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2.xml.rels" ContentType="application/vnd.openxmlformats-package.relationships+xml"/>
  <Override PartName="/xl/worksheets/sheet1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media/image20.png" ContentType="image/png"/>
  <Override PartName="/xl/media/image21.jpeg" ContentType="image/jpeg"/>
  <Override PartName="/xl/media/image22.png" ContentType="image/png"/>
  <Override PartName="/xl/media/image23.jpeg" ContentType="image/jpeg"/>
  <Override PartName="/xl/media/image24.png" ContentType="image/png"/>
  <Override PartName="/xl/media/image25.jpeg" ContentType="image/jpeg"/>
  <Override PartName="/xl/media/image26.png" ContentType="image/png"/>
  <Override PartName="/xl/media/image27.jpeg" ContentType="image/jpeg"/>
  <Override PartName="/xl/media/image28.png" ContentType="image/png"/>
  <Override PartName="/xl/media/image29.jpeg" ContentType="image/jpeg"/>
  <Override PartName="/xl/media/image30.png" ContentType="image/png"/>
  <Override PartName="/xl/media/image31.png" ContentType="image/png"/>
  <Override PartName="/xl/media/image32.jpeg" ContentType="image/jpeg"/>
  <Override PartName="/xl/media/image33.png" ContentType="image/png"/>
  <Override PartName="/xl/media/image34.jpeg" ContentType="image/jpeg"/>
  <Override PartName="/xl/media/image35.png" ContentType="image/png"/>
  <Override PartName="/xl/media/image36.jpeg" ContentType="image/jpeg"/>
  <Override PartName="/xl/media/image37.png" ContentType="image/png"/>
  <Override PartName="/xl/media/image38.jpeg" ContentType="image/jpeg"/>
  <Override PartName="/xl/charts/chart2.xml" ContentType="application/vnd.openxmlformats-officedocument.drawingml.chart+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comments6.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1.xml" ContentType="application/xml"/>
  <Override PartName="/customXml/itemProps1.xml" ContentType="application/vnd.openxmlformats-officedocument.customXmlProperties+xml"/>
  <Override PartName="/customXml/item2.xml" ContentType="application/xml"/>
  <Override PartName="/customXml/_rels/item1.xml.rels" ContentType="application/vnd.openxmlformats-package.relationships+xml"/>
  <Override PartName="/customXml/_rels/item2.xml.rels" ContentType="application/vnd.openxmlformats-package.relationships+xml"/>
  <Override PartName="/customXml/_rels/item3.xml.rels" ContentType="application/vnd.openxmlformats-package.relationships+xml"/>
  <Override PartName="/customXml/itemProps2.xml" ContentType="application/vnd.openxmlformats-officedocument.customXmlProperties+xml"/>
  <Override PartName="/customXml/item3.xml" ContentType="application/xml"/>
  <Override PartName="/customXml/itemProps3.xml" ContentType="application/vnd.openxmlformats-officedocument.customXml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5"/>
  </bookViews>
  <sheets>
    <sheet name="Capa e Sumário" sheetId="1" state="visible" r:id="rId2"/>
    <sheet name="Orç Sintético" sheetId="2" state="visible" r:id="rId3"/>
    <sheet name="Composições" sheetId="3" state="visible" r:id="rId4"/>
    <sheet name="Cotações" sheetId="4" state="hidden" r:id="rId5"/>
    <sheet name="QuantPrédio" sheetId="5" state="hidden" r:id="rId6"/>
    <sheet name="Curva ABC" sheetId="6" state="visible" r:id="rId7"/>
    <sheet name="CFF" sheetId="7" state="visible" r:id="rId8"/>
    <sheet name="BDI" sheetId="8" state="visible" r:id="rId9"/>
    <sheet name="Encargos" sheetId="9" state="visible" r:id="rId10"/>
    <sheet name="InsumosSinapi" sheetId="10" state="hidden" r:id="rId11"/>
    <sheet name="CompSinapi" sheetId="11" state="hidden" r:id="rId12"/>
    <sheet name="Procv" sheetId="12" state="hidden" r:id="rId13"/>
  </sheets>
  <definedNames>
    <definedName function="false" hidden="false" localSheetId="7" name="_xlnm.Print_Area" vbProcedure="false">BDI!$A$1:$E$50</definedName>
    <definedName function="false" hidden="false" localSheetId="0" name="_xlnm.Print_Area" vbProcedure="false">'Capa e Sumário'!$A$1:$J$56</definedName>
    <definedName function="false" hidden="false" localSheetId="6" name="_xlnm.Print_Area" vbProcedure="false">CFF!$A$1:$J$32</definedName>
    <definedName function="false" hidden="false" localSheetId="2" name="_xlnm.Print_Area" vbProcedure="false">Composições!$A$1:$H$1288</definedName>
    <definedName function="false" hidden="false" localSheetId="2" name="_xlnm.Print_Titles" vbProcedure="false">Composições!$1:$5</definedName>
    <definedName function="false" hidden="false" localSheetId="3" name="_xlnm.Print_Area" vbProcedure="false">Cotações!$A$1:$J$53</definedName>
    <definedName function="false" hidden="false" localSheetId="3" name="_xlnm.Print_Titles" vbProcedure="false">Cotações!$1:$5</definedName>
    <definedName function="false" hidden="false" localSheetId="5" name="_xlnm.Print_Area" vbProcedure="false">'Curva ABC'!$A$1:$E$210</definedName>
    <definedName function="false" hidden="false" localSheetId="5" name="_xlnm.Print_Titles" vbProcedure="false">'Curva ABC'!$1:$14</definedName>
    <definedName function="false" hidden="true" localSheetId="5" name="_xlnm._FilterDatabase" vbProcedure="false">'Curva ABC'!$A$14:$E$14</definedName>
    <definedName function="false" hidden="false" localSheetId="8" name="_xlnm.Print_Area" vbProcedure="false">Encargos!$A$1:$F$57</definedName>
    <definedName function="false" hidden="false" localSheetId="1" name="_xlnm.Print_Area" vbProcedure="false">'Orç Sintético'!$A$1:$J$350</definedName>
    <definedName function="false" hidden="false" localSheetId="1" name="_xlnm.Print_Titles" vbProcedure="false">'Orç Sintético'!$1:$5</definedName>
    <definedName function="false" hidden="true" localSheetId="11" name="_xlnm._FilterDatabase" vbProcedure="false">Procv!$A$1:$C$196</definedName>
    <definedName function="false" hidden="false" localSheetId="4" name="_xlnm.Print_Area" vbProcedure="false">QuantPrédio!$A$1:$K$504</definedName>
    <definedName function="false" hidden="false" localSheetId="4" name="_xlnm.Print_Titles" vbProcedure="false">QuantPrédio!$1:$5</definedName>
    <definedName function="false" hidden="false" name="CFF" vbProcedure="false">#REF!</definedName>
    <definedName function="false" hidden="false" name="Excel_BuiltIn_Print_Area_1" vbProcedure="false">'Orç Sintético'!$A$1:$J$357</definedName>
    <definedName function="false" hidden="false" name="Excel_BuiltIn_Print_Area_1_1" vbProcedure="false">'Orç Sintético'!$A$1:$J$348</definedName>
    <definedName function="false" hidden="false" name="Excel_BuiltIn_Print_Area_9" vbProcedure="false">#REF!</definedName>
    <definedName function="false" hidden="false" name="Excel_BuiltIn_Print_Titles_1" vbProcedure="false">#REF!</definedName>
    <definedName function="false" hidden="false" name="NEWPRINT10" vbProcedure="false">#REF!</definedName>
    <definedName function="false" hidden="false" name="NEWPRINT2" vbProcedure="false">#REF!</definedName>
    <definedName function="false" hidden="false" name="NEWPRINT3" vbProcedure="false">#REF!</definedName>
    <definedName function="false" hidden="false" name="NEWPRINT4" vbProcedure="false">#REF!</definedName>
    <definedName function="false" hidden="false" name="NewPrintArea" vbProcedure="false">#REF!</definedName>
    <definedName function="false" hidden="false" name="NewPrintArea2" vbProcedure="false">#REF!</definedName>
    <definedName function="false" hidden="false" name="NewPrintArea3" vbProcedure="false">#REF!</definedName>
    <definedName function="false" hidden="false" name="NewPrintArea9" vbProcedure="false">#REF!</definedName>
    <definedName function="false" hidden="false" name="PRINT10" vbProcedure="false">#REF!</definedName>
    <definedName function="false" hidden="false" name="TITLES2" vbProcedure="false">#REF!</definedName>
    <definedName function="false" hidden="false" localSheetId="0" name="Excel_BuiltIn_Print_Area_1" vbProcedure="false">'capa e sumário'!#ref!</definedName>
    <definedName function="false" hidden="false" localSheetId="0" name="Excel_BuiltIn_Print_Area_1_1" vbProcedure="false">'capa e sumário'!#ref!</definedName>
    <definedName function="false" hidden="false" localSheetId="0" name="Excel_BuiltIn_Print_Area_9" vbProcedure="false">#REF!</definedName>
    <definedName function="false" hidden="false" localSheetId="0" name="Excel_BuiltIn_Print_Titles_1" vbProcedure="false">#REF!</definedName>
    <definedName function="false" hidden="false" localSheetId="3" name="Excel_BuiltIn_Print_Area_1" vbProcedure="false">#REF!</definedName>
    <definedName function="false" hidden="false" localSheetId="3" name="Excel_BuiltIn_Print_Area_1_1" vbProcedure="false">#REF!</definedName>
    <definedName function="false" hidden="false" localSheetId="3" name="Excel_BuiltIn_Print_Area_9" vbProcedure="false">#REF!</definedName>
    <definedName function="false" hidden="false" localSheetId="3" name="Excel_BuiltIn_Print_Titles_1" vbProcedure="false">#REF!</definedName>
    <definedName function="false" hidden="false" localSheetId="3" name="NewPrintArea" vbProcedure="false">#REF!</definedName>
    <definedName function="false" hidden="false" localSheetId="3" name="NewPrintArea2" vbProcedure="false">#REF!</definedName>
    <definedName function="false" hidden="false" localSheetId="3" name="NewPrintArea3" vbProcedure="false">#REF!</definedName>
    <definedName function="false" hidden="false" localSheetId="3" name="NewPrintArea9" vbProcedure="false">#REF!</definedName>
    <definedName function="false" hidden="false" localSheetId="5" name="Excel_BuiltIn_Print_Area_1" vbProcedure="false">'Curva ABC'!$A$1:$C$206</definedName>
    <definedName function="false" hidden="false" localSheetId="5" name="Excel_BuiltIn_Print_Area_1_1" vbProcedure="false">'Curva ABC'!$A$1:$C$206</definedName>
    <definedName function="false" hidden="false" localSheetId="5" name="Excel_BuiltIn_Print_Area_9" vbProcedure="false">#REF!</definedName>
    <definedName function="false" hidden="false" localSheetId="5" name="Excel_BuiltIn_Print_Titles_1" vbProcedure="false">#REF!</definedName>
    <definedName function="false" hidden="false" localSheetId="6" name="Excel_BuiltIn_Print_Area_9" vbProcedure="false">#REF!</definedName>
    <definedName function="false" hidden="false" localSheetId="6" name="Excel_BuiltIn_Print_Titles_1" vbProcedure="false">#REF!</definedName>
    <definedName function="false" hidden="false" localSheetId="6" name="NEWPRINT10" vbProcedure="false">#REF!</definedName>
    <definedName function="false" hidden="false" localSheetId="6" name="NEWPRINT2" vbProcedure="false">#REF!</definedName>
    <definedName function="false" hidden="false" localSheetId="6" name="NEWPRINT3" vbProcedure="false">#REF!</definedName>
    <definedName function="false" hidden="false" localSheetId="6" name="NEWPRINT4" vbProcedure="false">#REF!</definedName>
    <definedName function="false" hidden="false" localSheetId="6" name="NewPrintArea" vbProcedure="false">#REF!</definedName>
    <definedName function="false" hidden="false" localSheetId="6" name="NewPrintArea2" vbProcedure="false">#REF!</definedName>
    <definedName function="false" hidden="false" localSheetId="6" name="NewPrintArea3" vbProcedure="false">#REF!</definedName>
    <definedName function="false" hidden="false" localSheetId="6" name="NewPrintArea9" vbProcedure="false">#REF!</definedName>
    <definedName function="false" hidden="false" localSheetId="6" name="PRINT10" vbProcedure="false">#REF!</definedName>
    <definedName function="false" hidden="false" localSheetId="6" name="TITLES2" vbProcedure="false">#REF!</definedName>
  </definedNames>
  <calcPr iterateCount="100" refMode="A1" iterate="false" iterateDelta="0.0001"/>
  <extLst>
    <ext xmlns:loext="http://schemas.libreoffice.org/" uri="{7626C862-2A13-11E5-B345-FEFF819CDC9F}">
      <loext:extCalcPr stringRefSyntax="ExcelA1"/>
    </ext>
  </extLst>
</workbook>
</file>

<file path=xl/comments6.xml><?xml version="1.0" encoding="utf-8"?>
<comments xmlns="http://schemas.openxmlformats.org/spreadsheetml/2006/main" xmlns:xdr="http://schemas.openxmlformats.org/drawingml/2006/spreadsheetDrawing">
  <authors>
    <author> </author>
  </authors>
  <commentList>
    <comment ref="B30" authorId="0">
      <text>
        <r>
          <rPr>
            <b val="true"/>
            <sz val="9"/>
            <color rgb="FF000000"/>
            <rFont val="Segoe UI"/>
            <family val="2"/>
            <charset val="1"/>
          </rPr>
          <t xml:space="preserve">Bárbara Moreira:
Cotação</t>
        </r>
      </text>
    </comment>
  </commentList>
</comments>
</file>

<file path=xl/sharedStrings.xml><?xml version="1.0" encoding="utf-8"?>
<sst xmlns="http://schemas.openxmlformats.org/spreadsheetml/2006/main" count="80774" uniqueCount="14003">
  <si>
    <t xml:space="preserve">UNIVERSIDADE DE BRASÍLIA</t>
  </si>
  <si>
    <t xml:space="preserve">SECRETARIA DE INFRAESTRUTURA</t>
  </si>
  <si>
    <t xml:space="preserve">CENTRO DE PLANEJAMENTO OSCAR NIEMEYER</t>
  </si>
  <si>
    <t xml:space="preserve">Planilha Orçamentária</t>
  </si>
  <si>
    <t xml:space="preserve">Construção da Cabine de Medição</t>
  </si>
  <si>
    <t xml:space="preserve">1. Orçamento Sintético ........................................................................................................</t>
  </si>
  <si>
    <t xml:space="preserve">2. Composições Analíticas ..................................................................................................</t>
  </si>
  <si>
    <t xml:space="preserve">3. Mapa de cotações ...........................................................................................................</t>
  </si>
  <si>
    <t xml:space="preserve">4. Memória de cálculo de quantitativos .............................................................................</t>
  </si>
  <si>
    <t xml:space="preserve">5. Curva ABC de Serviços ....................................................................................................</t>
  </si>
  <si>
    <t xml:space="preserve">6. Cronograma Físico-Financeiro ........................................................................................</t>
  </si>
  <si>
    <t xml:space="preserve">7. Composição de BDI .........................................................................................................</t>
  </si>
  <si>
    <t xml:space="preserve">8. Composição de Encargos Sociais ....................................................................................</t>
  </si>
  <si>
    <t xml:space="preserve">   </t>
  </si>
  <si>
    <t xml:space="preserve">PLANILHA ORÇAMENTÁRIA</t>
  </si>
  <si>
    <t xml:space="preserve">OBJETO:</t>
  </si>
  <si>
    <t xml:space="preserve">ENDEREÇO:</t>
  </si>
  <si>
    <t xml:space="preserve">Campus Darcy Ribeiro</t>
  </si>
  <si>
    <t xml:space="preserve">DATA:</t>
  </si>
  <si>
    <t xml:space="preserve">Agosto 2022</t>
  </si>
  <si>
    <t xml:space="preserve">REF. CUSTO INSUMOS:</t>
  </si>
  <si>
    <t xml:space="preserve">SINAPI 07/22; ORSE 06/22; CDHU 05/22; GOINFRA 07/22; SBC 08/22; SCO-RJ 05/22; SETOP 06/2022; SIURB 01/22</t>
  </si>
  <si>
    <t xml:space="preserve">BDI:</t>
  </si>
  <si>
    <t xml:space="preserve">Para obras de construção civil, reforma e/ou ampliação</t>
  </si>
  <si>
    <t xml:space="preserve">Para fornecimento de materiais e equipamentos em obras de construção, reforma e/ou ampliação</t>
  </si>
  <si>
    <t xml:space="preserve">Conforme Resolução nº 0013/2016 do Decanato de Administração</t>
  </si>
  <si>
    <t xml:space="preserve">                                                                                                      </t>
  </si>
  <si>
    <t xml:space="preserve">01.00.000</t>
  </si>
  <si>
    <t xml:space="preserve">SERVIÇOS TÉCNICO-PROFISSIONAIS</t>
  </si>
  <si>
    <t xml:space="preserve">Código</t>
  </si>
  <si>
    <t xml:space="preserve">Referência</t>
  </si>
  <si>
    <t xml:space="preserve">Descrição</t>
  </si>
  <si>
    <t xml:space="preserve">Quant.</t>
  </si>
  <si>
    <t xml:space="preserve">Unidade</t>
  </si>
  <si>
    <t xml:space="preserve">Custo Unit.</t>
  </si>
  <si>
    <t xml:space="preserve">BDI unitário</t>
  </si>
  <si>
    <t xml:space="preserve">Preço Unit.</t>
  </si>
  <si>
    <t xml:space="preserve">Preço Total</t>
  </si>
  <si>
    <t xml:space="preserve">Ref do Quantitativo</t>
  </si>
  <si>
    <t xml:space="preserve">01.06.000</t>
  </si>
  <si>
    <t xml:space="preserve">PLANEJAMENTO E CONTROLE</t>
  </si>
  <si>
    <t xml:space="preserve">01.06.001</t>
  </si>
  <si>
    <t xml:space="preserve">CDHU</t>
  </si>
  <si>
    <t xml:space="preserve">01.27.011</t>
  </si>
  <si>
    <t xml:space="preserve">PROJETO E IMPLEMENTAÇÃO DE GERENCIAMENTO INTEGRADO DE RESÍDUOS SÓLIDOS E GESTÃO DE PERDAS </t>
  </si>
  <si>
    <t xml:space="preserve">UN</t>
  </si>
  <si>
    <t xml:space="preserve">Descrição do caderno de encargos</t>
  </si>
  <si>
    <t xml:space="preserve">01.06.002</t>
  </si>
  <si>
    <t xml:space="preserve">ORSE</t>
  </si>
  <si>
    <t xml:space="preserve">CONTROLE TECNOLÓGICO DE CONCRETO - POR ROMPIMENTO DE CORPO DE PROVA.  (4 CORPOS DE PROVA POR CAMINHÃO DE 8M3 DE CONCRETO USINADO)</t>
  </si>
  <si>
    <t xml:space="preserve">Memorial de quantitativos</t>
  </si>
  <si>
    <t xml:space="preserve">01.06.003</t>
  </si>
  <si>
    <t xml:space="preserve">ENSAIO DE CONSISTÊNCIA DE CONCRETO - SLUMP TEST.  (1 A CADA CAMINHÃO DE 8M3 DE CONCRETO USINADO)</t>
  </si>
  <si>
    <t xml:space="preserve">SUBTOTAL (01.06.000)</t>
  </si>
  <si>
    <t xml:space="preserve">TOTAL (01.00.000)</t>
  </si>
  <si>
    <t xml:space="preserve">02.00.000</t>
  </si>
  <si>
    <t xml:space="preserve">SERVIÇOS PRELIMINARES</t>
  </si>
  <si>
    <t xml:space="preserve">02.01.000</t>
  </si>
  <si>
    <t xml:space="preserve">CANTEIRO DE OBRAS</t>
  </si>
  <si>
    <t xml:space="preserve">02.01.100</t>
  </si>
  <si>
    <t xml:space="preserve">Construções Provisórias</t>
  </si>
  <si>
    <t xml:space="preserve">02.01.101</t>
  </si>
  <si>
    <t xml:space="preserve">SINAPI INSUMO</t>
  </si>
  <si>
    <t xml:space="preserve">LOCACAO DE CONTAINER 2,30 X 6,00 M, ALT. 2,50 M, COM 1 SANITARIO, PARA ESCRITORIO, COMPLETO, SEM DIVISORIAS INTERNAS (NAO INCLUI MOBILIZACAO/DESMOBILIZACAO)                                                                                                                                                                                                                                                                                                                                              </t>
  </si>
  <si>
    <t xml:space="preserve">UNXMÊS</t>
  </si>
  <si>
    <t xml:space="preserve">02.01.105</t>
  </si>
  <si>
    <t xml:space="preserve">LOCACAO DE CONTAINER 2,30 X 6,00 M, ALT. 2,50 M, PARA SANITARIO, COM 4 BACIAS, 8 CHUVEIROS,1 LAVATORIO E 1 MICTORIO (NAO INCLUI MOBILIZACAO/DESMOBILIZACAO)                                                                                                                                                                                                                                                                                                                                               </t>
  </si>
  <si>
    <t xml:space="preserve">02.01.107.01</t>
  </si>
  <si>
    <t xml:space="preserve">COMP. MONTADA</t>
  </si>
  <si>
    <t xml:space="preserve">MOBILIZAÇÃO E DESMOBILIZAÇÃO DE EQUIPAMENTOS, FERRAMENTAS, UTENSÍLIOS, MÓVEIS E PESSOAL PARA O CANTEIRO DE OBRAS, CONFORME DESCRIÇÃO DO TERMO DE REFERÊNCIA - DISTÂNCIA ESTIMADA DE 80KM - CONFORME CADERNO DE ESPECIFICAÇÕES</t>
  </si>
  <si>
    <t xml:space="preserve">02.01.107.02</t>
  </si>
  <si>
    <t xml:space="preserve">IOPES</t>
  </si>
  <si>
    <t xml:space="preserve">MOBILIZAÇÃO E DESMOBILIZAÇÃO DE CONTEINER LOCADO PARA BARRACÃO DE OBRA</t>
  </si>
  <si>
    <t xml:space="preserve">02.01.200</t>
  </si>
  <si>
    <t xml:space="preserve">Ligações Provisórias</t>
  </si>
  <si>
    <t xml:space="preserve">02.01.201.01</t>
  </si>
  <si>
    <t xml:space="preserve">SINAPI</t>
  </si>
  <si>
    <t xml:space="preserve">CAIXA D´ÁGUA EM POLIETILENO, 500 LITROS (INCLUSOS TUBOS, CONEXÕES E TORNEIRA DE BÓIA) - FORNECIMENTO E INSTALAÇÃO. AF_06/2021</t>
  </si>
  <si>
    <t xml:space="preserve">02.01.201.02</t>
  </si>
  <si>
    <t xml:space="preserve">LIGAÇÃO PREDIAL DE ÁGUA EM MURETA DE CONCRETO, PROVISÓRIA OU DEFINITIVA, COM FORNECIMENTO DE MATERIAL, INCLUSIVE MURETA E HIDRÔMETRO, REDE DN 50MM </t>
  </si>
  <si>
    <t xml:space="preserve">02.01.201.03</t>
  </si>
  <si>
    <t xml:space="preserve">TUBO, PVC, SOLDÁVEL, DN 25MM, INSTALADO EM RAMAL DE DISTRIBUIÇÃO DE ÁGUA - FORNECIMENTO E INSTALAÇÃO. AF_06/2022</t>
  </si>
  <si>
    <t xml:space="preserve">M</t>
  </si>
  <si>
    <t xml:space="preserve">Relatório de respostas CBR (8438910)</t>
  </si>
  <si>
    <t xml:space="preserve">02.01.202.01</t>
  </si>
  <si>
    <t xml:space="preserve">ENTRADA DE ENERGIA ELÉTRICA, AÉREA, TRIFÁSICA, COM CAIXA DE SOBREPOR, CABO DE 16 MM2 E DISJUNTOR DIN 50A (NÃO INCLUSO O POSTE DE CONCRETO). AF_07/2020_P</t>
  </si>
  <si>
    <t xml:space="preserve">02.01.202.02</t>
  </si>
  <si>
    <t xml:space="preserve">POSTE DE CONCRETO ARMADO DE SECAO CIRCULAR, EXTENSAO DE 9,00 M, RESISTENCIA DE 200 A 300 DAN, TIPO C-14                                                                                                                                                                                                                                                                                                                                                                                                   </t>
  </si>
  <si>
    <t xml:space="preserve">UN    </t>
  </si>
  <si>
    <t xml:space="preserve">02.01.205.01</t>
  </si>
  <si>
    <t xml:space="preserve">LIGAÇÃO PREDIAL DE ESGOTO TIPO 1 - RAMAL INTERNO ATÉ CAIXA DE INSPEÇÃO </t>
  </si>
  <si>
    <t xml:space="preserve">02.01.205.02</t>
  </si>
  <si>
    <t xml:space="preserve">TUBO PVC, SERIE NORMAL, ESGOTO PREDIAL, DN 100 MM, FORNECIDO E INSTALADO EM RAMAL DE DESCARGA OU RAMAL DE ESGOTO SANITÁRIO. AF_12/2014</t>
  </si>
  <si>
    <t xml:space="preserve">02.01.205.03</t>
  </si>
  <si>
    <t xml:space="preserve">CAIXA ENTERRADA HIDRÁULICA RETANGULAR EM ALVENARIA COM TIJOLOS CERÂMICOS MACIÇOS, DIMENSÕES INTERNAS: 0,6X0,6X0,6 M PARA REDE DE ESGOTO. AF_12/2020</t>
  </si>
  <si>
    <t xml:space="preserve">02.01.400</t>
  </si>
  <si>
    <t xml:space="preserve">Proteção e Sinalização</t>
  </si>
  <si>
    <t xml:space="preserve">02.01.401</t>
  </si>
  <si>
    <t xml:space="preserve">TAPUME COM TELHA METÁLICA. AF_05/2018</t>
  </si>
  <si>
    <t xml:space="preserve">M2</t>
  </si>
  <si>
    <t xml:space="preserve">02.01.404</t>
  </si>
  <si>
    <t xml:space="preserve">PLACA DE OBRA EM CHAPA AÇO GALVANIZADO, INSTALADA</t>
  </si>
  <si>
    <t xml:space="preserve">SUBTOTAL (02.01.000)</t>
  </si>
  <si>
    <t xml:space="preserve">02.02.000</t>
  </si>
  <si>
    <t xml:space="preserve">DEMOLIÇÃO</t>
  </si>
  <si>
    <t xml:space="preserve">02.02.320</t>
  </si>
  <si>
    <t xml:space="preserve">Remoção de redes hidráulicas, elétricas e de utilidades</t>
  </si>
  <si>
    <t xml:space="preserve">02.02.323.01</t>
  </si>
  <si>
    <t xml:space="preserve">SCO-RJ</t>
  </si>
  <si>
    <t xml:space="preserve">IP 59.20.0650</t>
  </si>
  <si>
    <t xml:space="preserve">RETIRADA DE REDE AÉREA DE 13,2KV (LANCE)</t>
  </si>
  <si>
    <t xml:space="preserve">Memória de quantitativos elétrica</t>
  </si>
  <si>
    <t xml:space="preserve">02.02.323.02</t>
  </si>
  <si>
    <t xml:space="preserve">IP 59.20.0200</t>
  </si>
  <si>
    <t xml:space="preserve">RETIRADA DE CONJUNTO DE CHAVES FUSÍVEIS E FERRAGENS EM LINHA DE 13,2KV</t>
  </si>
  <si>
    <t xml:space="preserve">02.02.323.03</t>
  </si>
  <si>
    <t xml:space="preserve">IP 59.20.0112</t>
  </si>
  <si>
    <t xml:space="preserve">RETIRADA DE CONJUNTO DE FERRAGENS EM REDE DE ALTA TENSÃO (AT)</t>
  </si>
  <si>
    <t xml:space="preserve">02.02.330</t>
  </si>
  <si>
    <t xml:space="preserve">Carga, transporte, descarga e espalhamento de materiais provenientes de demolição</t>
  </si>
  <si>
    <t xml:space="preserve">02.02.331</t>
  </si>
  <si>
    <t xml:space="preserve">COLETA E CARGA MANUAIS DE ENTULHO </t>
  </si>
  <si>
    <t xml:space="preserve">M3</t>
  </si>
  <si>
    <t xml:space="preserve">02.02.332</t>
  </si>
  <si>
    <t xml:space="preserve">TRANSPORTE COM CAMINHÃO BASCULANTE DE 6 M³, EM VIA URBANA PAVIMENTADA, DMT ATÉ 30 KM (UNIDADE: M3XKM). AF_07/2020</t>
  </si>
  <si>
    <t xml:space="preserve">M3XKM</t>
  </si>
  <si>
    <t xml:space="preserve">SUBTOTAL (02.02.000)</t>
  </si>
  <si>
    <t xml:space="preserve">02.03.000</t>
  </si>
  <si>
    <t xml:space="preserve">LOCAÇÃO DE OBRAS</t>
  </si>
  <si>
    <t xml:space="preserve">02.03.100</t>
  </si>
  <si>
    <t xml:space="preserve">LOCACAO CONVENCIONAL DE OBRA, UTILIZANDO GABARITO DE TÁBUAS CORRIDAS PONTALETADAS A CADA 2,00M -  2 UTILIZAÇÕES. AF_10/2018</t>
  </si>
  <si>
    <t xml:space="preserve">SUBTOTAL (02.03.000)</t>
  </si>
  <si>
    <t xml:space="preserve">02.04.000</t>
  </si>
  <si>
    <t xml:space="preserve">TERRAPLENAGEM</t>
  </si>
  <si>
    <t xml:space="preserve">02.04.201.01</t>
  </si>
  <si>
    <t xml:space="preserve">ATERRO MECANIZADO DE VALA COM RETROESCAVADEIRA (CAPACIDADE DA CAÇAMBA DA RETRO: 0,26 M³ / POTÊNCIA: 88 HP), LARGURA ATÉ 0,8 M, PROFUNDIDADE ATÉ 1,5 M, COM AREIA PARA ATERRO. AF_05/2016</t>
  </si>
  <si>
    <t xml:space="preserve">02.04.201.02</t>
  </si>
  <si>
    <t xml:space="preserve">SINAPI ANTIGO</t>
  </si>
  <si>
    <t xml:space="preserve">ESCAVACAO MECANICA PARA ACERTO DE TALUDES, EM MATERIAL DE 1A CATEGORIA, COM ESCAVADEIRA HIDRAULICA</t>
  </si>
  <si>
    <t xml:space="preserve">SUBTOTAL (02.04.000)</t>
  </si>
  <si>
    <t xml:space="preserve">TOTAL (02.00.000)</t>
  </si>
  <si>
    <t xml:space="preserve">03.00.000</t>
  </si>
  <si>
    <t xml:space="preserve">FUNDAÇÕES E ESTRUTURAS</t>
  </si>
  <si>
    <t xml:space="preserve">03.01.000</t>
  </si>
  <si>
    <t xml:space="preserve">FUNDAÇÕES</t>
  </si>
  <si>
    <t xml:space="preserve">03.01.100</t>
  </si>
  <si>
    <t xml:space="preserve">Escavação de Valas</t>
  </si>
  <si>
    <t xml:space="preserve">03.01.101.01</t>
  </si>
  <si>
    <t xml:space="preserve">ESCAVAÇÃO MANUAL PARA BLOCO DE COROAMENTO OU SAPATA (INCLUINDO ESCAVAÇÃO PARA COLOCAÇÃO DE FÔRMAS). AF_06/2017</t>
  </si>
  <si>
    <t xml:space="preserve">03.01.101.02</t>
  </si>
  <si>
    <t xml:space="preserve">ESCAVAÇÃO MANUAL DE VALA PARA VIGA BALDRAME (INCLUINDO ESCAVAÇÃO PARA COLOCAÇÃO DE FÔRMAS). AF_06/2017</t>
  </si>
  <si>
    <t xml:space="preserve">03.01.103</t>
  </si>
  <si>
    <t xml:space="preserve">REATERRO MANUAL APILOADO COM SOQUETE. AF_10/2017 (REATERRO DOS BLOCOS E VIGAS BALDRAME)</t>
  </si>
  <si>
    <t xml:space="preserve">03.01.400</t>
  </si>
  <si>
    <t xml:space="preserve">Fundações Profundas</t>
  </si>
  <si>
    <t xml:space="preserve">03.01.425.01</t>
  </si>
  <si>
    <t xml:space="preserve">100896 MOD</t>
  </si>
  <si>
    <t xml:space="preserve">ESTACA ESCAVADA MECANICAMENTE, SEM FLUIDO ESTABILIZANTE, COM 30CM DE DIÂMETRO, CONCRETO LANÇADO POR CAMINHÃO BETONEIRA (EXCLUSIVE ARMAÇÃO, MOBILIZAÇÃO E DESMOBILIZAÇÃO)</t>
  </si>
  <si>
    <t xml:space="preserve">Proj. Est_01/06 Observações: 10 estacas de 16m</t>
  </si>
  <si>
    <t xml:space="preserve">03.01.425.02</t>
  </si>
  <si>
    <t xml:space="preserve">MONTAGEM DE ARMADURA DE ESTACAS, DIÂMETRO = 12,5 MM. AF_09/2021</t>
  </si>
  <si>
    <t xml:space="preserve">KG</t>
  </si>
  <si>
    <t xml:space="preserve">Proj. Est_01/06 Resumo</t>
  </si>
  <si>
    <t xml:space="preserve">03.01.425.03</t>
  </si>
  <si>
    <t xml:space="preserve">MONTAGEM DE ARMADURA TRANSVERSAL DE ESTACAS DE SEÇÃO CIRCULAR, DIÂMETRO = 6,30 MM. AF_09/2021</t>
  </si>
  <si>
    <t xml:space="preserve">03.01.430</t>
  </si>
  <si>
    <t xml:space="preserve">Preparo de cabeças de estacas</t>
  </si>
  <si>
    <t xml:space="preserve">03.01.431</t>
  </si>
  <si>
    <t xml:space="preserve">ARRASAMENTO MECANICO DE ESTACA DE CONCRETO ARMADO, DIAMETROS DE ATÉ 40 CM. AF_05/2021</t>
  </si>
  <si>
    <t xml:space="preserve">03.01.470</t>
  </si>
  <si>
    <t xml:space="preserve">Mobilização de equipamentos</t>
  </si>
  <si>
    <t xml:space="preserve">03.01.471</t>
  </si>
  <si>
    <t xml:space="preserve">SETOP</t>
  </si>
  <si>
    <t xml:space="preserve">ED-49750</t>
  </si>
  <si>
    <t xml:space="preserve">MOBILIZAÇÃO E DESMOBILIZAÇÃO DE EQUIPAMENTO PARA BROCA TRADO DMT ATÉ 50 KM</t>
  </si>
  <si>
    <t xml:space="preserve">Descrição do caderno de especificações</t>
  </si>
  <si>
    <t xml:space="preserve">03.01.500</t>
  </si>
  <si>
    <t xml:space="preserve">Blocos de fundação</t>
  </si>
  <si>
    <t xml:space="preserve">03.01.501</t>
  </si>
  <si>
    <t xml:space="preserve">LASTRO DE CONCRETO MAGRO, APLICADO EM BLOCOS DE COROAMENTO OU SAPATAS, ESPESSURA DE 5 CM. AF_08/2017 (LASTRO DOS BLOCOS DE FUNDAÇÃO)</t>
  </si>
  <si>
    <t xml:space="preserve">03.01.502</t>
  </si>
  <si>
    <t xml:space="preserve">FABRICAÇÃO, MONTAGEM E DESMONTAGEM DE FÔRMA PARA BLOCO DE COROAMENTO, EM MADEIRA SERRADA, E=25 MM, 4 UTILIZAÇÕES. AF_06/2017</t>
  </si>
  <si>
    <t xml:space="preserve">Tabela Resumo Est_03/06</t>
  </si>
  <si>
    <t xml:space="preserve">03.01.503.01</t>
  </si>
  <si>
    <t xml:space="preserve">ARMAÇÃO DE BLOCO, VIGA BALDRAME OU SAPATA UTILIZANDO AÇO CA-50 DE 6,3 MM - MONTAGEM. AF_06/2017</t>
  </si>
  <si>
    <t xml:space="preserve">03.01.503.02</t>
  </si>
  <si>
    <t xml:space="preserve">ARMAÇÃO DE BLOCO, VIGA BALDRAME OU SAPATA UTILIZANDO AÇO CA-50 DE 8 MM - MONTAGEM. AF_06/2017</t>
  </si>
  <si>
    <t xml:space="preserve">03.01.503.03</t>
  </si>
  <si>
    <t xml:space="preserve">ARMAÇÃO DE BLOCO, VIGA BALDRAME OU SAPATA UTILIZANDO AÇO CA-50 DE 10 MM - MONTAGEM. AF_06/2017</t>
  </si>
  <si>
    <t xml:space="preserve">03.01.503.04</t>
  </si>
  <si>
    <t xml:space="preserve">ARMAÇÃO DE BLOCO, VIGA BALDRAME OU SAPATA UTILIZANDO AÇO CA-50 DE 12,5 MM - MONTAGEM. AF_06/2017</t>
  </si>
  <si>
    <t xml:space="preserve">03.01.503.05</t>
  </si>
  <si>
    <t xml:space="preserve">ARMAÇÃO DE BLOCO, VIGA BALDRAME E SAPATA UTILIZANDO AÇO CA-60 DE 5 MM - MONTAGEM. AF_06/2017</t>
  </si>
  <si>
    <t xml:space="preserve">03.01.504</t>
  </si>
  <si>
    <t xml:space="preserve">96557 MOD</t>
  </si>
  <si>
    <t xml:space="preserve">CONCRETAGEM DE BLOCOS DE COROAMENTO E VIGAS BALDRAMES, FCK 25 MPA, COM USO DE BOMBA - LANÇAMENTO, ADENSAMENTO E ACABAMENTO</t>
  </si>
  <si>
    <t xml:space="preserve">03.01.550</t>
  </si>
  <si>
    <t xml:space="preserve">Vigas baldrame</t>
  </si>
  <si>
    <t xml:space="preserve">03.01.551</t>
  </si>
  <si>
    <t xml:space="preserve">LASTRO DE CONCRETO MAGRO, APLICADO EM BLOCOS DE COROAMENTO OU SAPATAS, ESPESSURA DE 5 CM. AF_08/2017 (LASTRO DAS VIGAS BALDRAMES)</t>
  </si>
  <si>
    <t xml:space="preserve">03.01.552</t>
  </si>
  <si>
    <t xml:space="preserve">FABRICAÇÃO, MONTAGEM E DESMONTAGEM DE FÔRMA PARA VIGA BALDRAME, EM MADEIRA SERRADA, E=25 MM, 4 UTILIZAÇÕES. AF_06/2017</t>
  </si>
  <si>
    <t xml:space="preserve">Tabela Resumo Est_04/06</t>
  </si>
  <si>
    <t xml:space="preserve">03.01.553.01</t>
  </si>
  <si>
    <t xml:space="preserve">03.01.553.02</t>
  </si>
  <si>
    <t xml:space="preserve">03.01.553.03</t>
  </si>
  <si>
    <t xml:space="preserve">03.01.553.04</t>
  </si>
  <si>
    <t xml:space="preserve">03.01.553.05</t>
  </si>
  <si>
    <t xml:space="preserve">03.01.554</t>
  </si>
  <si>
    <t xml:space="preserve">03.01.600</t>
  </si>
  <si>
    <t xml:space="preserve">Impermeabilização</t>
  </si>
  <si>
    <t xml:space="preserve">03.01.601</t>
  </si>
  <si>
    <t xml:space="preserve">IMPERMEABILIZAÇÃO DE FLOREIRA OU VIGA BALDRAME COM ARGAMASSA DE CIMENTO E AREIA, COM ADITIVO IMPERMEABILIZANTE, E = 2 CM. AF_06/2018 (IMPERMEABILIZAÇÃO DAS VIGAS BALDRAMES)</t>
  </si>
  <si>
    <t xml:space="preserve">03.01.602</t>
  </si>
  <si>
    <t xml:space="preserve">IMPERMEABILIZAÇÃO DE SUPERFÍCIE COM EMULSÃO ASFÁLTICA, 2 DEMÃOS AF_06/2018 (IMPERMEABILIZAÇÃO DOS BLOCOS)</t>
  </si>
  <si>
    <t xml:space="preserve">SUBTOTAL (03.01.000)</t>
  </si>
  <si>
    <t xml:space="preserve">03.02.000</t>
  </si>
  <si>
    <t xml:space="preserve">ESTRUTURAS DE CONCRETO</t>
  </si>
  <si>
    <t xml:space="preserve">03.02.110</t>
  </si>
  <si>
    <t xml:space="preserve">Pilares</t>
  </si>
  <si>
    <t xml:space="preserve">03.02.111</t>
  </si>
  <si>
    <t xml:space="preserve">MONTAGEM E DESMONTAGEM DE FÔRMA DE PILARES RETANGULARES E ESTRUTURAS SIMILARES, PÉ-DIREITO SIMPLES, EM CHAPA DE MADEIRA COMPENSADA PLASTIFICADA, 10 UTILIZAÇÕES. AF_09/2020</t>
  </si>
  <si>
    <t xml:space="preserve">03.02.112.01</t>
  </si>
  <si>
    <t xml:space="preserve">ARMAÇÃO DE PILAR OU VIGA DE ESTRUTURA CONVENCIONAL DE CONCRETO ARMADO UTILIZANDO AÇO CA-50 DE 10,0 MM - MONTAGEM. AF_06/2022</t>
  </si>
  <si>
    <t xml:space="preserve">03.02.112.02</t>
  </si>
  <si>
    <t xml:space="preserve">ARMAÇÃO DE PILAR OU VIGA DE ESTRUTURA CONVENCIONAL DE CONCRETO ARMADO UTILIZANDO AÇO CA-50 DE 12,5 MM - MONTAGEM. AF_06/2022</t>
  </si>
  <si>
    <t xml:space="preserve">03.02.112.03</t>
  </si>
  <si>
    <t xml:space="preserve">ARMAÇÃO DE PILAR OU VIGA DE ESTRUTURA CONVENCIONAL DE CONCRETO ARMADO UTILIZANDO AÇO CA-60 DE 5,0 MM - MONTAGEM. AF_06/2022</t>
  </si>
  <si>
    <t xml:space="preserve">03.02.113</t>
  </si>
  <si>
    <t xml:space="preserve">CONCRETAGEM DE PILARES, FCK = 25 MPA, COM USO DE BOMBA - LANÇAMENTO, ADENSAMENTO E ACABAMENTO. AF_02/2022</t>
  </si>
  <si>
    <t xml:space="preserve">03.02.120</t>
  </si>
  <si>
    <t xml:space="preserve">Vigas de superestrutura</t>
  </si>
  <si>
    <t xml:space="preserve">03.02.121</t>
  </si>
  <si>
    <t xml:space="preserve">MONTAGEM E DESMONTAGEM DE FÔRMA DE VIGA, ESCORAMENTO METÁLICO, PÉ-DIREITO SIMPLES, EM CHAPA DE MADEIRA PLASTIFICADA, 10 UTILIZAÇÕES. AF_09/2020</t>
  </si>
  <si>
    <t xml:space="preserve">Tabela Resumo Est_05/06</t>
  </si>
  <si>
    <t xml:space="preserve">03.02.122.01</t>
  </si>
  <si>
    <t xml:space="preserve">ARMAÇÃO DE PILAR OU VIGA DE ESTRUTURA CONVENCIONAL DE CONCRETO ARMADO UTILIZANDO AÇO CA-50 DE 6,3 MM - MONTAGEM. AF_06/2022</t>
  </si>
  <si>
    <t xml:space="preserve">03.02.122.02</t>
  </si>
  <si>
    <t xml:space="preserve">ARMAÇÃO DE PILAR OU VIGA DE ESTRUTURA CONVENCIONAL DE CONCRETO ARMADO UTILIZANDO AÇO CA-50 DE 8,0 MM - MONTAGEM. AF_06/2022</t>
  </si>
  <si>
    <t xml:space="preserve">03.02.122.03</t>
  </si>
  <si>
    <t xml:space="preserve">03.02.122.04</t>
  </si>
  <si>
    <t xml:space="preserve">03.02.123</t>
  </si>
  <si>
    <t xml:space="preserve">CONCRETAGEM DE VIGAS E LAJES, FCK=25 MPA, PARA LAJES MACIÇAS OU NERVURADAS COM USO DE BOMBA - LANÇAMENTO, ADENSAMENTO E ACABAMENTO. AF_02/2022</t>
  </si>
  <si>
    <t xml:space="preserve">03.02.130</t>
  </si>
  <si>
    <t xml:space="preserve">Lajes de piso</t>
  </si>
  <si>
    <t xml:space="preserve">03.02.131</t>
  </si>
  <si>
    <t xml:space="preserve">LASTRO DE CONCRETO MAGRO, APLICADO EM PISOS, LAJES SOBRE SOLO OU RADIERS, ESPESSURA DE 5 CM. AF_07/2016</t>
  </si>
  <si>
    <t xml:space="preserve">03.02.132.01</t>
  </si>
  <si>
    <t xml:space="preserve">ARMAÇÃO DE LAJE DE ESTRUTURA CONVENCIONAL DE CONCRETO ARMADO UTILIZANDO AÇO CA-50 DE 6,3 MM - MONTAGEM. AF_06/2022</t>
  </si>
  <si>
    <t xml:space="preserve">Tabela Resumo Est_06/06</t>
  </si>
  <si>
    <t xml:space="preserve">03.02.132.02</t>
  </si>
  <si>
    <t xml:space="preserve">ARMAÇÃO DE LAJE DE ESTRUTURA CONVENCIONAL DE CONCRETO ARMADO UTILIZANDO AÇO CA-50 DE 8,0 MM - MONTAGEM. AF_06/2022</t>
  </si>
  <si>
    <t xml:space="preserve">03.02.132.03</t>
  </si>
  <si>
    <t xml:space="preserve">ARMAÇÃO DE LAJE DE ESTRUTURA CONVENCIONAL DE CONCRETO ARMADO UTILIZANDO AÇO CA-60 DE 5,0 MM - MONTAGEM. AF_06/2022</t>
  </si>
  <si>
    <t xml:space="preserve">03.02.133</t>
  </si>
  <si>
    <t xml:space="preserve">97096 MOD</t>
  </si>
  <si>
    <t xml:space="preserve">CONCRETAGEM DE RADIER, PISO DE CONCRETO OU LAJE SOBRE SOLO, FCK 25 MPA - LANÇAMENTO, ADENSAMENTO E ACABAMENTO (LAJES DE 10 E 15cm)</t>
  </si>
  <si>
    <t xml:space="preserve">03.02.135</t>
  </si>
  <si>
    <t xml:space="preserve">Lajes de cobertura</t>
  </si>
  <si>
    <t xml:space="preserve">03.02.136</t>
  </si>
  <si>
    <t xml:space="preserve">MONTAGEM E DESMONTAGEM DE FÔRMA DE LAJE MACIÇA, PÉ-DIREITO SIMPLES, EM CHAPA DE MADEIRA COMPENSADA PLASTIFICADA, 10 UTILIZAÇÕES. AF_09/2020</t>
  </si>
  <si>
    <t xml:space="preserve">03.02.137.01</t>
  </si>
  <si>
    <t xml:space="preserve">03.02.137.02</t>
  </si>
  <si>
    <t xml:space="preserve">03.02.137.03</t>
  </si>
  <si>
    <t xml:space="preserve">03.02.138</t>
  </si>
  <si>
    <t xml:space="preserve">SUBTOTAL (03.02.000)</t>
  </si>
  <si>
    <t xml:space="preserve">TOTAL (03.00.000)</t>
  </si>
  <si>
    <t xml:space="preserve">04.00.000</t>
  </si>
  <si>
    <t xml:space="preserve">ARQUITETURA E ELEMENTOS DE URBANISMO</t>
  </si>
  <si>
    <t xml:space="preserve">04.01.000</t>
  </si>
  <si>
    <t xml:space="preserve">ARQUITETURA</t>
  </si>
  <si>
    <t xml:space="preserve">04.01.100</t>
  </si>
  <si>
    <t xml:space="preserve">Paredes</t>
  </si>
  <si>
    <t xml:space="preserve">04.01.111</t>
  </si>
  <si>
    <t xml:space="preserve">ALVENARIA DE VEDAÇÃO DE BLOCOS CERÂMICOS FURADOS NA VERTICAL DE 9X19X39 CM (ESPESSURA 9 CM) E ARGAMASSA DE ASSENTAMENTO COM PREPARO EM BETONEIRA. AF_12/2021</t>
  </si>
  <si>
    <t xml:space="preserve">04.01.125</t>
  </si>
  <si>
    <t xml:space="preserve">Encunhamentos, vergas e contravergas</t>
  </si>
  <si>
    <t xml:space="preserve">04.01.125.01</t>
  </si>
  <si>
    <t xml:space="preserve">VERGA MOLDADA IN LOCO EM CONCRETO PARA PORTAS COM ATÉ 1,5 M DE VÃO. AF_03/2016</t>
  </si>
  <si>
    <t xml:space="preserve">04.01.125.02</t>
  </si>
  <si>
    <t xml:space="preserve">VERGA MOLDADA IN LOCO EM CONCRETO PARA PORTAS COM MAIS DE 1,5 M DE VÃO. AF_03/2016</t>
  </si>
  <si>
    <t xml:space="preserve">04.01.125.03</t>
  </si>
  <si>
    <t xml:space="preserve">VERGA MOLDADA IN LOCO EM CONCRETO PARA JANELAS COM MAIS DE 1,5 M DE VÃO. AF_03/2016</t>
  </si>
  <si>
    <t xml:space="preserve">04.01.126.01</t>
  </si>
  <si>
    <t xml:space="preserve">CONTRAVERGA MOLDADA IN LOCO EM CONCRETO PARA VÃOS DE MAIS DE 1,5 M DE COMPRIMENTO. AF_03/2016</t>
  </si>
  <si>
    <t xml:space="preserve">04.01.126.02</t>
  </si>
  <si>
    <t xml:space="preserve">CONTRAVERGA MOLDADA IN LOCO EM CONCRETO PARA VÃOS DE ATÉ 1,5 M DE COMPRIMENTO. AF_03/2016</t>
  </si>
  <si>
    <t xml:space="preserve">04.01.127</t>
  </si>
  <si>
    <t xml:space="preserve">FIXAÇÃO (ENCUNHAMENTO) DE ALVENARIA DE VEDAÇÃO COM ARGAMASSA APLICADA COM COLHER. AF_03/2016</t>
  </si>
  <si>
    <t xml:space="preserve">04.01.200</t>
  </si>
  <si>
    <t xml:space="preserve">Esquadrias</t>
  </si>
  <si>
    <t xml:space="preserve">04.01.220.01</t>
  </si>
  <si>
    <t xml:space="preserve">91341 MOD 1</t>
  </si>
  <si>
    <t xml:space="preserve">PORTA DE ALUMÍNIO ANODIZADO NA COR BRANCA, 01 FOLHA, DE ABRIR, COM VENEZIANA, INCLUSIVE FECHADURA E DOBRADIÇAS, 90X210CM (PF1)</t>
  </si>
  <si>
    <t xml:space="preserve">Quadro de esquadrias ARQ_01/03</t>
  </si>
  <si>
    <t xml:space="preserve">04.01.220.02</t>
  </si>
  <si>
    <t xml:space="preserve">91341 MOD 2</t>
  </si>
  <si>
    <t xml:space="preserve">PORTA DE ALUMÍNIO ANODIZADO NA COR BRANCA, 02 FOLHAS, DE ABRIR, COM VENEZIANA, INCLUSIVE FECHADURA E DOBRADIÇAS, 140x235CM (PF2)</t>
  </si>
  <si>
    <t xml:space="preserve">04.01.220.03</t>
  </si>
  <si>
    <t xml:space="preserve">91341 MOD 3</t>
  </si>
  <si>
    <t xml:space="preserve">PORTA DE ALUMÍNIO ANODIZADO NA COR BRANCA, 02 FOLHAS, DE ABRIR, COM VENEZIANA, INCLUSIVE FECHADURA E DOBRADIÇAS, 217x235CM (PF3)</t>
  </si>
  <si>
    <t xml:space="preserve">04.01.249.01</t>
  </si>
  <si>
    <t xml:space="preserve">94559 MOD 1</t>
  </si>
  <si>
    <t xml:space="preserve">JANELA VENEZIANA TIPO CHICANA EM AÇO, COR BRANCA, COM TELA METÁLICA INSTALADA NO LADO EXTERNO #10MM, FIXAÇÃO COM ARGAMASSA, 135X150 CM (E1)</t>
  </si>
  <si>
    <t xml:space="preserve">04.01.249.02</t>
  </si>
  <si>
    <t xml:space="preserve">94559 MOD 2</t>
  </si>
  <si>
    <t xml:space="preserve">JANELA VENEZIANA TIPO CHICANA EM AÇO, COR BRANCA, COM TELA METÁLICA INSTALADA NO LADO EXTERNO #10MM, FIXAÇÃO COM ARGAMASSA, 196X150 CM (E2)</t>
  </si>
  <si>
    <t xml:space="preserve">04.01.250.01</t>
  </si>
  <si>
    <t xml:space="preserve">11201 MOD 1</t>
  </si>
  <si>
    <t xml:space="preserve">GRADE METÁLICA COM 2 FOLHAS FIXAS E 1 FOLHA DE ABRIR E TELA METÁLICA DE #50MM, 160X140 CM (G1)</t>
  </si>
  <si>
    <t xml:space="preserve">04.01.250.02</t>
  </si>
  <si>
    <t xml:space="preserve">11201 MOD 2</t>
  </si>
  <si>
    <t xml:space="preserve">GRADE METÁLICA COM 2 FOLHAS FIXAS E 1 FOLHA DE ABRIR E TELA METÁLICA DE #50MM, 210X140 CM (G2)</t>
  </si>
  <si>
    <t xml:space="preserve">04.01.510</t>
  </si>
  <si>
    <t xml:space="preserve">Revestimentos de piso</t>
  </si>
  <si>
    <t xml:space="preserve">04.01.511</t>
  </si>
  <si>
    <t xml:space="preserve">PISO CIMENTADO, TRAÇO 1:3 (CIMENTO E AREIA), ACABAMENTO LISO, ESPESSURA 3,0 CM, PREPARO MECÂNICO DA ARGAMASSA. AF_09/2020</t>
  </si>
  <si>
    <t xml:space="preserve">04.01.528.01</t>
  </si>
  <si>
    <t xml:space="preserve">CONTRAPISO EM ARGAMASSA TRAÇO 1:4 (CIMENTO E AREIA), PREPARO MANUAL, APLICADO EM ÁREAS SECAS SOBRE LAJE, ADERIDO, ACABAMENTO NÃO REFORÇADO, ESPESSURA 2CM. AF_07/2021</t>
  </si>
  <si>
    <t xml:space="preserve">Mesmo quantitativo de piso cimentado</t>
  </si>
  <si>
    <t xml:space="preserve">04.01.528.02</t>
  </si>
  <si>
    <t xml:space="preserve">101156 MOD</t>
  </si>
  <si>
    <t xml:space="preserve">ENCHIMENTO PARA DELIMITAÇÃO DE CANALETAS COM BLOCOS DE CONCRETO CELULAR DE 20X30X60CM</t>
  </si>
  <si>
    <t xml:space="preserve">04.01.530</t>
  </si>
  <si>
    <t xml:space="preserve">Revestimentos de paredes</t>
  </si>
  <si>
    <t xml:space="preserve">04.01.531.01</t>
  </si>
  <si>
    <t xml:space="preserve">CHAPISCO APLICADO EM ALVENARIA (COM PRESENÇA DE VÃOS) E ESTRUTURAS DE CONCRETO DE FACHADA, COM COLHER DE PEDREIRO.  ARGAMASSA TRAÇO 1:3 COM PREPARO MANUAL. AF_06/2014</t>
  </si>
  <si>
    <t xml:space="preserve">04.01.531.02</t>
  </si>
  <si>
    <t xml:space="preserve">CHAPISCO APLICADO EM ALVENARIA (SEM PRESENÇA DE VÃOS) E ESTRUTURAS DE CONCRETO DE FACHADA, COM COLHER DE PEDREIRO.  ARGAMASSA TRAÇO 1:3 COM PREPARO MANUAL. AF_06/2014</t>
  </si>
  <si>
    <t xml:space="preserve">04.01.531.03</t>
  </si>
  <si>
    <t xml:space="preserve">CHAPISCO APLICADO EM ALVENARIAS E ESTRUTURAS DE CONCRETO INTERNAS, COM COLHER DE PEDREIRO.  ARGAMASSA TRAÇO 1:3 COM PREPARO MANUAL. AF_06/2014</t>
  </si>
  <si>
    <t xml:space="preserve">04.01.532.01</t>
  </si>
  <si>
    <t xml:space="preserve">EMBOÇO OU MASSA ÚNICA EM ARGAMASSA TRAÇO 1:2:8, PREPARO MANUAL, APLICADA MANUALMENTE EM PANOS DE FACHADA COM PRESENÇA DE VÃOS, ESPESSURA DE 25 MM. AF_06/2014</t>
  </si>
  <si>
    <t xml:space="preserve">Mesmo quantitativo de chapisco em fachada com presença de vãos</t>
  </si>
  <si>
    <t xml:space="preserve">04.01.532.02</t>
  </si>
  <si>
    <t xml:space="preserve">EMBOÇO OU MASSA ÚNICA EM ARGAMASSA TRAÇO 1:2:8, PREPARO MANUAL, APLICADA MANUALMENTE EM PANOS CEGOS DE FACHADA (SEM PRESENÇA DE VÃOS), ESPESSURA DE 25 MM. AF_06/2014</t>
  </si>
  <si>
    <t xml:space="preserve">Mesmo quantitativo de chapisco em fachada sem presença de vãos</t>
  </si>
  <si>
    <t xml:space="preserve">04.01.532.03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</si>
  <si>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</si>
  <si>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Mesmo quantitativo de chapisco em paredes internas</t>
  </si>
  <si>
    <t xml:space="preserve">04.01.560</t>
  </si>
  <si>
    <t xml:space="preserve">Pinturas</t>
  </si>
  <si>
    <t xml:space="preserve">04.01.561.01</t>
  </si>
  <si>
    <t xml:space="preserve">APLICAÇÃO MANUAL DE MASSA ACRÍLICA EM PAREDES EXTERNAS DE CASAS, DUAS DEMÃOS. AF_05/2017</t>
  </si>
  <si>
    <t xml:space="preserve">Soma dos quantitativos dos chapiscos em fachada (com e sem vãos)</t>
  </si>
  <si>
    <t xml:space="preserve">04.01.561.02</t>
  </si>
  <si>
    <t xml:space="preserve">APLICAÇÃO E LIXAMENTO DE MASSA LÁTEX EM PAREDES, DUAS DEMÃOS. AF_06/2014</t>
  </si>
  <si>
    <t xml:space="preserve">04.01.566</t>
  </si>
  <si>
    <t xml:space="preserve">APLICAÇÃO MANUAL DE PINTURA COM TINTA LÁTEX ACRÍLICA EM PAREDES, DUAS DEMÃOS. AF_06/2014</t>
  </si>
  <si>
    <t xml:space="preserve">Soma total dos revestimentos de paredes</t>
  </si>
  <si>
    <t xml:space="preserve">04.01.576</t>
  </si>
  <si>
    <t xml:space="preserve">4934 MOD</t>
  </si>
  <si>
    <t xml:space="preserve">PINTURA COM VERNIZ ACRÍLICO SOBRE ESTRUTURAS APARENTES DE CONCRETO, 2 DEMÃOS</t>
  </si>
  <si>
    <t xml:space="preserve">04.01.577.01</t>
  </si>
  <si>
    <t xml:space="preserve">APLICAÇÃO DE FUNDO SELADOR ACRÍLICO EM TETO, UMA DEMÃO. AF_06/2014</t>
  </si>
  <si>
    <t xml:space="preserve">04.01.577.02</t>
  </si>
  <si>
    <t xml:space="preserve">APLICAÇÃO DE FUNDO SELADOR ACRÍLICO EM PAREDES E PISO, UMA DEMÃO. AF_06/2014</t>
  </si>
  <si>
    <t xml:space="preserve">04.01.600</t>
  </si>
  <si>
    <t xml:space="preserve">Impermeabilizações</t>
  </si>
  <si>
    <t xml:space="preserve">04.01.601</t>
  </si>
  <si>
    <t xml:space="preserve">IMPERMEABILIZAÇÃO DE SUPERFÍCIE COM MANTA ASFÁLTICA, UMA CAMADA, INCLUSIVE APLICAÇÃO DE PRIMER ASFÁLTICO, E=3MM. AF_06/2018 (LAJE)</t>
  </si>
  <si>
    <t xml:space="preserve">Mesma quantidade do contrapiso</t>
  </si>
  <si>
    <t xml:space="preserve">04.01.602.01</t>
  </si>
  <si>
    <t xml:space="preserve">CONTRAPISO EM ARGAMASSA TRAÇO 1:4 (CIMENTO E AREIA), PREPARO MECÂNICO COM BETONEIRA 400 L, APLICADO EM ÁREAS MOLHADAS SOBRE LAJE, ADERIDO, ACABAMENTO NÃO REFORÇADO, ESPESSURA 2CM. AF_07/2021 (REGULARIZAÇÃO DA LAJE)</t>
  </si>
  <si>
    <t xml:space="preserve">04.01.602.02</t>
  </si>
  <si>
    <t xml:space="preserve">PROTEÇÃO MECÂNICA DE SUPERFICIE HORIZONTAL COM ARGAMASSA DE CIMENTO E AREIA, TRAÇO 1:3, E=3CM. AF_06/2018</t>
  </si>
  <si>
    <t xml:space="preserve">04.01.609</t>
  </si>
  <si>
    <t xml:space="preserve">IMPERMEABILIZAÇÃO DE SUPERFÍCIE COM ARGAMASSA POLIMÉRICA / MEMBRANA ACRÍLICA, 4 DEMÃOS, REFORÇADA COM VÉU DE POLIÉSTER (MAV). AF_06/2018 (CANALETA)</t>
  </si>
  <si>
    <t xml:space="preserve">04.01.800</t>
  </si>
  <si>
    <t xml:space="preserve">Equipamentos e acessórios</t>
  </si>
  <si>
    <t xml:space="preserve">04.01.802.01</t>
  </si>
  <si>
    <t xml:space="preserve">99861 MOD 1</t>
  </si>
  <si>
    <t xml:space="preserve">FORNECIMENTO DE BRISES VERTICAIS EM BARRA CHATA DE AÇO, DIMENSÕES 135CM X 325CM, COM MONTANTES METALON E PINTURA NA COR VERMELHA (B1)</t>
  </si>
  <si>
    <t xml:space="preserve">04.01.802.02</t>
  </si>
  <si>
    <t xml:space="preserve">99861 MOD 2</t>
  </si>
  <si>
    <t xml:space="preserve">INSTALAÇÃO DE BRISES VERTICAIS EM BARRA CHATA DE AÇO, DIMENSÕES 135CM X 325CM, COM MONTANTES METALON E PINTURA NA COR VERMELHA (B1)</t>
  </si>
  <si>
    <t xml:space="preserve">04.01.802.03</t>
  </si>
  <si>
    <t xml:space="preserve">99861 MOD 3</t>
  </si>
  <si>
    <t xml:space="preserve">FORNECIMENTO BRISES VERTICAIS EM BARRA CHATA DE AÇO, DIMENSÕES 286CM X 325CM, COM MONTANTES METALON E PINTURA NA COR VERMELHA (B2)</t>
  </si>
  <si>
    <t xml:space="preserve">04.01.802.04</t>
  </si>
  <si>
    <t xml:space="preserve">99861 MOD 4</t>
  </si>
  <si>
    <t xml:space="preserve">INSTALAÇÃO DE BRISES VERTICAIS EM BARRA CHATA DE AÇO, DIMENSÕES 286CM X 325CM, COM MONTANTES METALON E PINTURA NA COR VERMELHA (B2)</t>
  </si>
  <si>
    <t xml:space="preserve">04.01.802.05</t>
  </si>
  <si>
    <t xml:space="preserve">99861 MOD 5</t>
  </si>
  <si>
    <t xml:space="preserve">FORNECIMENTO DE BRISES VERTICAIS EM BARRA CHATA DE AÇO, DIMENSÕES 196CM X 325CM, COM MONTANTES METALON E PINTURA NA COR VERMELHA (B3)</t>
  </si>
  <si>
    <t xml:space="preserve">04.01.802.06</t>
  </si>
  <si>
    <t xml:space="preserve">99861 MOD 6</t>
  </si>
  <si>
    <t xml:space="preserve">INSTALAÇÃO DE BRISES VERTICAIS EM BARRA CHATA DE AÇO, DIMENSÕES 196CM X 325CM, COM MONTANTES METALON E PINTURA NA COR VERMELHA (B3)</t>
  </si>
  <si>
    <t xml:space="preserve">SUBTOTAL (04.01.000)</t>
  </si>
  <si>
    <t xml:space="preserve">04.02.000</t>
  </si>
  <si>
    <t xml:space="preserve">COMUNICAÇÃO VISUAL</t>
  </si>
  <si>
    <t xml:space="preserve">04.02.103.01</t>
  </si>
  <si>
    <t xml:space="preserve">PLACA DE SINALIZACAO DE SEGURANCA CONTRA INCENDIO, FOTOLUMINESCENTE, QUADRADA, *20 X 20* CM, EM PVC *2* MM ANTI-CHAMAS (SIMBOLOS, CORES E PICTOGRAMAS CONFORME NBR 16820)                                                                                                                                                                                                                                                                                                                                 </t>
  </si>
  <si>
    <t xml:space="preserve">04.02.103.02</t>
  </si>
  <si>
    <t xml:space="preserve">PLACA DE SINALIZACAO DE SEGURANCA CONTRA INCENDIO - ALERTA, TRIANGULAR, BASE DE *30* CM, EM PVC *2* MM ANTI-CHAMAS (SIMBOLOS, CORES E PICTOGRAMAS CONFORME NBR 16820)                                                                                                                                                                                                                                                                                                                                     </t>
  </si>
  <si>
    <t xml:space="preserve">04.02.103.03</t>
  </si>
  <si>
    <t xml:space="preserve">34721 MOD</t>
  </si>
  <si>
    <t xml:space="preserve">PLACA DE SINALIZAÇÃO DE PERIGO DE MORTE - ALTA TENSÃO - DIMENSÕES 350X240MM</t>
  </si>
  <si>
    <t xml:space="preserve">04.02.103.04</t>
  </si>
  <si>
    <t xml:space="preserve">PLACA DE SINALIZACAO DE SEGURANCA CONTRA INCENDIO, FOTOLUMINESCENTE, RETANGULAR, *13 X 26* CM, EM PVC *2* MM ANTI-CHAMAS (SIMBOLOS, CORES E PICTOGRAMAS CONFORME NBR 16820)                                                                                                                                                                                                                                                                                                                               </t>
  </si>
  <si>
    <t xml:space="preserve">04.02.104</t>
  </si>
  <si>
    <t xml:space="preserve">ORSE INSUMO</t>
  </si>
  <si>
    <t xml:space="preserve">FITA DE DEMARCAÇÃO PVC PARA PISO (ROTA DE FUGA)</t>
  </si>
  <si>
    <t xml:space="preserve">SUBTOTAL (04.02.000)</t>
  </si>
  <si>
    <t xml:space="preserve">TOTAL (04.00.000)</t>
  </si>
  <si>
    <t xml:space="preserve">06.00.000</t>
  </si>
  <si>
    <t xml:space="preserve"> INSTALAÇÕES ELÉTRICAS E ELETRÔNICAS</t>
  </si>
  <si>
    <t xml:space="preserve">06.01.000</t>
  </si>
  <si>
    <t xml:space="preserve">INSTALAÇÕES ELÉTRICAS_x005F_x000D_</t>
  </si>
  <si>
    <t xml:space="preserve">06.01.200</t>
  </si>
  <si>
    <t xml:space="preserve">Entrada e Medição de Energia em MT e AT</t>
  </si>
  <si>
    <t xml:space="preserve">06.01.201.01</t>
  </si>
  <si>
    <t xml:space="preserve">SBC</t>
  </si>
  <si>
    <t xml:space="preserve">65230 MOD 1</t>
  </si>
  <si>
    <t xml:space="preserve">TERMINAL MODULAR DE MÉDIA TENSÃO, UNIPOLAR, USO EXTERNO, PARA CABO DE 120MM², ISOLAÇÃO 12/20KV (MUFLA PRIMÁRIA)</t>
  </si>
  <si>
    <t xml:space="preserve">06.01.201.02</t>
  </si>
  <si>
    <t xml:space="preserve">65230 MOD 2</t>
  </si>
  <si>
    <t xml:space="preserve">TERMINAL MODULAR DE MÉDIA TENSÃO, UNIPOLAR, USO EXTERNO, PARA CABO DE 185MM², ISOLAÇÃO 12/20KV (MUFLA PRIMÁRIA) </t>
  </si>
  <si>
    <t xml:space="preserve">06.01.201.03</t>
  </si>
  <si>
    <t xml:space="preserve">65230 MOD 3</t>
  </si>
  <si>
    <t xml:space="preserve">TERMINAL MODULAR DE MÉDIA TENSÃO, UNIPOLAR, USO INTERNO, PARA CABO DE 120MM², ISOLAÇÃO 12/20KV (MUFLA PRIMÁRIA) </t>
  </si>
  <si>
    <t xml:space="preserve">06.01.201.04</t>
  </si>
  <si>
    <t xml:space="preserve">36.20.540</t>
  </si>
  <si>
    <t xml:space="preserve">SUPORTE PARA MUFLA</t>
  </si>
  <si>
    <t xml:space="preserve">06.01.202.01</t>
  </si>
  <si>
    <t xml:space="preserve">Cotação</t>
  </si>
  <si>
    <t xml:space="preserve">CABO DE ALUMÍNIO PROTEGIDO, 15KV, SEÇÃO NOMINAL 185MM² </t>
  </si>
  <si>
    <t xml:space="preserve">06.01.202.02</t>
  </si>
  <si>
    <t xml:space="preserve">8072 MOD 1</t>
  </si>
  <si>
    <t xml:space="preserve">FORNECIMENTO DE CABO DE COBRE ISOLADO EM EPR 105, 8,7/15KV, FLEXÍVEL, 120MM²</t>
  </si>
  <si>
    <t xml:space="preserve">06.01.202.03</t>
  </si>
  <si>
    <t xml:space="preserve">8072 MOD 2</t>
  </si>
  <si>
    <t xml:space="preserve">INSTALAÇÃO DE CABO DE COBRE ISOLADO EM EPR 105, 8,7/15KV, FLEXÍVEL, 120MM²</t>
  </si>
  <si>
    <t xml:space="preserve">06.01.202.04</t>
  </si>
  <si>
    <t xml:space="preserve">8073 MOD 1</t>
  </si>
  <si>
    <t xml:space="preserve">FORNECIMENTO DE CABO DE COBRE ISOLADO EM EPR FLEXÍVEL UNIPOLAR 185MM² - 0,6KV/1KV/90°</t>
  </si>
  <si>
    <t xml:space="preserve">06.01.202.05</t>
  </si>
  <si>
    <t xml:space="preserve">8073 MOD 2</t>
  </si>
  <si>
    <t xml:space="preserve">INSTALAÇÃO DE CABO DE COBRE ISOLADO EM EPR FLEXÍVEL UNIPOLAR 185MM² - 0,6KV/1KV/90°</t>
  </si>
  <si>
    <t xml:space="preserve">06.01.203.01</t>
  </si>
  <si>
    <t xml:space="preserve">9510 MOD</t>
  </si>
  <si>
    <t xml:space="preserve">ELETRODUTO DE AÇO GALVANIZADO A QUENTE, TIPO PESADO, 4" (100MM)</t>
  </si>
  <si>
    <t xml:space="preserve">06.01.203.02</t>
  </si>
  <si>
    <t xml:space="preserve">CURVA 90° PARA ELETRODUTO DE AÇO GALVANIZADO A QUENTE, 4"</t>
  </si>
  <si>
    <t xml:space="preserve">06.01.203.03</t>
  </si>
  <si>
    <t xml:space="preserve">97670 MOD 1 </t>
  </si>
  <si>
    <t xml:space="preserve">FORNECIMENTO DE ELETRODUTO FLEXÍVEL CORRUGADO, PEAD, DN 100 (4"), PARA REDE ENTERRADA DE DISTRIBUIÇÃO DE ENERGIA ELÉTRICA - FORNECIMENTO E INSTALAÇÃO. AF_12/2021</t>
  </si>
  <si>
    <t xml:space="preserve">06.01.203.04</t>
  </si>
  <si>
    <t xml:space="preserve">97670 MOD 2</t>
  </si>
  <si>
    <t xml:space="preserve">INSTALAÇÃO DE ELETRODUTO FLEXÍVEL CORRUGADO, PEAD, DN 100 (4"), PARA REDE ENTERRADA DE DISTRIBUIÇÃO DE ENERGIA ELÉTRICA - FORNECIMENTO E INSTALAÇÃO. AF_12/2021</t>
  </si>
  <si>
    <t xml:space="preserve">06.01.203.05</t>
  </si>
  <si>
    <t xml:space="preserve">GRELHA DE FERRO FUNDIDO SIMPLES COM REQUADRO, 150 X 1000 MM, ASSENTADA COM ARGAMASSA 1 : 3 CIMENTO: AREIA - FORNECIMENTO E INSTALAÇÃO. AF_08/2021</t>
  </si>
  <si>
    <t xml:space="preserve">06.01.203.06</t>
  </si>
  <si>
    <t xml:space="preserve">GRELHA DE FERRO FUNDIDO SIMPLES COM REQUADRO, 300 X 1000 MM, ASSENTADA COM ARGAMASSA 1 : 3 CIMENTO: AREIA - FORNECIMENTO E INSTALAÇÃO. AF_08/2021</t>
  </si>
  <si>
    <t xml:space="preserve">06.01.204</t>
  </si>
  <si>
    <t xml:space="preserve">PARA-RAIOS TIPO POLIMÉRICO, 15KV, 10KA, COM FERRAGEM</t>
  </si>
  <si>
    <t xml:space="preserve">06.01.205.01</t>
  </si>
  <si>
    <t xml:space="preserve">COTAÇÃO</t>
  </si>
  <si>
    <t xml:space="preserve">CHAVE SECCIONADORA DE DISTRIBUIÇÃO, TIPO FACA, UNIPOLAR, 630A, 15KV </t>
  </si>
  <si>
    <t xml:space="preserve">06.01.205.02</t>
  </si>
  <si>
    <t xml:space="preserve">37.15.210</t>
  </si>
  <si>
    <t xml:space="preserve">CHAVE SECCIONADORA TRIPOLAR, OPERAÇÃO SEM CARGA, USO INTERNO, 630A, 15KV</t>
  </si>
  <si>
    <t xml:space="preserve">06.01.207</t>
  </si>
  <si>
    <t xml:space="preserve">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t>
  </si>
  <si>
    <t xml:space="preserve">06.01.213.01</t>
  </si>
  <si>
    <t xml:space="preserve">GOINFRA</t>
  </si>
  <si>
    <t xml:space="preserve">70268 MOD 1</t>
  </si>
  <si>
    <t xml:space="preserve">FORNECIMENTO BARRAMENTO DE ALTA TENSÃO EM COBRE RETANGULAR 1.1/2"x1/4"</t>
  </si>
  <si>
    <t xml:space="preserve">06.01.213.02</t>
  </si>
  <si>
    <t xml:space="preserve">70268 MOD 2</t>
  </si>
  <si>
    <t xml:space="preserve">INSTALAÇÃO BARRAMENTO DE ALTA TENSÃO EM COBRE RETANGULAR 1.1/2"x1/4"</t>
  </si>
  <si>
    <t xml:space="preserve">06.01.213.03</t>
  </si>
  <si>
    <t xml:space="preserve">BUCHA DE PASSAGEM INTERNA/INTERNA, EM PORCELANA, CLASSE 15 KV, CORRENTE 630A (NBI 110 KV)</t>
  </si>
  <si>
    <t xml:space="preserve">06.01.213.04</t>
  </si>
  <si>
    <t xml:space="preserve">SUPORTE PARA BUCHA DE PASSAGEM INTERNA/INTERNA</t>
  </si>
  <si>
    <t xml:space="preserve">06.01.213.05</t>
  </si>
  <si>
    <t xml:space="preserve">SINAPI </t>
  </si>
  <si>
    <t xml:space="preserve">101546 MOD</t>
  </si>
  <si>
    <t xml:space="preserve">ISOLADOR DE PORCELANA, TIPO BUCHA, PARA TENSÃO 15 KV - FORNECIMENTO E INSTALAÇÃO</t>
  </si>
  <si>
    <t xml:space="preserve">06.01.213.06</t>
  </si>
  <si>
    <t xml:space="preserve">TAPETE DE BORRACHA ISOLANTE 15KV, 1000X1000X6MM</t>
  </si>
  <si>
    <t xml:space="preserve">06.01.213.07</t>
  </si>
  <si>
    <t xml:space="preserve">10422 MOD</t>
  </si>
  <si>
    <t xml:space="preserve">FITA DE ADVERTÊNCIA DE REDE ELÉTRICA ENTERRADA - FORNECIMENTO</t>
  </si>
  <si>
    <t xml:space="preserve">Memória de quantitativos elétrica (SEI 8534115)</t>
  </si>
  <si>
    <t xml:space="preserve">06.01.213.08</t>
  </si>
  <si>
    <t xml:space="preserve">SUPORTE PARA INSTALAÇÃO DE TRANSFORMADOR DE MEDIÇÃO (3 TCS E 3 TPS) </t>
  </si>
  <si>
    <t xml:space="preserve">06.01.214.01</t>
  </si>
  <si>
    <t xml:space="preserve">CAIXA DE PASSAGEM TIPO CB2, PADRÃO CEB, COM FUNDO EM CONCRETO E PAREDES DE BLOCOS CERÂMICOS MACIÇOS, DIÂMETRO INTERNO DE 1,40 M, COTA DE FUNDO 2,25M ), INCLUSIVE ESCAVAÇÃO, EXCLUSIVE TAMPA</t>
  </si>
  <si>
    <t xml:space="preserve">06.01.214.02</t>
  </si>
  <si>
    <t xml:space="preserve">TAMPA CIRCULAR PARA ESGOTO E DRENAGEM, EM FERRO FUNDIDO, DIÂMETRO INTERNO = 0,6 M. (PARA CAIXA CB2)</t>
  </si>
  <si>
    <t xml:space="preserve">06.01.214.03</t>
  </si>
  <si>
    <t xml:space="preserve">CAIXA DE INSPEÇÃO PARA ATERRAMENTO, CIRCULAR, EM POLIETILENO, DIÂMETRO INTERNO = 0,3 M. AF_12/2020</t>
  </si>
  <si>
    <t xml:space="preserve">06.01.214.04</t>
  </si>
  <si>
    <t xml:space="preserve">101798 MOD</t>
  </si>
  <si>
    <t xml:space="preserve">TAMPA REFORÇADA EM FERRO FUNDIDO D=300MM, C/ESCOTILHA QUADRADA E ARTICULADA, P/CX.ATERRAMENTO, REF:TEL-536 OU SIMILAR (SPDA)</t>
  </si>
  <si>
    <t xml:space="preserve">06.01.220</t>
  </si>
  <si>
    <t xml:space="preserve"> Acessórios</t>
  </si>
  <si>
    <t xml:space="preserve">06.01.221</t>
  </si>
  <si>
    <t xml:space="preserve">ISOLADOR, TIPO PINO, PARA TENSÃO 15 KV - FORNECIMENTO E INSTALAÇÃO. AF_07/2020</t>
  </si>
  <si>
    <t xml:space="preserve">06.01.222</t>
  </si>
  <si>
    <t xml:space="preserve">HASTE DE ATERRAMENTO 5/8  PARA SPDA - FORNECIMENTO E INSTALAÇÃO. AF_12/2017</t>
  </si>
  <si>
    <t xml:space="preserve">06.01.223.01</t>
  </si>
  <si>
    <t xml:space="preserve">CORDOALHA DE COBRE NU 35 MM², NÃO ENTERRADA, COM ISOLADOR - FORNECIMENTO E INSTALAÇÃO. AF_12/2017</t>
  </si>
  <si>
    <t xml:space="preserve">06.01.223.02</t>
  </si>
  <si>
    <t xml:space="preserve">CORDOALHA DE COBRE NU 50 MM², NÃO ENTERRADA, COM ISOLADOR - FORNECIMENTO E INSTALAÇÃO. AF_12/2017</t>
  </si>
  <si>
    <t xml:space="preserve">06.01.224.01</t>
  </si>
  <si>
    <t xml:space="preserve">CONECTOR PARA HASTE ATERRAMENTO DE 5/8"</t>
  </si>
  <si>
    <t xml:space="preserve">UN </t>
  </si>
  <si>
    <t xml:space="preserve">06.01.224.02</t>
  </si>
  <si>
    <t xml:space="preserve">IP 09.30.0509 MOD</t>
  </si>
  <si>
    <t xml:space="preserve">CONECTOR DE DERIVAÇÃO TIPO CUNHA COM CAPA DE PROTEÇÃO</t>
  </si>
  <si>
    <t xml:space="preserve">06.01.224.03</t>
  </si>
  <si>
    <t xml:space="preserve">CINTA CIRCULAR EM ACO GALVANIZADO DE 180 MM DE DIAMETRO </t>
  </si>
  <si>
    <t xml:space="preserve">06.01.224.04</t>
  </si>
  <si>
    <t xml:space="preserve">GANCHO OLHAL EM ACO GALVANIZADO, ESPESSURA 16MM, ABERTURA 21MM                                                                                                                                                                                                                                                                                                                                                                                                                                            </t>
  </si>
  <si>
    <t xml:space="preserve">06.01.224.05</t>
  </si>
  <si>
    <t xml:space="preserve">INSTALAÇÃO DE SAPATILHA EM AÇO PARA CABO DE AÇO D=5/8"</t>
  </si>
  <si>
    <t xml:space="preserve">06.01.224.06</t>
  </si>
  <si>
    <t xml:space="preserve">101553 MOD</t>
  </si>
  <si>
    <t xml:space="preserve">ALÇA PREFORMADA PARA CABO DE AÇO 9,5MM (3/8"), EM  AÇO GALVANIZADO  - FORNECIMENTO  E INSTALAÇÃO</t>
  </si>
  <si>
    <t xml:space="preserve">06.01.224.07</t>
  </si>
  <si>
    <t xml:space="preserve">BRAÇO SUPORTE TIPO "C"  AÇO GALVANIZADO - FORNECIMENTO E INSTALAÇÃO</t>
  </si>
  <si>
    <t xml:space="preserve">06.01.224.08</t>
  </si>
  <si>
    <t xml:space="preserve">MANILHA-SAPATILHA EM AÇO GALVANIZADO</t>
  </si>
  <si>
    <t xml:space="preserve">06.01.224.09</t>
  </si>
  <si>
    <t xml:space="preserve">38.23.240 MOD</t>
  </si>
  <si>
    <t xml:space="preserve">MÃO FRANCESA PERFILADA 619MM</t>
  </si>
  <si>
    <t xml:space="preserve">06.01.224.10</t>
  </si>
  <si>
    <t xml:space="preserve">ABRAÇADEIRA GALVANIZADA PARA POSTE, AJUSTÁVEL, 1250MM</t>
  </si>
  <si>
    <t xml:space="preserve">06.01.224.11</t>
  </si>
  <si>
    <t xml:space="preserve">CRUZETA DE AÇO GALVANIZADO, 2400MM</t>
  </si>
  <si>
    <t xml:space="preserve">06.01.224.12</t>
  </si>
  <si>
    <t xml:space="preserve">ESPAÇADOR LOSANGULAR</t>
  </si>
  <si>
    <t xml:space="preserve">06.01.300</t>
  </si>
  <si>
    <t xml:space="preserve">Redes em Média e Baixa Tensão</t>
  </si>
  <si>
    <t xml:space="preserve">06.01.303</t>
  </si>
  <si>
    <t xml:space="preserve">QUADRO DE DISTRIBUIÇÃO DE ENERGIA EM CHAPA DE AÇO GALVANIZADO, DE EMBUTIR, COM BARRAMENTO TRIFÁSICO, PARA 24 DISJUNTORES DIN 100A - FORNECIMENTO E INSTALAÇÃO. AF_10/2020</t>
  </si>
  <si>
    <t xml:space="preserve">06.01.304.01</t>
  </si>
  <si>
    <t xml:space="preserve">ELETRODUTO RÍGIDO DE AÇO GALVANIZADO, TIPO MÉDIO, DIÂMETRO 1"</t>
  </si>
  <si>
    <t xml:space="preserve">06.01.304.02</t>
  </si>
  <si>
    <t xml:space="preserve">DUTO CORRUGADO FLEXÍVEL EM PEAD Ø = 1.1/4', TIPO KANALEX OU SIMILAR, LANÇADO DIRETAMENTE NO SOLO, EXCLUSIVE ESCAVAÇÃO E REATERRO</t>
  </si>
  <si>
    <t xml:space="preserve">06.01.305.01</t>
  </si>
  <si>
    <t xml:space="preserve">91926 MOD 1</t>
  </si>
  <si>
    <t xml:space="preserve">FORNECIMENTO DE CABO MULTIPOLAR DE COBRE, FLEXIVEL, CLASSE 4 OU 5, ISOLACAO EM HEPR, COBERTURA EM PVC-ST2, ANTICHAMA BWF-B, 0,6/1 KV, 3 CONDUTORES DE 2,5 MM2</t>
  </si>
  <si>
    <t xml:space="preserve">06.01.305.02</t>
  </si>
  <si>
    <t xml:space="preserve">91926 MOD 2</t>
  </si>
  <si>
    <t xml:space="preserve">INSTALAÇÃO DE CABO MULTIPOLAR DE COBRE, FLEXIVEL, CLASSE 4 OU 5, ISOLACAO EM HEPR, COBERTURA EM PVC-ST2, ANTICHAMA BWF-B, 0,6/1 KV, 3 CONDUTORES DE 2,5 MM2</t>
  </si>
  <si>
    <t xml:space="preserve">91929 MOD 1 </t>
  </si>
  <si>
    <t xml:space="preserve">FORNECIMENTO DE CABO MULTIPOLAR DE COBRE, FLEXIVEL, CLASSE 4 OU 5, ISOLACAO EM HEPR, COBERTURA EM PVC-ST2, ANTICHAMA BWF-B, 0,6/1 KV, 3 CONDUTORES DE 4 MM2</t>
  </si>
  <si>
    <t xml:space="preserve">06.01.305.03</t>
  </si>
  <si>
    <t xml:space="preserve">91929 MOD 2</t>
  </si>
  <si>
    <t xml:space="preserve">INSTALAÇÃO DE CABO MULTIPOLAR DE COBRE, FLEXIVEL, CLASSE 4 OU 5, ISOLACAO EM HEPR, COBERTURA EM PVC-ST2, ANTICHAMA BWF-B, 0,6/1 KV, 3 CONDUTORES DE 4 MM2</t>
  </si>
  <si>
    <t xml:space="preserve">06.01.306.01</t>
  </si>
  <si>
    <t xml:space="preserve">CONDULETE DE ALUMÍNIO, TIPO X, PARA ELETRODUTO DE AÇO GALVANIZADO DN 25 MM (1''), APARENTE - FORNECIMENTO E INSTALAÇÃO. AF_11/2016_P</t>
  </si>
  <si>
    <t xml:space="preserve">06.01.306.02</t>
  </si>
  <si>
    <t xml:space="preserve">97889 MOD</t>
  </si>
  <si>
    <t xml:space="preserve">CAIXA ENTERRADA ELÉTRICA RETANGULAR, EM ALVENARIA COM TIJOLOS CERÂMICOS MACIÇOS, FUNDO COM BRITA, DIMENSÕES INTERNAS: 0,8X0,8 M (CB-1 PADRÃO CEB, INCLUSIVE TAMPÃO T-33)</t>
  </si>
  <si>
    <t xml:space="preserve">06.01.306.03</t>
  </si>
  <si>
    <t xml:space="preserve">97886 MOD</t>
  </si>
  <si>
    <t xml:space="preserve">CAIXA ENTERRADA ELÉTRICA RETANGULAR, EM ALVENARIA COM TIJOLOS CERÂMICOS MACIÇOS, FUNDO COM BRITA, DIMENSÕES INTERNAS: 0,3X0,3X0,3 M. INCLUSIVE ESCAVAÇÃO, EXCLUSIVE TAMPA, (ALIMENTAÇÃO DO QUADRO DE BAIXA TENSÃO)</t>
  </si>
  <si>
    <t xml:space="preserve">06.01.306.04</t>
  </si>
  <si>
    <t xml:space="preserve">TAMPA PARA CAIXA ENTERRADA, EM FERRO FUNDIDO, DIMENSÕES INTERNAS: 0,30 X 0,30 M - FORNECIMENTO E INSTALAÇÃO. AF_12/2020</t>
  </si>
  <si>
    <t xml:space="preserve">06.01.308.01</t>
  </si>
  <si>
    <t xml:space="preserve">DISJUNTOR MONOPOLAR TIPO DIN, CORRENTE NOMINAL DE 16A - FORNECIMENTO E INSTALAÇÃO. AF_10/2020</t>
  </si>
  <si>
    <t xml:space="preserve">06.01.308.02</t>
  </si>
  <si>
    <t xml:space="preserve">DISJUNTOR TRIPOLAR TIPO DIN, CORRENTE NOMINAL DE 16A - FORNECIMENTO E INSTALAÇÃO. AF_10/2020</t>
  </si>
  <si>
    <t xml:space="preserve">06.01.308.03</t>
  </si>
  <si>
    <t xml:space="preserve">DISJUNTOR TRIPOLAR TIPO DIN, CORRENTE NOMINAL DE 20A - FORNECIMENTO E INSTALAÇÃO. AF_10/2020</t>
  </si>
  <si>
    <t xml:space="preserve">06.01.308.04</t>
  </si>
  <si>
    <t xml:space="preserve">DISPOSITIVO DR, 2 POLOS, SENSIBILIDADE DE 30 MA, CORRENTE DE 25 A, TIPO AC</t>
  </si>
  <si>
    <t xml:space="preserve">06.01.308.05</t>
  </si>
  <si>
    <t xml:space="preserve">13150 MOD</t>
  </si>
  <si>
    <t xml:space="preserve">DISPOSITIVO DPS CLASSE II, 1 POLO, TENSAO MAXIMA DE 275 V, CORRENTE MAXIMA DE *20* KA (TIPO AC) - FORNECIMENTO E INSTALAÇÃO</t>
  </si>
  <si>
    <t xml:space="preserve">06.01.400</t>
  </si>
  <si>
    <t xml:space="preserve">Iluminação e Tomadas</t>
  </si>
  <si>
    <t xml:space="preserve">06.01.401.01</t>
  </si>
  <si>
    <t xml:space="preserve">97607 MOD</t>
  </si>
  <si>
    <t xml:space="preserve">FORNECIMENTO DE LUMINARIA HERMETICA IP-54 CORPO E GRADE DE PROTEÇÃO EM LIGA DE ALUMÍNIO SILÍCIO COM SOQUETE E27 PARA 01 LÂMPADA BULBO LED 12W (INCLUSA), COM VEDAÇÃO E PARAFUSOS EM AÇO INOX </t>
  </si>
  <si>
    <t xml:space="preserve">06.01.401.02</t>
  </si>
  <si>
    <t xml:space="preserve">LUMINÁRIA DE EMERGÊNCIA, COM 30 LÂMPADAS LED DE 2 W, SEM REATOR - FORNECIMENTO E INSTALAÇÃO. AF_02/2020</t>
  </si>
  <si>
    <t xml:space="preserve">06.01.403</t>
  </si>
  <si>
    <t xml:space="preserve">INTERRUPTOR SIMPLES (1 MÓDULO), 10A/250V, SEM SUPORTE E SEM PLACA - FORNECIMENTO E INSTALAÇÃO. AF_12/2015</t>
  </si>
  <si>
    <t xml:space="preserve">06.01.404.01</t>
  </si>
  <si>
    <t xml:space="preserve">TOMADA MÉDIA DE EMBUTIR (1 MÓDULO), 2P+T 10 A, SEM SUPORTE E SEM PLACA - FORNECIMENTO E INSTALAÇÃO. AF_12/2015</t>
  </si>
  <si>
    <t xml:space="preserve">06.01.404.02</t>
  </si>
  <si>
    <t xml:space="preserve">TOMADA MÉDIA DE EMBUTIR (1 MÓDULO), 2P+T 20 A, SEM SUPORTE E SEM PLACA - FORNECIMENTO E INSTALAÇÃO. AF_12/2015</t>
  </si>
  <si>
    <t xml:space="preserve">06.01.410</t>
  </si>
  <si>
    <t xml:space="preserve">Acessórios</t>
  </si>
  <si>
    <t xml:space="preserve">06.01.414.01</t>
  </si>
  <si>
    <t xml:space="preserve">711 MOD 1</t>
  </si>
  <si>
    <t xml:space="preserve">ESPELHO / PLACA DE 1 POSTO 4" X 2", PARA TOMADAS E INTERRUPTORES - FORNECIMENTO E INSTALAÇÃO</t>
  </si>
  <si>
    <t xml:space="preserve">06.01.414.02</t>
  </si>
  <si>
    <t xml:space="preserve">711 MOD 2</t>
  </si>
  <si>
    <t xml:space="preserve">ESPELHO / PLACA DE 2 POSTOS 4" X 2", PARA TOMADAS E INTERRUPTORES - FORNECIMENTO E INSTALAÇÃO</t>
  </si>
  <si>
    <t xml:space="preserve">06.01.416</t>
  </si>
  <si>
    <t xml:space="preserve">RELÉ FOTOELÉTRICO PARA COMANDO DE ILUMINAÇÃO EXTERNA 1000 W - FORNECIMENTO E INSTALAÇÃO. AF_08/2020</t>
  </si>
  <si>
    <t xml:space="preserve">06.01.500</t>
  </si>
  <si>
    <t xml:space="preserve">Aterramento e Proteção Contra Descargas Atmosféricas</t>
  </si>
  <si>
    <t xml:space="preserve">06.01.501.01</t>
  </si>
  <si>
    <t xml:space="preserve">FORNECIMENTO E INSTALAÇÃO DE TERMINAL AÉREO EM AÇO GALVANIZADO A FOGO, COM BASE HORIZONTAL COM 2 FUROS, H=600MM, COM ACESSÓRIOS PARA FIXAÇÃO</t>
  </si>
  <si>
    <t xml:space="preserve">06.01.501.02</t>
  </si>
  <si>
    <t xml:space="preserve">FORNECIMENTO E ASSENTAMENTO DE BARRA CHATA DE ALUMÍNIO DE 7/8" x 1/8"</t>
  </si>
  <si>
    <t xml:space="preserve">06.01.502.01</t>
  </si>
  <si>
    <t xml:space="preserve">10425 MOD</t>
  </si>
  <si>
    <t xml:space="preserve">FORNECIMENTO E INSTALAÇÃO DE CONECTOR TIPO SPLIT-BOLT BIMETÁLICOS 70MM²</t>
  </si>
  <si>
    <t xml:space="preserve">06.01.502.02</t>
  </si>
  <si>
    <t xml:space="preserve">TERMINAL DE COMPRESSÃO PARA CABO DE 35 MM2 - FORNECIMENTO E INSTALAÇÃO</t>
  </si>
  <si>
    <t xml:space="preserve">06.01.502.03</t>
  </si>
  <si>
    <t xml:space="preserve">TERMINAL DE COMPRESSÃO PARA CABO DE 50 MM2 - FORNECIMENTO E INSTALAÇÃO</t>
  </si>
  <si>
    <t xml:space="preserve">06.01.502.04</t>
  </si>
  <si>
    <t xml:space="preserve">CLIPS 3/8", P/HASTE DE ATERRAMENTO GALVANIZADA, REF:TEL5238</t>
  </si>
  <si>
    <t xml:space="preserve">06.01.504.01</t>
  </si>
  <si>
    <t xml:space="preserve">BARRA DE AÇO REDONDA RE-BAR 3/8" - FORNECIMENTO E INSTALAÇÃO</t>
  </si>
  <si>
    <t xml:space="preserve">06.01.504.02</t>
  </si>
  <si>
    <t xml:space="preserve">06.01.506.01</t>
  </si>
  <si>
    <t xml:space="preserve">06.01.506.02</t>
  </si>
  <si>
    <t xml:space="preserve">CORDOALHA DE COBRE NU 50 MM², ENTERRADA, SEM ISOLADOR - FORNECIMENTO E INSTALAÇÃO. AF_12/2017</t>
  </si>
  <si>
    <t xml:space="preserve">06.01.506.03</t>
  </si>
  <si>
    <t xml:space="preserve">42.20.320</t>
  </si>
  <si>
    <t xml:space="preserve">FORNECIMENTO E INSTALAÇÃO DE SOLDA EXORTÉRMICA PARA CABO DE COBRE 50MM²</t>
  </si>
  <si>
    <t xml:space="preserve">06.01.507.01</t>
  </si>
  <si>
    <t xml:space="preserve">CAIXA ENTERRADA ELÉTRICA RETANGULAR, EM ALVENARIA COM TIJOLOS CERÂMICOS MACIÇOS, FUNDO EM BRITA, DIMENSÕES INTERNAS: 0,3X0,3X0,3 M, INCLUSIVE ESCAVAÇÃO, EXCLUSIVE TAMPA, (CAIXA DE INSPEÇÃO DO ATERRAMENTO)</t>
  </si>
  <si>
    <t xml:space="preserve">06.01.507.02</t>
  </si>
  <si>
    <t xml:space="preserve">TAMPA PARA CAIXA ENTERRADA, EM FERRO FUNDIDO, DIMENSÕES INTERNAS: 0,30 X 0,30 M, FORNECIMENTO E INSTALAÇÃO</t>
  </si>
  <si>
    <t xml:space="preserve">06.01.508</t>
  </si>
  <si>
    <t xml:space="preserve">CAIXA DE EQUALIZAÇÃO P/ATERRAMENTO 20X20X10CM DE SOBREPOR P/11 TERMINAIS DE PRESSÃO C/ BARRAMENTO (PÁRA-RAIO)</t>
  </si>
  <si>
    <t xml:space="preserve">SUBTOTAL (06.01.000)</t>
  </si>
  <si>
    <t xml:space="preserve">06.10.000</t>
  </si>
  <si>
    <t xml:space="preserve">SERVIÇOS DIVERSOS</t>
  </si>
  <si>
    <t xml:space="preserve">06.10.100</t>
  </si>
  <si>
    <t xml:space="preserve">Escavação de valas</t>
  </si>
  <si>
    <t xml:space="preserve">06.10.101</t>
  </si>
  <si>
    <t xml:space="preserve">ESCAVAÇÃO MANUAL DE VALA COM PROFUNDIDADE MENOR OU IGUAL A 1,30 M. AF_02/2021</t>
  </si>
  <si>
    <t xml:space="preserve">06.10.103</t>
  </si>
  <si>
    <t xml:space="preserve">REATERRO MANUAL APILOADO COM SOQUETE. AF_10/2017</t>
  </si>
  <si>
    <t xml:space="preserve">TOTAL (06.00.000)</t>
  </si>
  <si>
    <t xml:space="preserve">08.00.000</t>
  </si>
  <si>
    <t xml:space="preserve">INSTALAÇÕES DE PREVENÇÃO E COMBATE A INCÊNDIO</t>
  </si>
  <si>
    <t xml:space="preserve">08.01.000</t>
  </si>
  <si>
    <t xml:space="preserve">PREVENÇÃO E COMBATE A INCÊNDIO</t>
  </si>
  <si>
    <t xml:space="preserve">08.01.500</t>
  </si>
  <si>
    <t xml:space="preserve">Equipamentos e Acessórios_x005F_x000D_</t>
  </si>
  <si>
    <t xml:space="preserve">08.01.517.01</t>
  </si>
  <si>
    <t xml:space="preserve">EXTINTOR DE INCÊNDIO PORTÁTIL COM CARGA DE CO2 DE 6 KG, CLASSE BC - FORNECIMENTO E INSTALAÇÃO. AF_10/2020_P</t>
  </si>
  <si>
    <t xml:space="preserve">Planta baixa INC_01/02</t>
  </si>
  <si>
    <t xml:space="preserve">08.01.517.02</t>
  </si>
  <si>
    <t xml:space="preserve">ABRIGO PARA EXTINTOR DE INCÊNDIO, DE SOBREPOR, EM CHAPA DE AÇO CARBONO PINTADO COM TINTA A BASE DE EPOXI VERMELHA, DIMENSÕES 75X35X25CM</t>
  </si>
  <si>
    <t xml:space="preserve">08.01.518</t>
  </si>
  <si>
    <t xml:space="preserve">50.10.050</t>
  </si>
  <si>
    <t xml:space="preserve">EXTINTOR SOBRE RODAS DE GÁS CARBÔNICO - 25 KG</t>
  </si>
  <si>
    <t xml:space="preserve">SUBTOTAL (08.01.000)</t>
  </si>
  <si>
    <t xml:space="preserve">TOTAL (08.00.000)</t>
  </si>
  <si>
    <t xml:space="preserve">09.00.000</t>
  </si>
  <si>
    <t xml:space="preserve">SERVIÇOS COMPLEMENTARES</t>
  </si>
  <si>
    <t xml:space="preserve">09.01.000</t>
  </si>
  <si>
    <t xml:space="preserve">ENSAIOS E TESTES</t>
  </si>
  <si>
    <t xml:space="preserve">09.01.200</t>
  </si>
  <si>
    <t xml:space="preserve">Testes</t>
  </si>
  <si>
    <t xml:space="preserve">09.01.203</t>
  </si>
  <si>
    <t xml:space="preserve">LAUDO DE VISTORIA DE SPDA E ART COM MEDIÇÃO DE RESISTÊNCIA ÔHMICA DO SOLO, MEDIÇÃO DE CONTINUIDADE ELÉTRICA</t>
  </si>
  <si>
    <t xml:space="preserve">SUBTOTAL (09.01.000)</t>
  </si>
  <si>
    <t xml:space="preserve">09.02.000</t>
  </si>
  <si>
    <t xml:space="preserve">LIMPEZA DE OBRAS</t>
  </si>
  <si>
    <t xml:space="preserve">09.02.001</t>
  </si>
  <si>
    <t xml:space="preserve">LIMPEZA GERAL</t>
  </si>
  <si>
    <t xml:space="preserve">Caderno de especificações (8534110)</t>
  </si>
  <si>
    <t xml:space="preserve">SUBTOTAL (09.02.000)</t>
  </si>
  <si>
    <t xml:space="preserve">09.04.000</t>
  </si>
  <si>
    <t xml:space="preserve">COMO CONSTRUÍDO (“AS BUILT”)</t>
  </si>
  <si>
    <t xml:space="preserve">09.04.001</t>
  </si>
  <si>
    <t xml:space="preserve">ORSE INUSMO</t>
  </si>
  <si>
    <t xml:space="preserve">AS BUILT - ARQUITETURA</t>
  </si>
  <si>
    <t xml:space="preserve">Mesmas disciplinas fornecidas para licitação</t>
  </si>
  <si>
    <t xml:space="preserve">09.04.002</t>
  </si>
  <si>
    <t xml:space="preserve">AS BUILT - INSTALAÇÕES ELÉTRICAS</t>
  </si>
  <si>
    <t xml:space="preserve">09.04.003</t>
  </si>
  <si>
    <t xml:space="preserve">AS BUILT - ESTRUTURAS</t>
  </si>
  <si>
    <t xml:space="preserve">09.04.004</t>
  </si>
  <si>
    <t xml:space="preserve">AS BUILT - INCÊNDIO</t>
  </si>
  <si>
    <t xml:space="preserve">TOTAL (09.00.000)</t>
  </si>
  <si>
    <t xml:space="preserve">10.00.000</t>
  </si>
  <si>
    <t xml:space="preserve">SERVIÇOS AUXILIARES E ADMINISTRATIVOS</t>
  </si>
  <si>
    <t xml:space="preserve">10.01.000</t>
  </si>
  <si>
    <t xml:space="preserve"> PESSOAL</t>
  </si>
  <si>
    <t xml:space="preserve">10.01.111</t>
  </si>
  <si>
    <t xml:space="preserve">MESTRE DE OBRAS COM ENCARGOS COMPLEMENTARES</t>
  </si>
  <si>
    <t xml:space="preserve">MES</t>
  </si>
  <si>
    <t xml:space="preserve">10.01.201.01</t>
  </si>
  <si>
    <t xml:space="preserve">ENGENHEIRO CIVIL DE OBRA PLENO COM ENCARGOS COMPLEMENTARES</t>
  </si>
  <si>
    <t xml:space="preserve">H</t>
  </si>
  <si>
    <t xml:space="preserve">10.01.201.02</t>
  </si>
  <si>
    <t xml:space="preserve">ENGENHEIRO ELETRICISTA COM ENCARGOS COMPLEMENTARES (MEIO PERÍODO / 3 MESES)</t>
  </si>
  <si>
    <t xml:space="preserve">SUBTOTAL (10.01.000)</t>
  </si>
  <si>
    <t xml:space="preserve">TOTAL (10.00.000)</t>
  </si>
  <si>
    <t xml:space="preserve">13.00.000</t>
  </si>
  <si>
    <t xml:space="preserve">PREÇO TOTAL DOS SERVIÇOS (CUSTO TOTAL + BDI)</t>
  </si>
  <si>
    <t xml:space="preserve">COMPOSIÇÕES ANALÍTICAS</t>
  </si>
  <si>
    <t xml:space="preserve">CÓDIGO</t>
  </si>
  <si>
    <t xml:space="preserve">FONTE</t>
  </si>
  <si>
    <t xml:space="preserve">DESCRIÇÃO</t>
  </si>
  <si>
    <t xml:space="preserve">QUANT.</t>
  </si>
  <si>
    <t xml:space="preserve">UNIDADE</t>
  </si>
  <si>
    <t xml:space="preserve">CUSTO UNIT.</t>
  </si>
  <si>
    <t xml:space="preserve">CUSTO TOTAL</t>
  </si>
  <si>
    <t xml:space="preserve">OK</t>
  </si>
  <si>
    <t xml:space="preserve">A.02.000.070107</t>
  </si>
  <si>
    <t xml:space="preserve">Impressão colorida em papel sulfite A4</t>
  </si>
  <si>
    <t xml:space="preserve">A.02.000.070108</t>
  </si>
  <si>
    <t xml:space="preserve">Encadernação espiral até 100 folhas</t>
  </si>
  <si>
    <t xml:space="preserve">COORDENADOR/GERENTE DE OBRA COM ENCARGOS COMPLEMENTARES</t>
  </si>
  <si>
    <t xml:space="preserve">ENGENHEIRO CIVIL DE OBRA SENIOR COM ENCARGOS COMPLEMENTARES</t>
  </si>
  <si>
    <t xml:space="preserve">CUSTO (mão-de-obra):</t>
  </si>
  <si>
    <t xml:space="preserve">CUSTO (material):</t>
  </si>
  <si>
    <t xml:space="preserve">CUSTO TOTAL UNIT.:</t>
  </si>
  <si>
    <t xml:space="preserve">QUANTIDADE:</t>
  </si>
  <si>
    <t xml:space="preserve">CUSTO TOTAL:</t>
  </si>
  <si>
    <t xml:space="preserve">BDI UNITÁRIO (26,93%)</t>
  </si>
  <si>
    <t xml:space="preserve">PREÇO UNITÁRIO</t>
  </si>
  <si>
    <t xml:space="preserve">CONTROLE TECNOLÓGICO DE CONCRETO - POR ROMPIMENTO DE CORPO DE PROVA</t>
  </si>
  <si>
    <t xml:space="preserve">PEDREIRO COM ENCARGOS COMPLEMENTARES</t>
  </si>
  <si>
    <t xml:space="preserve">SERVENTE COM ENCARGOS COMPLEMENTARES</t>
  </si>
  <si>
    <t xml:space="preserve">ELETRICISTA COM ENCARGOS COMPLEMENTARES</t>
  </si>
  <si>
    <t xml:space="preserve">AUXILIAR DE ELETRICISTA COM ENCARGOS COMPLEMENTARES</t>
  </si>
  <si>
    <t xml:space="preserve">ENCANADOR OU BOMBEIRO HIDRÁULICO COM ENCARGOS COMPLEMENTARES</t>
  </si>
  <si>
    <t xml:space="preserve">AUXILIAR DE ENCANADOR OU BOMBEIRO HIDRÁULICO COM ENCARGOS COMPLEMENTARES</t>
  </si>
  <si>
    <t xml:space="preserve">CAMINHÃO TOCO, PBT 16.000 KG, CARGA ÚTIL MÁX. 10.685 KG, DIST. ENTRE EIXOS 4,8 M, POTÊNCIA 189 CV, INCLUSIVE CARROCERIA FIXA ABERTA DE MADEIRA P/ TRANSPORTE GERAL DE CARGA SECA, DIMEN. APROX. 2,5 X 7,00 X 0,50 M - CHP DIURNO. AF_06/2014</t>
  </si>
  <si>
    <t xml:space="preserve">CHP</t>
  </si>
  <si>
    <t xml:space="preserve">CAMINHONETE CABINE SIMPLES COM MOTOR 1.6 FLEX, CÂMBIO MANUAL, POTÊNCIA 101/104 CV, 2 PORTAS - CHP DIURNO. AF_11/2015</t>
  </si>
  <si>
    <t xml:space="preserve">MOBILIZAÇÃO E DESMOB. CONTEINER P/BARRACÃO DE OBRA</t>
  </si>
  <si>
    <t xml:space="preserve">FITA VEDA ROSCA EM ROLOS DE 18 MM X 50 M (L X C)                                                                                                                                                                                                                                                                                                                                                                                                                                                          </t>
  </si>
  <si>
    <t xml:space="preserve">TORNEIRA PLASTICA PARA TANQUE 1/2 " OU 3/4 " COM BICO PARA MANGUEIRA                                                                                                                                                                                                                                                                                                                                                                                                                                      </t>
  </si>
  <si>
    <t xml:space="preserve">UNIAO PVC, ROSCAVEL 1/2",  AGUA FRIA PREDIAL                                                                                                                                                                                                                                                                                                                                                                                                                                                              </t>
  </si>
  <si>
    <t xml:space="preserve">ADAPTADOR DE COMPRESSAO EM POLIPROPILENO (PP), PARA TUBO EM PEAD, 20 MM X 1/2", PARA LIGACAO PREDIAL DE AGUA (NTS 179)                                                                                                                                                                                                                                                                                                                                                                                    </t>
  </si>
  <si>
    <t xml:space="preserve">COLAR TOMADA PVC, COM TRAVAS, SAIDA COM ROSCA, DE 60 MM X 1/2" OU 60 MM X 3/4", PARA LIGACAO PREDIAL DE AGUA                                                                                                                                                                                                                                                                                                                                                                                              </t>
  </si>
  <si>
    <t xml:space="preserve">LACRE ANTI-FRAUDE PARA HIDRÔMETRO EM POLIPROPILENO</t>
  </si>
  <si>
    <t xml:space="preserve">PLUG PVC ROSCAVEL,  1/2",  AGUA FRIA PREDIAL (NBR 5648)                                                                                                                                                                                                                                                                                                                                                                                                                                                   </t>
  </si>
  <si>
    <t xml:space="preserve">REGISTRO DE ESFERA PVC, COM BORBOLETA, COM ROSCA EXTERNA, DE 1/2"                                                                                                                                                                                                                                                                                                                                                                                                                                         </t>
  </si>
  <si>
    <t xml:space="preserve">TE PVC, ROSCAVEL, 90 GRAUS, 1/2",  AGUA FRIA PREDIAL                                                                                                                                                                                                                                                                                                                                                                                                                                                      </t>
  </si>
  <si>
    <t xml:space="preserve">TUBO DE POLIETILENO DE ALTA DENSIDADE (PEAD), PE-80, DE = 20 MM X 2,3 MM DE PAREDE, PARA LIGACAO DE AGUA PREDIAL (NBR 15561)                                                                                                                                                                                                                                                                                                                                                                              </t>
  </si>
  <si>
    <t xml:space="preserve">M     </t>
  </si>
  <si>
    <t xml:space="preserve">TUBO PVC, ROSCAVEL, 1/2", AGUA FRIA PREDIAL                                                                                                                                                                                                                                                                                                                                                                                                                                                               </t>
  </si>
  <si>
    <t xml:space="preserve">HIDROMETRO UNIJATO / MEDIDOR DE AGUA, DN 1/2", VAZAO MAXIMA DE 3 M3/H, PARA AGUA POTAVEL FRIA, RELOJOARIA PLANA, CLASSE B, HORIZONTAL (SEM CONEXOES)                                                                                                                                                                                                                                                                                                                                                      </t>
  </si>
  <si>
    <t xml:space="preserve">COLETA E CARGA MANUAIS DE ENTULHO</t>
  </si>
  <si>
    <t xml:space="preserve">REATERRO MANUAL DE VALAS COM COMPACTAÇÃO MECANIZADA. AF_04/2016</t>
  </si>
  <si>
    <t xml:space="preserve">CAIXA EM CONCRETO PRÉ-MOLDADO PARA ABRIGO DE HIDRÔMETRO COM DN 20 (½)  FORNECIMENTO E INSTALAÇÃO. AF_11/2016</t>
  </si>
  <si>
    <t xml:space="preserve">CAP PVC, SOLDAVEL, DN 100 MM, SERIE NORMAL, PARA ESGOTO PREDIAL                                                                                                                                                                                                                                                                                                                                                                                                                                           </t>
  </si>
  <si>
    <t xml:space="preserve">CAIBRO NAO APARELHADO *5 X 6* CM, EM MACARANDUBA, ANGELIM OU EQUIVALENTE DA REGIAO -  BRUTA                                                                                                                                                                                                                                                                                                                                                                                                               </t>
  </si>
  <si>
    <t xml:space="preserve">SARRAFO NAO APARELHADO 2,5 X 5 CM, EM MACARANDUBA, ANGELIM OU EQUIVALENTE DA REGIAO -  BRUTA                                                                                                                                                                                                                                                                                                                                                                                                              </t>
  </si>
  <si>
    <t xml:space="preserve">CARPINTEIRO DE FORMAS COM ENCARGOS COMPLEMENTARES</t>
  </si>
  <si>
    <t xml:space="preserve">PLACA DE OBRA (PARA CONSTRUCAO CIVIL) EM CHAPA GALVANIZADA *N. 22*, ADESIVADA, DE *2,4 X 1,2* M (SEM POSTES PARA FIXACAO)                                                                                                                                                                                                                                                                                                                                                                                 </t>
  </si>
  <si>
    <t xml:space="preserve">M2    </t>
  </si>
  <si>
    <t xml:space="preserve">PREGO DE ACO POLIDO COM CABECA 18 X 30 (2 3/4 X 10)                                                                                                                                                                                                                                                                                                                                                                                                                                                       </t>
  </si>
  <si>
    <t xml:space="preserve">KG    </t>
  </si>
  <si>
    <t xml:space="preserve">MONTADOR ELETROMECÃNICO COM ENCARGOS COMPLEMENTARES</t>
  </si>
  <si>
    <t xml:space="preserve">ESCAVADEIRA HIDRÁULICA SOBRE ESTEIRAS, CAÇAMBA 0,80 M3, PESO OPERACIONAL 17,8 T, POTÊNCIA LÍQUIDA 110 HP - CHP DIURNO. AF_10/2014</t>
  </si>
  <si>
    <t xml:space="preserve">CONCRETO USINADO BOMBEAVEL, CLASSE DE RESISTENCIA C20, COM BRITA 0 E 1, SLUMP = 130 +/- 20 MM, EXCLUI SERVICO DE BOMBEAMENTO (NBR 8953)                                                                                                                                                                                                                                                                                                                                                                   </t>
  </si>
  <si>
    <t xml:space="preserve">M3    </t>
  </si>
  <si>
    <t xml:space="preserve">PERFURATRIZ HIDRÁULICA SOBRE CAMINHÃO COM TRADO CURTO ACOPLADO, PROFUNDIDADE MÁXIMA DE 20 M, DIÂMETRO MÁXIMO DE 1500 MM, POTÊNCIA INSTALADA DE 137 HP, MESA ROTATIVA COM TORQUE MÁXIMO DE 30 KNM - CHP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</si>
  <si>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</si>
  <si>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CHI</t>
  </si>
  <si>
    <t xml:space="preserve">TRANSPORTE COM CAMINHÃO BASCULANTE DE 6 M³, EM VIA URBANA EM REVESTIMENTO PRIMÁRIO (UNIDADE: M3XKM). AF_07/2020</t>
  </si>
  <si>
    <t xml:space="preserve">CARGA, MANOBRA E DESCARGA DE SOLOS E MATERIAIS GRANULARES EM CAMINHÃO BASCULANTE 6 M³ - CARGA COM PÁ CARREGADEIRA (CAÇAMBA DE 1,7 A 2,8 M³ / 128 HP) E DESCARGA LIVRE (UNIDADE: M3). AF_07/2020</t>
  </si>
  <si>
    <t xml:space="preserve">Foi utilizada como base a composição 100896 do SINAPI, que trata de estacas de 25 cm de diâmetro. Os coeficientes foram ajustados (multiplicados por 1,44) de forma a serem compatíveis com estacas de 30 cm de diâmetro, conforme projeto (que têm volume 1,44x maior que a da referência SINAPI). Também foram eliminados da composição os serviços referentes à armação, que foram orçados à parte. Por fim, foi trocado o serviço referente ao concreto, para compatibilizar com o fck de projeto</t>
  </si>
  <si>
    <t xml:space="preserve">MATED-11042</t>
  </si>
  <si>
    <t xml:space="preserve">CONCRETO USINADO BOMBEAVEL, CLASSE DE RESISTENCIA C25, COM BRITA 0 E 1, SLUMP = 100 +/- 20 MM, INCLUI SERVICO DE BOMBEAMENTO (NBR 8953)                                                                                                                                                                                                                                                                                                                                                                   </t>
  </si>
  <si>
    <t xml:space="preserve">VIBRADOR DE IMERSÃO, DIÂMETRO DE PONTEIRA 45MM, MOTOR ELÉTRICO TRIFÁSICO POTÊNCIA DE 2 CV - CHP DIURNO. AF_06/2015</t>
  </si>
  <si>
    <t xml:space="preserve">VIBRADOR DE IMERSÃO, DIÂMETRO DE PONTEIRA 45MM, MOTOR ELÉTRICO TRIFÁSICO POTÊNCIA DE 2 CV - CHI DIURNO. AF_06/2015</t>
  </si>
  <si>
    <t xml:space="preserve">Foi utilizada como base a composição 96557 do SINAPI. Foi alterado apenas o insumo do concreto de forma a compatibilizar o FCK com o de projeto</t>
  </si>
  <si>
    <t xml:space="preserve">Foi utilizada como base a composição 97096 do SINAPI. Foi alterado apenas o insumo do concreto de forma a compatibilizar o FCK com o de projeto</t>
  </si>
  <si>
    <t xml:space="preserve">PORTA EM ALUMÍNIO DE ABRIR TIPO VENEZIANA COM GUARNIÇÃO, FIXAÇÃO COM PARAFUSOS - FORNECIMENTO E INSTALAÇÃO. AF_12/2019</t>
  </si>
  <si>
    <t xml:space="preserve">SIURB</t>
  </si>
  <si>
    <t xml:space="preserve">JANELA P/ VENTILAÇÃO PERMANENTE TIPO CHICANA INCLUSIVE TELA</t>
  </si>
  <si>
    <t xml:space="preserve">ARGAMASSA TRAÇO 1:3 (EM VOLUME DE CIMENTO E AREIA MÉDIA ÚMIDA), PREPARO MANUAL. AF_08/2019</t>
  </si>
  <si>
    <t xml:space="preserve">Foi utilizada como base a composição 94559 do SINAPI para extração dos quantitativos de mão de obra, por também se tratar de fixação com argamassa de esquadria de aço</t>
  </si>
  <si>
    <t xml:space="preserve">TELA DE ARAME GALVANIZADA QUADRANGULAR / LOSANGULAR, FIO 3,4 MM (10 BWG), MALHA 5 X 5 CM, H = 2 M                                                                                                                                                                                                                                                                                                                                                                                                         </t>
  </si>
  <si>
    <t xml:space="preserve">MAT095800	</t>
  </si>
  <si>
    <t xml:space="preserve">PERFIL RETANGULAR DE TUBO INDUSTRIAL GALVANIZADO, (50X30X2)MM, CHAPA 14 TIPO METALON (14,45 KG/6 METROS*)</t>
  </si>
  <si>
    <t xml:space="preserve">DOBRADICA EM ACO/FERRO, 3 1/2" X  3", E= 1,9  A 2 MM, COM ANEL,  CROMADO OU ZINCADO, TAMPA BOLA, COM PARAFUSOS                                                                                                                                                                                                                                                                                                                                                                                            </t>
  </si>
  <si>
    <t xml:space="preserve">ARGAMASSA TRAÇO 1:4 (EM VOLUME DE CIMENTO E AREIA MÉDIA ÚMIDA), PREPARO MECÂNICO COM BETONEIRA 600 L. AF_08/2019</t>
  </si>
  <si>
    <t xml:space="preserve">Foi utilizada como base a composição 11201 da ORSE para extração dos quantitativos de mão de obra, por também se tratar de um gradil de aço com tela. O quantitativo de materiais foi obtido do projeto. O peso por metro foi obtido de https://tubonasa.com.br/images/portfolio/Catalogo-Tubonasa.pdf</t>
  </si>
  <si>
    <t xml:space="preserve">ALVENARIA DE VEDAÇÃO DE BLOCOS DE CONCRETO CELULAR DE 20X30X60CM (ESPESSURA 20CM) E ARGAMASSA DE ASSENTAMENTO COM PREPARO EM BETONEIRA. AF_05/2020</t>
  </si>
  <si>
    <t xml:space="preserve">Foi utilizada como base a composição 101156 do SINAPI, considerando-se a quantidade de m² de blocos por m3</t>
  </si>
  <si>
    <t xml:space="preserve">VERNIZ ACRÍLICO INCOLOR, CORAL OU SIMILAR</t>
  </si>
  <si>
    <t xml:space="preserve">L</t>
  </si>
  <si>
    <t xml:space="preserve">PINTOR COM ENCARGOS COMPLEMENTARES</t>
  </si>
  <si>
    <t xml:space="preserve">Foi utilizada como base a composição 4934 da ORSE, cujos quantitativos foram dobrados por se tratar de 2 demãos</t>
  </si>
  <si>
    <t xml:space="preserve">BARRA DE FERRO CHATO, RETANGULAR, 50,8 MM X 6,35 MM (L X E), 2,53 KG/M                                                                                                                                                                                                                                                                                                                                                                                                                                    </t>
  </si>
  <si>
    <t xml:space="preserve">MAT095800</t>
  </si>
  <si>
    <t xml:space="preserve">TUBO INDUSTRIAL 30X30 CH.18 (6,55 KG/6 METROS*)</t>
  </si>
  <si>
    <t xml:space="preserve">PINTURA COM TINTA ALQUÍDICA DE ACABAMENTO (ESMALTE SINTÉTICO BRILHANTE) PULVERIZADA SOBRE SUPERFÍCIES METÁLICAS (EXCETO PERFIL) EXECUTADO EM OBRA (02 DEMÃOS). AF_01/2020_P</t>
  </si>
  <si>
    <t xml:space="preserve">ELETRODO REVESTIDO AWS - E6013, DIAMETRO IGUAL A 2,50 MM                                                                                                                                                                                                                                                                                                                                                                                                                                                  </t>
  </si>
  <si>
    <t xml:space="preserve">BDI UNITÁRIO (20,93%)</t>
  </si>
  <si>
    <t xml:space="preserve">Foi utilizada como base a composição 99861 do SINAPI para estimar quantitativos de mão de obra e solda. Não foi encontrado nas referências tubo metalon 60x30, conforme projeto, então orçou-se o material mais próximo encontrado. O peso por metro foi obtido de https://tubonasa.com.br/images/portfolio/Catalogo-Tubonasa.pdf</t>
  </si>
  <si>
    <t xml:space="preserve">SERRALHEIRO COM ENCARGOS COMPLEMENTARES</t>
  </si>
  <si>
    <t xml:space="preserve">AUXILIAR DE SERRALHEIRO COM ENCARGOS COMPLEMENTARES</t>
  </si>
  <si>
    <t xml:space="preserve">PLACA DE SINALIZACAO EM CHAPA DE ALUMINIO COM PINTURA REFLETIVA, E = 2 MM                                                                                                                                                                                                                                                                                                                                                                                                                                 </t>
  </si>
  <si>
    <t xml:space="preserve">FITA DE DEMARCAÇÃO PVC 15MMX50M - (AMARELA, VERMELHA, BRANCA, PRETA, ETC.)</t>
  </si>
  <si>
    <t xml:space="preserve">	MUFLA PARA CABO 25/120MM² - 12/20 KV - INTERNO/EXTERNO</t>
  </si>
  <si>
    <t xml:space="preserve">MUFLA UNIPOLAR, USO EXTERNO, TENSAO 12/20 KV, PARA CABO DE 185 MM2</t>
  </si>
  <si>
    <t xml:space="preserve">MUFLA TERMINAL PRIMARIA UNIPOLAR USO INTERNO PARA CABO 35/120MM2 ISOLACAO 15/25KV EM EPR - BORRACHA DE SILICONE</t>
  </si>
  <si>
    <t xml:space="preserve">P.19.000.048105</t>
  </si>
  <si>
    <t xml:space="preserve">CRUZETA DE AÇO GALVANIZADO A FOGO, TIPO 'U' DE 2400MM, PARA FIXAÇÃO DE MUFLAS OU PARA-RAIOS</t>
  </si>
  <si>
    <t xml:space="preserve">CABO DE COBRE ISOLADO EPR, FLEXIVEL, 120MM², 0,6/1KV / 90º C (EPROTENAX-G7 OU SIMILAR)</t>
  </si>
  <si>
    <t xml:space="preserve">BDI DIFERENCIADO (20,93%)</t>
  </si>
  <si>
    <t xml:space="preserve">CABO DE COBRE ISOLADO EPR, FLEXIVEL, 185MM², 0,6/1KV / 90º C (EPROTENAX-G7 OU SIMILAR)</t>
  </si>
  <si>
    <t xml:space="preserve">ELETRODUTO EM FERRO GALVANIZADO PESADO SEM COSTURA 4"X 3M</t>
  </si>
  <si>
    <t xml:space="preserve">Foi utilizada como base a composição 9510 da ORSE, tendo sido modificada a unidade de medida de eletroduto para metros</t>
  </si>
  <si>
    <t xml:space="preserve">CURVA 90 GRAUS DE FERRO GALVANIZADO, COM ROSCA BSP MACHO/FEMEA, DE 4"                                                                                                                                                                                                                                                                                                                                                                                                                                     </t>
  </si>
  <si>
    <t xml:space="preserve">ELETRODUTO/DUTO PEAD FLEXIVEL PAREDE SIMPLES, CORRUGACAO HELICOIDAL, COR PRETA, SEM ROSCA, DE 4", PARA CABEAMENTO SUBTERRANEO (NBR 15715)                                                                                                                                                                                                                                                                                                                                                                 </t>
  </si>
  <si>
    <t xml:space="preserve">MASTRO DE PARA-RAIOS GALVANIZADO 1.1/2"x3,0m</t>
  </si>
  <si>
    <t xml:space="preserve">PARA RAIO POLIMERICO DE DISTRIBUICAO 15KV 10KA C/ FERRAGENS</t>
  </si>
  <si>
    <t xml:space="preserve">BASE METALICA/SUPORTE DE PARA/RAIOS COM MASTRO 1.1/2"</t>
  </si>
  <si>
    <t xml:space="preserve">P.27.000.043654</t>
  </si>
  <si>
    <t xml:space="preserve">CHAVE SECCIONADORA TRIPOLAR SECA PARA 600 / 630 A - 15 KV - COM PROLONGADOR, REF. INB-V DA INEBRASA, SAN-15-630 DA MORAN OU EQUIVALENTE </t>
  </si>
  <si>
    <t xml:space="preserve">ELETROTÉCNICO COM ENCARGOS COMPLEMENTARES</t>
  </si>
  <si>
    <t xml:space="preserve">COBRE ELETROLITICO EM BARRA OU CHAPA                                                                                                                                                                                                                                                                                                                                                                                                                                                                      </t>
  </si>
  <si>
    <t xml:space="preserve">Foi utilizada como base a composição 70268 da GOINFRA, tendo sido modificado o insumo do barramento e o consumo alterado de m para kg conforme tabela http://www.universoeletrico.com.br/catalogo/pdf/tabelas.pdf</t>
  </si>
  <si>
    <t xml:space="preserve">BUCHA DE PASSAGEM INTERNA/INTERNA, EM PORCELANA, CLASSE 15 KV</t>
  </si>
  <si>
    <t xml:space="preserve">ISOLADOR DE PORCELANA, TIPO BUCHA, PARA TENSAO DE *15* KV                                                                                                                                                                                                                                                                                                                                                                                                                                                 </t>
  </si>
  <si>
    <t xml:space="preserve">ESTRADO ( TAPETE ) DE BORRACHA ISOLANTE 15 KV - DIMENSÕES 1.000X1.000X25MM</t>
  </si>
  <si>
    <t xml:space="preserve">	FITA DE ADVERTÊNCIA DE REDE ELÉTRICA ENTERRADA - FORNECIMENTO</t>
  </si>
  <si>
    <t xml:space="preserve">ARGAMASSA TRAÇO 1:3 (EM VOLUME DE CIMENTO E AREIA MÉDIA ÚMIDA), PREPARO MECÂNICO COM BETONEIRA 400 L. AF_08/2019</t>
  </si>
  <si>
    <t xml:space="preserve">ENGENHEIRO ELETRICISTA COM ENCARGOS COMPLEMENTARES</t>
  </si>
  <si>
    <t xml:space="preserve">CONECTOR CUNHA COM CAPA DE PROTEÇÃO - CLASSE DE TENSÃO 15KV - EM LIGA DE ALUMÍNIO PARA CONDUTORES ISOLADOS DE 70MM/35MM - 50MM/50MM</t>
  </si>
  <si>
    <t xml:space="preserve">MONTADOR DE ESTRUTURA METÁLICA COM ENCARGOS COMPLEMENTARES</t>
  </si>
  <si>
    <t xml:space="preserve">SAPATILHA EM ACO GALVANIZADO PARA CABOS COM DIAMETRO NOMINAL ATE 5/8"                                                                                                                                                                                                                                                                                                                                                                                                                                     </t>
  </si>
  <si>
    <t xml:space="preserve">ALÇA PREFORMADA P/ CABO DE AÇO 9,5 MM</t>
  </si>
  <si>
    <t xml:space="preserve">BRAÇO C AÇO GALVANIZADO, CONFORME NTD-17</t>
  </si>
  <si>
    <t xml:space="preserve">P.04.000.049513</t>
  </si>
  <si>
    <t xml:space="preserve">MÃO FRANCESA PERFILADA</t>
  </si>
  <si>
    <t xml:space="preserve">KIT DE MATERIAIS PARA BRACADEIRA PARA FIXACAO EM POSTE CIRCULAR, CONTEM TRES FIXADORES E UM ROLO DE FITA DE 3 M EM ACO CARBONO                                                                                                                                                                                                                                                                                                                                                                            </t>
  </si>
  <si>
    <t xml:space="preserve">Foi utilizada como base a composição 9276 da ORSE, tendo sido modificado o insumo da abraçadeira e o consumo</t>
  </si>
  <si>
    <t xml:space="preserve">ELETRODUTO GALVANIZADO NBR 5597 25mm 1" (2,178kg/m)</t>
  </si>
  <si>
    <t xml:space="preserve">ELETRODUTO/DUTO PEAD FLEXIVEL PAREDE SIMPLES, CORRUGACAO HELICOIDAL, COR PRETA, SEM ROSCA, DE 1 1/4", PARA CABEAMENTO SUBTERRANEO (NBR 15715)                                                                                                                                                                                                                                                                                                                                                             </t>
  </si>
  <si>
    <t xml:space="preserve">CABO MULTIPOLAR DE COBRE, FLEXIVEL, CLASSE 4 OU 5, ISOLACAO EM HEPR, COBERTURA EM PVC-ST2, ANTICHAMA BWF-B, 0,6/1 KV, 3 CONDUTORES DE 2,5 MM2                                                                                                                                                                                                                                                                                                                                                             </t>
  </si>
  <si>
    <t xml:space="preserve">FITA ISOLANTE ADESIVA ANTICHAMA, USO ATE 750 V, EM ROLO DE 19 MM X 5 M                                                                                                                                                                                                                                                                                                                                                                                                                                    </t>
  </si>
  <si>
    <t xml:space="preserve">CABO MULTIPOLAR DE COBRE, FLEXIVEL, CLASSE 4 OU 5, ISOLACAO EM HEPR, COBERTURA EM PVC-ST2, ANTICHAMA BWF-B, 0,6/1 KV, 3 CONDUTORES DE 4 MM2                                                                                                                                                                                                                                                                                                                                                               </t>
  </si>
  <si>
    <t xml:space="preserve">TAMPAO FOFO SIMPLES COM BASE, CLASSE A15 CARGA MAX 1,5 T, 400 X 600 MM (COM INSCRICAO EM RELEVO DO TIPO DE REDE)                                                                                                                                                                                                                                                                                                                                                                                          </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</si>
  <si>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</si>
  <si>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4X4, POTÊNCIA LÍQ. 88 HP, CAÇAMBA CARREG. CAP. MÍN. 1 M3, CAÇAMBA RETRO CAP. 0,26 M3, PESO OPERACIONAL MÍN. 6.674 KG, PROFUNDIDADE ESCAVAÇÃO MÁX. 4,37 M - CHI DIURNO. AF_06/2014</t>
  </si>
  <si>
    <t xml:space="preserve">TIJOLO CERAMICO MACICO COMUM *5 X 10 X 20* CM (L X A X C)                                                                                                                                                                                                                                                                                                                                                                                                                                                 </t>
  </si>
  <si>
    <t xml:space="preserve">ARGAMASSA TRAÇO 1:4 (EM VOLUME DE CIMENTO E AREIA GROSSA ÚMIDA) PARA CHAPISCO CONVENCIONAL, PREPARO MECÂNICO COM BETONEIRA 400 L. AF_08/2019</t>
  </si>
  <si>
    <t xml:space="preserve">PREPARO DE FUNDO DE VALA COM LARGURA MAIOR OU IGUAL A 1,5 M E MENOR QUE 2,5 M, COM CAMADA DE BRITA, LANÇAMENTO MECANIZADO. AF_08/2020</t>
  </si>
  <si>
    <t xml:space="preserve">Foi utilizada como base a composição 97889 do SINAPI, removendo-se o serviço de concreto pré-moldado, referente à tampa da caixa, já que a tampa especificada em projeto era de ferro fundido.</t>
  </si>
  <si>
    <t xml:space="preserve">PREPARO DE FUNDO DE VALA COM LARGURA MENOR QUE 1,5 M, COM CAMADA DE BRITA, LANÇAMENTO MANUAL. AF_08/2020</t>
  </si>
  <si>
    <t xml:space="preserve">Foi utilizada como base a composição 97886 do SINAPI, removendo-se o serviço de concreto pré-moldado, referente à tampa da caixa, já que a tampa especificada em projeto era de ferro fundido (orçada separadamente). Foi também incluído o serviço de escavação, considerando largura 40cm maior que a caixa (40*40*30cm)</t>
  </si>
  <si>
    <t xml:space="preserve">TAMPAO FOFO SIMPLES COM BASE, CLASSE A15 CARGA MAX 1,5 T, 300 X 300 MM (COM INSCRICAO EM RELEVO DO TIPO DE REDE)                                                                                                                                                                                                                                                                                                                                                                                          </t>
  </si>
  <si>
    <t xml:space="preserve">DISPOSITIVO DR, 2 POLOS, SENSIBILIDADE DE 30 MA, CORRENTE DE 25 A, TIPO AC                                                                                                                                                                                                                                                                                                                                                                                                                                </t>
  </si>
  <si>
    <t xml:space="preserve">DISPOSITIVO DPS CLASSE II, 1 POLO, TENSAO MAXIMA DE 275 V, CORRENTE MAXIMA DE *20* KA (TIPO AC)                                                                                                                                                                                                                                                                                                                                                                                                           </t>
  </si>
  <si>
    <t xml:space="preserve">LUMINARIA TIPO TARTARUGA PARA AREA EXTERNA EM ALUMINIO, COM GRADE, PARA 1 LAMPADA, BASE E27, POTENCIA MAXIMA 40/60 W (NAO INCLUI LAMPADA)                                                                                                                                                                                                                                                                                                                                                                 </t>
  </si>
  <si>
    <t xml:space="preserve">P.14.000.046614</t>
  </si>
  <si>
    <t xml:space="preserve">LÂMPADA LED 13,5W, BASE E-27, COR BRANCA QUENTE OU FRIA, BIVOLT, TEMPERATURA 3.000K OU 6500K, FLUXO LUMINOSO MÍNIMO DE 1400LM</t>
  </si>
  <si>
    <t xml:space="preserve">ESPELHO / PLACA DE 1 POSTO 4" X 2", PARA INSTALACAO DE TOMADAS E INTERRUPTORES                                                                                                                                                                                                                                                                                                                                                                                                                            </t>
  </si>
  <si>
    <t xml:space="preserve">ESPELHO / PLACA DE 2 POSTOS 4" X 2", PARA INSTALACAO DE TOMADAS E INTERRUPTORES                                                                                                                                                                                                                                                                                                                                                                                                                           </t>
  </si>
  <si>
    <t xml:space="preserve">MINICAPTOR, EM ACO GALVANIZADO A FOGO, FIXACAO HORIZONTAL COM BANDEIRA A 20 CM, H=600 MM E X DN=10 MM                                                                                                                                                                                                                                                                                                                                                                                                     </t>
  </si>
  <si>
    <t xml:space="preserve">BARRA CHATA DE ALUMINIO 7/8" X 1/8"</t>
  </si>
  <si>
    <t xml:space="preserve">CONECTOR METALICO TIPO PARAFUSO FENDIDO (SPLIT BOLT), PARA CABOS ATE 70 MM2                                                                                                                                                                                                                                                                                                                                                                                                                               </t>
  </si>
  <si>
    <t xml:space="preserve">ALICATE DE COMPRESSÃO PARA TERMINAIS DE COMPRESSÃO DE CABOS COM SEÇÃO ATÉ 120MM2</t>
  </si>
  <si>
    <t xml:space="preserve">TERMINAL A COMPRESSAO EM COBRE ESTANHADO PARA CABO 35 MM2, 1 FURO E 1 COMPRESSAO, PARA PARAFUSO DE FIXACAO M8                                                                                                                                                                                                                                                                                                                                                                                             </t>
  </si>
  <si>
    <t xml:space="preserve">TERMINAL A COMPRESSAO EM COBRE ESTANHADO PARA CABO 50 MM2, 1 FURO E 1 COMPRESSAO, PARA PARAFUSO DE FIXACAO M8                                                                                                                                                                                                                                                                                                                                                                                             </t>
  </si>
  <si>
    <t xml:space="preserve">CLIPS 3/8", P/HASTE DE ATERRAMENTO GALVANIZADA, REF:TEL-5238</t>
  </si>
  <si>
    <t xml:space="preserve">BARRA DE AÇO REDONDA RE-BAR3/8" X 3,00M</t>
  </si>
  <si>
    <t xml:space="preserve">ALICATE DE PRESSAO 11 " PARA SOLDA, TIPO U                                                                                                                                                                                                                                                                                                                                                                                                                                                                </t>
  </si>
  <si>
    <t xml:space="preserve">CARTUCHO P/ SOLDA EXOTERMICA NR115</t>
  </si>
  <si>
    <t xml:space="preserve">P.19.000.048104</t>
  </si>
  <si>
    <t xml:space="preserve">MOLDE PARA SOLDA EXOTÉRMICA CONEXÃO CABO-SUPERFÍCIE DE AÇO, BITOLA DO CABO DE 50MM² A 95MM²; REFERÊNCIA UHC DA UNISOLDA OU EQUIVALENTE</t>
  </si>
  <si>
    <t xml:space="preserve">CAIXA DE EQUALIZAÇÃO P/ATERRAMENTO 20X20X10CM DE SOBREPOR P/11 TERMINAIS DE PRESSÃO C/BARRAMENTO (PÁRA-RAIO)</t>
  </si>
  <si>
    <t xml:space="preserve">ABRIGO DE SOBREPOR EM CHAPA DE AÇO CARBONO PINTADO COM TINTA A BASE DE EPOXI VERMELHA, DIMENSÕES 75X35X25CM</t>
  </si>
  <si>
    <t xml:space="preserve">O.16.000.067067</t>
  </si>
  <si>
    <t xml:space="preserve">LAUDO DE VISTORIA DE SPDA E ART COM MEDIÇÃO DE RESISTÊNCIA ÔHMICA DO SOLO E MEDIÇÃO DE CONTINUIDADE ELÉTRICA</t>
  </si>
  <si>
    <t xml:space="preserve">SABÃO EM PÓ</t>
  </si>
  <si>
    <t xml:space="preserve">VASSOURA 40 CM COM CABO                                                                                                                                                                                                                                                                                                                                                                                                                                                                                   </t>
  </si>
  <si>
    <t xml:space="preserve">09.04.001 a 09.04.004</t>
  </si>
  <si>
    <t xml:space="preserve">AS BUILT</t>
  </si>
  <si>
    <t xml:space="preserve">MAPA DE COTAÇÕES</t>
  </si>
  <si>
    <t xml:space="preserve">CODIGO</t>
  </si>
  <si>
    <t xml:space="preserve">MATERIAL</t>
  </si>
  <si>
    <t xml:space="preserve">EMPRESA  </t>
  </si>
  <si>
    <t xml:space="preserve">PORTAL ELÉRICO.COM</t>
  </si>
  <si>
    <t xml:space="preserve">DIMENSIONAL</t>
  </si>
  <si>
    <t xml:space="preserve">TIPO</t>
  </si>
  <si>
    <t xml:space="preserve">Preço obtido do site</t>
  </si>
  <si>
    <t xml:space="preserve">PREÇO</t>
  </si>
  <si>
    <t xml:space="preserve">CNPJ</t>
  </si>
  <si>
    <t xml:space="preserve">32.212.269/0001-28</t>
  </si>
  <si>
    <t xml:space="preserve">06.913.480/0015-63</t>
  </si>
  <si>
    <t xml:space="preserve">TELEFONE</t>
  </si>
  <si>
    <t xml:space="preserve">
47 997330608</t>
  </si>
  <si>
    <t xml:space="preserve"> (19) 3446-7400</t>
  </si>
  <si>
    <t xml:space="preserve">SITE</t>
  </si>
  <si>
    <t xml:space="preserve">https://www.portaleletrico.com.br/terminal-modular-12-20kv-150-240mm-externo-prysmian-1049/p</t>
  </si>
  <si>
    <t xml:space="preserve">https://www.dimensionalempresas.com.br/terminal-cabo-media-tensao-contratil-a-frio-monopolar-silicone-interno-externo-qtii5635k-h0001854126-3m/p</t>
  </si>
  <si>
    <t xml:space="preserve">E-MAIL</t>
  </si>
  <si>
    <t xml:space="preserve">https://www.portaleletrico.com.br/atendimento/fale-conosco</t>
  </si>
  <si>
    <t xml:space="preserve">fernando.filho@dimensional.com.br</t>
  </si>
  <si>
    <t xml:space="preserve">DATA</t>
  </si>
  <si>
    <t xml:space="preserve">MENOR PREÇO </t>
  </si>
  <si>
    <t xml:space="preserve">ANDRA</t>
  </si>
  <si>
    <t xml:space="preserve">ONIX</t>
  </si>
  <si>
    <t xml:space="preserve">Proposta recebida por email</t>
  </si>
  <si>
    <t xml:space="preserve">47.674.429/0006-32</t>
  </si>
  <si>
    <t xml:space="preserve">07.770.014/0005-67</t>
  </si>
  <si>
    <t xml:space="preserve">(41) 3778-7012</t>
  </si>
  <si>
    <t xml:space="preserve">https://www.andra.com.br</t>
  </si>
  <si>
    <t xml:space="preserve">https://www.onixcd.com.br/</t>
  </si>
  <si>
    <t xml:space="preserve">alencar@andra.com.br </t>
  </si>
  <si>
    <t xml:space="preserve">renato@salvadorenergia.com.br</t>
  </si>
  <si>
    <t xml:space="preserve">SELLUX</t>
  </si>
  <si>
    <t xml:space="preserve">17.738.549/0001-80</t>
  </si>
  <si>
    <t xml:space="preserve">(11) 4178-3198</t>
  </si>
  <si>
    <t xml:space="preserve">https://sellux.com.br/</t>
  </si>
  <si>
    <t xml:space="preserve">valdelice@senner.com.br</t>
  </si>
  <si>
    <t xml:space="preserve">SIELETRIC</t>
  </si>
  <si>
    <t xml:space="preserve">ADS DISJUNTORES</t>
  </si>
  <si>
    <t xml:space="preserve">C MÜLLER</t>
  </si>
  <si>
    <t xml:space="preserve">MÉDIA TENSÃO</t>
  </si>
  <si>
    <t xml:space="preserve">A CABINE</t>
  </si>
  <si>
    <t xml:space="preserve">APS</t>
  </si>
  <si>
    <t xml:space="preserve">10.417.997/0001-33</t>
  </si>
  <si>
    <t xml:space="preserve"> 10.753.083/0001-43</t>
  </si>
  <si>
    <t xml:space="preserve">02.654.951/0001-00</t>
  </si>
  <si>
    <t xml:space="preserve">12.275.858/0001-48</t>
  </si>
  <si>
    <t xml:space="preserve">65.793.192/0001-86</t>
  </si>
  <si>
    <t xml:space="preserve">04.031.962/0001-69</t>
  </si>
  <si>
    <t xml:space="preserve">(47) 3261-1500</t>
  </si>
  <si>
    <t xml:space="preserve">(19)3552-3652</t>
  </si>
  <si>
    <t xml:space="preserve">(51) 3303-3040</t>
  </si>
  <si>
    <t xml:space="preserve">(11) 2384-0155</t>
  </si>
  <si>
    <t xml:space="preserve">(11) 2842-5256</t>
  </si>
  <si>
    <t xml:space="preserve">(11) 5555-3800</t>
  </si>
  <si>
    <t xml:space="preserve">https://www.sieletric.com.br/</t>
  </si>
  <si>
    <t xml:space="preserve">https://www.adsdisjuntores.com.br/</t>
  </si>
  <si>
    <t xml:space="preserve">https://cmuller.com.br/</t>
  </si>
  <si>
    <t xml:space="preserve">www.mediatensao.com.br</t>
  </si>
  <si>
    <t xml:space="preserve">www.acabine.com.br</t>
  </si>
  <si>
    <t xml:space="preserve">www.apscomponentes.com.br</t>
  </si>
  <si>
    <t xml:space="preserve">sieletric@sieletric.com.br</t>
  </si>
  <si>
    <t xml:space="preserve">vendas@adsdisjuntores.com.br</t>
  </si>
  <si>
    <t xml:space="preserve">comercial@cmuller.com.br</t>
  </si>
  <si>
    <t xml:space="preserve">victor@mediatensao.com.br</t>
  </si>
  <si>
    <t xml:space="preserve">eliandra@acabine.com.br</t>
  </si>
  <si>
    <t xml:space="preserve">eduardo.domingos@apscomponentes.com.br</t>
  </si>
  <si>
    <t xml:space="preserve">MEMÓRIA DE CÁLCULO DE QUANTITATIVOS</t>
  </si>
  <si>
    <t xml:space="preserve">Quantidade Unitária</t>
  </si>
  <si>
    <t xml:space="preserve">Quantidade Total</t>
  </si>
  <si>
    <t xml:space="preserve">Q</t>
  </si>
  <si>
    <t xml:space="preserve">Comp.</t>
  </si>
  <si>
    <t xml:space="preserve">Largura</t>
  </si>
  <si>
    <t xml:space="preserve">Altura</t>
  </si>
  <si>
    <t xml:space="preserve">Extensão</t>
  </si>
  <si>
    <t xml:space="preserve">Área</t>
  </si>
  <si>
    <t xml:space="preserve">Volume</t>
  </si>
  <si>
    <t xml:space="preserve">Caminhões</t>
  </si>
  <si>
    <t xml:space="preserve">(m)</t>
  </si>
  <si>
    <t xml:space="preserve">(m²)</t>
  </si>
  <si>
    <t xml:space="preserve">(m³)</t>
  </si>
  <si>
    <t xml:space="preserve">Controle tecnológico de concreto - por rompimento de corpo de prova.  (4 corpos de prova por caminhão de 8m3 de concreto usinado)</t>
  </si>
  <si>
    <t xml:space="preserve">Total</t>
  </si>
  <si>
    <t xml:space="preserve">Estacas</t>
  </si>
  <si>
    <t xml:space="preserve">Viga baldrame</t>
  </si>
  <si>
    <t xml:space="preserve">Laje de piso</t>
  </si>
  <si>
    <t xml:space="preserve">Laje de cobertura</t>
  </si>
  <si>
    <t xml:space="preserve">Total de unidades de ensaio</t>
  </si>
  <si>
    <t xml:space="preserve">ARQ_01/03</t>
  </si>
  <si>
    <t xml:space="preserve">Perímetro retirado da planta de localização ARQ_01/03 e altura retirada do caderno de encargos e especificações</t>
  </si>
  <si>
    <t xml:space="preserve">Medidas retirada do caderno de encargos e especificações</t>
  </si>
  <si>
    <t xml:space="preserve">Medidas retiradas do projeto, considerando uma distância de 1,5m da projeção da edificação</t>
  </si>
  <si>
    <t xml:space="preserve">Fachada 11</t>
  </si>
  <si>
    <t xml:space="preserve">Corte 4</t>
  </si>
  <si>
    <t xml:space="preserve">Corte 8 </t>
  </si>
  <si>
    <t xml:space="preserve">Fachada 9</t>
  </si>
  <si>
    <t xml:space="preserve">0 - base talude frente</t>
  </si>
  <si>
    <t xml:space="preserve">Base talude frente - fachada 11</t>
  </si>
  <si>
    <t xml:space="preserve">fachada 11 - corte 4</t>
  </si>
  <si>
    <t xml:space="preserve">corte 4 - corte 8</t>
  </si>
  <si>
    <t xml:space="preserve">corte 8 - fachada 9</t>
  </si>
  <si>
    <t xml:space="preserve">Para determinação do volume de aterro foram calculadas as áreas de aterro das seções transversais apresentadas no projeto arquitetônico. Posteriormente foram determinadas as áreas médias de aterro duas a duas. O volume total de aterro foi determinado pelo somatório do produto entre as áreas médias de aterro e a distância entre as seções obtidas em planta. O valor do volume obtido é multiplicado pelo fator de empolamento de 1,30, pois o material será compactado.</t>
  </si>
  <si>
    <t xml:space="preserve">Fachada 10</t>
  </si>
  <si>
    <t xml:space="preserve">Corte 5</t>
  </si>
  <si>
    <t xml:space="preserve">Corte 6</t>
  </si>
  <si>
    <t xml:space="preserve">Fachada 8 </t>
  </si>
  <si>
    <t xml:space="preserve">Fachada 10 - Corte 5</t>
  </si>
  <si>
    <t xml:space="preserve">Corte 5 - Corte 6</t>
  </si>
  <si>
    <t xml:space="preserve">Corte 6 - Fachada 8</t>
  </si>
  <si>
    <t xml:space="preserve">Para determinação do volume de escavação foram calculadas as áreas das seções transversais apresentadas no projeto arquitetônico. Posteriormente foram determinadas as áreas médias de escavação duas a duas. O volume total de escavação foi determinado pelo somatório do produto entre as áreas médias e a distância entre as seções obtidas em planta. O valor do volume obtido é multiplicado pelo fator de empolamento de 1.30, pois o material será compactado.											</t>
  </si>
  <si>
    <t xml:space="preserve">Altura (Cota de fundo)</t>
  </si>
  <si>
    <t xml:space="preserve">EST_01/06</t>
  </si>
  <si>
    <t xml:space="preserve">Blocos B1 (50x50x50cm)</t>
  </si>
  <si>
    <t xml:space="preserve">Blocos B2 (50x50x50cm)</t>
  </si>
  <si>
    <t xml:space="preserve">Blocos B3 (50x50x50cm)</t>
  </si>
  <si>
    <t xml:space="preserve">Blocos B4 (50x50x50cm)</t>
  </si>
  <si>
    <t xml:space="preserve">Blocos B5 (50x50x50cm)</t>
  </si>
  <si>
    <t xml:space="preserve">Blocos B8 (74x74x65cm)</t>
  </si>
  <si>
    <t xml:space="preserve">Blocos B9 (74x74x65cm)</t>
  </si>
  <si>
    <t xml:space="preserve">Blocos B10 (74x74x65cm)</t>
  </si>
  <si>
    <t xml:space="preserve">Blocos B11 (74x74x65cm)</t>
  </si>
  <si>
    <t xml:space="preserve">Blocos B12 (74x74x65cm)</t>
  </si>
  <si>
    <t xml:space="preserve">Foi considerada a escavação 40cm ao redor dos blocos, conforme caderno de especificações do SINAPI			</t>
  </si>
  <si>
    <t xml:space="preserve">Viga baldrame VF1 (15x60 cm)</t>
  </si>
  <si>
    <t xml:space="preserve">Viga baldrame VF2 (15x60 cm)</t>
  </si>
  <si>
    <t xml:space="preserve">Viga baldrame VF3 (15x45 cm)</t>
  </si>
  <si>
    <t xml:space="preserve">Viga baldrame VF4 (15x40 cm)</t>
  </si>
  <si>
    <t xml:space="preserve">Viga baldrame VF5 (15x45 cm)</t>
  </si>
  <si>
    <t xml:space="preserve">Viga baldrame VF6 (15x40 cm)</t>
  </si>
  <si>
    <t xml:space="preserve">Viga baldrame VF7 (15x40 cm)</t>
  </si>
  <si>
    <t xml:space="preserve">Viga baldrame VF8 (15x40 cm)</t>
  </si>
  <si>
    <t xml:space="preserve">Viga baldrame VF9 (15x40 cm)</t>
  </si>
  <si>
    <t xml:space="preserve">Viga baldrame VF10 (15x50 cm)</t>
  </si>
  <si>
    <t xml:space="preserve">Viga baldrame VF11 (15x60 cm)</t>
  </si>
  <si>
    <t xml:space="preserve">Viga baldrame VF12 (15x60 cm)</t>
  </si>
  <si>
    <t xml:space="preserve">Viga baldrame VF13 (15x60 cm)</t>
  </si>
  <si>
    <t xml:space="preserve">Viga baldrame VF14 (15x60 cm)</t>
  </si>
  <si>
    <t xml:space="preserve">Viga baldrame VF15 (15x60 cm)</t>
  </si>
  <si>
    <t xml:space="preserve">Foi considerada a escavação 40cm ao redor das vigas, conforme caderno de especificações do SINAPI. Na medida do comprimento, foi desconsiderada a parte sobreposta aos blocos (com o offset de 40cm), já que o volume de escavação já foi considerado no cálculo no item 03.01.101.01</t>
  </si>
  <si>
    <t xml:space="preserve">Volume escavado para blocos</t>
  </si>
  <si>
    <t xml:space="preserve">Volume escavado para baldrames</t>
  </si>
  <si>
    <t xml:space="preserve">Concretagem dos blocos</t>
  </si>
  <si>
    <t xml:space="preserve">Concretagem das baldrames</t>
  </si>
  <si>
    <t xml:space="preserve">Blocos (50x50x50cm)</t>
  </si>
  <si>
    <t xml:space="preserve">Blocos (74x74x65cm)</t>
  </si>
  <si>
    <t xml:space="preserve">Foi considerada a medida do comprimento das vigas entre blocos (desconsiderando-se a área das vigas sobrepostas aos blocos)</t>
  </si>
  <si>
    <t xml:space="preserve">Entre os blocos</t>
  </si>
  <si>
    <t xml:space="preserve">Acima do bloco B1 (50x50x50cm)</t>
  </si>
  <si>
    <t xml:space="preserve">Acima dos blocos</t>
  </si>
  <si>
    <t xml:space="preserve">Acima do bloco B2 (50x50x50cm)</t>
  </si>
  <si>
    <t xml:space="preserve">Acima do bloco B3 (50x50x50cm)</t>
  </si>
  <si>
    <t xml:space="preserve">Acima do bloco B4 (50x50x50cm)</t>
  </si>
  <si>
    <t xml:space="preserve">Acima do bloco B5 (50x50x50cm)</t>
  </si>
  <si>
    <t xml:space="preserve">Acima do bloco B8 (74x74x65cm)</t>
  </si>
  <si>
    <t xml:space="preserve">Acima do bloco B9 (74x74x65cm)</t>
  </si>
  <si>
    <t xml:space="preserve">Acima do bloco B10 (74x74x65cm)</t>
  </si>
  <si>
    <t xml:space="preserve">Acima do bloco B11 (74x74x65cm)</t>
  </si>
  <si>
    <t xml:space="preserve">Acima do bloco B12 (74x74x65cm)</t>
  </si>
  <si>
    <t xml:space="preserve">Foi considerada a medida do comprimento das vigas entre blocos nos primeiros itens (considerando-se as laterais e o topo) e a parte sobreposta aos blocos foi considerada apenas as partes laterais, já que a área do item 03.01.602 foi considerada total (sem desconsiderar a área das vigas sobreposta aos blocos)</t>
  </si>
  <si>
    <t xml:space="preserve">Área das lajes de 10 cm</t>
  </si>
  <si>
    <t xml:space="preserve">Área das lajes de 15 cm (calçada)</t>
  </si>
  <si>
    <t xml:space="preserve">Paredes de fachada (h=2,95)</t>
  </si>
  <si>
    <t xml:space="preserve">Paredes do pórtico de entrada (h=2,32)</t>
  </si>
  <si>
    <t xml:space="preserve">Paredes internas (h=2,72)</t>
  </si>
  <si>
    <t xml:space="preserve">Desconto esquadria E1</t>
  </si>
  <si>
    <t xml:space="preserve">Desconto esquadria E2</t>
  </si>
  <si>
    <t xml:space="preserve">Desconto esquadria PF1</t>
  </si>
  <si>
    <t xml:space="preserve">Desconto esquadria PF2</t>
  </si>
  <si>
    <t xml:space="preserve">Desconto esquadria PF3</t>
  </si>
  <si>
    <t xml:space="preserve">ARQ_03/03</t>
  </si>
  <si>
    <t xml:space="preserve">PF 1 + 20 cm de 1 lado</t>
  </si>
  <si>
    <t xml:space="preserve">PF 2 + 20cm de 1 lado</t>
  </si>
  <si>
    <t xml:space="preserve"> Foi considerado um trespasse de 20cm conforme caderno de especificações</t>
  </si>
  <si>
    <t xml:space="preserve">PF 3 + 20 cm de 1 lado</t>
  </si>
  <si>
    <t xml:space="preserve">EA 2 + 20 cm de 1 lado</t>
  </si>
  <si>
    <t xml:space="preserve">EA 2 + 45 cm de 1 lado</t>
  </si>
  <si>
    <t xml:space="preserve"> Foi considerado um trespasse de 45cm conforme caderno de especificações</t>
  </si>
  <si>
    <t xml:space="preserve">EA 1 + trespasses</t>
  </si>
  <si>
    <t xml:space="preserve"> Foi considerado um trespasse de 45cm conforme caderno de especificações. Em alguns locais foi possível apenas o trespasse de 25 cm, conforme projeto.</t>
  </si>
  <si>
    <t xml:space="preserve">Hach área interna e entrada</t>
  </si>
  <si>
    <t xml:space="preserve">EST_02/06</t>
  </si>
  <si>
    <t xml:space="preserve">Volume para calaneta (Área hachurada)</t>
  </si>
  <si>
    <t xml:space="preserve">Paredes de fachada com vãos (h=2,95)</t>
  </si>
  <si>
    <t xml:space="preserve">Paredes de fachada sem vãos (h=2,95)</t>
  </si>
  <si>
    <t xml:space="preserve">Paredes externas (h=2,95)</t>
  </si>
  <si>
    <t xml:space="preserve">Pilares 6 e 7</t>
  </si>
  <si>
    <t xml:space="preserve">Vigas e laje</t>
  </si>
  <si>
    <t xml:space="preserve">Piso externo (laterais)</t>
  </si>
  <si>
    <t xml:space="preserve">Paredes que recebem pintura acrílica</t>
  </si>
  <si>
    <t xml:space="preserve">Hach área da cobertura</t>
  </si>
  <si>
    <t xml:space="preserve">Área da laje de entrada</t>
  </si>
  <si>
    <t xml:space="preserve">Larerais da laje conforme detalhe</t>
  </si>
  <si>
    <t xml:space="preserve">Fundo da canaleta</t>
  </si>
  <si>
    <t xml:space="preserve">Laterais da canaleta (h= 50)</t>
  </si>
  <si>
    <t xml:space="preserve">Laterais da canaleta (h= 40)</t>
  </si>
  <si>
    <t xml:space="preserve">ARQ 02/03</t>
  </si>
  <si>
    <t xml:space="preserve">Barra chata 5cm x 5mm</t>
  </si>
  <si>
    <t xml:space="preserve">Metalon 60x30 (verticais)</t>
  </si>
  <si>
    <t xml:space="preserve">Metalon 60x30 (horizontais)</t>
  </si>
  <si>
    <t xml:space="preserve">Metalon 30x30 (horizontais)</t>
  </si>
  <si>
    <t xml:space="preserve">Pintura da barra chata</t>
  </si>
  <si>
    <t xml:space="preserve">Pintura do metalon 60x30</t>
  </si>
  <si>
    <t xml:space="preserve">Pintura do metalon 30x30</t>
  </si>
  <si>
    <t xml:space="preserve">Metalon 30x30 (verticais)</t>
  </si>
  <si>
    <t xml:space="preserve">(un)</t>
  </si>
  <si>
    <t xml:space="preserve">INC 01/02</t>
  </si>
  <si>
    <t xml:space="preserve">Extintor de incêndio _x005F_x000D_</t>
  </si>
  <si>
    <t xml:space="preserve">Proibido fumar </t>
  </si>
  <si>
    <t xml:space="preserve">Risco de choque elétrico</t>
  </si>
  <si>
    <t xml:space="preserve">Risco de morte</t>
  </si>
  <si>
    <t xml:space="preserve">Sinalização de saída de emergência seta para direita (13..2)</t>
  </si>
  <si>
    <t xml:space="preserve">Sinalização de saída de emergência placa fixada acima das portas (14)</t>
  </si>
  <si>
    <t xml:space="preserve">Direção do fluxo da rota de fuga</t>
  </si>
  <si>
    <t xml:space="preserve">Saída final da rota de fuga</t>
  </si>
  <si>
    <t xml:space="preserve">Vala de largura 30cm e profundidade 50cm, na extensão do cabo nu de 50mm</t>
  </si>
  <si>
    <t xml:space="preserve">ORÇAMENTO ESTIMATIVO</t>
  </si>
  <si>
    <t xml:space="preserve">Grupo</t>
  </si>
  <si>
    <t xml:space="preserve">Porcentagem parcial</t>
  </si>
  <si>
    <t xml:space="preserve">Porcentagem acumulada</t>
  </si>
  <si>
    <t xml:space="preserve">A</t>
  </si>
  <si>
    <t xml:space="preserve">IMPERMEABILIZAÇÃO DE SUPERFÍCIE COM MANTA ASFÁLTICA, UMA CAMADA, INCLUSIVE APLICAÇÃO DE PRIMER ASFÁLTICO, E=3MM. AF_06/2018</t>
  </si>
  <si>
    <t xml:space="preserve">B</t>
  </si>
  <si>
    <t xml:space="preserve">REATERRO MANUAL APILOADO COM SOQUETE. AF_10/2017 (REATERRO DOS BLOCOS E VIGAS BALDRAME + ELÉTRICA)</t>
  </si>
  <si>
    <t xml:space="preserve">C</t>
  </si>
  <si>
    <t xml:space="preserve">IMPERMEABILIZAÇÃO DE SUPERFÍCIE COM EMULSÃO ASFÁLTICA, 2 DEMÃOS AF_06/2018</t>
  </si>
  <si>
    <t xml:space="preserve">IMPERMEABILIZAÇÃO DE SUPERFÍCIE COM ARGAMASSA POLIMÉRICA / MEMBRANA ACRÍLICA, 4 DEMÃOS, REFORÇADA COM VÉU DE POLIÉSTER (MAV). AF_06/2018</t>
  </si>
  <si>
    <t xml:space="preserve">CAIXA ENTERRADA ELÉTRICA RETANGULAR, EM ALVENARIA COM TIJOLOS CERÂMICOS MACIÇOS, FUNDO COM BRITA, DIMENSÕES INTERNAS: 0,3X0,3X0,3 M. INCLUSIVE ESCAVAÇÃO, EXCLUSIVE TAMPA, (ALIMENTAÇÃO DO QUADRO DE BAIXA TENSÃO + CAIXA DE INSPEÇÃO DO ATERRAMENTO)</t>
  </si>
  <si>
    <t xml:space="preserve">LASTRO DE CONCRETO MAGRO, APLICADO EM BLOCOS DE COROAMENTO OU SAPATAS, ESPESSURA DE 5 CM. AF_08/2017 (LASTRO DOS BLOCOS DE FUNDAÇÃO E VIGAS BALDRAMES)</t>
  </si>
  <si>
    <t xml:space="preserve">CRONOGRAMA FÍSICO-FINANCEIRO</t>
  </si>
  <si>
    <t xml:space="preserve">ETAPA</t>
  </si>
  <si>
    <t xml:space="preserve">DESCRIÇÃO DA ETAPA</t>
  </si>
  <si>
    <t xml:space="preserve">PERCENTUAL DA ETAPA</t>
  </si>
  <si>
    <t xml:space="preserve">PREÇO DA ETAPA</t>
  </si>
  <si>
    <t xml:space="preserve">MÊS 1</t>
  </si>
  <si>
    <t xml:space="preserve">MÊS 2</t>
  </si>
  <si>
    <t xml:space="preserve">MÊS 3</t>
  </si>
  <si>
    <t xml:space="preserve">MÊS 4</t>
  </si>
  <si>
    <t xml:space="preserve">MÊS 5</t>
  </si>
  <si>
    <t xml:space="preserve">MÊS 6</t>
  </si>
  <si>
    <t xml:space="preserve">INSTALAÇÕES ELÉTRICAS E ELETRÔNICAS</t>
  </si>
  <si>
    <t xml:space="preserve">PREÇO MENSAL</t>
  </si>
  <si>
    <t xml:space="preserve">% MENSAL</t>
  </si>
  <si>
    <t xml:space="preserve">COMPOSIÇÃO DE BDI</t>
  </si>
  <si>
    <t xml:space="preserve">Fórmula de cálculo:</t>
  </si>
  <si>
    <t xml:space="preserve">BDI NORMAL - OBRAS DE CONSTRUÇÃO CIVIL, REFORMA E/OU AMPLIAÇÕES</t>
  </si>
  <si>
    <t xml:space="preserve">ITEM</t>
  </si>
  <si>
    <t xml:space="preserve">VALOR ADOTADO</t>
  </si>
  <si>
    <t xml:space="preserve">Administração central</t>
  </si>
  <si>
    <t xml:space="preserve">Despesas financeiras</t>
  </si>
  <si>
    <t xml:space="preserve">Seguros e garantias</t>
  </si>
  <si>
    <t xml:space="preserve">D</t>
  </si>
  <si>
    <t xml:space="preserve">ISS (PMNF)</t>
  </si>
  <si>
    <t xml:space="preserve">PIS</t>
  </si>
  <si>
    <t xml:space="preserve">COFINS</t>
  </si>
  <si>
    <t xml:space="preserve">Total D</t>
  </si>
  <si>
    <t xml:space="preserve">E</t>
  </si>
  <si>
    <t xml:space="preserve">Lucro</t>
  </si>
  <si>
    <t xml:space="preserve">R</t>
  </si>
  <si>
    <t xml:space="preserve">Risco</t>
  </si>
  <si>
    <t xml:space="preserve">T</t>
  </si>
  <si>
    <t xml:space="preserve">CPRB</t>
  </si>
  <si>
    <t xml:space="preserve">RESULTADO BDI NORMAL</t>
  </si>
  <si>
    <t xml:space="preserve">BDI DIFERENCIADO - FORNECIMENTO DE MATERIAIS E EQUIPAMENTOS</t>
  </si>
  <si>
    <t xml:space="preserve">RESULTADO BDI DIFERENCIADO</t>
  </si>
  <si>
    <t xml:space="preserve">ENCARGOS SOCIAIS</t>
  </si>
  <si>
    <t xml:space="preserve">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https://www.caixa.gov.br/Downloads/sinapi-manual-de-metodologias-e-conceitos/Livro2_SINAPI_Calculos_e_Parametros_4_Edicao_Digital.pdf</t>
  </si>
  <si>
    <t xml:space="preserve">HORISTAS</t>
  </si>
  <si>
    <t xml:space="preserve">MENSALISTAS</t>
  </si>
  <si>
    <t xml:space="preserve">A.</t>
  </si>
  <si>
    <t xml:space="preserve">ENCARGOS SOCIAIS BÁSICOS</t>
  </si>
  <si>
    <t xml:space="preserve">A.1</t>
  </si>
  <si>
    <t xml:space="preserve">INSS</t>
  </si>
  <si>
    <t xml:space="preserve">A.2</t>
  </si>
  <si>
    <t xml:space="preserve">SESI</t>
  </si>
  <si>
    <t xml:space="preserve">A.3</t>
  </si>
  <si>
    <t xml:space="preserve">SENAI</t>
  </si>
  <si>
    <t xml:space="preserve">A.4</t>
  </si>
  <si>
    <t xml:space="preserve">INCRA</t>
  </si>
  <si>
    <t xml:space="preserve">A.5</t>
  </si>
  <si>
    <t xml:space="preserve">SEBRAE</t>
  </si>
  <si>
    <t xml:space="preserve">A.6</t>
  </si>
  <si>
    <t xml:space="preserve">Salário educação</t>
  </si>
  <si>
    <t xml:space="preserve">A.7</t>
  </si>
  <si>
    <t xml:space="preserve">Seguro contra acidentes de trabalho</t>
  </si>
  <si>
    <t xml:space="preserve">A.8</t>
  </si>
  <si>
    <t xml:space="preserve">FGTS</t>
  </si>
  <si>
    <t xml:space="preserve">A.9</t>
  </si>
  <si>
    <t xml:space="preserve">SECONCI</t>
  </si>
  <si>
    <t xml:space="preserve">TOTAL A</t>
  </si>
  <si>
    <t xml:space="preserve">B.</t>
  </si>
  <si>
    <t xml:space="preserve">ENCARGOS TRABALHISTAS</t>
  </si>
  <si>
    <t xml:space="preserve">B.1</t>
  </si>
  <si>
    <t xml:space="preserve">Repouso semanal remunerado</t>
  </si>
  <si>
    <t xml:space="preserve">Não incide</t>
  </si>
  <si>
    <t xml:space="preserve">B.2</t>
  </si>
  <si>
    <t xml:space="preserve">Feriados</t>
  </si>
  <si>
    <t xml:space="preserve">B.3</t>
  </si>
  <si>
    <t xml:space="preserve">Auxílio enfermidade</t>
  </si>
  <si>
    <t xml:space="preserve">B.4</t>
  </si>
  <si>
    <t xml:space="preserve">13o salário</t>
  </si>
  <si>
    <t xml:space="preserve">B.5</t>
  </si>
  <si>
    <t xml:space="preserve">Licença paternidade</t>
  </si>
  <si>
    <t xml:space="preserve">B.6</t>
  </si>
  <si>
    <t xml:space="preserve">Faltas justificadas</t>
  </si>
  <si>
    <t xml:space="preserve">B.7</t>
  </si>
  <si>
    <t xml:space="preserve">Dias de chuvas</t>
  </si>
  <si>
    <t xml:space="preserve">B.8</t>
  </si>
  <si>
    <t xml:space="preserve">Auxílio acidente de trabalho</t>
  </si>
  <si>
    <t xml:space="preserve">B.9</t>
  </si>
  <si>
    <t xml:space="preserve">Férias gozadas</t>
  </si>
  <si>
    <t xml:space="preserve">B.10</t>
  </si>
  <si>
    <t xml:space="preserve">Salário maternidade</t>
  </si>
  <si>
    <t xml:space="preserve">TOTAL B</t>
  </si>
  <si>
    <t xml:space="preserve">C.</t>
  </si>
  <si>
    <t xml:space="preserve">ENCARGOS INDENIZATÓRIOS</t>
  </si>
  <si>
    <t xml:space="preserve">C.1</t>
  </si>
  <si>
    <t xml:space="preserve">Aviso prévio indenizado</t>
  </si>
  <si>
    <t xml:space="preserve">C.2</t>
  </si>
  <si>
    <t xml:space="preserve">Aviso prévio trabalhado</t>
  </si>
  <si>
    <t xml:space="preserve">C.3</t>
  </si>
  <si>
    <t xml:space="preserve">Férias indenizadas</t>
  </si>
  <si>
    <t xml:space="preserve">C.4</t>
  </si>
  <si>
    <t xml:space="preserve">Depósito rescisão sem justa causa</t>
  </si>
  <si>
    <t xml:space="preserve">C.5</t>
  </si>
  <si>
    <t xml:space="preserve">Indenização adicional</t>
  </si>
  <si>
    <t xml:space="preserve">TOTAL C</t>
  </si>
  <si>
    <t xml:space="preserve">D.</t>
  </si>
  <si>
    <t xml:space="preserve">INCIDÊNCIAS CUMULATIVAS</t>
  </si>
  <si>
    <t xml:space="preserve">D.1</t>
  </si>
  <si>
    <t xml:space="preserve">Reincidência do grupo A sobre o grupo B</t>
  </si>
  <si>
    <t xml:space="preserve">D.2</t>
  </si>
  <si>
    <t xml:space="preserve">Reincidência do grupo A sobre aviso prévio trabalhado e reincidência do FGTS sobre aviso prévio trabalhado</t>
  </si>
  <si>
    <t xml:space="preserve">TOTAL D</t>
  </si>
  <si>
    <t xml:space="preserve">(A+B+C+D)</t>
  </si>
  <si>
    <t xml:space="preserve">TOTAL</t>
  </si>
  <si>
    <t xml:space="preserve">        PRECOS DE INSUMOS - BANCO NACIONAL</t>
  </si>
  <si>
    <t xml:space="preserve">MES DE COLETA: 07/2022</t>
  </si>
  <si>
    <t xml:space="preserve">LOCALIDADE: 4495 - BRASILIA</t>
  </si>
  <si>
    <t xml:space="preserve">ENCARGOS SOCIAIS (%) HORISTA 110,14  MENSALISTA  70,03</t>
  </si>
  <si>
    <t xml:space="preserve">CODIGO  </t>
  </si>
  <si>
    <t xml:space="preserve">DESCRICAO DO INSUMO</t>
  </si>
  <si>
    <t xml:space="preserve">UNIDADE DE MEDIDA</t>
  </si>
  <si>
    <t xml:space="preserve">ORIGEM DO PRECO</t>
  </si>
  <si>
    <t xml:space="preserve">PRECO MEDIANO R$</t>
  </si>
  <si>
    <t xml:space="preserve">ABERTURA PARA ENCAIXE DE CUBA OU LAVATORIO EM BANCADA DE MARMORE/ GRANITO OU OUTRO TIPO DE PEDRA NATURAL                                                                                                                                                                                                                                                                                                                                                                                                  </t>
  </si>
  <si>
    <t xml:space="preserve">CR</t>
  </si>
  <si>
    <t xml:space="preserve">ABRACADEIRA DE LATAO PARA FIXACAO DE CABO PARA-RAIO, DIMENSOES 32 X 24 X 24 MM                                                                                                                                                                                                                                                                                                                                                                                                                            </t>
  </si>
  <si>
    <t xml:space="preserve">AS</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</si>
  <si>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</si>
  <si>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</si>
  <si>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</si>
  <si>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</si>
  <si>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</si>
  <si>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</si>
  <si>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</si>
  <si>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</si>
  <si>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</si>
  <si>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</si>
  <si>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</si>
  <si>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</si>
  <si>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</si>
  <si>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</si>
  <si>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</si>
  <si>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</si>
  <si>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</si>
  <si>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</si>
  <si>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</si>
  <si>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</si>
  <si>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</si>
  <si>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</si>
  <si>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</si>
  <si>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</si>
  <si>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</si>
  <si>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</si>
  <si>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</si>
  <si>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</si>
  <si>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</si>
  <si>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</si>
  <si>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</si>
  <si>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</si>
  <si>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</si>
  <si>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</si>
  <si>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</si>
  <si>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</si>
  <si>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</si>
  <si>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</si>
  <si>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</si>
  <si>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</si>
  <si>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</si>
  <si>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</si>
  <si>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</si>
  <si>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</si>
  <si>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</si>
  <si>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</si>
  <si>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</si>
  <si>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</si>
  <si>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</si>
  <si>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</si>
  <si>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</si>
  <si>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</si>
  <si>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</si>
  <si>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</si>
  <si>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</si>
  <si>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</si>
  <si>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</si>
  <si>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</si>
  <si>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</si>
  <si>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</si>
  <si>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</si>
  <si>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</si>
  <si>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</si>
  <si>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</si>
  <si>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</si>
  <si>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</si>
  <si>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</si>
  <si>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</si>
  <si>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</si>
  <si>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</si>
  <si>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</si>
  <si>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</si>
  <si>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</si>
  <si>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</si>
  <si>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</si>
  <si>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</si>
  <si>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</si>
  <si>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</si>
  <si>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</si>
  <si>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</si>
  <si>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</si>
  <si>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</si>
  <si>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</si>
  <si>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</si>
  <si>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</si>
  <si>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</si>
  <si>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</si>
  <si>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</si>
  <si>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</si>
  <si>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</si>
  <si>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</si>
  <si>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</si>
  <si>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</si>
  <si>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</si>
  <si>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</si>
  <si>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</si>
  <si>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</si>
  <si>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</si>
  <si>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</si>
  <si>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</si>
  <si>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</si>
  <si>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</si>
  <si>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</si>
  <si>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</si>
  <si>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</si>
  <si>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</si>
  <si>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</si>
  <si>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</si>
  <si>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</si>
  <si>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</si>
  <si>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</si>
  <si>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</si>
  <si>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</si>
  <si>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</si>
  <si>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</si>
  <si>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</si>
  <si>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</si>
  <si>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</si>
  <si>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</si>
  <si>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</si>
  <si>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</si>
  <si>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</si>
  <si>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</si>
  <si>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</si>
  <si>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</si>
  <si>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</si>
  <si>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</si>
  <si>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</si>
  <si>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</si>
  <si>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</si>
  <si>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</si>
  <si>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</si>
  <si>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</si>
  <si>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</si>
  <si>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</si>
  <si>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</si>
  <si>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</si>
  <si>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</si>
  <si>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</si>
  <si>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</si>
  <si>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</si>
  <si>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</si>
  <si>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</si>
  <si>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</si>
  <si>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</si>
  <si>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</si>
  <si>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</si>
  <si>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</si>
  <si>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</si>
  <si>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</si>
  <si>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</si>
  <si>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</si>
  <si>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</si>
  <si>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</si>
  <si>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</si>
  <si>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</si>
  <si>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</si>
  <si>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</si>
  <si>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</si>
  <si>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</si>
  <si>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</si>
  <si>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</si>
  <si>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</si>
  <si>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</si>
  <si>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</si>
  <si>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</si>
  <si>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</si>
  <si>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</si>
  <si>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</si>
  <si>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</si>
  <si>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</si>
  <si>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</si>
  <si>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</si>
  <si>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</si>
  <si>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</si>
  <si>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</si>
  <si>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</si>
  <si>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</si>
  <si>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</si>
  <si>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</si>
  <si>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</si>
  <si>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</si>
  <si>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</si>
  <si>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</si>
  <si>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</si>
  <si>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</si>
  <si>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</si>
  <si>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</si>
  <si>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</si>
  <si>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</si>
  <si>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</si>
  <si>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</si>
  <si>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</si>
  <si>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</si>
  <si>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</si>
  <si>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</si>
  <si>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</si>
  <si>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</si>
  <si>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</si>
  <si>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</si>
  <si>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</si>
  <si>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</si>
  <si>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</si>
  <si>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</si>
  <si>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</si>
  <si>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</si>
  <si>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</si>
  <si>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</si>
  <si>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</si>
  <si>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</si>
  <si>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</si>
  <si>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</si>
  <si>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</si>
  <si>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</si>
  <si>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</si>
  <si>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</si>
  <si>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</si>
  <si>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</si>
  <si>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</si>
  <si>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</si>
  <si>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</si>
  <si>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</si>
  <si>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</si>
  <si>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</si>
  <si>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</si>
  <si>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</si>
  <si>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</si>
  <si>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</si>
  <si>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</si>
  <si>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</si>
  <si>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</si>
  <si>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</si>
  <si>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</si>
  <si>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</si>
  <si>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</si>
  <si>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</si>
  <si>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</si>
  <si>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</si>
  <si>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</si>
  <si>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</si>
  <si>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</si>
  <si>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</si>
  <si>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</si>
  <si>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</si>
  <si>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</si>
  <si>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</si>
  <si>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</si>
  <si>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</si>
  <si>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</si>
  <si>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</si>
  <si>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</si>
  <si>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</si>
  <si>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</si>
  <si>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</si>
  <si>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</si>
  <si>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</si>
  <si>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</si>
  <si>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</si>
  <si>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</si>
  <si>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</si>
  <si>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</si>
  <si>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</si>
  <si>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</si>
  <si>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</si>
  <si>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</si>
  <si>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</si>
  <si>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</si>
  <si>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</si>
  <si>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</si>
  <si>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</si>
  <si>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</si>
  <si>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</si>
  <si>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</si>
  <si>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</si>
  <si>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</si>
  <si>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</si>
  <si>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</si>
  <si>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</si>
  <si>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</si>
  <si>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</si>
  <si>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</si>
  <si>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</si>
  <si>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</si>
  <si>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</si>
  <si>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</si>
  <si>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</si>
  <si>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</si>
  <si>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</si>
  <si>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</si>
  <si>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</si>
  <si>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</si>
  <si>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</si>
  <si>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</si>
  <si>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</si>
  <si>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</si>
  <si>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</si>
  <si>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</si>
  <si>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</si>
  <si>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</si>
  <si>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</si>
  <si>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</si>
  <si>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</si>
  <si>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</si>
  <si>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</si>
  <si>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</si>
  <si>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</si>
  <si>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</si>
  <si>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</si>
  <si>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</si>
  <si>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</si>
  <si>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</si>
  <si>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</si>
  <si>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</si>
  <si>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</si>
  <si>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</si>
  <si>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</si>
  <si>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</si>
  <si>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</si>
  <si>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</si>
  <si>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</si>
  <si>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</si>
  <si>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</si>
  <si>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</si>
  <si>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</si>
  <si>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</si>
  <si>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</si>
  <si>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</si>
  <si>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</si>
  <si>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</si>
  <si>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</si>
  <si>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</si>
  <si>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</si>
  <si>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</si>
  <si>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</si>
  <si>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</si>
  <si>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</si>
  <si>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</si>
  <si>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</si>
  <si>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</si>
  <si>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</si>
  <si>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</si>
  <si>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</si>
  <si>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</si>
  <si>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</si>
  <si>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</si>
  <si>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</si>
  <si>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</si>
  <si>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</si>
  <si>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</si>
  <si>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</si>
  <si>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</si>
  <si>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</si>
  <si>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</si>
  <si>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</si>
  <si>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</si>
  <si>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</si>
  <si>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</si>
  <si>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</si>
  <si>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</si>
  <si>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</si>
  <si>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</si>
  <si>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</si>
  <si>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</si>
  <si>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</si>
  <si>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</si>
  <si>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</si>
  <si>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</si>
  <si>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</si>
  <si>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</si>
  <si>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</si>
  <si>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</si>
  <si>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</si>
  <si>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</si>
  <si>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</si>
  <si>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</si>
  <si>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</si>
  <si>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</si>
  <si>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</si>
  <si>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</si>
  <si>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</si>
  <si>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</si>
  <si>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</si>
  <si>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</si>
  <si>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</si>
  <si>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</si>
  <si>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</si>
  <si>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</si>
  <si>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</si>
  <si>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</si>
  <si>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</si>
  <si>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</si>
  <si>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</si>
  <si>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</si>
  <si>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</si>
  <si>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</si>
  <si>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</si>
  <si>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</si>
  <si>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</si>
  <si>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</si>
  <si>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</si>
  <si>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</si>
  <si>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</si>
  <si>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</si>
  <si>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</si>
  <si>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</si>
  <si>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</si>
  <si>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</si>
  <si>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</si>
  <si>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</si>
  <si>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</si>
  <si>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</si>
  <si>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</si>
  <si>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</si>
  <si>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</si>
  <si>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</si>
  <si>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</si>
  <si>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</si>
  <si>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</si>
  <si>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</si>
  <si>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</si>
  <si>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</si>
  <si>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</si>
  <si>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</si>
  <si>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</si>
  <si>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</si>
  <si>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</si>
  <si>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</si>
  <si>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</si>
  <si>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</si>
  <si>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</si>
  <si>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</si>
  <si>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</si>
  <si>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</si>
  <si>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</si>
  <si>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</si>
  <si>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</si>
  <si>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</si>
  <si>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</si>
  <si>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</si>
  <si>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</si>
  <si>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</si>
  <si>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</si>
  <si>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</si>
  <si>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</si>
  <si>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</si>
  <si>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</si>
  <si>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</si>
  <si>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</si>
  <si>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</si>
  <si>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</si>
  <si>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</si>
  <si>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</si>
  <si>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</si>
  <si>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</si>
  <si>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</si>
  <si>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</si>
  <si>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</si>
  <si>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</si>
  <si>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</si>
  <si>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</si>
  <si>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</si>
  <si>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</si>
  <si>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</si>
  <si>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</si>
  <si>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</si>
  <si>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</si>
  <si>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</si>
  <si>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</si>
  <si>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</si>
  <si>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</si>
  <si>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</si>
  <si>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</si>
  <si>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</si>
  <si>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</si>
  <si>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</si>
  <si>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</si>
  <si>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</si>
  <si>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</si>
  <si>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</si>
  <si>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</si>
  <si>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</si>
  <si>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</si>
  <si>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</si>
  <si>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</si>
  <si>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</si>
  <si>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</si>
  <si>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</si>
  <si>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</si>
  <si>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</si>
  <si>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</si>
  <si>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</si>
  <si>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</si>
  <si>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</si>
  <si>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</si>
  <si>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</si>
  <si>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</si>
  <si>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</si>
  <si>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</si>
  <si>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</si>
  <si>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</si>
  <si>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</si>
  <si>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</si>
  <si>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</si>
  <si>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</si>
  <si>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</si>
  <si>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</si>
  <si>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</si>
  <si>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</si>
  <si>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</si>
  <si>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</si>
  <si>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</si>
  <si>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</si>
  <si>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</si>
  <si>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</si>
  <si>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</si>
  <si>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</si>
  <si>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</si>
  <si>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</si>
  <si>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</si>
  <si>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</si>
  <si>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</si>
  <si>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</si>
  <si>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</si>
  <si>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</si>
  <si>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</si>
  <si>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</si>
  <si>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</si>
  <si>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</si>
  <si>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</si>
  <si>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</si>
  <si>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</si>
  <si>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</si>
  <si>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</si>
  <si>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</si>
  <si>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</si>
  <si>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</si>
  <si>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</si>
  <si>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</si>
  <si>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</si>
  <si>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</si>
  <si>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</si>
  <si>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</si>
  <si>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</si>
  <si>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</si>
  <si>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</si>
  <si>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</si>
  <si>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</si>
  <si>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</si>
  <si>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</si>
  <si>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</si>
  <si>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</si>
  <si>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</si>
  <si>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</si>
  <si>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</si>
  <si>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</si>
  <si>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</si>
  <si>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</si>
  <si>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</si>
  <si>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</si>
  <si>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</si>
  <si>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</si>
  <si>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</si>
  <si>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</si>
  <si>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</si>
  <si>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</si>
  <si>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</si>
  <si>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</si>
  <si>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</si>
  <si>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</si>
  <si>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</si>
  <si>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</si>
  <si>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</si>
  <si>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</si>
  <si>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</si>
  <si>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</si>
  <si>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</si>
  <si>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</si>
  <si>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</si>
  <si>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</si>
  <si>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</si>
  <si>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</si>
  <si>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</si>
  <si>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</si>
  <si>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</si>
  <si>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</si>
  <si>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</si>
  <si>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</si>
  <si>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</si>
  <si>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</si>
  <si>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</si>
  <si>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</si>
  <si>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</si>
  <si>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</si>
  <si>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</si>
  <si>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</si>
  <si>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</si>
  <si>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</si>
  <si>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</si>
  <si>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</si>
  <si>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</si>
  <si>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</si>
  <si>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</si>
  <si>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</si>
  <si>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</si>
  <si>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</si>
  <si>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</si>
  <si>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</si>
  <si>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</si>
  <si>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</si>
  <si>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</si>
  <si>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</si>
  <si>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</si>
  <si>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</si>
  <si>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</si>
  <si>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</si>
  <si>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</si>
  <si>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</si>
  <si>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</si>
  <si>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</si>
  <si>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</si>
  <si>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</si>
  <si>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</si>
  <si>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</si>
  <si>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</si>
  <si>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</si>
  <si>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</si>
  <si>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</si>
  <si>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</si>
  <si>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</si>
  <si>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</si>
  <si>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</si>
  <si>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</si>
  <si>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</si>
  <si>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</si>
  <si>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</si>
  <si>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</si>
  <si>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</si>
  <si>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</si>
  <si>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</si>
  <si>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</si>
  <si>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</si>
  <si>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</si>
  <si>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</si>
  <si>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</si>
  <si>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</si>
  <si>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</si>
  <si>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</si>
  <si>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</si>
  <si>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</si>
  <si>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</si>
  <si>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</si>
  <si>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</si>
  <si>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</si>
  <si>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</si>
  <si>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</si>
  <si>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</si>
  <si>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</si>
  <si>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</si>
  <si>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</si>
  <si>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</si>
  <si>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</si>
  <si>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</si>
  <si>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</si>
  <si>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</si>
  <si>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</si>
  <si>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</si>
  <si>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</si>
  <si>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</si>
  <si>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</si>
  <si>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</si>
  <si>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</si>
  <si>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</si>
  <si>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</si>
  <si>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</si>
  <si>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</si>
  <si>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</si>
  <si>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</si>
  <si>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</si>
  <si>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</si>
  <si>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</si>
  <si>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</si>
  <si>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</si>
  <si>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</si>
  <si>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</si>
  <si>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</si>
  <si>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</si>
  <si>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</si>
  <si>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</si>
  <si>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</si>
  <si>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</si>
  <si>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</si>
  <si>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</si>
  <si>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</si>
  <si>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</si>
  <si>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</si>
  <si>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</si>
  <si>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</si>
  <si>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</si>
  <si>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</si>
  <si>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</si>
  <si>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</si>
  <si>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</si>
  <si>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</si>
  <si>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</si>
  <si>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</si>
  <si>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</si>
  <si>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</si>
  <si>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</si>
  <si>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</si>
  <si>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</si>
  <si>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</si>
  <si>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</si>
  <si>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</si>
  <si>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</si>
  <si>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</si>
  <si>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</si>
  <si>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</si>
  <si>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</si>
  <si>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</si>
  <si>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</si>
  <si>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</si>
  <si>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</si>
  <si>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</si>
  <si>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</si>
  <si>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</si>
  <si>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</si>
  <si>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</si>
  <si>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</si>
  <si>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</si>
  <si>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</si>
  <si>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</si>
  <si>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</si>
  <si>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</si>
  <si>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</si>
  <si>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</si>
  <si>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</si>
  <si>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</si>
  <si>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</si>
  <si>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</si>
  <si>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</si>
  <si>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</si>
  <si>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</si>
  <si>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</si>
  <si>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</si>
  <si>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</si>
  <si>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</si>
  <si>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</si>
  <si>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</si>
  <si>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</si>
  <si>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</si>
  <si>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</si>
  <si>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</si>
  <si>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</si>
  <si>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</si>
  <si>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</si>
  <si>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</si>
  <si>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</si>
  <si>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</si>
  <si>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</si>
  <si>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</si>
  <si>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</si>
  <si>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</si>
  <si>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</si>
  <si>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</si>
  <si>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</si>
  <si>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</si>
  <si>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</si>
  <si>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</si>
  <si>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</si>
  <si>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</si>
  <si>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</si>
  <si>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</si>
  <si>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</si>
  <si>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</si>
  <si>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</si>
  <si>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</si>
  <si>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</si>
  <si>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</si>
  <si>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</si>
  <si>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</si>
  <si>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</si>
  <si>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</si>
  <si>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</si>
  <si>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</si>
  <si>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</si>
  <si>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</si>
  <si>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</si>
  <si>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</si>
  <si>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</si>
  <si>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</si>
  <si>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</si>
  <si>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</si>
  <si>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</si>
  <si>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</si>
  <si>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</si>
  <si>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</si>
  <si>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</si>
  <si>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</si>
  <si>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</si>
  <si>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</si>
  <si>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</si>
  <si>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</si>
  <si>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</si>
  <si>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</si>
  <si>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</si>
  <si>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</si>
  <si>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</si>
  <si>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</si>
  <si>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</si>
  <si>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</si>
  <si>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</si>
  <si>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</si>
  <si>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</si>
  <si>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</si>
  <si>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</si>
  <si>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</si>
  <si>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</si>
  <si>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</si>
  <si>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</si>
  <si>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</si>
  <si>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</si>
  <si>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</si>
  <si>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</si>
  <si>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</si>
  <si>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</si>
  <si>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</si>
  <si>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</si>
  <si>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</si>
  <si>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</si>
  <si>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</si>
  <si>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</si>
  <si>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UTP, 4 PARES, CATEGORIA 6 (CAT 6), ISOLAMENTO PVC (LSZH)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</si>
  <si>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</si>
  <si>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</si>
  <si>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</si>
  <si>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</si>
  <si>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</si>
  <si>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</si>
  <si>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</si>
  <si>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</si>
  <si>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</si>
  <si>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</si>
  <si>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</si>
  <si>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</si>
  <si>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</si>
  <si>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</si>
  <si>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</si>
  <si>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</si>
  <si>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</si>
  <si>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</si>
  <si>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</si>
  <si>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</si>
  <si>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</si>
  <si>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</si>
  <si>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</si>
  <si>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</si>
  <si>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</si>
  <si>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</si>
  <si>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</si>
  <si>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</si>
  <si>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</si>
  <si>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</si>
  <si>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</si>
  <si>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</si>
  <si>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</si>
  <si>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</si>
  <si>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</si>
  <si>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</si>
  <si>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</si>
  <si>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</si>
  <si>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</si>
  <si>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</si>
  <si>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</si>
  <si>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</si>
  <si>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</si>
  <si>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</si>
  <si>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</si>
  <si>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</si>
  <si>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</si>
  <si>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</si>
  <si>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</si>
  <si>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</si>
  <si>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</si>
  <si>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</si>
  <si>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</si>
  <si>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</si>
  <si>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</si>
  <si>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</si>
  <si>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</si>
  <si>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</si>
  <si>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</si>
  <si>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</si>
  <si>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</si>
  <si>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</si>
  <si>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</si>
  <si>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</si>
  <si>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</si>
  <si>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</si>
  <si>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</si>
  <si>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</si>
  <si>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</si>
  <si>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</si>
  <si>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</si>
  <si>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</si>
  <si>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</si>
  <si>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</si>
  <si>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</si>
  <si>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</si>
  <si>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</si>
  <si>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</si>
  <si>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</si>
  <si>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</si>
  <si>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</si>
  <si>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</si>
  <si>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</si>
  <si>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</si>
  <si>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</si>
  <si>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</si>
  <si>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</si>
  <si>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</si>
  <si>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</si>
  <si>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</si>
  <si>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</si>
  <si>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</si>
  <si>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</si>
  <si>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</si>
  <si>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</si>
  <si>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</si>
  <si>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</si>
  <si>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</si>
  <si>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</si>
  <si>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</si>
  <si>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</si>
  <si>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</si>
  <si>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</si>
  <si>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</si>
  <si>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</si>
  <si>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</si>
  <si>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</si>
  <si>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</si>
  <si>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</si>
  <si>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</si>
  <si>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</si>
  <si>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</si>
  <si>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</si>
  <si>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</si>
  <si>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</si>
  <si>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</si>
  <si>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</si>
  <si>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</si>
  <si>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</si>
  <si>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</si>
  <si>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</si>
  <si>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</si>
  <si>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</si>
  <si>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</si>
  <si>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</si>
  <si>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</si>
  <si>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</si>
  <si>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</si>
  <si>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</si>
  <si>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</si>
  <si>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</si>
  <si>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</si>
  <si>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</si>
  <si>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</si>
  <si>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</si>
  <si>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</si>
  <si>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</si>
  <si>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</si>
  <si>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</si>
  <si>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</si>
  <si>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</si>
  <si>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</si>
  <si>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</si>
  <si>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</si>
  <si>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</si>
  <si>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</si>
  <si>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</si>
  <si>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</si>
  <si>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</si>
  <si>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</si>
  <si>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</si>
  <si>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</si>
  <si>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</si>
  <si>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</si>
  <si>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</si>
  <si>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</si>
  <si>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</si>
  <si>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</si>
  <si>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</si>
  <si>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</si>
  <si>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</si>
  <si>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</si>
  <si>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</si>
  <si>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</si>
  <si>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</si>
  <si>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</si>
  <si>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</si>
  <si>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</si>
  <si>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</si>
  <si>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</si>
  <si>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</si>
  <si>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</si>
  <si>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</si>
  <si>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</si>
  <si>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</si>
  <si>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</si>
  <si>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</si>
  <si>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</si>
  <si>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</si>
  <si>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</si>
  <si>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</si>
  <si>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</si>
  <si>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</si>
  <si>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</si>
  <si>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</si>
  <si>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</si>
  <si>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</si>
  <si>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</si>
  <si>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</si>
  <si>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</si>
  <si>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</si>
  <si>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</si>
  <si>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</si>
  <si>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</si>
  <si>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</si>
  <si>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</si>
  <si>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</si>
  <si>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</si>
  <si>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</si>
  <si>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</si>
  <si>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</si>
  <si>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</si>
  <si>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</si>
  <si>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</si>
  <si>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</si>
  <si>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</si>
  <si>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</si>
  <si>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</si>
  <si>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</si>
  <si>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</si>
  <si>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</si>
  <si>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</si>
  <si>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</si>
  <si>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</si>
  <si>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</si>
  <si>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</si>
  <si>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</si>
  <si>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</si>
  <si>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</si>
  <si>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</si>
  <si>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</si>
  <si>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</si>
  <si>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</si>
  <si>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</si>
  <si>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</si>
  <si>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</si>
  <si>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</si>
  <si>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</si>
  <si>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</si>
  <si>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</si>
  <si>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</si>
  <si>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</si>
  <si>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</si>
  <si>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</si>
  <si>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</si>
  <si>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</si>
  <si>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</si>
  <si>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</si>
  <si>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</si>
  <si>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</si>
  <si>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</si>
  <si>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</si>
  <si>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</si>
  <si>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</si>
  <si>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</si>
  <si>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</si>
  <si>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</si>
  <si>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</si>
  <si>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</si>
  <si>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</si>
  <si>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</si>
  <si>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</si>
  <si>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</si>
  <si>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</si>
  <si>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</si>
  <si>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</si>
  <si>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</si>
  <si>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</si>
  <si>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</si>
  <si>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</si>
  <si>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</si>
  <si>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</si>
  <si>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</si>
  <si>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</si>
  <si>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</si>
  <si>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</si>
  <si>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</si>
  <si>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</si>
  <si>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</si>
  <si>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</si>
  <si>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</si>
  <si>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</si>
  <si>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</si>
  <si>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</si>
  <si>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</si>
  <si>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</si>
  <si>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</si>
  <si>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</si>
  <si>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</si>
  <si>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</si>
  <si>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</si>
  <si>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</si>
  <si>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</si>
  <si>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</si>
  <si>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</si>
  <si>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</si>
  <si>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</si>
  <si>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</si>
  <si>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</si>
  <si>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</si>
  <si>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</si>
  <si>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</si>
  <si>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</si>
  <si>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</si>
  <si>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</si>
  <si>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</si>
  <si>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</si>
  <si>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</si>
  <si>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</si>
  <si>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</si>
  <si>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</si>
  <si>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</si>
  <si>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</si>
  <si>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</si>
  <si>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</si>
  <si>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</si>
  <si>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</si>
  <si>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</si>
  <si>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</si>
  <si>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</si>
  <si>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</si>
  <si>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</si>
  <si>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</si>
  <si>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</si>
  <si>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</si>
  <si>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</si>
  <si>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</si>
  <si>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</si>
  <si>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</si>
  <si>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</si>
  <si>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</si>
  <si>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</si>
  <si>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</si>
  <si>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</si>
  <si>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</si>
  <si>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</si>
  <si>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</si>
  <si>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</si>
  <si>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</si>
  <si>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</si>
  <si>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</si>
  <si>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</si>
  <si>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</si>
  <si>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</si>
  <si>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</si>
  <si>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</si>
  <si>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</si>
  <si>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</si>
  <si>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</si>
  <si>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</si>
  <si>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</si>
  <si>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</si>
  <si>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</si>
  <si>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</si>
  <si>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</si>
  <si>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</si>
  <si>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</si>
  <si>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</si>
  <si>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</si>
  <si>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</si>
  <si>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</si>
  <si>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</si>
  <si>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</si>
  <si>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</si>
  <si>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</si>
  <si>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</si>
  <si>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</si>
  <si>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</si>
  <si>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</si>
  <si>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</si>
  <si>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</si>
  <si>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</si>
  <si>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</si>
  <si>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</si>
  <si>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</si>
  <si>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</si>
  <si>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</si>
  <si>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</si>
  <si>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</si>
  <si>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</si>
  <si>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</si>
  <si>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</si>
  <si>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</si>
  <si>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</si>
  <si>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</si>
  <si>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</si>
  <si>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</si>
  <si>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</si>
  <si>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</si>
  <si>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</si>
  <si>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</si>
  <si>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</si>
  <si>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</si>
  <si>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</si>
  <si>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</si>
  <si>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</si>
  <si>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</si>
  <si>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</si>
  <si>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</si>
  <si>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</si>
  <si>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</si>
  <si>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</si>
  <si>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</si>
  <si>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</si>
  <si>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</si>
  <si>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</si>
  <si>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</si>
  <si>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</si>
  <si>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</si>
  <si>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</si>
  <si>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</si>
  <si>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</si>
  <si>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</si>
  <si>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</si>
  <si>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</si>
  <si>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</si>
  <si>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</si>
  <si>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</si>
  <si>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</si>
  <si>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</si>
  <si>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</si>
  <si>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</si>
  <si>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</si>
  <si>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</si>
  <si>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</si>
  <si>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</si>
  <si>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</si>
  <si>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</si>
  <si>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</si>
  <si>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</si>
  <si>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</si>
  <si>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</si>
  <si>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</si>
  <si>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</si>
  <si>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</si>
  <si>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</si>
  <si>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</si>
  <si>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</si>
  <si>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</si>
  <si>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</si>
  <si>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</si>
  <si>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</si>
  <si>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</si>
  <si>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</si>
  <si>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</si>
  <si>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</si>
  <si>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</si>
  <si>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</si>
  <si>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</si>
  <si>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</si>
  <si>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</si>
  <si>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</si>
  <si>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</si>
  <si>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</si>
  <si>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</si>
  <si>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</si>
  <si>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</si>
  <si>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</si>
  <si>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</si>
  <si>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</si>
  <si>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</si>
  <si>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</si>
  <si>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</si>
  <si>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</si>
  <si>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</si>
  <si>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</si>
  <si>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</si>
  <si>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</si>
  <si>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</si>
  <si>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</si>
  <si>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</si>
  <si>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</si>
  <si>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</si>
  <si>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</si>
  <si>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</si>
  <si>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</si>
  <si>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</si>
  <si>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</si>
  <si>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</si>
  <si>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</si>
  <si>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</si>
  <si>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</si>
  <si>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</si>
  <si>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</si>
  <si>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</si>
  <si>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</si>
  <si>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</si>
  <si>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</si>
  <si>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</si>
  <si>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</si>
  <si>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</si>
  <si>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</si>
  <si>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</si>
  <si>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</si>
  <si>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</si>
  <si>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</si>
  <si>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</si>
  <si>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</si>
  <si>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</si>
  <si>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</si>
  <si>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</si>
  <si>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</si>
  <si>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</si>
  <si>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</si>
  <si>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</si>
  <si>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</si>
  <si>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</si>
  <si>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</si>
  <si>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</si>
  <si>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</si>
  <si>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</si>
  <si>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</si>
  <si>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</si>
  <si>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</si>
  <si>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</si>
  <si>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</si>
  <si>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</si>
  <si>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</si>
  <si>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</si>
  <si>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</si>
  <si>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</si>
  <si>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</si>
  <si>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</si>
  <si>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</si>
  <si>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</si>
  <si>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</si>
  <si>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</si>
  <si>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</si>
  <si>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</si>
  <si>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</si>
  <si>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</si>
  <si>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</si>
  <si>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</si>
  <si>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</si>
  <si>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</si>
  <si>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</si>
  <si>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</si>
  <si>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</si>
  <si>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</si>
  <si>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</si>
  <si>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</si>
  <si>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</si>
  <si>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</si>
  <si>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</si>
  <si>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</si>
  <si>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</si>
  <si>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</si>
  <si>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</si>
  <si>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</si>
  <si>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</si>
  <si>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</si>
  <si>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</si>
  <si>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</si>
  <si>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</si>
  <si>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</si>
  <si>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</si>
  <si>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</si>
  <si>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</si>
  <si>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</si>
  <si>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</si>
  <si>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</si>
  <si>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</si>
  <si>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</si>
  <si>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</si>
  <si>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</si>
  <si>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</si>
  <si>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</si>
  <si>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</si>
  <si>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</si>
  <si>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</si>
  <si>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</si>
  <si>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</si>
  <si>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</si>
  <si>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</si>
  <si>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</si>
  <si>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</si>
  <si>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</si>
  <si>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</si>
  <si>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</si>
  <si>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</si>
  <si>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</si>
  <si>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</si>
  <si>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</si>
  <si>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</si>
  <si>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</si>
  <si>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</si>
  <si>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</si>
  <si>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</si>
  <si>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</si>
  <si>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</si>
  <si>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</si>
  <si>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</si>
  <si>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</si>
  <si>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</si>
  <si>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</si>
  <si>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</si>
  <si>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</si>
  <si>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</si>
  <si>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</si>
  <si>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</si>
  <si>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</si>
  <si>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</si>
  <si>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</si>
  <si>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</si>
  <si>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</si>
  <si>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</si>
  <si>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</si>
  <si>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</si>
  <si>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</si>
  <si>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</si>
  <si>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</si>
  <si>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</si>
  <si>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</si>
  <si>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</si>
  <si>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</si>
  <si>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</si>
  <si>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</si>
  <si>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</si>
  <si>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</si>
  <si>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</si>
  <si>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</si>
  <si>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</si>
  <si>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</si>
  <si>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</si>
  <si>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</si>
  <si>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</si>
  <si>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</si>
  <si>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</si>
  <si>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</si>
  <si>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</si>
  <si>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</si>
  <si>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</si>
  <si>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</si>
  <si>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</si>
  <si>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</si>
  <si>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</si>
  <si>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</si>
  <si>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</si>
  <si>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</si>
  <si>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</si>
  <si>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</si>
  <si>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</si>
  <si>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</si>
  <si>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</si>
  <si>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</si>
  <si>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</si>
  <si>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</si>
  <si>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</si>
  <si>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</si>
  <si>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</si>
  <si>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</si>
  <si>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</si>
  <si>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</si>
  <si>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</si>
  <si>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</si>
  <si>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</si>
  <si>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</si>
  <si>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</si>
  <si>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</si>
  <si>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</si>
  <si>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</si>
  <si>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</si>
  <si>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</si>
  <si>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</si>
  <si>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</si>
  <si>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</si>
  <si>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</si>
  <si>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</si>
  <si>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</si>
  <si>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</si>
  <si>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</si>
  <si>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</si>
  <si>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</si>
  <si>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</si>
  <si>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</si>
  <si>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</si>
  <si>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</si>
  <si>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</si>
  <si>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</si>
  <si>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</si>
  <si>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</si>
  <si>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</si>
  <si>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</si>
  <si>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</si>
  <si>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</si>
  <si>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</si>
  <si>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</si>
  <si>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</si>
  <si>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</si>
  <si>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</si>
  <si>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</si>
  <si>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</si>
  <si>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</si>
  <si>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</si>
  <si>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</si>
  <si>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</si>
  <si>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</si>
  <si>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</si>
  <si>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</si>
  <si>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</si>
  <si>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</si>
  <si>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</si>
  <si>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</si>
  <si>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</si>
  <si>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</si>
  <si>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</si>
  <si>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</si>
  <si>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</si>
  <si>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</si>
  <si>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</si>
  <si>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</si>
  <si>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</si>
  <si>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</si>
  <si>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</si>
  <si>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</si>
  <si>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</si>
  <si>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</si>
  <si>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</si>
  <si>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</si>
  <si>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</si>
  <si>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</si>
  <si>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</si>
  <si>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</si>
  <si>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</si>
  <si>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</si>
  <si>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</si>
  <si>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</si>
  <si>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</si>
  <si>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</si>
  <si>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</si>
  <si>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</si>
  <si>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</si>
  <si>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</si>
  <si>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</si>
  <si>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</si>
  <si>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</si>
  <si>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</si>
  <si>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</si>
  <si>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</si>
  <si>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</si>
  <si>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</si>
  <si>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</si>
  <si>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</si>
  <si>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</si>
  <si>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</si>
  <si>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</si>
  <si>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</si>
  <si>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</si>
  <si>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</si>
  <si>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</si>
  <si>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</si>
  <si>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</si>
  <si>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</si>
  <si>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</si>
  <si>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</si>
  <si>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</si>
  <si>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</si>
  <si>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</si>
  <si>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</si>
  <si>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</si>
  <si>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</si>
  <si>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</si>
  <si>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</si>
  <si>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</si>
  <si>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</si>
  <si>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</si>
  <si>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</si>
  <si>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</si>
  <si>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</si>
  <si>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</si>
  <si>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</si>
  <si>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</si>
  <si>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</si>
  <si>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</si>
  <si>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</si>
  <si>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</si>
  <si>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</si>
  <si>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</si>
  <si>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</si>
  <si>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</si>
  <si>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</si>
  <si>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</si>
  <si>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</si>
  <si>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</si>
  <si>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</si>
  <si>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</si>
  <si>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</si>
  <si>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</si>
  <si>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</si>
  <si>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</si>
  <si>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</si>
  <si>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</si>
  <si>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</si>
  <si>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</si>
  <si>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</si>
  <si>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</si>
  <si>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</si>
  <si>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</si>
  <si>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</si>
  <si>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</si>
  <si>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</si>
  <si>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</si>
  <si>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</si>
  <si>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</si>
  <si>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</si>
  <si>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</si>
  <si>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</si>
  <si>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</si>
  <si>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</si>
  <si>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</si>
  <si>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</si>
  <si>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</si>
  <si>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</si>
  <si>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</si>
  <si>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</si>
  <si>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</si>
  <si>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</si>
  <si>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</si>
  <si>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</si>
  <si>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</si>
  <si>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</si>
  <si>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</si>
  <si>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</si>
  <si>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</si>
  <si>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</si>
  <si>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</si>
  <si>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</si>
  <si>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</si>
  <si>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</si>
  <si>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</si>
  <si>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</si>
  <si>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</si>
  <si>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</si>
  <si>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</si>
  <si>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</si>
  <si>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</si>
  <si>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</si>
  <si>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</si>
  <si>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</si>
  <si>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</si>
  <si>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</si>
  <si>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</si>
  <si>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</si>
  <si>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</si>
  <si>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</si>
  <si>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</si>
  <si>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</si>
  <si>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</si>
  <si>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</si>
  <si>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</si>
  <si>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</si>
  <si>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</si>
  <si>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</si>
  <si>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</si>
  <si>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</si>
  <si>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</si>
  <si>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</si>
  <si>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</si>
  <si>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</si>
  <si>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</si>
  <si>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</si>
  <si>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</si>
  <si>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</si>
  <si>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</si>
  <si>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</si>
  <si>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</si>
  <si>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</si>
  <si>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</si>
  <si>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</si>
  <si>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</si>
  <si>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</si>
  <si>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</si>
  <si>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</si>
  <si>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</si>
  <si>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</si>
  <si>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</si>
  <si>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</si>
  <si>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</si>
  <si>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</si>
  <si>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</si>
  <si>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</si>
  <si>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</si>
  <si>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</si>
  <si>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</si>
  <si>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</si>
  <si>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</si>
  <si>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</si>
  <si>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</si>
  <si>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</si>
  <si>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</si>
  <si>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</si>
  <si>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</si>
  <si>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</si>
  <si>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</si>
  <si>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</si>
  <si>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</si>
  <si>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</si>
  <si>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</si>
  <si>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</si>
  <si>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</si>
  <si>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</si>
  <si>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</si>
  <si>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</si>
  <si>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</si>
  <si>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</si>
  <si>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</si>
  <si>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</si>
  <si>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</si>
  <si>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</si>
  <si>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</si>
  <si>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</si>
  <si>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</si>
  <si>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</si>
  <si>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</si>
  <si>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</si>
  <si>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</si>
  <si>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</si>
  <si>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</si>
  <si>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</si>
  <si>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</si>
  <si>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</si>
  <si>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</si>
  <si>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</si>
  <si>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</si>
  <si>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</si>
  <si>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</si>
  <si>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</si>
  <si>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</si>
  <si>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</si>
  <si>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</si>
  <si>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</si>
  <si>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</si>
  <si>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</si>
  <si>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</si>
  <si>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</si>
  <si>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</si>
  <si>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</si>
  <si>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</si>
  <si>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</si>
  <si>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</si>
  <si>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</si>
  <si>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</si>
  <si>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</si>
  <si>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</si>
  <si>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</si>
  <si>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</si>
  <si>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</si>
  <si>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</si>
  <si>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</si>
  <si>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</si>
  <si>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</si>
  <si>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</si>
  <si>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</si>
  <si>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</si>
  <si>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</si>
  <si>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</si>
  <si>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</si>
  <si>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</si>
  <si>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</si>
  <si>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</si>
  <si>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</si>
  <si>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</si>
  <si>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</si>
  <si>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</si>
  <si>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</si>
  <si>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</si>
  <si>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</si>
  <si>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</si>
  <si>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</si>
  <si>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</si>
  <si>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</si>
  <si>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</si>
  <si>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</si>
  <si>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</si>
  <si>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</si>
  <si>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</si>
  <si>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</si>
  <si>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</si>
  <si>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</si>
  <si>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</si>
  <si>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</si>
  <si>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</si>
  <si>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</si>
  <si>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</si>
  <si>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</si>
  <si>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</si>
  <si>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</si>
  <si>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</si>
  <si>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</si>
  <si>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</si>
  <si>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</si>
  <si>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</si>
  <si>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</si>
  <si>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</si>
  <si>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</si>
  <si>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</si>
  <si>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</si>
  <si>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</si>
  <si>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</si>
  <si>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</si>
  <si>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</si>
  <si>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</si>
  <si>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</si>
  <si>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</si>
  <si>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</si>
  <si>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</si>
  <si>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</si>
  <si>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</si>
  <si>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</si>
  <si>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</si>
  <si>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</si>
  <si>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</si>
  <si>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</si>
  <si>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</si>
  <si>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</si>
  <si>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</si>
  <si>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</si>
  <si>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</si>
  <si>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</si>
  <si>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</si>
  <si>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</si>
  <si>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</si>
  <si>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</si>
  <si>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</si>
  <si>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</si>
  <si>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</si>
  <si>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</si>
  <si>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</si>
  <si>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</si>
  <si>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</si>
  <si>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</si>
  <si>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</si>
  <si>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</si>
  <si>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</si>
  <si>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</si>
  <si>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</si>
  <si>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</si>
  <si>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</si>
  <si>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</si>
  <si>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</si>
  <si>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</si>
  <si>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</si>
  <si>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</si>
  <si>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</si>
  <si>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</si>
  <si>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</si>
  <si>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</si>
  <si>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</si>
  <si>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</si>
  <si>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</si>
  <si>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</si>
  <si>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</si>
  <si>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</si>
  <si>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</si>
  <si>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</si>
  <si>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</si>
  <si>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</si>
  <si>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</si>
  <si>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</si>
  <si>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</si>
  <si>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</si>
  <si>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</si>
  <si>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</si>
  <si>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</si>
  <si>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</si>
  <si>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</si>
  <si>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</si>
  <si>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</si>
  <si>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</si>
  <si>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</si>
  <si>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</si>
  <si>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</si>
  <si>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</si>
  <si>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</si>
  <si>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</si>
  <si>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</si>
  <si>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</si>
  <si>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</si>
  <si>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</si>
  <si>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</si>
  <si>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</si>
  <si>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</si>
  <si>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</si>
  <si>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</si>
  <si>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</si>
  <si>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</si>
  <si>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</si>
  <si>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</si>
  <si>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</si>
  <si>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</si>
  <si>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</si>
  <si>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</si>
  <si>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</si>
  <si>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</si>
  <si>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</si>
  <si>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</si>
  <si>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</si>
  <si>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</si>
  <si>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</si>
  <si>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</si>
  <si>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</si>
  <si>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</si>
  <si>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</si>
  <si>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</si>
  <si>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</si>
  <si>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</si>
  <si>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</si>
  <si>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</si>
  <si>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</si>
  <si>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</si>
  <si>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</si>
  <si>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</si>
  <si>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</si>
  <si>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</si>
  <si>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</si>
  <si>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</si>
  <si>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</si>
  <si>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</si>
  <si>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</si>
  <si>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</si>
  <si>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</si>
  <si>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</si>
  <si>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</si>
  <si>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</si>
  <si>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</si>
  <si>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</si>
  <si>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</si>
  <si>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</si>
  <si>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</si>
  <si>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</si>
  <si>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</si>
  <si>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</si>
  <si>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</si>
  <si>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</si>
  <si>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</si>
  <si>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</si>
  <si>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</si>
  <si>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</si>
  <si>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</si>
  <si>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</si>
  <si>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</si>
  <si>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</si>
  <si>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</si>
  <si>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</si>
  <si>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</si>
  <si>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</si>
  <si>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</si>
  <si>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</si>
  <si>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</si>
  <si>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</si>
  <si>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</si>
  <si>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</si>
  <si>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</si>
  <si>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</si>
  <si>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</si>
  <si>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</si>
  <si>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</si>
  <si>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</si>
  <si>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</si>
  <si>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</si>
  <si>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</si>
  <si>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</si>
  <si>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</si>
  <si>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</si>
  <si>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</si>
  <si>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</si>
  <si>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</si>
  <si>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</si>
  <si>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</si>
  <si>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</si>
  <si>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</si>
  <si>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</si>
  <si>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</si>
  <si>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</si>
  <si>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</si>
  <si>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</si>
  <si>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</si>
  <si>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</si>
  <si>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</si>
  <si>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</si>
  <si>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</si>
  <si>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</si>
  <si>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</si>
  <si>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</si>
  <si>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</si>
  <si>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</si>
  <si>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</si>
  <si>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</si>
  <si>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</si>
  <si>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</si>
  <si>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</si>
  <si>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</si>
  <si>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</si>
  <si>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</si>
  <si>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</si>
  <si>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</si>
  <si>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</si>
  <si>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</si>
  <si>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</si>
  <si>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</si>
  <si>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</si>
  <si>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</si>
  <si>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</si>
  <si>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</si>
  <si>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</si>
  <si>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</si>
  <si>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</si>
  <si>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</si>
  <si>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</si>
  <si>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</si>
  <si>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</si>
  <si>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</si>
  <si>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</si>
  <si>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</si>
  <si>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</si>
  <si>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</si>
  <si>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</si>
  <si>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/CENTRALIZADOR DE BARRA DE ACO, PLASTICO, DIAMETRO INTERNO ENTRE 25 A 32 MM, TIPO CARAMBOLA - CB, PARA TIRANTES E OUTROS SERVICOS(CHUMBADOR TIPO CARAMBOLA)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</si>
  <si>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</si>
  <si>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</si>
  <si>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</si>
  <si>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</si>
  <si>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</si>
  <si>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</si>
  <si>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</si>
  <si>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</si>
  <si>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</si>
  <si>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</si>
  <si>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</si>
  <si>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</si>
  <si>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</si>
  <si>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</si>
  <si>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</si>
  <si>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</si>
  <si>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</si>
  <si>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</si>
  <si>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</si>
  <si>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</si>
  <si>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</si>
  <si>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</si>
  <si>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</si>
  <si>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</si>
  <si>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</si>
  <si>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</si>
  <si>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</si>
  <si>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</si>
  <si>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</si>
  <si>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</si>
  <si>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</si>
  <si>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</si>
  <si>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</si>
  <si>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</si>
  <si>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</si>
  <si>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</si>
  <si>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</si>
  <si>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</si>
  <si>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</si>
  <si>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</si>
  <si>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</si>
  <si>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</si>
  <si>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</si>
  <si>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</si>
  <si>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</si>
  <si>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</si>
  <si>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</si>
  <si>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</si>
  <si>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</si>
  <si>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</si>
  <si>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</si>
  <si>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</si>
  <si>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</si>
  <si>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</si>
  <si>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</si>
  <si>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</si>
  <si>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</si>
  <si>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</si>
  <si>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</si>
  <si>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</si>
  <si>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</si>
  <si>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</si>
  <si>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</si>
  <si>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</si>
  <si>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</si>
  <si>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</si>
  <si>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</si>
  <si>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</si>
  <si>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</si>
  <si>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</si>
  <si>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</si>
  <si>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</si>
  <si>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</si>
  <si>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</si>
  <si>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</si>
  <si>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</si>
  <si>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</si>
  <si>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</si>
  <si>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</si>
  <si>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</si>
  <si>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</si>
  <si>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</si>
  <si>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</si>
  <si>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</si>
  <si>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</si>
  <si>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</si>
  <si>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</si>
  <si>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</si>
  <si>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</si>
  <si>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</si>
  <si>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</si>
  <si>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</si>
  <si>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</si>
  <si>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</si>
  <si>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</si>
  <si>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</si>
  <si>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</si>
  <si>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</si>
  <si>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</si>
  <si>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</si>
  <si>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</si>
  <si>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</si>
  <si>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</si>
  <si>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</si>
  <si>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</si>
  <si>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</si>
  <si>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</si>
  <si>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</si>
  <si>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</si>
  <si>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</si>
  <si>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</si>
  <si>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</si>
  <si>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</si>
  <si>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</si>
  <si>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</si>
  <si>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</si>
  <si>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</si>
  <si>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</si>
  <si>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</si>
  <si>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</si>
  <si>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</si>
  <si>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</si>
  <si>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</si>
  <si>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</si>
  <si>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</si>
  <si>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</si>
  <si>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</si>
  <si>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</si>
  <si>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</si>
  <si>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</si>
  <si>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</si>
  <si>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</si>
  <si>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</si>
  <si>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</si>
  <si>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</si>
  <si>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</si>
  <si>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</si>
  <si>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</si>
  <si>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</si>
  <si>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</si>
  <si>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</si>
  <si>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</si>
  <si>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</si>
  <si>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</si>
  <si>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</si>
  <si>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</si>
  <si>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</si>
  <si>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</si>
  <si>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</si>
  <si>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</si>
  <si>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</si>
  <si>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</si>
  <si>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</si>
  <si>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</si>
  <si>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</si>
  <si>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</si>
  <si>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</si>
  <si>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</si>
  <si>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</si>
  <si>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</si>
  <si>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</si>
  <si>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</si>
  <si>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</si>
  <si>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</si>
  <si>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</si>
  <si>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</si>
  <si>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</si>
  <si>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</si>
  <si>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</si>
  <si>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</si>
  <si>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</si>
  <si>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</si>
  <si>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</si>
  <si>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</si>
  <si>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</si>
  <si>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</si>
  <si>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</si>
  <si>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</si>
  <si>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</si>
  <si>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</si>
  <si>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</si>
  <si>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</si>
  <si>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</si>
  <si>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</si>
  <si>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</si>
  <si>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</si>
  <si>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</si>
  <si>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</si>
  <si>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</si>
  <si>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</si>
  <si>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</si>
  <si>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</si>
  <si>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</si>
  <si>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</si>
  <si>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</si>
  <si>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</si>
  <si>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</si>
  <si>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</si>
  <si>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</si>
  <si>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</si>
  <si>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</si>
  <si>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</si>
  <si>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</si>
  <si>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</si>
  <si>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</si>
  <si>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</si>
  <si>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</si>
  <si>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</si>
  <si>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</si>
  <si>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</si>
  <si>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</si>
  <si>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</si>
  <si>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</si>
  <si>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</si>
  <si>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</si>
  <si>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</si>
  <si>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</si>
  <si>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</si>
  <si>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</si>
  <si>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</si>
  <si>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</si>
  <si>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</si>
  <si>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</si>
  <si>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</si>
  <si>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</si>
  <si>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</si>
  <si>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</si>
  <si>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</si>
  <si>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</si>
  <si>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</si>
  <si>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</si>
  <si>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</si>
  <si>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</si>
  <si>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</si>
  <si>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</si>
  <si>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</si>
  <si>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</si>
  <si>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</si>
  <si>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</si>
  <si>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</si>
  <si>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</si>
  <si>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</si>
  <si>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</si>
  <si>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</si>
  <si>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</si>
  <si>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</si>
  <si>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</si>
  <si>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</si>
  <si>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</si>
  <si>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</si>
  <si>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</si>
  <si>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</si>
  <si>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</si>
  <si>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</si>
  <si>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</si>
  <si>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</si>
  <si>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</si>
  <si>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</si>
  <si>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</si>
  <si>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</si>
  <si>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</si>
  <si>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</si>
  <si>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</si>
  <si>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</si>
  <si>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</si>
  <si>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</si>
  <si>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</si>
  <si>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</si>
  <si>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</si>
  <si>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</si>
  <si>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</si>
  <si>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</si>
  <si>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</si>
  <si>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</si>
  <si>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</si>
  <si>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</si>
  <si>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</si>
  <si>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</si>
  <si>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</si>
  <si>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</si>
  <si>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</si>
  <si>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</si>
  <si>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</si>
  <si>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</si>
  <si>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</si>
  <si>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</si>
  <si>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</si>
  <si>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</si>
  <si>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</si>
  <si>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</si>
  <si>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</si>
  <si>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</si>
  <si>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</si>
  <si>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</si>
  <si>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</si>
  <si>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</si>
  <si>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</si>
  <si>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</si>
  <si>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</si>
  <si>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</si>
  <si>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</si>
  <si>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</si>
  <si>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</si>
  <si>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</si>
  <si>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</si>
  <si>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</si>
  <si>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</si>
  <si>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</si>
  <si>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</si>
  <si>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</si>
  <si>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</si>
  <si>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</si>
  <si>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</si>
  <si>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</si>
  <si>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</si>
  <si>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</si>
  <si>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</si>
  <si>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</si>
  <si>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</si>
  <si>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</si>
  <si>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</si>
  <si>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</si>
  <si>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</si>
  <si>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</si>
  <si>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</si>
  <si>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</si>
  <si>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</si>
  <si>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</si>
  <si>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</si>
  <si>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</si>
  <si>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</si>
  <si>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</si>
  <si>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</si>
  <si>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</si>
  <si>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</si>
  <si>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</si>
  <si>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</si>
  <si>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</si>
  <si>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</si>
  <si>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</si>
  <si>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</si>
  <si>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</si>
  <si>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</si>
  <si>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</si>
  <si>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</si>
  <si>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</si>
  <si>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</si>
  <si>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</si>
  <si>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</si>
  <si>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</si>
  <si>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</si>
  <si>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</si>
  <si>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</si>
  <si>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</si>
  <si>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</si>
  <si>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</si>
  <si>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</si>
  <si>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</si>
  <si>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</si>
  <si>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</si>
  <si>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</si>
  <si>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</si>
  <si>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</si>
  <si>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</si>
  <si>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</si>
  <si>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</si>
  <si>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</si>
  <si>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</si>
  <si>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</si>
  <si>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</si>
  <si>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</si>
  <si>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</si>
  <si>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</si>
  <si>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</si>
  <si>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</si>
  <si>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</si>
  <si>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</si>
  <si>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</si>
  <si>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</si>
  <si>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</si>
  <si>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</si>
  <si>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</si>
  <si>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</si>
  <si>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</si>
  <si>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</si>
  <si>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</si>
  <si>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</si>
  <si>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</si>
  <si>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</si>
  <si>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</si>
  <si>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</si>
  <si>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</si>
  <si>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</si>
  <si>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</si>
  <si>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</si>
  <si>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</si>
  <si>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</si>
  <si>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</si>
  <si>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</si>
  <si>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</si>
  <si>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</si>
  <si>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</si>
  <si>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</si>
  <si>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</si>
  <si>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</si>
  <si>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</si>
  <si>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</si>
  <si>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</si>
  <si>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</si>
  <si>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</si>
  <si>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</si>
  <si>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</si>
  <si>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</si>
  <si>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</si>
  <si>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</si>
  <si>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</si>
  <si>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</si>
  <si>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</si>
  <si>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</si>
  <si>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</si>
  <si>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</si>
  <si>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</si>
  <si>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</si>
  <si>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</si>
  <si>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</si>
  <si>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</si>
  <si>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</si>
  <si>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</si>
  <si>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</si>
  <si>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</si>
  <si>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</si>
  <si>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</si>
  <si>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</si>
  <si>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</si>
  <si>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</si>
  <si>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</si>
  <si>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</si>
  <si>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</si>
  <si>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</si>
  <si>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</si>
  <si>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</si>
  <si>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</si>
  <si>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</si>
  <si>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</si>
  <si>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</si>
  <si>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</si>
  <si>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</si>
  <si>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</si>
  <si>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</si>
  <si>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</si>
  <si>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</si>
  <si>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</si>
  <si>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</si>
  <si>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</si>
  <si>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</si>
  <si>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</si>
  <si>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</si>
  <si>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</si>
  <si>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</si>
  <si>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</si>
  <si>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</si>
  <si>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</si>
  <si>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</si>
  <si>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</si>
  <si>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</si>
  <si>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</si>
  <si>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</si>
  <si>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</si>
  <si>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</si>
  <si>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</si>
  <si>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</si>
  <si>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</si>
  <si>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</si>
  <si>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</si>
  <si>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</si>
  <si>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</si>
  <si>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</si>
  <si>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</si>
  <si>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</si>
  <si>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</si>
  <si>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</si>
  <si>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</si>
  <si>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</si>
  <si>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</si>
  <si>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</si>
  <si>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</si>
  <si>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</si>
  <si>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</si>
  <si>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</si>
  <si>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</si>
  <si>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</si>
  <si>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</si>
  <si>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</si>
  <si>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</si>
  <si>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</si>
  <si>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</si>
  <si>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</si>
  <si>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</si>
  <si>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</si>
  <si>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</si>
  <si>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</si>
  <si>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</si>
  <si>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</si>
  <si>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</si>
  <si>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</si>
  <si>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</si>
  <si>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</si>
  <si>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</si>
  <si>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</si>
  <si>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</si>
  <si>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</si>
  <si>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</si>
  <si>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</si>
  <si>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</si>
  <si>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</si>
  <si>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</si>
  <si>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</si>
  <si>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</si>
  <si>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</si>
  <si>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</si>
  <si>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</si>
  <si>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</si>
  <si>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</si>
  <si>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</si>
  <si>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</si>
  <si>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</si>
  <si>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</si>
  <si>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</si>
  <si>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</si>
  <si>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</si>
  <si>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</si>
  <si>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</si>
  <si>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</si>
  <si>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</si>
  <si>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</si>
  <si>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</si>
  <si>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</si>
  <si>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</si>
  <si>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</si>
  <si>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</si>
  <si>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</si>
  <si>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</si>
  <si>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</si>
  <si>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</si>
  <si>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</si>
  <si>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</si>
  <si>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</si>
  <si>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</si>
  <si>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</si>
  <si>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</si>
  <si>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</si>
  <si>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</si>
  <si>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</si>
  <si>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</si>
  <si>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</si>
  <si>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</si>
  <si>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</si>
  <si>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</si>
  <si>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</si>
  <si>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</si>
  <si>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</si>
  <si>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</si>
  <si>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</si>
  <si>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</si>
  <si>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</si>
  <si>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</si>
  <si>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</si>
  <si>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</si>
  <si>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</si>
  <si>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</si>
  <si>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</si>
  <si>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</si>
  <si>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</si>
  <si>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</si>
  <si>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</si>
  <si>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</si>
  <si>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</si>
  <si>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</si>
  <si>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</si>
  <si>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</si>
  <si>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</si>
  <si>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</si>
  <si>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</si>
  <si>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</si>
  <si>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</si>
  <si>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</si>
  <si>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</si>
  <si>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</si>
  <si>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</si>
  <si>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</si>
  <si>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</si>
  <si>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</si>
  <si>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</si>
  <si>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</si>
  <si>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</si>
  <si>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</si>
  <si>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</si>
  <si>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</si>
  <si>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</si>
  <si>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</si>
  <si>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</si>
  <si>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</si>
  <si>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</si>
  <si>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</si>
  <si>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</si>
  <si>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</si>
  <si>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</si>
  <si>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</si>
  <si>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</si>
  <si>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</si>
  <si>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</si>
  <si>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</si>
  <si>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</si>
  <si>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</si>
  <si>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</si>
  <si>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</si>
  <si>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</si>
  <si>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</si>
  <si>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</si>
  <si>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</si>
  <si>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</si>
  <si>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</si>
  <si>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</si>
  <si>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</si>
  <si>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</si>
  <si>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</si>
  <si>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</si>
  <si>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</si>
  <si>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</si>
  <si>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</si>
  <si>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</si>
  <si>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</si>
  <si>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</si>
  <si>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</si>
  <si>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</si>
  <si>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</si>
  <si>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</si>
  <si>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</si>
  <si>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</si>
  <si>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</si>
  <si>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</si>
  <si>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</si>
  <si>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</si>
  <si>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</si>
  <si>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</si>
  <si>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</si>
  <si>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</si>
  <si>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</si>
  <si>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</si>
  <si>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</si>
  <si>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</si>
  <si>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</si>
  <si>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</si>
  <si>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</si>
  <si>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</si>
  <si>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</si>
  <si>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</si>
  <si>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</si>
  <si>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</si>
  <si>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</si>
  <si>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</si>
  <si>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</si>
  <si>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</si>
  <si>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</si>
  <si>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</si>
  <si>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</si>
  <si>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</si>
  <si>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</si>
  <si>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</si>
  <si>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</si>
  <si>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</si>
  <si>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</si>
  <si>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</si>
  <si>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</si>
  <si>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</si>
  <si>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</si>
  <si>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</si>
  <si>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</si>
  <si>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</si>
  <si>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</si>
  <si>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</si>
  <si>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</si>
  <si>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</si>
  <si>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</si>
  <si>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</si>
  <si>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</si>
  <si>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</si>
  <si>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</si>
  <si>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</si>
  <si>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</si>
  <si>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</si>
  <si>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</si>
  <si>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</si>
  <si>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</si>
  <si>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</si>
  <si>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</si>
  <si>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</si>
  <si>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</si>
  <si>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</si>
  <si>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</si>
  <si>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</si>
  <si>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</si>
  <si>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</si>
  <si>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</si>
  <si>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M2XMES</t>
  </si>
  <si>
    <t xml:space="preserve">LOCACAO DE ANDAIME METALICO TUBULAR DE ENCAIXE, TIPO DE TORRE, COM LARGURA DE 1 ATE 1,5 M E ALTURA DE *1,00* M (INCLUSO SAPATAS FIXAS OU RODIZIOS)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</si>
  <si>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</si>
  <si>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</si>
  <si>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</si>
  <si>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</si>
  <si>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</si>
  <si>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</si>
  <si>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</si>
  <si>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</si>
  <si>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</si>
  <si>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</si>
  <si>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</si>
  <si>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PARA ESCRITORIO, SEM DIVISORIAS INTERNAS E SEM SANITARIO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</si>
  <si>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</si>
  <si>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</si>
  <si>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</si>
  <si>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</si>
  <si>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</si>
  <si>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</si>
  <si>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</si>
  <si>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</si>
  <si>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</si>
  <si>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</si>
  <si>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</si>
  <si>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</si>
  <si>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</si>
  <si>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</si>
  <si>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</si>
  <si>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</si>
  <si>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</si>
  <si>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</si>
  <si>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</si>
  <si>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</si>
  <si>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</si>
  <si>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</si>
  <si>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</si>
  <si>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</si>
  <si>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</si>
  <si>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</si>
  <si>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</si>
  <si>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</si>
  <si>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</si>
  <si>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</si>
  <si>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</si>
  <si>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</si>
  <si>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</si>
  <si>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</si>
  <si>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</si>
  <si>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</si>
  <si>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</si>
  <si>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</si>
  <si>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</si>
  <si>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</si>
  <si>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</si>
  <si>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</si>
  <si>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</si>
  <si>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</si>
  <si>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</si>
  <si>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</si>
  <si>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</si>
  <si>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</si>
  <si>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</si>
  <si>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</si>
  <si>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</si>
  <si>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</si>
  <si>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</si>
  <si>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</si>
  <si>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</si>
  <si>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</si>
  <si>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</si>
  <si>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</si>
  <si>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</si>
  <si>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</si>
  <si>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</si>
  <si>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</si>
  <si>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</si>
  <si>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</si>
  <si>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</si>
  <si>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</si>
  <si>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</si>
  <si>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</si>
  <si>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</si>
  <si>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</si>
  <si>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</si>
  <si>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</si>
  <si>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</si>
  <si>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</si>
  <si>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</si>
  <si>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</si>
  <si>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</si>
  <si>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</si>
  <si>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</si>
  <si>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</si>
  <si>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</si>
  <si>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</si>
  <si>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</si>
  <si>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</si>
  <si>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</si>
  <si>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</si>
  <si>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</si>
  <si>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</si>
  <si>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</si>
  <si>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</si>
  <si>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</si>
  <si>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</si>
  <si>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</si>
  <si>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</si>
  <si>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</si>
  <si>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</si>
  <si>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</si>
  <si>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</si>
  <si>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</si>
  <si>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</si>
  <si>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</si>
  <si>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</si>
  <si>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</si>
  <si>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</si>
  <si>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</si>
  <si>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</si>
  <si>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</si>
  <si>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</si>
  <si>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</si>
  <si>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</si>
  <si>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</si>
  <si>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</si>
  <si>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</si>
  <si>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</si>
  <si>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</si>
  <si>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</si>
  <si>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</si>
  <si>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</si>
  <si>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</si>
  <si>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</si>
  <si>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</si>
  <si>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</si>
  <si>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</si>
  <si>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</si>
  <si>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</si>
  <si>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</si>
  <si>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</si>
  <si>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</si>
  <si>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</si>
  <si>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</si>
  <si>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</si>
  <si>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</si>
  <si>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</si>
  <si>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</si>
  <si>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</si>
  <si>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</si>
  <si>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</si>
  <si>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</si>
  <si>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</si>
  <si>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</si>
  <si>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</si>
  <si>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</si>
  <si>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</si>
  <si>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</si>
  <si>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</si>
  <si>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</si>
  <si>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</si>
  <si>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</si>
  <si>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</si>
  <si>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</si>
  <si>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</si>
  <si>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</si>
  <si>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</si>
  <si>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</si>
  <si>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</si>
  <si>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</si>
  <si>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</si>
  <si>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</si>
  <si>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</si>
  <si>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</si>
  <si>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</si>
  <si>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</si>
  <si>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</si>
  <si>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</si>
  <si>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</si>
  <si>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</si>
  <si>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</si>
  <si>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</si>
  <si>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</si>
  <si>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</si>
  <si>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</si>
  <si>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</si>
  <si>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</si>
  <si>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</si>
  <si>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</si>
  <si>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</si>
  <si>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</si>
  <si>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</si>
  <si>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</si>
  <si>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</si>
  <si>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</si>
  <si>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</si>
  <si>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</si>
  <si>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</si>
  <si>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</si>
  <si>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</si>
  <si>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</si>
  <si>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</si>
  <si>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</si>
  <si>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</si>
  <si>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</si>
  <si>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</si>
  <si>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</si>
  <si>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</si>
  <si>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</si>
  <si>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</si>
  <si>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</si>
  <si>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</si>
  <si>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</si>
  <si>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</si>
  <si>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</si>
  <si>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</si>
  <si>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</si>
  <si>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</si>
  <si>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</si>
  <si>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</si>
  <si>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</si>
  <si>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</si>
  <si>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</si>
  <si>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</si>
  <si>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</si>
  <si>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</si>
  <si>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</si>
  <si>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</si>
  <si>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</si>
  <si>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</si>
  <si>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</si>
  <si>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</si>
  <si>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</si>
  <si>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</si>
  <si>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</si>
  <si>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</si>
  <si>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</si>
  <si>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</si>
  <si>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</si>
  <si>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</si>
  <si>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</si>
  <si>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</si>
  <si>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</si>
  <si>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</si>
  <si>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</si>
  <si>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</si>
  <si>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</si>
  <si>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</si>
  <si>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</si>
  <si>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</si>
  <si>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</si>
  <si>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</si>
  <si>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</si>
  <si>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</si>
  <si>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</si>
  <si>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</si>
  <si>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</si>
  <si>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</si>
  <si>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</si>
  <si>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</si>
  <si>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</si>
  <si>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</si>
  <si>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</si>
  <si>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</si>
  <si>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</si>
  <si>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</si>
  <si>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</si>
  <si>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</si>
  <si>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</si>
  <si>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</si>
  <si>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</si>
  <si>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</si>
  <si>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</si>
  <si>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</si>
  <si>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</si>
  <si>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</si>
  <si>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</si>
  <si>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</si>
  <si>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</si>
  <si>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</si>
  <si>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</si>
  <si>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</si>
  <si>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</si>
  <si>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</si>
  <si>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</si>
  <si>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</si>
  <si>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</si>
  <si>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</si>
  <si>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</si>
  <si>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</si>
  <si>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</si>
  <si>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</si>
  <si>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</si>
  <si>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</si>
  <si>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</si>
  <si>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</si>
  <si>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</si>
  <si>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</si>
  <si>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</si>
  <si>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</si>
  <si>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</si>
  <si>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</si>
  <si>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</si>
  <si>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</si>
  <si>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</si>
  <si>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</si>
  <si>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</si>
  <si>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</si>
  <si>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</si>
  <si>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</si>
  <si>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</si>
  <si>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</si>
  <si>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</si>
  <si>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</si>
  <si>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</si>
  <si>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</si>
  <si>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</si>
  <si>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</si>
  <si>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</si>
  <si>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</si>
  <si>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</si>
  <si>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</si>
  <si>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</si>
  <si>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</si>
  <si>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</si>
  <si>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</si>
  <si>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</si>
  <si>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</si>
  <si>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</si>
  <si>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</si>
  <si>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</si>
  <si>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</si>
  <si>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</si>
  <si>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</si>
  <si>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</si>
  <si>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</si>
  <si>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</si>
  <si>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</si>
  <si>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</si>
  <si>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</si>
  <si>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</si>
  <si>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</si>
  <si>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</si>
  <si>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</si>
  <si>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</si>
  <si>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</si>
  <si>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</si>
  <si>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</si>
  <si>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</si>
  <si>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</si>
  <si>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</si>
  <si>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</si>
  <si>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</si>
  <si>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</si>
  <si>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</si>
  <si>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</si>
  <si>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</si>
  <si>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</si>
  <si>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</si>
  <si>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</si>
  <si>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</si>
  <si>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</si>
  <si>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</si>
  <si>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</si>
  <si>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</si>
  <si>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</si>
  <si>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</si>
  <si>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</si>
  <si>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</si>
  <si>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</si>
  <si>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</si>
  <si>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</si>
  <si>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</si>
  <si>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</si>
  <si>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</si>
  <si>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</si>
  <si>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</si>
  <si>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</si>
  <si>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</si>
  <si>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</si>
  <si>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</si>
  <si>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</si>
  <si>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</si>
  <si>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</si>
  <si>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</si>
  <si>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</si>
  <si>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</si>
  <si>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</si>
  <si>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</si>
  <si>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</si>
  <si>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</si>
  <si>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</si>
  <si>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</si>
  <si>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</si>
  <si>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</si>
  <si>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</si>
  <si>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</si>
  <si>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</si>
  <si>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</si>
  <si>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</si>
  <si>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</si>
  <si>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</si>
  <si>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</si>
  <si>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</si>
  <si>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</si>
  <si>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</si>
  <si>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</si>
  <si>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</si>
  <si>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</si>
  <si>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</si>
  <si>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</si>
  <si>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</si>
  <si>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</si>
  <si>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</si>
  <si>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</si>
  <si>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</si>
  <si>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</si>
  <si>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</si>
  <si>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</si>
  <si>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</si>
  <si>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</si>
  <si>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</si>
  <si>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</si>
  <si>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</si>
  <si>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</si>
  <si>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</si>
  <si>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</si>
  <si>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</si>
  <si>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</si>
  <si>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</si>
  <si>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</si>
  <si>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</si>
  <si>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</si>
  <si>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</si>
  <si>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</si>
  <si>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</si>
  <si>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</si>
  <si>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</si>
  <si>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</si>
  <si>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</si>
  <si>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</si>
  <si>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</si>
  <si>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</si>
  <si>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</si>
  <si>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</si>
  <si>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</si>
  <si>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</si>
  <si>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</si>
  <si>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</si>
  <si>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</si>
  <si>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</si>
  <si>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</si>
  <si>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</si>
  <si>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</si>
  <si>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</si>
  <si>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</si>
  <si>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</si>
  <si>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</si>
  <si>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</si>
  <si>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</si>
  <si>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</si>
  <si>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</si>
  <si>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</si>
  <si>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</si>
  <si>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</si>
  <si>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</si>
  <si>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</si>
  <si>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</si>
  <si>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</si>
  <si>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</si>
  <si>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</si>
  <si>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</si>
  <si>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</si>
  <si>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</si>
  <si>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</si>
  <si>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</si>
  <si>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</si>
  <si>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</si>
  <si>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</si>
  <si>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</si>
  <si>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</si>
  <si>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</si>
  <si>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</si>
  <si>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</si>
  <si>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</si>
  <si>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</si>
  <si>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</si>
  <si>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</si>
  <si>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</si>
  <si>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</si>
  <si>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</si>
  <si>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</si>
  <si>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</si>
  <si>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</si>
  <si>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</si>
  <si>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</si>
  <si>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</si>
  <si>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</si>
  <si>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</si>
  <si>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</si>
  <si>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</si>
  <si>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</si>
  <si>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</si>
  <si>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</si>
  <si>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</si>
  <si>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</si>
  <si>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</si>
  <si>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</si>
  <si>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</si>
  <si>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</si>
  <si>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</si>
  <si>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</si>
  <si>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</si>
  <si>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</si>
  <si>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</si>
  <si>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</si>
  <si>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</si>
  <si>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</si>
  <si>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</si>
  <si>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</si>
  <si>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</si>
  <si>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</si>
  <si>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</si>
  <si>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</si>
  <si>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</si>
  <si>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</si>
  <si>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</si>
  <si>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</si>
  <si>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</si>
  <si>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</si>
  <si>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</si>
  <si>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</si>
  <si>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</si>
  <si>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</si>
  <si>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</si>
  <si>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</si>
  <si>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</si>
  <si>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</si>
  <si>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</si>
  <si>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</si>
  <si>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</si>
  <si>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</si>
  <si>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</si>
  <si>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</si>
  <si>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</si>
  <si>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</si>
  <si>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</si>
  <si>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</si>
  <si>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</si>
  <si>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</si>
  <si>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</si>
  <si>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</si>
  <si>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</si>
  <si>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</si>
  <si>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</si>
  <si>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</si>
  <si>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</si>
  <si>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</si>
  <si>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</si>
  <si>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</si>
  <si>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</si>
  <si>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</si>
  <si>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</si>
  <si>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</si>
  <si>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</si>
  <si>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</si>
  <si>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</si>
  <si>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</si>
  <si>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</si>
  <si>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</si>
  <si>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</si>
  <si>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</si>
  <si>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</si>
  <si>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</si>
  <si>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</si>
  <si>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</si>
  <si>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</si>
  <si>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</si>
  <si>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</si>
  <si>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</si>
  <si>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</si>
  <si>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</si>
  <si>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</si>
  <si>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</si>
  <si>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</si>
  <si>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</si>
  <si>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</si>
  <si>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</si>
  <si>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</si>
  <si>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</si>
  <si>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</si>
  <si>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</si>
  <si>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</si>
  <si>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</si>
  <si>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</si>
  <si>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</si>
  <si>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</si>
  <si>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</si>
  <si>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</si>
  <si>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</si>
  <si>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</si>
  <si>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</si>
  <si>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</si>
  <si>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</si>
  <si>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</si>
  <si>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</si>
  <si>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</si>
  <si>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</si>
  <si>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</si>
  <si>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</si>
  <si>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</si>
  <si>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</si>
  <si>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</si>
  <si>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</si>
  <si>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</si>
  <si>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</si>
  <si>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</si>
  <si>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</si>
  <si>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</si>
  <si>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</si>
  <si>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</si>
  <si>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</si>
  <si>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</si>
  <si>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</si>
  <si>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</si>
  <si>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</si>
  <si>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</si>
  <si>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</si>
  <si>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</si>
  <si>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</si>
  <si>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</si>
  <si>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</si>
  <si>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</si>
  <si>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</si>
  <si>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</si>
  <si>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</si>
  <si>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</si>
  <si>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</si>
  <si>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</si>
  <si>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</si>
  <si>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</si>
  <si>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</si>
  <si>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</si>
  <si>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</si>
  <si>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</si>
  <si>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</si>
  <si>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</si>
  <si>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</si>
  <si>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</si>
  <si>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</si>
  <si>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</si>
  <si>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</si>
  <si>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</si>
  <si>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</si>
  <si>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</si>
  <si>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</si>
  <si>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</si>
  <si>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</si>
  <si>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</si>
  <si>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</si>
  <si>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</si>
  <si>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</si>
  <si>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</si>
  <si>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</si>
  <si>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</si>
  <si>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</si>
  <si>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</si>
  <si>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</si>
  <si>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</si>
  <si>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</si>
  <si>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</si>
  <si>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</si>
  <si>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</si>
  <si>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</si>
  <si>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</si>
  <si>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</si>
  <si>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</si>
  <si>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</si>
  <si>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</si>
  <si>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</si>
  <si>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</si>
  <si>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</si>
  <si>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</si>
  <si>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</si>
  <si>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</si>
  <si>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</si>
  <si>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</si>
  <si>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</si>
  <si>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</si>
  <si>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</si>
  <si>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</si>
  <si>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</si>
  <si>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</si>
  <si>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</si>
  <si>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</si>
  <si>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</si>
  <si>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</si>
  <si>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</si>
  <si>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</si>
  <si>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</si>
  <si>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</si>
  <si>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</si>
  <si>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</si>
  <si>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</si>
  <si>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</si>
  <si>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</si>
  <si>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</si>
  <si>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</si>
  <si>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</si>
  <si>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</si>
  <si>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</si>
  <si>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</si>
  <si>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</si>
  <si>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</si>
  <si>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</si>
  <si>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</si>
  <si>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</si>
  <si>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</si>
  <si>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</si>
  <si>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</si>
  <si>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</si>
  <si>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</si>
  <si>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</si>
  <si>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</si>
  <si>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</si>
  <si>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</si>
  <si>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</si>
  <si>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</si>
  <si>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</si>
  <si>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</si>
  <si>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</si>
  <si>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</si>
  <si>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</si>
  <si>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</si>
  <si>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</si>
  <si>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</si>
  <si>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</si>
  <si>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</si>
  <si>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</si>
  <si>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</si>
  <si>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</si>
  <si>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</si>
  <si>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</si>
  <si>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</si>
  <si>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</si>
  <si>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</si>
  <si>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</si>
  <si>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</si>
  <si>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</si>
  <si>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</si>
  <si>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</si>
  <si>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</si>
  <si>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</si>
  <si>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</si>
  <si>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</si>
  <si>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</si>
  <si>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</si>
  <si>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</si>
  <si>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</si>
  <si>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</si>
  <si>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</si>
  <si>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</si>
  <si>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</si>
  <si>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</si>
  <si>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</si>
  <si>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</si>
  <si>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</si>
  <si>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</si>
  <si>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</si>
  <si>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</si>
  <si>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</si>
  <si>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</si>
  <si>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</si>
  <si>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</si>
  <si>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</si>
  <si>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</si>
  <si>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</si>
  <si>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</si>
  <si>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</si>
  <si>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</si>
  <si>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</si>
  <si>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</si>
  <si>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</si>
  <si>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</si>
  <si>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</si>
  <si>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</si>
  <si>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</si>
  <si>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</si>
  <si>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</si>
  <si>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</si>
  <si>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</si>
  <si>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</si>
  <si>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</si>
  <si>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</si>
  <si>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</si>
  <si>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</si>
  <si>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</si>
  <si>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</si>
  <si>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</si>
  <si>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</si>
  <si>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</si>
  <si>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</si>
  <si>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</si>
  <si>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</si>
  <si>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</si>
  <si>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</si>
  <si>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</si>
  <si>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</si>
  <si>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</si>
  <si>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</si>
  <si>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</si>
  <si>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</si>
  <si>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</si>
  <si>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</si>
  <si>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</si>
  <si>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</si>
  <si>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</si>
  <si>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</si>
  <si>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</si>
  <si>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</si>
  <si>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</si>
  <si>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</si>
  <si>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</si>
  <si>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</si>
  <si>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</si>
  <si>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</si>
  <si>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</si>
  <si>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</si>
  <si>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</si>
  <si>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</si>
  <si>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</si>
  <si>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</si>
  <si>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</si>
  <si>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</si>
  <si>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</si>
  <si>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</si>
  <si>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</si>
  <si>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</si>
  <si>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</si>
  <si>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</si>
  <si>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</si>
  <si>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</si>
  <si>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</si>
  <si>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</si>
  <si>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</si>
  <si>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</si>
  <si>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</si>
  <si>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</si>
  <si>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</si>
  <si>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</si>
  <si>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</si>
  <si>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</si>
  <si>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</si>
  <si>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</si>
  <si>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</si>
  <si>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</si>
  <si>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</si>
  <si>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</si>
  <si>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</si>
  <si>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</si>
  <si>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</si>
  <si>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</si>
  <si>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</si>
  <si>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</si>
  <si>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SINALIZACAO DE SEGURANCA CONTRA INCENDIO, FOTOLUMINESCENTE, QUADRADA, *14 X 14*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</si>
  <si>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</si>
  <si>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</si>
  <si>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</si>
  <si>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</si>
  <si>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</si>
  <si>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</si>
  <si>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</si>
  <si>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</si>
  <si>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</si>
  <si>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</si>
  <si>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</si>
  <si>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</si>
  <si>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</si>
  <si>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</si>
  <si>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</si>
  <si>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</si>
  <si>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</si>
  <si>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</si>
  <si>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</si>
  <si>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</si>
  <si>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</si>
  <si>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</si>
  <si>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</si>
  <si>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</si>
  <si>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</si>
  <si>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</si>
  <si>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</si>
  <si>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</si>
  <si>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</si>
  <si>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</si>
  <si>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</si>
  <si>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</si>
  <si>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</si>
  <si>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</si>
  <si>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</si>
  <si>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</si>
  <si>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</si>
  <si>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</si>
  <si>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</si>
  <si>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</si>
  <si>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</si>
  <si>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</si>
  <si>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</si>
  <si>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</si>
  <si>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</si>
  <si>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</si>
  <si>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</si>
  <si>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</si>
  <si>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</si>
  <si>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</si>
  <si>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</si>
  <si>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</si>
  <si>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</si>
  <si>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</si>
  <si>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</si>
  <si>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</si>
  <si>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</si>
  <si>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</si>
  <si>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</si>
  <si>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</si>
  <si>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</si>
  <si>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</si>
  <si>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</si>
  <si>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</si>
  <si>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</si>
  <si>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</si>
  <si>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</si>
  <si>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</si>
  <si>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</si>
  <si>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</si>
  <si>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</si>
  <si>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</si>
  <si>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</si>
  <si>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</si>
  <si>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</si>
  <si>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</si>
  <si>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</si>
  <si>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</si>
  <si>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</si>
  <si>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</si>
  <si>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</si>
  <si>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</si>
  <si>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</si>
  <si>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</si>
  <si>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</si>
  <si>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</si>
  <si>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</si>
  <si>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</si>
  <si>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</si>
  <si>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</si>
  <si>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</si>
  <si>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</si>
  <si>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</si>
  <si>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</si>
  <si>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</si>
  <si>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</si>
  <si>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</si>
  <si>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</si>
  <si>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</si>
  <si>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</si>
  <si>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</si>
  <si>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</si>
  <si>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</si>
  <si>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</si>
  <si>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</si>
  <si>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</si>
  <si>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</si>
  <si>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</si>
  <si>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</si>
  <si>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</si>
  <si>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</si>
  <si>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</si>
  <si>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</si>
  <si>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</si>
  <si>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</si>
  <si>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</si>
  <si>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</si>
  <si>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</si>
  <si>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</si>
  <si>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</si>
  <si>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</si>
  <si>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</si>
  <si>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</si>
  <si>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</si>
  <si>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</si>
  <si>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</si>
  <si>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</si>
  <si>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</si>
  <si>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</si>
  <si>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</si>
  <si>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</si>
  <si>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</si>
  <si>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</si>
  <si>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</si>
  <si>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</si>
  <si>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</si>
  <si>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</si>
  <si>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</si>
  <si>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</si>
  <si>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</si>
  <si>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</si>
  <si>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</si>
  <si>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</si>
  <si>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</si>
  <si>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</si>
  <si>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</si>
  <si>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</si>
  <si>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</si>
  <si>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</si>
  <si>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</si>
  <si>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</si>
  <si>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</si>
  <si>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</si>
  <si>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</si>
  <si>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</si>
  <si>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</si>
  <si>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</si>
  <si>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</si>
  <si>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</si>
  <si>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</si>
  <si>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</si>
  <si>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</si>
  <si>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</si>
  <si>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</si>
  <si>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</si>
  <si>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</si>
  <si>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</si>
  <si>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</si>
  <si>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</si>
  <si>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</si>
  <si>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</si>
  <si>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</si>
  <si>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</si>
  <si>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</si>
  <si>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</si>
  <si>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</si>
  <si>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</si>
  <si>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</si>
  <si>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</si>
  <si>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</si>
  <si>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</si>
  <si>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</si>
  <si>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</si>
  <si>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</si>
  <si>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</si>
  <si>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</si>
  <si>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</si>
  <si>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</si>
  <si>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</si>
  <si>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</si>
  <si>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</si>
  <si>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</si>
  <si>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</si>
  <si>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</si>
  <si>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</si>
  <si>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</si>
  <si>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</si>
  <si>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</si>
  <si>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</si>
  <si>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</si>
  <si>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</si>
  <si>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</si>
  <si>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</si>
  <si>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</si>
  <si>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</si>
  <si>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</si>
  <si>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</si>
  <si>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</si>
  <si>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</si>
  <si>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</si>
  <si>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</si>
  <si>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</si>
  <si>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</si>
  <si>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</si>
  <si>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</si>
  <si>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</si>
  <si>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</si>
  <si>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</si>
  <si>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</si>
  <si>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</si>
  <si>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</si>
  <si>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</si>
  <si>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</si>
  <si>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</si>
  <si>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</si>
  <si>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</si>
  <si>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</si>
  <si>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</si>
  <si>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</si>
  <si>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</si>
  <si>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</si>
  <si>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</si>
  <si>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</si>
  <si>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</si>
  <si>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</si>
  <si>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</si>
  <si>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</si>
  <si>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</si>
  <si>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</si>
  <si>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</si>
  <si>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</si>
  <si>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</si>
  <si>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</si>
  <si>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</si>
  <si>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</si>
  <si>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</si>
  <si>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</si>
  <si>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</si>
  <si>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</si>
  <si>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</si>
  <si>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</si>
  <si>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</si>
  <si>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</si>
  <si>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</si>
  <si>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</si>
  <si>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</si>
  <si>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</si>
  <si>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</si>
  <si>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</si>
  <si>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</si>
  <si>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</si>
  <si>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</si>
  <si>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</si>
  <si>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</si>
  <si>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</si>
  <si>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</si>
  <si>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</si>
  <si>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</si>
  <si>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</si>
  <si>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</si>
  <si>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</si>
  <si>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</si>
  <si>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</si>
  <si>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</si>
  <si>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</si>
  <si>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</si>
  <si>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</si>
  <si>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</si>
  <si>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</si>
  <si>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</si>
  <si>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</si>
  <si>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</si>
  <si>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</si>
  <si>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</si>
  <si>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</si>
  <si>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</si>
  <si>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</si>
  <si>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</si>
  <si>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</si>
  <si>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</si>
  <si>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</si>
  <si>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</si>
  <si>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</si>
  <si>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</si>
  <si>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</si>
  <si>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</si>
  <si>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</si>
  <si>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</si>
  <si>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</si>
  <si>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</si>
  <si>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</si>
  <si>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</si>
  <si>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</si>
  <si>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</si>
  <si>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</si>
  <si>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</si>
  <si>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</si>
  <si>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</si>
  <si>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</si>
  <si>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</si>
  <si>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</si>
  <si>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</si>
  <si>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</si>
  <si>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</si>
  <si>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</si>
  <si>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</si>
  <si>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</si>
  <si>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</si>
  <si>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</si>
  <si>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</si>
  <si>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</si>
  <si>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</si>
  <si>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</si>
  <si>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</si>
  <si>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</si>
  <si>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</si>
  <si>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</si>
  <si>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</si>
  <si>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</si>
  <si>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</si>
  <si>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</si>
  <si>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</si>
  <si>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</si>
  <si>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</si>
  <si>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</si>
  <si>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</si>
  <si>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</si>
  <si>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</si>
  <si>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</si>
  <si>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</si>
  <si>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</si>
  <si>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</si>
  <si>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</si>
  <si>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</si>
  <si>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</si>
  <si>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</si>
  <si>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</si>
  <si>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</si>
  <si>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</si>
  <si>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</si>
  <si>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</si>
  <si>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</si>
  <si>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</si>
  <si>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</si>
  <si>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</si>
  <si>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</si>
  <si>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</si>
  <si>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</si>
  <si>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</si>
  <si>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</si>
  <si>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</si>
  <si>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</si>
  <si>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</si>
  <si>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</si>
  <si>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</si>
  <si>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</si>
  <si>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</si>
  <si>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</si>
  <si>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</si>
  <si>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</si>
  <si>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</si>
  <si>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</si>
  <si>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</si>
  <si>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</si>
  <si>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</si>
  <si>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</si>
  <si>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</si>
  <si>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</si>
  <si>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</si>
  <si>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</si>
  <si>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</si>
  <si>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</si>
  <si>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</si>
  <si>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</si>
  <si>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</si>
  <si>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</si>
  <si>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</si>
  <si>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</si>
  <si>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</si>
  <si>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</si>
  <si>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</si>
  <si>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</si>
  <si>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</si>
  <si>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</si>
  <si>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</si>
  <si>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</si>
  <si>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</si>
  <si>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</si>
  <si>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</si>
  <si>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</si>
  <si>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</si>
  <si>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</si>
  <si>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</si>
  <si>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</si>
  <si>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</si>
  <si>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</si>
  <si>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</si>
  <si>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</si>
  <si>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</si>
  <si>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</si>
  <si>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</si>
  <si>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</si>
  <si>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</si>
  <si>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</si>
  <si>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</si>
  <si>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</si>
  <si>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</si>
  <si>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</si>
  <si>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</si>
  <si>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</si>
  <si>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</si>
  <si>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</si>
  <si>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</si>
  <si>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</si>
  <si>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</si>
  <si>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</si>
  <si>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</si>
  <si>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</si>
  <si>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</si>
  <si>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</si>
  <si>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</si>
  <si>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</si>
  <si>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</si>
  <si>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</si>
  <si>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</si>
  <si>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</si>
  <si>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</si>
  <si>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</si>
  <si>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</si>
  <si>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</si>
  <si>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</si>
  <si>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</si>
  <si>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</si>
  <si>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</si>
  <si>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</si>
  <si>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</si>
  <si>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</si>
  <si>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</si>
  <si>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</si>
  <si>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</si>
  <si>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</si>
  <si>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</si>
  <si>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</si>
  <si>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</si>
  <si>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</si>
  <si>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</si>
  <si>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</si>
  <si>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</si>
  <si>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</si>
  <si>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</si>
  <si>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</si>
  <si>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</si>
  <si>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</si>
  <si>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</si>
  <si>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</si>
  <si>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</si>
  <si>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</si>
  <si>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</si>
  <si>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</si>
  <si>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</si>
  <si>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</si>
  <si>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</si>
  <si>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</si>
  <si>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</si>
  <si>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</si>
  <si>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</si>
  <si>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</si>
  <si>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</si>
  <si>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</si>
  <si>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</si>
  <si>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</si>
  <si>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</si>
  <si>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</si>
  <si>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</si>
  <si>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</si>
  <si>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</si>
  <si>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</si>
  <si>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</si>
  <si>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</si>
  <si>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</si>
  <si>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</si>
  <si>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</si>
  <si>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</si>
  <si>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</si>
  <si>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</si>
  <si>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</si>
  <si>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</si>
  <si>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</si>
  <si>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</si>
  <si>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</si>
  <si>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</si>
  <si>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</si>
  <si>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</si>
  <si>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</si>
  <si>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</si>
  <si>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</si>
  <si>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</si>
  <si>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</si>
  <si>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</si>
  <si>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</si>
  <si>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</si>
  <si>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</si>
  <si>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</si>
  <si>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</si>
  <si>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</si>
  <si>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</si>
  <si>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</si>
  <si>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</si>
  <si>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</si>
  <si>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</si>
  <si>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</si>
  <si>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</si>
  <si>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</si>
  <si>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</si>
  <si>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</si>
  <si>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</si>
  <si>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</si>
  <si>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</si>
  <si>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</si>
  <si>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</si>
  <si>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</si>
  <si>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</si>
  <si>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</si>
  <si>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</si>
  <si>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</si>
  <si>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</si>
  <si>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</si>
  <si>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</si>
  <si>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</si>
  <si>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</si>
  <si>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</si>
  <si>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</si>
  <si>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</si>
  <si>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</si>
  <si>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</si>
  <si>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</si>
  <si>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</si>
  <si>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</si>
  <si>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</si>
  <si>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</si>
  <si>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</si>
  <si>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</si>
  <si>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</si>
  <si>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</si>
  <si>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</si>
  <si>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</si>
  <si>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</si>
  <si>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</si>
  <si>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</si>
  <si>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</si>
  <si>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</si>
  <si>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</si>
  <si>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400 X 400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</si>
  <si>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</si>
  <si>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</si>
  <si>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</si>
  <si>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</si>
  <si>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</si>
  <si>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</si>
  <si>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</si>
  <si>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</si>
  <si>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</si>
  <si>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</si>
  <si>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</si>
  <si>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</si>
  <si>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</si>
  <si>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</si>
  <si>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</si>
  <si>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</si>
  <si>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</si>
  <si>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</si>
  <si>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</si>
  <si>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</si>
  <si>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</si>
  <si>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</si>
  <si>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</si>
  <si>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</si>
  <si>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</si>
  <si>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</si>
  <si>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</si>
  <si>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</si>
  <si>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</si>
  <si>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</si>
  <si>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</si>
  <si>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</si>
  <si>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</si>
  <si>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</si>
  <si>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</si>
  <si>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</si>
  <si>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</si>
  <si>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</si>
  <si>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</si>
  <si>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</si>
  <si>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</si>
  <si>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</si>
  <si>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</si>
  <si>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</si>
  <si>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</si>
  <si>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</si>
  <si>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</si>
  <si>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</si>
  <si>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</si>
  <si>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</si>
  <si>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</si>
  <si>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</si>
  <si>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</si>
  <si>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</si>
  <si>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</si>
  <si>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</si>
  <si>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</si>
  <si>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</si>
  <si>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</si>
  <si>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</si>
  <si>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</si>
  <si>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</si>
  <si>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</si>
  <si>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</si>
  <si>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</si>
  <si>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</si>
  <si>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</si>
  <si>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</si>
  <si>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</si>
  <si>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</si>
  <si>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</si>
  <si>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</si>
  <si>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</si>
  <si>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</si>
  <si>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</si>
  <si>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</si>
  <si>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</si>
  <si>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</si>
  <si>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</si>
  <si>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</si>
  <si>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</si>
  <si>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</si>
  <si>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</si>
  <si>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</si>
  <si>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</si>
  <si>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</si>
  <si>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</si>
  <si>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</si>
  <si>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</si>
  <si>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</si>
  <si>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</si>
  <si>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</si>
  <si>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</si>
  <si>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</si>
  <si>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</si>
  <si>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</si>
  <si>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</si>
  <si>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</si>
  <si>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</si>
  <si>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</si>
  <si>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</si>
  <si>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</si>
  <si>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</si>
  <si>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</si>
  <si>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</si>
  <si>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</si>
  <si>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</si>
  <si>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</si>
  <si>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</si>
  <si>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</si>
  <si>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</si>
  <si>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</si>
  <si>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</si>
  <si>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</si>
  <si>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</si>
  <si>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</si>
  <si>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</si>
  <si>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</si>
  <si>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</si>
  <si>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</si>
  <si>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</si>
  <si>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</si>
  <si>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</si>
  <si>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</si>
  <si>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</si>
  <si>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</si>
  <si>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</si>
  <si>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</si>
  <si>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</si>
  <si>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</si>
  <si>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</si>
  <si>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</si>
  <si>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</si>
  <si>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</si>
  <si>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</si>
  <si>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</si>
  <si>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</si>
  <si>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</si>
  <si>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</si>
  <si>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</si>
  <si>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</si>
  <si>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</si>
  <si>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</si>
  <si>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</si>
  <si>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</si>
  <si>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</si>
  <si>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</si>
  <si>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</si>
  <si>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</si>
  <si>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</si>
  <si>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</si>
  <si>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</si>
  <si>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</si>
  <si>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</si>
  <si>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</si>
  <si>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</si>
  <si>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</si>
  <si>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</si>
  <si>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</si>
  <si>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</si>
  <si>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</si>
  <si>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</si>
  <si>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</si>
  <si>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</si>
  <si>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</si>
  <si>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</si>
  <si>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</si>
  <si>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</si>
  <si>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</si>
  <si>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</si>
  <si>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</si>
  <si>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</si>
  <si>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</si>
  <si>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</si>
  <si>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</si>
  <si>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</si>
  <si>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</si>
  <si>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</si>
  <si>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</si>
  <si>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</si>
  <si>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</si>
  <si>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</si>
  <si>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</si>
  <si>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</si>
  <si>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</si>
  <si>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</si>
  <si>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</si>
  <si>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</si>
  <si>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</si>
  <si>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</si>
  <si>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</si>
  <si>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</si>
  <si>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</si>
  <si>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</si>
  <si>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</si>
  <si>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</si>
  <si>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</si>
  <si>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</si>
  <si>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</si>
  <si>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</si>
  <si>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</si>
  <si>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</si>
  <si>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</si>
  <si>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</si>
  <si>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</si>
  <si>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</si>
  <si>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</si>
  <si>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</si>
  <si>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</si>
  <si>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</si>
  <si>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</si>
  <si>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</si>
  <si>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</si>
  <si>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</si>
  <si>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</si>
  <si>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</si>
  <si>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</si>
  <si>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</si>
  <si>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</si>
  <si>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</si>
  <si>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</si>
  <si>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</si>
  <si>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</si>
  <si>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</si>
  <si>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</si>
  <si>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</si>
  <si>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</si>
  <si>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</si>
  <si>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</si>
  <si>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</si>
  <si>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</si>
  <si>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</si>
  <si>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</si>
  <si>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</si>
  <si>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</si>
  <si>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</si>
  <si>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</si>
  <si>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</si>
  <si>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</si>
  <si>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</si>
  <si>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</si>
  <si>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</si>
  <si>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</si>
  <si>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</si>
  <si>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</si>
  <si>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</si>
  <si>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</si>
  <si>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</si>
  <si>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</si>
  <si>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</si>
  <si>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</si>
  <si>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</si>
  <si>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</si>
  <si>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</si>
  <si>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</si>
  <si>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</si>
  <si>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</si>
  <si>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</si>
  <si>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</si>
  <si>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</si>
  <si>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</si>
  <si>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</si>
  <si>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</si>
  <si>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</si>
  <si>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</si>
  <si>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</si>
  <si>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</si>
  <si>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</si>
  <si>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</si>
  <si>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</si>
  <si>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</si>
  <si>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</si>
  <si>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</si>
  <si>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</si>
  <si>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</si>
  <si>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</si>
  <si>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</si>
  <si>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</si>
  <si>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</si>
  <si>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</si>
  <si>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</si>
  <si>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</si>
  <si>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</si>
  <si>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</si>
  <si>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</si>
  <si>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</si>
  <si>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</si>
  <si>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</si>
  <si>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</si>
  <si>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</si>
  <si>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</si>
  <si>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</si>
  <si>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</si>
  <si>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</si>
  <si>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</si>
  <si>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</si>
  <si>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</si>
  <si>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</si>
  <si>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</si>
  <si>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</si>
  <si>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</si>
  <si>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</si>
  <si>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</si>
  <si>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</si>
  <si>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</si>
  <si>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</si>
  <si>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</si>
  <si>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</si>
  <si>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</si>
  <si>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</si>
  <si>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</si>
  <si>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</si>
  <si>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</si>
  <si>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</si>
  <si>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</si>
  <si>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</si>
  <si>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</si>
  <si>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</si>
  <si>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</si>
  <si>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</si>
  <si>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</si>
  <si>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</si>
  <si>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</si>
  <si>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</si>
  <si>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</si>
  <si>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</si>
  <si>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</si>
  <si>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</si>
  <si>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</si>
  <si>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</si>
  <si>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4 MM2, 1 FURO E 1 COMPRESSAO, PARA PARAFUSO DE FIXACAO M5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</si>
  <si>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</si>
  <si>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</si>
  <si>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</si>
  <si>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</si>
  <si>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</si>
  <si>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</si>
  <si>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</si>
  <si>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</si>
  <si>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</si>
  <si>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</si>
  <si>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</si>
  <si>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</si>
  <si>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</si>
  <si>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</si>
  <si>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</si>
  <si>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</si>
  <si>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</si>
  <si>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</si>
  <si>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</si>
  <si>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</si>
  <si>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</si>
  <si>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</si>
  <si>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</si>
  <si>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</si>
  <si>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</si>
  <si>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</si>
  <si>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</si>
  <si>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</si>
  <si>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</si>
  <si>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</si>
  <si>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</si>
  <si>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</si>
  <si>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</si>
  <si>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</si>
  <si>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</si>
  <si>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</si>
  <si>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</si>
  <si>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</si>
  <si>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</si>
  <si>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</si>
  <si>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</si>
  <si>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</si>
  <si>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</si>
  <si>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</si>
  <si>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</si>
  <si>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</si>
  <si>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</si>
  <si>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</si>
  <si>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</si>
  <si>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</si>
  <si>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</si>
  <si>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</si>
  <si>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</si>
  <si>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</si>
  <si>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</si>
  <si>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</si>
  <si>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</si>
  <si>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</si>
  <si>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</si>
  <si>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</si>
  <si>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</si>
  <si>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</si>
  <si>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</si>
  <si>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</si>
  <si>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</si>
  <si>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</si>
  <si>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</si>
  <si>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</si>
  <si>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</si>
  <si>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</si>
  <si>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</si>
  <si>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</si>
  <si>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</si>
  <si>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</si>
  <si>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</si>
  <si>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</si>
  <si>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</si>
  <si>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</si>
  <si>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</si>
  <si>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</si>
  <si>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</si>
  <si>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</si>
  <si>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</si>
  <si>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</si>
  <si>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</si>
  <si>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</si>
  <si>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</si>
  <si>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</si>
  <si>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</si>
  <si>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</si>
  <si>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</si>
  <si>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</si>
  <si>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</si>
  <si>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</si>
  <si>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</si>
  <si>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</si>
  <si>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</si>
  <si>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</si>
  <si>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</si>
  <si>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</si>
  <si>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</si>
  <si>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</si>
  <si>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</si>
  <si>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</si>
  <si>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</si>
  <si>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</si>
  <si>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</si>
  <si>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</si>
  <si>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</si>
  <si>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</si>
  <si>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</si>
  <si>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</si>
  <si>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</si>
  <si>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</si>
  <si>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</si>
  <si>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</si>
  <si>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</si>
  <si>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</si>
  <si>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</si>
  <si>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</si>
  <si>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</si>
  <si>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</si>
  <si>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</si>
  <si>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</si>
  <si>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</si>
  <si>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</si>
  <si>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</si>
  <si>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</si>
  <si>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</si>
  <si>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</si>
  <si>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</si>
  <si>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</si>
  <si>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</si>
  <si>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</si>
  <si>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</si>
  <si>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</si>
  <si>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</si>
  <si>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</si>
  <si>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</si>
  <si>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</si>
  <si>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</si>
  <si>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</si>
  <si>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</si>
  <si>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</si>
  <si>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</si>
  <si>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</si>
  <si>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</si>
  <si>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</si>
  <si>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</si>
  <si>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</si>
  <si>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</si>
  <si>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</si>
  <si>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</si>
  <si>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</si>
  <si>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</si>
  <si>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</si>
  <si>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</si>
  <si>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</si>
  <si>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</si>
  <si>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</si>
  <si>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</si>
  <si>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</si>
  <si>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</si>
  <si>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</si>
  <si>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</si>
  <si>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</si>
  <si>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</si>
  <si>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</si>
  <si>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</si>
  <si>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</si>
  <si>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</si>
  <si>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</si>
  <si>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</si>
  <si>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</si>
  <si>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</si>
  <si>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</si>
  <si>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</si>
  <si>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</si>
  <si>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</si>
  <si>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</si>
  <si>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</si>
  <si>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</si>
  <si>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</si>
  <si>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</si>
  <si>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</si>
  <si>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</si>
  <si>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</si>
  <si>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</si>
  <si>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</si>
  <si>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</si>
  <si>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</si>
  <si>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</si>
  <si>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</si>
  <si>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</si>
  <si>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</si>
  <si>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</si>
  <si>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</si>
  <si>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</si>
  <si>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</si>
  <si>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</si>
  <si>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</si>
  <si>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</si>
  <si>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</si>
  <si>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</si>
  <si>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</si>
  <si>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</si>
  <si>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</si>
  <si>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</si>
  <si>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</si>
  <si>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</si>
  <si>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</si>
  <si>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</si>
  <si>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</si>
  <si>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</si>
  <si>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</si>
  <si>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</si>
  <si>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</si>
  <si>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</si>
  <si>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</si>
  <si>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</si>
  <si>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</si>
  <si>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</si>
  <si>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</si>
  <si>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</si>
  <si>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</si>
  <si>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</si>
  <si>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</si>
  <si>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</si>
  <si>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</si>
  <si>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</si>
  <si>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</si>
  <si>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</si>
  <si>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</si>
  <si>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</si>
  <si>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</si>
  <si>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</si>
  <si>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</si>
  <si>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</si>
  <si>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</si>
  <si>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</si>
  <si>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</si>
  <si>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</si>
  <si>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</si>
  <si>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</si>
  <si>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</si>
  <si>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</si>
  <si>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</si>
  <si>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</si>
  <si>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</si>
  <si>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</si>
  <si>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</si>
  <si>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</si>
  <si>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</si>
  <si>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</si>
  <si>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</si>
  <si>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</si>
  <si>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</si>
  <si>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</si>
  <si>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</si>
  <si>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</si>
  <si>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</si>
  <si>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</si>
  <si>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</si>
  <si>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</si>
  <si>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</si>
  <si>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</si>
  <si>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</si>
  <si>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</si>
  <si>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</si>
  <si>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</si>
  <si>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</si>
  <si>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</si>
  <si>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</si>
  <si>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</si>
  <si>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</si>
  <si>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</si>
  <si>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</si>
  <si>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</si>
  <si>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</si>
  <si>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</si>
  <si>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</si>
  <si>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</si>
  <si>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</si>
  <si>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</si>
  <si>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</si>
  <si>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</si>
  <si>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</si>
  <si>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</si>
  <si>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</si>
  <si>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</si>
  <si>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</si>
  <si>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</si>
  <si>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</si>
  <si>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</si>
  <si>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</si>
  <si>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</si>
  <si>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</si>
  <si>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</si>
  <si>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</si>
  <si>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</si>
  <si>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</si>
  <si>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</si>
  <si>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</si>
  <si>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</si>
  <si>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</si>
  <si>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</si>
  <si>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</si>
  <si>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</si>
  <si>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</si>
  <si>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</si>
  <si>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</si>
  <si>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</si>
  <si>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</si>
  <si>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</si>
  <si>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</si>
  <si>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</si>
  <si>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</si>
  <si>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</si>
  <si>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</si>
  <si>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</si>
  <si>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</si>
  <si>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</si>
  <si>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</si>
  <si>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</si>
  <si>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</si>
  <si>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</si>
  <si>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</si>
  <si>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</si>
  <si>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</si>
  <si>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</si>
  <si>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</si>
  <si>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</si>
  <si>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</si>
  <si>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</si>
  <si>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</si>
  <si>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</si>
  <si>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</si>
  <si>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</si>
  <si>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</si>
  <si>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</si>
  <si>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</si>
  <si>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</si>
  <si>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</si>
  <si>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</si>
  <si>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</si>
  <si>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</si>
  <si>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</si>
  <si>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</si>
  <si>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</si>
  <si>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</si>
  <si>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</si>
  <si>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</si>
  <si>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</si>
  <si>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</si>
  <si>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</si>
  <si>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</si>
  <si>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</si>
  <si>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</si>
  <si>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</si>
  <si>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</si>
  <si>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</si>
  <si>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</si>
  <si>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</si>
  <si>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</si>
  <si>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</si>
  <si>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</si>
  <si>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</si>
  <si>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</si>
  <si>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</si>
  <si>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</si>
  <si>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</si>
  <si>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</si>
  <si>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</si>
  <si>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</si>
  <si>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</si>
  <si>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</si>
  <si>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</si>
  <si>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</si>
  <si>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</si>
  <si>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</si>
  <si>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</si>
  <si>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</si>
  <si>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</si>
  <si>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</si>
  <si>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</si>
  <si>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</si>
  <si>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</si>
  <si>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</si>
  <si>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</si>
  <si>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</si>
  <si>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</si>
  <si>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</si>
  <si>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</si>
  <si>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</si>
  <si>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</si>
  <si>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</si>
  <si>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</si>
  <si>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</si>
  <si>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</si>
  <si>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</si>
  <si>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</si>
  <si>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</si>
  <si>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</si>
  <si>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</si>
  <si>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</si>
  <si>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</si>
  <si>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</si>
  <si>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</si>
  <si>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</si>
  <si>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</si>
  <si>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</si>
  <si>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</si>
  <si>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</si>
  <si>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</si>
  <si>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</si>
  <si>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</si>
  <si>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</si>
  <si>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</si>
  <si>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</si>
  <si>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</si>
  <si>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</si>
  <si>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</si>
  <si>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</si>
  <si>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</si>
  <si>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</si>
  <si>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</si>
  <si>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</si>
  <si>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</si>
  <si>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</si>
  <si>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</si>
  <si>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</si>
  <si>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</si>
  <si>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</si>
  <si>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</si>
  <si>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</si>
  <si>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</si>
  <si>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</si>
  <si>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</si>
  <si>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</si>
  <si>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</si>
  <si>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</si>
  <si>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</si>
  <si>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</si>
  <si>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</si>
  <si>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</si>
  <si>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</si>
  <si>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</si>
  <si>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</si>
  <si>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</si>
  <si>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</si>
  <si>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</si>
  <si>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</si>
  <si>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</si>
  <si>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</si>
  <si>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</si>
  <si>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</si>
  <si>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</si>
  <si>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</si>
  <si>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</si>
  <si>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</si>
  <si>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</si>
  <si>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</si>
  <si>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</si>
  <si>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</si>
  <si>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</si>
  <si>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</si>
  <si>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</si>
  <si>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</si>
  <si>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</si>
  <si>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</si>
  <si>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</si>
  <si>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</si>
  <si>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</si>
  <si>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</si>
  <si>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</si>
  <si>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</si>
  <si>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</si>
  <si>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</si>
  <si>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</si>
  <si>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</si>
  <si>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</si>
  <si>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</si>
  <si>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</si>
  <si>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</si>
  <si>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</si>
  <si>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</si>
  <si>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</si>
  <si>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</si>
  <si>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</si>
  <si>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</si>
  <si>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</si>
  <si>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</si>
  <si>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</si>
  <si>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</si>
  <si>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</si>
  <si>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</si>
  <si>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</si>
  <si>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</si>
  <si>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</si>
  <si>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</si>
  <si>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</si>
  <si>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</si>
  <si>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</si>
  <si>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</si>
  <si>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</si>
  <si>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</si>
  <si>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</si>
  <si>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</si>
  <si>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</si>
  <si>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</si>
  <si>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</si>
  <si>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</si>
  <si>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</si>
  <si>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</si>
  <si>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</si>
  <si>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</si>
  <si>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</si>
  <si>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</si>
  <si>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</si>
  <si>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</si>
  <si>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</si>
  <si>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</si>
  <si>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</si>
  <si>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</si>
  <si>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</si>
  <si>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</si>
  <si>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</si>
  <si>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</si>
  <si>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</si>
  <si>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</si>
  <si>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</si>
  <si>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</si>
  <si>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</si>
  <si>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</si>
  <si>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</si>
  <si>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</si>
  <si>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</si>
  <si>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</si>
  <si>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</si>
  <si>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</si>
  <si>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</si>
  <si>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</si>
  <si>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</si>
  <si>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</si>
  <si>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</si>
  <si>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</si>
  <si>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</si>
  <si>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</si>
  <si>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</si>
  <si>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</si>
  <si>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</si>
  <si>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</si>
  <si>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</si>
  <si>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</si>
  <si>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</si>
  <si>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</si>
  <si>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</si>
  <si>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</si>
  <si>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</si>
  <si>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</si>
  <si>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</si>
  <si>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</si>
  <si>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</si>
  <si>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</si>
  <si>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</si>
  <si>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</si>
  <si>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</si>
  <si>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</si>
  <si>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</si>
  <si>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</si>
  <si>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</si>
  <si>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</si>
  <si>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</si>
  <si>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</si>
  <si>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</si>
  <si>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</si>
  <si>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</si>
  <si>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</si>
  <si>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</si>
  <si>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</si>
  <si>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</si>
  <si>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</si>
  <si>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</si>
  <si>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</si>
  <si>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</si>
  <si>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</si>
  <si>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</si>
  <si>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</si>
  <si>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</si>
  <si>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</si>
  <si>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</si>
  <si>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</si>
  <si>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</si>
  <si>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</si>
  <si>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</si>
  <si>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</si>
  <si>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</si>
  <si>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</si>
  <si>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</si>
  <si>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</si>
  <si>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</si>
  <si>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</si>
  <si>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</si>
  <si>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</si>
  <si>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</si>
  <si>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</si>
  <si>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</si>
  <si>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</si>
  <si>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</si>
  <si>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</si>
  <si>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</si>
  <si>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</si>
  <si>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</si>
  <si>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</si>
  <si>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</si>
  <si>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</si>
  <si>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</si>
  <si>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</si>
  <si>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</si>
  <si>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</si>
  <si>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</si>
  <si>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</si>
  <si>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</si>
  <si>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</si>
  <si>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</si>
  <si>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</si>
  <si>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</si>
  <si>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</si>
  <si>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</si>
  <si>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</si>
  <si>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</si>
  <si>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</si>
  <si>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</si>
  <si>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</si>
  <si>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</si>
  <si>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</si>
  <si>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</si>
  <si>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</si>
  <si>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</si>
  <si>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</si>
  <si>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</si>
  <si>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</si>
  <si>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</si>
  <si>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</si>
  <si>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</si>
  <si>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</si>
  <si>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</si>
  <si>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</si>
  <si>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</si>
  <si>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</si>
  <si>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</si>
  <si>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</si>
  <si>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</si>
  <si>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</si>
  <si>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</si>
  <si>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</si>
  <si>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</si>
  <si>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</si>
  <si>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TOTAL DE INSUMOS : 5200</t>
  </si>
  <si>
    <t xml:space="preserve">PCI.817.01 - CUSTO DE COMPOSIÇÕES - SINTÉTICO                                               DATA DE EMISSÃO: 11/08/2022 23:20:40            DATA DE RT: 10/08/2022</t>
  </si>
  <si>
    <t xml:space="preserve">ENCARGOS SOCIAIS SOBRE PREÇOS DA MÃO-DE-OBRA: 110,14%(HORA)   70,03%(MÊS)</t>
  </si>
  <si>
    <t xml:space="preserve">ABRANGÊNCIA : NACIONAL                                              LOCALIDADE  : BRASILIA                                                                                                            DATA DE PREÇO   : 07/2022 REFERÊNCIA COLETA : MEDIANO</t>
  </si>
  <si>
    <t xml:space="preserve">DESCRICAO DA CLASSE</t>
  </si>
  <si>
    <t xml:space="preserve">SIGLA DA CLASSE</t>
  </si>
  <si>
    <t xml:space="preserve">DESCRICAO DO TIPO 1</t>
  </si>
  <si>
    <t xml:space="preserve">SIGLA DO TIPO 1</t>
  </si>
  <si>
    <t xml:space="preserve">CODIGO DO AGRUPADOR</t>
  </si>
  <si>
    <t xml:space="preserve">DESCRICAO DO AGRUPADOR</t>
  </si>
  <si>
    <t xml:space="preserve">CODIGO  DA COMPOSICAO</t>
  </si>
  <si>
    <t xml:space="preserve">DESCRICAO DA COMPOSICAO</t>
  </si>
  <si>
    <t xml:space="preserve">ORIGEM DE PREÇO</t>
  </si>
  <si>
    <t xml:space="preserve">VINCULO</t>
  </si>
  <si>
    <t xml:space="preserve">ASSENTAMENTO DE TUBOS E PECAS</t>
  </si>
  <si>
    <t xml:space="preserve">ASTU</t>
  </si>
  <si>
    <t xml:space="preserve">FORNEC E/OU ASSENT DE TUBO DE FERRO FUNDIDO JUNTA ELASTICA</t>
  </si>
  <si>
    <t xml:space="preserve">0045</t>
  </si>
  <si>
    <t xml:space="preserve">ASSENTAMENTO DE TUBO DE FERRO FUNDIDO PARA REDE DE ÁGUA, DN 80 MM, JUNTA ELÁSTICA, INSTALADO EM LOCAL COM NÍVEL ALTO DE INTERFERÊNCIAS (NÃO INCLUI FORNECIMENTO). AF_11/2017</t>
  </si>
  <si>
    <t xml:space="preserve">ATRIBUÍDO SÃO PAULO</t>
  </si>
  <si>
    <t xml:space="preserve">CAIXA REFERENCIAL</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</si>
  <si>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</si>
  <si>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</si>
  <si>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</si>
  <si>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</si>
  <si>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</si>
  <si>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</si>
  <si>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</si>
  <si>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</si>
  <si>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</si>
  <si>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</si>
  <si>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</si>
  <si>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</si>
  <si>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</si>
  <si>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</si>
  <si>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</si>
  <si>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</si>
  <si>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</si>
  <si>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</si>
  <si>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</si>
  <si>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</si>
  <si>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</si>
  <si>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</si>
  <si>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</si>
  <si>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</si>
  <si>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</si>
  <si>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</si>
  <si>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</si>
  <si>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</si>
  <si>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</si>
  <si>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</si>
  <si>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</si>
  <si>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FORNEC E/OU ASSENT DE TUBO DE ACO COM JUNTA SOLDADA</t>
  </si>
  <si>
    <t xml:space="preserve">0046</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</si>
  <si>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</si>
  <si>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</si>
  <si>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</si>
  <si>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</si>
  <si>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</si>
  <si>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</si>
  <si>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</si>
  <si>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</si>
  <si>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</si>
  <si>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</si>
  <si>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</si>
  <si>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</si>
  <si>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</si>
  <si>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</si>
  <si>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</si>
  <si>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</si>
  <si>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</si>
  <si>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</si>
  <si>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</si>
  <si>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</si>
  <si>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FORNEC E/OU ASSENT DE TUBO DE PVC COM JUNTA ELASTICA</t>
  </si>
  <si>
    <t xml:space="preserve">0048</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</si>
  <si>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</si>
  <si>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</si>
  <si>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</si>
  <si>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</si>
  <si>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</si>
  <si>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</si>
  <si>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</si>
  <si>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</si>
  <si>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</si>
  <si>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</si>
  <si>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</si>
  <si>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</si>
  <si>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</si>
  <si>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</si>
  <si>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</si>
  <si>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COEFICIENTE DE REPRESENTATIVIDADE</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</si>
  <si>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</si>
  <si>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</si>
  <si>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</si>
  <si>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</si>
  <si>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</si>
  <si>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</si>
  <si>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</si>
  <si>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</si>
  <si>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</si>
  <si>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</si>
  <si>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</si>
  <si>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</si>
  <si>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</si>
  <si>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</si>
  <si>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</si>
  <si>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</si>
  <si>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</si>
  <si>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</si>
  <si>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</si>
  <si>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</si>
  <si>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</si>
  <si>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</si>
  <si>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</si>
  <si>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</si>
  <si>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</si>
  <si>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</si>
  <si>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</si>
  <si>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</si>
  <si>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</si>
  <si>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</si>
  <si>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TUBO DE PEAD CORRUGADO DE DUPLA PAREDE PARA REDE COLETORA DE ESGOTO, DN 1000 MM, JUNTA ELÁSTICA INTEGRADA - FORNECIMENTO E ASSENTAMENTO. AF_01/2021</t>
  </si>
  <si>
    <t xml:space="preserve">ASSENTAMENTO DE TUBO DE PEAD CORRUGADO DE DUPLA PAREDE PARA REDE COLETORA DE ESGOTO, DN 1000 MM, JUNTA ELÁSTICA INTEGRADA (NÃO INCLUI FORNECIMENTO). AF_01/2021</t>
  </si>
  <si>
    <t xml:space="preserve">TUBO DE PEAD CORRUGADO DE DUPLA PAREDE PARA REDE COLETORA DE ESGOTO, DN 1200 MM, JUNTA ELÁSTICA INTEGRADA - FORNECIMENTO E ASSENTAMENTO.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</si>
  <si>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</si>
  <si>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</si>
  <si>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</si>
  <si>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</si>
  <si>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</si>
  <si>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</si>
  <si>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</si>
  <si>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</si>
  <si>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</si>
  <si>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</si>
  <si>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</si>
  <si>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</si>
  <si>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</si>
  <si>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</si>
  <si>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FORNEC E/OU ASSENT DE TUBO DE CONCRETO COM JUNTA ELASTICA</t>
  </si>
  <si>
    <t xml:space="preserve">0051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</si>
  <si>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</si>
  <si>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</si>
  <si>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</si>
  <si>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</si>
  <si>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</si>
  <si>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</si>
  <si>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</si>
  <si>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</si>
  <si>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</si>
  <si>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</si>
  <si>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</si>
  <si>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</si>
  <si>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</si>
  <si>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</si>
  <si>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</si>
  <si>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</si>
  <si>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</si>
  <si>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</si>
  <si>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</si>
  <si>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</si>
  <si>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</si>
  <si>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</si>
  <si>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</si>
  <si>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</si>
  <si>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</si>
  <si>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</si>
  <si>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</si>
  <si>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</si>
  <si>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</si>
  <si>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</si>
  <si>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</si>
  <si>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</si>
  <si>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FORNEC E/OU ASSENT DE TUBO DE CONCRETO COM JUNTA ARGAMASSADA</t>
  </si>
  <si>
    <t xml:space="preserve">0052</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</si>
  <si>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</si>
  <si>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</si>
  <si>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</si>
  <si>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</si>
  <si>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</si>
  <si>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</si>
  <si>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</si>
  <si>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</si>
  <si>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</si>
  <si>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</si>
  <si>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</si>
  <si>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</si>
  <si>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</si>
  <si>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</si>
  <si>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</si>
  <si>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</si>
  <si>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</si>
  <si>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</si>
  <si>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</si>
  <si>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</si>
  <si>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</si>
  <si>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</si>
  <si>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</si>
  <si>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</si>
  <si>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</si>
  <si>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</si>
  <si>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</si>
  <si>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</si>
  <si>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</si>
  <si>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</si>
  <si>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</si>
  <si>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</si>
  <si>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</si>
  <si>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</si>
  <si>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</si>
  <si>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</si>
  <si>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</si>
  <si>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</si>
  <si>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</si>
  <si>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</si>
  <si>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</si>
  <si>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</si>
  <si>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</si>
  <si>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</si>
  <si>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</si>
  <si>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</si>
  <si>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FORNEC E/OU ASSENT DE TUBO PVC DEFOFO COM JUNTA ELASTICA</t>
  </si>
  <si>
    <t xml:space="preserve">0230</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</si>
  <si>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</si>
  <si>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</si>
  <si>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</si>
  <si>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</si>
  <si>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</si>
  <si>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</si>
  <si>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</si>
  <si>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</si>
  <si>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</si>
  <si>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</si>
  <si>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</si>
  <si>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</si>
  <si>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</si>
  <si>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</si>
  <si>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FORNEC E/OU ASSENT DE TUBO DE FERRO FUNDIDO JUNTA FLANGEADA</t>
  </si>
  <si>
    <t xml:space="preserve">0248</t>
  </si>
  <si>
    <t xml:space="preserve">ASSENTAMENTO DE TUBO DE FERRO FUNDIDO PARA REDE DE ÁGUA, DN 80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</si>
  <si>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</si>
  <si>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</si>
  <si>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</si>
  <si>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</si>
  <si>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</si>
  <si>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</si>
  <si>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</si>
  <si>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</si>
  <si>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</si>
  <si>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</si>
  <si>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</si>
  <si>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</si>
  <si>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</si>
  <si>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</si>
  <si>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</si>
  <si>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</si>
  <si>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</si>
  <si>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</si>
  <si>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</si>
  <si>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</si>
  <si>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</si>
  <si>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</si>
  <si>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</si>
  <si>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</si>
  <si>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</si>
  <si>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</si>
  <si>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</si>
  <si>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</si>
  <si>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</si>
  <si>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</si>
  <si>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</si>
  <si>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</si>
  <si>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</si>
  <si>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</si>
  <si>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</si>
  <si>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</si>
  <si>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</si>
  <si>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</si>
  <si>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</si>
  <si>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</si>
  <si>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</si>
  <si>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</si>
  <si>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</si>
  <si>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</si>
  <si>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</si>
  <si>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</si>
  <si>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</si>
  <si>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</si>
  <si>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</si>
  <si>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</si>
  <si>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</si>
  <si>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</si>
  <si>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</si>
  <si>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</si>
  <si>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</si>
  <si>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</si>
  <si>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</si>
  <si>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</si>
  <si>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</si>
  <si>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</si>
  <si>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</si>
  <si>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</si>
  <si>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</si>
  <si>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FORNEC E/OU ASSENT DE CONEXOES DIVERSAS</t>
  </si>
  <si>
    <t xml:space="preserve">0253</t>
  </si>
  <si>
    <t xml:space="preserve">TUBO PEAD LISO PARA REDE DE ÁGUA OU ESGOTO, DIÂMETRO DE 20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</si>
  <si>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</si>
  <si>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</si>
  <si>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</si>
  <si>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</si>
  <si>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</si>
  <si>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</si>
  <si>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</si>
  <si>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</si>
  <si>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</si>
  <si>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</si>
  <si>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TUBO PEAD LISO PARA REDE DE ÁGUA OU ESGOTO, DIÂMETRO DE 1000 MM, JUNTA SOLDADA (NÃO INCLUI A EXECUÇÃO DE SOLDA) - FORNECIMENTO E ASSENTAMENTO. AF_12/2021</t>
  </si>
  <si>
    <t xml:space="preserve">TUBO PEAD LISO PARA REDE DE ÁGUA OU ESGOTO, DIÂMETRO DE 1200 MM, JUNTA SOLDADA (NÃO INCLUI A EXECUÇÃO DE SOLDA) - FORNECIMENTO E ASSENTAMENTO. AF_12/2021</t>
  </si>
  <si>
    <t xml:space="preserve">TUBO PEAD LISO PARA REDE DE ÁGUA OU ESGOTO, DIÂMETRO DE 1400 MM, JUNTA SOLDADA (NÃO INCLUI A EXECUÇÃO DE SOLDA) - FORNECIMENTO E ASSENTAMENTO. AF_12/2021</t>
  </si>
  <si>
    <t xml:space="preserve">TUBO PEAD LISO PARA REDE DE ÁGUA OU ESGOTO, DIÂMETRO DE 1600 MM, JUNTA SOLDADA (NÃO INCLUI A EXECUÇÃO DE SOLDA) - FORNECIMENTO E ASSENTAMENTO.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</si>
  <si>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</si>
  <si>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</si>
  <si>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</si>
  <si>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</si>
  <si>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</si>
  <si>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</si>
  <si>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</si>
  <si>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</si>
  <si>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</si>
  <si>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</si>
  <si>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</si>
  <si>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</si>
  <si>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</si>
  <si>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</si>
  <si>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</si>
  <si>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</si>
  <si>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</si>
  <si>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</si>
  <si>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</si>
  <si>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</si>
  <si>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</si>
  <si>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</si>
  <si>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</si>
  <si>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</si>
  <si>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</si>
  <si>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</si>
  <si>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</si>
  <si>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</si>
  <si>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LUVA, EM PEAD LISO PARA REDE DE ÁGUA OU ESGOTO, DIÂMETRO DE 20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</si>
  <si>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</si>
  <si>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63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</si>
  <si>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</si>
  <si>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400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</si>
  <si>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</si>
  <si>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</si>
  <si>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45 GRAUS, EM PEAD LISO PARA REDE DE ÁGUA OU ESGOTO, DIÂMETRO DE 200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</si>
  <si>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</si>
  <si>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</si>
  <si>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</si>
  <si>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</si>
  <si>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</si>
  <si>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</si>
  <si>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</si>
  <si>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</si>
  <si>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</si>
  <si>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</si>
  <si>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CANT</t>
  </si>
  <si>
    <t xml:space="preserve">CONSTRUCAO DO CANTEIRO</t>
  </si>
  <si>
    <t xml:space="preserve">0001</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</si>
  <si>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</si>
  <si>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</si>
  <si>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</si>
  <si>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</si>
  <si>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</si>
  <si>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</si>
  <si>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</si>
  <si>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</si>
  <si>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</si>
  <si>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</si>
  <si>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</si>
  <si>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</si>
  <si>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</si>
  <si>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</si>
  <si>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</si>
  <si>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</si>
  <si>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</si>
  <si>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</si>
  <si>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</si>
  <si>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</si>
  <si>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</si>
  <si>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</si>
  <si>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</si>
  <si>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</si>
  <si>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</si>
  <si>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</si>
  <si>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</si>
  <si>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</si>
  <si>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</si>
  <si>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</si>
  <si>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</si>
  <si>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PISO PARA CONSTRUÇÃO TEMPORÁRIA EM MADEIRA, SEM REAPROVEITAMENTO. AF_05/2018</t>
  </si>
  <si>
    <t xml:space="preserve">ESTRUTURA DE MADEIRA PROVISÓRIA PARA SUPORTE DE CAIXA D ÁGUA ELEVADA DE 1000 LITROS. AF_05/2018_P</t>
  </si>
  <si>
    <t xml:space="preserve">ESTRUTURA DE MADEIRA PROVISÓRIA PARA SUPORTE DE CAIXA D ÁGUA ELEVADA DE 3000 LITROS. AF_05/2018_P</t>
  </si>
  <si>
    <t xml:space="preserve">CUSTOS HORÁRIOS DE MÁQUINAS E EQUIPAMENTOS</t>
  </si>
  <si>
    <t xml:space="preserve">CHOR</t>
  </si>
  <si>
    <t xml:space="preserve">CUSTO HORÁRIO PRODUTIVO DIURNO</t>
  </si>
  <si>
    <t xml:space="preserve">0325</t>
  </si>
  <si>
    <t xml:space="preserve">ESCAVADEIRA HIDRÁULICA SOBRE ESTEIRAS, CAÇAMBA 0,80 M3, PESO OPERACIONAL 17 T, POTENCIA BRUTA 111 HP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</si>
  <si>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</si>
  <si>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</si>
  <si>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</si>
  <si>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</si>
  <si>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</si>
  <si>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</si>
  <si>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</si>
  <si>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</si>
  <si>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</si>
  <si>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</si>
  <si>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</si>
  <si>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</si>
  <si>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</si>
  <si>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</si>
  <si>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</si>
  <si>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</si>
  <si>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</si>
  <si>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</si>
  <si>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</si>
  <si>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</si>
  <si>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</si>
  <si>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</si>
  <si>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</si>
  <si>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</si>
  <si>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</si>
  <si>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</si>
  <si>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</si>
  <si>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</si>
  <si>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</si>
  <si>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</si>
  <si>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</si>
  <si>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</si>
  <si>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</si>
  <si>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</si>
  <si>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</si>
  <si>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</si>
  <si>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</si>
  <si>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</si>
  <si>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</si>
  <si>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</si>
  <si>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</si>
  <si>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</si>
  <si>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</si>
  <si>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</si>
  <si>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</si>
  <si>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</si>
  <si>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</si>
  <si>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</si>
  <si>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</si>
  <si>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</si>
  <si>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</si>
  <si>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</si>
  <si>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</si>
  <si>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</si>
  <si>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</si>
  <si>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</si>
  <si>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</si>
  <si>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</si>
  <si>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</si>
  <si>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</si>
  <si>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</si>
  <si>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</si>
  <si>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</si>
  <si>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</si>
  <si>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</si>
  <si>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</si>
  <si>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</si>
  <si>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</si>
  <si>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</si>
  <si>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</si>
  <si>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</si>
  <si>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</si>
  <si>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</si>
  <si>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</si>
  <si>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</si>
  <si>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</si>
  <si>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</si>
  <si>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</si>
  <si>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</si>
  <si>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</si>
  <si>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</si>
  <si>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</si>
  <si>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</si>
  <si>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</si>
  <si>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</si>
  <si>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</si>
  <si>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</si>
  <si>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</si>
  <si>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</si>
  <si>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</si>
  <si>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</si>
  <si>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</si>
  <si>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</si>
  <si>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</si>
  <si>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</si>
  <si>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</si>
  <si>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</si>
  <si>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</si>
  <si>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</si>
  <si>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</si>
  <si>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</si>
  <si>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</si>
  <si>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</si>
  <si>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</si>
  <si>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</si>
  <si>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</si>
  <si>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</si>
  <si>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</si>
  <si>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</si>
  <si>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</si>
  <si>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</si>
  <si>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</si>
  <si>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</si>
  <si>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</si>
  <si>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</si>
  <si>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</si>
  <si>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</si>
  <si>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</si>
  <si>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</si>
  <si>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</si>
  <si>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</si>
  <si>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</si>
  <si>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</si>
  <si>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</si>
  <si>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</si>
  <si>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</si>
  <si>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</si>
  <si>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</si>
  <si>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</si>
  <si>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</si>
  <si>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</si>
  <si>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</si>
  <si>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</si>
  <si>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</si>
  <si>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</si>
  <si>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</si>
  <si>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TERMOFUSORA PARA TUBOS E CONEXÕES EM PPR COM DIÂMETROS DE 20 A 63 MM, POTÊNCIA DE 800 W, TENSAO 220 V - CHP DIURNO. AF_05/2022</t>
  </si>
  <si>
    <t xml:space="preserve">TERMOFUSORA PARA TUBOS E CONEXÕES EM PPR COM DIÂMETROS DE 75 A 110 MM, POTÊNCIA DE *1100* W, TENSÃO 220 V - CHP DIURNO. AF_05/2022</t>
  </si>
  <si>
    <t xml:space="preserve">CUSTO HORÁRIO IMPRODUTIVO DIURNO</t>
  </si>
  <si>
    <t xml:space="preserve">0327</t>
  </si>
  <si>
    <t xml:space="preserve">ESCAVADEIRA HIDRÁULICA SOBRE ESTEIRAS, CAÇAMBA 0,80 M3, PESO OPERACIONAL 17 T, POTENCIA BRUTA 111 HP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</si>
  <si>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</si>
  <si>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</si>
  <si>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</si>
  <si>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</si>
  <si>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</si>
  <si>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</si>
  <si>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</si>
  <si>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</si>
  <si>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</si>
  <si>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</si>
  <si>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</si>
  <si>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</si>
  <si>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</si>
  <si>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</si>
  <si>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</si>
  <si>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</si>
  <si>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</si>
  <si>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</si>
  <si>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</si>
  <si>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</si>
  <si>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</si>
  <si>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</si>
  <si>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</si>
  <si>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</si>
  <si>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</si>
  <si>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</si>
  <si>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</si>
  <si>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</si>
  <si>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</si>
  <si>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</si>
  <si>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</si>
  <si>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</si>
  <si>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</si>
  <si>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</si>
  <si>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</si>
  <si>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</si>
  <si>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</si>
  <si>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</si>
  <si>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</si>
  <si>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</si>
  <si>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</si>
  <si>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</si>
  <si>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</si>
  <si>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</si>
  <si>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</si>
  <si>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COLETADO</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</si>
  <si>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</si>
  <si>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</si>
  <si>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</si>
  <si>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</si>
  <si>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</si>
  <si>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</si>
  <si>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</si>
  <si>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</si>
  <si>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</si>
  <si>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</si>
  <si>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</si>
  <si>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</si>
  <si>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</si>
  <si>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</si>
  <si>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</si>
  <si>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</si>
  <si>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</si>
  <si>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</si>
  <si>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</si>
  <si>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</si>
  <si>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</si>
  <si>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</si>
  <si>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</si>
  <si>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</si>
  <si>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</si>
  <si>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</si>
  <si>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</si>
  <si>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</si>
  <si>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</si>
  <si>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</si>
  <si>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</si>
  <si>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</si>
  <si>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</si>
  <si>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</si>
  <si>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</si>
  <si>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</si>
  <si>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</si>
  <si>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</si>
  <si>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</si>
  <si>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</si>
  <si>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</si>
  <si>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</si>
  <si>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</si>
  <si>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</si>
  <si>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</si>
  <si>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</si>
  <si>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</si>
  <si>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</si>
  <si>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</si>
  <si>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</si>
  <si>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</si>
  <si>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</si>
  <si>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</si>
  <si>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</si>
  <si>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</si>
  <si>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</si>
  <si>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</si>
  <si>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</si>
  <si>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</si>
  <si>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</si>
  <si>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</si>
  <si>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</si>
  <si>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</si>
  <si>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</si>
  <si>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</si>
  <si>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</si>
  <si>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</si>
  <si>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</si>
  <si>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</si>
  <si>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</si>
  <si>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</si>
  <si>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</si>
  <si>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</si>
  <si>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</si>
  <si>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</si>
  <si>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</si>
  <si>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</si>
  <si>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</si>
  <si>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</si>
  <si>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</si>
  <si>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</si>
  <si>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</si>
  <si>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</si>
  <si>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</si>
  <si>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</si>
  <si>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</si>
  <si>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</si>
  <si>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</si>
  <si>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</si>
  <si>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</si>
  <si>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</si>
  <si>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</si>
  <si>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</si>
  <si>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</si>
  <si>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TERMOFUSORA PARA TUBOS E CONEXÕES EM PPR COM DIÂMETROS DE 20 A 63 MM, POTÊNCIA DE 800 W, TENSAO 220 V - CHI DIURNO. AF_05/2022</t>
  </si>
  <si>
    <t xml:space="preserve">TERMOFUSORA PARA TUBOS E CONEXÕES EM PPR COM DIÂMETROS DE 75 A 110 MM, POTÊNCIA DE *1100* W, TENSÃO 220 V - CHI DIURNO. AF_05/2022</t>
  </si>
  <si>
    <t xml:space="preserve">COMPOSIÇÕES AUXILIARES</t>
  </si>
  <si>
    <t xml:space="preserve">0329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</si>
  <si>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</si>
  <si>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</si>
  <si>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</si>
  <si>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</si>
  <si>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</si>
  <si>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</si>
  <si>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</si>
  <si>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</si>
  <si>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</si>
  <si>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</si>
  <si>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</si>
  <si>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</si>
  <si>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</si>
  <si>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</si>
  <si>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</si>
  <si>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</si>
  <si>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</si>
  <si>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</si>
  <si>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</si>
  <si>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</si>
  <si>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</si>
  <si>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</si>
  <si>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</si>
  <si>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</si>
  <si>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</si>
  <si>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</si>
  <si>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</si>
  <si>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</si>
  <si>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</si>
  <si>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</si>
  <si>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</si>
  <si>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</si>
  <si>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</si>
  <si>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</si>
  <si>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</si>
  <si>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</si>
  <si>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</si>
  <si>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</si>
  <si>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</si>
  <si>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</si>
  <si>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</si>
  <si>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</si>
  <si>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</si>
  <si>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</si>
  <si>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</si>
  <si>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</si>
  <si>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</si>
  <si>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</si>
  <si>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</si>
  <si>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</si>
  <si>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</si>
  <si>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</si>
  <si>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</si>
  <si>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</si>
  <si>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</si>
  <si>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</si>
  <si>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</si>
  <si>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</si>
  <si>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</si>
  <si>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</si>
  <si>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</si>
  <si>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</si>
  <si>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</si>
  <si>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</si>
  <si>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</si>
  <si>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</si>
  <si>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</si>
  <si>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</si>
  <si>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</si>
  <si>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</si>
  <si>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</si>
  <si>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</si>
  <si>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</si>
  <si>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</si>
  <si>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</si>
  <si>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</si>
  <si>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</si>
  <si>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</si>
  <si>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</si>
  <si>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</si>
  <si>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</si>
  <si>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</si>
  <si>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</si>
  <si>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</si>
  <si>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</si>
  <si>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</si>
  <si>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</si>
  <si>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</si>
  <si>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</si>
  <si>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</si>
  <si>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</si>
  <si>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</si>
  <si>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</si>
  <si>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</si>
  <si>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</si>
  <si>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</si>
  <si>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</si>
  <si>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</si>
  <si>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</si>
  <si>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</si>
  <si>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</si>
  <si>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</si>
  <si>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</si>
  <si>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</si>
  <si>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</si>
  <si>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CV, SEM CARREGADOR - DEPRECIAÇÃO. AF_06/2014</t>
  </si>
  <si>
    <t xml:space="preserve">BETONEIRA CAPACIDADE NOMINAL 400 L, CAPACIDADE DE MISTURA 310 L, MOTOR A DIESEL POTÊNCIA 5,0 CV, SEM CARREGADOR - JUROS. AF_06/2014</t>
  </si>
  <si>
    <t xml:space="preserve">BETONEIRA CAPACIDADE NOMINAL 400 L, CAPACIDADE DE MISTURA 310 L, MOTOR A DIESEL POTÊNCIA 5,0 CV, SEM CARREGADOR - MANUTENÇÃO. AF_06/2014</t>
  </si>
  <si>
    <t xml:space="preserve">BETONEIRA CAPACIDADE NOMINAL 400 L, CAPACIDADE DE MISTURA 310 L, MOTOR A DIESEL POTÊNCIA 5,0 CV,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</si>
  <si>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</si>
  <si>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</si>
  <si>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</si>
  <si>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</si>
  <si>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</si>
  <si>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</si>
  <si>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</si>
  <si>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</si>
  <si>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</si>
  <si>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</si>
  <si>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</si>
  <si>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</si>
  <si>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</si>
  <si>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</si>
  <si>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</si>
  <si>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</si>
  <si>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</si>
  <si>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</si>
  <si>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</si>
  <si>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</si>
  <si>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</si>
  <si>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</si>
  <si>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</si>
  <si>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</si>
  <si>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</si>
  <si>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</si>
  <si>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</si>
  <si>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</si>
  <si>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</si>
  <si>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</si>
  <si>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</si>
  <si>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</si>
  <si>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</si>
  <si>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</si>
  <si>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</si>
  <si>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</si>
  <si>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</si>
  <si>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</si>
  <si>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</si>
  <si>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</si>
  <si>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</si>
  <si>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</si>
  <si>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</si>
  <si>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</si>
  <si>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</si>
  <si>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</si>
  <si>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</si>
  <si>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</si>
  <si>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</si>
  <si>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</si>
  <si>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</si>
  <si>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</si>
  <si>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</si>
  <si>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</si>
  <si>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</si>
  <si>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</si>
  <si>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</si>
  <si>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</si>
  <si>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</si>
  <si>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</si>
  <si>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</si>
  <si>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</si>
  <si>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</si>
  <si>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</si>
  <si>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</si>
  <si>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</si>
  <si>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</si>
  <si>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</si>
  <si>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</si>
  <si>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</si>
  <si>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</si>
  <si>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</si>
  <si>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</si>
  <si>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</si>
  <si>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</si>
  <si>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</si>
  <si>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</si>
  <si>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</si>
  <si>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</si>
  <si>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</si>
  <si>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</si>
  <si>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</si>
  <si>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</si>
  <si>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</si>
  <si>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</si>
  <si>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</si>
  <si>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</si>
  <si>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</si>
  <si>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</si>
  <si>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</si>
  <si>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</si>
  <si>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</si>
  <si>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</si>
  <si>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</si>
  <si>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</si>
  <si>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</si>
  <si>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</si>
  <si>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</si>
  <si>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</si>
  <si>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</si>
  <si>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</si>
  <si>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</si>
  <si>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</si>
  <si>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</si>
  <si>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</si>
  <si>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</si>
  <si>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</si>
  <si>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</si>
  <si>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</si>
  <si>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</si>
  <si>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</si>
  <si>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</si>
  <si>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</si>
  <si>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CV, COM CARREGADOR - DEPRECIAÇÃO. AF_11/2014</t>
  </si>
  <si>
    <t xml:space="preserve">BETONEIRA CAPACIDADE NOMINAL DE 600 L, CAPACIDADE DE MISTURA 440 L, MOTOR A DIESEL POTÊNCIA 10 CV, COM CARREGADOR - JUROS. AF_11/2014</t>
  </si>
  <si>
    <t xml:space="preserve">BETONEIRA CAPACIDADE NOMINAL DE 600 L, CAPACIDADE DE MISTURA 440 L, MOTOR A DIESEL POTÊNCIA 10 CV, COM CARREGADOR - MANUTENÇÃO. AF_11/2014</t>
  </si>
  <si>
    <t xml:space="preserve">BETONEIRA CAPACIDADE NOMINAL DE 600 L, CAPACIDADE DE MISTURA 440 L, MOTOR A DIESEL POTÊNCIA 10 CV,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</si>
  <si>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</si>
  <si>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</si>
  <si>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</si>
  <si>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</si>
  <si>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</si>
  <si>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</si>
  <si>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</si>
  <si>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</si>
  <si>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</si>
  <si>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</si>
  <si>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</si>
  <si>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</si>
  <si>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</si>
  <si>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</si>
  <si>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</si>
  <si>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</si>
  <si>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</si>
  <si>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</si>
  <si>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</si>
  <si>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</si>
  <si>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</si>
  <si>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</si>
  <si>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</si>
  <si>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</si>
  <si>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</si>
  <si>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</si>
  <si>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</si>
  <si>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</si>
  <si>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</si>
  <si>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</si>
  <si>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</si>
  <si>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</si>
  <si>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</si>
  <si>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</si>
  <si>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</si>
  <si>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</si>
  <si>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</si>
  <si>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</si>
  <si>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</si>
  <si>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</si>
  <si>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</si>
  <si>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</si>
  <si>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</si>
  <si>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</si>
  <si>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</si>
  <si>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</si>
  <si>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</si>
  <si>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</si>
  <si>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</si>
  <si>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</si>
  <si>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</si>
  <si>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</si>
  <si>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</si>
  <si>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</si>
  <si>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</si>
  <si>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</si>
  <si>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</si>
  <si>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</si>
  <si>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</si>
  <si>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</si>
  <si>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</si>
  <si>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</si>
  <si>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</si>
  <si>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</si>
  <si>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</si>
  <si>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</si>
  <si>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</si>
  <si>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</si>
  <si>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</si>
  <si>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</si>
  <si>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</si>
  <si>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</si>
  <si>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</si>
  <si>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</si>
  <si>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</si>
  <si>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</si>
  <si>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</si>
  <si>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</si>
  <si>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</si>
  <si>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</si>
  <si>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</si>
  <si>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</si>
  <si>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</si>
  <si>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</si>
  <si>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</si>
  <si>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</si>
  <si>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</si>
  <si>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</si>
  <si>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</si>
  <si>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</si>
  <si>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</si>
  <si>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</si>
  <si>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</si>
  <si>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</si>
  <si>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</si>
  <si>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</si>
  <si>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</si>
  <si>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</si>
  <si>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</si>
  <si>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</si>
  <si>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</si>
  <si>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</si>
  <si>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</si>
  <si>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</si>
  <si>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</si>
  <si>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</si>
  <si>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</si>
  <si>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</si>
  <si>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</si>
  <si>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</si>
  <si>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</si>
  <si>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</si>
  <si>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</si>
  <si>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</si>
  <si>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</si>
  <si>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</si>
  <si>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</si>
  <si>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</si>
  <si>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</si>
  <si>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</si>
  <si>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</si>
  <si>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</si>
  <si>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</si>
  <si>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</si>
  <si>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</si>
  <si>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</si>
  <si>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</si>
  <si>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</si>
  <si>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</si>
  <si>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</si>
  <si>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</si>
  <si>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</si>
  <si>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</si>
  <si>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</si>
  <si>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</si>
  <si>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</si>
  <si>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</si>
  <si>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</si>
  <si>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</si>
  <si>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</si>
  <si>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</si>
  <si>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</si>
  <si>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</si>
  <si>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</si>
  <si>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</si>
  <si>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</si>
  <si>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</si>
  <si>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</si>
  <si>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</si>
  <si>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</si>
  <si>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</si>
  <si>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</si>
  <si>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</si>
  <si>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</si>
  <si>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</si>
  <si>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</si>
  <si>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</si>
  <si>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</si>
  <si>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</si>
  <si>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</si>
  <si>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</si>
  <si>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</si>
  <si>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</si>
  <si>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</si>
  <si>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</si>
  <si>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</si>
  <si>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</si>
  <si>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</si>
  <si>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</si>
  <si>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</si>
  <si>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</si>
  <si>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</si>
  <si>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</si>
  <si>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</si>
  <si>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</si>
  <si>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</si>
  <si>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</si>
  <si>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</si>
  <si>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</si>
  <si>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</si>
  <si>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</si>
  <si>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</si>
  <si>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</si>
  <si>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</si>
  <si>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</si>
  <si>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</si>
  <si>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</si>
  <si>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</si>
  <si>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</si>
  <si>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</si>
  <si>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</si>
  <si>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</si>
  <si>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</si>
  <si>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</si>
  <si>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</si>
  <si>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</si>
  <si>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</si>
  <si>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</si>
  <si>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</si>
  <si>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</si>
  <si>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</si>
  <si>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</si>
  <si>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</si>
  <si>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</si>
  <si>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</si>
  <si>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</si>
  <si>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</si>
  <si>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</si>
  <si>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</si>
  <si>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</si>
  <si>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</si>
  <si>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</si>
  <si>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</si>
  <si>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</si>
  <si>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</si>
  <si>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AF_03/2016</t>
  </si>
  <si>
    <t xml:space="preserve">MÁQUINA JATO DE PRESSAO PORTÁTIL, CAMARA DE 1 SAIDA, CAPACIDADE 280 L, DIAMETRO 670 MM, BICO DE JATO CURTO VENTURI DE 5/16'' , MANGUEIRA DE 1'' COM COMPRESSOR DE AR REBOCÁVEL 189 PCM E MOTOR DIESEL 63 CV - JUROS. AF_03/2016</t>
  </si>
  <si>
    <t xml:space="preserve">MÁQUINA JATO DE PRESSAO PORTÁTIL, CAMARA DE 1 SAIDA, CAPACIDADE 280 L, DIAMETRO 670 MM, BICO DE JATO CURTO VENTURI DE 5/16'' , MANGUEIRA DE 1'' COM COMPRESSOR DE AR REBOCÁVEL 189 PCM E MOTOR DIESEL 63 CV - MANUTENÇÃO. AF_03/2016</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</si>
  <si>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</si>
  <si>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</si>
  <si>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</si>
  <si>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</si>
  <si>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</si>
  <si>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</si>
  <si>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</si>
  <si>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</si>
  <si>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</si>
  <si>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</si>
  <si>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</si>
  <si>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</si>
  <si>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</si>
  <si>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</si>
  <si>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</si>
  <si>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</si>
  <si>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</si>
  <si>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</si>
  <si>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</si>
  <si>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</si>
  <si>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</si>
  <si>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</si>
  <si>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</si>
  <si>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</si>
  <si>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</si>
  <si>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</si>
  <si>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</si>
  <si>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</si>
  <si>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</si>
  <si>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</si>
  <si>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</si>
  <si>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</si>
  <si>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</si>
  <si>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</si>
  <si>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</si>
  <si>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</si>
  <si>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</si>
  <si>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</si>
  <si>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</si>
  <si>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</si>
  <si>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</si>
  <si>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</si>
  <si>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</si>
  <si>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</si>
  <si>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</si>
  <si>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</si>
  <si>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</si>
  <si>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</si>
  <si>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</si>
  <si>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</si>
  <si>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</si>
  <si>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</si>
  <si>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</si>
  <si>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</si>
  <si>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</si>
  <si>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</si>
  <si>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</si>
  <si>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</si>
  <si>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</si>
  <si>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</si>
  <si>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</si>
  <si>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</si>
  <si>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</si>
  <si>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</si>
  <si>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</si>
  <si>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</si>
  <si>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</si>
  <si>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</si>
  <si>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</si>
  <si>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</si>
  <si>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</si>
  <si>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</si>
  <si>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</si>
  <si>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</si>
  <si>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</si>
  <si>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</si>
  <si>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</si>
  <si>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</si>
  <si>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</si>
  <si>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</si>
  <si>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</si>
  <si>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</si>
  <si>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</si>
  <si>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</si>
  <si>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</si>
  <si>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</si>
  <si>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</si>
  <si>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</si>
  <si>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</si>
  <si>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</si>
  <si>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</si>
  <si>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</si>
  <si>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</si>
  <si>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</si>
  <si>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</si>
  <si>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</si>
  <si>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</si>
  <si>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</si>
  <si>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</si>
  <si>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</si>
  <si>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</si>
  <si>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</si>
  <si>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</si>
  <si>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</si>
  <si>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</si>
  <si>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</si>
  <si>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</si>
  <si>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</si>
  <si>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</si>
  <si>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</si>
  <si>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</si>
  <si>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</si>
  <si>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</si>
  <si>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</si>
  <si>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</si>
  <si>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</si>
  <si>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</si>
  <si>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</si>
  <si>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</si>
  <si>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</si>
  <si>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</si>
  <si>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</si>
  <si>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</si>
  <si>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</si>
  <si>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</si>
  <si>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</si>
  <si>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</si>
  <si>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</si>
  <si>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</si>
  <si>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</si>
  <si>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</si>
  <si>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</si>
  <si>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</si>
  <si>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</si>
  <si>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</si>
  <si>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</si>
  <si>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</si>
  <si>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</si>
  <si>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</si>
  <si>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</si>
  <si>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</si>
  <si>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</si>
  <si>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</si>
  <si>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</si>
  <si>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AF_04/2019</t>
  </si>
  <si>
    <t xml:space="preserve">CENTRAL DE LAMA BENTONÍTICA (DEPÓSITO DE BENTONITA, MISTURADOR DE ALTA TURBULÊNCIA, SILOS DE ARMAZENAMENTO DE LAMA E ÁGUA, LABORATÓRIO DE CONTROLE DE QUALIDADE DA LAMA) - MATERIAIS NA OPERAÇÃO. AF_04/2019</t>
  </si>
  <si>
    <t xml:space="preserve">CONJUNTO MACACO E BOMBA HIDRÁULICA PARA PROTENSAO DE CORDOALHAS, ESFORÇO MAXIMO DE 115 TONELADAS - MATERIAIS NA OPERAÇÃO. AF_04/2019</t>
  </si>
  <si>
    <t xml:space="preserve">CONJUNTO CILINDRO E BOMBA HIDRÁULICA PARA PROTENSÃO DE MONOBARRAS PARA TIRANTES, ESFORÇO MÁXIMO DE 30 TONELADAS  - MATERIAIS NA OPERAÇÃO. AF_04/2019</t>
  </si>
  <si>
    <t xml:space="preserve">GUINDASTE HIDRAULICO AUTOPROPELIDO, COM LANÇA TRELIÇADA 40 M, CAPACIDADE MÁXIMA 75 T, EQUIPADO COM CLAMSHELL - MATERIAIS NA OPERAÇÃO. AF_04/2019</t>
  </si>
  <si>
    <t xml:space="preserve">GUINDASTE SOBRE ESTEIRAS, COM LANÇA TRELIÇADA 40 M, CAPACIDADE MÁXIMA 75 T - MATERIAIS NA OPERAÇÃO. AF_04/2019</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</si>
  <si>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</si>
  <si>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AF_04/2019</t>
  </si>
  <si>
    <t xml:space="preserve">MÁQUINA SOLDA ARCO COM PISTOLA DE SOLDAGEM PARA STUD BOLT DE 5 MM A 22 MM - MATERIAIS NA OPERAÇÃO. AF_04/2019</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</si>
  <si>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</si>
  <si>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</si>
  <si>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</si>
  <si>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</si>
  <si>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</si>
  <si>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AF_04/2019</t>
  </si>
  <si>
    <t xml:space="preserve">UNIDADE DOSADORA AIRLESS TIPO HOT SPRAY - MATERIAIS NA OPERAÇÃO. AF_04/2019</t>
  </si>
  <si>
    <t xml:space="preserve">ENCERADEIRA INDUSTRIAL, 400 MM, 220V, 1 HP - MATERIAIS NA OPERAÇÃO. AF_08/2019</t>
  </si>
  <si>
    <t xml:space="preserve">SERRA FITA HORIZONTAL, ELÉTRICA, COM CONTROLE HIDRÁULICO, PAINEL DE COMANDO EM 24 V, MOTOR ELÉTRICO 1,5 CV, DIMENSÕES DA FITA 3880 X 27 X 0,9 MM, TRIFÁSICA - MATERIAIS NA OPERAÇÃO. AF_08/2019</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</si>
  <si>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</si>
  <si>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AF_08/2019</t>
  </si>
  <si>
    <t xml:space="preserve">TARTARUGA DE OXICORTE CG1, MONOFÁSICA, 220 V, FREQUÊNCIA 50 HZ, VELOCIDADE DE CORTE (MM/MIN) 50 A 750, DIÂMETRO MÍNIMO DO COMPASSO MM 200 - MATERIAIS NA OPERAÇÃO. AF_08/2019</t>
  </si>
  <si>
    <t xml:space="preserve">BETONEIRA CAPACIDADE NOMINAL DE 250 L, CAPACIDADE DE MISTURA DE 175 L, MOTOR ELÉTRICO MONOFÁSICO POTÊNCIA 1CV - MATERIAIS NA OPERAÇÃO. AF_08/2019</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</si>
  <si>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</si>
  <si>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</si>
  <si>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AF_05/2017'</t>
  </si>
  <si>
    <t xml:space="preserve">MÁQUINA DEMARCADORA DE FAIXA DE TRÁFEGO À FRIO, TRAÇÃO MANUAL, 4 CV, PRESSÃO MAX 3300 PSI, TANQUE 20 L - MATERIAIS NA OPERAÇÃO. AF_06/2021</t>
  </si>
  <si>
    <t xml:space="preserve">MÁQUINA PARA SOLDA POR ELETROFUSÃO PARA TUBOS DE POLIETILENO DE ALTA DENSIDADE (PEAD) COM DIÂMETRO EXTERNO DE 20 A 800 MM, POTÊNCIA ENTRE 2750 E 3000 W - MATERIAIS NA OPERAÇÃO. AF_10/2021</t>
  </si>
  <si>
    <t xml:space="preserve">MÁQUINA PARA SOLDA POR ELETROFUSÃO PARA TUBOS DE POLIETILENO DE ALTA DENSIDADE (PEAD) COM DIÂMETRO EXTERNO DE 20 A 1600 MM, POTÊNCIA DE 3500 W - MATERIAIS NA OPERAÇÃO. AF_10/2021</t>
  </si>
  <si>
    <t xml:space="preserve">MÁQUINA PARA SOLDA POR TERMOFUSÃO PARA TUBOS DE POLIETILENO DE ALTA DENSIDADE (PEAD) COM DIÂMETRO EXTERNO DE 90 A 315 MM, POTÊNCIA ENTRE 2500 E 5350 W - MATERIAIS NA OPERAÇÃO. AF_10/2021</t>
  </si>
  <si>
    <t xml:space="preserve">MÁQUINA PARA SOLDA POR TERMOFUSÃO PARA TUBOS DE POLIETILENO DE ALTA DENSIDADE (PEAD) COM DIÂMETRO EXTERNO DE 315 A 630 MM, POTÊNCIA ENTRE 8000 E 12350 W - MATERIAIS NA OPERAÇÃO. AF_10/2021</t>
  </si>
  <si>
    <t xml:space="preserve">MÁQUINA PARA SOLDA POR TERMOFUSÃO PARA TUBOS DE POLIETILENO DE ALTA DENSIDADE (PEAD) COM DIÂMETRO EXTERNO DE 710 A 1200 MM, POTÊNCIA ENTRE 16000 E 29500 W - MATERIAIS NA OPERAÇÃO. AF_10/2021</t>
  </si>
  <si>
    <t xml:space="preserve">PERFURATRIZ PARA FURO DIRECIONAL HORIZONTAL (HDD) COM CAPACIDADE ATÉ 89 KN, POTÊNCIA 24,8 HP A 80 HP (INCLUSO FERRAMENTAS E LOCALIZADOR) - MATERIAIS NA OPERAÇÃO. AF_11/2021</t>
  </si>
  <si>
    <t xml:space="preserve">PERFURATRIZ PARA FURO DIRECIONAL HORIZONTAL (HDD) COM CAPACIDADE DE 90 KN A 200 KN, POTÊNCIA 100 HP A 160 HP (INCLUSO FERRAMENTAS E LOCALIZADOR) - MATERIAIS NA OPERAÇÃO. AF_11/2021</t>
  </si>
  <si>
    <t xml:space="preserve">PERFURATRIZ PARA FURO DIRECIONAL HORIZONTAL (HDD) COM CAPACIDADE DE 201 KN A 560 KN, POTÊNCIA 200 HP A 260 HP (INCLUSO FERRAMENTAS E LOCALIZADOR) - MATERIAIS NA OPERAÇÃO. AF_11/2021</t>
  </si>
  <si>
    <t xml:space="preserve">MISTURADOR PARA PREPARO DE LAMA ESTABILIZANTE COM CAPACIDADE DE *4000* L, COM BOMBA CENTRÍFUGA 5,5 HP A 23,07 HP, PARA SISTEMA DE FURO DIRECIONAL - MATERIAIS NA OPERAÇÃO. AF_11/2021</t>
  </si>
  <si>
    <t xml:space="preserve">VARREDEIRA DE GRAMA SINTÉTICA A GASOLINA, 2,4 CV, 4 TEMPOS - MATERIAIS NA OPERAÇÃO. AF_02/2022</t>
  </si>
  <si>
    <t xml:space="preserve">BATE ESTACA PARA INSTALAÇÃO DE DEFENSAS METÁLICAS (GUARD RAIL) FIXO - MATERIAIS NA OPERAÇÃO. AF_02/2022</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</si>
  <si>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</si>
  <si>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CONJUNTO MACACO HIDRÁULICO E CENTRAL DE BOMBEAMENTO MOTORIZADO 1,8 KW PARA PROTENSÃO DE MONOCABOS PARA CONCRETO PROTENDIDO, ESFORÇO MÁXIMO DE 20 TONELADAS  - MATERIAIS NA OPERAÇÃO. AF_05/2022</t>
  </si>
  <si>
    <t xml:space="preserve">CONJUNTO MACACO HIDRÁULICO E CENTRAL DE BOMBEAMENTO MOTORIZADO 1,8 KW PARA PROTENSÃO DE MONOCABOS PARA CONCRETO PROTENDIDO, ESFORÇO MÁXIMO DE 30 TONELADAS  - MATERIAIS NA OPERAÇÃO. AF_05/2022</t>
  </si>
  <si>
    <t xml:space="preserve">TERMOFUSORA PARA TUBOS E CONEXÕES EM PPR COM DIÂMETROS DE 20 A 63 MM, POTÊNCIA DE 800 W, TENSAO 220 V - DEPRECIAÇÃO. AF_05/2022</t>
  </si>
  <si>
    <t xml:space="preserve">TERMOFUSORA PARA TUBOS E CONEXÕES EM PPR COM DIÂMETROS DE 20 A 63 MM, POTÊNCIA DE 800 W, TENSAO 220 V - JUROS. AF_05/2022</t>
  </si>
  <si>
    <t xml:space="preserve">TERMOFUSORA PARA TUBOS E CONEXÕES EM PPR COM DIÂMETROS DE 20 A 63 MM, POTÊNCIA DE 800 W, TENSAO 220 V - MANUTENÇÃO. AF_05/2022</t>
  </si>
  <si>
    <t xml:space="preserve">TERMOFUSORA PARA TUBOS E CONEXÕES EM PPR COM DIÂMETROS DE 20 A 63 MM, POTÊNCIA DE 800 W, TENSAO 220 V - MATERIAIS NA OPERAÇÃO. AF_05/2022</t>
  </si>
  <si>
    <t xml:space="preserve">TERMOFUSORA PARA TUBOS E CONEXÕES EM PPR COM DIÂMETROS DE 75 A 110 MM, POTÊNCIA DE *1100* W, TENSÃO 220 V - DEPRECIAÇÃO. AF_05/2022</t>
  </si>
  <si>
    <t xml:space="preserve">TERMOFUSORA PARA TUBOS E CONEXÕES EM PPR COM DIÂMETROS DE 75 A 110 MM, POTÊNCIA DE *1100* W, TENSÃO 220 V - JUROS. AF_05/2022</t>
  </si>
  <si>
    <t xml:space="preserve">TERMOFUSORA PARA TUBOS E CONEXÕES EM PPR COM DIÂMETROS DE 75 A 110 MM, POTÊNCIA DE *1100* W, TENSÃO 220 V - MANUTENÇÃO. AF_05/2022</t>
  </si>
  <si>
    <t xml:space="preserve">TERMOFUSORA PARA TUBOS E CONEXÕES EM PPR COM DIÂMETROS DE 75 A 110 MM, POTÊNCIA DE *1100* W, TENSÃO 220 V - MATERIAIS NA OPERAÇÃO. AF_05/2022</t>
  </si>
  <si>
    <t xml:space="preserve">COBERTURA</t>
  </si>
  <si>
    <t xml:space="preserve">COBE</t>
  </si>
  <si>
    <t xml:space="preserve">MADEIRAMENTO</t>
  </si>
  <si>
    <t xml:space="preserve">0073</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</si>
  <si>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</si>
  <si>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</si>
  <si>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</si>
  <si>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</si>
  <si>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</si>
  <si>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</si>
  <si>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</si>
  <si>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</si>
  <si>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</si>
  <si>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</si>
  <si>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</si>
  <si>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</si>
  <si>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</si>
  <si>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</si>
  <si>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</si>
  <si>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</si>
  <si>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</si>
  <si>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</si>
  <si>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</si>
  <si>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</si>
  <si>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</si>
  <si>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</si>
  <si>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</si>
  <si>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</si>
  <si>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</si>
  <si>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</si>
  <si>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</si>
  <si>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</si>
  <si>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</si>
  <si>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</si>
  <si>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</si>
  <si>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</si>
  <si>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</si>
  <si>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</si>
  <si>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</si>
  <si>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</si>
  <si>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</si>
  <si>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</si>
  <si>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</si>
  <si>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</si>
  <si>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</si>
  <si>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</si>
  <si>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</si>
  <si>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</si>
  <si>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</si>
  <si>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</si>
  <si>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</si>
  <si>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</si>
  <si>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</si>
  <si>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CERAMICA</t>
  </si>
  <si>
    <t xml:space="preserve">0074</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</si>
  <si>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</si>
  <si>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</si>
  <si>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</si>
  <si>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</si>
  <si>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</si>
  <si>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</si>
  <si>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</si>
  <si>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</si>
  <si>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</si>
  <si>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</si>
  <si>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</si>
  <si>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</si>
  <si>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</si>
  <si>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</si>
  <si>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</si>
  <si>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</si>
  <si>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</si>
  <si>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DE FIBROCIMENTO</t>
  </si>
  <si>
    <t xml:space="preserve">0075</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</si>
  <si>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</si>
  <si>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</si>
  <si>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8 MM, COM ATÉ 2 ÁGUAS, INCLUSO IÇAMENTO. AF_07/2019_P</t>
  </si>
  <si>
    <t xml:space="preserve">TELHAMENTO COM TELHA METALICA</t>
  </si>
  <si>
    <t xml:space="preserve">0076</t>
  </si>
  <si>
    <t xml:space="preserve">TELHAMENTO COM TELHA DE AÇO/ALUMÍNIO E = 0,5 MM, COM ATÉ 2 ÁGUAS, INCLUSO IÇAMENTO. AF_07/2019</t>
  </si>
  <si>
    <t xml:space="preserve">TELHAMENTO COM TELHA METÁLICA TERMOACÚSTICA E = 30 MM, COM ATÉ 2 ÁGUAS, INCLUSO IÇAMENTO. AF_07/2019</t>
  </si>
  <si>
    <t xml:space="preserve">CUMEEIRA CERAMICA</t>
  </si>
  <si>
    <t xml:space="preserve">0079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</si>
  <si>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</si>
  <si>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</si>
  <si>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</si>
  <si>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</si>
  <si>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DE FIBROCIMENTO</t>
  </si>
  <si>
    <t xml:space="preserve">0080</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</si>
  <si>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</si>
  <si>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</si>
  <si>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</si>
  <si>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</si>
  <si>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</si>
  <si>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</si>
  <si>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</si>
  <si>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</si>
  <si>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PVC, PECAS E ACESSORIOS</t>
  </si>
  <si>
    <t xml:space="preserve">0083</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</si>
  <si>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</si>
  <si>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</si>
  <si>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METALICA</t>
  </si>
  <si>
    <t xml:space="preserve">0084</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</si>
  <si>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</si>
  <si>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</si>
  <si>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</si>
  <si>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METALICO</t>
  </si>
  <si>
    <t xml:space="preserve">0086</t>
  </si>
  <si>
    <t xml:space="preserve">RUFO EM CHAPA DE AÇO GALVANIZADO NÚMERO 24, CORTE DE 25 CM, INCLUSO TRANSPORTE VERTICAL. AF_07/2019</t>
  </si>
  <si>
    <t xml:space="preserve">TELHAMENTO COM TELHA DE FIBRA DE VIDRO</t>
  </si>
  <si>
    <t xml:space="preserve">0252</t>
  </si>
  <si>
    <t xml:space="preserve">TELHAMENTO COM TELHA ONDULADA DE FIBRA DE VIDRO E = 0,6 MM, PARA TELHADO COM INCLINAÇÃO MAIOR QUE 10°, COM ATÉ 2 ÁGUAS, INCLUSO IÇAMENTO. AF_07/2019</t>
  </si>
  <si>
    <t xml:space="preserve">ESTRUTURA METALICA</t>
  </si>
  <si>
    <t xml:space="preserve">0291</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</si>
  <si>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</si>
  <si>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</si>
  <si>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</si>
  <si>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</si>
  <si>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</si>
  <si>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</si>
  <si>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</si>
  <si>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</si>
  <si>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</si>
  <si>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</si>
  <si>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</si>
  <si>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</si>
  <si>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</si>
  <si>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</si>
  <si>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</si>
  <si>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</si>
  <si>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</si>
  <si>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</si>
  <si>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</si>
  <si>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</si>
  <si>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</si>
  <si>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</si>
  <si>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</si>
  <si>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</si>
  <si>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</si>
  <si>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</si>
  <si>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</si>
  <si>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</si>
  <si>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</si>
  <si>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</si>
  <si>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</si>
  <si>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</si>
  <si>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</si>
  <si>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</si>
  <si>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</si>
  <si>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</si>
  <si>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</si>
  <si>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</si>
  <si>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</si>
  <si>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</si>
  <si>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</si>
  <si>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</si>
  <si>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</si>
  <si>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</si>
  <si>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</si>
  <si>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</si>
  <si>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</si>
  <si>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</si>
  <si>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</si>
  <si>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</si>
  <si>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</si>
  <si>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</si>
  <si>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</si>
  <si>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</si>
  <si>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</si>
  <si>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</si>
  <si>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</si>
  <si>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</si>
  <si>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</si>
  <si>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</si>
  <si>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</si>
  <si>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</si>
  <si>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VIDRO</t>
  </si>
  <si>
    <t xml:space="preserve">0302</t>
  </si>
  <si>
    <t xml:space="preserve">TELHAMENTO COM TELHA DE ENCAIXE, TIPO FRANCESA DE VIDRO, COM ATÉ 2 ÁGUAS, INCLUSO TRANSPORTE VERTICAL. AF_07/2019</t>
  </si>
  <si>
    <t xml:space="preserve">DRENAGEM/OBRAS DE CONTENCAO/POCOS DE VISITA E CAIXAS</t>
  </si>
  <si>
    <t xml:space="preserve">DROP</t>
  </si>
  <si>
    <t xml:space="preserve">DRENOS</t>
  </si>
  <si>
    <t xml:space="preserve">0028</t>
  </si>
  <si>
    <t xml:space="preserve">DRENO SUBSUPERFICIAL (SEÇÃO 0,40 X 0,40 M), COM TUBO DE PEAD CORRUGADO PERFURADO, DN 100 MM, ENCHIMENTO COM AREIA. AF_07/2021</t>
  </si>
  <si>
    <t xml:space="preserve">DRENO SUBSUPERFICIAL (SEÇÃO 0,40 X 0,40 M), COM TUBO DE CONCRETO SIMPLES POROSO, DN 200 MM, ENCHIMENTO COM AREIA.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</si>
  <si>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</si>
  <si>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</si>
  <si>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PEAD CORRUGADO PERFURADO, DN 100 MM, ENCHIMENTO COM BRITA, ENVOLVIDO COM MANTA GEOTÊXTIL. AF_07/2021</t>
  </si>
  <si>
    <t xml:space="preserve">DRENO SUBSUPERFICIAL (SEÇÃO 0,40 X 0,40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</si>
  <si>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</si>
  <si>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CONCRETO SIMPLES POROSO, DN 200 MM, ENCHIMENTO COM AREIA, COM SELO DE ARGILA. AF_07/2021</t>
  </si>
  <si>
    <t xml:space="preserve">DRENO PROFUNDO (SEÇÃO 0,50 X 1,50 M), COM TUBO DE PEAD CORRUGADO PERFURADO, DN 100 MM, ENCHIMENTO COM AREIA. AF_07/2021</t>
  </si>
  <si>
    <t xml:space="preserve">DRENO PROFUNDO (SEÇÃO 0,50 X 1,50 M), COM TUBO DE CONCRETO SIMPLES POROSO, DN 200 MM, ENCHIMENTO COM AREIA.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</si>
  <si>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</si>
  <si>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</si>
  <si>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PEAD CORRUGADO PERFURADO, DN 100 MM, ENCHIMENTO COM BRITA, ENVOLVIDO COM MANTA GEOTÊXTIL, COM SELO DE ARGILA. AF_07/2021</t>
  </si>
  <si>
    <t xml:space="preserve">DRENO PROFUNDO (SEÇÃO 0,50 X 1,50 M), COM TUBO DE CONCRETO SIMPLES POROSO, DN 200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</si>
  <si>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</si>
  <si>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CONCRETO SIMPLES POROSO, DN 200 MM, ENCHIMENTO COM BRITA, ENVOLVIDO COM MANTA GEOTÊXTIL. AF_07/2021</t>
  </si>
  <si>
    <t xml:space="preserve">DRENO ESPINHA DE PEIXE (SEÇÃO (0,40 X 0,40 M), COM TUBO DE PEAD CORRUGADO PERFURADO, DN 100 MM, ENCHIMENTO COM AREIA, INCLUSIVE CONEXÕES. AF_07/2021</t>
  </si>
  <si>
    <t xml:space="preserve">DRENO ESPINHA DE PEIXE (SEÇÃO (0,40 X 0,40 M), COM TUBO DE PEAD CORRUGADO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</si>
  <si>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</si>
  <si>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</si>
  <si>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TUBO DE PEAD CORRUGADO PERFURADO, DN 100 MM, PARA DRENO - FORNECIMENTO E ASSENTAMENTO. AF_07/2021</t>
  </si>
  <si>
    <t xml:space="preserve">TUBO DE PVC CORRUGADO FLEXÍVEL PERFURADO, DN 100 MM, PARA DRENO - FORNECIMENTO E ASSENTAMENTO. AF_07/2021</t>
  </si>
  <si>
    <t xml:space="preserve">TUBO DE CONCRETO SIMPLES POROSO, DN 200 MM, PARA DRENO - FORNECIMENTO E ASSENTAMENTO. AF_07/2021</t>
  </si>
  <si>
    <t xml:space="preserve">LUVA DE PVC, SÉRIE NORMAL, PARA ESGOTO PREDIAL, DN 100 MM, INSTALADA EM DRENO  - FORNECIMENTO E INSTALAÇÃO. AF_07/2021</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</si>
  <si>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</si>
  <si>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</si>
  <si>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GEOTÊXTIL NÃO TECIDO 100% POLIÉSTER, RESISTÊNCIA A TRAÇÃO DE 9 KN/M (RT - 9), INSTALADO EM DRENO - FORNECIMENTO E INSTALAÇÃO.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</si>
  <si>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</si>
  <si>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</si>
  <si>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ENCHIMENTO DE AREIA PARA DRENO, LANÇAMENTO MECANIZADO. AF_07/2021</t>
  </si>
  <si>
    <t xml:space="preserve">ENCHIMENTO DE BRITA PARA DRENO, LANÇAMENTO MECANIZADO. AF_07/2021</t>
  </si>
  <si>
    <t xml:space="preserve">ENCHIMENTO DE AREIA PARA DRENO, LANÇAMENTO MANUAL. AF_07/2021</t>
  </si>
  <si>
    <t xml:space="preserve">ENCHIMENTO DE BRITA PARA DRENO, LANÇAMENTO MANUAL.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</si>
  <si>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</si>
  <si>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PVC CORRUGADO FLEXÍVEL PERFURADO, ENCHIMENTO COM BRITA, ENVOLVIDO COM MANTA GEOTÊXTIL. AF_07/2021</t>
  </si>
  <si>
    <t xml:space="preserve">DRENO BARBACÃ, DN 100 MM, COM MATERIAL DRENANTE. AF_07/2021</t>
  </si>
  <si>
    <t xml:space="preserve">DRENO BARBACÃ, DN 75 MM, COM MATERIAL DRENANTE. AF_07/2021</t>
  </si>
  <si>
    <t xml:space="preserve">DRENO BARBACÃ, DN 50 MM, COM MATERIAL DRENANTE. AF_07/2021</t>
  </si>
  <si>
    <t xml:space="preserve">GEOTÊXTIL NÃO TECIDO 100% POLIÉSTER, RESISTÊNCIA A TRAÇÃO DE 31 KN/M (RT-31), INSTALADO EM DRENO - FORNECIMENTO E INSTALAÇÃO. AF_07/2021</t>
  </si>
  <si>
    <t xml:space="preserve">GABIOES</t>
  </si>
  <si>
    <t xml:space="preserve">0031</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</si>
  <si>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</si>
  <si>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</si>
  <si>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</si>
  <si>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</si>
  <si>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</si>
  <si>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</si>
  <si>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</si>
  <si>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</si>
  <si>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</si>
  <si>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</si>
  <si>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</si>
  <si>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</si>
  <si>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</si>
  <si>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</si>
  <si>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</si>
  <si>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</si>
  <si>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MUROS DE ARRIMO</t>
  </si>
  <si>
    <t xml:space="preserve">0032</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</si>
  <si>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</si>
  <si>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</si>
  <si>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</si>
  <si>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</si>
  <si>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</si>
  <si>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</si>
  <si>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</si>
  <si>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</si>
  <si>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</si>
  <si>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</si>
  <si>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</si>
  <si>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</si>
  <si>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</si>
  <si>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</si>
  <si>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</si>
  <si>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</si>
  <si>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</si>
  <si>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</si>
  <si>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</si>
  <si>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</si>
  <si>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</si>
  <si>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</si>
  <si>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</si>
  <si>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</si>
  <si>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</si>
  <si>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</si>
  <si>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</si>
  <si>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</si>
  <si>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</si>
  <si>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</si>
  <si>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</si>
  <si>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</si>
  <si>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</si>
  <si>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</si>
  <si>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</si>
  <si>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</si>
  <si>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</si>
  <si>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</si>
  <si>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</si>
  <si>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</si>
  <si>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</si>
  <si>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</si>
  <si>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</si>
  <si>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</si>
  <si>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</si>
  <si>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</si>
  <si>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</si>
  <si>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</si>
  <si>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</si>
  <si>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</si>
  <si>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</si>
  <si>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</si>
  <si>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</si>
  <si>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</si>
  <si>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</si>
  <si>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</si>
  <si>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</si>
  <si>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</si>
  <si>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</si>
  <si>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</si>
  <si>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</si>
  <si>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</si>
  <si>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</si>
  <si>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</si>
  <si>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</si>
  <si>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</si>
  <si>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CALHAS DE DRENAGEM/ALAS DE GALERIAS (ESTRUT. DE LANCAMENTO)</t>
  </si>
  <si>
    <t xml:space="preserve">0035</t>
  </si>
  <si>
    <t xml:space="preserve">CANALETA MEIA CANA PRÉ-MOLDADA DE CONCRETO (D = 20 CM) - FORNECIMENTO E INSTALAÇÃO. AF_08/2021</t>
  </si>
  <si>
    <t xml:space="preserve">CANALETA MEIA CANA PRÉ-MOLDADA DE CONCRETO (D = 30 CM) - FORNECIMENTO E INSTALAÇÃO. AF_08/2021</t>
  </si>
  <si>
    <t xml:space="preserve">CANALETA MEIA CANA PRÉ-MOLDADA DE CONCRETO (D = 40 CM) - FORNECIMENTO E INSTALAÇÃO. AF_08/2021</t>
  </si>
  <si>
    <t xml:space="preserve">CANALETA MEIA CANA PRÉ-MOLDADA DE CONCRETO (D = 50 CM) - FORNECIMENTO E INSTALAÇÃO. AF_08/2021</t>
  </si>
  <si>
    <t xml:space="preserve">CANALETA MEIA CANA PRÉ-MOLDADA DE CONCRETO (D = 60 CM) - FORNECIMENTO E INSTALAÇÃO. AF_08/2021</t>
  </si>
  <si>
    <t xml:space="preserve">CANALETA MEIA CANA PRÉ-MOLDADA DE CONCRETO (D = 80 CM) - FORNECIMENTO E INSTALAÇÃO. AF_08/2021</t>
  </si>
  <si>
    <t xml:space="preserve">EXECUÇÃO DE CANALETA DE CONCRETO MOLDADO IN LOCO, ESPESSURA DE 0,07 M, GEOMETRIA TRAPEZOIDAL (DIMENSÕES INTERNAS: B=0,6 M; B=0,147 M; H=0,2 M). AF_08/2021</t>
  </si>
  <si>
    <t xml:space="preserve">EXECUÇÃO DE CANALETA DE CONCRETO MOLDADO IN LOCO, ESPESSURA DE 0,07 M, GEOMETRIA TRAPEZOIDAL (DIMENSÕES INTERNAS: B=0,9 M; B=0,246 M; H=0,3 M). AF_08/2021</t>
  </si>
  <si>
    <t xml:space="preserve">EXECUÇÃO DE CANALETA DE CONCRETO MOLDADO IN LOCO, ESPESSURA DE 0,08 M, GEOMETRIA TRAPEZOIDAL (DIMENSÕES INTERNAS: B=1M; B=0,5 M; H=0,25 M). AF_08/2021</t>
  </si>
  <si>
    <t xml:space="preserve">EXECUÇÃO DE CANALETA DE CONCRETO MOLDADO IN LOCO, ESPESSURA DE 0,08 M, GEOMETRIA TRAPEZOIDAL (DIMENSÕES INTERNAS: B=1,074 M; B=0,534 M; H=0,27 M). AF_08/2021</t>
  </si>
  <si>
    <t xml:space="preserve">EXECUÇÃO DE CANALETA DE CONCRETO MOLDADO IN LOCO, ESPESSURA DE 0,08 M, GEOMETRIA TRAPEZOIDAL (DIMENSÕES INTERNAS: B=1,4 M; B=0,7 M; H=0,35 M). AF_08/2021</t>
  </si>
  <si>
    <t xml:space="preserve">EXECUÇÃO DE CANALETA DE CONCRETO MOLDADO IN LOCO, ESPESSURA DE 0,08 M, GEOMETRIA TRAPEZOIDAL (DIMENSÕES INTERNAS: B=1,474 M; B=0,934 M; H=0,27 M). AF_08/2021</t>
  </si>
  <si>
    <t xml:space="preserve">GRELHA DE FERRO FUNDIDO SIMPLES COM REQUADRO, 200 X 1000 MM, ASSENTADA COM ARGAMASSA 1 : 3 CIMENTO: AREIA - FORNECIMENTO E INSTALAÇÃO. AF_08/2021</t>
  </si>
  <si>
    <t xml:space="preserve">CAIXA COM GRELHA RETANGULAR DE FERRO FUNDIDO, EM ALVENARIA COM TIJOLOS CERÂMICOS MACIÇOS, DIMENSÕES INTERNAS: 0,15 X 1,00 X 0,3 M. AF_08/2021</t>
  </si>
  <si>
    <t xml:space="preserve">CAIXA COM GRELHA RETANGULAR DE FERRO FUNDIDO, EM ALVENARIA COM TIJOLOS CERÂMICOS MACIÇOS, DIMENSÕES INTERNAS: 0,20 X 1,00 X 0,4 M. AF_08/2021</t>
  </si>
  <si>
    <t xml:space="preserve">CAIXA COM GRELHA RETANGULAR DE FERRO FUNDIDO, EM ALVENARIA COM TIJOLOS CERÂMICOS MACIÇOS, DIMENSÕES INTERNAS: 0,30 X 1,00 X 0,5 M. AF_08/2021</t>
  </si>
  <si>
    <t xml:space="preserve">POCOS DE VISITA/BOCAS DE LOBO/CX. DE PASSAGEM/CX. DIVERSAS</t>
  </si>
  <si>
    <t xml:space="preserve">0036</t>
  </si>
  <si>
    <t xml:space="preserve">CAIXA COM GRELHA SIMPLES RETANGULAR, EM CONCRETO PRÉ-MOLDADO, DIMENSÕES INTERNAS: 0,6X1,0X1,0 M. AF_12/2020</t>
  </si>
  <si>
    <t xml:space="preserve">CAIXA COM GRELHA DUPLA RETANGULAR, EM CONCRETO PRÉ-MOLDADO, DIMENSÕES INTERNAS: 0,5X2,2X1,0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</si>
  <si>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</si>
  <si>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</si>
  <si>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</si>
  <si>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</si>
  <si>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</si>
  <si>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</si>
  <si>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</si>
  <si>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</si>
  <si>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</si>
  <si>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</si>
  <si>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</si>
  <si>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</si>
  <si>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</si>
  <si>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</si>
  <si>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0,60 M, PROFUNDIDADE = 0,90 M, EXCLUINDO TAMPÃO. AF_12/2020</t>
  </si>
  <si>
    <t xml:space="preserve">POÇO DE INSPEÇÃO CIRCULAR PARA ESGOTO, EM CONCRETO PRÉ-MOLDADO, DIÂMETRO INTERNO = 0,60 M, PROFUNDIDADE = 1,40 M, EXCLUINDO TAMPÃO. AF_12/2020</t>
  </si>
  <si>
    <t xml:space="preserve">POÇO DE INSPEÇÃO CIRCULAR PARA ESGOTO, EM ALVENARIA COM TIJOLOS CERÂMICOS MACIÇOS, DIÂMETRO INTERNO = 0,60 M, PROFUNDIDADE = 0,95 M, EXCLUINDO TAMPÃO. AF_12/2020</t>
  </si>
  <si>
    <t xml:space="preserve">POÇO DE INSPEÇÃO CIRCULAR PARA ESGOTO, EM ALVENARIA COM TIJOLOS CERÂMICOS MACIÇOS, DIÂMETRO INTERNO = 0,60 M, PROFUNDIDADE = 1,45 M, EXCLUINDO TAMPÃO. AF_12/2020</t>
  </si>
  <si>
    <t xml:space="preserve">BASE PARA POÇO DE VISITA CIRCULAR PARA ESGOTO, EM CONCRETO PRÉ-MOLDADO, DIÂMETRO INTERNO = 0,80 M, PROFUNDIDADE = 1,35 M, EXCLUINDO TAMPÃO. AF_12/2020</t>
  </si>
  <si>
    <t xml:space="preserve">BASE PARA POÇO DE VISITA CIRCULAR PARA  ESGOTO, EM ALVENARIA COM TIJOLOS CERÂMICOS MACIÇOS, DIÂMETRO INTERNO = 0,80 M, PROFUNDIDADE = 1,40 M, EXCLUINDO TAMPÃO. AF_12/2020</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</si>
  <si>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</si>
  <si>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</si>
  <si>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</si>
  <si>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</si>
  <si>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1,20 M, PROFUNDIDADE = 1,40 M, EXCLUINDO TAMPÃO. AF_12/2020</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</si>
  <si>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</si>
  <si>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</si>
  <si>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1,50 M, PROFUNDIDADE = 1,40 M, EXCLUINDO TAMPÃO. AF_12/2020</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</si>
  <si>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</si>
  <si>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 M, PROFUNDIDADE = 1,40 M, EXCLUINDO TAMPÃO. AF_12/2020</t>
  </si>
  <si>
    <t xml:space="preserve">ACRÉSCIMO PARA POÇO DE VISITA RETANGULAR PARA ESGOTO, EM ALVENARIA COM BLOCOS DE CONCRETO, DIMENSÕES INTERNAS = 1X1 M. AF_12/2020</t>
  </si>
  <si>
    <t xml:space="preserve">BASE PARA POÇO DE VISITA RETANGULAR PARA ESGOTO, EM ALVENARIA COM BLOCOS DE CONCRETO, DIMENSÕES INTERNAS = 1X1,5 M, PROFUNDIDADE = 1,40 M, EXCLUINDO TAMPÃO.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</si>
  <si>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</si>
  <si>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</si>
  <si>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</si>
  <si>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1,40 M, EXCLUINDO TAMPÃO.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</si>
  <si>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</si>
  <si>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</si>
  <si>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1,40 M, EXCLUINDO TAMPÃO. AF_12/2020</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</si>
  <si>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</si>
  <si>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</si>
  <si>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</si>
  <si>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1,40 M, EXCLUINDO TAMPÃO. AF_12/2020</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</si>
  <si>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</si>
  <si>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1,40 M, EXCLUINDO TAMPÃO. AF_12/2020</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</si>
  <si>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</si>
  <si>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1,40 M, EXCLUINDO TAMPÃO. AF_12/2020</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</si>
  <si>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</si>
  <si>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1,40 M, EXCLUINDO TAMPÃO. AF_12/2020</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</si>
  <si>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</si>
  <si>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1,40 M, EXCLUINDO TAMPÃO. AF_12/2020</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</si>
  <si>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</si>
  <si>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1,40 M, EXCLUINDO TAMPÃO. AF_12/2020</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</si>
  <si>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</si>
  <si>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1,40 M, EXCLUINDO TAMPÃO. AF_12/2020</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</si>
  <si>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</si>
  <si>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1,40 M, EXCLUINDO TAMPÃO. AF_12/2020</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</si>
  <si>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</si>
  <si>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1,40 M, EXCLUINDO TAMPÃO. AF_12/2020</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</si>
  <si>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</si>
  <si>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1,40 M, EXCLUINDO TAMPÃO. AF_12/2020</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</si>
  <si>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</si>
  <si>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1,40 M, EXCLUINDO TAMPÃO. AF_12/2020</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</si>
  <si>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</si>
  <si>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1,40 M, EXCLUINDO TAMPÃO. AF_12/2020</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</si>
  <si>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</si>
  <si>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1,40 M, EXCLUINDO TAMPÃO. AF_12/2020</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</si>
  <si>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</si>
  <si>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1,40 M, EXCLUINDO TAMPÃO. AF_12/2020</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</si>
  <si>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</si>
  <si>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1,40 M, EXCLUINDO TAMPÃO. AF_12/2020</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</si>
  <si>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</si>
  <si>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1,40 M, EXCLUINDO TAMPÃO. AF_12/2020</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</si>
  <si>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</si>
  <si>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1,40 M, EXCLUINDO TAMPÃO. AF_12/2020</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</si>
  <si>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</si>
  <si>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1,40 M, EXCLUINDO TAMPÃO. AF_12/2020</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</si>
  <si>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</si>
  <si>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1,40 M, EXCLUINDO TAMPÃO. AF_12/2020</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</si>
  <si>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</si>
  <si>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</si>
  <si>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</si>
  <si>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</si>
  <si>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</si>
  <si>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1,0 M, PROFUNDIDADE = 1,40 M, EXCLUINDO TAMPÃO. AF_12/2020</t>
  </si>
  <si>
    <t xml:space="preserve">BASE PARA POÇO DE VISITA RETANGULAR PARA ESGOTO, EM ALVENARIA COM BLOCOS DE CONCRETO, DIMENSÕES INTERNAS = 1X3,5 M, PROFUNDIDADE = 1,40 M, EXCLUINDO TAMPÃO. AF_12/2020</t>
  </si>
  <si>
    <t xml:space="preserve">BASE PARA POÇO DE VISITA RETANGULAR PARA ESGOTO, EM ALVENARIA COM BLOCOS DE CONCRETO, DIMENSÕES INTERNAS = 1X2 M, PROFUNDIDADE = 1,40 M, EXCLUINDO TAMPÃO. AF_12/2020</t>
  </si>
  <si>
    <t xml:space="preserve">BASE PARA POÇO DE VISITA RETANGULAR PARA ESGOTO, EM ALVENARIA COM BLOCOS DE CONCRETO, DIMENSÕES INTERNAS = 1X2,5 M, PROFUNDIDADE = 1,40 M, EXCLUINDO TAMPÃO. AF_12/2020</t>
  </si>
  <si>
    <t xml:space="preserve">ACRÉSCIMO PARA POÇO DE VISITA CIRCULAR PARA ESGOTO, EM CONCRETO PRÉ-MOLDADO, DIÂMETRO INTERNO = 0,8 M. AF_12/2020</t>
  </si>
  <si>
    <t xml:space="preserve">BASE PARA POÇO DE VISITA CIRCULAR PARA ESGOTO, EM CONCRETO PRÉ-MOLDADO, DIÂMETRO INTERNO = 1,0 M, PROFUNDIDADE = 1,35 M, EXCLUINDO TAMPÃO. AF_12/2020</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</si>
  <si>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</si>
  <si>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</si>
  <si>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1,40 M, EXCLUINDO TAMPÃO. AF_12/2020</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</si>
  <si>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</si>
  <si>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1,40 M, EXCLUINDO TAMPÃO. AF_12/2020</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</si>
  <si>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</si>
  <si>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</si>
  <si>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1,50 M, PROFUNDIDADE = 1,40 M, EXCLUINDO TAMPÃO. AF_12/2020</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</si>
  <si>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</si>
  <si>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1X1 M, PROFUNDIDADE = 1,40 M, EXCLUINDO TAMPÃO. AF_12/2020</t>
  </si>
  <si>
    <t xml:space="preserve">ACRÉSCIMO PARA POÇO DE VISITA RETANGULAR PARA DRENAGEM, EM ALVENARIA COM BLOCOS DE CONCRETO, DIMENSÕES INTERNAS = 1X1 M. AF_12/2020</t>
  </si>
  <si>
    <t xml:space="preserve">BASE PARA POÇO DE VISITA RETANGULAR PARA DRENAGEM, EM ALVENARIA COM BLOCOS DE CONCRETO, DIMENSÕES INTERNAS = 1,5X2,5 M, PROFUNDIDADE = 1,40 M, EXCLUINDO TAMPÃO. AF_12/2020</t>
  </si>
  <si>
    <t xml:space="preserve">BASE PARA POÇO DE VISITA RETANGULAR PARA DRENAGEM, EM ALVENARIA COM BLOCOS DE CONCRETO, DIMENSÕES INTERNAS = 1X1,5 M, PROFUNDIDADE = 1,40 M, EXCLUINDO TAMPÃO.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</si>
  <si>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</si>
  <si>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</si>
  <si>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1,40 M, EXCLUINDO TAMPÃO. AF_12/2020</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</si>
  <si>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</si>
  <si>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1,40 M, EXCLUINDO TAMPÃO. AF_12/2020</t>
  </si>
  <si>
    <t xml:space="preserve">POÇO DE INSPEÇÃO CIRCULAR PARA DRENAGEM, EM CONCRETO PRÉ-MOLDADO, DIÂMETRO INTERNO = 0,60 M, PROFUNDIDADE = 0,90 M, EXCLUINDO TAMPÃO. AF_12/2020</t>
  </si>
  <si>
    <t xml:space="preserve">ACRÉSCIMO PARA POÇO DE VISITA RETANGULAR PARA DRENAGEM, EM ALVENARIA COM BLOCOS DE CONCRETO, DIMENSÕES INTERNAS = 1X2,5 M. AF_12/2020</t>
  </si>
  <si>
    <t xml:space="preserve">POÇO DE INSPEÇÃO CIRCULAR PARA DRENAGEM, EM CONCRETO PRÉ-MOLDADO, DIÂMETRO INTERNO = 0,60 M, PROFUNDIDADE = 1,40 M, EXCLUINDO TAMPÃO. AF_12/2020</t>
  </si>
  <si>
    <t xml:space="preserve">BASE PARA POÇO DE VISITA RETANGULAR PARA DRENAGEM, EM ALVENARIA COM BLOCOS DE CONCRETO, DIMENSÕES INTERNAS = 1,5X3 M, PROFUNDIDADE = 1,40 M, EXCLUINDO TAMPÃO. AF_12/2020</t>
  </si>
  <si>
    <t xml:space="preserve">POÇO DE INSPEÇÃO CIRCULAR PARA DRENAGEM, EM ALVENARIA COM TIJOLOS CERÂMICOS MACIÇOS, DIÂMETRO INTERNO = 0,60 M, PROFUNDIDADE = 0,95 M, EXCLUINDO TAMPÃO. AF_12/2020</t>
  </si>
  <si>
    <t xml:space="preserve">POÇO DE INSPEÇÃO CIRCULAR PARA DRENAGEM, EM ALVENARIA COM TIJOLOS CERÂMICOS MACIÇOS, DIÂMETRO INTERNO = 0,60 M, PROFUNDIDADE = 1,45 M, EXCLUINDO TAMPÃO. AF_12/2020</t>
  </si>
  <si>
    <t xml:space="preserve">BASE PARA POÇO DE VISITA RETANGULAR PARA DRENAGEM, EM ALVENARIA COM BLOCOS DE CONCRETO, DIMENSÕES INTERNAS = 1X3 M, PROFUNDIDADE = 1,40 M, EXCLUINDO TAMPÃO. AF_12/2020</t>
  </si>
  <si>
    <t xml:space="preserve">BASE PARA POÇO DE VISITA CIRCULAR PARA DRENAGEM, EM CONCRETO PRÉ-MOLDADO, DIÂMETRO INTERNO = 0,80 M, PROFUNDIDADE = 1,35 M, EXCLUINDO TAMPÃO.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</si>
  <si>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</si>
  <si>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</si>
  <si>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</si>
  <si>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1,40 M, EXCLUINDO TAMPÃO. AF_12/2020</t>
  </si>
  <si>
    <t xml:space="preserve">BASE PARA POÇO DE VISITA CIRCULAR PARA DRENAGEM, EM ALVENARIA COM TIJOLOS CERÂMICOS MACIÇOS, DIÂMETRO INTERNO = 0,80 M, PROFUNDIDADE = 1,40 M, EXCLUINDO TAMPÃO.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</si>
  <si>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</si>
  <si>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</si>
  <si>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</si>
  <si>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1,40 M, EXCLUINDO TAMPÃO. AF_12/2020</t>
  </si>
  <si>
    <t xml:space="preserve">BASE PARA POÇO DE VISITA CIRCULAR PARA DRENAGEM, EM CONCRETO PRÉ-MOLDADO, DIÂMETRO INTERNO = 1,0 M, PROFUNDIDADE = 1,35 M, EXCLUINDO TAMPÃO. AF_05/2018</t>
  </si>
  <si>
    <t xml:space="preserve">BASE PARA POÇO DE VISITA RETANGULAR PARA DRENAGEM, EM ALVENARIA COM BLOCOS DE CONCRETO, DIMENSÕES INTERNAS = 1X4 M, PROFUNDIDADE = 1,40 M, EXCLUINDO TAMPÃO. AF_12/2020</t>
  </si>
  <si>
    <t xml:space="preserve">BASE PARA POÇO DE VISITA RETANGULAR PARA DRENAGEM, EM ALVENARIA COM BLOCOS DE CONCRETO, DIMENSÕES INTERNAS = 2,5X3 M, PROFUNDIDADE = 1,40 M, EXCLUINDO TAMPÃO. AF_12/2020</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</si>
  <si>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</si>
  <si>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</si>
  <si>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1,40 M, EXCLUINDO TAMPÃO. AF_12/2020</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</si>
  <si>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</si>
  <si>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1,0 M, PROFUNDIDADE = 1,40 M, EXCLUINDO TAMPÃO. AF_12/2020</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</si>
  <si>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</si>
  <si>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1,40 M, EXCLUINDO TAMPÃO.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</si>
  <si>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</si>
  <si>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</si>
  <si>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1,40 M, EXCLUINDO TAMPÃO. AF_12/2020</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</si>
  <si>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</si>
  <si>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1,40 M, EXCLUINDO TAMPÃO. AF_12/2020</t>
  </si>
  <si>
    <t xml:space="preserve">BASE PARA POÇO DE VISITA RETANGULAR PARA DRENAGEM, EM ALVENARIA COM BLOCOS DE CONCRETO, DIMENSÕES INTERNAS = 2X2 M, PROFUNDIDADE = 1,40 M, EXCLUINDO TAMPÃO. AF_12/2020</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</si>
  <si>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</si>
  <si>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1,40 M, EXCLUINDO TAMPÃO. AF_12/2020</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</si>
  <si>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</si>
  <si>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1,40 M, EXCLUINDO TAMPÃO.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</si>
  <si>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</si>
  <si>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</si>
  <si>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1,40 M, EXCLUINDO TAMPÃO. AF_12/2020</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</si>
  <si>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</si>
  <si>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1,40 M, EXCLUINDO TAMPÃO. AF_12/2020</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</si>
  <si>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</si>
  <si>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1,40 M, EXCLUINDO TAMPÃO. AF_12/2020</t>
  </si>
  <si>
    <t xml:space="preserve">BASE PARA POÇO DE VISITA RETANGULAR PARA DRENAGEM, EM ALVENARIA COM BLOCOS DE CONCRETO, DIMENSÕES INTERNAS = 3,5X4 M, PROFUNDIDADE = 1,40 M, EXCLUINDO TAMPÃO. AF_12/2020</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</si>
  <si>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</si>
  <si>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1,40 M, EXCLUINDO TAMPÃO. AF_12/2020</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</si>
  <si>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</si>
  <si>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</si>
  <si>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</si>
  <si>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1,40 M, EXCLUINDO TAMPÃO. AF_12/2020</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</si>
  <si>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</si>
  <si>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1,40 M, EXCLUINDO TAMPÃO. AF_12/2020</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</si>
  <si>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</si>
  <si>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1,40 M, EXCLUINDO TAMPÃO. AF_12/2020</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</si>
  <si>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</si>
  <si>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1,40 M, EXCLUINDO TAMPÃO. AF_12/2020</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</si>
  <si>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</si>
  <si>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</si>
  <si>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</si>
  <si>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H=0,50 M. AF_12/2020</t>
  </si>
  <si>
    <t xml:space="preserve">CAIXA ENTERRADA DISTRIBUIDORA DE VAZÃO (SUMIDOUROS MÚLTIPLOS), RETANGULAR, EM ALVENARIA COM BLOCOS DE CONCRETO, DIMENSÕES INTERNAS: 0,60 X 0,60 X H=0,50 M. AF_12/2020</t>
  </si>
  <si>
    <t xml:space="preserve">CAIXA ENTERRADA DISTRIBUIDORA DE VAZÃO (SUMIDOUROS MÚLTIPLOS), RETANGULAR, EM CONCRETO PRÉ-MOLDADO, DIMENSÕES INTERNAS: 0,60 X 0,60 X H=0,50 M. AF_12/2020</t>
  </si>
  <si>
    <t xml:space="preserve">BASE PARA POCO DE VISITA RETANGULAR PARA ESGOTO E DRENAGEM, EM CONCRETO ESTRUTURAL, DIMENSÕES INTERNAS DE 90X150 M, PROFUNDIDADE DE 1,25 M, EXCLUINDO TAMPÃO. AF_12/2020</t>
  </si>
  <si>
    <t xml:space="preserve">BASE PARA POÇO DE VISITA CIRCULAR PARA  ESGOTO, EM CONCRETO PRÉ-MOLDADO, DIÂMETRO INTERNO = 1,20 M, PROFUNDIDADE = 1,60 M, EXCLUINDO TAMPÃO. AF_12/2020</t>
  </si>
  <si>
    <t xml:space="preserve">BASE PARA POÇO DE VISITA CIRCULAR PARA  ESGOTO, EM CONCRETO PRÉ-MOLDADO, DIÂMETRO INTERNO = 1,50 M, PROFUNDIDADE = 1,35 M, EXCLUINDO TAMPÃO. AF_12/2020</t>
  </si>
  <si>
    <t xml:space="preserve">BASE PARA POÇO DE VISITA CIRCULAR PARA DRENAGEM, EM CONCRETO PRÉ-MOLDADO, DIÂMETRO INTERNO = 1,50 M, PROFUNDIDADE = 1,35 M, EXCLUINDO TAMPÃO. AF_12/2020</t>
  </si>
  <si>
    <t xml:space="preserve">BASE PARA POÇO DE VISITA CIRCULAR PARA DRENAGEM, EM CONCRETO PRÉ-MOLDADO, DIÂMETRO INTERNO = 1,20 M, PROFUNDIDADE = 1,60 M, EXCLUINDO TAMPÃO. AF_05/2021</t>
  </si>
  <si>
    <t xml:space="preserve">MEIO FIO, LINHA D'AGUA E SARJERTA</t>
  </si>
  <si>
    <t xml:space="preserve">0037</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</si>
  <si>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</si>
  <si>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</si>
  <si>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</si>
  <si>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</si>
  <si>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</si>
  <si>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</si>
  <si>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</si>
  <si>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</si>
  <si>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</si>
  <si>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</si>
  <si>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</si>
  <si>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</si>
  <si>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</si>
  <si>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</si>
  <si>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</si>
  <si>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</si>
  <si>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ASSENTAMENTO DE GUIA (MEIO-FIO) EM TRECHO RETO, CONFECCIONADA EM CONCRETO PRÉ-FABRICADO, DIMENSÕES 39X6,5X6,5X19 CM (COMPRIMENTO X BASE INFERIOR X BASE SUPERIOR X ALTURA), PARA DELIMITAÇÃO DE JARDINS, PRAÇAS OU PASSEIOS. AF_05/2016</t>
  </si>
  <si>
    <t xml:space="preserve">ASSENTAMENTO DE GUIA (MEIO-FIO) EM TRECHO CURVO, CONFECCIONADA EM CONCRETO PRÉ-FABRICADO, DIMENSÕES 39X6,5X6,5X19 CM (COMPRIMENTO X BASE INFERIOR X BASE SUPERIOR X ALTURA), PARA DELIMITAÇÃO DE JARDINS, PRAÇAS OU PASSEIOS. AF_05/2016</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</si>
  <si>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</si>
  <si>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</si>
  <si>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</si>
  <si>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</si>
  <si>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</si>
  <si>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</si>
  <si>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</si>
  <si>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</si>
  <si>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</si>
  <si>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</si>
  <si>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</si>
  <si>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</si>
  <si>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</si>
  <si>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</si>
  <si>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BUEIROS</t>
  </si>
  <si>
    <t xml:space="preserve">0317</t>
  </si>
  <si>
    <t xml:space="preserve">FABRICAÇÃO, MONTAGEM E DESMONTAGEM DE FÔRMA PARA BOCA PARA BUEIRO, EM CHAPA DE MADEIRA COMPENSADA RESINADA, E = 17 MM, 2 UTILIZAÇÕES. AF_07/2021</t>
  </si>
  <si>
    <t xml:space="preserve">ARMAÇÃO DE MURO ALA E MURO TESTA UTILIZANDO AÇO CA-50 DE 6,3 MM - MONTAGEM. AF_07/2021</t>
  </si>
  <si>
    <t xml:space="preserve">ARMAÇÃO DE MURO ALA E MURO TESTA UTILIZANDO AÇO CA-50 DE 8 MM - MONTAGEM. AF_07/2021</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</si>
  <si>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</si>
  <si>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</si>
  <si>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</si>
  <si>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</si>
  <si>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SOLEIRA UTILIZANDO AÇO CA-50 DE 6,3 MM - MONTAGEM. AF_07/2021</t>
  </si>
  <si>
    <t xml:space="preserve">ARMAÇÃO DE SOLEIRA UTILIZANDO AÇO CA-50 DE 8 MM - MONTAGEM. AF_07/2021</t>
  </si>
  <si>
    <t xml:space="preserve">CONCRETAGEM DE BOCA PARA BUEIRO, FCK = 20 MPA, COM USO DE BOMBA - LANÇAMENTO, ADENSAMENTO E ACABAMENTO. AF_07/2021</t>
  </si>
  <si>
    <t xml:space="preserve">BOCA PARA BUEIRO SIMPLES TUBULAR D = 40 CM EM CONCRETO, ALAS COM ESCONSIDADE DE 0°, INCLUINDO FÔRMAS E MATERIAIS. AF_07/2021</t>
  </si>
  <si>
    <t xml:space="preserve">BOCA PARA BUEIRO SIMPLES TUBULAR D = 60 CM EM CONCRETO, ALAS COM ESCONSIDADE DE 0°, INCLUINDO FÔRMAS E MATERIAIS. AF_07/2021</t>
  </si>
  <si>
    <t xml:space="preserve">BOCA PARA BUEIRO SIMPLES TUBULAR D = 80 CM EM CONCRETO, ALAS COM ESCONSIDADE DE 0°, INCLUINDO FÔRMAS E MATERIAIS. AF_07/2021</t>
  </si>
  <si>
    <t xml:space="preserve">BOCA PARA BUEIRO SIMPLES TUBULAR D = 100 CM EM CONCRETO, ALAS COM ESCONSIDADE DE 0°, INCLUINDO FÔRMAS E MATERIAIS. AF_07/2021</t>
  </si>
  <si>
    <t xml:space="preserve">BOCA PARA BUEIRO SIMPLES TUBULAR D = 120 CM EM CONCRETO, ALAS COM ESCONSIDADE DE 0°, INCLUINDO FÔRMAS E MATERIAIS. AF_07/2021</t>
  </si>
  <si>
    <t xml:space="preserve">BOCA PARA BUEIRO SIMPLES TUBULAR D = 150 CM EM CONCRETO, ALAS COM ESCONSIDADE DE 0°, INCLUINDO FÔRMAS E MATERIAIS. AF_07/2021</t>
  </si>
  <si>
    <t xml:space="preserve">BOCA PARA BUEIRO DUPLO TUBULAR D = 80 CM EM CONCRETO, ALAS COM ESCONSIDADE DE 0°, INCLUINDO FÔRMAS E MATERIAIS. AF_07/2021</t>
  </si>
  <si>
    <t xml:space="preserve">BOCA PARA BUEIRO DUPLO TUBULAR D = 100 CM EM CONCRETO, ALAS COM ESCONSIDADE DE 0°, INCLUINDO FÔRMAS E MATERIAIS. AF_07/2021</t>
  </si>
  <si>
    <t xml:space="preserve">BOCA PARA BUEIRO DUPLO TUBULAR D = 120 CM EM CONCRETO, ALAS COM ESCONSIDADE DE 0°, INCLUINDO FÔRMAS E MATERIAIS. AF_07/2021</t>
  </si>
  <si>
    <t xml:space="preserve">BOCA PARA BUEIRO DUPLO TUBULAR D = 150 CM EM CONCRETO, ALAS COM ESCONSIDADE DE 0°, INCLUINDO FÔRMAS E MATERIAIS. AF_07/2021</t>
  </si>
  <si>
    <t xml:space="preserve">BOCA PARA BUEIRO TRIPLO TUBULAR D = 100 CM EM CONCRETO, ALAS COM ESCONSIDADE DE 0°, INCLUINDO FÔRMAS E MATERIAIS. AF_07/2021</t>
  </si>
  <si>
    <t xml:space="preserve">BOCA PARA BUEIRO TRIPLO TUBULAR D = 120 CM EM CONCRETO, ALAS COM ESCONSIDADE DE 0°, INCLUINDO FÔRMAS E MATERIAIS. AF_07/2021</t>
  </si>
  <si>
    <t xml:space="preserve">BOCA PARA BUEIRO TRIPLO TUBULAR D = 150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</si>
  <si>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</si>
  <si>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80 CM EM CONCRETO, ALAS COM ESCONSIDADE DE 30°, INCLUINDO FÔRMAS E MATERIAIS. AF_07/2021</t>
  </si>
  <si>
    <t xml:space="preserve">BOCA PARA BUEIRO SIMPLES TUBULAR D = 100 CM EM CONCRETO, ALAS COM ESCONSIDADE DE 30°, INCLUINDO FÔRMAS E MATERIAIS. AF_07/2021</t>
  </si>
  <si>
    <t xml:space="preserve">BOCA PARA BUEIRO SIMPLES TUBULAR D = 120 CM EM CONCRETO, ALAS COM ESCONSIDADE DE 30°, INCLUINDO FÔRMAS E MATERIAIS. AF_07/2021</t>
  </si>
  <si>
    <t xml:space="preserve">BOCA PARA BUEIRO SIMPLES TUBULAR D = 150 CM EM CONCRETO, ALAS COM ESCONSIDADE DE 30°, INCLUINDO FÔRMAS E MATERIAIS. AF_07/2021</t>
  </si>
  <si>
    <t xml:space="preserve">BOCA PARA BUEIRO DUPLO TUBULAR D = 100 CM EM CONCRETO, ALAS COM ESCONSIDADE DE 30°, INCLUINDO FÔRMAS E MATERIAIS. AF_07/2021</t>
  </si>
  <si>
    <t xml:space="preserve">BOCA PARA BUEIRO DUPLO TUBULAR D = 120 CM EM CONCRETO, ALAS COM ESCONSIDADE DE 30°, INCLUINDO FÔRMAS E MATERIAIS. AF_07/2021</t>
  </si>
  <si>
    <t xml:space="preserve">BOCA PARA BUEIRO DUPLO TUBULAR D = 150 CM EM CONCRETO, ALAS COM ESCONSIDADE DE 30°, INCLUINDO FÔRMAS E MATERIAIS. AF_07/2021</t>
  </si>
  <si>
    <t xml:space="preserve">BOCA PARA BUEIRO TRIPLO TUBULAR D = 100 CM EM CONCRETO, ALAS COM ESCONSIDADE DE 30°, INCLUINDO FÔRMAS E MATERIAIS. AF_07/2021</t>
  </si>
  <si>
    <t xml:space="preserve">BOCA PARA BUEIRO TRIPLO TUBULAR D = 120 CM EM CONCRETO, ALAS COM ESCONSIDADE DE 30°, INCLUINDO FÔRMAS E MATERIAIS. AF_07/2021</t>
  </si>
  <si>
    <t xml:space="preserve">BOCA PARA BUEIRO TRIPLO TUBULAR D = 150 CM EM CONCRETO, ALAS COM ESCONSIDADE DE 30°, INCLUINDO FÔRMAS E MATERIAIS. AF_07/2021</t>
  </si>
  <si>
    <t xml:space="preserve">BOCA PARA BUEIRO SIMPLES CELULAR 150 X 150 CM EM CONCRETO, ALAS COM ESCONSIDADE DE 30°, INCLUINDO FÔRMAS E MATERIAIS. AF_07/2021</t>
  </si>
  <si>
    <t xml:space="preserve">BOCA PARA BUEIRO SIMPLES CELULAR 200 X 200 CM EM CONCRETO, ALAS COM ESCONSIDADE DE 30°, INCLUINDO FÔRMAS E MATERIAIS. AF_07/2021</t>
  </si>
  <si>
    <t xml:space="preserve">BOCA PARA BUEIRO SIMPLES CELULAR 250 X 250 CM EM CONCRETO, ALAS COM ESCONSIDADE DE 30°, INCLUINDO FÔRMAS E MATERIAIS. AF_07/2021</t>
  </si>
  <si>
    <t xml:space="preserve">BOCA PARA BUEIRO SIMPLES CELULAR 300 X 300 CM EM CONCRETO, ALAS COM ESCONSIDADE DE 30°, INCLUINDO FÔRMAS E MATERIAIS. AF_07/2021</t>
  </si>
  <si>
    <t xml:space="preserve">BOCA PARA BUEIRO DUPLO CELULAR 150 X 150 CM EM CONCRETO, ALAS COM ESCONSIDADE DE 30°, INCLUINDO FÔRMAS E MATERIAIS. AF_07/2021</t>
  </si>
  <si>
    <t xml:space="preserve">BOCA PARA BUEIRO DUPLO CELULAR 200 X 200 CM EM CONCRETO, ALAS COM ESCONSIDADE DE 30°, INCLUINDO FÔRMAS E MATERIAIS. AF_07/2021</t>
  </si>
  <si>
    <t xml:space="preserve">BOCA PARA BUEIRO DUPLO CELULAR 250 X 250 CM EM CONCRETO, ALAS COM ESCONSIDADE DE 30°, INCLUINDO FÔRMAS E MATERIAIS. AF_07/2021</t>
  </si>
  <si>
    <t xml:space="preserve">BOCA PARA BUEIRO DUPLO CELULAR 300 X 300 CM EM CONCRETO, ALAS COM ESCONSIDADE DE 30°, INCLUINDO FÔRMAS E MATERIAIS. AF_07/2021</t>
  </si>
  <si>
    <t xml:space="preserve">BOCA PARA BUEIRO TRIPLO CELULAR 150 X 150 CM EM CONCRETO, ALAS COM ESCONSIDADE DE 30°, INCLUINDO FÔRMAS E MATERIAIS. AF_07/2021</t>
  </si>
  <si>
    <t xml:space="preserve">BOCA PARA BUEIRO TRIPLO CELULAR 200 X 200 CM EM CONCRETO, ALAS COM ESCONSIDADE DE 30°, INCLUINDO FÔRMAS E MATERIAIS. AF_07/2021</t>
  </si>
  <si>
    <t xml:space="preserve">BOCA PARA BUEIRO TRIPLO CELULAR 250 X 250 CM EM CONCRETO, ALAS COM ESCONSIDADE DE 30°, INCLUINDO FÔRMAS E MATERIAIS. AF_07/2021</t>
  </si>
  <si>
    <t xml:space="preserve">BOCA PARA BUEIRO TRIPLO CELULAR 300 X 300 CM EM CONCRETO, ALAS COM ESCONSIDADE DE 30°, INCLUINDO FÔRMAS E MATERIAIS. AF_07/2021</t>
  </si>
  <si>
    <t xml:space="preserve">BOCA PARA BUEIRO SIMPLES TUBULAR D = 40 CM EM GABIÃO, ALAS COM ESCONSIDADE DE 45°, INCLUINDO FÔRMAS E MATERIAIS. AF_07/2021</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</si>
  <si>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</si>
  <si>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</si>
  <si>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</si>
  <si>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</si>
  <si>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BOCA PARA BUEIRO SIMPLES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</si>
  <si>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</si>
  <si>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</si>
  <si>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GABIÃO, ALAS COM ESCONSIDADE DE 45°, INCLUINDO FÔRMAS E MATERIAIS. AF_07/2021</t>
  </si>
  <si>
    <t xml:space="preserve">BOCA PARA BUEIRO DUPLO TUBULAR D = 100 CM EM GABIÃO, ALAS COM ESCONSIDADE DE 45°, INCLUINDO FÔRMAS E MATERIAIS. AF_07/2021</t>
  </si>
  <si>
    <t xml:space="preserve">BOCA PARA BUEIRO DUPLO TUBULAR D = 120 CM EM GABIÃO, ALAS COM ESCONSIDADE DE 45°, INCLUINDO FÔRMAS E MATERIAIS. AF_07/2021</t>
  </si>
  <si>
    <t xml:space="preserve">BOCA PARA BUEIRO DUPLO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</si>
  <si>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</si>
  <si>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</si>
  <si>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</si>
  <si>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</si>
  <si>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BOCA PARA BUEIRO TRIPLO TUBULAR D = 120 CM EM GABIÃO, ALAS COM ESCONSIDADE DE 45°, INCLUINDO FÔRMAS E MATERIAIS. AF_07/2021</t>
  </si>
  <si>
    <t xml:space="preserve">BOCA PARA BUEIRO TRIPLO TUBULAR D = 150 CM EM GABIÃO, ALAS COM ESCONSIDADE DE 45°, INCLUINDO FÔRMAS E MATERIAIS. AF_07/2021</t>
  </si>
  <si>
    <t xml:space="preserve">BOCA PARA BUEIRO SIMPLES CELULAR 150 X 150 CM EM GABIÃO, ALAS COM ESCONSIDADE DE 45°, INCLUINDO FÔRMAS E MATERIAIS. AF_07/2021</t>
  </si>
  <si>
    <t xml:space="preserve">BOCA PARA BUEIRO SIMPLES CELULAR 200 X 200 CM EM GABIÃO, ALAS COM ESCONSIDADE DE 45°, INCLUINDO FÔRMAS E MATERIAIS. AF_07/2021</t>
  </si>
  <si>
    <t xml:space="preserve">BOCA PARA BUEIRO SIMPLES CELULAR 250 X 250 CM EM GABIÃO, ALAS COM ESCONSIDADE DE 45°, INCLUINDO FÔRMAS E MATERIAIS. AF_07/2021</t>
  </si>
  <si>
    <t xml:space="preserve">BOCA PARA BUEIRO SIMPLES CELULAR 300 X 300 CM EM GABIÃO, ALAS COM ESCONSIDADE DE 45°, INCLUINDO FÔRMAS E MATERIAIS. AF_07/2021</t>
  </si>
  <si>
    <t xml:space="preserve">BOCA PARA BUEIRO DUPLO CELULAR 150 X 150 CM EM GABIÃO, ALAS COM ESCONSIDADE DE 45°, INCLUINDO FÔRMAS E MATERIAIS. AF_07/2021</t>
  </si>
  <si>
    <t xml:space="preserve">BOCA PARA BUEIRO DUPLO CELULAR 200 X 200 CM EM GABIÃO, ALAS COM ESCONSIDADE DE 45°, INCLUINDO FÔRMAS E MATERIAIS. AF_07/2021</t>
  </si>
  <si>
    <t xml:space="preserve">BOCA PARA BUEIRO DUPLO CELULAR 250 X 250 CM EM GABIÃO, ALAS COM ESCONSIDADE DE 45°, INCLUINDO FÔRMAS E MATERIAIS. AF_07/2021</t>
  </si>
  <si>
    <t xml:space="preserve">BOCA PARA BUEIRO DUPLO CELULAR 300 X 300 CM EM GABIÃO, ALAS COM ESCONSIDADE DE 45°, INCLUINDO FÔRMAS E MATERIAIS. AF_07/2021</t>
  </si>
  <si>
    <t xml:space="preserve">BOCA PARA BUEIRO TRIPLO CELULAR 150 X 150 CM EM GABIÃO, ALAS COM ESCONSIDADE DE 45°, INCLUINDO FÔRMAS E MATERIAIS. AF_07/2021</t>
  </si>
  <si>
    <t xml:space="preserve">BOCA PARA BUEIRO TRIPLO CELULAR 200 X 200 CM EM GABIÃO, ALAS COM ESCONSIDADE DE 45°, INCLUINDO FÔRMAS E MATERIAIS. AF_07/2021</t>
  </si>
  <si>
    <t xml:space="preserve">BOCA PARA BUEIRO TRIPLO CELULAR 250 X 250 CM EM GABIÃO, ALAS COM ESCONSIDADE DE 45°, INCLUINDO FÔRMAS E MATERIAIS. AF_07/2021</t>
  </si>
  <si>
    <t xml:space="preserve">BOCA PARA BUEIRO TRIPLO CELULAR 300 X 300 CM EM GABIÃO, ALAS COM ESCONSIDADE DE 45°, INCLUINDO FÔRMAS E MATERIAIS. AF_07/2021</t>
  </si>
  <si>
    <t xml:space="preserve">ESCORAMENTO</t>
  </si>
  <si>
    <t xml:space="preserve">ESCO</t>
  </si>
  <si>
    <t xml:space="preserve">ESCORAMENTO DE MADEIRA EM VALAS</t>
  </si>
  <si>
    <t xml:space="preserve">0023</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</si>
  <si>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</si>
  <si>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</si>
  <si>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</si>
  <si>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</si>
  <si>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</si>
  <si>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</si>
  <si>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</si>
  <si>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</si>
  <si>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</si>
  <si>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</si>
  <si>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</si>
  <si>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</si>
  <si>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</si>
  <si>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</si>
  <si>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</si>
  <si>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</si>
  <si>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</si>
  <si>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</si>
  <si>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METALICO EM VALAS OU POCOS</t>
  </si>
  <si>
    <t xml:space="preserve">0024</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</si>
  <si>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</si>
  <si>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</si>
  <si>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</si>
  <si>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</si>
  <si>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</si>
  <si>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</si>
  <si>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</si>
  <si>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</si>
  <si>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</si>
  <si>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</si>
  <si>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</si>
  <si>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</si>
  <si>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ESQUADRIAS/FERRAGENS/VIDROS</t>
  </si>
  <si>
    <t xml:space="preserve">ESQV</t>
  </si>
  <si>
    <t xml:space="preserve">PORTA DE MADEIRA</t>
  </si>
  <si>
    <t xml:space="preserve">0089</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</si>
  <si>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</si>
  <si>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</si>
  <si>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</si>
  <si>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</si>
  <si>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</si>
  <si>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</si>
  <si>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</si>
  <si>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</si>
  <si>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</si>
  <si>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</si>
  <si>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</si>
  <si>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BATENTE PARA PORTA DE MADEIRA, PADRÃO MÉDIO - FORNECIMENTO E MONTAGEM. AF_12/2019</t>
  </si>
  <si>
    <t xml:space="preserve">BATENTE PARA PORTA DE MADEIRA, FIXAÇÃO COM ARGAMASSA, PADRÃO MÉDIO - FORNECIMENTO E INSTALAÇÃO. AF_12/2019</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</si>
  <si>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</si>
  <si>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</si>
  <si>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</si>
  <si>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</si>
  <si>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</si>
  <si>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</si>
  <si>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</si>
  <si>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</si>
  <si>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</si>
  <si>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</si>
  <si>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</si>
  <si>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</si>
  <si>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</si>
  <si>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</si>
  <si>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</si>
  <si>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</si>
  <si>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</si>
  <si>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</si>
  <si>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</si>
  <si>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</si>
  <si>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</si>
  <si>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</si>
  <si>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</si>
  <si>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</si>
  <si>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</si>
  <si>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</si>
  <si>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</si>
  <si>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</si>
  <si>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</si>
  <si>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</si>
  <si>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</si>
  <si>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</si>
  <si>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</si>
  <si>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VENEZIANA, 80X210CM, ESPESSURA DE 3CM,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</si>
  <si>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</si>
  <si>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</si>
  <si>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</si>
  <si>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</si>
  <si>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</si>
  <si>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</si>
  <si>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</si>
  <si>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</si>
  <si>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</si>
  <si>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</si>
  <si>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</si>
  <si>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</si>
  <si>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</si>
  <si>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</si>
  <si>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</si>
  <si>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</si>
  <si>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</si>
  <si>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</si>
  <si>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</si>
  <si>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</si>
  <si>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</si>
  <si>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</si>
  <si>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</si>
  <si>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</si>
  <si>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</si>
  <si>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</si>
  <si>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</si>
  <si>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</si>
  <si>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</si>
  <si>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</si>
  <si>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</si>
  <si>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</si>
  <si>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</si>
  <si>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</si>
  <si>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</si>
  <si>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</si>
  <si>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</si>
  <si>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</si>
  <si>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</si>
  <si>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</si>
  <si>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</si>
  <si>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</si>
  <si>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</si>
  <si>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</si>
  <si>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</si>
  <si>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</si>
  <si>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</si>
  <si>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</si>
  <si>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</si>
  <si>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</si>
  <si>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</si>
  <si>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</si>
  <si>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</si>
  <si>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</si>
  <si>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</si>
  <si>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</si>
  <si>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</si>
  <si>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</si>
  <si>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</si>
  <si>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t>
  </si>
  <si>
    <t xml:space="preserve">0090</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</si>
  <si>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</si>
  <si>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</si>
  <si>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</si>
  <si>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</si>
  <si>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</si>
  <si>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</si>
  <si>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</si>
  <si>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</si>
  <si>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E/OU TAMPA DE FERRO</t>
  </si>
  <si>
    <t xml:space="preserve">0092</t>
  </si>
  <si>
    <t xml:space="preserve">PORTA DE FERRO, DE ABRIR, TIPO GRADE COM CHAPA, COM GUARNIÇÕES. AF_12/2019</t>
  </si>
  <si>
    <t xml:space="preserve">JANELA DE FERRO</t>
  </si>
  <si>
    <t xml:space="preserve">0093</t>
  </si>
  <si>
    <t xml:space="preserve">JANELA DE AÇO TIPO BASCULANTE PARA VIDROS, COM BATENTE, FERRAGENS E PINTURA ANTICORROSIVA. EXCLUSIVE VIDROS, ACABAMENTO, ALIZAR E CONTRAMARCO. FORNECIMENTO E INSTALAÇÃO. AF_12/2019</t>
  </si>
  <si>
    <t xml:space="preserve">JANELA DE AÇO DE CORRER COM 4 FOLHAS PARA VIDRO, COM BATENTE, FERRAGENS E PINTURA ANTICORROSIVA. EXCLUSIVE VIDROS,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</si>
  <si>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</si>
  <si>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</si>
  <si>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FERRO</t>
  </si>
  <si>
    <t xml:space="preserve">0095</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</si>
  <si>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</si>
  <si>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</si>
  <si>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</si>
  <si>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</si>
  <si>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</si>
  <si>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</si>
  <si>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</si>
  <si>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PORTA E/OU TAMPA DE ALUMINIO</t>
  </si>
  <si>
    <t xml:space="preserve">0098</t>
  </si>
  <si>
    <t xml:space="preserve">PORTA CORTA-FOGO 90X210X4CM - FORNECIMENTO E INSTALAÇÃO. AF_12/2019</t>
  </si>
  <si>
    <t xml:space="preserve">PORTA DE ALUMÍNIO DE ABRIR COM LAMBRI,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</si>
  <si>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</si>
  <si>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</si>
  <si>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</si>
  <si>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PORTA DE CORRER DE ALUMÍNIO, COM DUAS FOLHAS PARA VIDRO, INCLUSO VIDRO LISO INCOLOR, FECHADURA E PUXADOR, SEM ALIZAR. AF_12/2019</t>
  </si>
  <si>
    <t xml:space="preserve">FERRAGENS PARA PORTAS</t>
  </si>
  <si>
    <t xml:space="preserve">0100</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</si>
  <si>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</si>
  <si>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</si>
  <si>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FERRAGENS DIVERSAS</t>
  </si>
  <si>
    <t xml:space="preserve">0102</t>
  </si>
  <si>
    <t xml:space="preserve">PUXADOR CENTRAL PARA ESQUADRIA DE MADEIRA. AF_12/2019</t>
  </si>
  <si>
    <t xml:space="preserve">PORTA CADEADO ZINCADO OXIDADO PRETO COM CADEADO DE AÇO INOX, LARGURA DE *50* MM. AF_12/2019</t>
  </si>
  <si>
    <t xml:space="preserve">TARJETA TIPO LIVRE/OCUPADO PARA PORTA DE BANHEIRO. AF_12/2019</t>
  </si>
  <si>
    <t xml:space="preserve">CREMONA EM LATÃO CROMADO OU POLIDO, COMPLETA. AF_12/2019</t>
  </si>
  <si>
    <t xml:space="preserve">FECHO DE EMBUTIR TIPO UNHA 22CM. AF_12/2019</t>
  </si>
  <si>
    <t xml:space="preserve">FECHO DE EMBUTIR TIPO UNHA 40CM. AF_12/2019</t>
  </si>
  <si>
    <t xml:space="preserve">DOBRADIÇA EM AÇO/FERRO, 3" X 21/2", E=1,9 A 2MM, SEN ANEL, CROMADO OU ZINCADO, TAMPA BOLA, COM PARAFUSOS. AF_12/2019</t>
  </si>
  <si>
    <t xml:space="preserve">DOBRADIÇA TIPO VAI E VEM EM LATÃO POLIDO 3". AF_12/2019</t>
  </si>
  <si>
    <t xml:space="preserve">VIDROS/ESPELHOS</t>
  </si>
  <si>
    <t xml:space="preserve">0103</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</si>
  <si>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</si>
  <si>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</si>
  <si>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</si>
  <si>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</si>
  <si>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</si>
  <si>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</si>
  <si>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</si>
  <si>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</si>
  <si>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</si>
  <si>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</si>
  <si>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t>
  </si>
  <si>
    <t xml:space="preserve">INSTALAÇÃO DE VIDRO LISO INCOLOR, E = 4 MM, EM ESQUADRIA DE ALUMÍNIO OU PVC, FIXADO COM BAGUETE. AF_01/2021_P</t>
  </si>
  <si>
    <t xml:space="preserve">INSTALAÇÃO DE VIDRO LISO FUME, E = 4 MM, EM ESQUADRIA DE ALUMÍNIO OU PVC, FIXADO COM BAGUETE. AF_01/2021_P</t>
  </si>
  <si>
    <t xml:space="preserve">INSTALAÇÃO DE VIDRO LISO INCOLOR, E = 5 MM, EM ESQUADRIA DE ALUMÍNIO OU PVC, FIXADO COM BAGUETE. AF_01/2021_P</t>
  </si>
  <si>
    <t xml:space="preserve">INSTALAÇÃO DE VIDRO LISO FUME, E = 5 MM, EM ESQUADRIA DE ALUMÍNIO OU PVC, FIXADO COM BAGUETE. AF_01/2021_P</t>
  </si>
  <si>
    <t xml:space="preserve">INSTALAÇÃO DE VIDRO LISO INCOLOR, E = 6 MM, EM ESQUADRIA DE ALUMÍNIO OU PVC, FIXADO COM BAGUETE. AF_01/2021_P</t>
  </si>
  <si>
    <t xml:space="preserve">INSTALAÇÃO DE VIDRO LISO FUME, E = 6 MM, EM ESQUADRIA DE ALUMÍNIO OU PVC, FIXADO COM BAGUETE. AF_01/2021_P</t>
  </si>
  <si>
    <t xml:space="preserve">INSTALAÇÃO DE VIDRO LISO INCOLOR, E = 8 MM, EM ESQUADRIA DE ALUMÍNIO OU PVC, FIXADO COM BAGUETE. AF_01/2021_P</t>
  </si>
  <si>
    <t xml:space="preserve">INSTALAÇÃO DE VIDRO LISO INCOLOR, E = 10 MM, EM ESQUADRIA DE ALUMÍNIO OU PVC, FIXADO COM BAGUETE. AF_01/2021_P</t>
  </si>
  <si>
    <t xml:space="preserve">INSTALAÇÃO DE VIDRO IMPRESSO, E = 4 MM, EM ESQUADRIA DE ALUMÍNIO OU PVC, FIXADO COM BAGUETE. AF_01/2021_P</t>
  </si>
  <si>
    <t xml:space="preserve">INSTALAÇÃO DE VIDRO ARAMADO, E = 6 MM, EM ESQUADRIA DE ALUMÍNIO OU PVC, FIXADO COM BAGUETE. AF_01/2021_P</t>
  </si>
  <si>
    <t xml:space="preserve">INSTALAÇÃO DE VIDRO ARAMADO, E = 7 MM, EM ESQUADRIA DE ALUMÍNIO OU PVC, FIXADO COM BAGUETE. AF_01/2021_P</t>
  </si>
  <si>
    <t xml:space="preserve">INSTALAÇÃO DE VIDRO LAMINADO, E = 8 MM (4+4), ENCAIXADO EM PERFIL U. AF_01/2021_P</t>
  </si>
  <si>
    <t xml:space="preserve">INSTALAÇÃO DE VIDRO LAMINADO, E = 12 MM (4+4+4), ENCAIXADO EM PERFIL U. AF_01/2021_P</t>
  </si>
  <si>
    <t xml:space="preserve">INSTALAÇÃO DE VIDRO LAMINADO, E = 15 MM (5+5+5), ENCAIXADO EM PERFIL U. AF_01/2021_P</t>
  </si>
  <si>
    <t xml:space="preserve">INSTALAÇÃO DE VIDRO TEMPERADO, E = 6 MM, ENCAIXADO EM PERFIL U. AF_01/2021_P</t>
  </si>
  <si>
    <t xml:space="preserve">INSTALAÇÃO DE VIDRO TEMPERADO, E = 8 MM, ENCAIXADO EM PERFIL U. AF_01/2021_P</t>
  </si>
  <si>
    <t xml:space="preserve">INSTALAÇÃO DE VIDRO TEMPERADO, E = 10 MM, ENCAIXADO EM PERFIL U. AF_01/2021_P</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</si>
  <si>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</si>
  <si>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</si>
  <si>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</si>
  <si>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</si>
  <si>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</si>
  <si>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</si>
  <si>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</si>
  <si>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ALUMINIO</t>
  </si>
  <si>
    <t xml:space="preserve">0222</t>
  </si>
  <si>
    <t xml:space="preserve">JANELA DE ALUMÍNIO TIPO MAXIM-AR, COM VIDROS, BATENTE E FERRAGENS. EXCLUSIVE ALIZAR, ACABAMENTO E CONTRAMARCO. FORNECIMENTO E INSTALAÇÃO. AF_12/2019</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</si>
  <si>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</si>
  <si>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</si>
  <si>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</si>
  <si>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</si>
  <si>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CONTRAMARCO DE ALUMÍNIO, FIXAÇÃO COM ARGAMASSA - FORNECIMENTO E INSTALAÇÃO. AF_12/2019</t>
  </si>
  <si>
    <t xml:space="preserve">CONTRAMARCO DE ALUMÍNIO, FIXAÇÃO COM PARAFUSO - FORNECIMENTO E INSTALAÇÃO. AF_12/2019</t>
  </si>
  <si>
    <t xml:space="preserve">JANELA FIXA DE ALUMÍNIO PARA VIDRO, COM VIDRO, BATENTE E FERRAGENS. EXCLUSIVE ACABAMENTO, ALIZAR E CONTRAMARCO. FORNECIMENTO E INSTALAÇÃO. AF_12/2019</t>
  </si>
  <si>
    <t xml:space="preserve">FUNDACOES E ESTRUTURAS</t>
  </si>
  <si>
    <t xml:space="preserve">FUES</t>
  </si>
  <si>
    <t xml:space="preserve">TUBULOES</t>
  </si>
  <si>
    <t xml:space="preserve">0038</t>
  </si>
  <si>
    <t xml:space="preserve">TUBULÃO A CÉU ABERTO, DIÂMETRO DO FUSTE DE 70CM, ESCAVAÇÃO MANUAL, SEM ALARGAMENTO DE BASE, CONCRETO FEITO EM OBRA E LANÇADO COM JERICA. AF_05/2020</t>
  </si>
  <si>
    <t xml:space="preserve">TUBULÃO A CÉU ABERTO, DIÂMETRO DO FUSTE DE 80CM, ESCAVAÇÃO MANUAL, SEM ALARGAMENTO DE BASE, CONCRETO FEITO EM OBRA E LANÇADO COM JERICA. AF_05/2020</t>
  </si>
  <si>
    <t xml:space="preserve">TUBULÃO A CÉU ABERTO, DIÂMETRO DO FUSTE DE 100CM, ESCAVAÇÃO MANUAL, SEM ALARGAMENTO DE BASE, CONCRETO FEITO EM OBRA E LANÇADO COM JERICA. AF_05/2020</t>
  </si>
  <si>
    <t xml:space="preserve">TUBULÃO A CÉU ABERTO, DIÂMETRO DO FUSTE DE 120CM, ESCAVAÇÃO MANUAL, SEM ALARGAMENTO DE BASE, CONCRETO FEITO EM OBRA E LANÇADO COM JERICA. AF_05/2020</t>
  </si>
  <si>
    <t xml:space="preserve">TUBULÃO A CÉU ABERTO, DIÂMETRO DO FUSTE DE 70CM, ESCAVAÇÃO MECÂNICA, SEM ALARGAMENTO DE BASE, CONCRETO FEITO EM OBRA E LANÇADO COM JERICA. AF_05/2020</t>
  </si>
  <si>
    <t xml:space="preserve">TUBULÃO A CÉU ABERTO, DIÂMETRO DO FUSTE DE 80CM, ESCAVAÇÃO MECÂNICA, SEM ALARGAMENTO DE BASE, CONCRETO FEITO EM OBRA E LANÇADO COM JERICA. AF_05/2020</t>
  </si>
  <si>
    <t xml:space="preserve">TUBULÃO A CÉU ABERTO, DIÂMETRO DO FUSTE DE 100CM, ESCAVAÇÃO MECÂNICA, SEM ALARGAMENTO DE BASE, CONCRETO FEITO EM OBRA E LANÇADO COM JERICA. AF_05/2020</t>
  </si>
  <si>
    <t xml:space="preserve">TUBULÃO A CÉU ABERTO, DIÂMETRO DO FUSTE DE 120CM, ESCAVAÇÃO MECÂNICA, SEM ALARGAMENTO DE BASE, CONCRETO FEITO EM OBRA E LANÇADO COM JERICA. AF_05/2020</t>
  </si>
  <si>
    <t xml:space="preserve">TUBULÃO A CÉU ABERTO, DIÂMETRO DO FUSTE DE 70CM, ESCAVAÇÃO MANUAL, SEM ALARGAMENTO DE BASE, CONCRETO USINADO E LANÇADO COM BOMBA OU DIRETAMENTE DO CAMINHÃO. AF_05/2020</t>
  </si>
  <si>
    <t xml:space="preserve">TUBULÃO A CÉU ABERTO, DIÂMETRO DO FUSTE DE 80CM, ESCAVAÇÃO MANUAL, SEM ALARGAMENTO DE BASE, CONCRETO USINADO E LANÇADO COM BOMBA OU DIRETAMENTE DO CAMINHÃO. AF_05/2020</t>
  </si>
  <si>
    <t xml:space="preserve">TUBULÃO A CÉU ABERTO, DIÂMETRO DO FUSTE DE 100CM, ESCAVAÇÃO MANUAL, SEM ALARGAMENTO DE BASE, CONCRETO USINADO E LANÇADO COM BOMBA OU DIRETAMENTE DO CAMINHÃO. AF_05/2020</t>
  </si>
  <si>
    <t xml:space="preserve">TUBULÃO A CÉU ABERTO, DIÂMETRO DO FUSTE DE 120CM, ESCAVAÇÃO MANUAL, SEM ALARGAMENTO DE BASE, CONCRETO USINADO E LANÇADO COM BOMBA OU DIRETAMENTE DO CAMINHÃO. AF_05/2020</t>
  </si>
  <si>
    <t xml:space="preserve">TUBULÃO A CÉU ABERTO, DIÂMETRO DO FUSTE DE 70CM, ESCAVAÇÃO MECÂNICA, SEM ALARGAMENTO DE BASE, CONCRETO USINADO E LANÇADO COM BOMBA OU DIRETAMENTE DO CAMINHÃO. AF_05/2020</t>
  </si>
  <si>
    <t xml:space="preserve">TUBULÃO A CÉU ABERTO, DIÂMETRO DO FUSTE DE 80CM, ESCAVAÇÃO MECÂNICA, SEM ALARGAMENTO DE BASE, CONCRETO USINADO E LANÇADO COM BOMBA OU DIRETAMENTE DO CAMINHÃO. AF_05/2020</t>
  </si>
  <si>
    <t xml:space="preserve">TUBULÃO A CÉU ABERTO, DIÂMETRO DO FUSTE DE 100CM, ESCAVAÇÃO MECÂNICA, SEM ALARGAMENTO DE BASE, CONCRETO USINADO E LANÇADO COM BOMBA OU DIRETAMENTE DO CAMINHÃO. AF_05/2020</t>
  </si>
  <si>
    <t xml:space="preserve">TUBULÃO A CÉU ABERTO, DIÂMETRO DO FUSTE DE 120CM, ESCAVAÇÃO MECÂNICA, SEM ALARGAMENTO DE BASE, CONCRETO USINADO E LANÇADO COM BOMBA OU DIRETAMENTE DO CAMINHÃO. AF_05/2020</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</si>
  <si>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</si>
  <si>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AF_05/2020</t>
  </si>
  <si>
    <t xml:space="preserve">ESTACAS</t>
  </si>
  <si>
    <t xml:space="preserve">0039</t>
  </si>
  <si>
    <t xml:space="preserve">ARRASAMENTO MECANICO DE ESTACA DE CONCRETO ARMADO, DIAMETROS DE 41 CM A 60 CM. AF_05/2021</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</si>
  <si>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</si>
  <si>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</si>
  <si>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101 CM A 150 CM. AF_05/2021</t>
  </si>
  <si>
    <t xml:space="preserve">ARRASAMENTO DE ESTACA METÁLICA, PERFIL LAMINADO TIPO  I  FAMÍLIA 250. AF_05/2021</t>
  </si>
  <si>
    <t xml:space="preserve">ARRASAMENTO MECÂNICO DE ESTACA METÁLICA, PERFIL LAMINADO TIPO  H - FAMÍLIA 250. AF_05/2021</t>
  </si>
  <si>
    <t xml:space="preserve">ARRASAMENTO MECÂNICO DE ESTACA METÁLICA, PERFIL LAMINADO TIPO  H - FAMÍLIA 310. AF_05/2021</t>
  </si>
  <si>
    <t xml:space="preserve">ESTACA HÉLICE CONTÍNUA, DIÂMETRO DE 30 CM, INCLUSO CONCRETO FCK=30MPA E ARMADURA MÍNIMA (EXCLUSIVE MOBILIZAÇÃO, DESMOBILIZAÇÃO E BOMBEAMENTO). AF_12/2019</t>
  </si>
  <si>
    <t xml:space="preserve">ESTACA HÉLICE CONTÍNUA , DIÂMETRO DE 50 CM, INCLUSO CONCRETO FCK=30MPA E ARMADURA MÍNIMA (EXCLUSIVE MOBILIZAÇÃO, DESMOBILIZAÇÃO E BOMBEAMENTO). AF_12/2019</t>
  </si>
  <si>
    <t xml:space="preserve">ESTACA HÉLICE CONTÍNUA, DIÂMETRO DE 70 CM, INCLUSO CONCRETO FCK=30MPA E ARMADURA MÍNIMA (EXCLUSIVE MOBILIZAÇÃO, DESMOBILIZAÇÃO E BOMBEAMENTO). AF_12/2019</t>
  </si>
  <si>
    <t xml:space="preserve">ESTACA HÉLICE CONTÍNUA, DIÂMETRO DE 80 CM, INCLUSO CONCRETO FCK=30MPA E ARMADURA MÍNIMA (EXCLUSIVE MOBILIZAÇÃO, DESMOBILIZAÇÃO E BOMBEAMENTO). AF_12/2019.</t>
  </si>
  <si>
    <t xml:space="preserve">ESTACA HÉLICE CONTÍNUA, DIÂMETRO DE 90 CM, INCLUSO CONCRETO FCK=30MPA E ARMADURA MÍNIMA (EXCLUSIVE MOBILIZAÇÃO, DESMOBILIZAÇÃO E BOMBEAMENTO). AF_12/2019.</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</si>
  <si>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</si>
  <si>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</si>
  <si>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</si>
  <si>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</si>
  <si>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</si>
  <si>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</si>
  <si>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</si>
  <si>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</si>
  <si>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</si>
  <si>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</si>
  <si>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CAMINHÃO BETONEIRA (EXCLUSIVE MOBILIZAÇÃO E DESMOBILIZAÇÃO). AF_01/2020</t>
  </si>
  <si>
    <t xml:space="preserve">ESTACA ESCAVADA MECANICAMENTE, SEM FLUIDO ESTABILIZANTE, COM 25CM DE DIÂMETRO, CONCRETO LANÇADO MANUALMENTE (EXCLUSIVE MOBILIZAÇÃO E DESMOBILIZAÇÃO). AF_01/2020</t>
  </si>
  <si>
    <t xml:space="preserve">ESTACA ESCAVADA MECANICAMENTE, SEM FLUIDO ESTABILIZANTE, COM 60CM DE DIÂMETRO, CONCRETO LANÇADO POR BOMBA LANÇA (EXCLUSIVE MOBILIZAÇÃO E DESMOBILIZAÇÃO). AF_01/2020</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</si>
  <si>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</si>
  <si>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</si>
  <si>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</si>
  <si>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</si>
  <si>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</si>
  <si>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</si>
  <si>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</si>
  <si>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LASTROS/FUNDACOES DIVERSAS</t>
  </si>
  <si>
    <t xml:space="preserve">0040</t>
  </si>
  <si>
    <t xml:space="preserve">LASTRO DE CONCRETO MAGRO, APLICADO EM PISOS, LAJES SOBRE SOLO OU RADIERS, ESPESSURA DE 3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</si>
  <si>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</si>
  <si>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</si>
  <si>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</si>
  <si>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</si>
  <si>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</si>
  <si>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</si>
  <si>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</si>
  <si>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</si>
  <si>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AF_09/2021</t>
  </si>
  <si>
    <t xml:space="preserve">COMPACTAÇÃO MECÂNICA DE SOLO PARA EXECUÇÃO DE RADIER, PISO DE CONCRETO OU LAJE SOBRE SOLO, COM COMPACTADOR DE SOLOS A PERCUSSÃO. AF_09/2021</t>
  </si>
  <si>
    <t xml:space="preserve">COMPACTAÇÃO MECÂNICA DE SOLO PARA EXECUÇÃO DE RADIER, PISO DE CONCRETO OU LAJE SOBRE SOLO, COM COMPACTADOR DE SOLOS TIPO PLACA VIBRATÓRIA. AF_09/2021</t>
  </si>
  <si>
    <t xml:space="preserve">FABRICAÇÃO, MONTAGEM E DESMONTAGEM DE FORMA PARA RADIER, PISO DE CONCRETO OU LAJE SOBRE SOLO, EM MADEIRA SERRADA, 4 UTILIZAÇÕES. AF_09/2021</t>
  </si>
  <si>
    <t xml:space="preserve">CAMADA SEPARADORA PARA EXECUÇÃO DE RADIER, PISO DE CONCRETO OU LAJE SOBRE SOLO, EM LONA PLÁSTICA. AF_09/2021</t>
  </si>
  <si>
    <t xml:space="preserve">ARMAÇÃO PARA EXECUÇÃO DE RADIER, PISO DE CONCRETO OU LAJE SOBRE SOLO, COM USO DE TELA Q-92.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</si>
  <si>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</si>
  <si>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</si>
  <si>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</si>
  <si>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</si>
  <si>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</si>
  <si>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</si>
  <si>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ACABAMENTO POLIDO PARA PISO DE CONCRETO ARMADO OU LAJE SOBRE SOLO DE ALTA RESISTÊNCIA. AF_09/2021</t>
  </si>
  <si>
    <t xml:space="preserve">EXECUÇÃO DE RADIER, ESPESSURA DE 10 CM, FCK = 30 MPA, COM USO DE FORMAS EM MADEIRA SERRADA. AF_09/2021</t>
  </si>
  <si>
    <t xml:space="preserve">EXECUÇÃO DE RADIER, ESPESSURA DE 15 CM, FCK = 30 MPA, COM USO DE FORMAS EM MADEIRA SERRADA. AF_09/2021</t>
  </si>
  <si>
    <t xml:space="preserve">EXECUÇÃO DE RADIER, ESPESSURA DE 20 CM, FCK = 30 MPA, COM USO DE FORMAS EM MADEIRA SERRADA. AF_09/2021</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</si>
  <si>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</si>
  <si>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</si>
  <si>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</si>
  <si>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EXECUÇÃO DE RADIER, ESPESSURA DE 25 CM, FCK = 30 MPA, COM USO DE FORMAS EM MADEIRA SERRADA. AF_09/2021</t>
  </si>
  <si>
    <t xml:space="preserve">EXECUÇÃO DE RADIER, ESPESSURA DE 30 CM, FCK = 30 MPA, COM USO DE FORMAS EM MADEIRA SERRADA. AF_09/2021</t>
  </si>
  <si>
    <t xml:space="preserve">EXECUÇÃO DE PISO DE CONCRETO, SEM ACABAMENTO SUPERFICIAL, ESPESSURA DE 15 CM, FCK = 30 MPA, COM USO DE FORMAS EM MADEIRA SERRADA. AF_09/2021</t>
  </si>
  <si>
    <t xml:space="preserve">EXECUÇÃO DE PISO DE CONCRETO, COM ACABAMENTO SUPERFICIAL, ESPESSURA DE 15 CM, FCK = 30 MPA, COM USO DE FORMAS EM MADEIRA SERRADA. AF_09/2021</t>
  </si>
  <si>
    <t xml:space="preserve">EXECUÇÃO DE LAJE SOBRE SOLO, ESPESSURA DE 10 CM, FCK = 30 MPA, COM USO DE FORMAS EM MADEIRA SERRADA. AF_09/2021</t>
  </si>
  <si>
    <t xml:space="preserve">EXECUÇÃO DE LAJE SOBRE SOLO, ESPESSURA DE 15 CM, FCK = 30 MPA, COM USO DE FORMAS EM MADEIRA SERRADA. AF_09/2021</t>
  </si>
  <si>
    <t xml:space="preserve">EXECUÇÃO DE LAJE SOBRE SOLO, ESPESSURA DE 20 CM, FCK = 30 MPA, COM USO DE FORMAS EM MADEIRA SERRADA. AF_09/2021</t>
  </si>
  <si>
    <t xml:space="preserve">EXECUÇÃO DE LAJE SOBRE SOLO, ESPESSURA DE 25 CM, FCK = 30 MPA, COM USO DE FORMAS EM MADEIRA SERRADA. AF_09/2021</t>
  </si>
  <si>
    <t xml:space="preserve">EXECUÇÃO DE LAJE SOBRE SOLO, ESPESSURA DE 30 CM, FCK = 30 MPA, COM USO DE FORMAS EM MADEIRA SERRADA. AF_09/2021</t>
  </si>
  <si>
    <t xml:space="preserve">FORMAS/CIMBRAMENTOS/ESCORAMENTOS</t>
  </si>
  <si>
    <t xml:space="preserve">0041</t>
  </si>
  <si>
    <t xml:space="preserve">FABRICAÇÃO DE FÔRMA PARA PILARES E ESTRUTURAS SIMILARES, EM CHAPA DE MADEIRA COMPENSADA RESINADA, E = 17 MM. AF_09/2020</t>
  </si>
  <si>
    <t xml:space="preserve">FABRICAÇÃO DE FÔRMA PARA PILARES E ESTRUTURAS SIMILARES, EM CHAPA DE MADEIRA COMPENSADA PLASTIFICADA, E = 18 MM. AF_09/2020</t>
  </si>
  <si>
    <t xml:space="preserve">FABRICAÇÃO DE FÔRMA PARA VIGAS, EM CHAPA DE MADEIRA COMPENSADA RESINADA, E = 17 MM. AF_09/2020</t>
  </si>
  <si>
    <t xml:space="preserve">FABRICAÇÃO DE FÔRMA PARA VIGAS, EM CHAPA DE MADEIRA COMPENSADA PLASTIFICADA, E = 18 MM. AF_09/2020</t>
  </si>
  <si>
    <t xml:space="preserve">FABRICAÇÃO DE FÔRMA PARA LAJES, EM CHAPA DE MADEIRA COMPENSADA RESINADA, E = 17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</si>
  <si>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</si>
  <si>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</si>
  <si>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</si>
  <si>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</si>
  <si>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</si>
  <si>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</si>
  <si>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</si>
  <si>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</si>
  <si>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</si>
  <si>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</si>
  <si>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</si>
  <si>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</si>
  <si>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</si>
  <si>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</si>
  <si>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</si>
  <si>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</si>
  <si>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</si>
  <si>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</si>
  <si>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</si>
  <si>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</si>
  <si>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</si>
  <si>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</si>
  <si>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</si>
  <si>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</si>
  <si>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</si>
  <si>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</si>
  <si>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</si>
  <si>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</si>
  <si>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</si>
  <si>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</si>
  <si>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</si>
  <si>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</si>
  <si>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</si>
  <si>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</si>
  <si>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</si>
  <si>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</si>
  <si>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</si>
  <si>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</si>
  <si>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</si>
  <si>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</si>
  <si>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</si>
  <si>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</si>
  <si>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</si>
  <si>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</si>
  <si>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</si>
  <si>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</si>
  <si>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</si>
  <si>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</si>
  <si>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</si>
  <si>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</si>
  <si>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</si>
  <si>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</si>
  <si>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</si>
  <si>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</si>
  <si>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</si>
  <si>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</si>
  <si>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</si>
  <si>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</si>
  <si>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</si>
  <si>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</si>
  <si>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</si>
  <si>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</si>
  <si>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</si>
  <si>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</si>
  <si>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</si>
  <si>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</si>
  <si>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</si>
  <si>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</si>
  <si>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</si>
  <si>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</si>
  <si>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</si>
  <si>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</si>
  <si>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</si>
  <si>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</si>
  <si>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</si>
  <si>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</si>
  <si>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</si>
  <si>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</si>
  <si>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</si>
  <si>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</si>
  <si>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</si>
  <si>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</si>
  <si>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</si>
  <si>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</si>
  <si>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</si>
  <si>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</si>
  <si>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</si>
  <si>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</si>
  <si>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</si>
  <si>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</si>
  <si>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</si>
  <si>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</si>
  <si>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</si>
  <si>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</si>
  <si>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</si>
  <si>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SAPATA,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</si>
  <si>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</si>
  <si>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</si>
  <si>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</si>
  <si>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</si>
  <si>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</si>
  <si>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</si>
  <si>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</si>
  <si>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</si>
  <si>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</si>
  <si>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</si>
  <si>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</si>
  <si>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</si>
  <si>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</si>
  <si>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</si>
  <si>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</si>
  <si>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</si>
  <si>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</si>
  <si>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</si>
  <si>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</si>
  <si>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</si>
  <si>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</si>
  <si>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</si>
  <si>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</si>
  <si>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</si>
  <si>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</si>
  <si>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</si>
  <si>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</si>
  <si>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</si>
  <si>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</si>
  <si>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</si>
  <si>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</si>
  <si>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</si>
  <si>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</si>
  <si>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</si>
  <si>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</si>
  <si>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</si>
  <si>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</si>
  <si>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</si>
  <si>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</si>
  <si>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</si>
  <si>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</si>
  <si>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</si>
  <si>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</si>
  <si>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</si>
  <si>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</si>
  <si>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</si>
  <si>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</si>
  <si>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</si>
  <si>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</si>
  <si>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</si>
  <si>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</si>
  <si>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</si>
  <si>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</si>
  <si>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</si>
  <si>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</si>
  <si>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</si>
  <si>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</si>
  <si>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</si>
  <si>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</si>
  <si>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</si>
  <si>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</si>
  <si>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</si>
  <si>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</si>
  <si>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</si>
  <si>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</si>
  <si>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</si>
  <si>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</si>
  <si>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</si>
  <si>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</si>
  <si>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</si>
  <si>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</si>
  <si>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</si>
  <si>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</si>
  <si>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</si>
  <si>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</si>
  <si>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</si>
  <si>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</si>
  <si>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</si>
  <si>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</si>
  <si>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</si>
  <si>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</si>
  <si>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</si>
  <si>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</si>
  <si>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</si>
  <si>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20 MPA, COM 1 LANCE E LAJE PLANA, FÔRMA EM CHAPA DE MADEIRA COMPENSADA RESINADA. AF_11/2020</t>
  </si>
  <si>
    <t xml:space="preserve">ESCADA EM CONCRETO ARMADO MOLDADO IN LOCO, FCK 20 MPA, COM 2 LANCES EM "U" E LAJE PLANA, FÔRMA EM CHAPA DE MADEIRA COMPENSADA RESINADA. AF_11/2020</t>
  </si>
  <si>
    <t xml:space="preserve">ESCADA EM CONCRETO ARMADO MOLDADO IN LOCO, FCK 20 MPA, COM 2 LANCES EM "L" E LAJE PLANA, FÔRMA EM CHAPA DE MADEIRA COMPENSADA RESINADA. AF_11/2020</t>
  </si>
  <si>
    <t xml:space="preserve">ESCADA EM CONCRETO ARMADO MOLDADO IN LOCO, FCK 20 MPA, COM 2 LANCES EM "X" E LAJE PLANA, FÔRMA EM CHAPA DE MADEIRA COMPENSADA RESINADA. AF_11/2020</t>
  </si>
  <si>
    <t xml:space="preserve">ESCADA EM CONCRETO ARMADO MOLDADO IN LOCO, FCK 20 MPA, COM 1 LANCE E LAJE CASCATA, FÔRMA EM CHAPA DE MADEIRA COMPENSADA RESINADA. AF_11/2020</t>
  </si>
  <si>
    <t xml:space="preserve">ESCADA EM CONCRETO ARMADO MOLDADO IN LOCO, FCK 20 MPA, COM 2 LANCES EM "U" E LAJE CASCATA, FÔRMA EM CHAPA DE MADEIRA COMPENSADA RESINADA. AF_11/2020</t>
  </si>
  <si>
    <t xml:space="preserve">ESCADA EM CONCRETO ARMADO MOLDADO IN LOCO, FCK 20 MPA, COM 2 LANCES EM "L" E LAJE CASCATA, FÔRMA EM CHAPA DE MADEIRA COMPENSADA RESINADA. AF_11/2020</t>
  </si>
  <si>
    <t xml:space="preserve">ESCADA EM CONCRETO ARMADO MOLDADO IN LOCO, FCK 20 MPA, COM 2 LANCES EM "X" E LAJE CASCATA, FÔRMA EM CHAPA DE MADEIRA COMPENSADA RESINADA.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</si>
  <si>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</si>
  <si>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</si>
  <si>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</si>
  <si>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</si>
  <si>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</si>
  <si>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</si>
  <si>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MONTAGEM E DESMONTAGEM DE FÔRMA DE LAJE MACIÇA, PÉ-DIREITO SIMPLES, EM CHAPA DE MADEIRA COMPENSADA RESINADA E CIMBRAMENTO DE MADEIRA, 2 UTILIZAÇÕES. AF_03/2022</t>
  </si>
  <si>
    <t xml:space="preserve">MONTAGEM E DESMONTAGEM DE FÔRMA DE LAJE MACIÇA, PÉ-DIREITO SIMPLES, EM CHAPA DE MADEIRA COMPENSADA RESINADA E CIMBRAMENTO DE MADEIRA, 4 UTILIZAÇÕES. AF_03/2022</t>
  </si>
  <si>
    <t xml:space="preserve">MONTAGEM E DESMONTAGEM DE FÔRMA DE LAJE MACIÇA, PÉ-DIREITO SIMPLES, EM CHAPA DE MADEIRA COMPENSADA RESINADA E CIMBRAMENTO DE MADEIRA, 6 UTILIZAÇÕES. AF_03/2022</t>
  </si>
  <si>
    <t xml:space="preserve">MONTAGEM E DESMONTAGEM DE FÔRMA DE LAJE MACIÇA, PÉ-DIREITO SIMPLES, EM CHAPA DE MADEIRA COMPENSADA RESINADA E CIMBRAMENTO DE MADEIRA, 8 UTILIZAÇÕES. AF_03/2022</t>
  </si>
  <si>
    <t xml:space="preserve">ARMADURAS</t>
  </si>
  <si>
    <t xml:space="preserve">0042</t>
  </si>
  <si>
    <t xml:space="preserve">ARMAÇÃO VERTICAL DE ALVENARIA ESTRUTURAL; DIÂMETRO DE 10,0 MM. AF_09/2021</t>
  </si>
  <si>
    <t xml:space="preserve">ARMAÇÃO VERTICAL DE ALVENARIA ESTRUTURAL; DIÂMETRO DE 12,5 MM. AF_09/2021</t>
  </si>
  <si>
    <t xml:space="preserve">ARMAÇÃO DE CINTA DE ALVENARIA ESTRUTURAL; DIÂMETRO DE 10,0 MM. AF_09/2021</t>
  </si>
  <si>
    <t xml:space="preserve">ARMAÇÃO DE VERGA E CONTRAVERGA DE ALVENARIA ESTRUTURAL; DIÂMETRO DE 8,0 MM. AF_09/2021</t>
  </si>
  <si>
    <t xml:space="preserve">ARMAÇÃO DE VERGA E CONTRAVERGA DE ALVENARIA ESTRUTURAL; DIÂMETRO DE 10,0 MM. AF_09/2021</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</si>
  <si>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</si>
  <si>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</si>
  <si>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</si>
  <si>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</si>
  <si>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</si>
  <si>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</si>
  <si>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</si>
  <si>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</si>
  <si>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</si>
  <si>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</si>
  <si>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</si>
  <si>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ESTRUTURA CONVENCIONAL DE CONCRETO ARMADO UTILIZANDO AÇO CA-50 DE 16,0 MM - MONTAGEM. AF_06/2022</t>
  </si>
  <si>
    <t xml:space="preserve">ARMAÇÃO DE PILAR OU VIGA DE ESTRUTURA CONVENCIONAL DE CONCRETO ARMADO UTILIZANDO AÇO CA-50 DE 20,0 MM - MONTAGEM. AF_06/2022</t>
  </si>
  <si>
    <t xml:space="preserve">ARMAÇÃO DE PILAR OU VIGA DE ESTRUTURA CONVENCIONAL DE CONCRETO ARMADO UTILIZANDO AÇO CA-50 DE 25,0 MM - MONTAGEM. AF_06/2022</t>
  </si>
  <si>
    <t xml:space="preserve">ARMAÇÃO DE LAJE DE ESTRUTURA CONVENCIONAL DE CONCRETO ARMADO UTILIZANDO AÇO CA-60 DE 4,2 MM - MONTAGEM. AF_06/2022</t>
  </si>
  <si>
    <t xml:space="preserve">ARMAÇÃO DE LAJE DE ESTRUTURA CONVENCIONAL DE CONCRETO ARMADO UTILIZANDO AÇO CA-50 DE 10,0 MM - MONTAGEM. AF_06/2022</t>
  </si>
  <si>
    <t xml:space="preserve">ARMAÇÃO DE LAJE DE ESTRUTURA CONVENCIONAL DE CONCRETO ARMADO UTILIZANDO AÇO CA-50 DE 12,5 MM - MONTAGEM. AF_06/2022</t>
  </si>
  <si>
    <t xml:space="preserve">ARMAÇÃO DE LAJE DE ESTRUTURA CONVENCIONAL DE CONCRETO ARMADO UTILIZANDO AÇO CA-50 DE 16,0 MM - MONTAGEM. AF_06/2022</t>
  </si>
  <si>
    <t xml:space="preserve">ARMAÇÃO DE LAJE DE ESTRUTURA CONVENCIONAL DE CONCRETO ARMADO UTILIZANDO AÇO CA-50 DE 20,0 MM - MONTAGEM. AF_06/2022</t>
  </si>
  <si>
    <t xml:space="preserve">CORTE E DOBRA DE AÇO CA-50, DIÂMETRO DE 25,0 MM. AF_06/2022</t>
  </si>
  <si>
    <t xml:space="preserve">CORTE E DOBRA DE AÇO CA-60, DIÂMETRO DE 4,2 MM. AF_06/2022</t>
  </si>
  <si>
    <t xml:space="preserve">CORTE E DOBRA DE AÇO CA-60, DIÂMETRO DE 5,0 MM. AF_06/2022</t>
  </si>
  <si>
    <t xml:space="preserve">CORTE E DOBRA DE AÇO CA-50, DIÂMETRO DE 6,3 MM. AF_06/2022</t>
  </si>
  <si>
    <t xml:space="preserve">CORTE E DOBRA DE AÇO CA-50, DIÂMETRO DE 8,0 MM. AF_06/2022</t>
  </si>
  <si>
    <t xml:space="preserve">CORTE E DOBRA DE AÇO CA-50, DIÂMETRO DE 10,0 MM. AF_06/2022</t>
  </si>
  <si>
    <t xml:space="preserve">CORTE E DOBRA DE AÇO CA-50, DIÂMETRO DE 12,5 MM. AF_06/2022</t>
  </si>
  <si>
    <t xml:space="preserve">CORTE E DOBRA DE AÇO CA-50, DIÂMETRO DE 16,0 MM. AF_06/2022</t>
  </si>
  <si>
    <t xml:space="preserve">CORTE E DOBRA DE AÇO CA-50, DIÂMETRO DE 20,0 MM. AF_06/2022</t>
  </si>
  <si>
    <t xml:space="preserve">CORTE E DOBRA DE AÇO CA-25, DIÂMETRO DE 6,3 MM. AF_06/2022</t>
  </si>
  <si>
    <t xml:space="preserve">CORTE E DOBRA DE AÇO CA-25, DIÂMETRO DE 8,0 MM. AF_06/2022</t>
  </si>
  <si>
    <t xml:space="preserve">CORTE E DOBRA DE AÇO CA-25, DIÂMETRO DE 10,0 MM. AF_06/2022</t>
  </si>
  <si>
    <t xml:space="preserve">CORTE E DOBRA DE AÇO CA-25, DIÂMETRO DE 12,5 MM. AF_06/2022</t>
  </si>
  <si>
    <t xml:space="preserve">CORTE E DOBRA DE AÇO CA-25, DIÂMETRO DE 16,0 MM. AF_06/2022</t>
  </si>
  <si>
    <t xml:space="preserve">CORTE E DOBRA DE AÇO CA-25, DIÂMETRO DE 20,0 MM. AF_06/2022</t>
  </si>
  <si>
    <t xml:space="preserve">CORTE E DOBRA DE AÇO CA-25, DIÂMETRO DE 25,0 MM. AF_06/2022</t>
  </si>
  <si>
    <t xml:space="preserve">ARMAÇÃO UTILIZANDO AÇO CA-25 DE 6,3 MM - MONTAGEM. AF_06/2022</t>
  </si>
  <si>
    <t xml:space="preserve">ARMAÇÃO UTILIZANDO AÇO CA-25 DE 8,0 MM - MONTAGEM. AF_06/2022</t>
  </si>
  <si>
    <t xml:space="preserve">ARMAÇÃO UTILIZANDO AÇO CA-25 DE 10,0 MM - MONTAGEM. AF_06/2022</t>
  </si>
  <si>
    <t xml:space="preserve">ARMAÇÃO UTILIZANDO AÇO CA-25 DE 12,5 MM - MONTAGEM. AF_06/2022</t>
  </si>
  <si>
    <t xml:space="preserve">ARMAÇÃO UTILIZANDO AÇO CA-25 DE 16,0 MM - MONTAGEM. AF_06/2022</t>
  </si>
  <si>
    <t xml:space="preserve">ARMAÇÃO UTILIZANDO AÇO CA-25 DE 20,0 MM - MONTAGEM. AF_06/2022</t>
  </si>
  <si>
    <t xml:space="preserve">ARMAÇÃO UTILIZANDO AÇO CA-25 DE 25,0 MM - MONTAGEM. AF_06/2022</t>
  </si>
  <si>
    <t xml:space="preserve">ARMAÇÃO DE ESTRUTURAS DIVERSAS DE CONCRETO ARMADO, EXCETO VIGAS, PILARES, LAJES E FUNDAÇÕES, UTILIZANDO AÇO CA-60 DE 5,0 MM - MONTAGEM. AF_06/2022</t>
  </si>
  <si>
    <t xml:space="preserve">ARMAÇÃO DE ESTRUTURAS DIVERSAS DE CONCRETO ARMADO, EXCETO VIGAS, PILARES, LAJES E FUNDAÇÕES, UTILIZANDO AÇO CA-50 DE 6,3 MM - MONTAGEM. AF_06/2022</t>
  </si>
  <si>
    <t xml:space="preserve">ARMAÇÃO DE ESTRUTURAS DIVERSAS DE CONCRETO ARMADO, EXCETO VIGAS, PILARES, LAJES E FUNDAÇÕES, UTILIZANDO AÇO CA-50 DE 8,0 MM - MONTAGEM. AF_06/2022</t>
  </si>
  <si>
    <t xml:space="preserve">ARMAÇÃO DE ESTRUTURAS DIVERSAS DE CONCRETO ARMADO, EXCETO VIGAS, PILARES, LAJES E FUNDAÇÕES, UTILIZANDO AÇO CA-50 DE 10,0 MM - MONTAGEM. AF_06/2022</t>
  </si>
  <si>
    <t xml:space="preserve">ARMAÇÃO DE ESTRUTURAS DIVERSAS DE CONCRETO ARMADO, EXCETO VIGAS, PILARES, LAJES E FUNDAÇÕES, UTILIZANDO AÇO CA-50 DE 12,5 MM - MONTAGEM. AF_06/2022</t>
  </si>
  <si>
    <t xml:space="preserve">ARMAÇÃO DE ESTRUTURAS DIVERSAS DE CONCRETO ARMADO, EXCETO VIGAS, PILARES, LAJES E FUNDAÇÕES, UTILIZANDO AÇO CA-50 DE 16,0 MM - MONTAGEM. AF_06/2022</t>
  </si>
  <si>
    <t xml:space="preserve">ARMAÇÃO DE ESTRUTURAS DIVERSAS DE CONCRETO ARMADO, EXCETO VIGAS, PILARES, LAJES E FUNDAÇÕES, UTILIZANDO AÇO CA-50 DE 20,0 MM - MONTAGEM. AF_06/2022</t>
  </si>
  <si>
    <t xml:space="preserve">ARMAÇÃO DE ESTRUTURAS DIVERSAS DE CONCRETO ARMADO, EXCETO VIGAS, PILARES, LAJES E FUNDAÇÕES, UTILIZANDO AÇO CA-50 DE 25,0 MM - MONTAGEM. AF_06/2022</t>
  </si>
  <si>
    <t xml:space="preserve">CORTE E DOBRA DE AÇO CA-50, DIÂMERO DE 32 MM. AF_06/2022</t>
  </si>
  <si>
    <t xml:space="preserve">MONTAGEM DE ARMADURA DE ESTACAS, DIÂMETRO = 8,0 MM. AF_09/2021</t>
  </si>
  <si>
    <t xml:space="preserve">MONTAGEM DE ARMADURA DE ESTACAS, DIÂMETRO = 10,0 MM. AF_09/2021</t>
  </si>
  <si>
    <t xml:space="preserve">MONTAGEM DE ARMADURA DE ESTACAS, DIÂMETRO = 16,0 MM. AF_09/2021</t>
  </si>
  <si>
    <t xml:space="preserve">MONTAGEM DE ARMADURA DE ESTACAS, DIÂMETRO = 20,0 MM. AF_09/2021</t>
  </si>
  <si>
    <t xml:space="preserve">MONTAGEM DE ARMADURA DE ESTACAS, DIÂMETRO = 25,0 MM. AF_09/2021</t>
  </si>
  <si>
    <t xml:space="preserve">MONTAGEM DE ARMADURA DE ESTACAS, DIÂMETRO = 32,0 MM. AF_09/2021</t>
  </si>
  <si>
    <t xml:space="preserve">MONTAGEM DE ARMADURA TRANSVERSAL DE ESTACAS DE SEÇÃO CIRCULAR, DIÂMETRO = 5,0 MM. AF_09/2021</t>
  </si>
  <si>
    <t xml:space="preserve">MONTAGEM DE ARMADURA TRANVERSAL DE ESTACAS DE SEÇÃO RETANGULAR, DIÂMETRO = 5,0 MM. AF_09/2021</t>
  </si>
  <si>
    <t xml:space="preserve">MONTAGEM DE ARMADURA TRANSVERSAL DE ESTACAS DE SEÇÃO RETANGULAR, DIÂMETRO = 6,30 MM. AF_09/2021</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</si>
  <si>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</si>
  <si>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</si>
  <si>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</si>
  <si>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</si>
  <si>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</si>
  <si>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</si>
  <si>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</si>
  <si>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</si>
  <si>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</si>
  <si>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Q-159. AF_06/2019</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</si>
  <si>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</si>
  <si>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</si>
  <si>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</si>
  <si>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ARMAÇÃO DE CINTA DE ALVENARIA ESTRUTURAL; DIÂMETRO DE 12,5 MM. AF_09/2021</t>
  </si>
  <si>
    <t xml:space="preserve">ARMAÇÃO VERTICAL DE ALVENARIA ESTRUTURAL; DIÂMETRO DE 16,0 MM. AF_09/2021</t>
  </si>
  <si>
    <t xml:space="preserve">ARMAÇÃO DE VERGA E CONTRAVERGA DE ALVENARIA ESTRUTURAL; DIÂMETRO DE 16,0 MM. AF_09/2021</t>
  </si>
  <si>
    <t xml:space="preserve">ARMAÇÃO DE CINTA DE ALVENARIA ESTRUTURAL; DIÂMETRO DE 16,0 MM. AF_09/2021</t>
  </si>
  <si>
    <t xml:space="preserve">ARMAÇÃO DE VERGA E CONTRAVERGA DE ALVENARIA ESTRUTURAL; DIÂMETRO DE 12,5 MM. AF_09/2021</t>
  </si>
  <si>
    <t xml:space="preserve">ARMAÇÃO DE ESTRUTURAS DIVERSAS DE CONCRETO ARMADO, EXCETO VIGAS, PILARES, LAJES E FUNDAÇÕES, UTILIZANDO AÇO CA-50 DE 32,0 MM - MONTAGEM. AF_06/2022</t>
  </si>
  <si>
    <t xml:space="preserve">ARMAÇÃO DE PILAR OU VIGA DE ESTRUTURA CONVENCIONAL DE CONCRETO ARMADO UTILIZANDO AÇO CA-50 DE 32,0 MM. AF_06/2022</t>
  </si>
  <si>
    <t xml:space="preserve">ARMAÇÃO DE PILAR OU VIGA DE ESTRUTURA DE CONCRETO ARMADO EMBUTIDA EM ALVENARIA DE VEDAÇÃO UTILIZANDO AÇO CA-50 DE 16,0 MM - MONTAGEM. AF_06/2022</t>
  </si>
  <si>
    <t xml:space="preserve">ARMAÇÃO DE PILAR OU VIGA DE ESTRUTURA DE CONCRETO ARMADO EMBUTIDA EM ALVENARIA DE VEDAÇÃO UTILIZANDO AÇO CA-50 DE 12,5 MM - MONTAGEM. AF_06/2022</t>
  </si>
  <si>
    <t xml:space="preserve">ARMAÇÃO DE PILAR OU VIGA DE ESTRUTURA DE CONCRETO ARMADO EMBUTIDA EM ALVENARIA DE VEDAÇÃO UTILIZANDO AÇO CA-50 DE 10,0 MM - MONTAGEM. AF_06/2022</t>
  </si>
  <si>
    <t xml:space="preserve">ARMAÇÃO DE PILAR OU VIGA DE ESTRUTURA DE CONCRETO ARMADO EMBUTIDA EM ALVENARIA DE VEDAÇÃO UTILIZANDO AÇO CA-50 DE 8,0 MM - MONTAGEM. AF_06/2022</t>
  </si>
  <si>
    <t xml:space="preserve">ARMAÇÃO DE PILAR OU VIGA DE ESTRUTURA DE CONCRETO ARMADO EMBUTIDA EM ALVENARIA DE VEDAÇÃO UTILIZANDO AÇO CA-50 DE 6,3 MM - MONTAGEM. AF_06/2022</t>
  </si>
  <si>
    <t xml:space="preserve">ARMAÇÃO DE PILAR OU VIGA DE ESTRUTURA DE CONCRETO ARMADO EMBUTIDA EM ALVENARIA DE VEDAÇÃO UTILIZANDO AÇO CA-60 DE 5,0 MM - MONTAGEM. AF_06/2022</t>
  </si>
  <si>
    <t xml:space="preserve">CONCRETOS</t>
  </si>
  <si>
    <t xml:space="preserve">0043</t>
  </si>
  <si>
    <t xml:space="preserve">GRAUTEAMENTO VERTICAL EM ALVENARIA ESTRUTURAL. AF_09/2021</t>
  </si>
  <si>
    <t xml:space="preserve">GRAUTEAMENTO DE CINTA INTERMEDIÁRIA OU DE CONTRAVERGA EM ALVENARIA ESTRUTURAL. AF_09/2021</t>
  </si>
  <si>
    <t xml:space="preserve">GRAUTEAMENTO DE CINTA SUPERIOR OU DE VERGA EM ALVENARIA ESTRUTURAL. AF_09/2021</t>
  </si>
  <si>
    <t xml:space="preserve">GRAUTE FGK=15 MPA; TRAÇO 1:0,04:2,2:2,5 (EM MASSA SECA DE CIMENTO/CAL/AREIA GROSSA/BRITA 0) - PREPARO MECÂNICO COM BETONEIRA 400 L. AF_09/2021</t>
  </si>
  <si>
    <t xml:space="preserve">GRAUTE FGK=20 MPA; TRAÇO 1:0,04:1,8:2,1 (EM MASSA SECA DE CIMENTO/ CAL/ AREIA GROSSA/ BRITA 0) - PREPARO MECÂNICO COM BETONEIRA 400 L. AF_09/2021</t>
  </si>
  <si>
    <t xml:space="preserve">GRAUTE FGK=25 MPA; TRAÇO 1:0,02:1,3:1,6 (EM MASSA SECA DE CIMENTO/ CAL/ AREIA GROSSA/ BRITA 0) - PREPARO MECÂNICO COM BETONEIRA 400 L. AF_09/2021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</si>
  <si>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</si>
  <si>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</si>
  <si>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GRAUTE FGK=20 MPA; TRAÇO 1:1,8:2,1:0,4 (EM MASSA SECA DE CIMENTO/ AREIA GROSSA/ BRITA 0/ ADITIVO) - PREPARO MECÂNICO COM BETONEIRA 400 L. AF_09/2021</t>
  </si>
  <si>
    <t xml:space="preserve">GRAUTE FGK=25 MPA; TRAÇO 1:1,3:1,6:0,4 (EM MASSA SECA DE CIMENTO/ AREIA GROSSA/ BRITA 0/ ADITIVO) - PREPARO MECÂNICO COM BETONEIRA 400 L. AF_09/2021</t>
  </si>
  <si>
    <t xml:space="preserve">GRAUTE FGK=30 MPA; TRAÇO 1:0,9:1,2:0,6 (EM MASSA SECA DE CIMENTO/ AREIA GROSSA/ BRITA 0/ ADITIVO) - PREPARO MECÂNICO COM BETONEIRA 400 L. AF_09/2021</t>
  </si>
  <si>
    <t xml:space="preserve">CONCRETO MAGRO PARA LASTRO, TRAÇO 1:4,5:4,5 (EM MASSA SECA DE CIMENTO/ AREIA MÉDIA/ BRITA 1) - PREPARO MECÂNICO COM BETONEIRA 400 L. AF_05/2021</t>
  </si>
  <si>
    <t xml:space="preserve">CONCRETO FCK = 15MPA, TRAÇO 1:3,4:3,5 (EM MASSA SECA DE CIMENTO/ AREIA MÉDIA/ BRITA 1) - PREPARO MECÂNICO COM BETONEIRA 400 L. AF_05/2021</t>
  </si>
  <si>
    <t xml:space="preserve">CONCRETO FCK = 20MPA, TRAÇO 1:2,7:3 (EM MASSA SECA DE CIMENTO/ AREIA MÉDIA/ BRITA 1) - PREPARO MECÂNICO COM BETONEIRA 400 L. AF_05/2021</t>
  </si>
  <si>
    <t xml:space="preserve">CONCRETO FCK = 25MPA, TRAÇO 1:2,3:2,7 (EM MASSA SECA DE CIMENTO/ AREIA MÉDIA/ BRITA 1) - PREPARO MECÂNICO COM BETONEIRA 400 L. AF_05/2021</t>
  </si>
  <si>
    <t xml:space="preserve">CONCRETO FCK = 30MPA, TRAÇO 1:2,1:2,5 (EM MASSA SECA DE CIMENTO/ AREIA MÉDIA/ BRITA 1) - PREPARO MECÂNICO COM BETONEIRA 400 L. AF_05/2021</t>
  </si>
  <si>
    <t xml:space="preserve">CONCRETO FCK = 40MPA, TRAÇO 1:1,6:1,9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</si>
  <si>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</si>
  <si>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FCK = 15MPA, TRAÇO 1:3,4:3,5 (EM MASSA SECA DE CIMENTO/ AREIA MÉDIA/ BRITA 1) - PREPARO MECÂNICO COM BETONEIRA 600 L. AF_05/2021</t>
  </si>
  <si>
    <t xml:space="preserve">CONCRETO FCK = 20MPA, TRAÇO 1:2,7:3 (EM MASSA SECA DE CIMENTO/ AREIA MÉDIA/ BRITA 1) - PREPARO MECÂNICO COM BETONEIRA 600 L. AF_05/2021</t>
  </si>
  <si>
    <t xml:space="preserve">CONCRETO FCK = 25MPA, TRAÇO 1:2,3:2,7 (EM MASSA SECA DE CIMENTO/ AREIA MÉDIA/ BRITA 1) - PREPARO MECÂNICO COM BETONEIRA 600 L. AF_05/2021</t>
  </si>
  <si>
    <t xml:space="preserve">CONCRETO FCK = 30MPA, TRAÇO 1:2,1:2,5 (EM MASSA SECA DE CIMENTO/ AREIA MÉDIA/ BRITA 1) - PREPARO MECÂNICO COM BETONEIRA 600 L. AF_05/2021</t>
  </si>
  <si>
    <t xml:space="preserve">CONCRETO FCK = 40MPA, TRAÇO 1:1,6:1,9 (EM MASSA SECA DE CIMENTO/ AREIA MÉDIA/ BRITA 1) - PREPARO MECÂNICO COM BETONEIRA 600 L. AF_05/2021</t>
  </si>
  <si>
    <t xml:space="preserve">CONCRETO MAGRO PARA LASTRO, TRAÇO 1:4,5:4,5 (EM MASSA SECA DE CIMENTO/ AREIA MÉDIA/ BRITA 1) - PREPARO MANUAL. AF_05/2021</t>
  </si>
  <si>
    <t xml:space="preserve">CONCRETO FCK = 15MPA, TRAÇO 1:3,4:3,5 (EM MASSA SECA DE CIMENTO/ AREIA MÉDIA/ BRITA 1) - PREPARO MANUAL. AF_05/2021</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</si>
  <si>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</si>
  <si>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</si>
  <si>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</si>
  <si>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</si>
  <si>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AF_10/2021</t>
  </si>
  <si>
    <t xml:space="preserve">CONCRETAGEM DE LAJES EM EDIFICAÇÕES UNIFAMILIARES FEITAS COM SISTEMA DE FÔRMAS MANUSEÁVEIS, COM CONCRETO USINADO BOMBEÁVEL FCK 25 MPA - LANÇAMENTO, ADENSAMENTO E ACABAMENTO (EXCLUSIVE BOMBA LANÇA). AF_10/2021</t>
  </si>
  <si>
    <t xml:space="preserve">CONCRETAGEM DE PAREDES EM EDIFICAÇÕES UNIFAMILIARES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</si>
  <si>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BOMBEÁVEL FCK 25 MPA, - LANÇAMENTO, ADENSAMENTO E ACABAMENTO (EXCLUSIVE BOMBA LANÇA). AF_10/2021</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</si>
  <si>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</si>
  <si>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</si>
  <si>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CONCRETAGEM DE PLATIBANDA EM EDIFICAÇÕES MULTIFAMILIARES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</si>
  <si>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AUTOADENSÁVEL FCK 25 MPA - LANÇAMENTO E ACABAMENTO. AF_10/2021</t>
  </si>
  <si>
    <t xml:space="preserve">CONCRETAGEM DE PLATIBANDA EM EDIFICAÇÕES MULTIFAMILIARES FEITAS COM SISTEMA DE FÔRMAS MANUSEÁVEIS, COM CONCRETO USINADO AUTOADENSÁVEL FCK 25 MPA - LANÇAMENTO E ACABAMENTO. AF_10/2021</t>
  </si>
  <si>
    <t xml:space="preserve">CONCRETAGEM DE EDIFICAÇÕES (PAREDES E LAJES) FEITAS COM SISTEMA DE FÔRMAS MANUSEÁVEIS, COM CONCRETO USINADO BOMBEÁVEL FCK 25 MPA - LANÇAMENTO, ADENSAMENTO E ACABAMENTO (EXCLUSIVE BOMBA LANÇA). AF_10/2021</t>
  </si>
  <si>
    <t xml:space="preserve">CONCRETO MAGRO PARA LASTRO, TRAÇO 1:4,5:4,5 (EM MASSA SECA DE CIMENTO/ AREIA MÉDIA/ SEIXO ROLADO) - PREPARO MECÂNICO COM BETONEIRA 400 L. AF_05/2021</t>
  </si>
  <si>
    <t xml:space="preserve">CONCRETO FCK = 15MPA, TRAÇO 1:3,4:3,4 (EM MASSA SECA DE CIMENTO/ AREIA MÉDIA/ SEIXO ROLADO) - PREPARO MECÂNICO COM BETONEIRA 400 L. AF_05/2021</t>
  </si>
  <si>
    <t xml:space="preserve">CONCRETO FCK = 20MPA, TRAÇO 1:2,6:2,9 (EM MASSA SECA DE CIMENTO/ AREIA MÉDIA/ SEIXO ROLADO) - PREPARO MECÂNICO COM BETONEIRA 400 L. AF_05/2021</t>
  </si>
  <si>
    <t xml:space="preserve">CONCRETO FCK = 25MPA, TRAÇO 1:2,2:2,5 (EM MASSA SECA DE CIMENTO/ AREIA MÉDIA/ SEIXO ROLADO) - PREPARO MECÂNICO COM BETONEIRA 400 L. AF_05/2021</t>
  </si>
  <si>
    <t xml:space="preserve">CONCRETO FCK = 30MPA, TRAÇO 1:1,9:2,3 (EM MASSA SECA DE CIMENTO/ AREIA MÉDIA/ SEIXO ROLADO) - PREPARO MECÂNICO COM BETONEIRA 400 L. AF_05/2021</t>
  </si>
  <si>
    <t xml:space="preserve">CONCRETO FCK = 40MPA, TRAÇO 1:1,4:1,8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</si>
  <si>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</si>
  <si>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CONCRETO FCK = 15MPA, TRAÇO 1:3,4:3,4 (EM MASSA SECA DE CIMENTO/ AREIA MÉDIA/ SEIXO ROLADO) - PREPARO MECÂNICO COM BETONEIRA 600 L. AF_05/2021</t>
  </si>
  <si>
    <t xml:space="preserve">CONCRETO FCK = 20MPA, TRAÇO 1:2,6:2,9 (EM MASSA SECA DE CIMENTO/ AREIA MÉDIA/ SEIXO ROLADO) - PREPARO MECÂNICO COM BETONEIRA 600 L. AF_05/2021</t>
  </si>
  <si>
    <t xml:space="preserve">CONCRETO FCK = 25MPA, TRAÇO 1:2,2:2,5 (EM MASSA SECA DE CIMENTO/ AREIA MÉDIA/ SEIXO ROLADO) - PREPARO MECÂNICO COM BETONEIRA 600 L. AF_05/2021</t>
  </si>
  <si>
    <t xml:space="preserve">CONCRETO FCK = 30MPA, TRAÇO 1:1,9:2,3 (EM MASSA SECA DE CIMENTO/ AREIA MÉDIA/ SEIXO ROLADO) - PREPARO MECÂNICO COM BETONEIRA 600 L. AF_05/2021</t>
  </si>
  <si>
    <t xml:space="preserve">CONCRETO FCK = 40MPA, TRAÇO 1:1,4:1,8 (EM MASSA SECA DE CIMENTO/ AREIA MÉDIA/ SEIXO ROLADO) - PREPARO MECÂNICO COM BETONEIRA 600 L. AF_05/2021</t>
  </si>
  <si>
    <t xml:space="preserve">CONCRETO MAGRO PARA LASTRO, TRAÇO 1:4,5:4,5 (EM MASSA SECA DE CIMENTO/ AREIA MÉDIA/ SEIXO ROLADO) - PREPARO MANUAL. AF_05/2021</t>
  </si>
  <si>
    <t xml:space="preserve">CONCRETO FCK = 15MPA, TRAÇO 1:3,4:3,4 (EM MASSA SECA DE CIMENTO/ AREIA MÉDIA/ SEIXO ROLADO) - PREPARO MANUAL. AF_05/2021</t>
  </si>
  <si>
    <t xml:space="preserve">CONCRETO CICLÓPICO FCK = 15MPA, 30% PEDRA DE MÃO EM VOLUME REAL, INCLUSIVE LANÇAMENTO. AF_05/2021</t>
  </si>
  <si>
    <t xml:space="preserve">CONCRETAGEM DE ESCADAS EM EDIFICAÇÕES MULTIFAMILIARES FEITAS COM SISTEMA DE FÔRMAS MANUSEÁVEIS - CONCRETO USINADO BOMBEÁVEL, FCK 25 MPA - LANÇAMENTO, ADENSAMENTO E ACABAMENTO (EXCLUSIVE BOMBA LANÇA). AF_10/2021</t>
  </si>
  <si>
    <t xml:space="preserve">CONCRETAGEM DE ESCADAS EM EDIFICAÇÕES MULTIFAMILIARES FEITAS COM SISTEMA DE FÔRMAS MANUSEÁVEIS - CONCRETO USINADO AUTOADENSÁVEL, FCK 25 MPA - LANÇAMENTO, ADENSAMENTO E ACABAMENTO. AF_10/2021</t>
  </si>
  <si>
    <t xml:space="preserve">CONCRETAGEM DE PILARES, FCK = 25 MPA,  COM USO DE BALDES - LANÇAMENTO, ADENSAMENTO E ACABAMENTO. AF_02/2022</t>
  </si>
  <si>
    <t xml:space="preserve">LANÇAMENTO COM USO DE BALDES, ADENSAMENTO E ACABAMENTO DE CONCRETO EM ESTRUTURAS. AF_02/2022</t>
  </si>
  <si>
    <t xml:space="preserve">CONCRETAGEM DE PILARES, FCK = 25 MPA, COM USO DE GRUA - LANÇAMENTO, ADENSAMENTO E ACABAMENTO. AF_02/2022</t>
  </si>
  <si>
    <t xml:space="preserve">LANÇAMENTO COM USO DE BOMBA, ADENSAMENTO E ACABAMENTO DE CONCRETO EM ESTRUTURAS. AF_02/2022</t>
  </si>
  <si>
    <t xml:space="preserve">CONCRETAGEM DE VIGAS E LAJES, FCK=25 MPA, PARA LAJES PREMOLDADAS COM USO DE BOMBA - LANÇAMENTO, ADENSAMENTO E ACABAMENTO. AF_02/2022</t>
  </si>
  <si>
    <t xml:space="preserve">CONCRETAGEM DE VIGAS E LAJES, FCK=25 MPA, PARA LAJES PREMOLDADAS COM JERICAS EM ELEVADOR DE CABO EM EDIFICAÇÃO DE MULTIPAVIMENTOS ATÉ 16 ANDARES - LANÇAMENTO, ADENSAMENTO E ACABAMENTO. AF_02/2022</t>
  </si>
  <si>
    <t xml:space="preserve">CONCRETAGEM DE VIGAS E LAJES, FCK=25 MPA, PARA LAJES MACIÇAS OU NERVURADAS COM JERICAS EM ELEVADOR DE CABO EM EDIFICAÇÃO DE MULTIPAVIMENTOS ATÉ 16 ANDARES  - LANÇAMENTO, ADENSAMENTO E ACABAMENTO. AF_02/2022</t>
  </si>
  <si>
    <t xml:space="preserve">CONCRETAGEM DE VIGAS E LAJES, FCK=25 MPA, PARA LAJES PREMOLDADAS COM JERICAS EM CREMALHEIRA EM EDIFICAÇÃO DE MULTIPAVIMENTOS ATÉ 16 ANDARES  - LANÇAMENTO, ADENSAMENTO E ACABAMENTO. AF_02/2022</t>
  </si>
  <si>
    <t xml:space="preserve">CONCRETAGEM DE VIGAS E LAJES, FCK=25 MPA, PARA LAJES MACIÇAS OU NERVURADAS COM JERICAS EM CREMALHEIRA EM EDIFICAÇÃO DE MULTIPAVIMENTOS ATÉ 16 ANDARES - LANÇAMENTO, ADENSAMENTO E ACABAMENTO. AF_02/2022</t>
  </si>
  <si>
    <t xml:space="preserve">CONCRETAGEM DE VIGAS E LAJES, FCK=25 MPA, PARA LAJES PREMOLDADAS COM GRUA DE CAÇAMBA DE 350 L EM EDIFICAÇÃO DE MULTIPAVIMENTOS ATÉ 16 ANDARES - LANÇAMENTO, ADENSAMENTO E ACABAMENTO. AF_02/2022</t>
  </si>
  <si>
    <t xml:space="preserve">CONCRETAGEM DE VIGAS E LAJES, FCK=25 MPA, PARA LAJES MACIÇAS OU NERVURADAS COM GRUA DE CAÇAMBA DE 500 L EM EDIFICAÇÃO DE MULTIPAVIMENTOS ATÉ 16 ANDARES - LANÇAMENTO, ADENSAMENTO E ACABAMENTO. AF_02/2022</t>
  </si>
  <si>
    <t xml:space="preserve">CONCRETAGEM DE VIGAS E LAJES, FCK=25 MPA, PARA QUALQUER TIPO DE LAJE COM BALDES EM EDIFICAÇÃO TÉRREA - LANÇAMENTO, ADENSAMENTO E ACABAMENTO. AF_02/2022</t>
  </si>
  <si>
    <t xml:space="preserve">CONCRETAGEM DE VIGAS E LAJES, FCK=25 MPA, PARA QUALQUER TIPO DE LAJE COM BALDES EM EDIFICAÇÃO DE MULTIPAVIMENTOS ATÉ 04 ANDARES - LANÇAMENTO, ADENSAMENTO E ACABAMENTO. AF_02/2022</t>
  </si>
  <si>
    <t xml:space="preserve">CONCRETAGEM DE RESERVATÓRIOS, FCK=25 MPA, COM USO DE BOMBA - LANÇAMENTO, ADENSAMENTO E ACABAMENTO. AF_02/2022</t>
  </si>
  <si>
    <t xml:space="preserve">CONCRETAGEM DE MURETAS, FCK=25 MPA, COM USO DE BOMBA - LANÇAMENTO, ADENSAMENTO E ACABAMENTO. AF_02/2022</t>
  </si>
  <si>
    <t xml:space="preserve">CONCRETAGEM DE ESCADAS, FCK=25 MPA, COM USO DE BOMBA - LANÇAMENTO, ADENSAMENTO E ACABAMENTO. AF_02/2022</t>
  </si>
  <si>
    <t xml:space="preserve">CONCRETAGEM DE PILARES, FCK=25 MPA, COM USO DE JERICAS EM ELEVADOR DE CABO - LANÇAMENTO, ADENSAMENTO E ACABAMENTO. AF_02/2022</t>
  </si>
  <si>
    <t xml:space="preserve">CONCRETAGEM DE PILARES, FCK=25 MPA, COM USO DE JERICAS EM CREMALHEIRA - LANÇAMENTO, ADENSAMENTO E ACABAMENTO. AF_02/2022</t>
  </si>
  <si>
    <t xml:space="preserve">LAJE PRE-FABRICADA</t>
  </si>
  <si>
    <t xml:space="preserve">0044</t>
  </si>
  <si>
    <t xml:space="preserve">LAJE PRÉ-MOLDADA UNIDIRECIONAL, BIAPOIADA, PARA PISO, ENCHIMENTO EM CERÂMICA, VIGOTA CONVENCIONAL, ALTURA TOTAL DA LAJE (ENCHIMENTO+CAPA) = (8+4). AF_11/2020</t>
  </si>
  <si>
    <t xml:space="preserve">LAJE PRÉ-MOLDADA UNIDIRECIONAL, BIAPOIADA, PARA FORRO, ENCHIMENTO EM CERÂMICA, VIGOTA CONVENCIONAL, ALTURA TOTAL DA LAJE (ENCHIMENTO+CAPA) = (8+3). AF_11/2020</t>
  </si>
  <si>
    <t xml:space="preserve">EMBASAMENTOS</t>
  </si>
  <si>
    <t xml:space="preserve">0247</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</si>
  <si>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</si>
  <si>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</si>
  <si>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ADESIVOS PARA ESTRUTURAS</t>
  </si>
  <si>
    <t xml:space="preserve">0286</t>
  </si>
  <si>
    <t xml:space="preserve">TRATAMENTO DE JUNTA DE DILATAÇÃO, COM TARUGO DE POLIETILENO E SELANTE PU, INCLUSO PREENCHIMENTO COM ESPUMA EXPANSIVA PU. AF_06/2018</t>
  </si>
  <si>
    <t xml:space="preserve">TRATAMENTO DE JUNTA DE DILATAÇÃO COM MANTA ASFÁLTICA ADERIDA COM MAÇARICO. AF_06/2018</t>
  </si>
  <si>
    <t xml:space="preserve">TRATAMENTO DE JUNTA SERRADA, COM TARUGO DE POLIETILENO E SELANTE À BASE DE SILICONE. AF_06/2018</t>
  </si>
  <si>
    <t xml:space="preserve">CINTAS E VERGAS</t>
  </si>
  <si>
    <t xml:space="preserve">0296</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</si>
  <si>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</si>
  <si>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</si>
  <si>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</si>
  <si>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</si>
  <si>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</si>
  <si>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</si>
  <si>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</si>
  <si>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</si>
  <si>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</si>
  <si>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</si>
  <si>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</si>
  <si>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</si>
  <si>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</si>
  <si>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</si>
  <si>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</si>
  <si>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</si>
  <si>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</si>
  <si>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</si>
  <si>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ESTRUTURAS DIVERSAS</t>
  </si>
  <si>
    <t xml:space="preserve">0301</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</si>
  <si>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</si>
  <si>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</si>
  <si>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</si>
  <si>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</si>
  <si>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</si>
  <si>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</si>
  <si>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</si>
  <si>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</si>
  <si>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</si>
  <si>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</si>
  <si>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</si>
  <si>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</si>
  <si>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</si>
  <si>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</si>
  <si>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</si>
  <si>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</si>
  <si>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</si>
  <si>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</si>
  <si>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</si>
  <si>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</si>
  <si>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</si>
  <si>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</si>
  <si>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</si>
  <si>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</si>
  <si>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</si>
  <si>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</si>
  <si>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</si>
  <si>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</si>
  <si>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</si>
  <si>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</si>
  <si>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</si>
  <si>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</si>
  <si>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</si>
  <si>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</si>
  <si>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</si>
  <si>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</si>
  <si>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</si>
  <si>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</si>
  <si>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t>
  </si>
  <si>
    <t xml:space="preserve">VIGA METÁLICA EM PERFIL LAMINADO OU SOLDADO EM AÇO ESTRUTURAL, COM CONEXÕES SOLDADAS, INCLUSOS MÃO DE OBRA, TRANSPORTE E IÇAMENTO UTILIZANDO GUINDASTE - FORNECIMENTO E INSTALAÇÃO. AF_01/2020_P</t>
  </si>
  <si>
    <t xml:space="preserve">PILAR METÁLICO PERFIL LAMINADO/SOLDADO EM AÇO ESTRUTURAL, COM CONEXÕES PARAFUSADAS, INCLUSOS MÃO DE OBRA, TRANSPORTE E IÇAMENTO UTILIZANDO GUINDASTE - FORNECIMENTO E INSTALAÇÃO. AF_01/2020_P</t>
  </si>
  <si>
    <t xml:space="preserve">PILAR METÁLICO PERFIL LAMINADO OU SOLDADO EM AÇO ESTRUTURAL, COM CONEXÕES SOLDADAS, INCLUSOS MÃO DE OBRA, TRANSPORTE E IÇAMENTO UTILIZANDO GUINDASTE - FORNECIMENTO E INSTALAÇÃO. AF_01/2020_P</t>
  </si>
  <si>
    <t xml:space="preserve">CONTRAVENTAMENTO COM CANTONEIRAS DE AÇO, ABAS IGUAIS, COM CONEXÕES PARAFUSADAS, INCLUSOS MÃO DE OBRA, TRANSPORTE E IÇAMENTO UTILIZANDO TALHA MANUAL, PARA EDIFÍCIOS DE ATÉ 2 PAVIMENTOS - FORNECIMENTO E INSTALAÇÃO. AF_01/2020_P</t>
  </si>
  <si>
    <t xml:space="preserve">CONTRAVENTAMENTO COM CANTONEIRAS DE AÇO, ABAS IGUAIS, COM CONEXÕES SOLDADAS, INCLUSOS MÃO DE OBRA, TRANSPORTE E IÇAMENTO UTILIZANDO TALHA MANUAL, PARA EDIFÍCIOS DE ATÉ 2 PAVIMENTOS - FORNECIMENTO E INSTALAÇÃO. AF_01/2020_P</t>
  </si>
  <si>
    <t xml:space="preserve">CONTRAVENTAMENTO COM CANTONEIRAS DE AÇO, ABAS IGUAIS, COM CONEXÕES PARAFUSADAS, INCLUSOS MÃO DE OBRA, TRANSPORTE E IÇAMENTO UTILIZANDO GUINDASTE, PARA EDIFÍCIOS DE 3 A 5 PAVIMENTOS - FORNECIMENTO E INSTALAÇÃO. AF_01/2020_P</t>
  </si>
  <si>
    <t xml:space="preserve">CONTRAVENTAMENTO COM CANTONEIRAS DE AÇO, ABAS IGUAIS, COM CONEXÕES SOLDADAS, INCLUSOS MÃO DE OBRA, TRANSPORTE E IÇAMENTO UTILIZANDO GUINDASTE, PARA EDIFÍCIOS DE 3 A 5 PAVIMENTOS - FORNECIMENTO E INSTALAÇÃO. AF_01/2020_P</t>
  </si>
  <si>
    <t xml:space="preserve">CONTRAVENTAMENTO COM CANTONEIRAS DE AÇO, ABAS IGUAIS, COM CONEXÕES PARAFUSADAS, INCLUSOS MÃO DE OBRA, TRANSPORTE E IÇAMENTO UTILIZANDO GRUA, PARA EDIFÍCIOS DE 6 A 10 PAVIMENTOS - FORNECIMENTO E INSTALAÇÃO. AF_01/2020_P</t>
  </si>
  <si>
    <t xml:space="preserve">CONTRAVENTAMENTO COM CANTONEIRAS DE AÇO, ABAS IGUAIS, COM CONEXÕES SOLDADAS, INCLUSOS MÃO DE OBRA, TRANSPORTE E IÇAMENTO UTILIZANDO GRUA, PARA EDIFÍCIOS DE 6 A 10 PAVIMENTOS - FORNECIMENTO E INSTALAÇÃO. AF_01/2020_P</t>
  </si>
  <si>
    <t xml:space="preserve">ESTRUTURA TRELIÇADA DE COBERTURA, TIPO ARCO, COM LIGAÇÕES SOLDADAS, INCLUSOS PERFIS METÁLICOS, CHAPAS METÁLICAS, MÃO DE OBRA E TRANSPORTE COM GUINDASTE - FORNECIMENTO E INSTALAÇÃO. AF_01/2020_P</t>
  </si>
  <si>
    <t xml:space="preserve">ESTRUTURA TRELIÇADA DE COBERTURA, TIPO SHED, COM LIGAÇÕES SOLDADAS, INCLUSOS PERFIS METÁLICOS, CHAPAS METÁLICAS, MÃO DE OBRA E TRANSPORTE COM GUINDASTE - FORNECIMENTO E INSTALAÇÃO. AF_01/2020_P</t>
  </si>
  <si>
    <t xml:space="preserve">ESTRUTURA TRELIÇADA DE COBERTURA, TIPO FINK, COM LIGAÇÕES SOLDADAS, INCLUSOS PERFIS METÁLICOS, CHAPAS METÁLICAS, MÃO DE OBRA E TRANSPORTE COM GUINDASTE - FORNECIMENTO E INSTALAÇÃO. AF_01/2020_P</t>
  </si>
  <si>
    <t xml:space="preserve">ESTRUTURA TRELIÇADA DE COBERTURA, TIPO ARCO, COM LIGAÇÕES PARAFUSADAS, INCLUSOS PERFIS METÁLICOS, CHAPAS METÁLICAS, MÃO DE OBRA E TRANSPORTE COM GUINDASTE - FORNECIMENTO E INSTALAÇÃO. AF_01/2020_P</t>
  </si>
  <si>
    <t xml:space="preserve">ESTRUTURA TRELIÇADA DE COBERTURA, TIPO SHED, COM LIGAÇÕES PARAFUSADAS, INCLUSOS PERFIS METÁLICOS, CHAPAS METÁLICAS, MÃO DE OBRA E TRANSPORTE COM GUINDASTE - FORNECIMENTO E INSTALAÇÃO. AF_01/2020_P</t>
  </si>
  <si>
    <t xml:space="preserve">ESTRUTURA TRELIÇADA DE COBERTURA, TIPO FINK, COM LIGAÇÕES PARAFUSADAS, INCLUSOS PERFIS METÁLICOS, CHAPAS METÁLICAS, MÃO DE OBRA E TRANSPORTE COM GUINDASTE - FORNECIMENTO E INSTALAÇÃO. AF_01/2020_P</t>
  </si>
  <si>
    <t xml:space="preserve">IMPERMEABILIZACOES E PROTECOES DIVERSAS</t>
  </si>
  <si>
    <t xml:space="preserve">IMPE</t>
  </si>
  <si>
    <t xml:space="preserve">IMPERMEABILIZACAO COM ARGAMASSA</t>
  </si>
  <si>
    <t xml:space="preserve">0138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</si>
  <si>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</si>
  <si>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</si>
  <si>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</si>
  <si>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COM ADITIVO</t>
  </si>
  <si>
    <t xml:space="preserve">0140</t>
  </si>
  <si>
    <t xml:space="preserve">IMPERMEABILIZAÇÃO DE SUPERFÍCIE COM ARGAMASSA POLIMÉRICA / MEMBRANA ACRÍLICA, 3 DEMÃOS. AF_06/2018</t>
  </si>
  <si>
    <t xml:space="preserve">TRATAMENTO DE RALO OU PONTO EMERGENTE COM ARGAMASSA POLIMÉRICA / MEMBRANA ACRÍLICA REFORÇADO COM VÉU DE POLIÉSTER (MAV). AF_06/2018</t>
  </si>
  <si>
    <t xml:space="preserve">TRATAMENTO DE RODAPÉ COM VÉU DE POLIÉSTER. AF_06/2018</t>
  </si>
  <si>
    <t xml:space="preserve">IMPERMEABILIZACAO COM MANTA</t>
  </si>
  <si>
    <t xml:space="preserve">0141</t>
  </si>
  <si>
    <t xml:space="preserve">IMPERMEABILIZAÇÃO DE SUPERFÍCIE COM MANTA ASFÁLTICA, DUAS CAMADAS, INCLUSIVE APLICAÇÃO DE PRIMER ASFÁLTICO, E=3MM E E=4MM. AF_06/2018</t>
  </si>
  <si>
    <t xml:space="preserve">IMPERMEABILIZAÇÃO DE SUPERFÍCIE COM MEMBRANA À BASE DE POLIURETANO, 2 DEMÃOS. AF_06/2018</t>
  </si>
  <si>
    <t xml:space="preserve">IMPERMEABILIZAÇÃO DE SUPERFÍCIE COM MEMBRANA À BASE DE RESINA ACRÍLICA, 3 DEMÃOS. AF_06/2018</t>
  </si>
  <si>
    <t xml:space="preserve">IMPERMEABILIZACAO BETUMINOSA C/EMULSAO ASFALTICA E ACRILICA</t>
  </si>
  <si>
    <t xml:space="preserve">0145</t>
  </si>
  <si>
    <t xml:space="preserve">PROTECAO DE SUPERFICIE COM ARGAMASSA</t>
  </si>
  <si>
    <t xml:space="preserve">0150</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</si>
  <si>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</si>
  <si>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</si>
  <si>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</si>
  <si>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</si>
  <si>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</si>
  <si>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</si>
  <si>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</si>
  <si>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</si>
  <si>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</si>
  <si>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</si>
  <si>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INSTALACAO ELETRICA/ELETRIFICACAO E ILUMINACAO EXTERNA</t>
  </si>
  <si>
    <t xml:space="preserve">INEL</t>
  </si>
  <si>
    <t xml:space="preserve">ELETRODUTOS/CALHAS PARA LEITO DE CABOS</t>
  </si>
  <si>
    <t xml:space="preserve">0165</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</si>
  <si>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</si>
  <si>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</si>
  <si>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</si>
  <si>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</si>
  <si>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</si>
  <si>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</si>
  <si>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</si>
  <si>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</si>
  <si>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</si>
  <si>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</si>
  <si>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</si>
  <si>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</si>
  <si>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</si>
  <si>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</si>
  <si>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</si>
  <si>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</si>
  <si>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</si>
  <si>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</si>
  <si>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</si>
  <si>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</si>
  <si>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</si>
  <si>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</si>
  <si>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</si>
  <si>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</si>
  <si>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</si>
  <si>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</si>
  <si>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</si>
  <si>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</si>
  <si>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25 MM (3/4"),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</si>
  <si>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</si>
  <si>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</si>
  <si>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</si>
  <si>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</si>
  <si>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</si>
  <si>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</si>
  <si>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</si>
  <si>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25 MM (3/4"),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</si>
  <si>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</si>
  <si>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</si>
  <si>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</si>
  <si>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</si>
  <si>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</si>
  <si>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</si>
  <si>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</si>
  <si>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SOLDÁVEL, PVC, DN 20 MM (½"), APARENTE, INSTALADO EM TETO - FORNECIMENTO E INSTALAÇÃO. AF_11/2016</t>
  </si>
  <si>
    <t xml:space="preserve">ELETRODUTO RÍGIDO SOLDÁVEL, PVC, DN 25 MM (3/4"), APARENTE, INSTALADO EM TETO - FORNECIMENTO E INSTALAÇÃO. AF_11/2016</t>
  </si>
  <si>
    <t xml:space="preserve">ELETRODUTO RÍGIDO SOLDÁVEL, PVC, DN 32 MM (1"), APARENTE, INSTALADO EM TETO - FORNECIMENTO E INSTALAÇÃO. AF_11/2016</t>
  </si>
  <si>
    <t xml:space="preserve">ELETRODUTO RÍGIDO SOLDÁVEL, PVC, DN 20 MM (½"), APARENTE, INSTALADO EM PAREDE - FORNECIMENTO E INSTALAÇÃO. AF_11/2016</t>
  </si>
  <si>
    <t xml:space="preserve">ELETRODUTO RÍGIDO SOLDÁVEL, PVC, DN 25 MM (3/4"), APARENTE, INSTALADO EM PAREDE - FORNECIMENTO E INSTALAÇÃO. AF_11/2016</t>
  </si>
  <si>
    <t xml:space="preserve">ELETRODUTO RÍGIDO SOLDÁVEL, PVC, DN 32 MM (1"), APARENTE, INSTALADO EM PAREDE - FORNECIMENTO E INSTALAÇÃO. AF_11/2016</t>
  </si>
  <si>
    <t xml:space="preserve">ELETRODUTO FLEXÍVEL CORRUGADO, PEAD, DN 50 (1 1/2"), PARA REDE ENTERRADA DE DISTRIBUIÇÃO DE ENERGIA ELÉTRICA - FORNECIMENTO E INSTALAÇÃO. AF_12/2021</t>
  </si>
  <si>
    <t xml:space="preserve">ELETRODUTO FLEXÍVEL CORRUGADO, PEAD, DN 63 (2"), PARA REDE ENTERRADA DE DISTRIBUIÇÃO DE ENERGIA ELÉTRICA - FORNECIMENTO E INSTALAÇÃO. AF_12/2021</t>
  </si>
  <si>
    <t xml:space="preserve">ELETRODUTO FLEXÍVEL CORRUGADO, PEAD, DN 90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</si>
  <si>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</si>
  <si>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CONEXOES</t>
  </si>
  <si>
    <t xml:space="preserve">0166</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</si>
  <si>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</si>
  <si>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</si>
  <si>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</si>
  <si>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</si>
  <si>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</si>
  <si>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</si>
  <si>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</si>
  <si>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</si>
  <si>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</si>
  <si>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</si>
  <si>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</si>
  <si>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</si>
  <si>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</si>
  <si>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</si>
  <si>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</si>
  <si>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</si>
  <si>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</si>
  <si>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</si>
  <si>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</si>
  <si>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</si>
  <si>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</si>
  <si>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</si>
  <si>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</si>
  <si>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</si>
  <si>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</si>
  <si>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</si>
  <si>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</si>
  <si>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</si>
  <si>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</si>
  <si>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</si>
  <si>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</si>
  <si>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</si>
  <si>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</si>
  <si>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</si>
  <si>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</si>
  <si>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</si>
  <si>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</si>
  <si>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</si>
  <si>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</si>
  <si>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</si>
  <si>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</si>
  <si>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</si>
  <si>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</si>
  <si>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</si>
  <si>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</si>
  <si>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</si>
  <si>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</si>
  <si>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</si>
  <si>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</si>
  <si>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FIOS/CABOS</t>
  </si>
  <si>
    <t xml:space="preserve">0167</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</si>
  <si>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</si>
  <si>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</si>
  <si>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</si>
  <si>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</si>
  <si>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</si>
  <si>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</si>
  <si>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</si>
  <si>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</si>
  <si>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</si>
  <si>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</si>
  <si>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</si>
  <si>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</si>
  <si>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</si>
  <si>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</si>
  <si>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</si>
  <si>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</si>
  <si>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0,6/1,0 KV, PARA REDE ENTERRADA DE DISTRIBUIÇÃO DE ENERGIA ELÉTRICA - FORNECIMENTO E INSTALAÇÃO. AF_12/2021</t>
  </si>
  <si>
    <t xml:space="preserve">CABO DE COBRE FLEXÍVEL ISOLADO, 35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</si>
  <si>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</si>
  <si>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70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</si>
  <si>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</si>
  <si>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</si>
  <si>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</si>
  <si>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</si>
  <si>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</si>
  <si>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</si>
  <si>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</si>
  <si>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</si>
  <si>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</si>
  <si>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</si>
  <si>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</si>
  <si>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</si>
  <si>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CAIXAS</t>
  </si>
  <si>
    <t xml:space="preserve">0168</t>
  </si>
  <si>
    <t xml:space="preserve">CAIXA OCTOGONAL 4" X 4", PVC, INSTALADA EM LAJE - FORNECIMENTO E INSTALAÇÃO. AF_12/2015</t>
  </si>
  <si>
    <t xml:space="preserve">CAIXA OCTOGONAL 3" X 3", PVC, INSTALADA EM LAJE - FORNECIMENTO E INSTALAÇÃO. AF_12/2015</t>
  </si>
  <si>
    <t xml:space="preserve">CAIXA RETANGULAR 4" X 2" ALTA (2,00 M DO PISO), PVC, INSTALADA EM PAREDE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</si>
  <si>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</si>
  <si>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</si>
  <si>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</si>
  <si>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</si>
  <si>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</si>
  <si>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</si>
  <si>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</si>
  <si>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</si>
  <si>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</si>
  <si>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</si>
  <si>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</si>
  <si>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</si>
  <si>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</si>
  <si>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</si>
  <si>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</si>
  <si>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</si>
  <si>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</si>
  <si>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</si>
  <si>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</si>
  <si>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</si>
  <si>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</si>
  <si>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</si>
  <si>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</si>
  <si>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</si>
  <si>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</si>
  <si>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</si>
  <si>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</si>
  <si>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</si>
  <si>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</si>
  <si>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</si>
  <si>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</si>
  <si>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</si>
  <si>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</si>
  <si>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</si>
  <si>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</si>
  <si>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</si>
  <si>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</si>
  <si>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</si>
  <si>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</si>
  <si>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</si>
  <si>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</si>
  <si>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</si>
  <si>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</si>
  <si>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</si>
  <si>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</si>
  <si>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</si>
  <si>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</si>
  <si>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</si>
  <si>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</si>
  <si>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</si>
  <si>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</si>
  <si>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</si>
  <si>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</si>
  <si>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</si>
  <si>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</si>
  <si>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</si>
  <si>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</si>
  <si>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QUADROS/DISJUNTORES</t>
  </si>
  <si>
    <t xml:space="preserve">0169</t>
  </si>
  <si>
    <t xml:space="preserve">DISJUNTOR MONOPOLAR TIPO DIN, CORRENTE NOMINAL DE 10A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</si>
  <si>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</si>
  <si>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</si>
  <si>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</si>
  <si>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</si>
  <si>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</si>
  <si>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</si>
  <si>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</si>
  <si>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</si>
  <si>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</si>
  <si>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</si>
  <si>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</si>
  <si>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</si>
  <si>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</si>
  <si>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</si>
  <si>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</si>
  <si>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</si>
  <si>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</si>
  <si>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</si>
  <si>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</si>
  <si>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</si>
  <si>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</si>
  <si>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</si>
  <si>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</si>
  <si>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</si>
  <si>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</si>
  <si>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</si>
  <si>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</si>
  <si>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</si>
  <si>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</si>
  <si>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</si>
  <si>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</si>
  <si>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</si>
  <si>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</si>
  <si>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</si>
  <si>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</si>
  <si>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</si>
  <si>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</si>
  <si>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</si>
  <si>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</si>
  <si>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</si>
  <si>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</si>
  <si>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</si>
  <si>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</si>
  <si>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</si>
  <si>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</si>
  <si>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</si>
  <si>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INTERRUPTOR/TOMADA</t>
  </si>
  <si>
    <t xml:space="preserve">0170</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</si>
  <si>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</si>
  <si>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</si>
  <si>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</si>
  <si>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</si>
  <si>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</si>
  <si>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</si>
  <si>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</si>
  <si>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</si>
  <si>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</si>
  <si>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</si>
  <si>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</si>
  <si>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</si>
  <si>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</si>
  <si>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</si>
  <si>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</si>
  <si>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</si>
  <si>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</si>
  <si>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</si>
  <si>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</si>
  <si>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</si>
  <si>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</si>
  <si>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</si>
  <si>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</si>
  <si>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</si>
  <si>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</si>
  <si>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</si>
  <si>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</si>
  <si>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</si>
  <si>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</si>
  <si>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</si>
  <si>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</si>
  <si>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</si>
  <si>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</si>
  <si>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</si>
  <si>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</si>
  <si>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</si>
  <si>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</si>
  <si>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</si>
  <si>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</si>
  <si>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</si>
  <si>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</si>
  <si>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</si>
  <si>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</si>
  <si>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</si>
  <si>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</si>
  <si>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10 A, INCLUINDO SUPORTE E PLACA - FORNECIMENTO E INSTALAÇÃO. AF_12/2015</t>
  </si>
  <si>
    <t xml:space="preserve">TOMADA ALTA DE EMBUTIR (1 MÓDULO), 2P+T 20 A, INCLUINDO SUPORTE E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</si>
  <si>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</si>
  <si>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</si>
  <si>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</si>
  <si>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</si>
  <si>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</si>
  <si>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</si>
  <si>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</si>
  <si>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</si>
  <si>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</si>
  <si>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</si>
  <si>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</si>
  <si>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</si>
  <si>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</si>
  <si>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</si>
  <si>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</si>
  <si>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</si>
  <si>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</si>
  <si>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</si>
  <si>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</si>
  <si>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</si>
  <si>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</si>
  <si>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</si>
  <si>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</si>
  <si>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</si>
  <si>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</si>
  <si>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</si>
  <si>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</si>
  <si>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</si>
  <si>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</si>
  <si>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</si>
  <si>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</si>
  <si>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</si>
  <si>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</si>
  <si>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</si>
  <si>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</si>
  <si>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</si>
  <si>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</si>
  <si>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</si>
  <si>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</si>
  <si>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</si>
  <si>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LUMINARIA INTERNA/BOCAL/LAMPADAS</t>
  </si>
  <si>
    <t xml:space="preserve">0171</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</si>
  <si>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</si>
  <si>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</si>
  <si>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</si>
  <si>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</si>
  <si>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</si>
  <si>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</si>
  <si>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</si>
  <si>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</si>
  <si>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</si>
  <si>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</si>
  <si>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</si>
  <si>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</si>
  <si>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</si>
  <si>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</si>
  <si>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</si>
  <si>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</si>
  <si>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</si>
  <si>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</si>
  <si>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</si>
  <si>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</si>
  <si>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t>
  </si>
  <si>
    <t xml:space="preserve">LÂMPADA TUBULAR FLUORESCENTE T8 DE 32/36 W, BASE G13 - FORNECIMENTO E INSTALAÇÃO. AF_02/2020_P</t>
  </si>
  <si>
    <t xml:space="preserve">LÂMPADA TUBULAR FLUORESCENTE T10 DE 20/40 W, BASE G13 - FORNECIMENTO E INSTALAÇÃO. AF_02/2020_P</t>
  </si>
  <si>
    <t xml:space="preserve">LÂMPADA TUBULAR FLUORESCENTE T5 DE 14 W, BASE G13 - FORNECIMENTO E INSTALAÇÃO. AF_02/2020_P</t>
  </si>
  <si>
    <t xml:space="preserve">LÂMPADA TUBULAR LED DE 9/10 W, BASE G13 - FORNECIMENTO E INSTALAÇÃO. AF_02/2020_P</t>
  </si>
  <si>
    <t xml:space="preserve">LÂMPADA TUBULAR LED DE 18/20 W, BASE G13 - FORNECIMENTO E INSTALAÇÃO. AF_02/2020_P</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</si>
  <si>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</si>
  <si>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</si>
  <si>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</si>
  <si>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</si>
  <si>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</si>
  <si>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</si>
  <si>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</si>
  <si>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</si>
  <si>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LUMINÁRIA TIPO PLAFON CIRCULAR, DE SOBREPOR, COM LED DE 12/13 W - FORNECIMENTO E INSTALAÇÃO. AF_03/2022</t>
  </si>
  <si>
    <t xml:space="preserve">FORNECIMENTO DE MAT/MO P/ELETRIFICACAO E ILUMINACAO PUBLICA</t>
  </si>
  <si>
    <t xml:space="preserve">0172</t>
  </si>
  <si>
    <t xml:space="preserve">ENTRADA DE ENERGIA ELÉTRICA, AÉREA, MONOFÁSICA, COM CAIXA DE SOBREPOR, CABO DE 10 MM2 E DISJUNTOR DIN 50A (NÃO INCLUSO O POSTE DE CONCRETO). AF_07/2020_P</t>
  </si>
  <si>
    <t xml:space="preserve">ENTRADA DE ENERGIA ELÉTRICA, AÉREA, MONOFÁSICA, COM CAIXA DE SOBREPOR, CABO DE 16 MM2 E DISJUNTOR DIN 50A (NÃO INCLUSO O POSTE DE CONCRETO). AF_07/2020_P</t>
  </si>
  <si>
    <t xml:space="preserve">ENTRADA DE ENERGIA ELÉTRICA, AÉREA, MONOFÁSICA, COM CAIXA DE SOBREPOR, CABO DE 25 MM2 E DISJUNTOR DIN 50A (NÃO INCLUSO O POSTE DE CONCRETO). AF_07/2020_P</t>
  </si>
  <si>
    <t xml:space="preserve">ENTRADA DE ENERGIA ELÉTRICA, AÉREA, MONOFÁSICA, COM CAIXA DE SOBREPOR, CABO DE 35 MM2 E DISJUNTOR DIN 50A (NÃO INCLUSO O POSTE DE CONCRETO). AF_07/2020_P</t>
  </si>
  <si>
    <t xml:space="preserve">ENTRADA DE ENERGIA ELÉTRICA, AÉREA, MONOFÁSICA, COM CAIXA DE EMBUTIR, CABO DE 10 MM2 E DISJUNTOR DIN 50A (NÃO INCLUSO O POSTE DE CONCRETO). AF_07/2020_P</t>
  </si>
  <si>
    <t xml:space="preserve">ENTRADA DE ENERGIA ELÉTRICA, AÉREA, MONOFÁSICA, COM CAIXA DE EMBUTIR, CABO DE 16 MM2 E DISJUNTOR DIN 50A (NÃO INCLUSO O POSTE DE CONCRETO). AF_07/2020_P</t>
  </si>
  <si>
    <t xml:space="preserve">ENTRADA DE ENERGIA ELÉTRICA, AÉREA, MONOFÁSICA, COM CAIXA DE EMBUTIR, CABO DE 25 MM2 E DISJUNTOR DIN 50A (NÃO INCLUSO O POSTE DE CONCRETO). AF_07/2020_P</t>
  </si>
  <si>
    <t xml:space="preserve">ENTRADA DE ENERGIA ELÉTRICA, AÉREA, MONOFÁSICA, COM CAIXA DE EMBUTIR, CABO DE 35 MM2 E DISJUNTOR DIN 50A (NÃO INCLUSO O POSTE DE CONCRETO). AF_07/2020_P</t>
  </si>
  <si>
    <t xml:space="preserve">ENTRADA DE ENERGIA ELÉTRICA, AÉREA, BIFÁSICA, COM CAIXA DE SOBREPOR, CABO DE 10 MM2 E DISJUNTOR DIN 50A (NÃO INCLUSO O POSTE DE CONCRETO). AF_07/2020_P</t>
  </si>
  <si>
    <t xml:space="preserve">ENTRADA DE ENERGIA ELÉTRICA, AÉREA, BIFÁSICA, COM CAIXA DE SOBREPOR, CABO DE 16 MM2 E DISJUNTOR DIN 50A (NÃO INCLUSO O POSTE DE CONCRETO). AF_07/2020_P</t>
  </si>
  <si>
    <t xml:space="preserve">ENTRADA DE ENERGIA ELÉTRICA, AÉREA, BIFÁSICA, COM CAIXA DE SOBREPOR, CABO DE 25 MM2 E DISJUNTOR DIN 50A (NÃO INCLUSO O POSTE DE CONCRETO). AF_07/2020_P</t>
  </si>
  <si>
    <t xml:space="preserve">ENTRADA DE ENERGIA ELÉTRICA, AÉREA, BIFÁSICA, COM CAIXA DE SOBREPOR, CABO DE 35 MM2 E DISJUNTOR DIN 50A (NÃO INCLUSO O POSTE DE CONCRETO). AF_07/2020_P</t>
  </si>
  <si>
    <t xml:space="preserve">ENTRADA DE ENERGIA ELÉTRICA, AÉREA, BIFÁSICA, COM CAIXA DE EMBUTIR, CABO DE 10 MM2 E DISJUNTOR DIN 50A (NÃO INCLUSO O POSTE DE CONCRETO). AF_07/2020_P</t>
  </si>
  <si>
    <t xml:space="preserve">ENTRADA DE ENERGIA ELÉTRICA, AÉREA, BIFÁSICA, COM CAIXA DE EMBUTIR, CABO DE 16 MM2 E DISJUNTOR DIN 50A (NÃO INCLUSO O POSTE DE CONCRETO). AF_07/2020_P</t>
  </si>
  <si>
    <t xml:space="preserve">ENTRADA DE ENERGIA ELÉTRICA, AÉREA, BIFÁSICA, COM CAIXA DE EMBUTIR, CABO DE 25 MM2 E DISJUNTOR DIN 50A (NÃO INCLUSO O POSTE DE CONCRETO). AF_07/2020_P</t>
  </si>
  <si>
    <t xml:space="preserve">ENTRADA DE ENERGIA ELÉTRICA, AÉREA, BIFÁSICA, COM CAIXA DE EMBUTIR, CABO DE 35 MM2 E DISJUNTOR DIN 50A (NÃO INCLUSO O POSTE DE CONCRETO). AF_07/2020_P</t>
  </si>
  <si>
    <t xml:space="preserve">ENTRADA DE ENERGIA ELÉTRICA, AÉREA, TRIFÁSICA, COM CAIXA DE SOBREPOR, CABO DE 10 MM2 E DISJUNTOR DIN 50A (NÃO INCLUSO O POSTE DE CONCRETO). AF_07/2020_P</t>
  </si>
  <si>
    <t xml:space="preserve">ENTRADA DE ENERGIA ELÉTRICA, AÉREA, TRIFÁSICA, COM CAIXA DE SOBREPOR, CABO DE 25 MM2 E DISJUNTOR DIN 50A (NÃO INCLUSO O POSTE DE CONCRETO). AF_07/2020_P</t>
  </si>
  <si>
    <t xml:space="preserve">ENTRADA DE ENERGIA ELÉTRICA, AÉREA, TRIFÁSICA, COM CAIXA DE SOBREPOR, CABO DE 35 MM2 E DISJUNTOR DIN 50A (NÃO INCLUSO O POSTE DE CONCRETO). AF_07/2020_P</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</si>
  <si>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</si>
  <si>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</si>
  <si>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</si>
  <si>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</si>
  <si>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SUBTERRÂNEA, MONOFÁSICA, COM CAIXA DE SOBREPOR, CABO DE 10 MM2 E DISJUNTOR DIN 50A (NÃO INCLUSA MURETA DE ALVENARIA). AF_07/2020_P</t>
  </si>
  <si>
    <t xml:space="preserve">ENTRADA DE ENERGIA ELÉTRICA, SUBTERRÂNEA, MONOFÁSICA, COM CAIXA DE SOBREPOR, CABO DE 16 MM2 E DISJUNTOR DIN 50A (NÃO INCLUSA MURETA DE ALVENARIA). AF_07/2020_P</t>
  </si>
  <si>
    <t xml:space="preserve">ENTRADA DE ENERGIA ELÉTRICA, SUBTERRÂNEA, MONOFÁSICA, COM CAIXA DE SOBREPOR, CABO DE 25 MM2 E DISJUNTOR DIN 50A (NÃO INCLUSA MURETA DE ALVENARIA). AF_07/2020_P</t>
  </si>
  <si>
    <t xml:space="preserve">ENTRADA DE ENERGIA ELÉTRICA, SUBTERRÂNEA, MONOFÁSICA, COM CAIXA DE SOBREPOR, CABO DE 35 MM2 E DISJUNTOR DIN 50A (NÃO INCLUSA MURETA DE ALVENARIA). AF_07/2020_P</t>
  </si>
  <si>
    <t xml:space="preserve">ENTRADA DE ENERGIA ELÉTRICA, SUBTERRÂNEA, MONOFÁSICA, COM CAIXA DE EMBUTIR, CABO DE 10 MM2 E DISJUNTOR DIN 50A (NÃO INCLUSA MURETA DE ALVENARIA). AF_07/2020_P</t>
  </si>
  <si>
    <t xml:space="preserve">ENTRADA DE ENERGIA ELÉTRICA, SUBTERRÂNEA, MONOFÁSICA, COM CAIXA DE EMBUTIR, CABO DE 16 MM2 E DISJUNTOR DIN 50A (NÃO INCLUSA MURETA DE ALVENARIA). AF_07/2020_P</t>
  </si>
  <si>
    <t xml:space="preserve">ENTRADA DE ENERGIA ELÉTRICA, SUBTERRÂNEA, MONOFÁSICA, COM CAIXA DE EMBUTIR, CABO DE 25 MM2 E DISJUNTOR DIN 50A (NÃO INCLUSA MURETA DE ALVENARIA). AF_07/2020_P</t>
  </si>
  <si>
    <t xml:space="preserve">ENTRADA DE ENERGIA ELÉTRICA, SUBTERRÂNEA, MONOFÁSICA, COM CAIXA DE EMBUTIR, CABO DE 35 MM2 E DISJUNTOR DIN 50A (NÃO INCLUSA MURETA DE ALVENARIA). AF_07/2020_P</t>
  </si>
  <si>
    <t xml:space="preserve">ENTRADA DE ENERGIA ELÉTRICA, SUBTERRÂNEA, BIFÁSICA, COM CAIXA DE SOBREPOR, CABO DE 10 MM2 E DISJUNTOR DIN 50A (NÃO INCLUSA MURETA DE ALVENARIA). AF_07/2020_P</t>
  </si>
  <si>
    <t xml:space="preserve">ENTRADA DE ENERGIA ELÉTRICA, SUBTERRÂNEA, BIFÁSICA, COM CAIXA DE SOBREPOR, CABO DE 16 MM2 E DISJUNTOR DIN 50A (NÃO INCLUSA MURETA DE ALVENARIA). AF_07/2020_P</t>
  </si>
  <si>
    <t xml:space="preserve">ENTRADA DE ENERGIA ELÉTRICA, SUBTERRÂNEA, BIFÁSICA, COM CAIXA DE SOBREPOR, CABO DE 25 MM2 E DISJUNTOR DIN 50A (NÃO INCLUSA MURETA DE ALVENARIA). AF_07/2020_P</t>
  </si>
  <si>
    <t xml:space="preserve">ENTRADA DE ENERGIA ELÉTRICA, SUBTERRÂNEA, BIFÁSICA, COM CAIXA DE SOBREPOR, CABO DE 35 MM2 E DISJUNTOR DIN 50A (NÃO INCLUSA MURETA DE ALVENARIA). AF_07/2020_P</t>
  </si>
  <si>
    <t xml:space="preserve">ENTRADA DE ENERGIA ELÉTRICA, SUBTERRÂNEA, BIFÁSICA, COM CAIXA DE EMBUTIR, CABO DE 10 MM2 E DISJUNTOR DIN 50A (NÃO INCLUSA MURETA DE ALVENARIA). AF_07/2020_P</t>
  </si>
  <si>
    <t xml:space="preserve">ENTRADA DE ENERGIA ELÉTRICA, SUBTERRÂNEA, BIFÁSICA, COM CAIXA DE EMBUTIR, CABO DE 16 MM2 E DISJUNTOR DIN 50A (NÃO INCLUSA MURETA DE ALVENARIA). AF_07/2020_P</t>
  </si>
  <si>
    <t xml:space="preserve">ENTRADA DE ENERGIA ELÉTRICA, SUBTERRÂNEA, BIFÁSICA, COM CAIXA DE EMBUTIR, CABO DE 25 MM2 E DISJUNTOR DIN 50A (NÃO INCLUSA MURETA DE ALVENARIA). AF_07/2020_P</t>
  </si>
  <si>
    <t xml:space="preserve">ENTRADA DE ENERGIA ELÉTRICA, SUBTERRÂNEA, BIFÁSICA, COM CAIXA DE EMBUTIR, CABO DE 35 MM2 E DISJUNTOR DIN 50A (NÃO INCLUSA MURETA DE ALVENARIA). AF_07/2020_P</t>
  </si>
  <si>
    <t xml:space="preserve">ENTRADA DE ENERGIA ELÉTRICA, SUBTERRÂNEA, TRIFÁSICA, COM CAIXA DE SOBREPOR, CABO DE 10 MM2 E DISJUNTOR DIN 50A (NÃO INCLUSA MURETA DE ALVENARIA). AF_07/2020_P</t>
  </si>
  <si>
    <t xml:space="preserve">ENTRADA DE ENERGIA ELÉTRICA, SUBTERRÂNEA, TRIFÁSICA, COM CAIXA DE SOBREPOR, CABO DE 16 MM2 E DISJUNTOR DIN 50A (NÃO INCLUSA MURETA DE ALVENARIA). AF_07/2020_P</t>
  </si>
  <si>
    <t xml:space="preserve">ENTRADA DE ENERGIA ELÉTRICA, SUBTERRÂNEA, TRIFÁSICA, COM CAIXA DE SOBREPOR, CABO DE 25 MM2 E DISJUNTOR DIN 50A (NÃO INCLUSA MURETA DE ALVENARIA). AF_07/2020_P</t>
  </si>
  <si>
    <t xml:space="preserve">ENTRADA DE ENERGIA ELÉTRICA, SUBTERRÂNEA, TRIFÁSICA, COM CAIXA DE SOBREPOR, CABO DE 35 MM2 E DISJUNTOR DIN 50A (NÃO INCLUSA MURETA DE ALVENARIA). AF_07/2020_P</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</si>
  <si>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</si>
  <si>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</si>
  <si>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</si>
  <si>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</si>
  <si>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</si>
  <si>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</si>
  <si>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</si>
  <si>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</si>
  <si>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</si>
  <si>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</si>
  <si>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</si>
  <si>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</si>
  <si>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</si>
  <si>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</si>
  <si>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</si>
  <si>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</si>
  <si>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</si>
  <si>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</si>
  <si>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</si>
  <si>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</si>
  <si>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</si>
  <si>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</si>
  <si>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</si>
  <si>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</si>
  <si>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</si>
  <si>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</si>
  <si>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</si>
  <si>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</si>
  <si>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</si>
  <si>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</si>
  <si>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</si>
  <si>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</si>
  <si>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</si>
  <si>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</si>
  <si>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</si>
  <si>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</si>
  <si>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</si>
  <si>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</si>
  <si>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</si>
  <si>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</si>
  <si>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</si>
  <si>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</si>
  <si>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MISTA 160 W - FORNECIMENTO E INSTALAÇÃO. AF_08/2020</t>
  </si>
  <si>
    <t xml:space="preserve">LÂMPADA MISTA 250 W - FORNECIMENTO E INSTALAÇÃO. AF_08/2020</t>
  </si>
  <si>
    <t xml:space="preserve">LÂMPADA MISTA 500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</si>
  <si>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</si>
  <si>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</si>
  <si>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</si>
  <si>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</si>
  <si>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</si>
  <si>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</si>
  <si>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</si>
  <si>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</si>
  <si>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</si>
  <si>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</si>
  <si>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</si>
  <si>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</si>
  <si>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</si>
  <si>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</si>
  <si>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</si>
  <si>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</si>
  <si>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</si>
  <si>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</si>
  <si>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</si>
  <si>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</si>
  <si>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POSTE DE CONCRETO</t>
  </si>
  <si>
    <t xml:space="preserve">0173</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</si>
  <si>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</si>
  <si>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</si>
  <si>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</si>
  <si>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</si>
  <si>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</si>
  <si>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</si>
  <si>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</si>
  <si>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</si>
  <si>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</si>
  <si>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</si>
  <si>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</si>
  <si>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</si>
  <si>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</si>
  <si>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</si>
  <si>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</si>
  <si>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</si>
  <si>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</si>
  <si>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</si>
  <si>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</si>
  <si>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</si>
  <si>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</si>
  <si>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</si>
  <si>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</si>
  <si>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</si>
  <si>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</si>
  <si>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</si>
  <si>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</si>
  <si>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</si>
  <si>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</si>
  <si>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</si>
  <si>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</si>
  <si>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</si>
  <si>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</si>
  <si>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</si>
  <si>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</si>
  <si>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</si>
  <si>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</si>
  <si>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</si>
  <si>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</si>
  <si>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</si>
  <si>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</si>
  <si>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METALICO</t>
  </si>
  <si>
    <t xml:space="preserve">0174</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</si>
  <si>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</si>
  <si>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</si>
  <si>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</si>
  <si>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</si>
  <si>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</si>
  <si>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LUMINARIA EXTERNA</t>
  </si>
  <si>
    <t xml:space="preserve">0175</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</si>
  <si>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</si>
  <si>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</si>
  <si>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</si>
  <si>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</si>
  <si>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</si>
  <si>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</si>
  <si>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TRANSFORMADORES</t>
  </si>
  <si>
    <t xml:space="preserve">0176</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</si>
  <si>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</si>
  <si>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</si>
  <si>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</si>
  <si>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</si>
  <si>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</si>
  <si>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</si>
  <si>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</si>
  <si>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</si>
  <si>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</si>
  <si>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TRANSFORMADOR DE DISTRIBUIÇÃO, 500KVA, TRIFÁSICO, 60 HZ, CLASSE 15 KV, IMERSO EM ÓLEO MINERAL, INSTALAÇÃO EM SOLO (NÃO INCLUSO ABRIGO) - FORNECIMENTO E INSTALAÇÃO. AF_02/2022</t>
  </si>
  <si>
    <t xml:space="preserve">TRANSFORMADOR DE DISTRIBUIÇÃO, 750 KVA, TRIFÁSICO, 60 HZ, CLASSE 15 KV, IMERSO EM ÓLEO MINERAL, INSTALAÇÃO EM SOLO (NÃO INCLUSO ABRIGO) - FORNECIMENTO E INSTALAÇÃO. AF_02/2022</t>
  </si>
  <si>
    <t xml:space="preserve">TRANSFORMADOR DE DISTRIBUIÇÃO, 1000 KVA, TRIFÁSICO, 60 HZ, CLASSE 15 KV, IMERSO EM ÓLEO MINERAL, INSTALAÇÃO EM SOLO (NÃO INCLUSO ABRIGO) - FORNECIMENTO E INSTALAÇÃO. AF_02/2022</t>
  </si>
  <si>
    <t xml:space="preserve">PONTOS DE LUZ/TOMADAS ANTENA TV/CAMPAINHAS/INTERRUPTORES</t>
  </si>
  <si>
    <t xml:space="preserve">0177</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</si>
  <si>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</si>
  <si>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</si>
  <si>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</si>
  <si>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</si>
  <si>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</si>
  <si>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</si>
  <si>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</si>
  <si>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</si>
  <si>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</si>
  <si>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</si>
  <si>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</si>
  <si>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</si>
  <si>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SISTEMAS DE PROTECAO/ATERRAMENTO</t>
  </si>
  <si>
    <t xml:space="preserve">0243</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</si>
  <si>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</si>
  <si>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</si>
  <si>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</si>
  <si>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</si>
  <si>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</si>
  <si>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</si>
  <si>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</si>
  <si>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</si>
  <si>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</si>
  <si>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</si>
  <si>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</si>
  <si>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</si>
  <si>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SERVICOS DIVERSOS</t>
  </si>
  <si>
    <t xml:space="preserve">0244</t>
  </si>
  <si>
    <t xml:space="preserve">PLACA DE CONCRETO PRÉ-MOLDADO COMO PROTEÇÃO MECÂNICA ADICIONAL NO REATERRO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</si>
  <si>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</si>
  <si>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INSTALACOES ESPECIAIS</t>
  </si>
  <si>
    <t xml:space="preserve">INES</t>
  </si>
  <si>
    <t xml:space="preserve">INCENDIO</t>
  </si>
  <si>
    <t xml:space="preserve">0186</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</si>
  <si>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</si>
  <si>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t>
  </si>
  <si>
    <t xml:space="preserve">EXTINTOR DE INCÊNDIO PORTÁTIL COM CARGA DE CO2 DE 4 KG, CLASSE BC - FORNECIMENTO E INSTALAÇÃO. AF_10/2020_P</t>
  </si>
  <si>
    <t xml:space="preserve">EXTINTOR DE INCÊNDIO PORTÁTIL COM CARGA DE PQS DE 4 KG, CLASSE BC - FORNECIMENTO E INSTALAÇÃO. AF_10/2020_P</t>
  </si>
  <si>
    <t xml:space="preserve">EXTINTOR DE INCÊNDIO PORTÁTIL COM CARGA DE PQS DE 6 KG, CLASSE BC - FORNECIMENTO E INSTALAÇÃO. AF_10/2020_P</t>
  </si>
  <si>
    <t xml:space="preserve">EXTINTOR DE INCÊNDIO PORTÁTIL COM CARGA DE PQS DE 8 KG, CLASSE BC - FORNECIMENTO E INSTALAÇÃO. AF_10/2020_P</t>
  </si>
  <si>
    <t xml:space="preserve">EXTINTOR DE INCÊNDIO PORTÁTIL COM CARGA DE PQS DE 12 KG, CLASSE BC - FORNECIMENTO E INSTALAÇÃO. AF_10/2020_P</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</si>
  <si>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</si>
  <si>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</si>
  <si>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</si>
  <si>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</si>
  <si>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</si>
  <si>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</si>
  <si>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0187</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</si>
  <si>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</si>
  <si>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</si>
  <si>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</si>
  <si>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</si>
  <si>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</si>
  <si>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</si>
  <si>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</si>
  <si>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</si>
  <si>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</si>
  <si>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</si>
  <si>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</si>
  <si>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</si>
  <si>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</si>
  <si>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</si>
  <si>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</si>
  <si>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</si>
  <si>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</si>
  <si>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</si>
  <si>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</si>
  <si>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</si>
  <si>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</si>
  <si>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</si>
  <si>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</si>
  <si>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</si>
  <si>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</si>
  <si>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</si>
  <si>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</si>
  <si>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</si>
  <si>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</si>
  <si>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</si>
  <si>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</si>
  <si>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</si>
  <si>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</si>
  <si>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</si>
  <si>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</si>
  <si>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</si>
  <si>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</si>
  <si>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</si>
  <si>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</si>
  <si>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</si>
  <si>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</si>
  <si>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</si>
  <si>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</si>
  <si>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</si>
  <si>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</si>
  <si>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AR CONDICIONADO</t>
  </si>
  <si>
    <t xml:space="preserve">0190</t>
  </si>
  <si>
    <t xml:space="preserve">PINTURA ANTICORROSIVA DE DUTO METÁLICO. AF_04/2018</t>
  </si>
  <si>
    <t xml:space="preserve">AR CONDICIONADO SPLIT INVERTER, HI-WALL (PAREDE), 9000 BTU/H, CICLO FRIO - FORNECIMENTO E INSTALAÇÃO. AF_11/2021_P</t>
  </si>
  <si>
    <t xml:space="preserve">AR CONDICIONADO SPLIT ON/OFF, HI-WALL (PAREDE), 9000 BTUS/H, CICLO FRIO - FORNECIMENTO E INSTALAÇÃO. AF_11/2021_P</t>
  </si>
  <si>
    <t xml:space="preserve">AR CONDICIONADO SPLIT ON/OFF, HI-WALL (PAREDE), 9000 BTUS/H, CICLO QUENTE/FRIO - FORNECIMENTO E INSTALAÇÃO. AF_11/2021_P</t>
  </si>
  <si>
    <t xml:space="preserve">AR CONDICIONADO SPLIT INVERTER, HI-WALL (PAREDE), 12000 BTU/H, CICLO FRIO - FORNECIMENTO E INSTALAÇÃO. AF_11/2021_P</t>
  </si>
  <si>
    <t xml:space="preserve">AR CONDICIONADO SPLIT ON/OFF, HI-WALL (PAREDE), 12000 BTUS/H, CICLO FRIO - FORNECIMENTO E INSTALAÇÃO. AF_11/2021_P</t>
  </si>
  <si>
    <t xml:space="preserve">AR CONDICIONADO SPLIT ON/OFF, HI-WALL (PAREDE), 12000 BTUS/H, CICLO QUENTE/FRIO - FORNECIMENTO E INSTALAÇÃO. AF_11/2021_P</t>
  </si>
  <si>
    <t xml:space="preserve">AR CONDICIONADO SPLIT INVERTER, HI-WALL (PAREDE), 18000 BTU/H, CICLO FRIO - FORNECIMENTO E INSTALAÇÃO. AF_11/2021_P</t>
  </si>
  <si>
    <t xml:space="preserve">AR CONDICIONADO SPLIT ON/OFF, HI-WALL (PAREDE), 18000 BTUS/H, CICLO FRIO - FORNECIMENTO E INSTALAÇÃO. AF_11/2021_P</t>
  </si>
  <si>
    <t xml:space="preserve">AR CONDICIONADO SPLIT ON/OFF, HI-WALL (PAREDE), 18000 BTUS/H, CICLO QUENTE/FRIO - FORNECIMENTO E INSTALAÇÃO. AF_11/2021_P</t>
  </si>
  <si>
    <t xml:space="preserve">AR CONDICIONADO SPLIT INVERTER, HI-WALL (PAREDE), 24000 BTU/H, CICLO FRIO - FORNECIMENTO E INSTALAÇÃO. AF_11/2021_P</t>
  </si>
  <si>
    <t xml:space="preserve">AR CONDICIONADO SPLIT ON/OFF, HI-WALL (PAREDE), 24000 BTUS/H, CICLO FRIO - FORNECIMENTO E INSTALAÇÃO. AF_11/2021_P</t>
  </si>
  <si>
    <t xml:space="preserve">AR CONDICIONADO SPLIT ON/OFF, HI-WALL (PAREDE), 24000 BTUS/H, CICLO QUENTE/FRIO - FORNECIMENTO E INSTALAÇÃO. AF_11/2021_P</t>
  </si>
  <si>
    <t xml:space="preserve">AR CONDICIONADO SPLIT INVERTER, PISO TETO, 18000 BTU/H, CICLO FRIO - FORNECIMENTO E INSTALAÇÃO. AF_11/2021_P</t>
  </si>
  <si>
    <t xml:space="preserve">AR CONDICIONADO SPLIT ON/OFF, PISO TETO, 18.000 BTU/H, CICLO FRIO - FORNECIMENTO E INSTALAÇÃO. AF_11/2021_P</t>
  </si>
  <si>
    <t xml:space="preserve">AR CONDICIONADO SPLIT INVERTER, PISO TETO, 24000 BTU/H, CICLO FRIO - FORNECIMENTO E INSTALAÇÃO. AF_11/2021_P</t>
  </si>
  <si>
    <t xml:space="preserve">AR CONDICIONADO SPLIT ON/OFF, PISO TETO, 24.000 BTU/H, CICLO FRIO - FORNECIMENTO E INSTALAÇÃO. AF_11/2021_P</t>
  </si>
  <si>
    <t xml:space="preserve">AR CONDICIONADO SPLIT INVERTER, PISO TETO, 24000 BTU/H, QUENTE/FRIO - FORNECIMENTO E INSTALAÇÃO. AF_11/2021_P</t>
  </si>
  <si>
    <t xml:space="preserve">AR CONDICIONADO SPLIT INVERTER, PISO TETO, 36000 BTU/H, CICLO FRIO - FORNECIMENTO E INSTALAÇÃO. AF_11/2021_P</t>
  </si>
  <si>
    <t xml:space="preserve">AR CONDICIONADO SPLIT ON/OFF, PISO TETO, 36.000 BTU/H, CICLO FRIO - FORNECIMENTO E INSTALAÇÃO. AF_11/2021_P</t>
  </si>
  <si>
    <t xml:space="preserve">AR CONDICIONADO SPLIT INVERTER, PISO TETO, 48000 BTU/H, CICLO FRIO - FORNECIMENTO E INSTALAÇÃO. AF_11/2021_P</t>
  </si>
  <si>
    <t xml:space="preserve">AR CONDICIONADO SPLIT ON/OFF, PISO TETO, 48.000 BTU/H, CICLO FRIO - FORNECIMENTO E INSTALAÇÃO. AF_11/2021_P</t>
  </si>
  <si>
    <t xml:space="preserve">AR CONDICIONADO SPLIT INVERTER, PISO TETO, APRESENTANDO ENTRE 54000 E 58000 BTU/H, CICLO FRIO - FORNECIMENTO E INSTALAÇÃO. AF_11/2021_P</t>
  </si>
  <si>
    <t xml:space="preserve">AR CONDICIONADO SPLIT ON/OFF, PISO TETO, 60.000 BTU/H, CICLO FRIO - FORNECIMENTO E INSTALAÇÃO. AF_11/2021_P</t>
  </si>
  <si>
    <t xml:space="preserve">AR CONDICIONADO SPLIT ON/OFF, CASSETE (TETO), FRIO 4 VIAS 18000 BTU/H - FORNECIMENTO E INSTALAÇÃO. AF_11/2021_P</t>
  </si>
  <si>
    <t xml:space="preserve">AR CONDICIONADO SPLIT ON/OFF, CASSETE (TETO), 18000 BTU/H, CICLO QUENTE/FRIO - FORNECIMENTO E INSTALAÇÃO. AF_11/2021_P</t>
  </si>
  <si>
    <t xml:space="preserve">AR CONDICIONADO SPLIT ON/OFF, CASSETE (TETO), FRIO 4 VIAS 24000 BTU/H - FORNECIMENTO E INSTALAÇÃO. AF_11/2021_P</t>
  </si>
  <si>
    <t xml:space="preserve">AR CONDICIONADO SPLIT ON/OFF, CASSETE (TETO), 24000 BTU/H, CICLO QUENTE/FRIO - FORNECIMENTO E INSTALAÇÃO. AF_11/2021_P</t>
  </si>
  <si>
    <t xml:space="preserve">AR CONDICIONADO SPLIT ON/OFF, CASSETE (TETO), FRIO 4 VIAS 36000 BTU/H - FORNECIMENTO E INSTALAÇÃO. AF_11/2021_P</t>
  </si>
  <si>
    <t xml:space="preserve">AR CONDICIONADO SPLIT ON/OFF, CASSETE (TETO), 36000 BTU/H, CICLO QUENTE/FRIO - FORNECIMENTO E INSTALAÇÃO. AF_11/2021_P</t>
  </si>
  <si>
    <t xml:space="preserve">AR CONDICIONADO SPLIT ON/OFF, CASSETE (TETO), FRIO 4 VIAS 48000 BTU/H - FORNECIMENTO E INSTALAÇÃO. AF_11/2021_P</t>
  </si>
  <si>
    <t xml:space="preserve">AR CONDICIONADO SPLIT ON/OFF, CASSETE (TETO), 48000 BTU/H, CICLO QUENTE/FRIO - FORNECIMENTO E INSTALAÇÃO. AF_11/2021_P</t>
  </si>
  <si>
    <t xml:space="preserve">AR CONDICIONADO SPLIT ON/OFF, CASSETE (TETO), FRIO 4 VIAS 60000 BTU/H - FORNECIMENTO E INSTALAÇÃO. AF_11/2021_P</t>
  </si>
  <si>
    <t xml:space="preserve">AR CONDICIONADO SPLIT ON/OFF, CASSETE (TETO), 60000 BTU/H, CICLO QUENTE/FRIO - FORNECIMENTO E INSTALAÇÃO. AF_11/2021_P</t>
  </si>
  <si>
    <t xml:space="preserve">AR CONDICIONADO SPLITÃO 10 TR - FORNECIMENTO E INSTALAÇÃO. AF_11/2021_P</t>
  </si>
  <si>
    <t xml:space="preserve">AR CONDICIONADO SPLITÃO 15 TR - FORNECIMENTO E INSTALAÇÃO. AF_11/2021_P</t>
  </si>
  <si>
    <t xml:space="preserve">RASGO E CHUMBAMENTO EM ALVENARIA PARA TUBOS DE SPLIT PAREDE DE 9000 A 24000 BTUS/H.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</si>
  <si>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</si>
  <si>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</si>
  <si>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</si>
  <si>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</si>
  <si>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GAS</t>
  </si>
  <si>
    <t xml:space="preserve">0274</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</si>
  <si>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</si>
  <si>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</si>
  <si>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INSTALACAO DE LOGICA</t>
  </si>
  <si>
    <t xml:space="preserve">0313</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</si>
  <si>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</si>
  <si>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</si>
  <si>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</si>
  <si>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</si>
  <si>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</si>
  <si>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</si>
  <si>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</si>
  <si>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RACK FECHADO PARA SERVIDOR - FORNECIMENTO E INSTALAÇÃO. AF_11/2019</t>
  </si>
  <si>
    <t xml:space="preserve">BLOCO DE ENGATE RÁPIDO PARA BASTIDOR TIPO M10 -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</si>
  <si>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</si>
  <si>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</si>
  <si>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</si>
  <si>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RACK ABERTO EM COLUNA 44U PARA SERVIDOR - FORNECIMENTO E INSTALAÇÃO. AF_11/2019</t>
  </si>
  <si>
    <t xml:space="preserve">INSTALACOES HIDRO SANITARIAS</t>
  </si>
  <si>
    <t xml:space="preserve">INHI</t>
  </si>
  <si>
    <t xml:space="preserve">FORNEC. E ASSENTAMENTO DE TUBOS P/INSTALACAO DOMICILIAR</t>
  </si>
  <si>
    <t xml:space="preserve">0179</t>
  </si>
  <si>
    <t xml:space="preserve">TUBO, PVC, SOLDÁVEL, DN 20MM, INSTALADO EM RAMAL OU SUB-RAMAL DE ÁGUA - FORNECIMENTO E INSTALAÇÃO. AF_06/2022</t>
  </si>
  <si>
    <t xml:space="preserve">TUBO, PVC, SOLDÁVEL, DN 25MM, INSTALADO EM RAMAL OU SUB-RAMAL DE ÁGUA - FORNECIMENTO E INSTALAÇÃO. AF_06/2022</t>
  </si>
  <si>
    <t xml:space="preserve">TUBO, PVC, SOLDÁVEL, DN 32MM, INSTALADO EM RAMAL OU SUB-RAMAL DE ÁGUA - FORNECIMENTO E INSTALAÇÃO. AF_06/2022</t>
  </si>
  <si>
    <t xml:space="preserve">TUBO, PVC, SOLDÁVEL, DN 20MM, INSTALADO EM RAMAL DE DISTRIBUIÇÃO DE ÁGUA - FORNECIMENTO E INSTALAÇÃO. AF_06/2022</t>
  </si>
  <si>
    <t xml:space="preserve">TUBO, PVC, SOLDÁVEL, DN 32MM, INSTALADO EM RAMAL DE DISTRIBUIÇÃO DE ÁGUA - FORNECIMENTO E INSTALAÇÃO. AF_06/2022</t>
  </si>
  <si>
    <t xml:space="preserve">TUBO, PVC, SOLDÁVEL, DN 25MM, INSTALADO EM PRUMADA DE ÁGUA - FORNECIMENTO E INSTALAÇÃO. AF_06/2022</t>
  </si>
  <si>
    <t xml:space="preserve">TUBO, PVC, SOLDÁVEL, DN 32MM, INSTALADO EM PRUMADA DE ÁGUA - FORNECIMENTO E INSTALAÇÃO. AF_06/2022</t>
  </si>
  <si>
    <t xml:space="preserve">TUBO, PVC, SOLDÁVEL, DN 40MM, INSTALADO EM PRUMADA DE ÁGUA - FORNECIMENTO E INSTALAÇÃO. AF_06/2022</t>
  </si>
  <si>
    <t xml:space="preserve">TUBO, PVC, SOLDÁVEL, DN 50MM, INSTALADO EM PRUMADA DE ÁGUA - FORNECIMENTO E INSTALAÇÃO. AF_06/2022</t>
  </si>
  <si>
    <t xml:space="preserve">TUBO, PVC, SOLDÁVEL, DN 60MM, INSTALADO EM PRUMADA DE ÁGUA - FORNECIMENTO E INSTALAÇÃO. AF_06/2022</t>
  </si>
  <si>
    <t xml:space="preserve">TUBO, PVC, SOLDÁVEL, DN 75MM, INSTALADO EM PRUMADA DE ÁGUA - FORNECIMENTO E INSTALAÇÃO. AF_06/2022</t>
  </si>
  <si>
    <t xml:space="preserve">TUBO, PVC, SOLDÁVEL, DN 85MM, INSTALADO EM PRUMADA DE ÁGUA - FORNECIMENTO E INSTALAÇÃO. AF_06/2022</t>
  </si>
  <si>
    <t xml:space="preserve">TUBO PVC, SÉRIE R, ÁGUA PLUVIAL, DN 40 MM, FORNECIDO E INSTALADO EM RAMAL DE ENCAMINHAMENTO. AF_06/2022</t>
  </si>
  <si>
    <t xml:space="preserve">TUBO PVC, SÉRIE R, ÁGUA PLUVIAL, DN 50 MM, FORNECIDO E INSTALADO EM RAMAL DE ENCAMINHAMENTO. AF_06/2022</t>
  </si>
  <si>
    <t xml:space="preserve">TUBO PVC, SÉRIE R, ÁGUA PLUVIAL, DN 75 MM, FORNECIDO E INSTALADO EM RAMAL DE ENCAMINHAMENTO. AF_06/2022</t>
  </si>
  <si>
    <t xml:space="preserve">TUBO PVC, SÉRIE R, ÁGUA PLUVIAL, DN 100 MM, FORNECIDO E INSTALADO EM RAMAL DE ENCAMINHAMENTO. AF_06/2022</t>
  </si>
  <si>
    <t xml:space="preserve">TUBO PVC, SÉRIE R, ÁGUA PLUVIAL, DN 75 MM, FORNECIDO E INSTALADO EM CONDUTORES VERTICAIS DE ÁGUAS PLUVIAIS. AF_06/2022</t>
  </si>
  <si>
    <t xml:space="preserve">TUBO PVC, SÉRIE R, ÁGUA PLUVIAL, DN 100 MM, FORNECIDO E INSTALADO EM CONDUTORES VERTICAIS DE ÁGUAS PLUVIAIS. AF_06/2022</t>
  </si>
  <si>
    <t xml:space="preserve">TUBO PVC, SÉRIE R, ÁGUA PLUVIAL, DN 150 MM, FORNECIDO E INSTALADO EM CONDUTORES VERTICAIS DE ÁGUAS PLUVIAIS. AF_06/2022</t>
  </si>
  <si>
    <t xml:space="preserve">TUBO, CPVC, SOLDÁVEL, DN 15MM, INSTALADO EM RAMAL OU SUB-RAMAL DE ÁGUA - FORNECIMENTO E INSTALAÇÃO. AF_06/2022</t>
  </si>
  <si>
    <t xml:space="preserve">TUBO, CPVC, SOLDÁVEL, DN 22MM, INSTALADO EM RAMAL OU SUB-RAMAL DE ÁGUA - FORNECIMENTO E INSTALAÇÃO. AF_06/2022</t>
  </si>
  <si>
    <t xml:space="preserve">TUBO, CPVC, SOLDÁVEL, DN 28MM, INSTALADO EM RAMAL OU SUB-RAMAL DE ÁGUA - FORNECIMENTO E INSTALAÇÃO. AF_06/2022</t>
  </si>
  <si>
    <t xml:space="preserve">TUBO, CPVC, SOLDÁVEL, DN 35MM, INSTALADO EM RAMAL OU SUB-RAMAL DE ÁGUA   FORNECIMENTO E INSTALAÇÃO. AF_06/2022</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</si>
  <si>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</si>
  <si>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</si>
  <si>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</si>
  <si>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CPVC, SOLDÁVEL, DN 22MM, INSTALADO EM RAMAL DE DISTRIBUIÇÃO DE ÁGUA - FORNECIMENTO E INSTALAÇÃO. AF_06/2022</t>
  </si>
  <si>
    <t xml:space="preserve">TUBO, CPVC, SOLDÁVEL, DN 28MM, INSTALADO EM RAMAL DE DISTRIBUIÇÃO DE ÁGUA - FORNECIMENTO E INSTALAÇÃO. AF_06/2022</t>
  </si>
  <si>
    <t xml:space="preserve">TUBO, CPVC, SOLDÁVEL, DN 35MM, INSTALADO EM PRUMADA DE ÁGUA   FORNECIMENTO E INSTALAÇÃO. AF_06/2022</t>
  </si>
  <si>
    <t xml:space="preserve">TUBO, CPVC, SOLDÁVEL, DN 42MM, INSTALADO EM PRUMADA DE ÁGUA   FORNECIMENTO E INSTALAÇÃO. AF_06/2022</t>
  </si>
  <si>
    <t xml:space="preserve">TUBO, CPVC, SOLDÁVEL, DN 73MM, INSTALADO EM PRUMADA DE ÁGUA   FORNECIMENTO E INSTALAÇÃO. AF_06/2022</t>
  </si>
  <si>
    <t xml:space="preserve">TUBO, CPVC, SOLDÁVEL, DN 89MM, INSTALADO EM PRUMADA DE ÁGUA   FORNECIMENTO E INSTALAÇÃO. AF_06/2022</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</si>
  <si>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</si>
  <si>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</si>
  <si>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</si>
  <si>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</si>
  <si>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</si>
  <si>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</si>
  <si>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</si>
  <si>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</si>
  <si>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</si>
  <si>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</si>
  <si>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</si>
  <si>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</si>
  <si>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</si>
  <si>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</si>
  <si>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</si>
  <si>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</si>
  <si>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</si>
  <si>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</si>
  <si>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</si>
  <si>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DE HIDRÁULICA PREDIAL - FORNECIMENTO E INSTALAÇÃO. AF_04/2022</t>
  </si>
  <si>
    <t xml:space="preserve">TUBO EM COBRE RÍGIDO, DN 28 MM, CLASSE E, SEM ISOLAMENTO, INSTALADO EM PRUMADA DE HIDRÁULICA PREDIAL - FORNECIMENTO E INSTALAÇÃO. AF_04/2022</t>
  </si>
  <si>
    <t xml:space="preserve">TUBO EM COBRE RÍGIDO, DN 35 MM, CLASSE E, SEM ISOLAMENTO, INSTALADO EM PRUMADA DE HIDRÁULICA PREDIAL - FORNECIMENTO E INSTALAÇÃO. AF_04/2022</t>
  </si>
  <si>
    <t xml:space="preserve">TUBO EM COBRE RÍGIDO, DN 42 MM, CLASSE E, SEM ISOLAMENTO, INSTALADO EM PRUMADA DE HIDRÁULICA PREDIAL - FORNECIMENTO E INSTALAÇÃO. AF_04/2022</t>
  </si>
  <si>
    <t xml:space="preserve">TUBO EM COBRE RÍGIDO, DN 54 MM, CLASSE E, SEM ISOLAMENTO, INSTALADO EM PRUMADA DE HIDRÁULICA PREDIAL - FORNECIMENTO E INSTALAÇÃO. AF_04/2022</t>
  </si>
  <si>
    <t xml:space="preserve">TUBO EM COBRE RÍGIDO, DN 66 MM, CLASSE E, SEM ISOLAMENTO, INSTALADO EM PRUMADA DE HIDRÁULICA PREDIAL - FORNECIMENTO E INSTALAÇÃO. AF_04/2022</t>
  </si>
  <si>
    <t xml:space="preserve">TUBO EM COBRE RÍGIDO, DN 22 MM, CLASSE E, COM ISOLAMENTO, INSTALADO EM PRUMADA DE HIDRÁULICA PREDIAL - FORNECIMENTO E INSTALAÇÃO. AF_04/2022</t>
  </si>
  <si>
    <t xml:space="preserve">TUBO EM COBRE RÍGIDO, DN 28 MM, CLASSE E, COM ISOLAMENTO, INSTALADO EM PRUMADA DE HIDRÁULICA PREDIAL - FORNECIMENTO E INSTALAÇÃO. AF_04/2022</t>
  </si>
  <si>
    <t xml:space="preserve">TUBO EM COBRE RÍGIDO, DN 35 MM, CLASSE E, COM ISOLAMENTO, INSTALADO EM PRUMADA DE HIDRÁULICA PREDIAL - FORNECIMENTO E INSTALAÇÃO. AF_04/2022</t>
  </si>
  <si>
    <t xml:space="preserve">TUBO EM COBRE RÍGIDO, DN 42 MM, CLASSE E, COM ISOLAMENTO, INSTALADO EM PRUMADA DE HIDRÁULICA PREDIAL - FORNECIMENTO E INSTALAÇÃO. AF_04/2022</t>
  </si>
  <si>
    <t xml:space="preserve">TUBO EM COBRE RÍGIDO, DN 54 MM, CLASSE E, COM ISOLAMENTO, INSTALADO EM PRUMADA DE HIDRÁULICA PREDIAL - FORNECIMENTO E INSTALAÇÃO. AF_04/2022</t>
  </si>
  <si>
    <t xml:space="preserve">TUBO EM COBRE RÍGIDO, DN 66 MM, CLASSE E, COM ISOLAMENTO, INSTALADO EM PRUMADA DE HIDRÁULICA PREDIAL - FORNECIMENTO E INSTALAÇÃO. AF_04/2022</t>
  </si>
  <si>
    <t xml:space="preserve">TUBO EM COBRE RÍGIDO, DN 15 MM, CLASSE E, SEM ISOLAMENTO, INSTALADO EM RAMAL DE DISTRIBUIÇÃO DE HIDRÁULICA PREDIAL - FORNECIMENTO E INSTALAÇÃO. AF_04/2022</t>
  </si>
  <si>
    <t xml:space="preserve">TUBO EM COBRE RÍGIDO, DN 22 MM, CLASSE E, SEM ISOLAMENTO, INSTALADO EM RAMAL DE DISTRIBUIÇÃO DE HIDRÁULICA PREDIAL - FORNECIMENTO E INSTALAÇÃO. AF_04/2022</t>
  </si>
  <si>
    <t xml:space="preserve">TUBO EM COBRE RÍGIDO, DN 28 MM, CLASSE E, SEM ISOLAMENTO, INSTALADO EM RAMAL DE DISTRIBUIÇÃO DE HIDRÁULICA PREDIAL - FORNECIMENTO E INSTALAÇÃO. AF_04/2022</t>
  </si>
  <si>
    <t xml:space="preserve">TUBO EM COBRE RÍGIDO, DN 15 MM, CLASSE E, COM ISOLAMENTO, INSTALADO EM RAMAL DE DISTRIBUIÇÃO DE HIDRÁULICA PREDIAL - FORNECIMENTO E INSTALAÇÃO. AF_04/2022</t>
  </si>
  <si>
    <t xml:space="preserve">TUBO EM COBRE RÍGIDO, DN 22 MM, CLASSE E, COM ISOLAMENTO, INSTALADO EM RAMAL DE DISTRIBUIÇÃO DE HIDRÁULICA PREDIAL - FORNECIMENTO E INSTALAÇÃO. AF_04/2022</t>
  </si>
  <si>
    <t xml:space="preserve">TUBO EM COBRE RÍGIDO, DN 28 MM, CLASSE E, COM ISOLAMENTO, INSTALADO EM RAMAL DE DISTRIBUIÇÃO DE HIDRÁULICA PREDIAL - FORNECIMENTO E INSTALAÇÃO. AF_04/2022</t>
  </si>
  <si>
    <t xml:space="preserve">TUBO EM COBRE RÍGIDO, DN 15 MM, CLASSE E, SEM ISOLAMENTO, INSTALADO EM RAMAL E SUB-RAMAL DE HIDRÁULICA PREDIAL - FORNECIMENTO E INSTALAÇÃO. AF_04/2022</t>
  </si>
  <si>
    <t xml:space="preserve">TUBO EM COBRE RÍGIDO, DN 22 MM, CLASSE E, SEM ISOLAMENTO, INSTALADO EM RAMAL E SUB-RAMAL DE HIDRÁULICA PREDIAL - FORNECIMENTO E INSTALAÇÃO. AF_04/2022</t>
  </si>
  <si>
    <t xml:space="preserve">TUBO EM COBRE RÍGIDO, DN 28 MM, CLASSE E, SEM ISOLAMENTO, INSTALADO EM RAMAL E SUB-RAMAL DE HIDRÁULICA PREDIAL - FORNECIMENTO E INSTALAÇÃO. AF_04/2022</t>
  </si>
  <si>
    <t xml:space="preserve">TUBO EM COBRE RÍGIDO, DN 15 MM, CLASSE E, COM ISOLAMENTO, INSTALADO EM RAMAL E SUB-RAMAL DE HIDRÁULICA PREDIAL - FORNECIMENTO E INSTALAÇÃO. AF_04/2022</t>
  </si>
  <si>
    <t xml:space="preserve">TUBO EM COBRE RÍGIDO, DN 22 MM, CLASSE E, COM ISOLAMENTO, INSTALADO EM RAMAL E SUB-RAMAL DE HIDRÁULICA PREDIAL - FORNECIMENTO E INSTALAÇÃO. AF_04/2022</t>
  </si>
  <si>
    <t xml:space="preserve">TUBO EM COBRE RÍGIDO, DN 28 MM, CLASSE E, COM ISOLAMENTO, INSTALADO EM RAMAL E SUB-RAMAL DE HIDRÁULICA PREDIAL - FORNECIMENTO E INSTALAÇÃO. AF_04/2022</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</si>
  <si>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</si>
  <si>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</si>
  <si>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</si>
  <si>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</si>
  <si>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</si>
  <si>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</si>
  <si>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</si>
  <si>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</si>
  <si>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</si>
  <si>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</si>
  <si>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</si>
  <si>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</si>
  <si>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</si>
  <si>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</si>
  <si>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</si>
  <si>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</si>
  <si>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</si>
  <si>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</si>
  <si>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</si>
  <si>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</si>
  <si>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</si>
  <si>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</si>
  <si>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</si>
  <si>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</si>
  <si>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</si>
  <si>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</si>
  <si>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</si>
  <si>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</si>
  <si>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</si>
  <si>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</si>
  <si>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</si>
  <si>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</si>
  <si>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</si>
  <si>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</si>
  <si>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</si>
  <si>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</si>
  <si>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</si>
  <si>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</si>
  <si>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</si>
  <si>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</si>
  <si>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</si>
  <si>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</si>
  <si>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</si>
  <si>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</si>
  <si>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</si>
  <si>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</si>
  <si>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</si>
  <si>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</si>
  <si>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</si>
  <si>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</si>
  <si>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</si>
  <si>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</si>
  <si>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</si>
  <si>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</si>
  <si>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</si>
  <si>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</si>
  <si>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</si>
  <si>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</si>
  <si>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</si>
  <si>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</si>
  <si>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</si>
  <si>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</si>
  <si>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</si>
  <si>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</si>
  <si>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</si>
  <si>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</si>
  <si>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</si>
  <si>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</si>
  <si>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</si>
  <si>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</si>
  <si>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</si>
  <si>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</si>
  <si>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</si>
  <si>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</si>
  <si>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</si>
  <si>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</si>
  <si>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</si>
  <si>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</si>
  <si>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</si>
  <si>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</si>
  <si>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</si>
  <si>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</si>
  <si>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</si>
  <si>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</si>
  <si>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</si>
  <si>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</si>
  <si>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</si>
  <si>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</si>
  <si>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</si>
  <si>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</si>
  <si>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</si>
  <si>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</si>
  <si>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</si>
  <si>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</si>
  <si>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</si>
  <si>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</si>
  <si>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</si>
  <si>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</si>
  <si>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</si>
  <si>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</si>
  <si>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</si>
  <si>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</si>
  <si>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</si>
  <si>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</si>
  <si>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</si>
  <si>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</si>
  <si>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</si>
  <si>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</si>
  <si>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</si>
  <si>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</si>
  <si>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</si>
  <si>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</si>
  <si>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</si>
  <si>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DE GÁS COMBUSTÍVEL - FORNECIMENTO E INSTALAÇÃO. AF_04/2022</t>
  </si>
  <si>
    <t xml:space="preserve">TUBO EM COBRE RÍGIDO, DN 28 MM, CLASSE A, SEM ISOLAMENTO, INSTALADO EM PRUMADA DE GÁS COMBUSTÍVEL - FORNECIMENTO E INSTALAÇÃO. AF_04/2022</t>
  </si>
  <si>
    <t xml:space="preserve">TUBO EM COBRE RÍGIDO, DN 35 MM, CLASSE A, SEM ISOLAMENTO, INSTALADO EM PRUMADA DE GÁS COMBUSTÍVEL - FORNECIMENTO E INSTALAÇÃO. AF_04/2022</t>
  </si>
  <si>
    <t xml:space="preserve">TUBO EM COBRE RÍGIDO, DN 42 MM, CLASSE A, SEM ISOLAMENTO, INSTALADO EM PRUMADA DE GÁS COMBUSTÍVEL - FORNECIMENTO E INSTALAÇÃO. AF_04/2022</t>
  </si>
  <si>
    <t xml:space="preserve">TUBO EM COBRE RÍGIDO, DN 54 MM, CLASSE A, SEM ISOLAMENTO, INSTALADO EM PRUMADA DE GÁS COMBUSTÍVEL - FORNECIMENTO E INSTALAÇÃO. AF_04/2022</t>
  </si>
  <si>
    <t xml:space="preserve">TUBO EM COBRE RÍGIDO, DN 66 MM, CLASSE A, SEM ISOLAMENTO, INSTALADO EM PRUMADA DE GÁS COMBUSTÍVEL - FORNECIMENTO E INSTALAÇÃO. AF_04/2022</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</si>
  <si>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</si>
  <si>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</si>
  <si>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</si>
  <si>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</si>
  <si>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</si>
  <si>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</si>
  <si>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</si>
  <si>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</si>
  <si>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</si>
  <si>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</si>
  <si>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</si>
  <si>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</si>
  <si>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</si>
  <si>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</si>
  <si>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</si>
  <si>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</si>
  <si>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</si>
  <si>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</si>
  <si>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</si>
  <si>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</si>
  <si>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</si>
  <si>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</si>
  <si>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</si>
  <si>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</si>
  <si>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</si>
  <si>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</si>
  <si>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</si>
  <si>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</si>
  <si>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</si>
  <si>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</si>
  <si>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</si>
  <si>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</si>
  <si>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</si>
  <si>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</si>
  <si>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</si>
  <si>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</si>
  <si>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</si>
  <si>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</si>
  <si>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</si>
  <si>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</si>
  <si>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</si>
  <si>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</si>
  <si>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</si>
  <si>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</si>
  <si>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</si>
  <si>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</si>
  <si>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</si>
  <si>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</si>
  <si>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</si>
  <si>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</si>
  <si>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TUBO EM COBRE RÍGIDO, DN 15 MM, CLASSE E, SEM ISOLAMENTO, INSTALADO EM RAMAL E SUB-RAMAL DE GÁS COMBUSTÍVEL - FORNECIMENTO E INSTALAÇÃO. AF_04/2022</t>
  </si>
  <si>
    <t xml:space="preserve">TUBO EM COBRE RÍGIDO, DN 22 MM, CLASSE E, SEM ISOLAMENTO, INSTALADO EM RAMAL E SUB-RAMAL DE GÁS COMBUSTÍVEL - FORNECIMENTO E INSTALAÇÃO. AF_04/2022</t>
  </si>
  <si>
    <t xml:space="preserve">TUBO EM COBRE RÍGIDO, DN 28 MM, CLASSE E, SEM ISOLAMENTO, INSTALADO EM RAMAL E SUB-RAMAL DE GÁS COMBUSTÍVEL - FORNECIMENTO E INSTALAÇÃO. AF_04/2022</t>
  </si>
  <si>
    <t xml:space="preserve">TUBO EM COBRE RÍGIDO, DN 15 MM, CLASSE A, SEM ISOLAMENTO, INSTALADO EM RAMAL E SUB-RAMAL DE GÁS MEDICINAL - FORNECIMENTO E INSTALAÇÃO. AF_04/2022</t>
  </si>
  <si>
    <t xml:space="preserve">TUBO EM COBRE RÍGIDO, DN 22 MM, CLASSE A, SEM ISOLAMENTO, INSTALADO EM RAMAL E SUB-RAMAL DE GÁS MEDICINAL - FORNECIMENTO E INSTALAÇÃO. AF_04/2022</t>
  </si>
  <si>
    <t xml:space="preserve">TUBO EM COBRE RÍGIDO, DN 28 MM, CLASSE A, SEM ISOLAMENTO, INSTALADO EM RAMAL E SUB-RAMAL DE GÁS MEDICINAL - FORNECIMENTO E INSTALAÇÃO. AF_04/2022</t>
  </si>
  <si>
    <t xml:space="preserve">TUBO EM COBRE RÍGIDO, DN 15 MM, CLASSE E, SEM ISOLAMENTO, INSTALADO EM RAMAL E SUB-RAMAL DE AQUECIMENTO SOLAR - FORNECIMENTO E INSTALAÇÃO. AF_04/2022</t>
  </si>
  <si>
    <t xml:space="preserve">TUBO EM COBRE RÍGIDO, DN 22 MM, CLASSE E, SEM ISOLAMENTO, INSTALADO EM RAMAL E SUB-RAMAL DE AQUECIMENTO SOLAR - FORNECIMENTO E INSTALAÇÃO. AF_04/2022</t>
  </si>
  <si>
    <t xml:space="preserve">TUBO EM COBRE RÍGIDO, DN 28 MM, CLASSE E, SEM ISOLAMENTO, INSTALADO EM RAMAL E SUB-RAMAL DE AQUECIMENTO SOLAR - FORNECIMENTO E INSTALAÇÃO. AF_04/2022</t>
  </si>
  <si>
    <t xml:space="preserve">TUBO EM COBRE RÍGIDO, DN 15 MM, CLASSE E, COM ISOLAMENTO, INSTALADO EM RAMAL E SUB-RAMAL DE AQUECIMENTO SOLAR - FORNECIMENTO E INSTALAÇÃO. AF_04/2022</t>
  </si>
  <si>
    <t xml:space="preserve">TUBO EM COBRE RÍGIDO, DN 22 MM, CLASSE E, COM ISOLAMENTO, INSTALADO EM RAMAL E SUB-RAMAL DE AQUECIMENTO SOLAR - FORNECIMENTO E INSTALAÇÃO. AF_04/2022</t>
  </si>
  <si>
    <t xml:space="preserve">TUBO EM COBRE RÍGIDO, DN 28 MM, CLASSE E, COM ISOLAMENTO, INSTALADO EM RAMAL E SUB-RAMAL DE AQUECIMENTO SOLAR - FORNECIMENTO E INSTALAÇÃO. AF_04/2022</t>
  </si>
  <si>
    <t xml:space="preserve">TUBO, PVC, SOLDÁVEL, DN 40MM, INSTALADO EM RAMAL DE DISTRIBUIÇÃO DE ÁGUA - FORNECIMENTO E INSTALAÇÃO. AF_06/2022</t>
  </si>
  <si>
    <t xml:space="preserve">TUBO, PVC, SOLDÁVEL, DN 50MM, INSTALADO EM RAMAL DE DISTRIBUIÇÃO DE ÁGUA - FORNECIMENTO E INSTALAÇÃO. AF_06/2022</t>
  </si>
  <si>
    <t xml:space="preserve">TUBO, CPVC, SOLDÁVEL, DN 42MM, INSTALADO EM RAMAL DE DISTRIBUIÇÃO DE ÁGUA - FORNECIMENTO E INSTALAÇÃO. AF_06/2022</t>
  </si>
  <si>
    <t xml:space="preserve">TUBO PVC, SÉRIE R, ÁGUA PLUVIAL, DN 150 MM, FORNECIDO E INSTALADO EM RAMAL DE ENCAMINHAMENTO. AF_06/2022</t>
  </si>
  <si>
    <t xml:space="preserve">0180</t>
  </si>
  <si>
    <t xml:space="preserve">JOELHO 90 GRAUS, PVC, SOLDÁVEL, DN 20MM, INSTALADO EM RAMAL OU SUB-RAMAL DE ÁGUA - FORNECIMENTO E INSTALAÇÃO. AF_06/2022</t>
  </si>
  <si>
    <t xml:space="preserve">JOELHO 45 GRAUS, PVC, SOLDÁVEL, DN 20MM, INSTALADO EM RAMAL OU SUB-RAMAL DE ÁGUA - FORNECIMENTO E INSTALAÇÃO. AF_06/2022</t>
  </si>
  <si>
    <t xml:space="preserve">CURVA 90 GRAUS, PVC, SOLDÁVEL, DN 20MM, INSTALADO EM RAMAL OU SUB-RAMAL DE ÁGUA - FORNECIMENTO E INSTALAÇÃO. AF_06/2022</t>
  </si>
  <si>
    <t xml:space="preserve">CURVA 45 GRAUS, PVC, SOLDÁVEL, DN 20MM, INSTALADO EM RAMAL OU SUB-RAMAL DE ÁGUA - FORNECIMENTO E INSTALAÇÃO. AF_06/2022</t>
  </si>
  <si>
    <t xml:space="preserve">JOELHO 90 GRAUS, PVC, SOLDÁVEL, DN 25MM, INSTALADO EM RAMAL OU SUB-RAMAL DE ÁGUA - FORNECIMENTO E INSTALAÇÃO. AF_06/2022</t>
  </si>
  <si>
    <t xml:space="preserve">JOELHO 45 GRAUS, PVC, SOLDÁVEL, DN 25MM, INSTALADO EM RAMAL OU SUB-RAMAL DE ÁGUA - FORNECIMENTO E INSTALAÇÃO. AF_06/2022</t>
  </si>
  <si>
    <t xml:space="preserve">CURVA 90 GRAUS, PVC, SOLDÁVEL, DN 25MM, INSTALADO EM RAMAL OU SUB-RAMAL DE ÁGUA - FORNECIMENTO E INSTALAÇÃO. AF_06/2022</t>
  </si>
  <si>
    <t xml:space="preserve">CURVA 45 GRAUS, PVC, SOLDÁVEL, DN 25MM, INSTALADO EM RAMAL OU SUB-RAMAL DE ÁGUA - FORNECIMENTO E INSTALAÇÃO. AF_06/2022</t>
  </si>
  <si>
    <t xml:space="preserve">JOELHO 90 GRAUS COM BUCHA DE LATÃO, PVC, SOLDÁVEL, DN 25MM, X 3/4  INSTALADO EM RAMAL OU SUB-RAMAL DE ÁGUA - FORNECIMENTO E INSTALAÇÃO. AF_06/2022</t>
  </si>
  <si>
    <t xml:space="preserve">JOELHO 90 GRAUS, PVC, SOLDÁVEL, DN 32MM, INSTALADO EM RAMAL OU SUB-RAMAL DE ÁGUA - FORNECIMENTO E INSTALAÇÃO. AF_06/2022</t>
  </si>
  <si>
    <t xml:space="preserve">JOELHO 45 GRAUS, PVC, SOLDÁVEL, DN 32MM, INSTALADO EM RAMAL OU SUB-RAMAL DE ÁGUA - FORNECIMENTO E INSTALAÇÃO. AF_06/2022</t>
  </si>
  <si>
    <t xml:space="preserve">CURVA 90 GRAUS, PVC, SOLDÁVEL, DN 32MM, INSTALADO EM RAMAL OU SUB-RAMAL DE ÁGUA - FORNECIMENTO E INSTALAÇÃO. AF_06/2022</t>
  </si>
  <si>
    <t xml:space="preserve">CURVA 45 GRAUS, PVC, SOLDÁVEL, DN 32MM, INSTALADO EM RAMAL OU SUB-RAMAL DE ÁGUA - FORNECIMENTO E INSTALAÇÃO. AF_06/2022</t>
  </si>
  <si>
    <t xml:space="preserve">LUVA, PVC, SOLDÁVEL, DN 20MM, INSTALADO EM RAMAL OU SUB-RAMAL DE ÁGUA - FORNECIMENTO E INSTALAÇÃO. AF_06/2022</t>
  </si>
  <si>
    <t xml:space="preserve">LUVA DE CORRER, PVC, SOLDÁVEL, DN 20MM, INSTALADO EM RAMAL OU SUB-RAMAL DE ÁGUA - FORNECIMENTO E INSTALAÇÃO. AF_06/2022</t>
  </si>
  <si>
    <t xml:space="preserve">LUVA DE REDUÇÃO, PVC, SOLDÁVEL, DN 25MM X 20MM, INSTALADO EM RAMAL OU SUB-RAMAL DE ÁGUA - FORNECIMENTO E INSTALAÇÃO. AF_06/2022</t>
  </si>
  <si>
    <t xml:space="preserve">LUVA COM BUCHA DE LATÃO, PVC, SOLDÁVEL, DN 20MM X 1/2", INSTALADO EM RAMAL OU SUB-RAMAL DE ÁGUA - FORNECIMENTO E INSTALAÇÃO. AF_06/2022</t>
  </si>
  <si>
    <t xml:space="preserve">UNIÃO, PVC, SOLDÁVEL, DN 20MM, INSTALADO EM RAMAL OU SUB-RAMAL DE ÁGUA - FORNECIMENTO E INSTALAÇÃO. AF_06/2022</t>
  </si>
  <si>
    <t xml:space="preserve">ADAPTADOR CURTO COM BOLSA E ROSCA PARA REGISTRO, PVC, SOLDÁVEL, DN 20MM X 1/2 , INSTALADO EM RAMAL OU SUB-RAMAL DE ÁGUA - FORNECIMENTO E INSTALAÇÃO. AF_06/2022</t>
  </si>
  <si>
    <t xml:space="preserve">CURVA DE TRANSPOSIÇÃO, PVC, SOLDÁVEL, DN 20MM, INSTALADO EM RAMAL OU SUB-RAMAL DE ÁGUA - FORNECIMENTO E INSTALAÇÃO. AF_06/2022</t>
  </si>
  <si>
    <t xml:space="preserve">LUVA, PVC, SOLDÁVEL, DN 25MM, INSTALADO EM RAMAL OU SUB-RAMAL DE ÁGUA - FORNECIMENTO E INSTALAÇÃO. AF_06/2022</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</si>
  <si>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</si>
  <si>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AF_06/2022</t>
  </si>
  <si>
    <t xml:space="preserve">LUVA COM BUCHA DE LATÃO, PVC, SOLDÁVEL, DN 25MM X 3/4 , INSTALADO EM RAMAL OU SUB-RAMAL DE ÁGUA - FORNECIMENTO E INSTALAÇÃO. AF_06/2022</t>
  </si>
  <si>
    <t xml:space="preserve">UNIÃO, PVC, SOLDÁVEL, DN 25MM, INSTALADO EM RAMAL OU SUB-RAMAL DE ÁGUA - FORNECIMENTO E INSTALAÇÃO. AF_06/2022</t>
  </si>
  <si>
    <t xml:space="preserve">ADAPTADOR CURTO COM BOLSA E ROSCA PARA REGISTRO, PVC, SOLDÁVEL, DN 25MM X 3/4 , INSTALADO EM RAMAL OU SUB-RAMAL DE ÁGUA - FORNECIMENTO E INSTALAÇÃO. AF_06/2022</t>
  </si>
  <si>
    <t xml:space="preserve">CURVA DE TRANSPOSIÇÃO, PVC, SOLDÁVEL, DN 25MM, INSTALADO EM RAMAL OU SUB-RAMAL DE ÁGUA   FORNECIMENTO E INSTALAÇÃO. AF_06/2022</t>
  </si>
  <si>
    <t xml:space="preserve">LUVA SOLDÁVEL E COM ROSCA, PVC, SOLDÁVEL, DN 25MM X 3/4 , INSTALADO EM RAMAL OU SUB-RAMAL DE ÁGUA - FORNECIMENTO E INSTALAÇÃO. AF_06/2022</t>
  </si>
  <si>
    <t xml:space="preserve">LUVA, PVC, SOLDÁVEL, DN 32MM, INSTALADO EM RAMAL OU SUB-RAMAL DE ÁGUA - FORNECIMENTO E INSTALAÇÃO. AF_06/2022</t>
  </si>
  <si>
    <t xml:space="preserve">LUVA DE CORRER, PVC, SOLDÁVEL, DN 32MM, INSTALADO EM RAMAL OU SUB-RAMAL DE ÁGUA   FORNECIMENTO E INSTALAÇÃO. AF_06/2022</t>
  </si>
  <si>
    <t xml:space="preserve">LUVA SOLDÁVEL E COM ROSCA, PVC, SOLDÁVEL, DN 32MM X 1 , INSTALADO EM RAMAL OU SUB-RAMAL DE ÁGUA - FORNECIMENTO E INSTALAÇÃO. AF_06/2022</t>
  </si>
  <si>
    <t xml:space="preserve">UNIÃO, PVC, SOLDÁVEL, DN 32MM, INSTALADO EM RAMAL OU SUB-RAMAL DE ÁGUA - FORNECIMENTO E INSTALAÇÃO. AF_06/2022</t>
  </si>
  <si>
    <t xml:space="preserve">ADAPTADOR CURTO COM BOLSA E ROSCA PARA REGISTRO, PVC, SOLDÁVEL, DN 32MM X 1 , INSTALADO EM RAMAL OU SUB-RAMAL DE ÁGUA - FORNECIMENTO E INSTALAÇÃO. AF_06/2022</t>
  </si>
  <si>
    <t xml:space="preserve">CURVA DE TRANSPOSIÇÃO, PVC, SOLDÁVEL, DN 32MM, INSTALADO EM RAMAL OU SUB-RAMAL DE ÁGUA   FORNECIMENTO E INSTALAÇÃO. AF_06/2022</t>
  </si>
  <si>
    <t xml:space="preserve">TE, PVC, SOLDÁVEL, DN 20MM, INSTALADO EM RAMAL OU SUB-RAMAL DE ÁGUA - FORNECIMENTO E INSTALAÇÃO. AF_06/2022</t>
  </si>
  <si>
    <t xml:space="preserve">TÊ COM BUCHA DE LATÃO NA BOLSA CENTRAL, PVC, SOLDÁVEL, DN 20MM X 1/2 , INSTALADO EM RAMAL OU SUB-RAMAL DE ÁGUA - FORNECIMENTO E INSTALAÇÃO. AF_06/2022</t>
  </si>
  <si>
    <t xml:space="preserve">TE, PVC, SOLDÁVEL, DN 25MM, INSTALADO EM RAMAL OU SUB-RAMAL DE ÁGUA - FORNECIMENTO E INSTALAÇÃO. AF_06/2022</t>
  </si>
  <si>
    <t xml:space="preserve">TÊ COM BUCHA DE LATÃO NA BOLSA CENTRAL, PVC, SOLDÁVEL, DN 25MM X 1/2 , INSTALADO EM RAMAL OU SUB-RAMAL DE ÁGUA - FORNECIMENTO E INSTALAÇÃO. AF_06/2022</t>
  </si>
  <si>
    <t xml:space="preserve">TÊ DE REDUÇÃO, PVC, SOLDÁVEL, DN 25MM X 20MM, INSTALADO EM RAMAL OU SUB-RAMAL DE ÁGUA - FORNECIMENTO E INSTALAÇÃO. AF_06/2022</t>
  </si>
  <si>
    <t xml:space="preserve">TE, PVC, SOLDÁVEL, DN 32MM, INSTALADO EM RAMAL OU SUB-RAMAL DE ÁGUA - FORNECIMENTO E INSTALAÇÃO. AF_06/2022</t>
  </si>
  <si>
    <t xml:space="preserve">TÊ COM BUCHA DE LATÃO NA BOLSA CENTRAL, PVC, SOLDÁVEL, DN 32MM X 3/4 , INSTALADO EM RAMAL OU SUB-RAMAL DE ÁGUA - FORNECIMENTO E INSTALAÇÃO. AF_06/2022</t>
  </si>
  <si>
    <t xml:space="preserve">TÊ DE REDUÇÃO, PVC, SOLDÁVEL, DN 32MM X 25MM, INSTALADO EM RAMAL OU SUB-RAMAL DE ÁGUA - FORNECIMENTO E INSTALAÇÃO. AF_06/2022</t>
  </si>
  <si>
    <t xml:space="preserve">JOELHO 90 GRAUS, PVC, SOLDÁVEL, DN 20MM, INSTALADO EM RAMAL DE DISTRIBUIÇÃO DE ÁGUA - FORNECIMENTO E INSTALAÇÃO. AF_06/2022</t>
  </si>
  <si>
    <t xml:space="preserve">JOELHO 45 GRAUS, PVC, SOLDÁVEL, DN 20MM, INSTALADO EM RAMAL DE DISTRIBUIÇÃO DE ÁGUA - FORNECIMENTO E INSTALAÇÃO. AF_06/2022</t>
  </si>
  <si>
    <t xml:space="preserve">CURVA 90 GRAUS, PVC, SOLDÁVEL, DN 20MM, INSTALADO EM RAMAL DE DISTRIBUIÇÃO DE ÁGUA - FORNECIMENTO E INSTALAÇÃO. AF_06/2022</t>
  </si>
  <si>
    <t xml:space="preserve">CURVA 45 GRAUS, PVC, SOLDÁVEL, DN 20MM, INSTALADO EM RAMAL DE DISTRIBUIÇÃO DE ÁGUA - FORNECIMENTO E INSTALAÇÃO. AF_06/2022</t>
  </si>
  <si>
    <t xml:space="preserve">JOELHO 90 GRAUS, PVC, SOLDÁVEL, DN 25MM, INSTALADO EM RAMAL DE DISTRIBUIÇÃO DE ÁGUA - FORNECIMENTO E INSTALAÇÃO. AF_06/2022</t>
  </si>
  <si>
    <t xml:space="preserve">JOELHO 45 GRAUS, PVC, SOLDÁVEL, DN 25MM, INSTALADO EM RAMAL DE DISTRIBUIÇÃO DE ÁGUA - FORNECIMENTO E INSTALAÇÃO. AF_06/2022</t>
  </si>
  <si>
    <t xml:space="preserve">CURVA 90 GRAUS, PVC, SOLDÁVEL, DN 25MM, INSTALADO EM RAMAL DE DISTRIBUIÇÃO DE ÁGUA - FORNECIMENTO E INSTALAÇÃO. AF_06/2022</t>
  </si>
  <si>
    <t xml:space="preserve">CURVA 45 GRAUS, PVC, SOLDÁVEL, DN 25MM, INSTALADO EM RAMAL DE DISTRIBUIÇÃO DE ÁGUA - FORNECIMENTO E INSTALAÇÃO. AF_06/2022</t>
  </si>
  <si>
    <t xml:space="preserve">JOELHO 90 GRAUS, PVC, SOLDÁVEL, DN 25MM, X 3/4  INSTALADO EM RAMAL DE DISTRIBUIÇÃO DE ÁGUA - FORNECIMENTO E INSTALAÇÃO. AF_06/2022</t>
  </si>
  <si>
    <t xml:space="preserve">JOELHO 90 GRAUS, PVC, SOLDÁVEL, DN 32MM, INSTALADO EM RAMAL DE DISTRIBUIÇÃO DE ÁGUA - FORNECIMENTO E INSTALAÇÃO. AF_06/2022</t>
  </si>
  <si>
    <t xml:space="preserve">JOELHO 45 GRAUS, PVC, SOLDÁVEL, DN 32MM, INSTALADO EM RAMAL DE DISTRIBUIÇÃO DE ÁGUA - FORNECIMENTO E INSTALAÇÃO. AF_06/2022</t>
  </si>
  <si>
    <t xml:space="preserve">CURVA 90 GRAUS, PVC, SOLDÁVEL, DN 32MM, INSTALADO EM RAMAL DE DISTRIBUIÇÃO DE ÁGUA - FORNECIMENTO E INSTALAÇÃO. AF_06/2022</t>
  </si>
  <si>
    <t xml:space="preserve">CURVA 45 GRAUS, PVC, SOLDÁVEL, DN 32MM, INSTALADO EM RAMAL DE DISTRIBUIÇÃO DE ÁGUA - FORNECIMENTO E INSTALAÇÃO. AF_06/2022</t>
  </si>
  <si>
    <t xml:space="preserve">LUVA, PVC, SOLDÁVEL, DN 20MM, INSTALADO EM RAMAL DE DISTRIBUIÇÃO DE ÁGUA - FORNECIMENTO E INSTALAÇÃO. AF_06/2022</t>
  </si>
  <si>
    <t xml:space="preserve">LUVA DE CORRER, PVC, SOLDÁVEL, DN 20MM, INSTALADO EM RAMAL DE DISTRIBUIÇÃO DE ÁGUA - FORNECIMENTO E INSTALAÇÃO. AF_06/2022</t>
  </si>
  <si>
    <t xml:space="preserve">LUVA DE REDUÇÃO, PVC, SOLDÁVEL, DN 25MM X 20MM, INSTALADO EM RAMAL DE DISTRIBUIÇÃO DE ÁGUA - FORNECIMENTO E INSTALAÇÃO. AF_06/2022</t>
  </si>
  <si>
    <t xml:space="preserve">UNIÃO, PVC, SOLDÁVEL, DN 20MM, INSTALADO EM RAMAL DE DISTRIBUIÇÃO DE ÁGUA - FORNECIMENTO E INSTALAÇÃO. AF_06/2022</t>
  </si>
  <si>
    <t xml:space="preserve">CURVA DE TRANSPOSIÇÃO, PVC, SOLDÁVEL, DN 20MM, INSTALADO EM RAMAL DE DISTRIBUIÇÃO DE ÁGUA   FORNECIMENTO E INSTALAÇÃO. AF_06/2022</t>
  </si>
  <si>
    <t xml:space="preserve">LUVA, PVC, SOLDÁVEL, DN 25MM, INSTALADO EM RAMAL DE DISTRIBUIÇÃO DE ÁGUA - FORNECIMENTO E INSTALAÇÃO. AF_06/2022</t>
  </si>
  <si>
    <t xml:space="preserve">LUVA DE CORRER, PVC, SOLDÁVEL, DN 25MM, INSTALADO EM RAMAL DE DISTRIBUIÇÃO DE ÁGUA - FORNECIMENTO E INSTALAÇÃO. AF_06/2022</t>
  </si>
  <si>
    <t xml:space="preserve">LUVA DE REDUÇÃO, PVC, SOLDÁVEL, DN 32MM X 25MM, INSTALADO EM RAMAL DE DISTRIBUIÇÃO DE ÁGUA - FORNECIMENTO E INSTALAÇÃO. AF_06/2022</t>
  </si>
  <si>
    <t xml:space="preserve">LUVA COM BUCHA DE LATÃO, PVC, SOLDÁVEL, DN 25MM X 3/4 , INSTALADO EM RAMAL DE DISTRIBUIÇÃO DE ÁGUA - FORNECIMENTO E INSTALAÇÃO. AF_06/2022</t>
  </si>
  <si>
    <t xml:space="preserve">UNIÃO, PVC, SOLDÁVEL, DN 25MM, INSTALADO EM RAMAL DE DISTRIBUIÇÃO DE ÁGUA - FORNECIMENTO E INSTALAÇÃO. AF_06/2022</t>
  </si>
  <si>
    <t xml:space="preserve">ADAPTADOR CURTO COM BOLSA E ROSCA PARA REGISTRO, PVC, SOLDÁVEL, DN 25MM X 3/4 , INSTALADO EM RAMAL DE DISTRIBUIÇÃO DE ÁGUA - FORNECIMENTO E INSTALAÇÃO. AF_06/2022</t>
  </si>
  <si>
    <t xml:space="preserve">CURVA DE TRANSPOSIÇÃO, PVC, SOLDÁVEL, DN 25MM, INSTALADO EM RAMAL DE DISTRIBUIÇÃO DE ÁGUA   FORNECIMENTO E INSTALAÇÃO. AF_06/2022</t>
  </si>
  <si>
    <t xml:space="preserve">LUVA, PVC, SOLDÁVEL, DN 32MM, INSTALADO EM RAMAL DE DISTRIBUIÇÃO DE ÁGUA - FORNECIMENTO E INSTALAÇÃO. AF_06/2022</t>
  </si>
  <si>
    <t xml:space="preserve">LUVA DE CORRER, PVC, SOLDÁVEL, DN 32MM, INSTALADO EM RAMAL DE DISTRIBUIÇÃO DE ÁGUA   FORNECIMENTO E INSTALAÇÃO. AF_06/2022</t>
  </si>
  <si>
    <t xml:space="preserve">LUVA DE REDUÇÃO, PVC, SOLDÁVEL, DN 40MM X 32MM, INSTALADO EM RAMAL DE DISTRIBUIÇÃO DE ÁGUA - FORNECIMENTO E INSTALAÇÃO. AF_06/2022</t>
  </si>
  <si>
    <t xml:space="preserve">LUVA SOLDÁVEL E COM ROSCA, PVC, SOLDÁVEL, DN 32MM X 1 , INSTALADO EM RAMAL DE DISTRIBUIÇÃO DE ÁGUA - FORNECIMENTO E INSTALAÇÃO. AF_06/2022</t>
  </si>
  <si>
    <t xml:space="preserve">UNIÃO, PVC, SOLDÁVEL, DN 32MM, INSTALADO EM RAMAL DE DISTRIBUIÇÃO DE ÁGUA - FORNECIMENTO E INSTALAÇÃO. AF_06/2022</t>
  </si>
  <si>
    <t xml:space="preserve">ADAPTADOR CURTO COM BOLSA E ROSCA PARA REGISTRO, PVC, SOLDÁVEL, DN 32MM X 1 , INSTALADO EM RAMAL DE DISTRIBUIÇÃO DE ÁGUA - FORNECIMENTO E INSTALAÇÃO. AF_06/2022</t>
  </si>
  <si>
    <t xml:space="preserve">CURVA DE TRANSPOSIÇÃO, PVC, SOLDÁVEL, DN 32MM, INSTALADO EM RAMAL DE DISTRIBUIÇÃO DE ÁGUA   FORNECIMENTO E INSTALAÇÃO. AF_06/2022</t>
  </si>
  <si>
    <t xml:space="preserve">TE, PVC, SOLDÁVEL, DN 20MM, INSTALADO EM RAMAL DE DISTRIBUIÇÃO DE ÁGUA - FORNECIMENTO E INSTALAÇÃO. AF_06/2022</t>
  </si>
  <si>
    <t xml:space="preserve">TÊ SOLDÁVEL E COM ROSCA NA BOLSA CENTRAL, PVC, SOLDÁVEL, DN 20MM X 1/2 , INSTALADO EM RAMAL DE DISTRIBUIÇÃO DE ÁGUA - FORNECIMENTO E INSTALAÇÃO. AF_06/2022</t>
  </si>
  <si>
    <t xml:space="preserve">TE, PVC, SOLDÁVEL, DN 25MM, INSTALADO EM RAMAL DE DISTRIBUIÇÃO DE ÁGUA - FORNECIMENTO E INSTALAÇÃO. AF_06/2022</t>
  </si>
  <si>
    <t xml:space="preserve">TÊ DE REDUÇÃO, PVC, SOLDÁVEL, DN 25MM X 20MM, INSTALADO EM RAMAL DE DISTRIBUIÇÃO DE ÁGUA - FORNECIMENTO E INSTALAÇÃO. AF_06/2022</t>
  </si>
  <si>
    <t xml:space="preserve">TE, PVC, SOLDÁVEL, DN 32MM, INSTALADO EM RAMAL DE DISTRIBUIÇÃO DE ÁGUA - FORNECIMENTO E INSTALAÇÃO. AF_06/2022</t>
  </si>
  <si>
    <t xml:space="preserve">TÊ COM BUCHA DE LATÃO NA BOLSA CENTRAL, PVC, SOLDÁVEL, DN 32MM X 3/4 , INSTALADO EM RAMAL DE DISTRIBUIÇÃO DE ÁGUA - FORNECIMENTO E INSTALAÇÃO. AF_06/2022</t>
  </si>
  <si>
    <t xml:space="preserve">TÊ DE REDUÇÃO, PVC, SOLDÁVEL, DN 32MM X 25MM, INSTALADO EM RAMAL DE DISTRIBUIÇÃO DE ÁGUA - FORNECIMENTO E INSTALAÇÃO. AF_06/2022</t>
  </si>
  <si>
    <t xml:space="preserve">JOELHO 90 GRAUS, PVC, SOLDÁVEL, DN 25MM, INSTALADO EM PRUMADA DE ÁGUA - FORNECIMENTO E INSTALAÇÃO. AF_06/2022</t>
  </si>
  <si>
    <t xml:space="preserve">JOELHO 45 GRAUS, PVC, SOLDÁVEL, DN 25MM, INSTALADO EM PRUMADA DE ÁGUA - FORNECIMENTO E INSTALAÇÃO. AF_06/2022</t>
  </si>
  <si>
    <t xml:space="preserve">CURVA 90 GRAUS, PVC, SOLDÁVEL, DN 25MM, INSTALADO EM PRUMADA DE ÁGUA - FORNECIMENTO E INSTALAÇÃO. AF_06/2022</t>
  </si>
  <si>
    <t xml:space="preserve">CURVA 45 GRAUS, PVC, SOLDÁVEL, DN 25MM, INSTALADO EM PRUMADA DE ÁGUA - FORNECIMENTO E INSTALAÇÃO. AF_06/2022</t>
  </si>
  <si>
    <t xml:space="preserve">JOELHO 90 GRAUS, PVC, SOLDÁVEL, DN 32MM, INSTALADO EM PRUMADA DE ÁGUA - FORNECIMENTO E INSTALAÇÃO. AF_06/2022</t>
  </si>
  <si>
    <t xml:space="preserve">JOELHO 45 GRAUS, PVC, SOLDÁVEL, DN 32MM, INSTALADO EM PRUMADA DE ÁGUA - FORNECIMENTO E INSTALAÇÃO. AF_06/2022</t>
  </si>
  <si>
    <t xml:space="preserve">CURVA 90 GRAUS, PVC, SOLDÁVEL, DN 32MM, INSTALADO EM PRUMADA DE ÁGUA - FORNECIMENTO E INSTALAÇÃO. AF_06/2022</t>
  </si>
  <si>
    <t xml:space="preserve">CURVA 45 GRAUS, PVC, SOLDÁVEL, DN 32MM, INSTALADO EM PRUMADA DE ÁGUA - FORNECIMENTO E INSTALAÇÃO. AF_06/2022</t>
  </si>
  <si>
    <t xml:space="preserve">JOELHO 90 GRAUS, PVC, SOLDÁVEL, DN 40MM, INSTALADO EM PRUMADA DE ÁGUA - FORNECIMENTO E INSTALAÇÃO. AF_06/2022</t>
  </si>
  <si>
    <t xml:space="preserve">JOELHO 45 GRAUS, PVC, SOLDÁVEL, DN 40MM, INSTALADO EM PRUMADA DE ÁGUA - FORNECIMENTO E INSTALAÇÃO. AF_06/2022</t>
  </si>
  <si>
    <t xml:space="preserve">CURVA 90 GRAUS, PVC, SOLDÁVEL, DN 40MM, INSTALADO EM PRUMADA DE ÁGUA - FORNECIMENTO E INSTALAÇÃO. AF_06/2022</t>
  </si>
  <si>
    <t xml:space="preserve">CURVA 45 GRAUS, PVC, SOLDÁVEL, DN 40MM, INSTALADO EM PRUMADA DE ÁGUA - FORNECIMENTO E INSTALAÇÃO. AF_06/2022</t>
  </si>
  <si>
    <t xml:space="preserve">JOELHO 90 GRAUS, PVC, SOLDÁVEL, DN 50MM, INSTALADO EM PRUMADA DE ÁGUA - FORNECIMENTO E INSTALAÇÃO. AF_06/2022</t>
  </si>
  <si>
    <t xml:space="preserve">JOELHO 45 GRAUS, PVC, SOLDÁVEL, DN 50MM, INSTALADO EM PRUMADA DE ÁGUA - FORNECIMENTO E INSTALAÇÃO. AF_06/2022</t>
  </si>
  <si>
    <t xml:space="preserve">CURVA 90 GRAUS, PVC, SOLDÁVEL, DN 50MM, INSTALADO EM PRUMADA DE ÁGUA - FORNECIMENTO E INSTALAÇÃO. AF_06/2022</t>
  </si>
  <si>
    <t xml:space="preserve">CURVA 45 GRAUS, PVC, SOLDÁVEL, DN 50MM, INSTALADO EM PRUMADA DE ÁGUA - FORNECIMENTO E INSTALAÇÃO. AF_06/2022</t>
  </si>
  <si>
    <t xml:space="preserve">JOELHO 90 GRAUS, PVC, SOLDÁVEL, DN 60MM, INSTALADO EM PRUMADA DE ÁGUA - FORNECIMENTO E INSTALAÇÃO. AF_06/2022</t>
  </si>
  <si>
    <t xml:space="preserve">JOELHO 45 GRAUS, PVC, SOLDÁVEL, DN 60MM, INSTALADO EM PRUMADA DE ÁGUA - FORNECIMENTO E INSTALAÇÃO. AF_06/2022</t>
  </si>
  <si>
    <t xml:space="preserve">CURVA 90 GRAUS, PVC, SOLDÁVEL, DN 60MM, INSTALADO EM PRUMADA DE ÁGUA - FORNECIMENTO E INSTALAÇÃO. AF_06/2022</t>
  </si>
  <si>
    <t xml:space="preserve">CURVA 45 GRAUS, PVC, SOLDÁVEL, DN 60MM, INSTALADO EM PRUMADA DE ÁGUA - FORNECIMENTO E INSTALAÇÃO. AF_06/2022</t>
  </si>
  <si>
    <t xml:space="preserve">JOELHO 90 GRAUS, PVC, SOLDÁVEL, DN 75MM, INSTALADO EM PRUMADA DE ÁGUA - FORNECIMENTO E INSTALAÇÃO. AF_06/2022</t>
  </si>
  <si>
    <t xml:space="preserve">JOELHO 90 GRAUS, PVC, SERIE R, ÁGUA PLUVIAL, DN 40 MM, JUNTA SOLDÁVEL, FORNECIDO E INSTALADO EM RAMAL DE ENCAMINHAMENTO. AF_06/2022</t>
  </si>
  <si>
    <t xml:space="preserve">JOELHO 45 GRAUS, PVC, SOLDÁVEL, DN 75MM, INSTALADO EM PRUMADA DE ÁGUA - FORNECIMENTO E INSTALAÇÃO. AF_06/2022</t>
  </si>
  <si>
    <t xml:space="preserve">JOELHO 45 GRAUS, PVC, SERIE R, ÁGUA PLUVIAL, DN 40 MM, JUNTA SOLDÁVEL, FORNECIDO E INSTALADO EM RAMAL DE ENCAMINHAMENTO. AF_06/2022</t>
  </si>
  <si>
    <t xml:space="preserve">CURVA 90 GRAUS, PVC, SOLDÁVEL, DN 75MM, INSTALADO EM PRUMADA DE ÁGUA - FORNECIMENTO E INSTALAÇÃO. AF_06/2022</t>
  </si>
  <si>
    <t xml:space="preserve">JOELHO 90 GRAUS, PVC, SERIE R, ÁGUA PLUVIAL, DN 50 MM, JUNTA ELÁSTICA, FORNECIDO E INSTALADO EM RAMAL DE ENCAMINHAMENTO. AF_06/2022</t>
  </si>
  <si>
    <t xml:space="preserve">CURVA 45 GRAUS, PVC, SOLDÁVEL, DN 75MM, INSTALADO EM PRUMADA DE ÁGUA - FORNECIMENTO E INSTALAÇÃO. AF_06/2022</t>
  </si>
  <si>
    <t xml:space="preserve">JOELHO 45 GRAUS, PVC, SERIE R, ÁGUA PLUVIAL, DN 50 MM, JUNTA ELÁSTICA, FORNECIDO E INSTALADO EM RAMAL DE ENCAMINHAMENTO. AF_06/2022</t>
  </si>
  <si>
    <t xml:space="preserve">JOELHO 90 GRAUS, PVC, SOLDÁVEL, DN 85MM, INSTALADO EM PRUMADA DE ÁGUA - FORNECIMENTO E INSTALAÇÃO. AF_06/2022</t>
  </si>
  <si>
    <t xml:space="preserve">JOELHO 90 GRAUS, PVC, SERIE R, ÁGUA PLUVIAL, DN 75 MM, JUNTA ELÁSTICA, FORNECIDO E INSTALADO EM RAMAL DE ENCAMINHAMENTO. AF_06/2022</t>
  </si>
  <si>
    <t xml:space="preserve">JOELHO 45 GRAUS, PVC, SOLDÁVEL, DN 85MM, INSTALADO EM PRUMADA DE ÁGUA - FORNECIMENTO E INSTALAÇÃO. AF_06/2022</t>
  </si>
  <si>
    <t xml:space="preserve">JOELHO 45 GRAUS, PVC, SERIE R, ÁGUA PLUVIAL, DN 75 MM, JUNTA ELÁSTICA, FORNECIDO E INSTALADO EM RAMAL DE ENCAMINHAMENTO. AF_06/2022</t>
  </si>
  <si>
    <t xml:space="preserve">CURVA 90 GRAUS, PVC, SOLDÁVEL, DN 85MM, INSTALADO EM PRUMADA DE ÁGUA - FORNECIMENTO E INSTALAÇÃO. AF_06/2022</t>
  </si>
  <si>
    <t xml:space="preserve">CURVA 87 GRAUS E 30 MINUTOS, PVC, SERIE R, ÁGUA PLUVIAL, DN 75 MM, JUNTA ELÁSTICA, FORNECIDO E INSTALADO EM RAMAL DE ENCAMINHAMENTO. AF_06/2022</t>
  </si>
  <si>
    <t xml:space="preserve">CURVA 45 GRAUS, PVC, SOLDÁVEL, DN 85MM, INSTALADO EM PRUMADA DE ÁGUA - FORNECIMENTO E INSTALAÇÃO. AF_06/2022</t>
  </si>
  <si>
    <t xml:space="preserve">LUVA, PVC, SOLDÁVEL, DN 25MM, INSTALADO EM PRUMADA DE ÁGUA - FORNECIMENTO E INSTALAÇÃO. AF_06/2022</t>
  </si>
  <si>
    <t xml:space="preserve">JOELHO 90 GRAUS, PVC, SERIE R, ÁGUA PLUVIAL, DN 100 MM, JUNTA ELÁSTICA, FORNECIDO E INSTALADO EM RAMAL DE ENCAMINHAMENTO. AF_06/2022</t>
  </si>
  <si>
    <t xml:space="preserve">LUVA DE CORRER, PVC, SOLDÁVEL, DN 25MM, INSTALADO EM PRUMADA DE ÁGUA - FORNECIMENTO E INSTALAÇÃO. AF_06/2022</t>
  </si>
  <si>
    <t xml:space="preserve">JOELHO 45 GRAUS, PVC, SERIE R, ÁGUA PLUVIAL, DN 100 MM, JUNTA ELÁSTICA, FORNECIDO E INSTALADO EM RAMAL DE ENCAMINHAMENTO. AF_06/2022</t>
  </si>
  <si>
    <t xml:space="preserve">LUVA DE REDUÇÃO, PVC, SOLDÁVEL, DN 32MM X 25MM, INSTALADO EM PRUMADA DE ÁGUA - FORNECIMENTO E INSTALAÇÃO. AF_06/2022</t>
  </si>
  <si>
    <t xml:space="preserve">CURVA 87 GRAUS E 30 MINUTOS, PVC, SERIE R, ÁGUA PLUVIAL, DN 100 MM, JUNTA ELÁSTICA, FORNECIDO E INSTALADO EM RAMAL DE ENCAMINHAMENTO. AF_06/2022</t>
  </si>
  <si>
    <t xml:space="preserve">UNIÃO, PVC, SOLDÁVEL, DN 25MM, INSTALADO EM PRUMADA DE ÁGUA - FORNECIMENTO E INSTALAÇÃO. AF_06/2022</t>
  </si>
  <si>
    <t xml:space="preserve">CURVAR 45 GRAUS, PVC, SERIE R, ÁGUA PLUVIAL, DN 100 MM, JUNTA ELÁSTICA, FORNECIDO E INSTALADO EM RAMAL DE ENCAMINHAMENTO. AF_06/2022</t>
  </si>
  <si>
    <t xml:space="preserve">CURVA DE TRANSPOSIÇÃO, PVC, SOLDÁVEL, DN 25MM, INSTALADO EM PRUMADA DE ÁGUA  - FORNECIMENTO E INSTALAÇÃO. AF_06/2022</t>
  </si>
  <si>
    <t xml:space="preserve">LUVA, PVC, SOLDÁVEL, DN 32MM, INSTALADO EM PRUMADA DE ÁGUA - FORNECIMENTO E INSTALAÇÃO. AF_06/2022</t>
  </si>
  <si>
    <t xml:space="preserve">LUVA DE CORRER, PVC, SOLDÁVEL, DN 32MM, INSTALADO EM PRUMADA DE ÁGUA - FORNECIMENTO E INSTALAÇÃO. AF_06/2022</t>
  </si>
  <si>
    <t xml:space="preserve">LUVA SIMPLES, PVC, SERIE R, ÁGUA PLUVIAL, DN 40 MM, JUNTA SOLDÁVEL, FORNECIDO E INSTALADO EM RAMAL DE ENCAMINHAMENTO. AF_06/2022</t>
  </si>
  <si>
    <t xml:space="preserve">LUVA SIMPLES, PVC, SERIE R, ÁGUA PLUVIAL, DN 50 MM, JUNTA ELÁSTICA, FORNECIDO E INSTALADO EM RAMAL DE ENCAMINHAMENTO. AF_06/2022</t>
  </si>
  <si>
    <t xml:space="preserve">BUCHA DE REDUÇÃO LONGA, PVC, SERIE R, ÁGUA PLUVIAL, DN 50 X 40 MM, JUNTA ELÁSTICA, FORNECIDO E INSTALADO EM RAMAL DE ENCAMINHAMENTO. AF_06/2022</t>
  </si>
  <si>
    <t xml:space="preserve">LUVA SIMPLES, PVC, SERIE R, ÁGUA PLUVIAL, DN 75 MM, JUNTA ELÁSTICA, FORNECIDO E INSTALADO EM RAMAL DE ENCAMINHAMENTO. AF_06/2022</t>
  </si>
  <si>
    <t xml:space="preserve">LUVA DE CORRER, PVC, SERIE R, ÁGUA PLUVIAL, DN 75 MM, JUNTA ELÁSTICA, FORNECIDO E INSTALADO EM RAMAL DE ENCAMINHAMENTO. AF_06/2022</t>
  </si>
  <si>
    <t xml:space="preserve">REDUÇÃO EXCÊNTRICA, PVC, SERIE R, ÁGUA PLUVIAL, DN 75 X 50 MM, JUNTA ELÁSTICA, FORNECIDO E INSTALADO EM RAMAL DE ENCAMINHAMENTO. AF_06/2022</t>
  </si>
  <si>
    <t xml:space="preserve">TÊ DE INSPEÇÃO, PVC, SERIE R, ÁGUA PLUVIAL, DN 75 MM, JUNTA ELÁSTICA, FORNECIDO E INSTALADO EM RAMAL DE ENCAMINHAMENTO. AF_06/2022</t>
  </si>
  <si>
    <t xml:space="preserve">LUVA SOLDÁVEL E COM ROSCA, PVC, SOLDÁVEL, DN 32MM X 1 , INSTALADO EM PRUMADA DE ÁGUA - FORNECIMENTO E INSTALAÇÃO. AF_06/2022</t>
  </si>
  <si>
    <t xml:space="preserve">UNIÃO, PVC, SOLDÁVEL, DN 32MM, INSTALADO EM PRUMADA DE ÁGUA - FORNECIMENTO E INSTALAÇÃO. AF_06/2022</t>
  </si>
  <si>
    <t xml:space="preserve">ADAPTADOR CURTO COM BOLSA E ROSCA PARA REGISTRO, PVC, SOLDÁVEL, DN 32MM X 1 , INSTALADO EM PRUMADA DE ÁGUA - FORNECIMENTO E INSTALAÇÃO. AF_06/2022</t>
  </si>
  <si>
    <t xml:space="preserve">LUVA SIMPLES, PVC, SERIE R, ÁGUA PLUVIAL, DN 100 MM, JUNTA ELÁSTICA, FORNECIDO E INSTALADO EM RAMAL DE ENCAMINHAMENTO. AF_06/2022</t>
  </si>
  <si>
    <t xml:space="preserve">CURVA DE TRANSPOSIÇÃO, PVC, SOLDÁVEL, DN 32MM, INSTALADO EM PRUMADA DE ÁGUA   FORNECIMENTO E INSTALAÇÃO. AF_06/2022</t>
  </si>
  <si>
    <t xml:space="preserve">LUVA DE CORRER, PVC, SERIE R, ÁGUA PLUVIAL, DN 100 MM, JUNTA ELÁSTICA, FORNECIDO E INSTALADO EM RAMAL DE ENCAMINHAMENTO. AF_06/2022</t>
  </si>
  <si>
    <t xml:space="preserve">REDUÇÃO EXCÊNTRICA, PVC, SERIE R, ÁGUA PLUVIAL, DN 100 X 75 MM, JUNTA ELÁSTICA, FORNECIDO E INSTALADO EM RAMAL DE ENCAMINHAMENTO. AF_06/2022</t>
  </si>
  <si>
    <t xml:space="preserve">LUVA, PVC, SOLDÁVEL, DN 40MM, INSTALADO EM PRUMADA DE ÁGUA - FORNECIMENTO E INSTALAÇÃO. AF_06/2022</t>
  </si>
  <si>
    <t xml:space="preserve">TÊ DE INSPEÇÃO, PVC, SERIE R, ÁGUA PLUVIAL, DN 100 MM, JUNTA ELÁSTICA, FORNECIDO E INSTALADO EM RAMAL DE ENCAMINHAMENTO. AF_06/2022</t>
  </si>
  <si>
    <t xml:space="preserve">JUNÇÃO SIMPLES, PVC, SERIE R, ÁGUA PLUVIAL, DN 40 MM, JUNTA SOLDÁVEL, FORNECIDO E INSTALADO EM RAMAL DE ENCAMINHAMENTO. AF_06/2022</t>
  </si>
  <si>
    <t xml:space="preserve">LUVA DE REDUÇÃO, PVC, SOLDÁVEL, DN 40MM X 32MM, INSTALADO EM PRUMADA DE ÁGUA - FORNECIMENTO E INSTALAÇÃO. AF_06/2022</t>
  </si>
  <si>
    <t xml:space="preserve">JUNÇÃO SIMPLES, PVC, SERIE R, ÁGUA PLUVIAL, DN 50 MM, JUNTA ELÁSTICA, FORNECIDO E INSTALADO EM RAMAL DE ENCAMINHAMENTO. AF_06/2022</t>
  </si>
  <si>
    <t xml:space="preserve">LUVA COM ROSCA, PVC, SOLDÁVEL, DN 40MM X 1.1/4 , INSTALADO EM PRUMADA DE ÁGUA - FORNECIMENTO E INSTALAÇÃO. AF_06/2022</t>
  </si>
  <si>
    <t xml:space="preserve">JUNÇÃO SIMPLES, PVC, SERIE R, ÁGUA PLUVIAL, DN 75 X 75 MM, JUNTA ELÁSTICA, FORNECIDO E INSTALADO EM RAMAL DE ENCAMINHAMENTO. AF_06/2022</t>
  </si>
  <si>
    <t xml:space="preserve">TÊ, PVC, SERIE R, ÁGUA PLUVIAL, DN 75 MM, JUNTA ELÁSTICA, FORNECIDO E INSTALADO EM RAMAL DE ENCAMINHAMENTO. AF_06/2022</t>
  </si>
  <si>
    <t xml:space="preserve">JUNÇÃO SIMPLES, PVC, SERIE R, ÁGUA PLUVIAL, DN 100 X 100 MM, JUNTA ELÁSTICA, FORNECIDO E INSTALADO EM RAMAL DE ENCAMINHAMENTO. AF_06/2022</t>
  </si>
  <si>
    <t xml:space="preserve">UNIÃO, PVC, SOLDÁVEL, DN 40MM, INSTALADO EM PRUMADA DE ÁGUA - FORNECIMENTO E INSTALAÇÃO. AF_06/2022</t>
  </si>
  <si>
    <t xml:space="preserve">JUNÇÃO SIMPLES, PVC, SERIE R, ÁGUA PLUVIAL, DN 100 X 75 MM, JUNTA ELÁSTICA, FORNECIDO E INSTALADO EM RAMAL DE ENCAMINHAMENTO. AF_06/2022</t>
  </si>
  <si>
    <t xml:space="preserve">ADAPTADOR CURTO COM BOLSA E ROSCA PARA REGISTRO, PVC, SOLDÁVEL, DN 40MM X 1.1/2 , INSTALADO EM PRUMADA DE ÁGUA - FORNECIMENTO E INSTALAÇÃO. AF_06/2022</t>
  </si>
  <si>
    <t xml:space="preserve">TÊ, PVC, SERIE R, ÁGUA PLUVIAL, DN 100 X 100 MM, JUNTA ELÁSTICA, FORNECIDO E INSTALADO EM RAMAL DE ENCAMINHAMENTO. AF_06/2022</t>
  </si>
  <si>
    <t xml:space="preserve">ADAPTADOR CURTO COM BOLSA E ROSCA PARA REGISTRO, PVC, SOLDÁVEL, DN 40MM X 1.1/4 , INSTALADO EM PRUMADA DE ÁGUA - FORNECIMENTO E INSTALAÇÃO. AF_06/2022</t>
  </si>
  <si>
    <t xml:space="preserve">TÊ, PVC, SERIE R, ÁGUA PLUVIAL, DN 100 X 75 MM, JUNTA ELÁSTICA, FORNECIDO E INSTALADO EM RAMAL DE ENCAMINHAMENTO. AF_06/2022</t>
  </si>
  <si>
    <t xml:space="preserve">JUNÇÃO DUPLA, PVC, SERIE R, ÁGUA PLUVIAL, DN 100 X 100 X 100 MM, JUNTA ELÁSTICA, FORNECIDO E INSTALADO EM RAMAL DE ENCAMINHAMENTO. AF_06/2022</t>
  </si>
  <si>
    <t xml:space="preserve">LUVA, PVC, SOLDÁVEL, DN 50MM, INSTALADO EM PRUMADA DE ÁGUA - FORNECIMENTO E INSTALAÇÃO. AF_06/2022</t>
  </si>
  <si>
    <t xml:space="preserve">LUVA DE CORRER, PVC, SOLDÁVEL, DN 50MM, INSTALADO EM PRUMADA DE ÁGUA - FORNECIMENTO E INSTALAÇÃO. AF_06/2022</t>
  </si>
  <si>
    <t xml:space="preserve">LUVA DE REDUÇÃO, PVC, SOLDÁVEL, DN 50MM X 25MM, INSTALADO EM PRUMADA DE ÁGUA   FORNECIMENTO E INSTALAÇÃO. AF_06/2022</t>
  </si>
  <si>
    <t xml:space="preserve">JOELHO 90 GRAUS, PVC, SERIE R, ÁGUA PLUVIAL, DN 75 MM, JUNTA ELÁSTICA, FORNECIDO E INSTALADO EM CONDUTORES VERTICAIS DE ÁGUAS PLUVIAIS. AF_06/2022</t>
  </si>
  <si>
    <t xml:space="preserve">JOELHO 45 GRAUS, PVC, SERIE R, ÁGUA PLUVIAL, DN 75 MM, JUNTA ELÁSTICA, FORNECIDO E INSTALADO EM CONDUTORES VERTICAIS DE ÁGUAS PLUVIAIS. AF_06/2022</t>
  </si>
  <si>
    <t xml:space="preserve">CURVA 87 GRAUS E 30 MINUTOS, PVC, SERIE R, ÁGUA PLUVIAL, DN 75 MM, JUNTA ELÁSTICA, FORNECIDO E INSTALADO EM CONDUTORES VERTICAIS DE ÁGUAS PLUVIAIS. AF_06/2022</t>
  </si>
  <si>
    <t xml:space="preserve">JOELHO 90 GRAUS, PVC, SERIE R, ÁGUA PLUVIAL, DN 100 MM, JUNTA ELÁSTICA, FORNECIDO E INSTALADO EM CONDUTORES VERTICAIS DE ÁGUAS PLUVIAIS. AF_06/2022</t>
  </si>
  <si>
    <t xml:space="preserve">JOELHO 45 GRAUS, PVC, SERIE R, ÁGUA PLUVIAL, DN 100 MM, JUNTA ELÁSTICA, FORNECIDO E INSTALADO EM CONDUTORES VERTICAIS DE ÁGUAS PLUVIAIS. AF_06/2022</t>
  </si>
  <si>
    <t xml:space="preserve">CURVA 87 GRAUS E 30 MINUTOS, PVC, SERIE R, ÁGUA PLUVIAL, DN 100 MM, JUNTA ELÁSTICA, FORNECIDO E INSTALADO EM CONDUTORES VERTICAIS DE ÁGUAS PLUVIAIS. AF_06/2022</t>
  </si>
  <si>
    <t xml:space="preserve">CURVAR 45 GRAUS, PVC, SERIE R, ÁGUA PLUVIAL, DN 100 MM, JUNTA ELÁSTICA, FORNECIDO E INSTALADO EM CONDUTORES VERTICAIS DE ÁGUAS PLUVIAIS. AF_06/2022</t>
  </si>
  <si>
    <t xml:space="preserve">JOELHO 90 GRAUS, PVC, SERIE R, ÁGUA PLUVIAL, DN 150 MM, JUNTA ELÁSTICA, FORNECIDO E INSTALADO EM CONDUTORES VERTICAIS DE ÁGUAS PLUVIAIS. AF_06/2022</t>
  </si>
  <si>
    <t xml:space="preserve">JOELHO 45 GRAUS, PVC, SERIE R, ÁGUA PLUVIAL, DN 150 MM, JUNTA ELÁSTICA, FORNECIDO E INSTALADO EM CONDUTORES VERTICAIS DE ÁGUAS PLUVIAIS. AF_06/2022</t>
  </si>
  <si>
    <t xml:space="preserve">CURVA 87 GRAUS E 30 MINUTOS, PVC, SERIE R, ÁGUA PLUVIAL, DN 150 MM, JUNTA ELÁSTICA, FORNECIDO E INSTALADO EM CONDUTORES VERTICAIS DE ÁGUAS PLUVIAIS. AF_06/2022</t>
  </si>
  <si>
    <t xml:space="preserve">LUVA COM ROSCA, PVC, SOLDÁVEL, DN 50MM X 1.1/2 , INSTALADO EM PRUMADA DE ÁGUA - FORNECIMENTO E INSTALAÇÃO. AF_06/2022</t>
  </si>
  <si>
    <t xml:space="preserve">UNIÃO, PVC, SOLDÁVEL, DN 50MM, INSTALADO EM PRUMADA DE ÁGUA - FORNECIMENTO E INSTALAÇÃO. AF_06/2022</t>
  </si>
  <si>
    <t xml:space="preserve">ADAPTADOR CURTO COM BOLSA E ROSCA PARA REGISTRO, PVC, SOLDÁVEL, DN 50MM X 1.1/4 , INSTALADO EM PRUMADA DE ÁGUA - FORNECIMENTO E INSTALAÇÃO. AF_06/2022</t>
  </si>
  <si>
    <t xml:space="preserve">ADAPTADOR CURTO COM BOLSA E ROSCA PARA REGISTRO, PVC, SOLDÁVEL, DN 50MM X 1.1/2 , INSTALADO EM PRUMADA DE ÁGUA - FORNECIMENTO E INSTALAÇÃO. AF_06/2022</t>
  </si>
  <si>
    <t xml:space="preserve">LUVA, PVC, SOLDÁVEL, DN 60MM, INSTALADO EM PRUMADA DE ÁGUA - FORNECIMENTO E INSTALAÇÃO. AF_06/2022</t>
  </si>
  <si>
    <t xml:space="preserve">LUVA DE CORRER, PVC, SOLDÁVEL, DN 60MM, INSTALADO EM PRUMADA DE ÁGUA   FORNECIMENTO E INSTALAÇÃO. AF_06/2022</t>
  </si>
  <si>
    <t xml:space="preserve">LUVA SIMPLES, PVC, SERIE R, ÁGUA PLUVIAL, DN 75 MM, JUNTA ELÁSTICA, FORNECIDO E INSTALADO EM CONDUTORES VERTICAIS DE ÁGUAS PLUVIAIS. AF_06/2022</t>
  </si>
  <si>
    <t xml:space="preserve">LUVA DE CORRER, PVC, SERIE R, ÁGUA PLUVIAL, DN 75 MM, JUNTA ELÁSTICA, FORNECIDO E INSTALADO EM CONDUTORES VERTICAIS DE ÁGUAS PLUVIAIS. AF_06/2022</t>
  </si>
  <si>
    <t xml:space="preserve">LUVA DE REDUÇÃO, PVC, SOLDÁVEL, DN 60MM X 50MM, INSTALADO EM PRUMADA DE ÁGUA - FORNECIMENTO E INSTALAÇÃO. AF_06/2022</t>
  </si>
  <si>
    <t xml:space="preserve">UNIÃO, PVC, SOLDÁVEL, DN 60MM, INSTALADO EM PRUMADA DE ÁGUA - FORNECIMENTO E INSTALAÇÃO. AF_06/2022</t>
  </si>
  <si>
    <t xml:space="preserve">ADAPTADOR CURTO COM BOLSA E ROSCA PARA REGISTRO, PVC, SOLDÁVEL, DN 60MM X 2 , INSTALADO EM PRUMADA DE ÁGUA - FORNECIMENTO E INSTALAÇÃO. AF_06/2022</t>
  </si>
  <si>
    <t xml:space="preserve">LUVA, PVC, SOLDÁVEL, DN 75MM, INSTALADO EM PRUMADA DE ÁGUA - FORNECIMENTO E INSTALAÇÃO. AF_06/2022</t>
  </si>
  <si>
    <t xml:space="preserve">UNIÃO, PVC, SOLDÁVEL, DN 75MM, INSTALADO EM PRUMADA DE ÁGUA - FORNECIMENTO E INSTALAÇÃO. AF_06/2022</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</si>
  <si>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</si>
  <si>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AF_06/2022</t>
  </si>
  <si>
    <t xml:space="preserve">UNIÃO, PVC, SOLDÁVEL, DN 85MM, INSTALADO EM PRUMADA DE ÁGUA - FORNECIMENTO E INSTALAÇÃO. AF_06/2022</t>
  </si>
  <si>
    <t xml:space="preserve">ADAPTADOR CURTO COM BOLSA E ROSCA PARA REGISTRO, PVC, SOLDÁVEL, DN 85MM X 3 , INSTALADO EM PRUMADA DE ÁGUA - FORNECIMENTO E INSTALAÇÃO. AF_06/2022</t>
  </si>
  <si>
    <t xml:space="preserve">TE, PVC, SOLDÁVEL, DN 25MM, INSTALADO EM PRUMADA DE ÁGUA - FORNECIMENTO E INSTALAÇÃO. AF_06/2022</t>
  </si>
  <si>
    <t xml:space="preserve">TE, PVC, SOLDÁVEL, DN 32MM, INSTALADO EM PRUMADA DE ÁGUA - FORNECIMENTO E INSTALAÇÃO. AF_06/2022</t>
  </si>
  <si>
    <t xml:space="preserve">TÊ DE REDUÇÃO, PVC, SOLDÁVEL, DN 32MM X 25MM, INSTALADO EM PRUMADA DE ÁGUA - FORNECIMENTO E INSTALAÇÃO. AF_06/2022</t>
  </si>
  <si>
    <t xml:space="preserve">TE, PVC, SOLDÁVEL, DN 40MM, INSTALADO EM PRUMADA DE ÁGUA - FORNECIMENTO E INSTALAÇÃO. AF_06/2022</t>
  </si>
  <si>
    <t xml:space="preserve">TÊ DE REDUÇÃO, PVC, SOLDÁVEL, DN 40MM X 32MM, INSTALADO EM PRUMADA DE ÁGUA - FORNECIMENTO E INSTALAÇÃO. AF_06/2022</t>
  </si>
  <si>
    <t xml:space="preserve">TE, PVC, SOLDÁVEL, DN 50MM, INSTALADO EM PRUMADA DE ÁGUA - FORNECIMENTO E INSTALAÇÃO. AF_06/2022</t>
  </si>
  <si>
    <t xml:space="preserve">TÊ DE REDUÇÃO, PVC, SOLDÁVEL, DN 50MM X 40MM, INSTALADO EM PRUMADA DE ÁGUA - FORNECIMENTO E INSTALAÇÃO. AF_06/2022</t>
  </si>
  <si>
    <t xml:space="preserve">TÊ DE REDUÇÃO, PVC, SOLDÁVEL, DN 50MM X 25MM, INSTALADO EM PRUMADA DE ÁGUA - FORNECIMENTO E INSTALAÇÃO. AF_06/2022</t>
  </si>
  <si>
    <t xml:space="preserve">TE, PVC, SOLDÁVEL, DN 60MM, INSTALADO EM PRUMADA DE ÁGUA - FORNECIMENTO E INSTALAÇÃO. AF_06/2022</t>
  </si>
  <si>
    <t xml:space="preserve">TE, PVC, SOLDÁVEL, DN 75MM, INSTALADO EM PRUMADA DE ÁGUA - FORNECIMENTO E INSTALAÇÃO. AF_06/2022</t>
  </si>
  <si>
    <t xml:space="preserve">TE DE REDUÇÃO, PVC, SOLDÁVEL, DN 75MM X 50MM, INSTALADO EM PRUMADA DE ÁGUA - FORNECIMENTO E INSTALAÇÃO. AF_06/2022</t>
  </si>
  <si>
    <t xml:space="preserve">TE, PVC, SOLDÁVEL, DN 85MM, INSTALADO EM PRUMADA DE ÁGUA - FORNECIMENTO E INSTALAÇÃO. AF_06/2022</t>
  </si>
  <si>
    <t xml:space="preserve">TE DE REDUÇÃO, PVC, SOLDÁVEL, DN 85MM X 60MM, INSTALADO EM PRUMADA DE ÁGUA - FORNECIMENTO E INSTALAÇÃO. AF_06/2022</t>
  </si>
  <si>
    <t xml:space="preserve">JOELHO 90 GRAUS, CPVC, SOLDÁVEL, DN 15MM, INSTALADO EM RAMAL OU SUB-RAMAL DE ÁGUA - FORNECIMENTO E INSTALAÇÃO. AF_06/2022</t>
  </si>
  <si>
    <t xml:space="preserve">JOELHO 45 GRAUS, CPVC, SOLDÁVEL, DN 15MM, INSTALADO EM RAMAL OU SUB-RAMAL DE ÁGUA - FORNECIMENTO E INSTALAÇÃO. AF_06/2022</t>
  </si>
  <si>
    <t xml:space="preserve">CURVA 90 GRAUS, CPVC, SOLDÁVEL, DN 15MM, INSTALADO EM RAMAL OU SUB-RAMAL DE ÁGUA - FORNECIMENTO E INSTALAÇÃO. AF_06/2022</t>
  </si>
  <si>
    <t xml:space="preserve">JOELHO DE TRANSIÇÃO, 90 GRAUS, CPVC, SOLDÁVEL, DN 15MM X 1/2, INSTALADO EM RAMAL OU SUB-RAMAL DE ÁGUA - FORNECIMENTO E INSTALAÇÃO. AF_06/2022</t>
  </si>
  <si>
    <t xml:space="preserve">JOELHO 90 GRAUS, CPVC, SOLDÁVEL, DN 22MM, INSTALADO EM RAMAL OU SUB-RAMAL DE ÁGUA - FORNECIMENTO E INSTALAÇÃO. AF_06/2022</t>
  </si>
  <si>
    <t xml:space="preserve">JOELHO 45 GRAUS, CPVC, SOLDÁVEL, DN 22MM, INSTALADO EM RAMAL OU SUB-RAMAL DE ÁGUA - FORNECIMENTO E INSTALAÇÃO. AF_06/2022</t>
  </si>
  <si>
    <t xml:space="preserve">CURVA 90 GRAUS, CPVC, SOLDÁVEL, DN 22MM, INSTALADO EM RAMAL OU SUB-RAMAL DE ÁGUA - FORNECIMENTO E INSTALAÇÃO. AF_06/2022</t>
  </si>
  <si>
    <t xml:space="preserve">JOELHO DE TRANSIÇÃO, 90 GRAUS, CPVC, SOLDÁVEL, DN 22MM X 1/2, INSTALADO EM RAMAL OU SUB-RAMAL DE ÁGUA - FORNECIMENTO E INSTALAÇÃO. AF_06/2022</t>
  </si>
  <si>
    <t xml:space="preserve">JOELHO DE TRANSIÇÃO, 90 GRAUS, CPVC, SOLDÁVEL, DN 22MM X 3/4, INSTALADO EM RAMAL OU SUB-RAMAL DE ÁGUA - FORNECIMENTO E INSTALAÇÃO. AF_06/2022</t>
  </si>
  <si>
    <t xml:space="preserve">JOELHO 90 GRAUS, CPVC, SOLDÁVEL, DN 28MM, INSTALADO EM RAMAL OU SUB-RAMAL DE ÁGUA - FORNECIMENTO E INSTALAÇÃO. AF_06/2022</t>
  </si>
  <si>
    <t xml:space="preserve">JOELHO 45 GRAUS, CPVC, SOLDÁVEL, DN 28MM, INSTALADO EM RAMAL OU SUB-RAMAL DE ÁGUA   FORNECIMENTO E INSTALAÇÃO. AF_06/2022</t>
  </si>
  <si>
    <t xml:space="preserve">CURVA 90 GRAUS, CPVC, SOLDÁVEL, DN 28MM, INSTALADO EM RAMAL OU SUB-RAMAL DE ÁGUA   FORNECIMENTO E INSTALAÇÃO. AF_06/2022</t>
  </si>
  <si>
    <t xml:space="preserve">JOELHO 90 GRAUS, CPVC, SOLDÁVEL, DN 35MM, INSTALADO EM RAMAL OU SUB-RAMAL DE ÁGUA   FORNECIMENTO E INSTALAÇÃO. AF_06/2022</t>
  </si>
  <si>
    <t xml:space="preserve">JOELHO 45 GRAUS, CPVC, SOLDÁVEL, DN 35MM, INSTALADO EM RAMAL OU SUB-RAMAL DE ÁGUA   FORNECIMENTO E INSTALAÇÃO. AF_06/2022</t>
  </si>
  <si>
    <t xml:space="preserve">LUVA, CPVC, SOLDÁVEL, DN 15MM, INSTALADO EM RAMAL OU SUB-RAMAL DE ÁGUA - FORNECIMENTO E INSTALAÇÃO. AF_06/2022</t>
  </si>
  <si>
    <t xml:space="preserve">LUVA DE CORRER, CPVC, SOLDÁVEL, DN 15MM, INSTALADO EM RAMAL OU SUB-RAMAL DE ÁGUA   FORNECIMENTO E INSTALAÇÃO. AF_06/2022</t>
  </si>
  <si>
    <t xml:space="preserve">LUVA DE TRANSIÇÃO, CPVC, SOLDÁVEL, DN15MM X 1/2, INSTALADO EM RAMAL OU SUB-RAMAL DE ÁGUA - FORNECIMENTO E INSTALAÇÃO. AF_06/2022</t>
  </si>
  <si>
    <t xml:space="preserve">UNIÃO, CPVC, SOLDÁVEL, DN15MM, INSTALADO EM RAMAL OU SUB-RAMAL DE ÁGUA   FORNECIMENTO E INSTALAÇÃO. AF_06/2022</t>
  </si>
  <si>
    <t xml:space="preserve">CONECTOR, CPVC, SOLDÁVEL, DN 15MM X 1/2 , INSTALADO EM RAMAL OU SUB-RAMAL DE ÁGUA   FORNECIMENTO E INSTALAÇÃO. AF_06/2022</t>
  </si>
  <si>
    <t xml:space="preserve">ADAPTADOR, CPVC, SOLDÁVEL, DN15MM, INSTALADO EM RAMAL OU SUB-RAMAL DE ÁGUA   FORNECIMENTO E INSTALAÇÃO. AF_06/2022</t>
  </si>
  <si>
    <t xml:space="preserve">CURVA DE TRANSPOSIÇÃO, CPVC, SOLDÁVEL, DN15MM, INSTALADO EM RAMAL OU SUB-RAMAL DE ÁGUA   FORNECIMENTO E INSTALAÇÃO. AF_06/2022</t>
  </si>
  <si>
    <t xml:space="preserve">LUVA, CPVC, SOLDÁVEL, DN 22MM, INSTALADO EM RAMAL OU SUB-RAMAL DE ÁGUA   FORNECIMENTO E INSTALAÇÃO. AF_06/2022</t>
  </si>
  <si>
    <t xml:space="preserve">LUVA DE CORRER, CPVC, SOLDÁVEL, DN 22MM, INSTALADO EM RAMAL OU SUB-RAMAL DE ÁGUA   FORNECIMENTO E INSTALAÇÃO. AF_06/2022</t>
  </si>
  <si>
    <t xml:space="preserve">LUVA DE TRANSIÇÃO, CPVC, SOLDÁVEL, DN22MM X 25MM, INSTALADO EM RAMAL OU SUB-RAMAL DE ÁGUA - FORNECIMENTO E INSTALAÇÃO. AF_06/2022</t>
  </si>
  <si>
    <t xml:space="preserve">UNIÃO, CPVC, SOLDÁVEL, DN22MM, INSTALADO EM RAMAL OU SUB-RAMAL DE ÁGUA   FORNECIMENTO E INSTALAÇÃO. AF_06/2022</t>
  </si>
  <si>
    <t xml:space="preserve">CONECTOR, CPVC, SOLDÁVEL, DN 22MM X 1/2 , INSTALADO EM RAMAL OU SUB-RAMAL DE ÁGUA   FORNECIMENTO E INSTALAÇÃO. AF_06/2022</t>
  </si>
  <si>
    <t xml:space="preserve">ADAPTADOR, CPVC, SOLDÁVEL, DN22MM, INSTALADO EM RAMAL OU SUB-RAMAL DE ÁGUA   FORNECIMENTO E INSTALAÇÃO. AF_06/2022</t>
  </si>
  <si>
    <t xml:space="preserve">CURVA DE TRANSPOSIÇÃO, CPVC, SOLDÁVEL, DN22MM, INSTALADO EM RAMAL OU SUB-RAMAL DE ÁGUA   FORNECIMENTO E INSTALAÇÃO. AF_06/2022</t>
  </si>
  <si>
    <t xml:space="preserve">BUCHA DE REDUÇÃO, CPVC, SOLDÁVEL, DN22MM X 15MM, INSTALADO EM RAMAL OU SUB-RAMAL DE ÁGUA   FORNECIMENTO E INSTALAÇÃO. AF_06/2022</t>
  </si>
  <si>
    <t xml:space="preserve">TÊ DE INSPEÇÃO, PVC, SERIE R, ÁGUA PLUVIAL, DN 75 MM, JUNTA ELÁSTICA, FORNECIDO E INSTALADO EM CONDUTORES VERTICAIS DE ÁGUAS PLUVIAIS. AF_06/2022</t>
  </si>
  <si>
    <t xml:space="preserve">CONECTOR, CPVC, SOLDÁVEL, DN22MM X 3/4, INSTALADO EM RAMAL OU SUB-RAMAL DE ÁGUA - FORNECIMENTO E INSTALAÇÃO. AF_06/2022</t>
  </si>
  <si>
    <t xml:space="preserve">LUVA SIMPLES, PVC, SERIE R, ÁGUA PLUVIAL, DN 100 MM, JUNTA ELÁSTICA, FORNECIDO E INSTALADO EM CONDUTORES VERTICAIS DE ÁGUAS PLUVIAIS. AF_06/2022</t>
  </si>
  <si>
    <t xml:space="preserve">LUVA, CPVC, SOLDÁVEL, DN 28MM, INSTALADO EM RAMAL OU SUB-RAMAL DE ÁGUA   FORNECIMENTO E INSTALAÇÃO. AF_06/2022</t>
  </si>
  <si>
    <t xml:space="preserve">LUVA DE CORRER, PVC, SERIE R, ÁGUA PLUVIAL, DN 100 MM, JUNTA ELÁSTICA, FORNECIDO E INSTALADO EM CONDUTORES VERTICAIS DE ÁGUAS PLUVIAIS. AF_06/2022</t>
  </si>
  <si>
    <t xml:space="preserve">LUVA DE CORRER, CPVC, SOLDÁVEL, DN 28MM, INSTALADO EM RAMAL OU SUB-RAMAL DE ÁGUA   FORNECIMENTO E INSTALAÇÃO. AF_06/2022</t>
  </si>
  <si>
    <t xml:space="preserve">REDUÇÃO EXCÊNTRICA, PVC, SERIE R, ÁGUA PLUVIAL, DN 100 X 75 MM, JUNTA ELÁSTICA, FORNECIDO E INSTALADO EM CONDUTORES VERTICAIS DE ÁGUAS PLUVIAIS. AF_06/2022</t>
  </si>
  <si>
    <t xml:space="preserve">UNIÃO, CPVC, SOLDÁVEL, DN28MM, INSTALADO EM RAMAL OU SUB-RAMAL DE ÁGUA   FORNECIMENTO E INSTALAÇÃO. AF_06/2022</t>
  </si>
  <si>
    <t xml:space="preserve">TÊ DE INSPEÇÃO, PVC, SERIE R, ÁGUA PLUVIAL, DN 100 MM, JUNTA ELÁSTICA, FORNECIDO E INSTALADO EM CONDUTORES VERTICAIS DE ÁGUAS PLUVIAIS. AF_06/2022</t>
  </si>
  <si>
    <t xml:space="preserve">CONECTOR, CPVC, SOLDÁVEL, DN 28MM X 1 , INSTALADO EM RAMAL OU SUB-RAMAL DE ÁGUA   FORNECIMENTO E INSTALAÇÃO. AF_06/2022</t>
  </si>
  <si>
    <t xml:space="preserve">LUVA SIMPLES, PVC, SERIE R, ÁGUA PLUVIAL, DN 150 MM, JUNTA ELÁSTICA, FORNECIDO E INSTALADO EM CONDUTORES VERTICAIS DE ÁGUAS PLUVIAIS. AF_06/2022</t>
  </si>
  <si>
    <t xml:space="preserve">BUCHA DE REDUÇÃO, CPVC, SOLDÁVEL, DN28MM X 22MM, INSTALADO EM RAMAL OU SUB-RAMAL DE ÁGUA   FORNECIMENTO E INSTALAÇÃO. AF_06/2022</t>
  </si>
  <si>
    <t xml:space="preserve">LUVA DE CORRER, PVC, SERIE R, ÁGUA PLUVIAL, DN 150 MM, JUNTA ELÁSTICA, FORNECIDO E INSTALADO EM CONDUTORES VERTICAIS DE ÁGUAS PLUVIAIS. AF_06/2022</t>
  </si>
  <si>
    <t xml:space="preserve">LUVA, CPVC, SOLDÁVEL, DN 35MM, INSTALADO EM RAMAL OU SUB-RAMAL DE ÁGUA   FORNECIMENTO E INSTALAÇÃO. AF_06/2022</t>
  </si>
  <si>
    <t xml:space="preserve">REDUÇÃO EXCÊNTRICA, PVC, SERIE R, ÁGUA PLUVIAL, DN 150 X 100 MM, JUNTA ELÁSTICA, FORNECIDO E INSTALADO EM CONDUTORES VERTICAIS DE ÁGUAS PLUVIAIS. AF_06/2022</t>
  </si>
  <si>
    <t xml:space="preserve">LUVA DE CORRER, CPVC, SOLDÁVEL, DN 35MM, INSTALADO EM RAMAL OU SUB-RAMAL DE ÁGUA   FORNECIMENTO E INSTALAÇÃO. AF_06/2022</t>
  </si>
  <si>
    <t xml:space="preserve">TÊ DE INSPEÇÃO, PVC, SERIE R, ÁGUA PLUVIAL, DN 150 X 100 MM, JUNTA ELÁSTICA, FORNECIDO E INSTALADO EM CONDUTORES VERTICAIS DE ÁGUAS PLUVIAIS. AF_06/2022</t>
  </si>
  <si>
    <t xml:space="preserve">UNIÃO, CPVC, SOLDÁVEL, DN35MM, INSTALADO EM RAMAL OU SUB-RAMAL DE ÁGUA   FORNECIMENTO E INSTALAÇÃO. AF_06/2022</t>
  </si>
  <si>
    <t xml:space="preserve">JUNÇÃO SIMPLES, PVC, SERIE R, ÁGUA PLUVIAL, DN 75 X 75 MM, JUNTA ELÁSTICA, FORNECIDO E INSTALADO EM CONDUTORES VERTICAIS DE ÁGUAS PLUVIAIS. AF_06/2022</t>
  </si>
  <si>
    <t xml:space="preserve">CONECTOR, CPVC, SOLDÁVEL, DN 35MM X 1 1/4 , INSTALADO EM RAMAL OU SUB-RAMAL DE ÁGUA   FORNECIMENTO E INSTALAÇÃO. AF_06/2022</t>
  </si>
  <si>
    <t xml:space="preserve">TÊ, PVC, SERIE R, ÁGUA PLUVIAL, DN 75 X 75 MM, JUNTA ELÁSTICA, FORNECIDO E INSTALADO EM CONDUTORES VERTICAIS DE ÁGUAS PLUVIAIS. AF_06/2022</t>
  </si>
  <si>
    <t xml:space="preserve">BUCHA DE REDUÇÃO, CPVC, SOLDÁVEL, DN35MM X 28MM, INSTALADO EM RAMAL OU SUB-RAMAL DE ÁGUA   FORNECIMENTO E INSTALAÇÃO. AF_06/2022</t>
  </si>
  <si>
    <t xml:space="preserve">JUNÇÃO SIMPLES, PVC, SERIE R, ÁGUA PLUVIAL, DN 100 X 100 MM, JUNTA ELÁSTICA, FORNECIDO E INSTALADO EM CONDUTORES VERTICAIS DE ÁGUAS PLUVIAIS. AF_06/2022</t>
  </si>
  <si>
    <t xml:space="preserve">TE, CPVC, SOLDÁVEL, DN 15MM, INSTALADO EM RAMAL OU SUB-RAMAL DE ÁGUA - FORNECIMENTO E INSTALAÇÃO. AF_06/2022</t>
  </si>
  <si>
    <t xml:space="preserve">JUNÇÃO SIMPLES, PVC, SERIE R, ÁGUA PLUVIAL, DN 100 X 75 MM, JUNTA ELÁSTICA, FORNECIDO E INSTALADO EM CONDUTORES VERTICAIS DE ÁGUAS PLUVIAIS. AF_06/2022</t>
  </si>
  <si>
    <t xml:space="preserve">TÊ, PVC, SERIE R, ÁGUA PLUVIAL, DN 100 X 100 MM, JUNTA ELÁSTICA, FORNECIDO E INSTALADO EM CONDUTORES VERTICAIS DE ÁGUAS PLUVIAIS. AF_06/2022</t>
  </si>
  <si>
    <t xml:space="preserve">TE DE TRANSIÇÃO, CPVC, SOLDÁVEL, DN 15MM X 1/2 , INSTALADO EM RAMAL OU SUB-RAMAL DE ÁGUA   FORNECIMENTO E INSTALAÇÃO. AF_06/2022</t>
  </si>
  <si>
    <t xml:space="preserve">TÊ MISTURADOR, CPVC, SOLDÁVEL, DN15MM, INSTALADO EM RAMAL OU SUB-RAMAL DE ÁGUA   FORNECIMENTO E INSTALAÇÃO. AF_06/2022</t>
  </si>
  <si>
    <t xml:space="preserve">TÊ, PVC, SERIE R, ÁGUA PLUVIAL, DN 100 X 75 MM, JUNTA ELÁSTICA, FORNECIDO E INSTALADO EM CONDUTORES VERTICAIS DE ÁGUAS PLUVIAIS. AF_06/2022</t>
  </si>
  <si>
    <t xml:space="preserve">TE, CPVC, SOLDÁVEL, DN 22MM, INSTALADO EM RAMAL OU SUB-RAMAL DE ÁGUA - FORNECIMENTO E INSTALAÇÃO. AF_06/2022</t>
  </si>
  <si>
    <t xml:space="preserve">JUNÇÃO SIMPLES, PVC, SERIE R, ÁGUA PLUVIAL, DN 150 X 150 MM, JUNTA ELÁSTICA, FORNECIDO E INSTALADO EM CONDUTORES VERTICAIS DE ÁGUAS PLUVIAIS. AF_06/2022</t>
  </si>
  <si>
    <t xml:space="preserve">JUNÇÃO SIMPLES, PVC, SERIE R, ÁGUA PLUVIAL, DN 150 X 100 MM, JUNTA ELÁSTICA, FORNECIDO E INSTALADO EM CONDUTORES VERTICAIS DE ÁGUAS PLUVIAIS. AF_06/2022</t>
  </si>
  <si>
    <t xml:space="preserve">TE DE TRANSIÇÃO, CPVC, SOLDÁVEL, DN 22MM X 1/2 , INSTALADO EM RAMAL OU SUB-RAMAL DE ÁGUA   FORNECIMENTO E INSTALAÇÃO. AF_06/2022</t>
  </si>
  <si>
    <t xml:space="preserve">TÊ, PVC, SERIE R, ÁGUA PLUVIAL, DN 150 X 150 MM, JUNTA ELÁSTICA, FORNECIDO E INSTALADO EM CONDUTORES VERTICAIS DE ÁGUAS PLUVIAIS. AF_06/2022</t>
  </si>
  <si>
    <t xml:space="preserve">TÊ MISTURADOR, CPVC, SOLDÁVEL, DN22MM, INSTALADO EM RAMAL OU SUB-RAMAL DE ÁGUA   FORNECIMENTO E INSTALAÇÃO. AF_06/2022</t>
  </si>
  <si>
    <t xml:space="preserve">TE MISTURADOR DE TRANSIÇÃO, CPVC, SOLDÁVEL, DN 22MM X 3/4, INSTALADO EM RAMAL OU SUB-RAMAL DE ÁGUA - FORNECIMENTO E INSTALAÇÃO. AF_06/2022</t>
  </si>
  <si>
    <t xml:space="preserve">TÊ, PVC, SERIE R, ÁGUA PLUVIAL, DN 150 X 100 MM, JUNTA ELÁSTICA, FORNECIDO E INSTALADO EM CONDUTORES VERTICAIS DE ÁGUAS PLUVIAIS. AF_06/2022</t>
  </si>
  <si>
    <t xml:space="preserve">TÊ, CPVC, SOLDÁVEL, DN28MM, INSTALADO EM RAMAL OU SUB-RAMAL DE ÁGUA   FORNECIMENTO E INSTALAÇÃO. AF_06/2022</t>
  </si>
  <si>
    <t xml:space="preserve">TÊ, CPVC, SOLDÁVEL, DN35MM, INSTALADO EM RAMAL OU SUB-RAMAL DE ÁGUA   FORNECIMENTO E INSTALAÇÃO. AF_06/2022</t>
  </si>
  <si>
    <t xml:space="preserve">TUBO, CPVC, SOLDÁVEL, DN 35MM, INSTALADO EM RAMAL DE DISTRIBUIÇÃO DE ÁGUA   FORNECIMENTO E INSTALAÇÃO. AF_06/2022</t>
  </si>
  <si>
    <t xml:space="preserve">JOELHO 90 GRAUS, CPVC, SOLDÁVEL, DN 22MM, INSTALADO EM RAMAL DE DISTRIBUIÇÃO DE ÁGUA   FORNECIMENTO E INSTALAÇÃO. AF_06/2022</t>
  </si>
  <si>
    <t xml:space="preserve">JOELHO 45 GRAUS, CPVC, SOLDÁVEL, DN 22MM, INSTALADO EM RAMAL DE DISTRIBUIÇÃO DE ÁGUA   FORNECIMENTO E INSTALAÇÃO. AF_06/2022</t>
  </si>
  <si>
    <t xml:space="preserve">CURVA 90 GRAUS, CPVC, SOLDÁVEL, DN 22MM, INSTALADO EM RAMAL DE DISTRIBUIÇÃO DE ÁGUA - FORNECIMENTO E INSTALAÇÃO. AF_06/2022</t>
  </si>
  <si>
    <t xml:space="preserve">JOELHO 90 GRAUS, CPVC, SOLDÁVEL, DN 28MM, INSTALADO EM RAMAL DE DISTRIBUIÇÃO DE ÁGUA   FORNECIMENTO E INSTALAÇÃO. AF_06/2022</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</si>
  <si>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</si>
  <si>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AF_06/2022</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</si>
  <si>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</si>
  <si>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AF_06/2022</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</si>
  <si>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</si>
  <si>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AF_06/2022</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</si>
  <si>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</si>
  <si>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</si>
  <si>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</si>
  <si>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</si>
  <si>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AF_06/2022</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</si>
  <si>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</si>
  <si>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AF_06/2022</t>
  </si>
  <si>
    <t xml:space="preserve">JOELHO 90 GRAUS, PVC, SERIE NORMAL, ESGOTO PREDIAL, DN 75 MM, JUNTA ELÁSTICA, FORNECIDO E INSTALADO EM RAMAL DE DESCARGA OU RAMAL DE ESGOTO SANITÁRIO. AF_06/2022</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</si>
  <si>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</si>
  <si>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</si>
  <si>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AF_06/2022</t>
  </si>
  <si>
    <t xml:space="preserve">UNIÃO, CPVC, SOLDÁVEL, DN 22MM, INSTALADO EM RAMAL DE DISTRIBUIÇÃO DE ÁGUA   FORNECIMENTO E INSTALAÇÃO. AF_06/2022</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</si>
  <si>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</si>
  <si>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</si>
  <si>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JOELHO 90 GRAUS, PVC, SERIE NORMAL, ESGOTO PREDIAL, DN 100 MM, JUNTA ELÁSTICA, FORNECIDO E INSTALADO EM RAMAL DE DESCARGA OU RAMAL DE ESGOTO SANITÁRIO.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</si>
  <si>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</si>
  <si>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AF_06/2022</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</si>
  <si>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</si>
  <si>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AF_06/2022</t>
  </si>
  <si>
    <t xml:space="preserve">CURVA LONGA 90 GRAUS, PVC, SERIE NORMAL, ESGOTO PREDIAL, DN 100 MM, JUNTA ELÁSTICA, FORNECIDO E INSTALADO EM RAMAL DE DESCARGA OU RAMAL DE ESGOTO SANITÁRIO.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</si>
  <si>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</si>
  <si>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</si>
  <si>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</si>
  <si>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AF_06/2022</t>
  </si>
  <si>
    <t xml:space="preserve">LUVA DE CORRER, CPVC, SOLDÁVEL, DN 28MM, INSTALADO EM RAMAL DE DISTRIBUIÇÃO DE ÁGUA   FORNECIMENTO E INSTALAÇÃO. AF_06/2022</t>
  </si>
  <si>
    <t xml:space="preserve">UNIÃO, CPVC, SOLDÁVEL, DN 28MM, INSTALADO EM RAMAL DE DISTRIBUIÇÃO DE ÁGUA   FORNECIMENTO E INSTALAÇÃO. AF_06/2022</t>
  </si>
  <si>
    <t xml:space="preserve">CONECTOR, CPVC, SOLDÁVEL, DN 28MM X 1 , INSTALADO EM RAMAL DE DISTRIBUIÇÃO DE ÁGUA   FORNECIMENTO E INSTALAÇÃO. AF_06/2022</t>
  </si>
  <si>
    <t xml:space="preserve">BUCHA DE REDUÇÃO, CPVC, SOLDÁVEL, DN 28MM X 22MM, INSTALADO EM RAMAL DE DISTRIBUIÇÃO DE ÁGUA - FORNECIMENTO E INSTALAÇÃO. AF_06/2022</t>
  </si>
  <si>
    <t xml:space="preserve">LUVA, CPVC, SOLDÁVEL, DN 35MM, INSTALADO EM RAMAL DE DISTRIBUIÇÃO DE ÁGUA - FORNECIMENTO E INSTALAÇÃO. AF_06/2022</t>
  </si>
  <si>
    <t xml:space="preserve">LUVA DE CORRER, CPVC, SOLDÁVEL, DN 35MM, INSTALADO EM RAMAL DE DISTRIBUIÇÃO DE ÁGUA - FORNECIMENTO E INSTALAÇÃO. AF_06/2022</t>
  </si>
  <si>
    <t xml:space="preserve">UNIÃO, CPVC, SOLDÁVEL, DN35MM, INSTALADO EM RAMAL DE DISTRIBUIÇÃO DE ÁGUA - FORNECIMENTO E INSTALAÇÃO. AF_06/2022</t>
  </si>
  <si>
    <t xml:space="preserve">CONECTOR, CPVC, SOLDÁVEL, DN 35MM X 1 1/4 , INSTALADO EM RAMAL DE DISTRIBUIÇÃO DE ÁGUA - FORNECIMENTO E INSTALAÇÃO. AF_06/2022</t>
  </si>
  <si>
    <t xml:space="preserve">BUCHA DE REDUÇÃO, CPVC, SOLDÁVEL, DN35MM X 28MM, INSTALADO EM RAMAL DE DISTRIBUIÇÃO DE ÁGUA - FORNECIMENTO E INSTALAÇÃO. AF_06/2022</t>
  </si>
  <si>
    <t xml:space="preserve">TE, CPVC, SOLDÁVEL, DN 22MM, INSTALADO EM RAMAL DE DISTRIBUIÇÃO DE ÁGUA - FORNECIMENTO E INSTALAÇÃO. AF_06/2022</t>
  </si>
  <si>
    <t xml:space="preserve">TÊ MISTURADOR, CPVC, SOLDÁVEL, DN 22MM, INSTALADO EM RAMAL DE DISTRIBUIÇÃO DE ÁGUA - FORNECIMENTO E INSTALAÇÃO. AF_06/2022</t>
  </si>
  <si>
    <t xml:space="preserve">TÊ, CPVC, SOLDÁVEL, DN 28MM, INSTALADO EM RAMAL DE DISTRIBUIÇÃO DE ÁGUA - FORNECIMENTO E INSTALAÇÃO. AF_06/2022</t>
  </si>
  <si>
    <t xml:space="preserve">TÊ, CPVC, SOLDÁVEL, DN35MM, INSTALADO EM RAMAL DE DISTRIBUIÇÃO DE ÁGUA - FORNECIMENTO E INSTALAÇÃO. AF_06/2022</t>
  </si>
  <si>
    <t xml:space="preserve">TUBO, CPVC, SOLDÁVEL, DN 54MM, INSTALADO EM PRUMADA DE ÁGUA   FORNECIMENTO E INSTALAÇÃO. AF_06/2022</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</si>
  <si>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</si>
  <si>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</si>
  <si>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FORNECIMENTO E INSTALAÇÃO. AF_06/2022</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</si>
  <si>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</si>
  <si>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</si>
  <si>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AF_06/2022</t>
  </si>
  <si>
    <t xml:space="preserve">JOELHO 90 GRAUS, CPVC, SOLDÁVEL, DN 42MM, INSTALADO EM PRUMADA DE ÁGUA   FORNECIMENTO E INSTALAÇÃO. AF_06/2022</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</si>
  <si>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</si>
  <si>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</si>
  <si>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</si>
  <si>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</si>
  <si>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</si>
  <si>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FORNECIMENTO E INSTALAÇÃO. AF_06/2022</t>
  </si>
  <si>
    <t xml:space="preserve">JOELHO 90 GRAUS, CPVC, SOLDÁVEL, DN 54MM, INSTALADO EM PRUMADA DE ÁGUA   FORNECIMENTO E INSTALAÇÃO. AF_06/2022</t>
  </si>
  <si>
    <t xml:space="preserve">JOELHO 45 GRAUS, CPVC, SOLDÁVEL, DN 54MM, INSTALADO EM PRUMADA DE ÁGUA   FORNECIMENTO E INSTALAÇÃO. AF_06/2022</t>
  </si>
  <si>
    <t xml:space="preserve">JOELHO 90 GRAUS, CPVC, SOLDÁVEL, DN 73MM, INSTALADO EM PRUMADA DE ÁGUA   FORNECIMENTO E INSTALAÇÃO. AF_06/2022</t>
  </si>
  <si>
    <t xml:space="preserve">JOELHO 45 GRAUS, CPVC, SOLDÁVEL, DN 73MM, INSTALADO EM PRUMADA DE ÁGUA   FORNECIMENTO E INSTALAÇÃO. AF_06/2022</t>
  </si>
  <si>
    <t xml:space="preserve">JOELHO 90 GRAUS, CPVC, SOLDÁVEL, DN 89MM, INSTALADO EM PRUMADA DE ÁGUA   FORNECIMENTO E INSTALAÇÃO. AF_06/2022</t>
  </si>
  <si>
    <t xml:space="preserve">JOELHO 45 GRAUS, CPVC, SOLDÁVEL, DN 89MM, INSTALADO EM PRUMADA DE ÁGUA   FORNECIMENTO E INSTALAÇÃO. AF_06/2022</t>
  </si>
  <si>
    <t xml:space="preserve">LUVA, CPVC, SOLDÁVEL, DN 35MM, INSTALADO EM PRUMADA DE ÁGUA   FORNECIMENTO E INSTALAÇÃO. AF_06/2022</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</si>
  <si>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</si>
  <si>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</si>
  <si>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</si>
  <si>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</si>
  <si>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</si>
  <si>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</si>
  <si>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</si>
  <si>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</si>
  <si>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</si>
  <si>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</si>
  <si>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</si>
  <si>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</si>
  <si>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</si>
  <si>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</si>
  <si>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</si>
  <si>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</si>
  <si>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</si>
  <si>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FORNECIMENTO E INSTALAÇÃO. AF_06/2022</t>
  </si>
  <si>
    <t xml:space="preserve">UNIÃO, CPVC, SOLDÁVEL, DN35MM, INSTALADO EM PRUMADA DE ÁGUA   FORNECIMENTO E INSTALAÇÃO. AF_06/2022</t>
  </si>
  <si>
    <t xml:space="preserve">LUVA SIMPLES, PVC, SERIE NORMAL, ESGOTO PREDIAL, DN 75 MM, JUNTA ELÁSTICA, FORNECIDO E INSTALADO EM PRUMADA DE ESGOTO SANITÁRIO OU VENTILAÇÃO. AF_12/2014</t>
  </si>
  <si>
    <t xml:space="preserve">CONECTOR, CPVC, SOLDÁVEL, DN 35MM X 1 1/4 , INSTALADO EM PRUMADA DE ÁGUA   FORNECIMENTO E INSTALAÇÃO. AF_06/2022</t>
  </si>
  <si>
    <t xml:space="preserve">LUVA DE CORRER, PVC, SERIE NORMAL, ESGOTO PREDIAL, DN 75 MM, JUNTA ELÁSTICA, FORNECIDO E INSTALADO EM PRUMADA DE ESGOTO SANITÁRIO OU VENTILAÇÃO. AF_12/2014</t>
  </si>
  <si>
    <t xml:space="preserve">LUVA SIMPLES, PVC, SERIE NORMAL, ESGOTO PREDIAL, DN 100 MM, JUNTA ELÁSTICA, FORNECIDO E INSTALADO EM PRUMADA DE ESGOTO SANITÁRIO OU VENTILAÇÃO. AF_12/2014</t>
  </si>
  <si>
    <t xml:space="preserve">LUVA, CPVC, SOLDÁVEL, DN 42MM, INSTALADO EM PRUMADA DE ÁGUA   FORNECIMENTO E INSTALAÇÃO. AF_06/2022</t>
  </si>
  <si>
    <t xml:space="preserve">LUVA DE CORRER, PVC, SERIE NORMAL, ESGOTO PREDIAL, DN 100 MM, JUNTA ELÁSTICA, FORNECIDO E INSTALADO EM PRUMADA DE ESGOTO SANITÁRIO OU VENTILAÇÃO. AF_12/2014</t>
  </si>
  <si>
    <t xml:space="preserve">LUVA DE CORRER, CPVC, SOLDÁVEL, DN 42MM, INSTALADO EM PRUMADA DE ÁGUA   FORNECIMENTO E INSTALAÇÃO. AF_06/2022</t>
  </si>
  <si>
    <t xml:space="preserve">TE, PVC, SERIE NORMAL, ESGOTO PREDIAL, DN 50 X 50 MM, JUNTA ELÁSTICA, FORNECIDO E INSTALADO EM PRUMADA DE ESGOTO SANITÁRIO OU VENTILAÇÃO. AF_12/2014</t>
  </si>
  <si>
    <t xml:space="preserve">LUVA DE TRANSIÇÃO, CPVC, SOLDÁVEL, DN42MM X 1.1/2 , INSTALADO EM PRUMADA DE ÁGUA   FORNECIMENTO E INSTALAÇÃO. AF_06/2022</t>
  </si>
  <si>
    <t xml:space="preserve">JUNÇÃO SIMPLES, PVC, SERIE NORMAL, ESGOTO PREDIAL, DN 50 X 50 MM, JUNTA ELÁSTICA, FORNECIDO E INSTALADO EM PRUMADA DE ESGOTO SANITÁRIO OU VENTILAÇÃO. AF_12/2014</t>
  </si>
  <si>
    <t xml:space="preserve">UNIÃO, CPVC, SOLDÁVEL, DN42MM, INSTALADO EM PRUMADA DE ÁGUA   FORNECIMENTO E INSTALAÇÃO. AF_06/2022</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</si>
  <si>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</si>
  <si>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</si>
  <si>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 INSTALADO EM PRUMADA DE ÁGUA   FORNECIMENTO E INSTALAÇÃO. AF_06/2022</t>
  </si>
  <si>
    <t xml:space="preserve">BUCHA DE REDUÇÃO, CPVC, SOLDÁVEL, DN 42MM X 22MM, INSTALADO EM RAMAL DE DISTRIBUIÇÃO DE ÁGUA - FORNECIMENTO E INSTALAÇÃO. AF_06/2022</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</si>
  <si>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</si>
  <si>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</si>
  <si>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FORNECIMENTO E INSTALAÇÃO. AF_06/2022</t>
  </si>
  <si>
    <t xml:space="preserve">LUVA DE TRANSIÇÃO, CPVC, SOLDÁVEL, DN 54MM X 2 , INSTALADO EM PRUMADA DE ÁGUA   FORNECIMENTO E INSTALAÇÃO. AF_06/2022</t>
  </si>
  <si>
    <t xml:space="preserve">UNIÃO, CPVC, SOLDÁVEL, DN 54MM, INSTALADO EM PRUMADA DE ÁGUA   FORNECIMENTO E INSTALAÇÃO. AF_06/2022</t>
  </si>
  <si>
    <t xml:space="preserve">LUVA, CPVC, SOLDÁVEL, DN 73MM, INSTALADO EM PRUMADA DE ÁGUA   FORNECIMENTO E INSTALAÇÃO. AF_06/2022</t>
  </si>
  <si>
    <t xml:space="preserve">UNIÃO, CPVC, SOLDÁVEL, DN 73MM, INSTALADO EM PRUMADA DE ÁGUA   FORNECIMENTO E INSTALAÇÃO. AF_06/2022</t>
  </si>
  <si>
    <t xml:space="preserve">LUVA, CPVC, SOLDÁVEL, DN 89MM, INSTALADO EM PRUMADA DE ÁGUA   FORNECIMENTO E INSTALAÇÃO. AF_06/2022</t>
  </si>
  <si>
    <t xml:space="preserve">UNIÃO, CPVC, SOLDÁVEL, DN 89MM, INSTALADO EM PRUMADA DE ÁGUA   FORNECIMENTO E INSTALAÇÃO. AF_06/2022</t>
  </si>
  <si>
    <t xml:space="preserve">TÊ, CPVC, SOLDÁVEL, DN 35MM, INSTALADO EM PRUMADA DE ÁGUA   FORNECIMENTO E INSTALAÇÃO. AF_06/2022</t>
  </si>
  <si>
    <t xml:space="preserve">TE, CPVC, SOLDÁVEL, DN  42MM, INSTALADO EM PRUMADA DE ÁGUA   FORNECIMENTO E INSTALAÇÃO. AF_06/2022</t>
  </si>
  <si>
    <t xml:space="preserve">TÊ, CPVC, SOLDÁVEL, DN 54 MM, INSTALADO EM PRUMADA DE ÁGUA   FORNECIMENTO E INSTALAÇÃO. AF_06/2022</t>
  </si>
  <si>
    <t xml:space="preserve">TÊ, CPVC, SOLDÁVEL, DN 73MM, INSTALADO EM PRUMADA DE ÁGUA   FORNECIMENTO E INSTALAÇÃO. AF_06/2022</t>
  </si>
  <si>
    <t xml:space="preserve">TÊ, CPVC, SOLDÁVEL, DN 89MM, INSTALADO EM PRUMADA DE ÁGUA   FORNECIMENTO E INSTALAÇÃO. AF_06/2022</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</si>
  <si>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</si>
  <si>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</si>
  <si>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</si>
  <si>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</si>
  <si>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</si>
  <si>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</si>
  <si>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</si>
  <si>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</si>
  <si>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</si>
  <si>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</si>
  <si>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</si>
  <si>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</si>
  <si>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</si>
  <si>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</si>
  <si>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</si>
  <si>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</si>
  <si>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</si>
  <si>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AF_06/2022</t>
  </si>
  <si>
    <t xml:space="preserve">LUVA SOLDÁVEL E COM BUCHA DE LATÃO, PVC, SOLDÁVEL, DN 32MM X 1 , INSTALADO EM PRUMADA DE ÁGUA   FORNECIMENTO E INSTALAÇÃO. AF_06/2022</t>
  </si>
  <si>
    <t xml:space="preserve">JOELHO 90 GRAUS COM BUCHA DE LATÃO, PVC, SOLDÁVEL, DN 25MM, X 1/2  INSTALADO EM RAMAL OU SUB-RAMAL DE ÁGUA - FORNECIMENTO E INSTALAÇÃO. AF_06/2022</t>
  </si>
  <si>
    <t xml:space="preserve">TÊ COM BUCHA DE LATÃO NA BOLSA CENTRAL, PVC, SOLDÁVEL, DN 25MM X 3/4 , INSTALADO EM RAMAL OU SUB-RAMAL DE ÁGUA - FORNECIMENTO E INSTALAÇÃO. AF_06/2022</t>
  </si>
  <si>
    <t xml:space="preserve">COTOVELO EM COBRE, DN 22 MM, 90 GRAUS, SEM ANEL DE SOLDA, INSTALADO EM PRUMADA DE HIDRÁULICA PREDIAL - FORNECIMENTO E INSTALAÇÃO. AF_04/2022</t>
  </si>
  <si>
    <t xml:space="preserve">COTOVELO EM COBRE, DN 28 MM, 90 GRAUS, SEM ANEL DE SOLDA, INSTALADO EM PRUMADA DE HIDRÁULICA PREDIAL - FORNECIMENTO E INSTALAÇÃO. AF_04/2022</t>
  </si>
  <si>
    <t xml:space="preserve">COTOVELO EM COBRE, DN 35 MM, 90 GRAUS, SEM ANEL DE SOLDA, INSTALADO EM PRUMADA DE HIDRÁULICA PREDIAL - FORNECIMENTO E INSTALAÇÃO. AF_04/2022</t>
  </si>
  <si>
    <t xml:space="preserve">COTOVELO EM COBRE, DN 42 MM, 90 GRAUS, SEM ANEL DE SOLDA, INSTALADO EM PRUMADA DE HIDRÁULICA PREDIAL - FORNECIMENTO E INSTALAÇÃO. AF_04/2022</t>
  </si>
  <si>
    <t xml:space="preserve">COTOVELO EM COBRE, DN 54 MM, 90 GRAUS, SEM ANEL DE SOLDA, INSTALADO EM PRUMADA DE HIDRÁULICA PREDIAL - FORNECIMENTO E INSTALAÇÃO. AF_04/2022</t>
  </si>
  <si>
    <t xml:space="preserve">COTOVELO EM COBRE, DN 66 MM, 90 GRAUS, SEM ANEL DE SOLDA, INSTALADO EM PRUMADA DE HIDRÁULICA PREDIAL - FORNECIMENTO E INSTALAÇÃO. AF_04/2022</t>
  </si>
  <si>
    <t xml:space="preserve">LUVA EM COBRE, DN 22 MM, SEM ANEL DE SOLDA, INSTALADO EM PRUMADA DE HIDRÁULICA PREDIAL - FORNECIMENTO E INSTALAÇÃO. AF_04/2022</t>
  </si>
  <si>
    <t xml:space="preserve">LUVA EM COBRE, DN 28 MM, SEM ANEL DE SOLDA, INSTALADO EM PRUMADA DE HIDRÁULICA PREDIAL - FORNECIMENTO E INSTALAÇÃO. AF_04/2022</t>
  </si>
  <si>
    <t xml:space="preserve">LUVA EM COBRE, DN 35 MM, SEM ANEL DE SOLDA, INSTALADO EM PRUMADA DE HIDRÁULICA PREDIAL - FORNECIMENTO E INSTALAÇÃO. AF_04/2022</t>
  </si>
  <si>
    <t xml:space="preserve">LUVA EM COBRE, DN 42 MM, SEM ANEL DE SOLDA, INSTALADO EM PRUMADA DE HIDRÁULICA PREDIAL - FORNECIMENTO E INSTALAÇÃO. AF_04/2022</t>
  </si>
  <si>
    <t xml:space="preserve">LUVA EM COBRE, DN 54 MM, SEM ANEL DE SOLDA, INSTALADO EM PRUMADA DE HIDRÁULICA PREDIAL - FORNECIMENTO E INSTALAÇÃO. AF_04/2022</t>
  </si>
  <si>
    <t xml:space="preserve">LUVA EM COBRE, DN 66 MM, SEM ANEL DE SOLDA, INSTALADO EM PRUMADA DE HIDRÁULICA PREDIAL - FORNECIMENTO E INSTALAÇÃO. AF_04/2022</t>
  </si>
  <si>
    <t xml:space="preserve">TE EM COBRE, DN 22 MM, SEM ANEL DE SOLDA, INSTALADO EM PRUMADA DE HIDRÁULICA PREDIAL - FORNECIMENTO E INSTALAÇÃO. AF_04/2022</t>
  </si>
  <si>
    <t xml:space="preserve">TE EM COBRE, DN 28 MM, SEM ANEL DE SOLDA, INSTALADO EM PRUMADA DE HIDRÁULICA PREDIAL - FORNECIMENTO E INSTALAÇÃO. AF_04/2022</t>
  </si>
  <si>
    <t xml:space="preserve">TE EM COBRE, DN 35 MM, SEM ANEL DE SOLDA, INSTALADO EM PRUMADA DE HIDRÁULICA PREDIAL - FORNECIMENTO E INSTALAÇÃO. AF_04/2022</t>
  </si>
  <si>
    <t xml:space="preserve">TE EM COBRE, DN 42 MM, SEM ANEL DE SOLDA, INSTALADO EM PRUMADA DE HIDRÁULICA PREDIAL - FORNECIMENTO E INSTALAÇÃO. AF_04/2022</t>
  </si>
  <si>
    <t xml:space="preserve">TE EM COBRE, DN 54 MM, SEM ANEL DE SOLDA, INSTALADO EM PRUMADA DE HIDRÁULICA PREDIAL - FORNECIMENTO E INSTALAÇÃO. AF_04/2022</t>
  </si>
  <si>
    <t xml:space="preserve">TE EM COBRE, DN 66 MM, SEM ANEL DE SOLDA, INSTALADO EM PRUMADA DE HIDRÁULICA PREDIAL - FORNECIMENTO E INSTALAÇÃO. AF_04/2022</t>
  </si>
  <si>
    <t xml:space="preserve">COTOVELO EM COBRE, DN 15 MM, 90 GRAUS, SEM ANEL DE SOLDA, INSTALADO EM RAMAL DE DISTRIBUIÇÃO   FORNECIMENTO E INSTALAÇÃO. AF_04/2022</t>
  </si>
  <si>
    <t xml:space="preserve">COTOVELO EM COBRE, DN 22 MM, 90 GRAUS, SEM ANEL DE SOLDA, INSTALADO EM RAMAL DE DISTRIBUIÇÃO DE HIDRÁULICA PREDIAL - FORNECIMENTO E INSTALAÇÃO. AF_04/2022</t>
  </si>
  <si>
    <t xml:space="preserve">COTOVELO EM COBRE, DN 28 MM, 90 GRAUS, SEM ANEL DE SOLDA, INSTALADO EM RAMAL DE DISTRIBUIÇÃO DE HIDRÁULICA PREDIAL - FORNECIMENTO E INSTALAÇÃO. AF_04/2022</t>
  </si>
  <si>
    <t xml:space="preserve">LUVA EM COBRE, DN 15 MM, SEM ANEL DE SOLDA, INSTALADO EM RAMAL DE DISTRIBUIÇÃO DE HIDRÁULICA PREDIAL - FORNECIMENTO E INSTALAÇÃO. AF_04/2022</t>
  </si>
  <si>
    <t xml:space="preserve">LUVA EM COBRE, DN 22 MM, SEM ANEL DE SOLDA, INSTALADO EM RAMAL DE DISTRIBUIÇÃO DE HIDRÁULICA PREDIAL - FORNECIMENTO E INSTALAÇÃO. AF_04/2022</t>
  </si>
  <si>
    <t xml:space="preserve">LUVA EM COBRE, DN 28 MM, SEM ANEL DE SOLDA, INSTALADO EM RAMAL DE DISTRIBUIÇÃO DE HIDRÁULICA PREDIAL - FORNECIMENTO E INSTALAÇÃO. AF_04/2022</t>
  </si>
  <si>
    <t xml:space="preserve">TE EM COBRE, DN 15 MM, SEM ANEL DE SOLDA, INSTALADO EM RAMAL DE DISTRIBUIÇÃO DE HIDRÁULICA PREDIAL - FORNECIMENTO E INSTALAÇÃO. AF_04/2022</t>
  </si>
  <si>
    <t xml:space="preserve">TE EM COBRE, DN 22 MM, SEM ANEL DE SOLDA, INSTALADO EM RAMAL DE DISTRIBUIÇÃO DE HIDRÁULICA PREDIAL - FORNECIMENTO E INSTALAÇÃO. AF_04/2022</t>
  </si>
  <si>
    <t xml:space="preserve">TE EM COBRE, DN 28 MM, SEM ANEL DE SOLDA, INSTALADO EM RAMAL DE DISTRIBUIÇÃO DE HIDRÁULICA PREDIAL - FORNECIMENTO E INSTALAÇÃO. AF_04/2022</t>
  </si>
  <si>
    <t xml:space="preserve">COTOVELO EM COBRE, DN 15 MM, 90 GRAUS, SEM ANEL DE SOLDA, INSTALADO EM RAMAL E SUB-RAMAL DE HIDRÁULICA PREDIAL - FORNECIMENTO E INSTALAÇÃO. AF_04/2022</t>
  </si>
  <si>
    <t xml:space="preserve">COTOVELO EM COBRE, DN 22 MM, 90 GRAUS, SEM ANEL DE SOLDA, INSTALADO EM RAMAL E SUB-RAMAL DE HIDRÁULICA PREDIAL - FORNECIMENTO E INSTALAÇÃO. AF_04/2022</t>
  </si>
  <si>
    <t xml:space="preserve">COTOVELO EM COBRE, DN 28 MM, 90 GRAUS, SEM ANEL DE SOLDA, INSTALADO EM RAMAL E SUB-RAMAL DE HIDRÁULICA PREDIAL - FORNECIMENTO E INSTALAÇÃO. AF_04/2022</t>
  </si>
  <si>
    <t xml:space="preserve">LUVA EM COBRE, DN 15 MM, SEM ANEL DE SOLDA, INSTALADO EM RAMAL E SUB-RAMAL DE HIDRÁULICA PREDIAL - FORNECIMENTO E INSTALAÇÃO. AF_04/2022</t>
  </si>
  <si>
    <t xml:space="preserve">LUVA EM COBRE, DN 22 MM, SEM ANEL DE SOLDA, INSTALADO EM RAMAL E SUB-RAMAL DE HIDRÁULICA PREDIAL - FORNECIMENTO E INSTALAÇÃO. AF_04/2022</t>
  </si>
  <si>
    <t xml:space="preserve">LUVA EM COBRE, DN 28 MM, SEM ANEL DE SOLDA, INSTALADO EM RAMAL E SUB-RAMAL DE HIDRÁULICA PREDIAL - FORNECIMENTO E INSTALAÇÃO. AF_04/2022</t>
  </si>
  <si>
    <t xml:space="preserve">TE EM COBRE, DN 15 MM, SEM ANEL DE SOLDA, INSTALADO EM RAMAL E SUB-RAMAL DE HIDRÁULICA PREDIAL - FORNECIMENTO E INSTALAÇÃO. AF_04/2022</t>
  </si>
  <si>
    <t xml:space="preserve">TE EM COBRE, DN 22 MM, SEM ANEL DE SOLDA, INSTALADO EM RAMAL E SUB-RAMAL DE HIDRÁULICA PREDIAL - FORNECIMENTO E INSTALAÇÃO. AF_04/2022</t>
  </si>
  <si>
    <t xml:space="preserve">TE EM COBRE, DN 28 MM, SEM ANEL DE SOLDA, INSTALADO EM RAMAL E SUB-RAMAL DE HIDRÁULICA PREDIAL - FORNECIMENTO E INSTALAÇÃO. AF_04/2022</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</si>
  <si>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</si>
  <si>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</si>
  <si>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NIPLE, EM FERRO GALVANIZADO, DN 65 (2 1/2"), CONEXÃO ROSQUEADA, INSTALADO EM PRUMADAS - FORNECIMENTO E INSTALAÇÃO. AF_10/2020</t>
  </si>
  <si>
    <t xml:space="preserve">LUVA, EM FERRO GALVANIZADO, DN 65 (2 1/2"), CONEXÃO ROSQUEADA, INSTALADO EM PRUMADAS - FORNECIMENTO E INSTALAÇÃO. AF_10/2020</t>
  </si>
  <si>
    <t xml:space="preserve">NIPLE, EM FERRO GALVANIZADO, DN 80 (3"),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</si>
  <si>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</si>
  <si>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</si>
  <si>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</si>
  <si>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</si>
  <si>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90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</si>
  <si>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</si>
  <si>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JOELHO 90 GRAUS, EM FERRO GALVANIZADO, DN 80 (3"), CONEXÃO ROSQUEADA, INSTALADO EM PRUMADAS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</si>
  <si>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</si>
  <si>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</si>
  <si>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</si>
  <si>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NIPLE, EM FERRO GALVANIZADO, DN 25 (1"), CONEXÃO ROSQUEADA, INSTALADO EM REDE DE ALIMENTAÇÃO PARA HIDRANTE - FORNECIMENTO E INSTALAÇÃO. AF_10/2020</t>
  </si>
  <si>
    <t xml:space="preserve">LUVA,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</si>
  <si>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</si>
  <si>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</si>
  <si>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</si>
  <si>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</si>
  <si>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NIPLE, EM FERRO GALVANIZADO, DN 50 (2"),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</si>
  <si>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</si>
  <si>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NIPLE, EM FERRO GALVANIZADO, DN 65 (2 1/2"),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</si>
  <si>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</si>
  <si>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</si>
  <si>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</si>
  <si>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</si>
  <si>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90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</si>
  <si>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</si>
  <si>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</si>
  <si>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</si>
  <si>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</si>
  <si>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</si>
  <si>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</si>
  <si>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</si>
  <si>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</si>
  <si>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</si>
  <si>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</si>
  <si>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</si>
  <si>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</si>
  <si>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</si>
  <si>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</si>
  <si>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</si>
  <si>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</si>
  <si>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</si>
  <si>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</si>
  <si>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</si>
  <si>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</si>
  <si>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</si>
  <si>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</si>
  <si>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</si>
  <si>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</si>
  <si>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</si>
  <si>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</si>
  <si>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</si>
  <si>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</si>
  <si>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</si>
  <si>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</si>
  <si>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</si>
  <si>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</si>
  <si>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</si>
  <si>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</si>
  <si>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</si>
  <si>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</si>
  <si>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</si>
  <si>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</si>
  <si>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</si>
  <si>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</si>
  <si>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</si>
  <si>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</si>
  <si>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</si>
  <si>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</si>
  <si>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</si>
  <si>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</si>
  <si>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NIPLE, EM FERRO GALVANIZADO, CONEXÃO ROSQUEADA, DN 15 (1/2"), INSTALADO EM RAMAIS E SUB-RAMAIS DE GÁS - FORNECIMENTO E INSTALAÇÃO. AF_10/2020</t>
  </si>
  <si>
    <t xml:space="preserve">LUVA,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</si>
  <si>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</si>
  <si>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</si>
  <si>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</si>
  <si>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</si>
  <si>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</si>
  <si>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90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</si>
  <si>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</si>
  <si>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</si>
  <si>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</si>
  <si>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</si>
  <si>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</si>
  <si>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</si>
  <si>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</si>
  <si>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</si>
  <si>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65 (2 1/2"), CONEXÃO ROSQUEADA, INSTALADO EM PRUMADAS - FORNECIMENTO E INSTALAÇÃO. AF_10/2020</t>
  </si>
  <si>
    <t xml:space="preserve">UNIÃO, EM FERRO GALVANIZADO, DN 80 (3"), CONEXÃO ROSQUEADA, INSTALADO EM PRUMADAS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</si>
  <si>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</si>
  <si>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</si>
  <si>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</si>
  <si>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</si>
  <si>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</si>
  <si>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</si>
  <si>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</si>
  <si>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</si>
  <si>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</si>
  <si>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</si>
  <si>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</si>
  <si>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</si>
  <si>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</si>
  <si>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</si>
  <si>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</si>
  <si>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</si>
  <si>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</si>
  <si>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</si>
  <si>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1 1/2",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</si>
  <si>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</si>
  <si>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</si>
  <si>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</si>
  <si>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</si>
  <si>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</si>
  <si>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</si>
  <si>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</si>
  <si>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</si>
  <si>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</si>
  <si>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</si>
  <si>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</si>
  <si>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</si>
  <si>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</si>
  <si>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</si>
  <si>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</si>
  <si>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</si>
  <si>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</si>
  <si>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</si>
  <si>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</si>
  <si>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</si>
  <si>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</si>
  <si>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</si>
  <si>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</si>
  <si>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</si>
  <si>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</si>
  <si>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</si>
  <si>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</si>
  <si>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</si>
  <si>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</si>
  <si>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</si>
  <si>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</si>
  <si>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</si>
  <si>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</si>
  <si>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</si>
  <si>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</si>
  <si>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PASSANTE EM COBRE, DN 22 MM, SEM ANEL DE SOLDA, INSTALADO EM PRUMADA DE HIDRÁULICA PREDIAL - FORNECIMENTO E INSTALAÇÃO. AF_04/2022</t>
  </si>
  <si>
    <t xml:space="preserve">JUNTA DE EXPANSÃO EM COBRE, DN 22 MM, PONTA X PONTA, INSTALADO EM PRUMADA DE HIDRÁULICA PREDIAL - FORNECIMENTO E INSTALAÇÃO. AF_04/2022</t>
  </si>
  <si>
    <t xml:space="preserve">CONECTOR EM BRONZE/LATÃO, DN 22 MM X 3/4", SEM ANEL DE SOLDA, BOLSA X ROSCA F, INSTALADO EM PRUMADA DE HIDRÁULICA PREDIAL - FORNECIMENTO E INSTALAÇÃO. AF_04/2022</t>
  </si>
  <si>
    <t xml:space="preserve">CURVA DE TRANSPOSIÇÃO EM BRONZE/LATÃO, DN 22 MM, SEM ANEL DE SOLDA, BOLSA X BOLSA, INSTALADO EM PRUMADA DE HIDRÁULICA PREDIAL - FORNECIMENTO E INSTALAÇÃO. AF_04/2022</t>
  </si>
  <si>
    <t xml:space="preserve">LUVA PASSANTE EM COBRE, DN 28 MM, SEM ANEL DE SOLDA, INSTALADO EM PRUMADA DE HIDRÁULICA PREDIAL - FORNECIMENTO E INSTALAÇÃO. AF_04/2022</t>
  </si>
  <si>
    <t xml:space="preserve">BUCHA DE REDUÇÃO EM COBRE, DN 28 MM X 22 MM, SEM ANEL DE SOLDA, PONTA X BOLSA, INSTALADO EM PRUMADA DE HIDRÁULICA PREDIAL - FORNECIMENTO E INSTALAÇÃO. AF_04/2022</t>
  </si>
  <si>
    <t xml:space="preserve">JUNTA DE EXPANSÃO EM COBRE, DN 28 MM, PONTA X PONTA, INSTALADO EM PRUMADA DE HIDRÁULICA PREDIAL - FORNECIMENTO E INSTALAÇÃO. AF_04/2022</t>
  </si>
  <si>
    <t xml:space="preserve">CONECTOR EM BRONZE/LATÃO, DN 28 MM X 1/2", SEM ANEL DE SOLDA, BOLSA X ROSCA F, INSTALADO EM PRUMADA DE HIDRÁULICA PREDIAL - FORNECIMENTO E INSTALAÇÃO. AF_04/2022</t>
  </si>
  <si>
    <t xml:space="preserve">CURVA DE TRANSPOSIÇÃO EM BRONZE/LATÃO, DN 28 MM, SEM ANEL DE SOLDA, BOLSA X BOLSA, INSTALADO EM PRUMADA DE HIDRÁULICA PREDIAL - FORNECIMENTO E INSTALAÇÃO. AF_04/2022</t>
  </si>
  <si>
    <t xml:space="preserve">LUVA PASSANTE EM COBRE, DN 35 MM, SEM ANEL DE SOLDA, INSTALADO EM PRUMADA DE HIDRÁULICA PREDIAL - FORNECIMENTO E INSTALAÇÃO. AF_04/2022</t>
  </si>
  <si>
    <t xml:space="preserve">BUCHA DE REDUÇÃO EM COBRE, DN 35 MM X 28 MM, SEM ANEL DE SOLDA, PONTA X BOLSA, INSTALADO EM PRUMADA DE HIDRÁULICA PREDIAL - FORNECIMENTO E INSTALAÇÃO. AF_04/2022</t>
  </si>
  <si>
    <t xml:space="preserve">JUNTA DE EXPANSÃO EM BRONZE/LATÃO, DN 35 MM, PONTA X PONTA, INSTALADO EM PRUMADA DE HIDRÁULICA PREDIAL - FORNECIMENTO E INSTALAÇÃO. AF_04/2022</t>
  </si>
  <si>
    <t xml:space="preserve">LUVA PASSANTE EM COBRE, DN 42 MM, SEM ANEL DE SOLDA, INSTALADO EM PRUMADA DE HIDRÁULICA PREDIAL - FORNECIMENTO E INSTALAÇÃO. AF_04/2022</t>
  </si>
  <si>
    <t xml:space="preserve">BUCHA DE REDUÇÃO EM COBRE, DN 42 MM X 35 MM, SEM ANEL DE SOLDA, PONTA X BOLSA, INSTALADO EM PRUMADA DE HIDRÁULICA PREDIAL - FORNECIMENTO E INSTALAÇÃO. AF_04/2022</t>
  </si>
  <si>
    <t xml:space="preserve">JUNTA DE EXPANSÃO EM BRONZE/LATÃO, DN 42 MM, PONTA X PONTA, INSTALADO EM PRUMADA DE HIDRÁULICA PREDIAL - FORNECIMENTO E INSTALAÇÃO. AF_04/2022</t>
  </si>
  <si>
    <t xml:space="preserve">LUVA PASSANTE EM COBRE, DN 54 MM, SEM ANEL DE SOLDA, INSTALADO EM PRUMADA DE HIDRÁULICA PREDIAL - FORNECIMENTO E INSTALAÇÃO. AF_04/2022</t>
  </si>
  <si>
    <t xml:space="preserve">BUCHA DE REDUÇÃO EM COBRE, DN 54 MM X 42 MM, SEM ANEL DE SOLDA, PONTA X BOLSA, INSTALADO EM PRUMADA DE HIDRÁULICA PREDIAL - FORNECIMENTO E INSTALAÇÃO. AF_04/2022</t>
  </si>
  <si>
    <t xml:space="preserve">JUNTA DE EXPANSÃO EM BRONZE/LATÃO, DN 54 MM, PONTA X PONTA, INSTALADO EM PRUMADA DE HIDRÁULICA PREDIAL - FORNECIMENTO E INSTALAÇÃO. AF_04/2022</t>
  </si>
  <si>
    <t xml:space="preserve">LUVA PASSANTE EM COBRE, DN 66 MM, SEM ANEL DE SOLDA, INSTALADO EM PRUMADA DE HIDRÁULICA PREDIAL - FORNECIMENTO E INSTALAÇÃO. AF_04/2022</t>
  </si>
  <si>
    <t xml:space="preserve">BUCHA DE REDUÇÃO EM COBRE, DN 66 MM X 54 MM, SEM ANEL DE SOLDA, PONTA X BOLSA, INSTALADO EM PRUMADA DE HIDRÁULICA PREDIAL - FORNECIMENTO E INSTALAÇÃO. AF_04/2022</t>
  </si>
  <si>
    <t xml:space="preserve">JUNTA DE EXPANSÃO EM BRONZE/LATÃO, DN 66 MM, PONTA X PONTA, INSTALADO EM PRUMADA DE HIDRÁULICA PREDIAL - FORNECIMENTO E INSTALAÇÃO. AF_04/2022</t>
  </si>
  <si>
    <t xml:space="preserve">CURVA EM COBRE, DN 15 MM, 45 GRAUS, SEM ANEL DE SOLDA, BOLSA X BOLSA, INSTALADO EM RAMAL DE DISTRIBUIÇÃO DE HIDRÁULICA PREDIAL - FORNECIMENTO E INSTALAÇÃO. AF_04/2022</t>
  </si>
  <si>
    <t xml:space="preserve">COTOVELO EM BRONZE/LATÃO, DN 15 MM X 1/2", 90 GRAUS, SEM ANEL DE SOLDA, BOLSA X ROSCA F, INSTALADO EM RAMAL DE DISTRIBUIÇÃO DE HIDRÁULICA PREDIAL - FORNECIMENTO E INSTALAÇÃO. AF_04/2022</t>
  </si>
  <si>
    <t xml:space="preserve">CURVA EM COBRE, DN 22 MM, 45 GRAUS, SEM ANEL DE SOLDA, BOLSA X BOLSA, INSTALADO EM RAMAL DE DISTRIBUIÇÃO DE HIDRÁULICA PREDIAL - FORNECIMENTO E INSTALAÇÃO. AF_04/2022</t>
  </si>
  <si>
    <t xml:space="preserve">COTOVELO EM BRONZE/LATÃO, DN 22 MM X 1/2", 90 GRAUS, SEM ANEL DE SOLDA, BOLSA X ROSCA F, INSTALADO EM RAMAL DE DISTRIBUIÇÃO DE HIDRÁULICA PREDIAL - FORNECIMENTO E INSTALAÇÃO. AF_04/2022</t>
  </si>
  <si>
    <t xml:space="preserve">COTOVELO EM BRONZE/LATÃO, DN 22 MM X 3/4", 90 GRAUS, SEM ANEL DE SOLDA, BOLSA X ROSCA F, INSTALADO EM RAMAL DE DISTRIBUIÇÃO DE HIDRÁULICA PREDIAL - FORNECIMENTO E INSTALAÇÃO. AF_04/2022</t>
  </si>
  <si>
    <t xml:space="preserve">CURVA EM COBRE, DN 28 MM, 45 GRAUS, SEM ANEL DE SOLDA, BOLSA X BOLSA, INSTALADO EM RAMAL DE DISTRIBUIÇÃO DE HIDRÁULICA PREDIAL - FORNECIMENTO E INSTALAÇÃO. AF_04/2022</t>
  </si>
  <si>
    <t xml:space="preserve">LUVA PASSANTE EM COBRE, DN 15 MM, SEM ANEL DE SOLDA, INSTALADO EM RAMAL DE DISTRIBUIÇÃO DE HIDRÁULICA PREDIAL - FORNECIMENTO E INSTALAÇÃO. AF_04/2022</t>
  </si>
  <si>
    <t xml:space="preserve">CONECTOR EM BRONZE/LATÃO, DN 15 MM X 1/2", SEM ANEL DE SOLDA, BOLSA X ROSCA F, INSTALADO EM RAMAL DE DISTRIBUIÇÃO DE HIDRÁULICA PREDIAL - FORNECIMENTO E INSTALAÇÃO. AF_04/2022</t>
  </si>
  <si>
    <t xml:space="preserve">CURVA DE TRANSPOSIÇÃO EM BRONZE/LATÃO, DN 15 MM, SEM ANEL DE SOLDA, BOLSA X BOLSA, INSTALADO EM RAMAL DE DISTRIBUIÇÃO DE HIDRÁULICA PREDIAL - FORNECIMENTO E INSTALAÇÃO. AF_04/2022</t>
  </si>
  <si>
    <t xml:space="preserve">JUNTA DE EXPANSÃO EM COBRE, DN 15 MM, PONTA X PONTA, INSTALADO EM RAMAL DE DISTRIBUIÇÃO DE HIDRÁULICA PREDIAL - FORNECIMENTO E INSTALAÇÃO. AF_04/2022</t>
  </si>
  <si>
    <t xml:space="preserve">LUVA PASSANTE EM COBRE, DN 22 MM, SEM ANEL DE SOLDA, INSTALADO EM RAMAL DE DISTRIBUIÇÃO DE HIDRÁULICA PREDIAL - FORNECIMENTO E INSTALAÇÃO. AF_04/2022</t>
  </si>
  <si>
    <t xml:space="preserve">BUCHA DE REDUÇÃO EM COBRE, DN 22 MM X 15 MM, SEM ANEL DE SOLDA, PONTA X BOLSA, INSTALADO EM RAMAL DE DISTRIBUIÇÃO DE HIDRÁULICA PREDIAL - FORNECIMENTO E INSTALAÇÃO. AF_04/2022</t>
  </si>
  <si>
    <t xml:space="preserve">JUNTA DE EXPANSÃO EM COBRE, DN 22 MM, PONTA X PONTA, INSTALADO EM RAMAL DE DISTRIBUIÇÃO DE HIDRÁULICA PREDIAL - FORNECIMENTO E INSTALAÇÃO. AF_04/2022</t>
  </si>
  <si>
    <t xml:space="preserve">CONECTOR EM BRONZE/LATÃO, DN 22 MM X 1/2", SEM ANEL DE SOLDA, BOLSA X ROSCA F, INSTALADO EM RAMAL DE DISTRIBUIÇÃO DE HIDRÁULICA PREDIAL - FORNECIMENTO E INSTALAÇÃO. AF_04/2022</t>
  </si>
  <si>
    <t xml:space="preserve">CONECTOR EM BRONZE/LATÃO, DN 22 MM X 3/4", SEM ANEL DE SOLDA, BOLSA X ROSCA F, INSTALADO EM RAMAL DE DISTRIBUIÇÃO DE HIDRÁULICA PREDIAL - FORNECIMENTO E INSTALAÇÃO. AF_04/2022</t>
  </si>
  <si>
    <t xml:space="preserve">CURVA DE TRANSPOSIÇÃO EM BRONZE/LATÃO, DN 22 MM, SEM ANEL DE SOLDA, BOLSA X BOLSA, INSTALADO EM RAMAL DE DISTRIBUIÇÃO DE HIDRÁULICA PREDIAL - FORNECIMENTO E INSTALAÇÃO. AF_04/2022</t>
  </si>
  <si>
    <t xml:space="preserve">LUVA PASSANTE EM COBRE, DN 28 MM, SEM ANEL DE SOLDA, INSTALADO EM RAMAL DE DISTRIBUIÇÃO DE HIDRÁULICA PREDIAL - FORNECIMENTO E INSTALAÇÃO. AF_04/2022</t>
  </si>
  <si>
    <t xml:space="preserve">BUCHA DE REDUÇÃO EM COBRE, DN 28 MM X 22 MM, SEM ANEL DE SOLDA, INSTALADO EM RAMAL DE DISTRIBUIÇÃO DE HIDRÁULICA PREDIAL - FORNECIMENTO E INSTALAÇÃO. AF_04/2022</t>
  </si>
  <si>
    <t xml:space="preserve">JUNTA DE EXPANSÃO EM COBRE, DN 28 MM, PONTA X PONTA, INSTALADO EM RAMAL DE DISTRIBUIÇÃO DE HIDRÁULICA PREDIAL - FORNECIMENTO E INSTALAÇÃO. AF_04/2022</t>
  </si>
  <si>
    <t xml:space="preserve">CONECTOR EM BRONZE/LATÃO, DN 28 MM X 1/2", SEM ANEL DE SOLDA, BOLSA X ROSCA F, INSTALADO EM RAMAL DE DISTRIBUIÇÃO DE HIDRÁULICA PREDIAL - FORNECIMENTO E INSTALAÇÃO. AF_04/2022</t>
  </si>
  <si>
    <t xml:space="preserve">CURVA DE TRANSPOSIÇÃO EM BRONZE/LATÃO, DN 28 MM, SEM ANEL DE SOLDA, BOLSA X BOLSA, INSTALADO EM RAMAL DE DISTRIBUIÇÃO DE HIDRÁULICA PREDIAL - FORNECIMENTO E INSTALAÇÃO. AF_04/2022</t>
  </si>
  <si>
    <t xml:space="preserve">CURVA EM COBRE, DN 15 MM, 45 GRAUS, SEM ANEL DE SOLDA, BOLSA X BOLSA, INSTALADO EM RAMAL E SUB-RAMAL DE HIDRÁULICA PREDIAL - FORNECIMENTO E INSTALAÇÃO. AF_04/2022</t>
  </si>
  <si>
    <t xml:space="preserve">COTOVELO EM BRONZE/LATÃO, DN 15 MM X 1/2", 90 GRAUS, SEM ANEL DE SOLDA, BOLSA X ROSCA F, INSTALADO EM RAMAL E SUB-RAMAL DE HIDRÁULICA PREDIAL - FORNECIMENTO E INSTALAÇÃO. AF_04/2022</t>
  </si>
  <si>
    <t xml:space="preserve">CURVA EM COBRE, DN 22 MM, 45 GRAUS, SEM ANEL DE SOLDA, BOLSA X BOLSA, INSTALADO EM RAMAL E SUB-RAMAL DE HIDRÁULICA PREDIAL - FORNECIMENTO E INSTALAÇÃO. AF_04/2022</t>
  </si>
  <si>
    <t xml:space="preserve">COTOVELO EM BRONZE/LATÃO, DN 22 MM X 1/2", 90 GRAUS, SEM ANEL DE SOLDA, BOLSA X ROSCA F, INSTALADO EM RAMAL E SUB-RAMAL DE HIDRÁULICA PREDIAL - FORNECIMENTO E INSTALAÇÃO. AF_04/2022</t>
  </si>
  <si>
    <t xml:space="preserve">COTOVELO EM BRONZE/LATÃO, DN 22 MM X 3/4", 90 GRAUS, SEM ANEL DE SOLDA, BOLSA X ROSCA F, INSTALADO EM RAMAL E SUB-RAMAL DE HIDRÁULICA PREDIAL - FORNECIMENTO E INSTALAÇÃO. AF_04/2022</t>
  </si>
  <si>
    <t xml:space="preserve">CURVA EM COBRE, DN 28 MM, 45 GRAUS, SEM ANEL DE SOLDA, BOLSA X BOLSA, INSTALADO EM RAMAL E SUB-RAMAL DE HIDRÁULICA PREDIAL - FORNECIMENTO E INSTALAÇÃO. AF_04/2022</t>
  </si>
  <si>
    <t xml:space="preserve">LUVA PASSANTE EM COBRE, DN 15 MM, SEM ANEL DE SOLDA, INSTALADO EM RAMAL E SUB-RAMAL DE HIDRÁULICA PREDIAL - FORNECIMENTO E INSTALAÇÃO. AF_04/2022</t>
  </si>
  <si>
    <t xml:space="preserve">CONECTOR EM BRONZE/LATÃO, DN 15 MM X 1/2", SEM ANEL DE SOLDA, BOLSA X ROSCA F, INSTALADO EM RAMAL E SUB-RAMAL DE HIDRÁULICA PREDIAL - FORNECIMENTO E INSTALAÇÃO. AF_04/2022</t>
  </si>
  <si>
    <t xml:space="preserve">CURVA DE TRANSPOSIÇÃO EM BRONZE/LATÃO, DN 15 MM, SEM ANEL DE SOLDA, BOLSA X BOLSA, INSTALADO EM RAMAL E SUB-RAMAL DE HIDRÁULICA PREDIAL - FORNECIMENTO E INSTALAÇÃO. AF_04/2022</t>
  </si>
  <si>
    <t xml:space="preserve">JUNTA DE EXPANSÃO EM COBRE, DN 15 MM, PONTA X PONTA, INSTALADO EM RAMAL E SUB-RAMAL DE HIDRÁULICA PREDIAL - FORNECIMENTO E INSTALAÇÃO. AF_04/2022</t>
  </si>
  <si>
    <t xml:space="preserve">LUVA PASSANTE EM COBRE, DN 22 MM, SEM ANEL DE SOLDA, INSTALADO EM RAMAL E SUB-RAMAL DE HIDRÁULICA PREDIAL - FORNECIMENTO E INSTALAÇÃO. AF_04/2022</t>
  </si>
  <si>
    <t xml:space="preserve">BUCHA DE REDUÇÃO EM COBRE, DN 22 MM X 15 MM, SEM ANEL DE SOLDA, PONTA X BOLSA, INSTALADO EM RAMAL E SUB-RAMAL DE HIDRÁULICA PREDIAL - FORNECIMENTO E INSTALAÇÃO. AF_04/2022</t>
  </si>
  <si>
    <t xml:space="preserve">JUNTA DE EXPANSÃO EM COBRE, DN 22 MM, PONTA X PONTA, INSTALADO EM RAMAL E SUB-RAMAL DE HIDRÁULICA PREDIAL - FORNECIMENTO E INSTALAÇÃO. AF_04/2022</t>
  </si>
  <si>
    <t xml:space="preserve">CONECTOR EM BRONZE/LATÃO, DN 22 MM X 1/2", SEM ANEL DE SOLDA, BOLSA X ROSCA F, INSTALADO EM RAMAL E SUB-RAMAL DE HIDRÁULICA PREDIAL - FORNECIMENTO E INSTALAÇÃO. AF_04/2022</t>
  </si>
  <si>
    <t xml:space="preserve">CONECTOR EM BRONZE/LATÃO, DN 22 MM X 3/4", SEM ANEL DE SOLDA, BOLSA X ROSCA F, INSTALADO EM RAMAL E SUB-RAMAL DE HIDRÁULICA PREDIAL - FORNECIMENTO E INSTALAÇÃO. AF_04/2022</t>
  </si>
  <si>
    <t xml:space="preserve">CURVA DE TRANSPOSIÇÃO EM BRONZE/LATÃO, DN 22 MM, SEM ANEL DE SOLDA, BOLSA X BOLSA, INSTALADO EM RAMAL E SUB-RAMAL DE HIDRÁULICA PREDIAL - FORNECIMENTO E INSTALAÇÃO. AF_04/2022</t>
  </si>
  <si>
    <t xml:space="preserve">LUVA PASSANTE EM COBRE, DN 28 MM, SEM ANEL DE SOLDA, INSTALADO EM RAMAL E SUB-RAMAL  DE HIDRÁULICA PREDIAL - FORNECIMENTO E INSTALAÇÃO. AF_04/2022</t>
  </si>
  <si>
    <t xml:space="preserve">CONECTOR EM BRONZE/LATÃO, DN 28 MM X 1/2", SEM ANEL DE SOLDA, BOLSA X ROSCA F, INSTALADO EM RAMAL E SUB-RAMAL DE HIDRÁULICA PREDIAL - FORNECIMENTO E INSTALAÇÃO. AF_04/2022</t>
  </si>
  <si>
    <t xml:space="preserve">CURVA DE TRANSPOSIÇÃO EM BRONZE/LATÃO, DN 28 MM, SEM ANEL DE SOLDA, BOLSA X BOLSA, INSTALADO EM RAMAL E SUB-RAMAL DE HIDRÁULICA PREDIAL - FORNECIMENTO E INSTALAÇÃO. AF_04/2022</t>
  </si>
  <si>
    <t xml:space="preserve">JUNTA DE EXPANSÃO EM COBRE, DN 28 MM, PONTA X PONTA, INSTALADO EM RAMAL E SUB-RAMAL DE HIDRÁULICA PREDIAL - FORNECIMENTO E INSTALAÇÃO. AF_04/2022</t>
  </si>
  <si>
    <t xml:space="preserve">TE DUPLA CURVA EM BRONZE/LATÃO, DN 1/2" X 15 MM X 1/2", SEM ANEL DE SOLDA, ROSCA F X BOLSA X ROSCA F, INSTALADO EM RAMAL E SUB-RAMAL DE HIDRÁULICA PREDIAL - FORNECIMENTO E INSTALAÇÃO. AF_04/2022</t>
  </si>
  <si>
    <t xml:space="preserve">TE DUPLA CURVA EM BRONZE/LATÃO, DN 3/4" X 22 MM X 3/4", SEM ANEL DE SOLDA, ROSCA F X BOLSA X ROSCA F, INSTALADO EM RAMAL E SUB-RAMAL DE HIDRÁULICA PREDIAL - FORNECIMENTO E INSTALAÇÃO. AF_04/2022</t>
  </si>
  <si>
    <t xml:space="preserve">CURVA EM COBRE, DN 22 MM, 45 GRAUS, SEM ANEL DE SOLDA, BOLSA X BOLSA, INSTALADO EM PRUMADA DE HIDRÁULICA PREDIAL - FORNECIMENTO E INSTALAÇÃO. AF_04/2022</t>
  </si>
  <si>
    <t xml:space="preserve">COTOVELO EM BRONZE/LATÃO, DN 22 MM X 1/2", 90 GRAUS, SEM ANEL DE SOLDA, BOLSA X ROSCA F, INSTALADO EM PRUMADA DE HIDRÁULICA PREDIAL - FORNECIMENTO E INSTALAÇÃO. AF_04/2022</t>
  </si>
  <si>
    <t xml:space="preserve">COTOVELO EM BRONZE/LATÃO, DN 22 MM X 3/4", 90 GRAUS, SEM ANEL DE SOLDA, BOLSA X ROSCA F, INSTALADO EM PRUMADA DE HIDRÁULICA PREDIAL - FORNECIMENTO E INSTALAÇÃO. AF_04/2022</t>
  </si>
  <si>
    <t xml:space="preserve">CURVA EM COBRE, DN 28 MM, 45 GRAUS, SEM ANEL DE SOLDA, BOLSA X BOLSA, INSTALADO EM PRUMADA DE HIDRÁULICA PREDIAL - FORNECIMENTO E INSTALAÇÃO. AF_04/2022</t>
  </si>
  <si>
    <t xml:space="preserve">CURVA EM COBRE, DN 35 MM, 45 GRAUS, SEM ANEL DE SOLDA, BOLSA X BOLSA, INSTALADO EM PRUMADA DE HIDRÁULICA PREDIAL -  FORNECIMENTO E INSTALAÇÃO. AF_04/2022</t>
  </si>
  <si>
    <t xml:space="preserve">CURVA EM COBRE, DN 42 MM, 45 GRAUS, SEM ANEL DE SOLDA, BOLSA X BOLSA, INSTALADO EM PRUMADA DE HIDRÁULICA PREDIAL - FORNECIMENTO E INSTALAÇÃO. AF_04/2022</t>
  </si>
  <si>
    <t xml:space="preserve">CURVA EM COBRE, DN 54 MM, 45 GRAUS, SEM ANEL DE SOLDA, BOLSA X BOLSA, INSTALADO EM PRUMADA DE HIDRÁULICA PREDIAL - FORNECIMENTO E INSTALAÇÃO. AF_04/2022</t>
  </si>
  <si>
    <t xml:space="preserve">CURVA EM COBRE, DN 66 MM, 45 GRAUS, SEM ANEL DE SOLDA, BOLSA X BOLSA, INSTALADO EM PRUMADA DE HIDRÁULICA PREDIAL - FORNECIMENTO E INSTALAÇÃO. AF_04/2022</t>
  </si>
  <si>
    <t xml:space="preserve">BUCHA DE REDUÇÃO EM COBRE, DN 28 MM X 22 MM, SEM ANEL DE SOLDA, INSTALADO EM RAMAL E SUB-RAMAL DE HIDRÁULICA PREDIAL - FORNECIMENTO E INSTALAÇÃO. AF_04/2022</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</si>
  <si>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</si>
  <si>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</si>
  <si>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</si>
  <si>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</si>
  <si>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</si>
  <si>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</si>
  <si>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</si>
  <si>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</si>
  <si>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</si>
  <si>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</si>
  <si>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</si>
  <si>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</si>
  <si>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</si>
  <si>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</si>
  <si>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</si>
  <si>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</si>
  <si>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</si>
  <si>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</si>
  <si>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</si>
  <si>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</si>
  <si>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</si>
  <si>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</si>
  <si>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</si>
  <si>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</si>
  <si>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</si>
  <si>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</si>
  <si>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</si>
  <si>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</si>
  <si>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</si>
  <si>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</si>
  <si>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</si>
  <si>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</si>
  <si>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</si>
  <si>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</si>
  <si>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</si>
  <si>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</si>
  <si>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</si>
  <si>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</si>
  <si>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</si>
  <si>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</si>
  <si>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</si>
  <si>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</si>
  <si>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</si>
  <si>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</si>
  <si>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</si>
  <si>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</si>
  <si>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</si>
  <si>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</si>
  <si>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</si>
  <si>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</si>
  <si>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</si>
  <si>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</si>
  <si>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</si>
  <si>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</si>
  <si>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</si>
  <si>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</si>
  <si>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</si>
  <si>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</si>
  <si>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</si>
  <si>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</si>
  <si>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</si>
  <si>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</si>
  <si>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</si>
  <si>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</si>
  <si>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</si>
  <si>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</si>
  <si>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</si>
  <si>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</si>
  <si>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</si>
  <si>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</si>
  <si>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</si>
  <si>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</si>
  <si>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</si>
  <si>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</si>
  <si>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</si>
  <si>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</si>
  <si>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</si>
  <si>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</si>
  <si>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</si>
  <si>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</si>
  <si>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</si>
  <si>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</si>
  <si>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</si>
  <si>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</si>
  <si>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</si>
  <si>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</si>
  <si>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</si>
  <si>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</si>
  <si>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</si>
  <si>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</si>
  <si>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</si>
  <si>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</si>
  <si>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</si>
  <si>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</si>
  <si>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</si>
  <si>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</si>
  <si>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</si>
  <si>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</si>
  <si>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</si>
  <si>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</si>
  <si>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</si>
  <si>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</si>
  <si>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</si>
  <si>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</si>
  <si>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</si>
  <si>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</si>
  <si>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</si>
  <si>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</si>
  <si>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</si>
  <si>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</si>
  <si>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</si>
  <si>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</si>
  <si>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</si>
  <si>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</si>
  <si>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</si>
  <si>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</si>
  <si>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</si>
  <si>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</si>
  <si>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</si>
  <si>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</si>
  <si>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</si>
  <si>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</si>
  <si>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</si>
  <si>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</si>
  <si>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</si>
  <si>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AF_06/2022</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</si>
  <si>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</si>
  <si>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AF_06/2022</t>
  </si>
  <si>
    <t xml:space="preserve">CURVA 90 GRAUS, PVC, SERIE R, ÁGUA PLUVIAL, DN 100 MM, JUNTA ELÁSTICA, FORNECIDO E INSTALADO EM CONDUTORES VERTICAIS DE ÁGUAS PLUVIAIS. AF_06/2022</t>
  </si>
  <si>
    <t xml:space="preserve">SPRINKLER TIPO PENDENTE, 68 °C, UNIÃO POR ROSCA DN 15 (1/2") - FORNECIMENTO E INSTALAÇÃO. AF_10/2020</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</si>
  <si>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</si>
  <si>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</si>
  <si>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</si>
  <si>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</si>
  <si>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</si>
  <si>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</si>
  <si>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</si>
  <si>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</si>
  <si>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</si>
  <si>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</si>
  <si>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</si>
  <si>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</si>
  <si>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</si>
  <si>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</si>
  <si>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</si>
  <si>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</si>
  <si>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</si>
  <si>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</si>
  <si>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</si>
  <si>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</si>
  <si>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</si>
  <si>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</si>
  <si>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</si>
  <si>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</si>
  <si>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</si>
  <si>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</si>
  <si>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</si>
  <si>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</si>
  <si>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</si>
  <si>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</si>
  <si>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</si>
  <si>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</si>
  <si>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</si>
  <si>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</si>
  <si>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</si>
  <si>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</si>
  <si>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</si>
  <si>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</si>
  <si>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</si>
  <si>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</si>
  <si>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</si>
  <si>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</si>
  <si>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</si>
  <si>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</si>
  <si>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</si>
  <si>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</si>
  <si>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</si>
  <si>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</si>
  <si>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</si>
  <si>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</si>
  <si>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</si>
  <si>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</si>
  <si>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</si>
  <si>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</si>
  <si>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</si>
  <si>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</si>
  <si>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</si>
  <si>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</si>
  <si>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</si>
  <si>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</si>
  <si>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</si>
  <si>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</si>
  <si>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</si>
  <si>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</si>
  <si>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</si>
  <si>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</si>
  <si>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</si>
  <si>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</si>
  <si>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</si>
  <si>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</si>
  <si>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</si>
  <si>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</si>
  <si>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</si>
  <si>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</si>
  <si>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</si>
  <si>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</si>
  <si>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</si>
  <si>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</si>
  <si>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</si>
  <si>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</si>
  <si>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</si>
  <si>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</si>
  <si>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</si>
  <si>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</si>
  <si>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</si>
  <si>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</si>
  <si>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</si>
  <si>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</si>
  <si>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</si>
  <si>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</si>
  <si>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</si>
  <si>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</si>
  <si>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</si>
  <si>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</si>
  <si>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</si>
  <si>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</si>
  <si>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</si>
  <si>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</si>
  <si>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</si>
  <si>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</si>
  <si>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</si>
  <si>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</si>
  <si>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</si>
  <si>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</si>
  <si>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</si>
  <si>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</si>
  <si>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</si>
  <si>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</si>
  <si>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</si>
  <si>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</si>
  <si>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</si>
  <si>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</si>
  <si>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</si>
  <si>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</si>
  <si>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</si>
  <si>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</si>
  <si>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</si>
  <si>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</si>
  <si>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</si>
  <si>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</si>
  <si>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</si>
  <si>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</si>
  <si>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</si>
  <si>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</si>
  <si>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</si>
  <si>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</si>
  <si>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</si>
  <si>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</si>
  <si>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</si>
  <si>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</si>
  <si>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</si>
  <si>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</si>
  <si>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</si>
  <si>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</si>
  <si>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</si>
  <si>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</si>
  <si>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</si>
  <si>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</si>
  <si>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</si>
  <si>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</si>
  <si>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</si>
  <si>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</si>
  <si>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</si>
  <si>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</si>
  <si>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</si>
  <si>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</si>
  <si>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</si>
  <si>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</si>
  <si>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</si>
  <si>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</si>
  <si>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</si>
  <si>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</si>
  <si>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</si>
  <si>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</si>
  <si>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</si>
  <si>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</si>
  <si>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</si>
  <si>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</si>
  <si>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</si>
  <si>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</si>
  <si>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</si>
  <si>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</si>
  <si>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</si>
  <si>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</si>
  <si>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</si>
  <si>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</si>
  <si>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</si>
  <si>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</si>
  <si>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</si>
  <si>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</si>
  <si>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</si>
  <si>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</si>
  <si>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</si>
  <si>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</si>
  <si>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</si>
  <si>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</si>
  <si>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</si>
  <si>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</si>
  <si>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</si>
  <si>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</si>
  <si>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</si>
  <si>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</si>
  <si>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</si>
  <si>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</si>
  <si>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</si>
  <si>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</si>
  <si>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</si>
  <si>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</si>
  <si>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</si>
  <si>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</si>
  <si>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</si>
  <si>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</si>
  <si>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</si>
  <si>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</si>
  <si>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</si>
  <si>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</si>
  <si>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</si>
  <si>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</si>
  <si>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</si>
  <si>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</si>
  <si>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</si>
  <si>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</si>
  <si>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</si>
  <si>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</si>
  <si>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</si>
  <si>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</si>
  <si>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</si>
  <si>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</si>
  <si>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</si>
  <si>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</si>
  <si>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</si>
  <si>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</si>
  <si>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</si>
  <si>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</si>
  <si>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</si>
  <si>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</si>
  <si>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</si>
  <si>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</si>
  <si>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</si>
  <si>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</si>
  <si>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</si>
  <si>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90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</si>
  <si>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</si>
  <si>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</si>
  <si>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</si>
  <si>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</si>
  <si>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</si>
  <si>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</si>
  <si>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</si>
  <si>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</si>
  <si>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</si>
  <si>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</si>
  <si>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</si>
  <si>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</si>
  <si>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</si>
  <si>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</si>
  <si>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</si>
  <si>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</si>
  <si>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</si>
  <si>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</si>
  <si>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</si>
  <si>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</si>
  <si>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</si>
  <si>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</si>
  <si>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</si>
  <si>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</si>
  <si>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</si>
  <si>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</si>
  <si>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</si>
  <si>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</si>
  <si>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</si>
  <si>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</si>
  <si>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</si>
  <si>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</si>
  <si>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</si>
  <si>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</si>
  <si>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</si>
  <si>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</si>
  <si>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</si>
  <si>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</si>
  <si>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</si>
  <si>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</si>
  <si>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</si>
  <si>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</si>
  <si>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</si>
  <si>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</si>
  <si>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</si>
  <si>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</si>
  <si>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</si>
  <si>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</si>
  <si>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</si>
  <si>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</si>
  <si>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</si>
  <si>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</si>
  <si>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DE HIDRÁULICA PREDIAL - FORNECIMENTO E INSTALAÇÃO. AF_04/2022</t>
  </si>
  <si>
    <t xml:space="preserve">COTOVELO EM COBRE, DN 15 MM, 90 GRAUS, SEM ANEL DE SOLDA, INSTALADO EM RAMAL E SUB-RAMAL DE GÁS COMBUSTÍVEL - FORNECIMENTO E INSTALAÇÃO. AF_04/2022</t>
  </si>
  <si>
    <t xml:space="preserve">CURVA EM COBRE, DN 15 MM, 45 GRAUS, SEM ANEL DE SOLDA, BOLSA X BOLSA, INSTALADO EM RAMAL E SUB-RAMAL DE GÁS COMBUSTÍVEL - FORNECIMENTO E INSTALAÇÃO. AF_04/2022</t>
  </si>
  <si>
    <t xml:space="preserve">COTOVELO EM BRONZE/LATÃO, DN 15 MM X 1/2, 90 GRAUS, SEM ANEL DE SOLDA, BOLSA X ROSCA F, INSTALADO EM RAMAL E SUB-RAMAL DE GÁS COMBUSTÍVEL - FORNECIMENTO E INSTALAÇÃO. AF_04/2022</t>
  </si>
  <si>
    <t xml:space="preserve">COTOVELO EM COBRE, DN 22 MM, 90 GRAUS, SEM ANEL DE SOLDA, INSTALADO EM RAMAL E SUB-RAMAL DE GÁS COMBUSTÍVEL - FORNECIMENTO E INSTALAÇÃO. AF_04/2022</t>
  </si>
  <si>
    <t xml:space="preserve">CURVA EM COBRE, DN 22 MM, 45 GRAUS, SEM ANEL DE SOLDA, BOLSA X BOLSA, INSTALADO EM RAMAL E SUB-RAMAL DE GÁS COMBUSTÍVEL - FORNECIMENTO E INSTALAÇÃO. AF_04/2022</t>
  </si>
  <si>
    <t xml:space="preserve">COTOVELO EM BRONZE/LATÃO, DN 22 MM X 1/2, 90 GRAUS, SEM ANEL DE SOLDA, BOLSA X ROSCA F, INSTALADO EM RAMAL E SUB-RAMAL DE GÁS COMBUSTÍVEL - FORNECIMENTO E INSTALAÇÃO. AF_04/2022</t>
  </si>
  <si>
    <t xml:space="preserve">COTOVELO EM BRONZE/LATÃO, DN 22 MM X 3/4, 90 GRAUS, SEM ANEL DE SOLDA, BOLSA X ROSCA F, INSTALADO EM RAMAL E SUB-RAMAL DE GÁS COMBUSTÍVEL - FORNECIMENTO E INSTALAÇÃO. AF_04/2022</t>
  </si>
  <si>
    <t xml:space="preserve">COTOVELO EM COBRE, DN 28 MM, 90 GRAUS, SEM ANEL DE SOLDA, INSTALADO EM RAMAL E SUB-RAMAL DE GÁS COMBUSTÍVEL - FORNECIMENTO E INSTALAÇÃO. AF_04/2022</t>
  </si>
  <si>
    <t xml:space="preserve">CURVA EM COBRE, DN 28 MM, 45 GRAUS, SEM ANEL DE SOLDA, BOLSA X BOLSA, INSTALADO EM RAMAL E SUB-RAMAL DE GÁS COMBUSTÍVEL - FORNECIMENTO E INSTALAÇÃO. AF_04/2022</t>
  </si>
  <si>
    <t xml:space="preserve">LUVA EM COBRE, DN 15 MM, SEM ANEL DE SOLDA, INSTALADO EM RAMAL E SUB-RAMAL DE GÁS COMBUSTÍVEL - FORNECIMENTO E INSTALAÇÃO. AF_04/2022</t>
  </si>
  <si>
    <t xml:space="preserve">LUVA PASSANTE EM COBRE, DN 15 MM, SEM ANEL DE SOLDA, INSTALADO EM RAMAL E SUB-RAMAL DE GÁS COMBUSTÍVEL - FORNECIMENTO E INSTALAÇÃO. AF_04/2022</t>
  </si>
  <si>
    <t xml:space="preserve">CURVA DE TRANSPOSIÇÃO EM BRONZE/LATÃO, DN 15 MM, SEM ANEL DE SOLDA, BOLSA X BOLSA, INSTALADO EM RAMAL E SUB-RAMAL DE GÁS COMBUSTÍVEL - FORNECIMENTO E INSTALAÇÃO. AF_04/2022</t>
  </si>
  <si>
    <t xml:space="preserve">JUNTA DE EXPANSÃO EM COBRE, DN 15 MM, PONTA X PONTA, INSTALADO EM RAMAL E SUB-RAMAL DE GÁS COMBUSTÍVEL - FORNECIMENTO E INSTALAÇÃO. AF_04/2022</t>
  </si>
  <si>
    <t xml:space="preserve">CONECTOR EM BRONZE/LATÃO, DN 15 MM X 1/2, SEM ANEL DE SOLDA, BOLSA X ROSCA F, INSTALADO EM RAMAL E SUB-RAMAL DE GÁS COMBUSTÍVEL - FORNECIMENTO E INSTALAÇÃO. AF_04/2022</t>
  </si>
  <si>
    <t xml:space="preserve">LUVA EM COBRE, DN 22 MM, SEM ANEL DE SOLDA, INSTALADO EM RAMAL E SUB-RAMAL DE GÁS COMBUSTÍVEL - FORNECIMENTO E INSTALAÇÃO. AF_04/2022</t>
  </si>
  <si>
    <t xml:space="preserve">LUVA PASSANTE EM COBRE, DN 22 MM, SEM ANEL DE SOLDA, INSTALADO EM RAMAL E SUB-RAMAL DE GÁS COMBUSTÍVEL - FORNECIMENTO E INSTALAÇÃO. AF_04/2022</t>
  </si>
  <si>
    <t xml:space="preserve">JUNTA DE EXPANSÃO EM COBRE, DN 22 MM, PONTA X PONTA, INSTALADO EM RAMAL E SUB-RAMAL DE GÁS COMBUSTÍVEL - FORNECIMENTO E INSTALAÇÃO. AF_04/2022</t>
  </si>
  <si>
    <t xml:space="preserve">CURVA DE TRANSPOSIÇÃO EM BRONZE/LATÃO, DN 22 MM, SEM ANEL DE SOLDA, BOLSA X BOLSA, INSTALADO EM RAMAL E SUB-RAMAL DE GÁS COMBUSTÍVEL - FORNECIMENTO E INSTALAÇÃO. AF_04/2022</t>
  </si>
  <si>
    <t xml:space="preserve">BUCHA DE REDUÇÃO EM COBRE, DN 22 MM X 15 MM, SEM ANEL DE SOLDA, PONTA X BOLSA, INSTALADO EM RAMAL E SUB-RAMAL DE GÁS COMBUSTÍVEL - FORNECIMENTO E INSTALAÇÃO. AF_04/2022</t>
  </si>
  <si>
    <t xml:space="preserve">CONECTOR EM BRONZE/LATÃO, DN 22 MM X 1/2, SEM ANEL DE SOLDA, BOLSA X ROSCA F, INSTALADO EM RAMAL E SUB-RAMAL DE GÁS COMBUSTÍVEL - FORNECIMENTO E INSTALAÇÃO. AF_04/2022</t>
  </si>
  <si>
    <t xml:space="preserve">CONECTOR EM BRONZE/LATÃO, DN 22 MM X 3/4, SEM ANEL DE SOLDA, BOLSA X ROSCA F, INSTALADO EM RAMAL E SUB-RAMAL DE GÁS COMBUSTÍVEL - FORNECIMENTO E INSTALAÇÃO. AF_04/2022</t>
  </si>
  <si>
    <t xml:space="preserve">LUVA EM COBRE, DN 28 MM, SEM ANEL DE SOLDA, INSTALADO EM RAMAL E SUB-RAMAL DE GÁS COMBUSTÍVEL - FORNECIMENTO E INSTALAÇÃO. AF_04/2022</t>
  </si>
  <si>
    <t xml:space="preserve">LUVA PASSANTE EM COBRE, DN 28 MM, SEM ANEL DE SOLDA, INSTALADO EM RAMAL E SUB-RAMAL DE GÁS COMBUSTÍVEL - FORNECIMENTO E INSTALAÇÃO. AF_04/2022</t>
  </si>
  <si>
    <t xml:space="preserve">CURVA DE TRANSPOSIÇÃO EM BRONZE/LATÃO, DN 28 MM, SEM ANEL DE SOLDA, BOLSA X BOLSA, INSTALADO EM RAMAL E SUB-RAMAL DE GÁS COMBUSTÍVEL - FORNECIMENTO E INSTALAÇÃO. AF_04/2022</t>
  </si>
  <si>
    <t xml:space="preserve">JUNTA DE EXPANSÃO EM COBRE, DN 28 MM, PONTA X PONTA, INSTALADO EM RAMAL E SUB-RAMAL DE GÁS COMBUSTÍVEL - FORNECIMENTO E INSTALAÇÃO. AF_04/2022</t>
  </si>
  <si>
    <t xml:space="preserve">CONECTOR EM BRONZE/LATÃO, DN 28 MM X 1/2, SEM ANEL DE SOLDA, BOLSA X ROSCA F, INSTALADO EM RAMAL E SUB-RAMAL DE GÁS COMBUSTÍVEL - FORNECIMENTO E INSTALAÇÃO. AF_04/2022</t>
  </si>
  <si>
    <t xml:space="preserve">BUCHA DE REDUÇÃO EM COBRE, DN 28 MM X 22 MM, SEM ANEL DE SOLDA, INSTALADO EM RAMAL E SUB-RAMAL DE GÁS COMBUSTÍVEL - FORNECIMENTO E INSTALAÇÃO. AF_04/2022</t>
  </si>
  <si>
    <t xml:space="preserve">TÊ EM COBRE, DN 15 MM, SEM ANEL DE SOLDA, INSTALADO EM RAMAL E SUB-RAMAL DE GÁS COMBUSTÍVEL - FORNECIMENTO E INSTALAÇÃO. AF_04/2022</t>
  </si>
  <si>
    <t xml:space="preserve">TE EM COBRE, DN 22 MM, SEM ANEL DE SOLDA, INSTALADO EM RAMAL E SUB-RAMAL DE GÁS COMBUSTÍVEL - FORNECIMENTO E INSTALAÇÃO. AF_04/2022</t>
  </si>
  <si>
    <t xml:space="preserve">TÊ EM COBRE, DN 28 MM, SEM ANEL DE SOLDA, INSTALADO EM RAMAL E SUB-RAMAL DE GÁS COMBUSTÍVEL - FORNECIMENTO E INSTALAÇÃO. AF_04/2022</t>
  </si>
  <si>
    <t xml:space="preserve">COTOVELO EM COBRE, DN 15 MM, 90 GRAUS, SEM ANEL DE SOLDA, INSTALADO EM RAMAL E SUB-RAMAL DE GÁS MEDICINAL - FORNECIMENTO E INSTALAÇÃO. AF_04/2022</t>
  </si>
  <si>
    <t xml:space="preserve">CURVA EM COBRE, DN 15 MM, 45 GRAUS, SEM ANEL DE SOLDA, BOLSA X BOLSA, INSTALADO EM RAMAL E SUB-RAMAL DE GÁS MEDICINAL - FORNECIMENTO E INSTALAÇÃO. AF_04/2022</t>
  </si>
  <si>
    <t xml:space="preserve">COTOVELO EM BRONZE/LATÃO, DN 15 MM X 1/2, 90 GRAUS, SEM ANEL DE SOLDA, BOLSA X ROSCA F, INSTALADO EM RAMAL E SUB-RAMAL DE GÁS MEDICINAL - FORNECIMENTO E INSTALAÇÃO. AF_04/2022</t>
  </si>
  <si>
    <t xml:space="preserve">COTOVELO EM COBRE, DN 22 MM, 90 GRAUS, SEM ANEL DE SOLDA, INSTALADO EM RAMAL E SUB-RAMAL DE GÁS MEDICINAL - FORNECIMENTO E INSTALAÇÃO. AF_04/2022</t>
  </si>
  <si>
    <t xml:space="preserve">CURVA EM COBRE, DN 22 MM, 45 GRAUS, SEM ANEL DE SOLDA, BOLSA X BOLSA, INSTALADO EM RAMAL E SUB-RAMAL DE GÁS MEDICINAL - FORNECIMENTO E INSTALAÇÃO. AF_04/2022</t>
  </si>
  <si>
    <t xml:space="preserve">COTOVELO EM BRONZE/LATÃO, DN 22 MM X 1/2, 90 GRAUS, SEM ANEL DE SOLDA, BOLSA X ROSCA F, INSTALADO EM RAMAL E SUB-RAMAL DE GÁS MEDICINAL - FORNECIMENTO E INSTALAÇÃO. AF_04/2022</t>
  </si>
  <si>
    <t xml:space="preserve">COTOVELO EM BRONZE/LATÃO, DN 22 MM X 3/4, 90 GRAUS, SEM ANEL DE SOLDA, BOLSA X ROSCA F, INSTALADO EM RAMAL E SUB-RAMAL DE GÁS MEDICINAL - FORNECIMENTO E INSTALAÇÃO. AF_04/2022</t>
  </si>
  <si>
    <t xml:space="preserve">COTOVELO EM COBRE, DN 28 MM, 90 GRAUS, SEM ANEL DE SOLDA, INSTALADO EM RAMAL E SUB-RAMAL DE GÁS MEDICINAL - FORNECIMENTO E INSTALAÇÃO. AF_04/2022</t>
  </si>
  <si>
    <t xml:space="preserve">CURVA EM COBRE, DN 28 MM, 45 GRAUS, SEM ANEL DE SOLDA, BOLSA X BOLSA, INSTALADO EM RAMAL E SUB-RAMAL DE GÁS MEDICINAL - FORNECIMENTO E INSTALAÇÃO. AF_04/2022</t>
  </si>
  <si>
    <t xml:space="preserve">LUVA EM COBRE, DN 15 MM, SEM ANEL DE SOLDA, INSTALADO EM RAMAL E SUB-RAMAL DE GÁS MEDICINAL - FORNECIMENTO E INSTALAÇÃO. AF_04/2022</t>
  </si>
  <si>
    <t xml:space="preserve">LUVA PASSANTE EM COBRE, DN 15 MM, SEM ANEL DE SOLDA, INSTALADO EM RAMAL E SUB-RAMAL DE GÁS MEDICINAL - FORNECIMENTO E INSTALAÇÃO. AF_04/2022</t>
  </si>
  <si>
    <t xml:space="preserve">CURVA DE TRANSPOSIÇÃO EM BRONZE/LATÃO, DN 15 MM, SEM ANEL DE SOLDA, BOLSA X BOLSA, INSTALADO EM RAMAL E SUB-RAMAL DE GÁS MEDICINAL - FORNECIMENTO E INSTALAÇÃO. AF_04/2022</t>
  </si>
  <si>
    <t xml:space="preserve">JUNTA DE EXPANSÃO EM COBRE, DN 15 MM, PONTA X PONTA, INSTALADO EM RAMAL E SUB-RAMAL DE GÁS MEDICINAL - FORNECIMENTO E INSTALAÇÃO. AF_04/2022</t>
  </si>
  <si>
    <t xml:space="preserve">CONECTOR EM BRONZE/LATÃO, DN 15 MM X 1/2, SEM ANEL DE SOLDA, BOLSA X ROSCA F, INSTALADO EM RAMAL E SUB-RAMAL DE GÁS MEDICINAL - FORNECIMENTO E INSTALAÇÃO. AF_04/2022</t>
  </si>
  <si>
    <t xml:space="preserve">LUVA EM COBRE, DN 22 MM, SEM ANEL DE SOLDA, INSTALADO EM RAMAL E SUB-RAMAL DE GÁS MEDICINAL - FORNECIMENTO E INSTALAÇÃO. AF_04/2022</t>
  </si>
  <si>
    <t xml:space="preserve">LUVA PASSANTE EM COBRE, DN 22 MM, SEM ANEL DE SOLDA, INSTALADO EM RAMAL E SUB-RAMAL DE GÁS MEDICINAL - FORNECIMENTO E INSTALAÇÃO. AF_04/2022</t>
  </si>
  <si>
    <t xml:space="preserve">JUNTA DE EXPANSÃO EM COBRE, DN 22 MM, PONTA X PONTA, INSTALADO EM RAMAL E SUB-RAMAL DE GÁS MEDICINAL - FORNECIMENTO E INSTALAÇÃO. AF_04/2022</t>
  </si>
  <si>
    <t xml:space="preserve">CURVA DE TRANSPOSIÇÃO EM BRONZE/LATÃO, DN 22 MM, SEM ANEL DE SOLDA, BOLSA X BOLSA, INSTALADO EM RAMAL E SUB-RAMAL DE GÁS MEDICINAL - FORNECIMENTO E INSTALAÇÃO. AF_04/2022</t>
  </si>
  <si>
    <t xml:space="preserve">BUCHA DE REDUÇÃO EM COBRE, DN 22 MM X 15 MM, SEM ANEL DE SOLDA, PONTA X BOLSA, INSTALADO EM RAMAL E SUB-RAMAL DE GÁS MEDICINAL - FORNECIMENTO E INSTALAÇÃO. AF_04/2022</t>
  </si>
  <si>
    <t xml:space="preserve">CONECTOR EM BRONZE/LATÃO, DN 22 MM X 1/2", SEM ANEL DE SOLDA, BOLSA X ROSCA F, INSTALADO EM RAMAL E SUB-RAMAL DE GÁS MEDICINAL - FORNECIMENTO E INSTALAÇÃO. AF_04/2022</t>
  </si>
  <si>
    <t xml:space="preserve">CONECTOR EM BRONZE/LATÃO, DN 22 MM X 3/4", SEM ANEL DE SOLDA, BOLSA X ROSCA F, INSTALADO EM RAMAL E SUB-RAMAL DE GÁS MEDICINAL - FORNECIMENTO E INSTALAÇÃO. AF_04/2022</t>
  </si>
  <si>
    <t xml:space="preserve">LUVA EM COBRE, DN 28 MM, SEM ANEL DE SOLDA, INSTALADO EM RAMAL E SUB-RAMAL DE GÁS MEDICINAL - FORNECIMENTO E INSTALAÇÃO. AF_04/2022</t>
  </si>
  <si>
    <t xml:space="preserve">LUVA PASSANTE EM COBRE, DN 28 MM, SEM ANEL DE SOLDA, INSTALADO EM RAMAL E SUB-RAMAL DE GÁS MEDICINAL - FORNECIMENTO E INSTALAÇÃO. AF_04/2022</t>
  </si>
  <si>
    <t xml:space="preserve">CURVA DE TRANSPOSIÇÃO EM BRONZE/LATÃO, DN 28 MM, SEM ANEL DE SOLDA, BOLSA X BOLSA, INSTALADO EM RAMAL E SUB-RAMAL DE GÁS MEDICINAL - FORNECIMENTO E INSTALAÇÃO. AF_04/2022</t>
  </si>
  <si>
    <t xml:space="preserve">JUNTA DE EXPANSÃO EM COBRE, DN 28 MM, PONTA X PONTA, INSTALADO EM RAMAL E SUB-RAMAL DE GÁS MEDICINAL - FORNECIMENTO E INSTALAÇÃO. AF_04/2022</t>
  </si>
  <si>
    <t xml:space="preserve">CONECTOR EM BRONZE/LATÃO, DN 28 MM X 1/2", SEM ANEL DE SOLDA, BOLSA X ROSCA F, INSTALADO EM RAMAL E SUB-RAMAL DE GÁS MEDICINAL - FORNECIMENTO E INSTALAÇÃO. AF_04/2022</t>
  </si>
  <si>
    <t xml:space="preserve">BUCHA DE REDUÇÃO EM COBRE, DN 28 MM X 22 MM, SEM ANEL DE SOLDA, INSTALADO EM RAMAL E SUB-RAMAL DE GÁS MEDICINAL - FORNECIMENTO E INSTALAÇÃO. AF_04/2022</t>
  </si>
  <si>
    <t xml:space="preserve">TÊ EM COBRE, DN 15 MM, SEM ANEL DE SOLDA, INSTALADO EM RAMAL E SUB-RAMAL DE GÁS MEDICINAL - FORNECIMENTO E INSTALAÇÃO. AF_04/2022</t>
  </si>
  <si>
    <t xml:space="preserve">TÊ EM COBRE, DN 22 MM, SEM ANEL DE SOLDA, INSTALADO EM RAMAL E SUB-RAMAL DE GÁS MEDICINAL - FORNECIMENTO E INSTALAÇÃO. AF_04/2022</t>
  </si>
  <si>
    <t xml:space="preserve">TÊ EM COBRE, DN 28 MM, SEM ANEL DE SOLDA, INSTALADO EM RAMAL E SUB-RAMAL DE GÁS MEDICINAL - FORNECIMENTO E INSTALAÇÃO. AF_04/2022</t>
  </si>
  <si>
    <t xml:space="preserve">COTOVELO EM COBRE, DN 15 MM, 90 GRAUS, SEM ANEL DE SOLDA, INSTALADO EM RAMAL E SUB-RAMAL DE AQUECIMENTO SOLAR - FORNECIMENTO E INSTALAÇÃO. AF_04/2022</t>
  </si>
  <si>
    <t xml:space="preserve">CURVA EM COBRE, DN 15 MM, 45 GRAUS, SEM ANEL DE SOLDA, BOLSA X BOLSA, INSTALADO EM RAMAL E SUB-RAMAL DE AQUECIMENTO SOLAR - FORNECIMENTO E INSTALAÇÃO. AF_04/2022</t>
  </si>
  <si>
    <t xml:space="preserve">COTOVELO EM BRONZE/LATÃO, DN 15 MM X 1/2", 90 GRAUS, SEM ANEL DE SOLDA, BOLSA X ROSCA F, INSTALADO EM RAMAL E SUB-RAMAL DE AQUECIMENTO SOLAR - FORNECIMENTO E INSTALAÇÃO. AF_04/2022</t>
  </si>
  <si>
    <t xml:space="preserve">COTOVELO EM COBRE, DN 22 MM, 90 GRAUS, SEM ANEL DE SOLDA, INSTALADO EM RAMAL E SUB-RAMAL DE AQUECIMENTO SOLAR - FORNECIMENTO E INSTALAÇÃO. AF_04/2022</t>
  </si>
  <si>
    <t xml:space="preserve">CURVA EM COBRE, DN 22 MM, 45 GRAUS, SEM ANEL DE SOLDA, BOLSA X BOLSA, INSTALADO EM RAMAL E SUB-RAMAL DE AQUECIMENTO SOLAR - FORNECIMENTO E INSTALAÇÃO. AF_04/2022</t>
  </si>
  <si>
    <t xml:space="preserve">COTOVELO EM BRONZE/LATÃO, DN 22 MM X 1/2", 90 GRAUS, SEM ANEL DE SOLDA, BOLSA X ROSCA F, INSTALADO EM RAMAL E SUB-RAMAL DE AQUECIMENTO SOLAR - FORNECIMENTO E INSTALAÇÃO. AF_04/2022</t>
  </si>
  <si>
    <t xml:space="preserve">COTOVELO EM BRONZE/LATÃO, DN 22 MM X 3/4", 90 GRAUS, SEM ANEL DE SOLDA, BOLSA X ROSCA F, INSTALADO EM RAMAL E SUB-RAMAL DE AQUECIMENTO SOLAR - FORNECIMENTO E INSTALAÇÃO. AF_04/2022</t>
  </si>
  <si>
    <t xml:space="preserve">COTOVELO EM COBRE, DN 28 MM, 90 GRAUS, SEM ANEL DE SOLDA, INSTALADO EM RAMAL E SUB-RAMAL DE AQUECIMENTO SOLAR - FORNECIMENTO E INSTALAÇÃO. AF_04/2022</t>
  </si>
  <si>
    <t xml:space="preserve">CURVA EM COBRE, DN 28 MM, 45 GRAUS, SEM ANEL DE SOLDA, BOLSA X BOLSA, INSTALADO EM RAMAL E SUB-RAMAL DE AQUECIMENTO SOLAR - FORNECIMENTO E INSTALAÇÃO. AF_04/2022</t>
  </si>
  <si>
    <t xml:space="preserve">LUVA EM COBRE, DN 15 MM, SEM ANEL DE SOLDA, INSTALADO EM RAMAL E SUB-RAMAL DE AQUECIMENTO SOLAR - FORNECIMENTO E INSTALAÇÃO. AF_04/2022</t>
  </si>
  <si>
    <t xml:space="preserve">LUVA PASSANTE EM COBRE, DN 15 MM, SEM ANEL DE SOLDA, INSTALADO EM RAMAL E SUB-RAMAL DE AQUECIMENTO SOLAR - FORNECIMENTO E INSTALAÇÃO. AF_04/2022</t>
  </si>
  <si>
    <t xml:space="preserve">CURVA DE TRANSPOSIÇÃO EM BRONZE/LATÃO, DN 15 MM, SEM ANEL DE SOLDA, BOLSA X BOLSA, INSTALADO EM RAMAL E SUB-RAMAL DE AQUECIMENTO SOLAR - FORNECIMENTO E INSTALAÇÃO. AF_04/2022</t>
  </si>
  <si>
    <t xml:space="preserve">JUNTA DE EXPANSÃO EM COBRE, DN 15 MM, PONTA X PONTA, INSTALADO EM RAMAL E SUB-RAMAL DE AQUECIMENTO SOLAR - FORNECIMENTO E INSTALAÇÃO. AF_04/2022</t>
  </si>
  <si>
    <t xml:space="preserve">CONECTOR EM BRONZE/LATÃO, DN 15 MM X 1/2", SEM ANEL DE SOLDA, BOLSA X ROSCA F, INSTALADO EM RAMAL E SUB-RAMAL DE AQUECIMENTO SOLAR - FORNECIMENTO E INSTALAÇÃO. AF_04/2022</t>
  </si>
  <si>
    <t xml:space="preserve">LUVA EM COBRE, DN 22 MM, SEM ANEL DE SOLDA, INSTALADO EM RAMAL E SUB-RAMAL DE AQUECIMENTO SOLAR - FORNECIMENTO E INSTALAÇÃO. AF_04/2022</t>
  </si>
  <si>
    <t xml:space="preserve">LUVA PASSANTE EM COBRE, DN 22 MM, SEM ANEL DE SOLDA, INSTALADO EM RAMAL E SUB-RAMAL DE AQUECIMENTO SOLAR - FORNECIMENTO E INSTALAÇÃO. AF_04/2022</t>
  </si>
  <si>
    <t xml:space="preserve">JUNTA DE EXPANSÃO EM COBRE, DN 22 MM, PONTA X PONTA, INSTALADO EM RAMAL E SUB-RAMAL DE AQUECIMENTO SOLAR - FORNECIMENTO E INSTALAÇÃO. AF_04/2022</t>
  </si>
  <si>
    <t xml:space="preserve">CURVA DE TRANSPOSIÇÃO EM BRONZE/LATÃO, DN 22 MM, SEM ANEL DE SOLDA, BOLSA X BOLSA, INSTALADO EM RAMAL E SUB-RAMAL DE AQUECIMENTO SOLAR - FORNECIMENTO E INSTALAÇÃO. AF_04/2022</t>
  </si>
  <si>
    <t xml:space="preserve">BUCHA DE REDUÇÃO EM COBRE, DN 22 MM X 15 MM, SEM ANEL DE SOLDA, PONTA X BOLSA, INSTALADO EM RAMAL E SUB-RAMAL DE AQUECIMENTO SOLAR - FORNECIMENTO E INSTALAÇÃO. AF_04/2022</t>
  </si>
  <si>
    <t xml:space="preserve">CONECTOR EM BRONZE/LATÃO, DN 22 MM X 1/2", SEM ANEL DE SOLDA, BOLSA X ROSCA F, INSTALADO EM RAMAL E SUB-RAMAL DE AQUECIMENTO SOLAR - FORNECIMENTO E INSTALAÇÃO. AF_04/2022</t>
  </si>
  <si>
    <t xml:space="preserve">CONECTOR EM BRONZE/LATÃO, DN 22 MM X 3/4", SEM ANEL DE SOLDA, BOLSA X ROSCA F, INSTALADO EM RAMAL E SUB-RAMAL DE AQUECIMENTO SOLAR - FORNECIMENTO E INSTALAÇÃO. AF_04/2022</t>
  </si>
  <si>
    <t xml:space="preserve">LUVA EM COBRE, DN 28 MM, SEM ANEL DE SOLDA, INSTALADO EM RAMAL E SUB-RAMAL DE AQUECIMENTO SOLAR - FORNECIMENTO E INSTALAÇÃO. AF_04/2022</t>
  </si>
  <si>
    <t xml:space="preserve">LUVA PASSANTE EM COBRE, DN 28 MM, SEM ANEL DE SOLDA, INSTALADO EM RAMAL E SUB-RAMAL DE AQUECIMENTO SOLAR - FORNECIMENTO E INSTALAÇÃO. AF_04/2022</t>
  </si>
  <si>
    <t xml:space="preserve">CURVA DE TRANSPOSIÇÃO EM BRONZE/LATÃO, DN 28 MM, SEM ANEL DE SOLDA, BOLSA X BOLSA, INSTALADO EM RAMAL E SUB-RAMAL DE AQUECIMENTO SOLAR - FORNECIMENTO E INSTALAÇÃO. AF_04/2022</t>
  </si>
  <si>
    <t xml:space="preserve">JUNTA DE EXPANSÃO EM COBRE, DN 28 MM, PONTA X PONTA, INSTALADO EM RAMAL E SUB-RAMAL DE AQUECIMENTO SOLAR - FORNECIMENTO E INSTALAÇÃO. AF_04/2022</t>
  </si>
  <si>
    <t xml:space="preserve">CONECTOR EM BRONZE/LATÃO, DN 28 MM X 1/2", SEM ANEL DE SOLDA, BOLSA X ROSCA F, INSTALADO EM RAMAL E SUB-RAMAL DE AQUECIMENTO SOLAR - FORNECIMENTO E INSTALAÇÃO. AF_04/2022</t>
  </si>
  <si>
    <t xml:space="preserve">BUCHA DE REDUÇÃO EM COBRE, DN 28 MM X 22 MM, SEM ANEL DE SOLDA, INSTALADO EM RAMAL E SUB-RAMAL DE AQUECIMENTO SOLAR - FORNECIMENTO E INSTALAÇÃO. AF_04/2022</t>
  </si>
  <si>
    <t xml:space="preserve">TÊ EM COBRE, DN 15 MM, SEM ANEL DE SOLDA, INSTALADO EM RAMAL E SUB-RAMAL DE AQUECIMENTO SOLAR - FORNECIMENTO E INSTALAÇÃO. AF_04/2022</t>
  </si>
  <si>
    <t xml:space="preserve">TÊ EM COBRE, DN 22 MM, SEM ANEL DE SOLDA, INSTALADO EM RAMAL E SUB-RAMAL DE AQUECIMENTO SOLAR - FORNECIMENTO E INSTALAÇÃO. AF_04/2022</t>
  </si>
  <si>
    <t xml:space="preserve">TÊ EM COBRE, DN 28 MM, SEM ANEL DE SOLDA, INSTALADO EM RAMAL E SUB-RAMAL DE AQUECIMENTO SOLAR - FORNECIMENTO E INSTALAÇÃO. AF_04/2022</t>
  </si>
  <si>
    <t xml:space="preserve">BUCHA DE REDUÇÃO, CURTA, PVC, SOLDÁVEL, DN 25 X 20 MM, INSTALADO EM RAMAL OU SUB-RAMAL DE ÁGUA - FORNECIMENTO E INSTALAÇÃO. AF_06/2022</t>
  </si>
  <si>
    <t xml:space="preserve">BUCHA DE REDUÇÃO, CURTA, PVC, SOLDÁVEL, DN 32 X 25 MM, INSTALADO EM RAMAL OU SUB-RAMAL DE ÁGUA - FORNECIMENTO E INSTALAÇÃO. AF_06/2022</t>
  </si>
  <si>
    <t xml:space="preserve">BUCHA DE REDUÇÃO, LONGA, PVC, SOLDÁVEL, DN 32 X 20 MM, INSTALADO EM RAMAL OU SUB-RAMAL DE ÁGUA - FORNECIMENTO E INSTALAÇÃO. AF_06/2022</t>
  </si>
  <si>
    <t xml:space="preserve">JOELHO DE REDUÇÃO, 90 GRAUS, PVC, SOLDÁVEL, DN 25 MM X 20 MM, INSTALADO EM RAMAL OU SUB-RAMAL DE ÁGUA - FORNECIMENTO E INSTALAÇÃO. AF_06/2022</t>
  </si>
  <si>
    <t xml:space="preserve">JOELHO DE REDUÇÃO, 90 GRAUS, PVC, SOLDÁVEL, DN 32 MM X 25 MM, INSTALADO EM RAMAL OU SUB-RAMAL DE ÁGUA - FORNECIMENTO E INSTALAÇÃO. AF_06/2022</t>
  </si>
  <si>
    <t xml:space="preserve">BUCHA DE REDUÇÃO, CURTA, PVC, SOLDÁVEL, DN 25 X 20 MM, INSTALADO EM RAMAL DE DISTRIBUIÇÃO DE ÁGUA - FORNECIMENTO E INSTALAÇÃO. AF_06/2022</t>
  </si>
  <si>
    <t xml:space="preserve">BUCHA DE REDUÇÃO, CURTA, PVC, SOLDÁVEL, DN 32 X 25 MM, INSTALADO EM RAMAL DE DISTRIBUIÇÃO DE ÁGUA - FORNECIMENTO E INSTALAÇÃO. AF_06/2022</t>
  </si>
  <si>
    <t xml:space="preserve">BUCHA DE REDUÇÃO, LONGA, PVC, SOLDÁVEL, DN 32 X 20 MM, INSTALADO EM RAMAL DE DISTRIBUIÇÃO DE ÁGUA - FORNECIMENTO E INSTALAÇÃO. AF_06/2022</t>
  </si>
  <si>
    <t xml:space="preserve">JOELHO DE REDUÇÃO, 90 GRAUS, PVC, SOLDÁVEL, DN 25 MM X 20 MM, INSTALADO EM RAMAL DE DISTRIBUIÇÃO DE ÁGUA - FORNECIMENTO E INSTALAÇÃO. AF_06/2022</t>
  </si>
  <si>
    <t xml:space="preserve">JOELHO DE REDUÇÃO, 90 GRAUS, PVC, SOLDÁVEL, DN 32 MM X 25 MM, INSTALADO EM RAMAL DE DISTRIBUIÇÃO DE ÁGUA - FORNECIMENTO E INSTALAÇÃO. AF_06/2022</t>
  </si>
  <si>
    <t xml:space="preserve">BUCHA DE REDUÇÃO, CURTA, PVC, SOLDÁVEL, DN 32 X 25 MM, INSTALADO EM PRUMADA DE ÁGUA - FORNECIMENTO E INSTALAÇÃO. AF_06/2022</t>
  </si>
  <si>
    <t xml:space="preserve">BUCHA DE REDUÇÃO, CURTA, PVC, SOLDÁVEL, DN 50 X 40 MM, INSTALADO EM PRUMADA DE ÁGUA - FORNECIMENTO E INSTALAÇÃO. AF_06/2022</t>
  </si>
  <si>
    <t xml:space="preserve">BUCHA DE REDUÇÃO, CURTA, PVC, SOLDÁVEL, DN 60 X 50 MM, INSTALADO EM PRUMADA DE ÁGUA - FORNECIMENTO E INSTALAÇÃO. AF_06/2022</t>
  </si>
  <si>
    <t xml:space="preserve">BUCHA DE REDUÇÃO, CURTA, PVC, SOLDÁVEL, DN 75 X 60 MM, INSTALADO EM PRUMADA DE ÁGUA - FORNECIMENTO E INSTALAÇÃO. AF_06/2022</t>
  </si>
  <si>
    <t xml:space="preserve">BUCHA DE REDUÇÃO, CURTA, PVC, SOLDÁVEL, DN 85 X 75 MM, INSTALADO EM PRUMADA DE ÁGUA - FORNECIMENTO E INSTALAÇÃO. AF_06/2022</t>
  </si>
  <si>
    <t xml:space="preserve">BUCHA DE REDUÇÃO, LONGA, PVC, SOLDÁVEL, DN 32 X 20 MM, INSTALADO EM PRUMADA DE ÁGUA - FORNECIMENTO E INSTALAÇÃO. AF_06/2022</t>
  </si>
  <si>
    <t xml:space="preserve">BUCHA DE REDUÇÃO, LONGA, PVC, SOLDÁVEL, DN 40 X 20 MM, INSTALADO EM PRUMADA DE ÁGUA - FORNECIMENTO E INSTALAÇÃO. AF_06/2022</t>
  </si>
  <si>
    <t xml:space="preserve">BUCHA DE REDUÇÃO, LONGA, PVC, SOLDÁVEL, DN 40 X 25 MM, INSTALADO EM PRUMADA DE ÁGUA - FORNECIMENTO E INSTALAÇÃO. AF_06/2022</t>
  </si>
  <si>
    <t xml:space="preserve">BUCHA DE REDUÇÃO, LONGA, PVC, SOLDÁVEL, DN 50 X 20 MM, INSTALADO EM PRUMADA DE ÁGUA - FORNECIMENTO E INSTALAÇÃO. AF_06/2022</t>
  </si>
  <si>
    <t xml:space="preserve">BUCHA DE REDUÇÃO, LONGA, PVC, SOLDÁVEL, DN 50 X 25 MM, INSTALADO EM PRUMADA DE ÁGUA - FORNECIMENTO E INSTALAÇÃO. AF_06/2022</t>
  </si>
  <si>
    <t xml:space="preserve">BUCHA DE REDUÇÃO , LONGA, PVC, SOLDÁVEL, DN 50 X 32 MM, INSTALADO EM PRUMADA DE ÁGUA - FORNECIMENTO E INSTALAÇÃO. AF_06/2022</t>
  </si>
  <si>
    <t xml:space="preserve">BUCHA DE REDUÇÃO, LONGA, PVC, SOLDÁVEL, DN 60 X 25 MM, INSTALADO EM PRUMADA DE ÁGUA - FORNECIMENTO E INSTALAÇÃO. AF_06/2022</t>
  </si>
  <si>
    <t xml:space="preserve">BUCHA DE REDUÇÃO, LONGA, PVC, SOLDÁVEL, DN 60 X 32 MM, INSTALADO EM PRUMADA DE ÁGUA - FORNECIMENTO E INSTALAÇÃO. AF_06/2022</t>
  </si>
  <si>
    <t xml:space="preserve">BUCHA DE REDUÇÃO, LONGA, PVC, SOLDÁVEL, DN 60 X 40 MM, INSTALADO EM PRUMADA DE ÁGUA - FORNECIMENTO E INSTALAÇÃO. AF_06/2022</t>
  </si>
  <si>
    <t xml:space="preserve">BUCHA DE REDUÇÃO, LONGA, PVC, SOLDÁVEL, DN 60 X 50 MM, INSTALADO EM PRUMADA DE ÁGUA - FORNECIMENTO E INSTALAÇÃO. AF_06/2022</t>
  </si>
  <si>
    <t xml:space="preserve">BUCHA DE REDUÇÃO, LONGA, PVC, SOLDÁVEL, DN 75 X 50 MM, INSTALADO EM PRUMADA DE ÁGUA - FORNECIMENTO E INSTALAÇÃO. AF_06/2022</t>
  </si>
  <si>
    <t xml:space="preserve">BUCHA DE REDUÇÃO, LONGA, PVC, SOLDÁVEL, DN 85 X 60 MM, INSTALADO EM PRUMADA DE ÁGUA - FORNECIMENTO E INSTALAÇÃO. AF_06/2022</t>
  </si>
  <si>
    <t xml:space="preserve">JOELHO DE REDUÇÃO, 90 GRAUS, PVC, SOLDÁVEL, DN 32 MM X 25 MM, INSTALADO EM PRUMADA DE ÁGUA - FORNECIMENTO E INSTALAÇÃO. AF_06/2022</t>
  </si>
  <si>
    <t xml:space="preserve">TE DE REDUÇÃO, 90 GRAUS, PVC, SOLDÁVEL, DN 50 MM X 20 MM, INSTALADO EM PRUMADA DE ÁGUA - FORNECIMENTO E INSTALAÇÃO. AF_06/2022</t>
  </si>
  <si>
    <t xml:space="preserve">TE DE REDUÇÃO, 90 GRAUS, PVC, SOLDÁVEL, DN 50 MM X 32 MM, INSTALADO EM PRUMADA DE ÁGUA - FORNECIMENTO E INSTALAÇÃO. AF_06/2022</t>
  </si>
  <si>
    <t xml:space="preserve">BUCHA DE REDUÇÃO, PVC, SOLDÁVEL, DN 40MM X 32MM, INSTALADO EM PRUMADA DE ÁGUA - FORNECIMENTO E INSTALAÇÃO. AF_06/2022</t>
  </si>
  <si>
    <t xml:space="preserve">JOELHO 90 GRAUS, PVC, SOLDÁVEL, DN 40MM, INSTALADO EM RAMAL DE DISTRIBUIÇÃO DE ÁGUA - FORNECIMENTO E INSTALAÇÃO. AF_06/2022</t>
  </si>
  <si>
    <t xml:space="preserve">JOELHO 45 GRAUS, PVC, SOLDÁVEL, DN 40MM, INSTALADO EM RAMAL DE DISTRIBUIÇÃO DE ÁGUA - FORNECIMENTO E INSTALAÇÃO. AF_06/2022</t>
  </si>
  <si>
    <t xml:space="preserve">CURVA 90 GRAUS, PVC, SOLDÁVEL, DN 40MM, INSTALADO EM RAMAL DE DISTRIBUIÇÃO DE ÁGUA - FORNECIMENTO E INSTALAÇÃO. AF_06/2022</t>
  </si>
  <si>
    <t xml:space="preserve">CURVA 45 GRAUS, PVC, SOLDÁVEL, DN 40MM, INSTALADO EM RAMAL DE DISTRIBUIÇÃO DE ÁGUA - FORNECIMENTO E INSTALAÇÃO. AF_06/2022</t>
  </si>
  <si>
    <t xml:space="preserve">JOELHO 90 GRAUS, PVC, SOLDÁVEL, DN 50MM, INSTALADO EM RAMAL DE DISTRIBUIÇÃO DE ÁGUA - FORNECIMENTO E INSTALAÇÃO. AF_06/2022</t>
  </si>
  <si>
    <t xml:space="preserve">JOELHO 45 GRAUS, PVC, SOLDÁVEL, DN 50MM, INSTALADO EM RAMAL DE DISTRIBUIÇÃO DE ÁGUA - FORNECIMENTO E INSTALAÇÃO. AF_06/2022</t>
  </si>
  <si>
    <t xml:space="preserve">CURVA 90 GRAUS, PVC, SOLDÁVEL, DN 50MM, INSTALADO EM RAMAL DE DISTRIBUIÇÃO DE ÁGUA - FORNECIMENTO E INSTALAÇÃO. AF_06/2022</t>
  </si>
  <si>
    <t xml:space="preserve">CURVA 45 GRAUS, PVC, SOLDÁVEL, DN 50MM, INSTALADO EM RAMAL DE DISTRIBUIÇÃO DE ÁGUA - FORNECIMENTO E INSTALAÇÃO. AF_06/2022</t>
  </si>
  <si>
    <t xml:space="preserve">LUVA, PVC, SOLDÁVEL, DN 40MM, INSTALADO EM RAMAL DE DISTRIBUIÇÃO DE ÁGUA - FORNECIMENTO E INSTALAÇÃO. AF_06/2022</t>
  </si>
  <si>
    <t xml:space="preserve">UNIÃO, PVC, SOLDÁVEL, DN 40MM, INSTALADO EM RAMAL DE DISTRIBUIÇÃO DE ÁGUA - FORNECIMENTO E INSTALAÇÃO. AF_06/2022</t>
  </si>
  <si>
    <t xml:space="preserve">LUVA COM ROSCA, PVC, SOLDÁVEL, DN 40MM X 1.1/4, INSTALADO EM RAMAL DE DISTRIBUIÇÃO DE ÁGUA - FORNECIMENTO E INSTALAÇÃO. AF_06/2022</t>
  </si>
  <si>
    <t xml:space="preserve">ADAPTADOR CURTO COM BOLSA E ROSCA PARA REGISTRO, PVC, SOLDÁVEL, DN 40MM X 1.1/4, INSTALADO EM RAMAL DE DISTRIBUIÇÃO DE ÁGUA - FORNECIMENTO E INSTALAÇÃO. AF_06/2022</t>
  </si>
  <si>
    <t xml:space="preserve">BUCHA DE REDUÇÃO, PVC, SOLDÁVEL, DN 40MM X 32MM, INSTALADO EM RAMAL DE DISTRIBUIÇÃO DE ÁGUA - FORNECIMENTO E INSTALAÇÃO. AF_06/2022</t>
  </si>
  <si>
    <t xml:space="preserve">ADAPTADOR CURTO COM BOLSA E ROSCA PARA REGISTRO, PVC, SOLDÁVEL, DN 40MM X 1.1/2, INSTALADO EM RAMAL DE DISTRIBUIÇÃO DE ÁGUA - FORNECIMENTO E INSTALAÇÃO. AF_06/2022</t>
  </si>
  <si>
    <t xml:space="preserve">LUVA, PVC, SOLDÁVEL, DN 50MM, INSTALADO EM RAMAL DE DISTRIBUIÇÃO DE ÁGUA - FORNECIMENTO E INSTALAÇÃO. AF_06/2022</t>
  </si>
  <si>
    <t xml:space="preserve">LUVA DE CORRER, PVC, SOLDÁVEL, DN 50MM, INSTALADO EM RAMAL DE DISTRIBUIÇÃO DE ÁGUA - FORNECIMENTO E INSTALAÇÃO. AF_06/2022</t>
  </si>
  <si>
    <t xml:space="preserve">UNIÃO, PVC, SOLDÁVEL, DN 50MM, INSTALADO EM RAMAL DE DISTRIBUIÇÃO DE ÁGUA - FORNECIMENTO E INSTALAÇÃO. AF_06/2022</t>
  </si>
  <si>
    <t xml:space="preserve">LUVA DE REDUÇÃO, PVC, SOLDÁVEL, DN 50MM X 25MM, INSTALADO EM RAMAL DE DISTRIBUIÇÃO DE ÁGUA   FORNECIMENTO E INSTALAÇÃO. AF_06/2022</t>
  </si>
  <si>
    <t xml:space="preserve">BUCHA DE REDUÇÃO, LONGA, PVC, SOLDÁVEL, DN 50 X 25 MM, INSTALADO EM RAMAL DE DISTRIBUIÇÃO DE ÁGUA - FORNECIMENTO E INSTALAÇÃO. AF_06/2022</t>
  </si>
  <si>
    <t xml:space="preserve">LUVA COM ROSCA, PVC, SOLDÁVEL, DN 50MM X 1.1/2, INSTALADO EM RAMAL DE DISTRIBUIÇÃO DE ÁGUA - FORNECIMENTO E INSTALAÇÃO. AF_06/2022</t>
  </si>
  <si>
    <t xml:space="preserve">ADAPTADOR CURTO COM BOLSA E ROSCA PARA REGISTRO, PVC, SOLDÁVEL, DN 50MM X 1.1/2, INSTALADO EM RAMAL DE DISTRIBUIÇÃO DE ÁGUA - FORNECIMENTO E INSTALAÇÃO. AF_06/2022</t>
  </si>
  <si>
    <t xml:space="preserve">ADAPTADOR CURTO COM BOLSA E ROSCA PARA REGISTRO, PVC, SOLDÁVEL, DN 50MM X 1.1/4, INSTALADO EM RAMAL DE DISTRIBUIÇÃO DE ÁGUA - FORNECIMENTO E INSTALAÇÃO. AF_06/2022</t>
  </si>
  <si>
    <t xml:space="preserve">BUCHA DE REDUÇÃO , LONGA, PVC, SOLDÁVEL, DN 50 X 32 MM, INSTALADO EM RAMAL DE DISTRIBUIÇÃO DE ÁGUA - FORNECIMENTO E INSTALAÇÃO. AF_06/2022</t>
  </si>
  <si>
    <t xml:space="preserve">TE, PVC, SOLDÁVEL, DN 50MM, INSTALADO EM RAMAL DE DISTRIBUIÇÃO DE ÁGUA - FORNECIMENTO E INSTALAÇÃO. AF_06/2022</t>
  </si>
  <si>
    <t xml:space="preserve">TÊ DE REDUÇÃO, PVC, SOLDÁVEL, DN 50MM X 40MM, INSTALADO EM RAMAL DE DISTRIBUIÇÃO DE ÁGUA - FORNECIMENTO E INSTALAÇÃO. AF_06/2022</t>
  </si>
  <si>
    <t xml:space="preserve">TÊ DE REDUÇÃO, PVC, SOLDÁVEL, DN 50MM X 25MM, INSTALADO EM RAMAL DE DISTRIBUIÇÃO DE ÁGUA - FORNECIMENTO E INSTALAÇÃO. AF_06/2022</t>
  </si>
  <si>
    <t xml:space="preserve">TE DE REDUÇÃO, 90 GRAUS, PVC, SOLDÁVEL, DN 50 MM X 20 MM, INSTALADO EM RAMAL DE DISTRIBUIÇÃO DE ÁGUA - FORNECIMENTO E INSTALAÇÃO. AF_06/2022</t>
  </si>
  <si>
    <t xml:space="preserve">TE DE REDUÇÃO, 90 GRAUS, PVC, SOLDÁVEL, DN 50 MM X 32 MM, INSTALADO EM RAMAL DE DISTRIBUIÇÃO DE ÁGUA - FORNECIMENTO E INSTALAÇÃO. AF_06/2022</t>
  </si>
  <si>
    <t xml:space="preserve">BUCHA DE REDUÇÃO, CURTA, PVC, SOLDÁVEL, DN 50 X 40 MM, INSTALADO EM RAMAL DE DISTRIBUIÇÃO DE ÁGUA - FORNECIMENTO E INSTALAÇÃO. AF_06/2022</t>
  </si>
  <si>
    <t xml:space="preserve">BUCHA DE REDUÇÃO, LONGA, PVC, SOLDÁVEL, DN 50 X 20 MM, INSTALADO EM RAMAL DE DISTRIBUIÇÃO DE ÁGUA - FORNECIMENTO E INSTALAÇÃO. AF_06/2022</t>
  </si>
  <si>
    <t xml:space="preserve">TE, PVC, SOLDÁVEL, DN 40MM, INSTALADO EM RAMAL DE DISTRIBUIÇÃO DE ÁGUA - FORNECIMENTO E INSTALAÇÃO. AF_06/2022</t>
  </si>
  <si>
    <t xml:space="preserve">TÊ DE REDUÇÃO, PVC, SOLDÁVEL, DN 40MM X 32MM, INSTALADO EM RAMAL DE DISTRIBUIÇÃO DE ÁGUA - FORNECIMENTO E INSTALAÇÃO. AF_06/2022</t>
  </si>
  <si>
    <t xml:space="preserve">BUCHA DE REDUÇÃO, LONGA, PVC, SOLDÁVEL, DN 40 X 20 MM, INSTALADO EM RAMAL DE DISTRIBUIÇÃO DE ÁGUA - FORNECIMENTO E INSTALAÇÃO. AF_06/2022</t>
  </si>
  <si>
    <t xml:space="preserve">BUCHA DE REDUÇÃO, LONGA, PVC, SOLDÁVEL, DN 40 X 25 MM, INSTALADO EM RAMAL DE DISTRIBUIÇÃO DE ÁGUA - FORNECIMENTO E INSTALAÇÃO. AF_06/2022</t>
  </si>
  <si>
    <t xml:space="preserve">TE DE REDUÇÃO, CPVC, SOLDÁVEL, DN 22 X 15 MM, INSTALADO EM RAMAL OU SUB-RAMAL DE ÁGUA - FORNECIMENTO E INSTALAÇÃO. AF_06/2022</t>
  </si>
  <si>
    <t xml:space="preserve">TE DE REDUÇÃO, CPVC, SOLDÁVEL, DN 28 X 22 MM, INSTALADO EM RAMAL OU SUB-RAMAL DE ÁGUA - FORNECIMENTO E INSTALAÇÃO. AF_06/2022</t>
  </si>
  <si>
    <t xml:space="preserve">TE DE REDUÇÃO, CPVC, SOLDÁVEL, DN 35 X 28 MM, INSTALADO EM RAMAL OU SUB-RAMAL DE ÁGUA - FORNECIMENTO E INSTALAÇÃO. AF_06/2022</t>
  </si>
  <si>
    <t xml:space="preserve">TE DE REDUÇÃO, CPVC, SOLDÁVEL, DN 35 X 28 MM, INSTALADO EM RAMAL DE DISTRIBUIÇÃO DE ÁGUA - FORNECIMENTO E INSTALAÇÃO. AF_06/2022</t>
  </si>
  <si>
    <t xml:space="preserve">TE DE REDUÇÃO, CPVC, SOLDÁVEL, DN 42 X 35 MM, INSTALADO EM PRUMADA DE ÁGUA - FORNECIMENTO E INSTALAÇÃO. AF_06/2022</t>
  </si>
  <si>
    <t xml:space="preserve">TE, CPVC, SOLDÁVEL, DN  42MM, INSTALADO EM RAMAL DE DISTRIBUIÇÃO DE ÁGUA  FORNECIMENTO E INSTALAÇÃO. AF_06/2022</t>
  </si>
  <si>
    <t xml:space="preserve">JOELHO 90 GRAUS, CPVC, SOLDÁVEL, DN 42MM, INSTALADO EM RAMAL DE DISTRIBUIÇÃO DE ÁGUA  FORNECIMENTO E INSTALAÇÃO. AF_06/2022</t>
  </si>
  <si>
    <t xml:space="preserve">JOELHO 45 GRAUS, CPVC, SOLDÁVEL, DN 42MM, INSTALADO EM RAMAL DE DISTRIBUIÇÃO DE ÁGUA  FORNECIMENTO E INSTALAÇÃO. AF_06/2022</t>
  </si>
  <si>
    <t xml:space="preserve">LUVA, CPVC, SOLDÁVEL, DN 42MM, INSTALADO EM RAMAL DE DISTRIBUIÇÃO DE ÁGUA  FORNECIMENTO E INSTALAÇÃO. AF_06/2022</t>
  </si>
  <si>
    <t xml:space="preserve">LUVA DE CORRER, CPVC, SOLDÁVEL, DN 42MM, INSTALADO EM RAMAL DE DISTRIBUIÇÃO DE ÁGUA  FORNECIMENTO E INSTALAÇÃO. AF_06/2022</t>
  </si>
  <si>
    <t xml:space="preserve">UNIÃO, CPVC, SOLDÁVEL, DN 42MM, INSTALADO EM RAMAL DE DISTRIBUIÇÃO DE ÁGUA   FORNECIMENTO E INSTALAÇÃO. AF_06/2022</t>
  </si>
  <si>
    <t xml:space="preserve">LUVA DE TRANSIÇÃO, CPVC, SOLDÁVEL, DN42MM X 1.1/2, INSTALADO EM RAMAL DE DISTRIBUIÇÃO DE ÁGUA  FORNECIMENTO E INSTALAÇÃO. AF_06/2022</t>
  </si>
  <si>
    <t xml:space="preserve">CONECTOR, CPVC, SOLDÁVEL, DN 42MM X 1.1/2, INSTALADO EM RAMAL DE DISTRIBUIÇÃO DE ÁGUA  FORNECIMENTO E INSTALAÇÃO. AF_06/2022</t>
  </si>
  <si>
    <t xml:space="preserve">TE DE REDUÇÃO, CPVC, SOLDÁVEL, DN 42 X 35 MM, INSTALADO EM RAMAL DE DISTRIBUIÇÃO DE ÁGUA - FORNECIMENTO E INSTALAÇÃO. AF_06/2022</t>
  </si>
  <si>
    <t xml:space="preserve">CURVA 90 GRAUS, PVC, SERIE R, ÁGUA PLUVIAL, DN 50 MM, JUNTA ELÁSTICA, FORNECIDO E INSTALADO EM RAMAL DE ENCAMINHAMENTO. AF_06/2022</t>
  </si>
  <si>
    <t xml:space="preserve">CURVA 90 GRAUS, PVC, SERIE R, ÁGUA PLUVIAL, DN 75 MM, JUNTA ELÁSTICA, FORNECIDO E INSTALADO EM RAMAL DE ENCAMINHAMENTO. AF_06/2022</t>
  </si>
  <si>
    <t xml:space="preserve">JOELHO COM VISITA 90 GRAUS, PVC SERIE R, ÁGUA PLUVIAL, DN 100 X 75 MM, JUNTA ELÁSTICA, FORNECIDO E INSTALADO EM RAMAL DE ENCAMINHAMENTO. AF_06/2022</t>
  </si>
  <si>
    <t xml:space="preserve">JOELHO 90 GRAUS, PVC, SERIE R, ÁGUA PLUVIAL, DN 150 MM, JUNTA ELÁSTICA, FORNECIDO E INSTALADO EM RAMAL DE ENCAMINHAMENTO. AF_06/2022</t>
  </si>
  <si>
    <t xml:space="preserve">JOELHO 45 GRAUS, PVC, SERIE R, ÁGUA PLUVIAL, DN 150 MM, JUNTA ELÁSTICA, FORNECIDO E INSTALADO EM RAMAL DE ENCAMINHAMENTO. AF_06/2022</t>
  </si>
  <si>
    <t xml:space="preserve">CURVA 87 GRAUS E 30 MINUTOS, PVC, SERIE R, ÁGUA PLUVIAL, DN 150 MM, JUNTA ELÁSTICA, FORNECIDO E INSTALADO EM RAMAL DE ENCAMINHAMENTO. AF_06/2022</t>
  </si>
  <si>
    <t xml:space="preserve">LUVA SIMPLES, PVC, SERIE R, ÁGUA PLUVIAL, DN 150 MM, JUNTA ELÁSTICA, FORNECIDO E INSTALADO EM RAMAL DE ENCAMINHAMENTO. AF_06/2022</t>
  </si>
  <si>
    <t xml:space="preserve">LUVA DE CORRER, PVC, SERIE R, ÁGUA PLUVIAL, DN 150 MM, JUNTA ELÁSTICA, FORNECIDO E INSTALADO EM RAMAL DE ENCAMINHAMENTO. AF_06/2022</t>
  </si>
  <si>
    <t xml:space="preserve">TÊ DE INSPEÇÃO, PVC, SERIE R, ÁGUA PLUVIAL, DN 150 MM, JUNTA ELÁSTICA, FORNECIDO E INSTALADO EM RAMAL DE ENCAMINHAMENTO. AF_06/2022</t>
  </si>
  <si>
    <t xml:space="preserve">REDUÇÃO EXCÊNTRICA, PVC, SERIE R, ÁGUA PLUVIAL, DN 150 X 100 MM, JUNTA ELÁSTICA, FORNECIDO E INSTALADO EM RAMAL DE ENCAMINHAMENTO. AF_06/2022</t>
  </si>
  <si>
    <t xml:space="preserve">JUNÇÃO SIMPLES, PVC, SERIE R, ÁGUA PLUVIAL, DN 150 X 100 MM, JUNTA ELÁSTICA, FORNECIDO E INSTALADO EM RAMAL DE ENCAMINHAMENTO. AF_06/2022</t>
  </si>
  <si>
    <t xml:space="preserve">TÊ, PVC, SERIE R, ÁGUA PLUVIAL, DN 150 X 100 MM, JUNTA ELÁSTICA, FORNECIDO E INSTALADO EM RAMAL DE ENCAMINHAMENTO. AF_06/2022</t>
  </si>
  <si>
    <t xml:space="preserve">JUNÇÃO SIMPLES, PVC, SERIE R, ÁGUA PLUVIAL, DN 150 X 150 MM, JUNTA ELÁSTICA, FORNECIDO E INSTALADO EM RAMAL DE ENCAMINHAMENTO. AF_06/2022</t>
  </si>
  <si>
    <t xml:space="preserve">TÊ, PVC, SERIE R, ÁGUA PLUVIAL, DN 150 X 150 MM, JUNTA ELÁSTICA, FORNECIDO E INSTALADO EM RAMAL DE ENCAMINHAMENTO. AF_06/2022</t>
  </si>
  <si>
    <t xml:space="preserve">CAP, PVC, SERIE R, ÁGUA PLUVIAL, DN 100 MM, JUNTA ELÁSTICA, FORNECIDO E INSTALADO EM RAMAL DE ENCAMINHAMENTO. AF_06/2022</t>
  </si>
  <si>
    <t xml:space="preserve">CAP, PVC, SERIE R, ÁGUA PLUVIAL, DN 150 MM, JUNTA ELÁSTICA, FORNECIDO E INSTALADO EM RAMAL DE ENCAMINHAMENTO. AF_06/2022</t>
  </si>
  <si>
    <t xml:space="preserve">CAIXAS D'DAGUA, DE INSPECAO E DE GORDURA</t>
  </si>
  <si>
    <t xml:space="preserve">0181</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</si>
  <si>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</si>
  <si>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</si>
  <si>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</si>
  <si>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</si>
  <si>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</si>
  <si>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</si>
  <si>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</si>
  <si>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</si>
  <si>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</si>
  <si>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</si>
  <si>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</si>
  <si>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</si>
  <si>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</si>
  <si>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</si>
  <si>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</si>
  <si>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</si>
  <si>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</si>
  <si>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</si>
  <si>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</si>
  <si>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</si>
  <si>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</si>
  <si>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</si>
  <si>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</si>
  <si>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</si>
  <si>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</si>
  <si>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</si>
  <si>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</si>
  <si>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</si>
  <si>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</si>
  <si>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</si>
  <si>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</si>
  <si>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</si>
  <si>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</si>
  <si>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FURO EM CAIXA D'ÁGUA COM ESPESSURA DE 2 ATÉ 5 MM E DIÂMETRO DE 32 MM. AF_06/2021</t>
  </si>
  <si>
    <t xml:space="preserve">FURO EM CAIXA D'ÁGUA COM ESPESSURA DE 6 ATÉ 8 MM E DIÂMETRO DE 32 MM. AF_06/2021</t>
  </si>
  <si>
    <t xml:space="preserve">FURO EM CAIXA D'ÁGUA COM ESPESSURA DE 2 ATÉ 5 MM E DIÂMETRO DE 40 MM. AF_06/2021</t>
  </si>
  <si>
    <t xml:space="preserve">FURO EM CAIXA D'ÁGUA COM ESPESSURA DE 6 ATÉ 8 MM E DIÂMETRO DE 40 MM. AF_06/2021</t>
  </si>
  <si>
    <t xml:space="preserve">FURO EM CAIXA D'ÁGUA COM ESPESSURA DE 2 ATÉ 5 MM E DIÂMETRO DE 50 MM. AF_06/2021</t>
  </si>
  <si>
    <t xml:space="preserve">FURO EM CAIXA D'ÁGUA COM ESPESSURA DE 6 ATÉ 8 MM E DIÂMETRO DE 50 MM. AF_06/2021</t>
  </si>
  <si>
    <t xml:space="preserve">FURO EM CAIXA D'ÁGUA COM ESPESSURA DE 2 ATÉ 5 MM E DIÂMETRO DE 60 MM. AF_06/2021</t>
  </si>
  <si>
    <t xml:space="preserve">FURO EM CAIXA D'ÁGUA COM ESPESSURA DE 6 ATÉ 8 MM E DIÂMETRO DE 60 MM. AF_06/2021</t>
  </si>
  <si>
    <t xml:space="preserve">FURO EM CAIXA D'ÁGUA COM ESPESSURA DE 2 ATÉ 5 MM E DIÂMETRO DE 75 MM. AF_06/2021</t>
  </si>
  <si>
    <t xml:space="preserve">FURO EM CAIXA D'ÁGUA COM ESPESSURA DE 6 ATÉ 8 MM E DIÂMETRO DE 75 MM. AF_06/2021</t>
  </si>
  <si>
    <t xml:space="preserve">FURO EM CAIXA D'ÁGUA COM ESPESSURA DE 2 ATÉ 5 MM E DIÂMETRO DE 100 MM. AF_06/2021</t>
  </si>
  <si>
    <t xml:space="preserve">FURO EM CAIXA D'ÁGUA COM ESPESSURA DE 6 ATÉ 8 MM E DIÂMETRO DE 100 MM. AF_06/2021</t>
  </si>
  <si>
    <t xml:space="preserve">CAIXA D´ÁGUA EM POLIETILENO, 500 LITROS - FORNECIMENTO E INSTALAÇÃO. AF_06/2021</t>
  </si>
  <si>
    <t xml:space="preserve">CAIXA D´ÁGUA EM POLIETILENO, 750 LITROS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</si>
  <si>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</si>
  <si>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</si>
  <si>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</si>
  <si>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POLIÉSTER REFORÇADO COM FIBRA DE VIDRO, 500 LITROS - FORNECIMENTO E INSTALAÇÃO. AF_06/2021</t>
  </si>
  <si>
    <t xml:space="preserve">CAIXA D´ÁGUA EM POLIÉSTER REFORÇADO COM FIBRA DE VIDRO, 1000 LITROS - FORNECIMENTO E INSTALAÇÃO. AF_06/2021</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</si>
  <si>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</si>
  <si>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</si>
  <si>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CAIXA D´ÁGUA EM POLIÉSTER REFORÇADO COM FIBRA DE VIDRO, 5000 LITROS - FORNECIMENTO E INSTALAÇÃO. AF_06/2021</t>
  </si>
  <si>
    <t xml:space="preserve">CAIXA D´ÁGUA EM POLIÉSTER REFORÇADO COM FIBRA DE VIDRO, 10000 LITROS - FORNECIMENTO E INSTALAÇÃO. AF_06/2021</t>
  </si>
  <si>
    <t xml:space="preserve">CAIXA D´ÁGUA EM POLIETILENO, 1000 LITROS (INCLUSOS TUBOS, CONEXÕES E TORNEIRA DE BÓIA) - FORNECIMENTO E INSTALAÇÃO. AF_06/2021</t>
  </si>
  <si>
    <t xml:space="preserve">RALOS/CAIXA SIFONADA</t>
  </si>
  <si>
    <t xml:space="preserve">0182</t>
  </si>
  <si>
    <t xml:space="preserve">CAIXA SIFONADA, PVC, DN 100 X 100 X 50 MM, FORNECIDA E INSTALADA EM RAMAIS DE ENCAMINHAMENTO DE ÁGUA PLUVIAL. AF_06/2022</t>
  </si>
  <si>
    <t xml:space="preserve">CAIXA SIFONADA, PVC, DN 150 X 185 X 75 MM, FORNECIDA E INSTALADA EM RAMAIS DE ENCAMINHAMENTO DE ÁGUA PLUVIAL. AF_06/2022</t>
  </si>
  <si>
    <t xml:space="preserve">RALO SIFONADO, PVC, DN 100 X 40 MM, JUNTA SOLDÁVEL, FORNECIDO E INSTALADO EM RAMAIS DE ENCAMINHAMENTO DE ÁGUA PLUVIAL. AF_06/2022</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</si>
  <si>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</si>
  <si>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</si>
  <si>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</si>
  <si>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</si>
  <si>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APARELHOS SANITARIOS, LOUCAS, METAIS E OUTROS</t>
  </si>
  <si>
    <t xml:space="preserve">0183</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</si>
  <si>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</si>
  <si>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</si>
  <si>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</si>
  <si>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</si>
  <si>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</si>
  <si>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</si>
  <si>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</si>
  <si>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</si>
  <si>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</si>
  <si>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</si>
  <si>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</si>
  <si>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</si>
  <si>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</si>
  <si>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</si>
  <si>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</si>
  <si>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</si>
  <si>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GRANITO CINZA POLIDO, DE 1,50 X 0,60 M, PARA PIA DE COZINHA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</si>
  <si>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</si>
  <si>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</si>
  <si>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</si>
  <si>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</si>
  <si>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</si>
  <si>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CUBA DE EMBUTIR OVAL EM LOUÇA BRANCA, 35 X 50CM OU EQUIVALENTE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</si>
  <si>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</si>
  <si>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</si>
  <si>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</si>
  <si>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</si>
  <si>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</si>
  <si>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</si>
  <si>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</si>
  <si>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</si>
  <si>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</si>
  <si>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</si>
  <si>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</si>
  <si>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</si>
  <si>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</si>
  <si>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</si>
  <si>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</si>
  <si>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</si>
  <si>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</si>
  <si>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</si>
  <si>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</si>
  <si>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</si>
  <si>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</si>
  <si>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</si>
  <si>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</si>
  <si>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</si>
  <si>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</si>
  <si>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</si>
  <si>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</si>
  <si>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</si>
  <si>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</si>
  <si>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</si>
  <si>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</si>
  <si>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</si>
  <si>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</si>
  <si>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</si>
  <si>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</si>
  <si>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</si>
  <si>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</si>
  <si>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</si>
  <si>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</si>
  <si>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</si>
  <si>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</si>
  <si>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</si>
  <si>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</si>
  <si>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</si>
  <si>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</si>
  <si>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</si>
  <si>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</si>
  <si>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</si>
  <si>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</si>
  <si>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</si>
  <si>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</si>
  <si>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SABONETEIRA PLASTICA TIPO DISPENSER PARA SABONETE LIQUIDO COM RESERVATORIO 800 A 1500 ML, INCLUSO FIXAÇÃO. AF_01/2020</t>
  </si>
  <si>
    <t xml:space="preserve">VASO SANITÁRIO INFANTIL LOUÇA BRANCA - FORNECIMENTO E INSTALACAO. AF_01/2020</t>
  </si>
  <si>
    <t xml:space="preserve">ASSENTO SANITÁRIO CONVENCIONAL - FORNECIMENTO E INSTALACAO. AF_01/2020</t>
  </si>
  <si>
    <t xml:space="preserve">ASSENTO SANITÁRIO INFANTIL - FORNECIMENTO E INSTALACAO. AF_01/2020</t>
  </si>
  <si>
    <t xml:space="preserve">CUBA DE EMBUTIR RETANGULAR DE AÇO INOXIDÁVEL, 56 X 33 X 12 CM - FORNECIMENTO E INSTALAÇÃO. AF_01/2020</t>
  </si>
  <si>
    <t xml:space="preserve">TORNEIRA CROMADA DE MESA PARA LAVATORIO, TIPO MONOCOMANDO. AF_01/2020</t>
  </si>
  <si>
    <t xml:space="preserve">TORNEIRA CROMADA DE MESA PARA LAVATÓRIO COM SENSOR DE PRESENCA. AF_01/2020</t>
  </si>
  <si>
    <t xml:space="preserve">SABONETEIRA DE PAREDE EM PLASTICO ABS COM ACABAMENTO CROMADO E ACRILICO, INCLUSO FIXAÇÃO.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</si>
  <si>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</si>
  <si>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</si>
  <si>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</si>
  <si>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MICTÓRIO SIFONADO LOUÇA BRANCA PARA ENTRADA DE ÁGUA EMBUTIDA  PADRÃO ALTO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</si>
  <si>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</si>
  <si>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</si>
  <si>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</si>
  <si>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</si>
  <si>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</si>
  <si>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</si>
  <si>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</si>
  <si>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</si>
  <si>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</si>
  <si>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</si>
  <si>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</si>
  <si>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</si>
  <si>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</si>
  <si>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</si>
  <si>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PUXADOR PARA PCD, FIXADO NA PORTA - FORNECIMENTO E INSTALAÇÃO. AF_01/2020</t>
  </si>
  <si>
    <t xml:space="preserve">BANCO ARTICULADO, EM ACO INOX, PARA PCD, FIXADO NA PAREDE - FORNECIMENTO E INSTALAÇÃO. AF_01/2020</t>
  </si>
  <si>
    <t xml:space="preserve">VASO SANITÁRIO SIFONADO COM CAIXA ACOPLADA, LOUÇA BRANCA - PADRÃO ALTO - FORNECIMENTO E INSTALAÇÃO. AF_01/2020</t>
  </si>
  <si>
    <t xml:space="preserve">FOSSAS/SUMIDOUROS</t>
  </si>
  <si>
    <t xml:space="preserve">0184</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</si>
  <si>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</si>
  <si>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</si>
  <si>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</si>
  <si>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</si>
  <si>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</si>
  <si>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</si>
  <si>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</si>
  <si>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</si>
  <si>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</si>
  <si>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</si>
  <si>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</si>
  <si>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</si>
  <si>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</si>
  <si>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</si>
  <si>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TANQUE SÉPTICO RETANGULAR, EM ALVENARIA COM TIJOLOS CERÂMICOS MACIÇOS, DIMENSÕES INTERNAS: 1,0 X 2,0 X H=1,4 M, VOLUME ÚTIL: 2000 L (PARA 5 CONTRIBUINTES). AF_12/2020</t>
  </si>
  <si>
    <t xml:space="preserve">TANQUE SÉPTICO RETANGULAR, EM ALVENARIA COM TIJOLOS CERÂMICOS MACIÇOS, DIMENSÕES INTERNAS: 1,2 X 2,4 X H=1,6 M, VOLUME ÚTIL: 3456 L (PARA 13 CONTRIBUINTES). AF_12/2020</t>
  </si>
  <si>
    <t xml:space="preserve">TANQUE SÉPTICO RETANGULAR, EM ALVENARIA COM TIJOLOS CERÂMICOS MACIÇOS, DIMENSÕES INTERNAS: 1,4 X 3,2 X H=1,8 M, VOLUME ÚTIL: 6272 L (PARA 32 CONTRIBUINTES). AF_12/2020</t>
  </si>
  <si>
    <t xml:space="preserve">TANQUE SÉPTICO RETANGULAR, EM ALVENARIA COM TIJOLOS CERÂMICOS MACIÇOS, DIMENSÕES INTERNAS: 1,6 X 4,4 X H=1,8 M, VOLUME ÚTIL: 9856 L (PARA 68 CONTRIBUINTES). AF_12/2020</t>
  </si>
  <si>
    <t xml:space="preserve">TANQUE SÉPTICO RETANGULAR, EM ALVENARIA COM TIJOLOS CERÂMICOS MACIÇOS, DIMENSÕES INTERNAS: 1,6 X 4,8 X H=2,0 M, VOLUME ÚTIL: 12288 L (PARA 86 CONTRIBUINTES). AF_12/2020</t>
  </si>
  <si>
    <t xml:space="preserve">TANQUE SÉPTICO RETANGULAR, EM ALVENARIA COM TIJOLOS CERÂMICOS MACIÇOS, DIMENSÕES INTERNAS: 1,6 X 4,6 X H=2,4 M, VOLUME ÚTIL: 14720 L (PARA 105 CONTRIBUINTES). AF_12/2020</t>
  </si>
  <si>
    <t xml:space="preserve">FILTRO ANAERÓBIO RETANGULAR, EM ALVENARIA COM TIJOLOS CERÂMICOS MACIÇOS, DIMENSÕES INTERNAS: 0,8 X 1,2 X H=1,67 M, VOLUME ÚTIL: 1152 L (PARA 5 CONTRIBUINTES). AF_12/2020</t>
  </si>
  <si>
    <t xml:space="preserve">FILTRO ANAERÓBIO RETANGULAR, EM ALVENARIA COM TIJOLOS CERÂMICOS MACIÇOS, DIMENSÕES INTERNAS: 1,2 X 1,8 X H=1,67 M, VOLUME ÚTIL: 2592 L (PARA 13 CONTRIBUINTES). AF_12/2020</t>
  </si>
  <si>
    <t xml:space="preserve">FILTRO ANAERÓBIO RETANGULAR, EM ALVENARIA COM TIJOLOS CERÂMICOS MACIÇOS, DIMENSÕES INTERNAS: 1,4 X 3,0 X H=1,67 M, VOLUME ÚTIL: 5040 L (PARA 32 CONTRIBUINTES). AF_12/2020</t>
  </si>
  <si>
    <t xml:space="preserve">FILTRO ANAERÓBIO RETANGULAR, EM ALVENARIA COM TIJOLOS CERÂMICOS MACIÇOS, DIMENSÕES INTERNAS: 1,4 X 4,2 X H=1,67 M, VOLUME ÚTIL: 7056 L (PARA 67 CONTRIBUINTES). AF_12/2020</t>
  </si>
  <si>
    <t xml:space="preserve">FILTRO ANAERÓBIO RETANGULAR, EM ALVENARIA COM TIJOLOS CERÂMICOS MACIÇOS, DIMENSÕES INTERNAS: 1,6 X 4,6 X H=1,67 M, VOLUME ÚTIL: 8832 L (PARA 84 CONTRIBUINTES). AF_12/2020</t>
  </si>
  <si>
    <t xml:space="preserve">FILTRO ANAERÓBIO RETANGULAR, EM ALVENARIA COM TIJOLOS CERÂMICOS MACIÇOS, DIMENSÕES INTERNAS: 1,6 X 5,6 X H=1,67 M, VOLUME ÚTIL: 10752 L (PARA 103 CONTRIBUINTES). AF_12/2020</t>
  </si>
  <si>
    <t xml:space="preserve">SUMIDOURO RETANGULAR, EM ALVENARIA COM TIJOLOS CERÂMICOS MACIÇOS, DIMENSÕES INTERNAS: 0,8 X 1,4 X H=3,0 M, ÁREA DE INFILTRAÇÃO: 13,2 M² (PARA 5 CONTRIBUINTES). AF_12/2020</t>
  </si>
  <si>
    <t xml:space="preserve">SUMIDOURO RETANGULAR, EM ALVENARIA COM TIJOLOS CERÂMICOS MACIÇOS, DIMENSÕES INTERNAS: 1,0 X 3,0 X H=3,0 M, ÁREA DE INFILTRAÇÃO: 25 M² (PARA 10 CONTRIBUINTES). AF_12/2020</t>
  </si>
  <si>
    <t xml:space="preserve">SUMIDOURO RETANGULAR, EM ALVENARIA COM TIJOLOS CERÂMICOS MACIÇOS, DIMENSÕES INTERNAS: 1,6 X 3,4 X H=3,0 M, ÁREA DE INFILTRAÇÃO: 32,9 M² (PARA 13 CONTRIBUINTES). AF_12/2020</t>
  </si>
  <si>
    <t xml:space="preserve">SUMIDOURO RETANGULAR, EM ALVENARIA COM TIJOLOS CERÂMICOS MACIÇOS, DIMENSÕES INTERNAS: 1,6 X 5,8 X H=3,0 M, ÁREA DE INFILTRAÇÃO: 50 M² (PARA 20 CONTRIBUINTES). AF_12/2020</t>
  </si>
  <si>
    <t xml:space="preserve">TANQUE SÉPTICO RETANGULAR, EM ALVENARIA COM BLOCOS DE CONCRETO, DIMENSÕES INTERNAS: 1,0 X 2,0 X H=1,4 M, VOLUME ÚTIL: 2000 L (PARA 5 CONTRIBUINTES). AF_12/2020</t>
  </si>
  <si>
    <t xml:space="preserve">TANQUE SÉPTICO RETANGULAR, EM ALVENARIA COM BLOCOS DE CONCRETO, DIMENSÕES INTERNAS: 1,2 X 2,4 X H=1,6 M, VOLUME ÚTIL: 3456 L (PARA 13 CONTRIBUINTES). AF_12/2020</t>
  </si>
  <si>
    <t xml:space="preserve">TANQUE SÉPTICO RETANGULAR, EM ALVENARIA COM BLOCOS DE CONCRETO, DIMENSÕES INTERNAS: 1,4 X 3,2 X H=1,8 M, VOLUME ÚTIL: 6272 L (PARA 32 CONTRIBUINTES). AF_12/2020</t>
  </si>
  <si>
    <t xml:space="preserve">TANQUE SÉPTICO RETANGULAR, EM ALVENARIA COM BLOCOS DE CONCRETO, DIMENSÕES INTERNAS: 1,6 X 4,4 X H=1,8 M, VOLUME ÚTIL: 9856 L (PARA 68 CONTRIBUINTES). AF_12/2020</t>
  </si>
  <si>
    <t xml:space="preserve">TANQUE SÉPTICO RETANGULAR, EM ALVENARIA COM BLOCOS DE CONCRETO, DIMENSÕES INTERNAS: 1,6 X 4,8 X H=2,0 M, VOLUME ÚTIL: 12288 L (PARA 86 CONTRIBUINTES). AF_12/2020</t>
  </si>
  <si>
    <t xml:space="preserve">TANQUE SÉPTICO RETANGULAR, EM ALVENARIA COM BLOCOS DE CONCRETO, DIMENSÕES INTERNAS: 1,6 X 4,6 X H=2,4 M, VOLUME ÚTIL: 14720 L (PARA 105 CONTRIBUINTES). AF_12/2020</t>
  </si>
  <si>
    <t xml:space="preserve">FILTRO ANAERÓBIO RETANGULAR, EM ALVENARIA COM BLOCOS DE CONCRETO, DIMENSÕES INTERNAS: 0,8 X 1,2 X H=1,67 M, VOLUME ÚTIL: 1152 L (PARA 5 CONTRIBUINTES). AF_12/2020</t>
  </si>
  <si>
    <t xml:space="preserve">FILTRO ANAERÓBIO RETANGULAR, EM ALVENARIA COM BLOCOS DE CONCRETO, DIMENSÕES INTERNAS: 1,2 X 1,8 X H=1,67 M, VOLUME ÚTIL: 2592 L (PARA 13 CONTRIBUINTES). AF_12/2020</t>
  </si>
  <si>
    <t xml:space="preserve">FILTRO ANAERÓBIO RETANGULAR, EM ALVENARIA COM BLOCOS DE CONCRETO, DIMENSÕES INTERNAS: 1,4 X 3,0 X H=1,67 M, VOLUME ÚTIL: 5040 L (PARA 32 CONTRIBUINTES). AF_12/2020</t>
  </si>
  <si>
    <t xml:space="preserve">FILTRO ANAERÓBIO RETANGULAR, EM ALVENARIA COM BLOCOS DE CONCRETO, DIMENSÕES INTERNAS: 1,4 X 4,2 X H=1,67 M, VOLUME ÚTIL: 7056 L (PARA 67 CONTRIBUINTES). AF_12/2020</t>
  </si>
  <si>
    <t xml:space="preserve">FILTRO ANAERÓBIO RETANGULAR, EM ALVENARIA COM BLOCOS DE CONCRETO, DIMENSÕES INTERNAS: 1,6 X 4,6 X H=1,67 M, VOLUME ÚTIL: 8832 L (PARA 84 CONTRIBUINTES). AF_12/2020</t>
  </si>
  <si>
    <t xml:space="preserve">FILTRO ANAERÓBIO RETANGULAR, EM ALVENARIA COM BLOCOS DE CONCRETO, DIMENSÕES INTERNAS: 1,6 X 5,6 X H=1,67 M, VOLUME ÚTIL: 10752 L (PARA 103 CONTRIBUINTES). AF_12/2020</t>
  </si>
  <si>
    <t xml:space="preserve">SUMIDOURO RETANGULAR, EM ALVENARIA COM BLOCOS DE CONCRETO, DIMENSÕES INTERNAS: 0,8 X 1,4 X H=3,0 M, ÁREA DE INFILTRAÇÃO: 13,2 M² (PARA 5 CONTRIBUINTES). AF_12/2020</t>
  </si>
  <si>
    <t xml:space="preserve">SUMIDOURO RETANGULAR, EM ALVENARIA COM BLOCOS DE CONCRETO, DIMENSÕES INTERNAS: 1,0 X 3,0 X H=3,0 M, ÁREA DE INFILTRAÇÃO: 25 M² (PARA 10 CONTRIBUINTES). AF_12/2020</t>
  </si>
  <si>
    <t xml:space="preserve">SUMIDOURO RETANGULAR, EM ALVENARIA COM BLOCOS DE CONCRETO, DIMENSÕES INTERNAS: 1,6 X 3,4 X H=3,0 M, ÁREA DE INFILTRAÇÃO: 32,9 M² (PARA 13 CONTRIBUINTES). . AF_12/2020</t>
  </si>
  <si>
    <t xml:space="preserve">SUMIDOURO RETANGULAR, EM ALVENARIA COM BLOCOS DE CONCRETO, DIMENSÕES INTERNAS: 1,6 X 5,8 X H=3,0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</si>
  <si>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</si>
  <si>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GORDURA PEQUENA (CAPACIDADE: 19 L), CIRCULAR, EM PVC, DIÂMETRO INTERNO=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</si>
  <si>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</si>
  <si>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</si>
  <si>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0,60 M E ALTURA = 0,10 M. AF_12/2020</t>
  </si>
  <si>
    <t xml:space="preserve">PONTOS DE AGUA/ESGOTO</t>
  </si>
  <si>
    <t xml:space="preserve">0185</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</si>
  <si>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</si>
  <si>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</si>
  <si>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REGISTROS/VALVULAS</t>
  </si>
  <si>
    <t xml:space="preserve">0271</t>
  </si>
  <si>
    <t xml:space="preserve">REGISTRO DE PRESSÃO BRUTO, LATÃO, ROSCÁVEL, 1/2" - FORNECIMENTO E INSTALAÇÃO. AF_08/2021</t>
  </si>
  <si>
    <t xml:space="preserve">REGISTRO DE PRESSÃO BRUTO, LATÃO,  ROSCÁVEL, 3/4'' - FORNECIMENTO E INSTALAÇÃO. AF_08/2021</t>
  </si>
  <si>
    <t xml:space="preserve">REGISTRO DE GAVETA BRUTO, LATÃO, ROSCÁVEL, 1/2" - FORNECIMENTO E INSTALAÇÃO. AF_08/2021</t>
  </si>
  <si>
    <t xml:space="preserve">REGISTRO DE GAVETA BRUTO, LATÃO, ROSCÁVEL, 3/4" - FORNECIMENTO E INSTALAÇÃO. AF_08/2021</t>
  </si>
  <si>
    <t xml:space="preserve">MISTURADOR MONOCOMANDO PARA CHUVEIRO, BASE BRUTA E ACABAMENTO CROMADO - FORNECIMENTO E INSTALAÇÃO. AF_08/2021</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</si>
  <si>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</si>
  <si>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</si>
  <si>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</si>
  <si>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</si>
  <si>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</si>
  <si>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</si>
  <si>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 FORNECIMENTO E INSTALAÇÃO. AF_08/2021</t>
  </si>
  <si>
    <t xml:space="preserve">REGISTRO DE PRESSÃO BRUTO, LATÃO, ROSCÁVEL, 3/4", COM ACABAMENTO E CANOPLA CROMADOS - FORNECIMENTO E INSTALAÇÃO. AF_08/2021</t>
  </si>
  <si>
    <t xml:space="preserve">REGISTRO DE GAVETA BRUTO, LATÃO, ROSCÁVEL, 1/2", COM ACABAMENTO E CANOPLA CROMADOS - FORNECIMENTO E INSTALAÇÃO. AF_08/2021</t>
  </si>
  <si>
    <t xml:space="preserve">REGISTRO DE GAVETA BRUTO, LATÃO, ROSCÁVEL, 3/4", COM ACABAMENTO E CANOPLA CROMADOS - FORNECIMENTO E INSTALAÇÃO. AF_08/2021</t>
  </si>
  <si>
    <t xml:space="preserve">REGISTRO DE ESFERA, PVC, ROSCÁVEL, COM VOLANTE, 3/4" - FORNECIMENTO E INSTALAÇÃO. AF_08/2021</t>
  </si>
  <si>
    <t xml:space="preserve">REGISTRO DE ESFERA, PVC, SOLDÁVEL, COM VOLANTE, DN  25 MM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</si>
  <si>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</si>
  <si>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</si>
  <si>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</si>
  <si>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</si>
  <si>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1" - FORNECIMENTO E INSTALAÇÃO. AF_08/2021</t>
  </si>
  <si>
    <t xml:space="preserve">REGISTRO DE GAVETA BRUTO, LATÃO, ROSCÁVEL, 1 1/4" - FORNECIMENTO E INSTALAÇÃO. AF_08/2021</t>
  </si>
  <si>
    <t xml:space="preserve">REGISTRO DE GAVETA BRUTO, LATÃO, ROSCÁVEL, 1 1/2" - FORNECIMENTO E INSTALAÇÃO. AF_08/2021</t>
  </si>
  <si>
    <t xml:space="preserve">REGISTRO DE GAVETA BRUTO, LATÃO, ROSCÁVEL, 2" - FORNECIMENTO E INSTALAÇÃO. AF_08/2021</t>
  </si>
  <si>
    <t xml:space="preserve">REGISTRO DE GAVETA BRUTO, LATÃO, ROSCÁVEL, 2 1/2" - FORNECIMENTO E INSTALAÇÃO. AF_08/2021</t>
  </si>
  <si>
    <t xml:space="preserve">REGISTRO DE GAVETA BRUTO, LATÃO, ROSCÁVEL, 3" - FORNECIMENTO E INSTALAÇÃO. AF_08/2021</t>
  </si>
  <si>
    <t xml:space="preserve">REGISTRO DE GAVETA BRUTO, LATÃO, ROSCÁVEL, 4" - FORNECIMENTO E INSTALAÇÃO. AF_08/2021</t>
  </si>
  <si>
    <t xml:space="preserve">REGISTRO DE GAVETA BRUTO, LATÃO, ROSCÁVEL, 1", COM ACABAMENTO E CANOPLA CROMADOS - FORNECIMENTO E INSTALAÇÃO. AF_08/2021</t>
  </si>
  <si>
    <t xml:space="preserve">REGISTRO DE GAVETA BRUTO, LATÃO, ROSCÁVEL, 1 1/4", COM ACABAMENTO E CANOPLA CROMADOS - FORNECIMENTO E INSTALAÇÃO. AF_08/2021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</si>
  <si>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</si>
  <si>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</si>
  <si>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TORNEIRA DE BOIA PARA CAIXA D'ÁGUA, ROSCÁVEL, 3/4" - FORNECIMENTO E INSTALAÇÃO. AF_08/2021</t>
  </si>
  <si>
    <t xml:space="preserve">TORNEIRA DE BOIA PARA CAIXA D'ÁGUA, ROSCÁVEL, 1" - FORNECIMENTO E INSTALAÇÃO. AF_08/2021</t>
  </si>
  <si>
    <t xml:space="preserve">TORNEIRA DE BOIA PARA CAIXA D'ÁGUA, ROSCÁVEL, 1 1/4" - FORNECIMENTO E INSTALAÇÃO. AF_08/2021</t>
  </si>
  <si>
    <t xml:space="preserve">TORNEIRA DE BOIA PARA CAIXA D'ÁGUA, ROSCÁVEL, 1 1/2" - FORNECIMENTO E INSTALAÇÃO. AF_08/2021</t>
  </si>
  <si>
    <t xml:space="preserve">TORNEIRA DE BOIA PARA CAIXA D'ÁGUA, ROSCÁVEL, 2" - FORNECIMENTO E INSTALAÇÃO. AF_08/2021</t>
  </si>
  <si>
    <t xml:space="preserve">VÁLVULA DE ESFERA BRUTA, BRONZE, ROSCÁVEL, 1/2" - FORNECIMENTO E INSTALAÇÃO. AF_08/2021</t>
  </si>
  <si>
    <t xml:space="preserve">VÁLVULA DE ESFERA BRUTA, BRONZE, ROSCÁVEL, 3/4'' - FORNECIMENTO E INSTALAÇÃO. AF_08/2021</t>
  </si>
  <si>
    <t xml:space="preserve">VÁLVULA DE ESFERA BRUTA, BRONZE, ROSCÁVEL, 1'' - FORNECIMENTO E INSTALAÇÃO. AF_08/2021</t>
  </si>
  <si>
    <t xml:space="preserve">VÁLVULA DE ESFERA BRUTA, BRONZE, ROSCÁVEL, 1 1/4'' - FORNECIMENTO E INSTALAÇÃO. AF_08/2021</t>
  </si>
  <si>
    <t xml:space="preserve">VÁLVULA DE ESFERA BRUTA, BRONZE, ROSCÁVEL, 1 1/2'' - FORNECIMENTO E INSTALAÇÃO. AF_08/2021</t>
  </si>
  <si>
    <t xml:space="preserve">VÁLVULA DE ESFERA BRUTA, BRONZE, ROSCÁVEL, 2'' - FORNECIMENTO E INSTALAÇÃO. AF_08/2021</t>
  </si>
  <si>
    <t xml:space="preserve">VÁLVULA DE RETENÇÃO HORIZONTAL, DE BRONZE, ROSCÁVEL, 3/4" - FORNECIMENTO E INSTALAÇÃO. AF_08/2021</t>
  </si>
  <si>
    <t xml:space="preserve">VÁLVULA DE RETENÇÃO HORIZONTAL, DE BRONZE, ROSCÁVEL, 1" - FORNECIMENTO E INSTALAÇÃO. AF_08/2021</t>
  </si>
  <si>
    <t xml:space="preserve">VÁLVULA DE RETENÇÃO HORIZONTAL, DE BRONZE, ROSCÁVEL, 1 1/4" - FORNECIMENTO E INSTALAÇÃO. AF_08/2021</t>
  </si>
  <si>
    <t xml:space="preserve">VÁLVULA DE RETENÇÃO HORIZONTAL, DE BRONZE, ROSCÁVEL, 1 1/2"  - FORNECIMENTO E INSTALAÇÃO. AF_08/2021</t>
  </si>
  <si>
    <t xml:space="preserve">VÁLVULA DE RETENÇÃO HORIZONTAL, DE BRONZE, ROSCÁVEL, 2"  - FORNECIMENTO E INSTALAÇÃO. AF_08/2021</t>
  </si>
  <si>
    <t xml:space="preserve">VÁLVULA DE RETENÇÃO HORIZONTAL, DE BRONZE, ROSCÁVEL, 2 1/2" - FORNECIMENTO E INSTALAÇÃO. AF_08/2021</t>
  </si>
  <si>
    <t xml:space="preserve">VÁLVULA DE RETENÇÃO HORIZONTAL, DE BRONZE, ROSCÁVEL, 3" - FORNECIMENTO E INSTALAÇÃO. AF_08/2021</t>
  </si>
  <si>
    <t xml:space="preserve">VÁLVULA DE RETENÇÃO HORIZONTAL, DE BRONZE, ROSCÁVEL, 4" - FORNECIMENTO E INSTALAÇÃO. AF_08/2021</t>
  </si>
  <si>
    <t xml:space="preserve">VÁLVULA DE RETENÇÃO VERTICAL, DE BRONZE, ROSCÁVEL, 1/2" - FORNECIMENTO E INSTALAÇÃO. AF_08/2021</t>
  </si>
  <si>
    <t xml:space="preserve">VÁLVULA DE RETENÇÃO VERTICAL, DE BRONZE, ROSCÁVEL, 3/4" - FORNECIMENTO E INSTALAÇÃO. AF_08/2021</t>
  </si>
  <si>
    <t xml:space="preserve">VÁLVULA DE RETENÇÃO VERTICAL, DE BRONZE, ROSCÁVEL, 1" - FORNECIMENTO E INSTALAÇÃO. AF_08/2021</t>
  </si>
  <si>
    <t xml:space="preserve">VÁLVULA DE RETENÇÃO VERTICAL, DE BRONZE, ROSCÁVEL, 1 1/4" - FORNECIMENTO E INSTALAÇÃO. AF_08/2021</t>
  </si>
  <si>
    <t xml:space="preserve">VÁLVULA DE RETENÇÃO VERTICAL, DE BRONZE, ROSCÁVEL, 1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</si>
  <si>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</si>
  <si>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</si>
  <si>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4" - FORNECIMENTO E INSTALAÇÃO. AF_08/2021</t>
  </si>
  <si>
    <t xml:space="preserve">VÁLVULA DE DESCARGA METÁLICA, BASE 1 1/2", ACABAMENTO METALICO CROMADO - FORNECIMENTO E INSTALAÇÃO. AF_08/2021</t>
  </si>
  <si>
    <t xml:space="preserve">VÁLVULA DE RETENÇÃO HORIZONTAL, DE BRONZE, ROSCÁVEL, 1/2" - FORNECIMENTO E INSTALAÇÃO. AF_08/2021</t>
  </si>
  <si>
    <t xml:space="preserve">VÁLVULA DE RETENÇÃO VERTICAL, DE BRONZE, ROSCÁVEL, 2 1/2" - FORNECIMENTO E INSTALAÇÃO. AF_08/2021</t>
  </si>
  <si>
    <t xml:space="preserve">VÁLVULA DE RETENÇÃO, DE BRONZE, PÉ COM CRIVOS, ROSCÁVEL, 3/4" - FORNECIMENTO E INSTALAÇÃO. AF_08/2021</t>
  </si>
  <si>
    <t xml:space="preserve">VÁLVULA DE RETENÇÃO, DE BRONZE, PÉ COM CRIVOS, ROSCÁVEL, 1" - FORNECIMENTO E INSTALAÇÃO. AF_08/2021</t>
  </si>
  <si>
    <t xml:space="preserve">VÁLVULA DE RETENÇÃO, DE BRONZE, PÉ COM CRIVOS, ROSCÁVEL, 1 1/4" - FORNECIMENTO E INSTALAÇÃO. AF_08/2021</t>
  </si>
  <si>
    <t xml:space="preserve">VÁLVULA DE RETENÇÃO, DE BRONZE, PÉ COM CRIVOS, ROSCÁVEL, 1 1/2" - FORNECIMENTO E INSTALAÇÃO. AF_08/2021</t>
  </si>
  <si>
    <t xml:space="preserve">VÁLVULA DE RETENÇÃO, DE BRONZE, PÉ COM CRIVOS, ROSCÁVEL, 2" - FORNECIMENTO E INSTALAÇÃO. AF_08/2021</t>
  </si>
  <si>
    <t xml:space="preserve">VÁLVULA DE RETENÇÃO, DE BRONZE, PÉ COM CRIVOS, ROSCÁVEL, 2 1/2" - FORNECIMENTO E INSTALAÇÃO. AF_08/2021</t>
  </si>
  <si>
    <t xml:space="preserve">VÁLVULA DE RETENÇÃO, DE BRONZE, PÉ COM CRIVOS, ROSCÁVEL, 3" - FORNECIMENTO E INSTALAÇÃO. AF_08/2021</t>
  </si>
  <si>
    <t xml:space="preserve">VÁLVULA DE RETENÇÃO, DE BRONZE, PÉ COM CRIVOS, ROSCÁVEL, 4" - FORNECIMENTO E INSTALAÇÃO. AF_08/2021</t>
  </si>
  <si>
    <t xml:space="preserve">VÁLVULA DE DESCARGA METÁLICA, BASE 1 1/4", ACABAMENTO METALICO CROMADO - FORNECIMENTO E INSTALAÇÃO. AF_08/2021</t>
  </si>
  <si>
    <t xml:space="preserve">REGISTRO OU VÁLVULA GLOBO ANGULAR EM LATÃO, PARA HIDRANTES EM INSTALAÇÃO PREDIAL DE INCÊNDIO, 45 GRAUS, 2 1/2" - FORNECIMENTO E INSTALAÇÃO. AF_08/2021</t>
  </si>
  <si>
    <t xml:space="preserve">REGISTRO OU REGULADOR DE GÁS DE COZINHA - FORNECIMENTO E INSTALAÇÃO. AF_08/2021</t>
  </si>
  <si>
    <t xml:space="preserve">REGISTRO DE ESFERA, PVC, ROSCÁVEL, COM VOLANTE, 1/2" - FORNECIMENTO E INSTALAÇÃO. AF_08/2021</t>
  </si>
  <si>
    <t xml:space="preserve">REGISTRO DE ESFERA, PVC, ROSCÁVEL, COM VOLANTE, 1" - FORNECIMENTO E INSTALAÇÃO. AF_08/2021</t>
  </si>
  <si>
    <t xml:space="preserve">REGISTRO DE ESFERA, PVC, ROSCÁVEL, COM VOLANTE, 1 1/4" - FORNECIMENTO E INSTALAÇÃO. AF_08/2021</t>
  </si>
  <si>
    <t xml:space="preserve">REGISTRO DE ESFERA, PVC, ROSCÁVEL, COM VOLANTE, 1 1/2" - FORNECIMENTO E INSTALAÇÃO. AF_08/2021</t>
  </si>
  <si>
    <t xml:space="preserve">REGISTRO DE ESFERA, PVC, ROSCÁVEL, COM VOLANTE, 2"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</si>
  <si>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</si>
  <si>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</si>
  <si>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</si>
  <si>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</si>
  <si>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</si>
  <si>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</si>
  <si>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</si>
  <si>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</si>
  <si>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</si>
  <si>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</si>
  <si>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</si>
  <si>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</si>
  <si>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HIDROMETRO</t>
  </si>
  <si>
    <t xml:space="preserve">0272</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</si>
  <si>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</si>
  <si>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</si>
  <si>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25 (1 )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</si>
  <si>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</si>
  <si>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</si>
  <si>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</si>
  <si>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</si>
  <si>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</si>
  <si>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</si>
  <si>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</si>
  <si>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</si>
  <si>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</si>
  <si>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</si>
  <si>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</si>
  <si>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</si>
  <si>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</si>
  <si>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KIT CAVALETE PARA MEDIÇÃO DE ÁGUA - ENTRADA INDIVIDUALIZADA, EM PVC DN 25 (¾), PARA 1 MEDIDOR  FORNECIMENTO E INSTALAÇÃO (EXCLUSIVE HIDRÔMETRO). AF_11/2016</t>
  </si>
  <si>
    <t xml:space="preserve">0297</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</si>
  <si>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</si>
  <si>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</si>
  <si>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</si>
  <si>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</si>
  <si>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</si>
  <si>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</si>
  <si>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</si>
  <si>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</si>
  <si>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</si>
  <si>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</si>
  <si>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</si>
  <si>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</si>
  <si>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</si>
  <si>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</si>
  <si>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</si>
  <si>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</si>
  <si>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</si>
  <si>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</si>
  <si>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</si>
  <si>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</si>
  <si>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SUPORTE PARA ATÉ 3 TUBOS HORIZONTAIS, ESPAÇADO A CADA 1 M, EM PERFILADO DE SEÇÃO 38X76 MM, POR METRO DE TUBULAÇÃO FIXADA. AF_05/2015</t>
  </si>
  <si>
    <t xml:space="preserve">SUPORTE PARA MAIS DE 3 TUBOS HORIZONTAIS, ESPAÇADO A CADA 1 M, EM PERFILADO DE SEÇÃO 38X76 MM, POR METRO DE TUBULAÇÃO FIXADA. AF_05/2015</t>
  </si>
  <si>
    <t xml:space="preserve">SUPORTE PARA ATÉ 3 TUBOS VERTICAIS, ESPAÇADO A CADA 3 M, EM PERFILADO DE SEÇÃO 38X38 MM, POR METRO DE TUBULAÇÃO FIXADA. AF_05/2015</t>
  </si>
  <si>
    <t xml:space="preserve">SUPORTE PARA MAIS DE 3 TUBOS VERTICAIS, ESPAÇADO A CADA 3 M, EM PERFILADO DE SEÇÃO 38X38 MM, POR METRO DE TUBULAÇÃO FIXADA.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</si>
  <si>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</si>
  <si>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</si>
  <si>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</si>
  <si>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</si>
  <si>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</si>
  <si>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</si>
  <si>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</si>
  <si>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</si>
  <si>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</si>
  <si>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</si>
  <si>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</si>
  <si>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</si>
  <si>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</si>
  <si>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</si>
  <si>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</si>
  <si>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</si>
  <si>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</si>
  <si>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</si>
  <si>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</si>
  <si>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</si>
  <si>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</si>
  <si>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</si>
  <si>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</si>
  <si>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</si>
  <si>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</si>
  <si>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</si>
  <si>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</si>
  <si>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</si>
  <si>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</si>
  <si>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</si>
  <si>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</si>
  <si>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</si>
  <si>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</si>
  <si>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</si>
  <si>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</si>
  <si>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</si>
  <si>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</si>
  <si>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</si>
  <si>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SUPORTE PARA DUTO EM CHAPA GALVANIZADA BITOLA 26, ESPAÇADO A CADA 1 M, EM PERFILADO DE SEÇÃO 38X76 MM, POR ÁREA DE DUTO FIXADO. AF_07/2017</t>
  </si>
  <si>
    <t xml:space="preserve">SUPORTE PARA DUTO EM CHAPA GALVANIZADA BITOLA 24, ESPAÇADO A CADA 1 M, EM PERFILADO DE SEÇÃO 38X76 MM, POR ÁREA DE DUTO FIXADO. AF_07/2017</t>
  </si>
  <si>
    <t xml:space="preserve">SUPORTE PARA DUTO EM CHAPA GALVANIZADA BITOLA 22, ESPAÇADO A CADA 1 M, EM PERFILADO DE SEÇÃO 38X76 MM, POR ÁREA DE DUTO FIXADO. AF_07/2017</t>
  </si>
  <si>
    <t xml:space="preserve">SUPORTE PARA ELETROCALHA LISA OU PERFURADA EM AÇO GALVANIZADO, LARGURA 200 OU 400 MM E ALTURA 50 MM, ESPAÇADO A CADA 1,5 M, EM PERFILADO DE SEÇÃO 38X76 MM, POR METRO DE ELETRECOLHA FIXADA. AF_07/2017</t>
  </si>
  <si>
    <t xml:space="preserve">SUPORTE PARA ELETROCALHA LISA OU PERFURADA EM AÇO GALVANIZADO, LARGURA 500 OU 800 MM E ALTURA 50 MM, ESPAÇADO A CADA 1,5 M, EM PERFILADO DE SEÇÃO 38X76 MM, POR METRO DE ELETROCALHA FIXADA. AF_07/2017</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</si>
  <si>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</si>
  <si>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</si>
  <si>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</si>
  <si>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</si>
  <si>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</si>
  <si>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</si>
  <si>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</si>
  <si>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</si>
  <si>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</si>
  <si>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</si>
  <si>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</si>
  <si>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</si>
  <si>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</si>
  <si>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</si>
  <si>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</si>
  <si>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</si>
  <si>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</si>
  <si>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</si>
  <si>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</si>
  <si>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AQUECEDOR SOLAR COMPACTO, KIT PARA 1 COLETOR SOLAR EM VIDRO TEMPERADO E SERPENTINA EM TUBO DE COBRE COM SUPORTE, RESERVATÓRIO, FIXAÇÕES E TUBOS - FORNECIMENTO E INSTALAÇÃO. AF_12/2021</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</si>
  <si>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</si>
  <si>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</si>
  <si>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</si>
  <si>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COM 4 PLACAS COLETORAS EM VIDRO TEMPERADO COM SERPENTINA EM TUBO DE COBRE 2 X 1 M - FORNECIMENTO E INSTALAÇÃO. AF_12/2021</t>
  </si>
  <si>
    <t xml:space="preserve">RESERVATÓRIO TÉRMICO/BOILER SOLAR EM AÇO INOX 1000 L COM 5 PLACAS COLETORAS EM VIDRO TEMPERADO COM SERPENTINA EM TUBO DE COBRE 2 X 1 M - FORNECIMENTO E INSTALAÇÃO. AF_12/2021</t>
  </si>
  <si>
    <t xml:space="preserve">LIGACOES PREDIAIS AGUA/ESGOTO/ENERGIA/TELEFONE</t>
  </si>
  <si>
    <t xml:space="preserve">LIPR</t>
  </si>
  <si>
    <t xml:space="preserve">LIGACOES PREDIAIS DE AGUA</t>
  </si>
  <si>
    <t xml:space="preserve">0058</t>
  </si>
  <si>
    <t xml:space="preserve">COLAR DE TOMADA, PVC, COM TRAVAS, DE 60 MM X 1/2" OU 60 MM X 3/4", PARA LIGAÇÃO PREDIAL DE ÁGUA. AF_06/2022</t>
  </si>
  <si>
    <t xml:space="preserve">COLAR DE TOMADA, PVC, COM TRAVAS, DE 75 MM X 1/2" OU 75 MM X 3/4", PARA LIGAÇÃO PREDIAL DE ÁGUA. AF_06/2022</t>
  </si>
  <si>
    <t xml:space="preserve">COLAR DE TOMADA, PVC, COM TRAVAS, DE 85 MM X 1/2" OU 85 MM X 3/4", PARA LIGAÇÃO PREDIAL DE ÁGUA. AF_06/2022</t>
  </si>
  <si>
    <t xml:space="preserve">COLAR DE TOMADA, PVC, COM TRAVAS, DE 110 MM X 1/2" OU 110 MM X 3/4", PARA LIGAÇÃO PREDIAL DE ÁGUA. AF_06/2022</t>
  </si>
  <si>
    <t xml:space="preserve">COLAR DE TOMADA, POLIPROPILENO, COM PARAFUSOS, 63 MM X 1/2", PARA LIGAÇÃO PREDIAL DE ÁGUA. AF_06/2022</t>
  </si>
  <si>
    <t xml:space="preserve">COLAR DE TOMADA, POLIPROPILENO, COM PARAFUSOS, 63 MM X 3/4", PARA LIGAÇÃO PREDIAL DE ÁGUA. AF_06/2022</t>
  </si>
  <si>
    <t xml:space="preserve">TÊ DE SERVIÇO INTEGRADO, POLIPROPILENO, PARA TUBOS EM PEAD, 63 MM X 20 MM, PARA LIGAÇÃO PREDIAL DE ÁGUA. AF_06/2022</t>
  </si>
  <si>
    <t xml:space="preserve">ADAPTADOR, POLIPROPILENO, PARA TUBOS EM PEAD, 20 MM X 1/2", PARA LIGAÇÃO PREDIAL DE ÁGUA. AF_06/2022</t>
  </si>
  <si>
    <t xml:space="preserve">ADAPTADOR, POLIPROPILENO, PARA TUBOS EM PEAD, 20 MM X 3/4", PARA LIGAÇÃO PREDIAL DE ÁGUA. AF_06/2022</t>
  </si>
  <si>
    <t xml:space="preserve">ADAPTADOR, POLIPROPILENO, PARA TUBOS EM PEAD, 32 MM X 1", PARA LIGAÇÃO PREDIAL DE ÁGUA. AF_06/2022</t>
  </si>
  <si>
    <t xml:space="preserve">COTOVELO/JOELHO COM ADAPTADOR, POLIPROPILENO, PARA TUBOS EM PEAD, 20 MM X 1/2", PARA LIGAÇÃO PREDIAL DE ÁGUA. AF_06/2022</t>
  </si>
  <si>
    <t xml:space="preserve">COTOVELO/JOELHO COM ADAPTADOR, POLIPROPILENO, PARA TUBOS EM PEAD, 20 MM X 3/4", PARA LIGAÇÃO PREDIAL DE ÁGUA. AF_06/2022</t>
  </si>
  <si>
    <t xml:space="preserve">COTOVELO/JOELHO COM ADAPTADOR, POLIPROPILENO, PARA TUBOS EM PEAD, 32 MM X 1", PARA LIGAÇÃO PREDIAL DE ÁGUA. AF_06/2022</t>
  </si>
  <si>
    <t xml:space="preserve">ADAPTADOR, PVC, CURTO COM BOLSA E ROSCA, 20 MM X 1/2", PARA LIGAÇÃO PREDIAL DE ÁGUA. AF_06/2022</t>
  </si>
  <si>
    <t xml:space="preserve">ADAPTADOR, PVC, CURTO COM BOLSA E ROSCA, 32 MM X 1", PARA LIGAÇÃO PREDIAL DE ÁGUA. AF_06/2022</t>
  </si>
  <si>
    <t xml:space="preserve">COTOVELO/JOELHO 90°, POLIPROPILENO, PARA TUBOS EM PEAD, 20 X 20 MM, PARA LIGAÇÃO PREDIAL DE ÁGUA. AF_06/2022</t>
  </si>
  <si>
    <t xml:space="preserve">COTOVELO/JOELHO 90°, POLIPROPILENO, PARA TUBOS EM PEAD, 32 X 32 MM, PARA LIGAÇÃO PREDIAL DE ÁGUA. AF_06/2022</t>
  </si>
  <si>
    <t xml:space="preserve">UNIÃO, POLIPROPILENO, PARA TUBOS EM PEAD, 20 MM, PARA LIGAÇÃO PREDIAL DE ÁGUA. AF_06/2022</t>
  </si>
  <si>
    <t xml:space="preserve">UNIÃO, POLIPROPILENO, PARA TUBOS EM PEAD, 32 MM, PARA LIGAÇÃO PREDIAL DE ÁGUA. AF_06/2022</t>
  </si>
  <si>
    <t xml:space="preserve">REGISTRO ESFERA, PVC, DE PASSEIO, PARA POLIETILENO, 20 MM, PARA LIGAÇÃO PREDIAL DE ÁGUA. AF_06/2022</t>
  </si>
  <si>
    <t xml:space="preserve">REGISTRO ESFERA, PVC, COM ROSCA, 1/2", PARA LIGAÇÃO PREDIAL DE ÁGUA. AF_06/2022</t>
  </si>
  <si>
    <t xml:space="preserve">LUVA, PVC, ROSCÁVEL, 1/2", PARA LIGAÇÃO PREDIAL DE ÁGUA. AF_06/2022</t>
  </si>
  <si>
    <t xml:space="preserve">LUVA, PVC, ROSCÁVEL, 1", PARA LIGAÇÃO PREDIAL DE ÁGUA. AF_06/2022</t>
  </si>
  <si>
    <t xml:space="preserve">TUBO, PEAD, PE-80, DE = 20 MM X 2,3 MM, PARA LIGAÇÃO PREDIAL DE ÁGUA. AF_06/2022</t>
  </si>
  <si>
    <t xml:space="preserve">TUBO, PEAD, PE-80, DE = 32 MM X 3,0 MM, PARA LIGAÇÃO PREDIAL DE ÁGUA. AF_06/2022</t>
  </si>
  <si>
    <t xml:space="preserve">(COMPOSIÇÃO REPRESENTATIVA) LIGAÇÃO PREDIAL DE ÁGUA, REDE DN 50 MM, RAMAL PREDIAL DE 20 MM, L = 2,0 M, LARGURA DA VALA = 0,65 M; COM COLAR DE TOMADA DE PVC; ESCAVAÇÃO MECANIZADA, PREPARO DE FUNDO DE VALA E REATERRO COMPACTADO. AF_06/2022</t>
  </si>
  <si>
    <t xml:space="preserve">(COMPOSIÇÃO REPRESENTATIVA) LIGAÇÃO PREDIAL DE ÁGUA, REDE DN 50 MM, RAMAL PREDIAL DE 20 MM, L = 4,0 M, LARGURA DA VALA = 0,65 M; COM COLAR DE TOMADA DE PVC; ESCAVAÇÃO MECANIZADA, PREPARO DE FUNDO DE VALA E REATERRO COMPACTADO. AF_06/2022</t>
  </si>
  <si>
    <t xml:space="preserve">(COMPOSIÇÃO REPRESENTATIVA) LIGAÇÃO PREDIAL DE ÁGUA, REDE DN 50 MM, RAMAL PREDIAL DE 20 MM, L = 6,0 M, LARGURA DA VALA = 0,65 M; COM COLAR DE TOMADA DE PVC; ESCAVAÇÃO MECANIZADA, PREPARO DE FUNDO DE VALA E REATERRO COMPACTADO. AF_06/2022</t>
  </si>
  <si>
    <t xml:space="preserve">(COMPOSIÇÃO REPRESENTATIVA) LIGAÇÃO PREDIAL DE ÁGUA, REDE DN 50 MM, RAMAL PREDIAL DE 20 MM, L = 2,0 M, LARGURA DA VALA = 0,65 M; COM COLAR DE TOMADA DE PVC; ESCAVAÇÃO MANUAL, PREPARO DE FUNDO DE VALA E REATERRO COMPACTADO. AF_06/2022</t>
  </si>
  <si>
    <t xml:space="preserve">(COMPOSIÇÃO REPRESENTATIVA) LIGAÇÃO PREDIAL DE ÁGUA, REDE DN 50 MM, RAMAL PREDIAL DE 20 MM, L = 4,0 M, LARGURA DA VALA = 0,65 M; COM COLAR DE TOMADA DE PVC; ESCAVAÇÃO MANUAL, PREPARO DE FUNDO DE VALA E REATERRO COMPACTADO. AF_06/2022</t>
  </si>
  <si>
    <t xml:space="preserve">(COMPOSIÇÃO REPRESENTATIVA) LIGAÇÃO PREDIAL DE ÁGUA, REDE DN 50 MM, RAMAL PREDIAL DE 20 MM, L = 6,0 M, LARGURA DA VALA = 0,65 M; COM COLAR DE TOMADA DE PVC; ESCAVAÇÃO MANUAL, PREPARO DE FUNDO DE VALA E REATERRO COMPACTADO. AF_06/2022</t>
  </si>
  <si>
    <t xml:space="preserve">LIGACOES PREDIAIS DE ESGOTO</t>
  </si>
  <si>
    <t xml:space="preserve">0059</t>
  </si>
  <si>
    <t xml:space="preserve">CURVA LONGA, 90 GRAUS, PVC OCRE, JUNTA ELÁSTICA, DN 100 MM, PARA COLETOR PREDIAL DE ESGOTO. AF_06/2022</t>
  </si>
  <si>
    <t xml:space="preserve">CURVA LONGA, 45 GRAUS, PVC OCRE, JUNTA ELÁSTICA, DN 100 MM, PARA COLETOR PREDIAL DE ESGOTO. AF_06/2022</t>
  </si>
  <si>
    <t xml:space="preserve">CURVA LONGA, 90 GRAUS, PVC OCRE, JUNTA ELÁSTICA, DN 150 MM, PARA COLETOR PREDIAL DE ESGOTO. AF_06/2022</t>
  </si>
  <si>
    <t xml:space="preserve">CURVA LONGA, 45 GRAUS, PVC OCRE, JUNTA ELÁSTICA, DN 150 MM, PARA COLETOR PREDIAL DE ESGOTO. AF_06/2022</t>
  </si>
  <si>
    <t xml:space="preserve">LUVA DE CORRER, PVC OCRE, JUNTA ELÁSTICA, DN 100 MM, PARA COLETOR PREDIAL DE ESGOTO. AF_06/2022</t>
  </si>
  <si>
    <t xml:space="preserve">LUVA DE CORRER, PVC OCRE, JUNTA ELÁSTICA, DN 150 MM, PARA COLETOR PREDIAL DE ESGOTO. AF_06/2022</t>
  </si>
  <si>
    <t xml:space="preserve">REDUÇÃO EXCÊNTRICA, PVC OCRE, JUNTA ELÁSTICA, 150 X 100 MM, PARA COLETOR PREDIAL DE ESGOTO. AF_06/2022</t>
  </si>
  <si>
    <t xml:space="preserve">REDUÇÃO EXCÊNTRICA, PVC OCRE, JUNTA ELÁSTICA, 200 X 150 MM, PARA COLETOR PREDIAL DE ESGOTO. AF_06/2022</t>
  </si>
  <si>
    <t xml:space="preserve">TÊ, PVC OCRE, JUNTA ELÁSTICA, DN 100 MM, PARA COLETOR PREDIAL DE ESGOTO. AF_06/2022</t>
  </si>
  <si>
    <t xml:space="preserve">TÊ, PVC OCRE, JUNTA ELÁSTICA, DN 150 MM, PARA COLETOR PREDIAL DE ESGOTO. AF_06/2022</t>
  </si>
  <si>
    <t xml:space="preserve">TÊ, PVC OCRE, JUNTA ELÁSTICA, DN 200 MM, PARA COLETOR PREDIAL DE ESGOTO. AF_06/2022</t>
  </si>
  <si>
    <t xml:space="preserve">SELIM, PVC OCRE, COM TRAVA, DN 125 X 100 MM OU 150 X 100 MM, PARA COLETOR PREDIAL DE ESGOTO. AF_06/2022</t>
  </si>
  <si>
    <t xml:space="preserve">SELIM, PVC OCRE, COMPACTO, DN 150 X 100 MM, PARA COLETOR PREDIAL DE ESGOTO.AF_06/2022</t>
  </si>
  <si>
    <t xml:space="preserve">SELIM, PVC OCRE, COMPACTO, DN 200 X 100 MM, PARA COLETOR PREDIAL DE ESGOTO. AF_06/2022</t>
  </si>
  <si>
    <t xml:space="preserve">SELIM, PVC OCRE, COMPACTO, DN 300 X 100 MM, PARA COLETOR PREDIAL DE ESGOTO. AF_06/2022</t>
  </si>
  <si>
    <t xml:space="preserve">JUNÇÃO 45 GRAUS, PVC OCRE, JUNTA ELÁSTICA, DN 100 MM, PARA COLETOR PREDIAL DE ESGOTO. AF_06/2022</t>
  </si>
  <si>
    <t xml:space="preserve">JUNÇÃO 45 GRAUS, PVC OCRE, JUNTA ELÁSTICA, DN 150 MM, PARA COLETOR PREDIAL DE ESGOTO. AF_06/2022</t>
  </si>
  <si>
    <t xml:space="preserve">PLUG, PVC OCRE, JUNTA ELÁSTICA, DN 100 MM, PARA COLETOR PREDIAL DE ESGOTO. AF_06/2022</t>
  </si>
  <si>
    <t xml:space="preserve">PLUG, PVC OCRE, JUNTA ELÁSTICA, DN 150 MM, PARA COLETOR PREDIAL DE ESGOTO. AF_06/2022</t>
  </si>
  <si>
    <t xml:space="preserve">CAP, PVC OCRE, JUNTA ELÁSTICA, DN 150 MM, PARA COLETOR PREDIAL DE ESGOTO. AF_06/2022</t>
  </si>
  <si>
    <t xml:space="preserve">TUBO, PVC OCRE, JUNTA ELÁSTICA, DN 100 MM, PARA COLETOR PREDIAL DE ESGOTO. AF_06/2022</t>
  </si>
  <si>
    <t xml:space="preserve">TUBO, PVC OCRE, JUNTA ELÁSTICA, DN 150 MM, PARA COLETOR PREDIAL DE ESGOTO. AF_06/2022</t>
  </si>
  <si>
    <t xml:space="preserve">(COMPOSIÇÃO REPRESENTATIVA) LIGAÇÃO PREDIAL DE ESGOTO, REDE DN 150 MM, COLETOR PREDIAL DN 100 MM, L = 2,0 M, LARGURA DA VALA = 0,65 M; COM SELIM E CURVA 90 GRAUS; ESCAVAÇÃO MECANIZADA, PREPARO DE FUNDO DE VALA E REATERRO COMPACTADO. AF_06/2022</t>
  </si>
  <si>
    <t xml:space="preserve">(COMPOSIÇÃO REPRESENTATIVA) LIGAÇÃO PREDIAL DE ESGOTO, REDE DN 300 MM, COLETOR PREDIAL DN 100 MM, L = 2,0 M, LARGURA DA VALA = 0,65 M;COM SELIM E CURVA 90 GRAUS; ESCAVAÇÃO MECANIZADA, PREPARO DE FUNDO DE VALA E REATERRO COMPACTADO. AF_06/2022</t>
  </si>
  <si>
    <t xml:space="preserve">(COMPOSIÇÃO REPRESENTATIVA) LIGAÇÃO PREDIAL DE ESGOTO, REDE DN 150 MM, COLETOR PREDIAL DN 150 MM, L = 2,0 M, LARGURA DA VALA = 0,65 M; COM TÊ E CURVA 90 GRAUS; ESCAVAÇÃO MECANIZADA, PREPARO DE FUNDO DE VALA E REATERRO COMPACTADO. AF_06/2022</t>
  </si>
  <si>
    <t xml:space="preserve">(COMPOSIÇÃO REPRESENTATIVA) LIGAÇÃO PREDIAL DE ESGOTO, REDE DN 150 MM, COLETOR PREDIAL DN 100 MM, L = 4,0 M, LARGURA DA VALA = 0,65 M; COM SELIM E CURVA 90 GRAUS; ESCAVAÇÃO MECANIZADA, PREPARO DE FUNDO DE VALA E REATERRO COMPACTADO. AF_06/2022</t>
  </si>
  <si>
    <t xml:space="preserve">(COMPOSIÇÃO REPRESENTATIVA) LIGAÇÃO PREDIAL DE ESGOTO, REDE DN 300 MM, COLETOR PREDIAL DN 100 MM, L = 4,0 M, LARGURA DA VALA = 0,65 M; COM SELIM E CURVA 90 GRAUS; ESCAVAÇÃO MECANIZADA, PREPARO DE FUNDO DE VALA E REATERRO COMPACTADO. AF_06/2022</t>
  </si>
  <si>
    <t xml:space="preserve">(COMPOSIÇÃO REPRESENTATIVA) LIGAÇÃO PREDIAL DE ESGOTO, REDE DN 150 MM, COLETOR PREDIAL DN 150 MM, L = 4,0 M, LARGURA DA VALA = 0,65 M; COM TÊ E CURVA 90 GRAUS; ESCAVAÇÃO MECANIZADA, PREPARO DE FUNDO DE VALA E REATERRO COMPACTADO. AF_06/2022</t>
  </si>
  <si>
    <t xml:space="preserve">(COMPOSIÇÃO REPRESENTATIVA) LIGAÇÃO PREDIAL DE ESGOTO, REDE DN 150 MM, COLETOR PREDIAL DN 100 MM, L = 6,0 M, LARGURA DA VALA = 0,65 M; COM SELIM E CURVA 90 GRAUS; ESCAVAÇÃO MECANIZADA, PREPARO DE FUNDO DE VALA E REATERRO COMPACTADO. AF_06/2022</t>
  </si>
  <si>
    <t xml:space="preserve">(COMPOSIÇÃO REPRESENTATIVA) LIGAÇÃO PREDIAL DE ESGOTO, REDE DN 300 MM, COLETOR PREDIAL DN 100 MM, L = 6,0 M, LARGURA DA VALA = 0,65 M; COM SELIM E CURVA 90 GRAUS; ESCAVAÇÃO MECANIZADA, PREPARO DE FUNDO DE VALA E REATERRO COMPACTADO. AF_06/2022</t>
  </si>
  <si>
    <t xml:space="preserve">(COMPOSIÇÃO REPRESENTATIVA) LIGAÇÃO PREDIAL DE ESGOTO, REDE DN 150 MM, COLETOR PREDIAL DN 150 MM, L = 6,0 M, LARGURA DA VALA = 0,65 M; COM TÊ E CURVA 90 GRAUS; ESCAVAÇÃO MECANIZADA, PREPARO DE FUNDO DE VALA E REATERRO COMPACTADO. AF_06/2022</t>
  </si>
  <si>
    <t xml:space="preserve">(COMPOSIÇÃO REPRESENTATIVA) LIGAÇÃO PREDIAL DE ESGOTO, REDE DN 150 MM, COLETOR PREDIAL DN 100 MM, L = 2,0 M, LARGURA DA VALA = 0,65 M; COM SELIM E CURVA 90 GRAUS; ESCAVAÇÃO MANUAL, PREPARO DE FUNDO DE VALA E REATERRO COMPACTADO. AF_06/2022</t>
  </si>
  <si>
    <t xml:space="preserve">(COMPOSIÇÃO REPRESENTATIVA) LIGAÇÃO PREDIAL DE ESGOTO, REDE DN 300 MM, COLETOR PREDIAL DN 100 MM, L = 2,0 M, LARGURA DA VALA = 0,65 M; COM SELIM E CURVA 90 GRAUS; ESCAVAÇÃO MANUAL, PREPARO DE FUNDO DE VALA E REATERRO COMPACTADO. AF_06/2022</t>
  </si>
  <si>
    <t xml:space="preserve">(COMPOSIÇÃO REPRESENTATIVA) LIGAÇÃO PREDIAL DE ESGOTO, REDE DN 150 MM, COLETOR PREDIAL DN 150 MM, L = 2,0 M, LARGURA DA VALA = 0,65 M; COM TÊ E CURVA 90 GRAUS; ESCAVAÇÃO MANUAL, PREPARO DE FUNDO DE VALA E REATERRO COMPACTADO. AF_06/2022</t>
  </si>
  <si>
    <t xml:space="preserve">(COMPOSIÇÃO REPRESENTATIVA) LIGAÇÃO PREDIAL DE ESGOTO, REDE DN 150 MM, COLETOR PREDIAL DN 100 MM, L = 4,0 M, LARGURA DA VALA = 0,65 M; COM SELIM E CURVA 90 GRAUS; ESCAVAÇÃO MANUAL, PREPARO DE FUNDO DE VALA E REATERRO COMPACTADO. AF_06/2022</t>
  </si>
  <si>
    <t xml:space="preserve">(COMPOSIÇÃO REPRESENTATIVA) LIGAÇÃO PREDIAL DE ESGOTO, REDE DN 300 MM, COLETOR PREDIAL DN 100 MM, L = 4,0 M, LARGURA DA VALA = 0,65 M; COM SELIM E CURVA 90 GRAUS; ESCAVAÇÃO MANUAL, PREPARO DE FUNDO DE VALA E REATERRO COMPACTADO. AF_06/2022</t>
  </si>
  <si>
    <t xml:space="preserve">(COMPOSIÇÃO REPRESENTATIVA) LIGAÇÃO PREDIAL DE ESGOTO, REDE DN 150 MM, COLETOR PREDIAL DN 150 MM, L = 4,0 M, LARGURA DA VALA = 0,65 M; COM TÊ E CURVA 90 GRAUS; ESCAVAÇÃO MANUAL, PREPARO DE FUNDO DE VALA E REATERRO COMPACTADO. AF_06/2022</t>
  </si>
  <si>
    <t xml:space="preserve">(COMPOSIÇÃO REPRESENTATIVA) LIGAÇÃO PREDIAL DE ESGOTO, REDE DN 150 MM, COLETOR PREDIAL DN 100 MM, L = 6,0 M, LARGURA DA VALA = 0,65 M; COM SELIM E CURVA 90 GRAUS; ESCAVAÇÃO MANUAL, PREPARO DE FUNDO DE VALA E REATERRO COMPACTADO. AF_06/2022</t>
  </si>
  <si>
    <t xml:space="preserve">(COMPOSIÇÃO REPRESENTATIVA) LIGAÇÃO PREDIAL DE ESGOTO, REDE DN 300 MM, COLETOR PREDIAL DN 100 MM, L = 6,0 M, LARGURA DA VALA = 0,65 M; COM SELIM E CURVA 90 GRAUS; ESCAVAÇÃO MANUAL, PREPARO DE FUNDO DE VALA E REATERRO COMPACTADO. AF_06/2022</t>
  </si>
  <si>
    <t xml:space="preserve">(COMPOSIÇÃO REPRESENTATIVA) LIGAÇÃO PREDIAL DE ESGOTO, REDE DN 150 MM, COLETOR PREDIAL DN 150 MM, L = 6,0 M, LARGURA DA VALA = 0,65 M; COM TÊ E CURVA 90 GRAUS; ESCAVAÇÃO MANUAL, PREPARO DE FUNDO DE VALA E REATERRO COMPACTADO. AF_06/2022</t>
  </si>
  <si>
    <t xml:space="preserve">MOVIMENTO DE TERRA</t>
  </si>
  <si>
    <t xml:space="preserve">MOVT</t>
  </si>
  <si>
    <t xml:space="preserve">CORTE/ESCAVACAO EM JAZIDAS OU CAMPO ABERTO</t>
  </si>
  <si>
    <t xml:space="preserve">0018</t>
  </si>
  <si>
    <t xml:space="preserve">ESCAVAÇÃO MECANIZADA PARA BLOCO DE COROAMENTO OU SAPATA COM RETROESCAVADEIRA (SEM ESCAVAÇÃO PARA COLOCAÇÃO DE FÔRMAS). AF_06/2017</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</si>
  <si>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</si>
  <si>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</si>
  <si>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</si>
  <si>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</si>
  <si>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</si>
  <si>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</si>
  <si>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</si>
  <si>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</si>
  <si>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</si>
  <si>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</si>
  <si>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</si>
  <si>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</si>
  <si>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</si>
  <si>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</si>
  <si>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</si>
  <si>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</si>
  <si>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</si>
  <si>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</si>
  <si>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</si>
  <si>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</si>
  <si>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</si>
  <si>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</si>
  <si>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</si>
  <si>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</si>
  <si>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</si>
  <si>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</si>
  <si>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</si>
  <si>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</si>
  <si>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</si>
  <si>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</si>
  <si>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</si>
  <si>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</si>
  <si>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</si>
  <si>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</si>
  <si>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</si>
  <si>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</si>
  <si>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</si>
  <si>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</si>
  <si>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</si>
  <si>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</si>
  <si>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</si>
  <si>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</si>
  <si>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</si>
  <si>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</si>
  <si>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</si>
  <si>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</si>
  <si>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</si>
  <si>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</si>
  <si>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</si>
  <si>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</si>
  <si>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</si>
  <si>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</si>
  <si>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</si>
  <si>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</si>
  <si>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</si>
  <si>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</si>
  <si>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</si>
  <si>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</si>
  <si>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</si>
  <si>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</si>
  <si>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</si>
  <si>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</si>
  <si>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</si>
  <si>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</si>
  <si>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</si>
  <si>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</si>
  <si>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</si>
  <si>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</si>
  <si>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</si>
  <si>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</si>
  <si>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</si>
  <si>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</si>
  <si>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</si>
  <si>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</si>
  <si>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</si>
  <si>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</si>
  <si>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</si>
  <si>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</si>
  <si>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</si>
  <si>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</si>
  <si>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</si>
  <si>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</si>
  <si>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</si>
  <si>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</si>
  <si>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</si>
  <si>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</si>
  <si>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</si>
  <si>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</si>
  <si>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</si>
  <si>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</si>
  <si>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</si>
  <si>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</si>
  <si>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</si>
  <si>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</si>
  <si>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</si>
  <si>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</si>
  <si>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</si>
  <si>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</si>
  <si>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</si>
  <si>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</si>
  <si>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</si>
  <si>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</si>
  <si>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</si>
  <si>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</si>
  <si>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</si>
  <si>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</si>
  <si>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</si>
  <si>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</si>
  <si>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</si>
  <si>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</si>
  <si>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</si>
  <si>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</si>
  <si>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</si>
  <si>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</si>
  <si>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</si>
  <si>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</si>
  <si>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</si>
  <si>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</si>
  <si>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</si>
  <si>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</si>
  <si>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</si>
  <si>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</si>
  <si>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ESCAVACAO DE VALAS</t>
  </si>
  <si>
    <t xml:space="preserve">0019</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</si>
  <si>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</si>
  <si>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</si>
  <si>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</si>
  <si>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</si>
  <si>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</si>
  <si>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 LARG. DE 1,5 M A 2,5 M, EM SOLO DE 1A CATEGORIA, LOCAIS COM BAIXO NÍVEL DE INTERFERÊNCIA. AF_02/2021</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</si>
  <si>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</si>
  <si>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</si>
  <si>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</si>
  <si>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</si>
  <si>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</si>
  <si>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</si>
  <si>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</si>
  <si>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</si>
  <si>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</si>
  <si>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ESCAVAÇÃO MECANIZADA DE VALA COM PROFUNDIDADE ATÉ 1,5 M (MÉDIA MONTANTE E JUSANTE/UMA COMPOSIÇÃO POR TRECHO), RETROESCAV. (0,26 M3), LARGURA DE 0,8 M A 1,5 M, EM SOLO DE 1A CATEGORIA, LOCAIS COM BAIXO NÍVEL DE INTERFERÊNCIA. AF_02/2021</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</si>
  <si>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</si>
  <si>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</si>
  <si>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MECANIZADA DE VALA COM PROF. ATÉ 1,5 M (MÉDIA MONTANTE E JUSANTE/UMA COMPOSIÇÃO POR TRECHO), ESCAVADEIRA (0,8 M3), LARG. MENOR QUE 1,5 M, EM SOLO DE 1A CATEGORIA, EM LOCAIS COM ALTO NÍVEL DE INTERFERÊNCIA. AF_02/2021</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</si>
  <si>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</si>
  <si>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</si>
  <si>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</si>
  <si>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</si>
  <si>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</si>
  <si>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</si>
  <si>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</si>
  <si>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</si>
  <si>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</si>
  <si>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ESCAVAÇÃO MECANIZADA DE VALA COM PROF. MAIOR QUE 4,5 M ATÉ 6,0 M (MÉDIA MONTANTE E JUSANTE/UMA COMPOSIÇÃO POR TRECHO), ESCAVADEIRA (0,8 M3),LARG. MENOR QUE 1,5 M, EM SOLO DE MOLE, EM LOCAIS COM ALTO NÍVEL DE INTERFERÊNCIA. AF_02/2021</t>
  </si>
  <si>
    <t xml:space="preserve">ESCAVAÇÃO MECANIZADA DE VALA COM PROF. MAIOR QUE 1,5 M ATÉ 3,0 M (MÉDIA MONTANTE E JUSANTE/UMA COMPOSIÇÃO POR TRECHO),COM ESCAVADEIRA (1,2 M3),LARG. DE 1,5 M A 2,5 M, EM SOLO MOLE, EM LOCAIS COM ALTO NÍVEL DE INTERFERÊNCIA. AF_02/2021</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</si>
  <si>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</si>
  <si>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</si>
  <si>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</si>
  <si>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</si>
  <si>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</si>
  <si>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</si>
  <si>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ESCAVAÇÃO MECANIZADA DE VALA COM PROF. MAIOR QUE 4,5 M ATÉ 6,0 M (MÉDIA MONTANTE E JUSANTE/UMA COMPOSIÇÃO POR TRECHO),COM ESCAVADEIRA (0,8 M3), LARG. MENOR QUE 1,5 M, EM SOLO MOLE, LOCAIS COM BAIXO NÍVEL DE INTERFERÊNCIA. AF_02/2021</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</si>
  <si>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</si>
  <si>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</si>
  <si>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ESCAVAÇÃO MECANIZADA DE VALA COM PROF. MAIOR QUE 4,5 M ATÉ 6,0 M (MÉDIA MONTANTE E JUSANTE/UMA COMPOSIÇÃO POR TRECHO), ESCAVADEIRA (1,2 M3), LARG. DE 1,5 M A 2,5 M, EM SOLO MOLE, LOCAIS COM BAIXO NÍVEL DE INTERFERÊNCIA. AF_02/2021</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</si>
  <si>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</si>
  <si>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</si>
  <si>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</si>
  <si>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</si>
  <si>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</si>
  <si>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</si>
  <si>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</si>
  <si>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ESCAVAÇÃO MECANIZADA DE VALA COM PROF. MAIOR QUE 1,5 M ATÉ 3,0 M (MÉDIA MONTANTE E JUSANTE/UMA COMPOSIÇÃO POR TRECHO), RETROESCAV. (0,26 M3), LARG. DE 0,8 M A 1,5 M, EM SOLO MOLE, LOCAIS COM BAIXO NÍVEL DE INTERFERÊNCIA. AF_02/2021</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</si>
  <si>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</si>
  <si>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</si>
  <si>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</si>
  <si>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</si>
  <si>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</si>
  <si>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</si>
  <si>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</si>
  <si>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</si>
  <si>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</si>
  <si>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</si>
  <si>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</si>
  <si>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</si>
  <si>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</si>
  <si>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</si>
  <si>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</si>
  <si>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</si>
  <si>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</si>
  <si>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ESCAVAÇÃO MECANIZADA DE VALA COM PROF. ATÉ 1,5 M (MÉDIA MONTANTE E JUSANTE/UMA COMPOSIÇÃO POR TRECHO), RETROESCAV. (0,26 M3), LARG. DE 0,8 M A 1,5 M, EM SOLO DE 2A CATEGORIA, EM LOCAIS COM ALTO NÍVEL DE INTERFERÊNCIA. AF_02/2021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</si>
  <si>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</si>
  <si>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</si>
  <si>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</si>
  <si>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</si>
  <si>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</si>
  <si>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</si>
  <si>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COM OU S/COMPACTACAO</t>
  </si>
  <si>
    <t xml:space="preserve">0020</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</si>
  <si>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</si>
  <si>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</si>
  <si>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</si>
  <si>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</si>
  <si>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</si>
  <si>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</si>
  <si>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</si>
  <si>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</si>
  <si>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</si>
  <si>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</si>
  <si>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</si>
  <si>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</si>
  <si>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</si>
  <si>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</si>
  <si>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</si>
  <si>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</si>
  <si>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</si>
  <si>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</si>
  <si>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</si>
  <si>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</si>
  <si>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</si>
  <si>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</si>
  <si>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</si>
  <si>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</si>
  <si>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</si>
  <si>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ATERRO/REATERRO DE VALAS COM OU S/COMPACTACAO</t>
  </si>
  <si>
    <t xml:space="preserve">0021</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</si>
  <si>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</si>
  <si>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</si>
  <si>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</si>
  <si>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</si>
  <si>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</si>
  <si>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</si>
  <si>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</si>
  <si>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</si>
  <si>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</si>
  <si>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</si>
  <si>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</si>
  <si>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</si>
  <si>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</si>
  <si>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</si>
  <si>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</si>
  <si>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</si>
  <si>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</si>
  <si>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</si>
  <si>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</si>
  <si>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</si>
  <si>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</si>
  <si>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</si>
  <si>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CARGA, DESCARGA E/OU TRANSPORTE DE MATERIAIS</t>
  </si>
  <si>
    <t xml:space="preserve">0022</t>
  </si>
  <si>
    <t xml:space="preserve">TRANSPORTE COM CAMINHÃO BASCULANTE DE 6 M³, EM VIA URBANA EM LEITO NATURAL (UNIDADE: TXKM). AF_07/2020</t>
  </si>
  <si>
    <t xml:space="preserve">TXKM</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</si>
  <si>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</si>
  <si>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</si>
  <si>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</si>
  <si>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REGULARIZACAO E APILOAMENTO DE FUNDO DE VALAS</t>
  </si>
  <si>
    <t xml:space="preserve">0225</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</si>
  <si>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</si>
  <si>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</si>
  <si>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</si>
  <si>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</si>
  <si>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</si>
  <si>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</si>
  <si>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</si>
  <si>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AREIA, LANÇAMENTO MECANIZADO. AF_08/2020</t>
  </si>
  <si>
    <t xml:space="preserve">COMPACTACAO OU APILOAMENTO</t>
  </si>
  <si>
    <t xml:space="preserve">0283</t>
  </si>
  <si>
    <t xml:space="preserve">UMIDIFICAÇÃO DE MATERIAL PARA VALAS COM CAMINHÃO PIPA 10000L. AF_11/2016</t>
  </si>
  <si>
    <t xml:space="preserve">PAREDES/PAINEIS</t>
  </si>
  <si>
    <t xml:space="preserve">PARE</t>
  </si>
  <si>
    <t xml:space="preserve">ALVENARIA DE TIJOLOS CERAMICOS</t>
  </si>
  <si>
    <t xml:space="preserve">0063</t>
  </si>
  <si>
    <t xml:space="preserve">ALVENARIA DE VEDAÇÃO DE BLOCOS CERÂMICOS MACIÇOS DE 5X10X20CM (ESPESSURA 10CM) E ARGAMASSA DE ASSENTAMENTO COM PREPARO EM BETONEIRA. AF_05/2020</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</si>
  <si>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</si>
  <si>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EM BETONEIRA.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</si>
  <si>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</si>
  <si>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</si>
  <si>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</si>
  <si>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</si>
  <si>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</si>
  <si>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</si>
  <si>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</si>
  <si>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</si>
  <si>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</si>
  <si>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</si>
  <si>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</si>
  <si>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</si>
  <si>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</si>
  <si>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</si>
  <si>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</si>
  <si>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DE ELEMENTOS VAZADOS CERAMICOS</t>
  </si>
  <si>
    <t xml:space="preserve">0064</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</si>
  <si>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</si>
  <si>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</si>
  <si>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</si>
  <si>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</si>
  <si>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</si>
  <si>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</si>
  <si>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</si>
  <si>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</si>
  <si>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</si>
  <si>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</si>
  <si>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6M², SEM VÃOS, UTILIZANDO PALHETA E ARGAMASSA DE ASSENTAMENTO COM PREPARO EM BETONEIRA.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</si>
  <si>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</si>
  <si>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</si>
  <si>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</si>
  <si>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</si>
  <si>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</si>
  <si>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</si>
  <si>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</si>
  <si>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</si>
  <si>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</si>
  <si>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</si>
  <si>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</si>
  <si>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</si>
  <si>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</si>
  <si>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</si>
  <si>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</si>
  <si>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</si>
  <si>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</si>
  <si>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</si>
  <si>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</si>
  <si>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</si>
  <si>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</si>
  <si>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ALVENARIA DE VEDAÇÃO DE BLOCOS DE GESSO DE 7X50X66CM (ESPESSURA 7CM). AF_05/2020</t>
  </si>
  <si>
    <t xml:space="preserve">ALVENARIA DE VEDAÇÃO DE BLOCOS DE GESSO DE 10X50X66CM (ESPESSURA 10CM). AF_05/2020</t>
  </si>
  <si>
    <t xml:space="preserve">ALVENARIA DE VEDAÇÃO COM ELEMENTO VAZADO DE CERÂMICA (COBOGÓ) DE 7X20X20CM E ARGAMASSA DE ASSENTAMENTO COM PREPARO EM BETONEIRA. AF_05/2020</t>
  </si>
  <si>
    <t xml:space="preserve">ALVENARIA DE BLOCOS DE CONCRETO</t>
  </si>
  <si>
    <t xml:space="preserve">0065</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</si>
  <si>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</si>
  <si>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</si>
  <si>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</si>
  <si>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</si>
  <si>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</si>
  <si>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</si>
  <si>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</si>
  <si>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</si>
  <si>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</si>
  <si>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</si>
  <si>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</si>
  <si>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</si>
  <si>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</si>
  <si>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</si>
  <si>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ELEMENTOS VAZADOS DE CONCRETO</t>
  </si>
  <si>
    <t xml:space="preserve">0066</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</si>
  <si>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</si>
  <si>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</si>
  <si>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</si>
  <si>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</si>
  <si>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</si>
  <si>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</si>
  <si>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</si>
  <si>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</si>
  <si>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</si>
  <si>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</si>
  <si>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</si>
  <si>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</si>
  <si>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</si>
  <si>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</si>
  <si>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</si>
  <si>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</si>
  <si>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</si>
  <si>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</si>
  <si>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</si>
  <si>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</si>
  <si>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</si>
  <si>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</si>
  <si>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</si>
  <si>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</si>
  <si>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</si>
  <si>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</si>
  <si>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</si>
  <si>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</si>
  <si>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</si>
  <si>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</si>
  <si>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</si>
  <si>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</si>
  <si>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</si>
  <si>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</si>
  <si>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ALVENARIA DE VEDAÇÃO COM ELEMENTO VAZADO DE CONCRETO (COBOGÓ) DE 7X50X50CM E ARGAMASSA DE ASSENTAMENTO COM PREPARO EM BETONEIRA. AF_05/2020</t>
  </si>
  <si>
    <t xml:space="preserve">ALVENARIA DE BLOCOS DE VIDRO</t>
  </si>
  <si>
    <t xml:space="preserve">0067</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</si>
  <si>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</si>
  <si>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</si>
  <si>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DIVISORIAS/MARMORE/GRANITO/MARMORITE/CONCRETO/MAD.AGLOM.</t>
  </si>
  <si>
    <t xml:space="preserve">0070</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</si>
  <si>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</si>
  <si>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</si>
  <si>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</si>
  <si>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</si>
  <si>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</si>
  <si>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</si>
  <si>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</si>
  <si>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</si>
  <si>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</si>
  <si>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</si>
  <si>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</si>
  <si>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</si>
  <si>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</si>
  <si>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</si>
  <si>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REFORÇO METÁLICO EM PAREDE DRYWALL. AF_06/2017</t>
  </si>
  <si>
    <t xml:space="preserve">INSTALAÇÃO DE REFORÇO DE MADEIRA EM PAREDE DRYWALL. AF_06/2017</t>
  </si>
  <si>
    <t xml:space="preserve">DIVISÓRIA FIXA EM VIDRO TEMPERADO 10 MM, SEM ABERTURA. AF_01/2021</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</si>
  <si>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</si>
  <si>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</si>
  <si>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</si>
  <si>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</si>
  <si>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</si>
  <si>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</si>
  <si>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ALVENARIA DE BLOCO-CONCRETO CELULAR</t>
  </si>
  <si>
    <t xml:space="preserve">0251</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</si>
  <si>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</si>
  <si>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</si>
  <si>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PAVIMENTACAO</t>
  </si>
  <si>
    <t xml:space="preserve">PAVI</t>
  </si>
  <si>
    <t xml:space="preserve">RECOMPOSICAO DE PAVIMENTACAO</t>
  </si>
  <si>
    <t xml:space="preserve">0054</t>
  </si>
  <si>
    <t xml:space="preserve">EXECUÇÃO DE TAPA BURACO COM APLICAÇÃO DE CONCRETO ASFÁLTICO (USINAGEM PRÓPRIA) E PINTURA DE LIGAÇÃO. AF_12/2020</t>
  </si>
  <si>
    <t xml:space="preserve">EXECUÇÃO DE TAPA BURACO COM APLICAÇÃO DE PRÉ MISTURADO A FRIO (USINAGEM PRÓPRIA) E PINTURA DE LIGAÇÃO. AF_12/2020</t>
  </si>
  <si>
    <t xml:space="preserve">RECOMPOSIÇÃO DE REVESTIMENTO EM CONCRETO ASFÁLTICO (USINAGEM PRÓPRIA), PARA O FECHAMENTO DE VALAS - INCLUSO DEMOLIÇÃO DO PAVIMENTO. AF_12/2020</t>
  </si>
  <si>
    <t xml:space="preserve">RECOMPOSIÇÃO DE REVESTIMENTO EM PRÉ MISTURADO A FRIO (USINAGEM PRÓPRIA), PARA FECHAMENTO DE VALAS - INCLUSO DEMOLIÇÃO DO PAVIMENTO. AF_12/2020</t>
  </si>
  <si>
    <t xml:space="preserve">RECOMPOSIÇÃO DE PAVIMENTOS EM PEDRA POLIÉDRICA, REJUNTAMENTO COM PÓ DE PEDRA, COM REAPROVEITAMENTO DAS PEDRAS POLIÉDRICAS PARA O FECHAMENTO DE VALAS - INCLUSO RETIRADA E COLOCAÇÃO DO MATERIAL. AF_12/2020</t>
  </si>
  <si>
    <t xml:space="preserve">RECOMPOSIÇÃO DE PAVIMENTO EM PEDRAS POLIÉDRICAS, REJUNTAMENTO COM PEDRISCO E EMULSÃO ASFÁLTICA COM REAPROVEITAMENTO DAS PEDRAS POLIÉDRICAS,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</si>
  <si>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</si>
  <si>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</si>
  <si>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PARALELEPÍPEDOS, REJUNTAMENTO COM PEDRISCO E EMULSÃO ASFÁLTICA, COM REAPROVEITAMENTO DOS PARALELEPÍPEDOS, PARA O FECHAMENTO DE VALAS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</si>
  <si>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</si>
  <si>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</si>
  <si>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</si>
  <si>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</si>
  <si>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</si>
  <si>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</si>
  <si>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</si>
  <si>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</si>
  <si>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</si>
  <si>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</si>
  <si>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</si>
  <si>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</si>
  <si>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</si>
  <si>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</si>
  <si>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</si>
  <si>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</si>
  <si>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</si>
  <si>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</si>
  <si>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</si>
  <si>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</si>
  <si>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</si>
  <si>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</si>
  <si>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</si>
  <si>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</si>
  <si>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</si>
  <si>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</si>
  <si>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</si>
  <si>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</si>
  <si>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</si>
  <si>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</si>
  <si>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</si>
  <si>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PARALELEPÍPEDOS, REJUNTAMENTO COM PEDRISCO E EMULSÃO ASFÁLTICA, COM REAPROVEITAMENTO DOS PARALELEPÍPEDOS - INCLUSO RETIRADA E COLOCAÇÃO DO MATERIAL. AF_12/2020_P</t>
  </si>
  <si>
    <t xml:space="preserve">REASSENTAMENTO DE PARALELEPÍPEDOS, REJUNTAMENTO COM ARGAMASSA, COM REAPROVEITAMENTO DOS PARALELEPÍPEDOS - INCLUSO RETIRADA E COLOCAÇÃO DO MATERIAL. AF_12/2020</t>
  </si>
  <si>
    <t xml:space="preserve">REASSENTAMENTO DE PEDRAS POLIÉDRICAS, REJUNTAMENTO COM PÓ DE PEDRA, COM REAPROVEITAMENTO DAS PEDRAS POLIÉDRICAS - INCLUSO RETIRADA E COLOCAÇÃO DO MATERIAL.  AF_12/2020</t>
  </si>
  <si>
    <t xml:space="preserve">REASSENTAMENTO DE PEDRAS POLIÉDRICAS, REJUNTAMENTO COM PEDRISCO E EMULSÃO ASFÁLTICA, COM REAPROVEITAMENTO DAS PEDRAS POLIÉDRICAS - INCLUSO RETIRADA E COLOCAÇÃO DO MATERIAL. AF_12/2020_P</t>
  </si>
  <si>
    <t xml:space="preserve">REASSENTAMENTO DE PEDRAS POLIÉDRICAS, REJUNTAMENTO COM ARGAMASSA, COM REAPROVEITAMENTO DAS PEDRAS POLIÉDRICAS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</si>
  <si>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</si>
  <si>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</si>
  <si>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</si>
  <si>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</si>
  <si>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</si>
  <si>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</si>
  <si>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</si>
  <si>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</si>
  <si>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</si>
  <si>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</si>
  <si>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</si>
  <si>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</si>
  <si>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</si>
  <si>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</si>
  <si>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</si>
  <si>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EXECUÇÃO DE TAPA BURACO COM APLICAÇÃO DE CONCRETO ASFÁLTICO (AQUISIÇÃO EM USINA) E PINTURA DE LIGAÇÃO. AF_12/2020</t>
  </si>
  <si>
    <t xml:space="preserve">RECOMPOSIÇÃO DE REVESTIMENTO EM CONCRETO ASFÁLTICO (AQUISIÇÃO EM USINA), PARA O FECHAMENTO DE VALAS - INCLUSO DEMOLIÇÃO DO PAVIMENTO. AF_12/2020</t>
  </si>
  <si>
    <t xml:space="preserve">EXECUÇÃO DE PINTURA DE LIGAÇÃO COM EMULSÃO ASFÁLTICA RR-2C, PARA O FECHAMENTO DE VALAS. AF_12/2020</t>
  </si>
  <si>
    <t xml:space="preserve">RECOMPOSIÇÃO DE PAVIMENTO EM PISO INTERTRAVADO, COM REAPROVEITAMENTO DOS BLOCOS INTERTRAVADOS, PARA FECHAMENTO DE VALAS - INCLUSO RETIRADA E COLOCAÇÃO DO MATERIAL. AF_12/2020</t>
  </si>
  <si>
    <t xml:space="preserve">REGULARIZACAO/REFORCO DE SUBLEITO</t>
  </si>
  <si>
    <t xml:space="preserve">0055</t>
  </si>
  <si>
    <t xml:space="preserve">REGULARIZAÇÃO E COMPACTAÇÃO DE SUBLEITO DE SOLO  PREDOMINANTEMENTE ARGILOSO. AF_11/2019</t>
  </si>
  <si>
    <t xml:space="preserve">REGULARIZAÇÃO E COMPACTAÇÃO DE SUBLEITO DE SOLO PREDOMINANTEMENTE ARENOSO. AF_11/2019</t>
  </si>
  <si>
    <t xml:space="preserve">EXECUCAO DE SUB-LEITO, LEITO, SUB-BASE, BASE ETC</t>
  </si>
  <si>
    <t xml:space="preserve">0056</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</si>
  <si>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</si>
  <si>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</si>
  <si>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</si>
  <si>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</si>
  <si>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</si>
  <si>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</si>
  <si>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</si>
  <si>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</si>
  <si>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</si>
  <si>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</si>
  <si>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</si>
  <si>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</si>
  <si>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</si>
  <si>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</si>
  <si>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</si>
  <si>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</si>
  <si>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</si>
  <si>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</si>
  <si>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</si>
  <si>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</si>
  <si>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</si>
  <si>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</si>
  <si>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</si>
  <si>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</si>
  <si>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E COMPACTAÇÃO DE BASE E OU SUB BASE PARA PAVIMENTAÇÃO DE SOLO ESTABILIZADO GRANULOMETRICAMENTE SEM MISTURA DE SOLOS - EXCLUSIVE SOLO, ESCAVAÇÃO, CARGA E TRANSPORTE. AF_11/2019</t>
  </si>
  <si>
    <t xml:space="preserve">EXECUCAO DE PAVIMENTACOES DIVERSAS</t>
  </si>
  <si>
    <t xml:space="preserve">0057</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</si>
  <si>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</si>
  <si>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</si>
  <si>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</si>
  <si>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</si>
  <si>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</si>
  <si>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</si>
  <si>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</si>
  <si>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</si>
  <si>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</si>
  <si>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</si>
  <si>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</si>
  <si>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</si>
  <si>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</si>
  <si>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</si>
  <si>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</si>
  <si>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</si>
  <si>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</si>
  <si>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</si>
  <si>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</si>
  <si>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</si>
  <si>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</si>
  <si>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PAVIMENTO DE CONCRETO SIMPLES (PCS), FCK = 40 MPA, ESPESSURA DE 15,0 CM. AF_04/2022</t>
  </si>
  <si>
    <t xml:space="preserve">EXECUÇÃO DE PAVIMENTO DE CONCRETO SIMPLES (PCS), FCK = 40 MPA, ESPESSURA DE 17,5 CM. AF_04/2022</t>
  </si>
  <si>
    <t xml:space="preserve">EXECUÇÃO DE PAVIMENTO DE CONCRETO SIMPLES (PCS), FCK = 40 MPA, ESPESSURA DE 20,0 CM. AF_04/2022</t>
  </si>
  <si>
    <t xml:space="preserve">EXECUÇÃO DE PAVIMENTO DE CONCRETO SIMPLES (PCS), FCK = 40 MPA, ESPESSURA DE 22,5 CM. AF_04/2022</t>
  </si>
  <si>
    <t xml:space="preserve">EXECUÇÃO DE PAVIMENTO DE CONCRETO SIMPLES (PCS), FCK = 40 MPA, ESPESSURA DE 25,0 CM. AF_04/2022</t>
  </si>
  <si>
    <t xml:space="preserve">EXECUÇÃO DE PAVIMENTO DE CONCRETO SIMPLES (PCS), FCK = 40 MPA, ESPESSURA DE 27,5 CM. AF_04/2022</t>
  </si>
  <si>
    <t xml:space="preserve">EXECUÇÃO DE PAVIMENTO DE CONCRETO ARMADO (PCA), FCK = 30 MPA, ESPESSURA DE 15,0 CM. AF_04/2022</t>
  </si>
  <si>
    <t xml:space="preserve">EXECUÇÃO DE PAVIMENTO DE CONCRETO ARMADO (PCA), FCK = 30 MPA, ESPESSURA DE 17,5 CM. AF_04/2022</t>
  </si>
  <si>
    <t xml:space="preserve">APLICAÇÃO DE LONA PLÁSTICA PARA EXECUÇÃO DE PAVIMENTOS DE CONCRETO. AF_04/2022</t>
  </si>
  <si>
    <t xml:space="preserve">EXECUÇÃO DE JUNTAS DE CONTRAÇÃO PARA PAVIMENTOS DE CONCRETO. AF_04/2022</t>
  </si>
  <si>
    <t xml:space="preserve">APLICAÇÃO DE GRAXA EM BARRAS DE TRANSFERÊNCIA PARA EXECUÇÃO DE PAVIMENTO DE CONCRETO. AF_04/2022</t>
  </si>
  <si>
    <t xml:space="preserve">BARRAS DE TRANSFERÊNCIA, AÇO CA-25 DE 16,0 MM, PARA EXECUÇÃO DE PAVIMENTO DE CONCRETO  FORNECIMENTO E INSTALAÇÃO. AF_04/2022</t>
  </si>
  <si>
    <t xml:space="preserve">BARRAS DE TRANSFERÊNCIA, AÇO CA-25 DE 20,0 MM, PARA EXECUÇÃO DE PAVIMENTO DE CONCRETO  FORNECIMENTO E INSTALAÇÃO. AF_04/2022</t>
  </si>
  <si>
    <t xml:space="preserve">BARRAS DE TRANSFERÊNCIA, AÇO CA-25 DE 25,0 MM, PARA EXECUÇÃO DE PAVIMENTO DE CONCRETO  FORNECIMENTO E INSTALAÇÃO. AF_04/2022</t>
  </si>
  <si>
    <t xml:space="preserve">BARRAS DE TRANSFERÊNCIA, AÇO CA-25 DE 32,0 MM, PARA EXECUÇÃO DE PAVIMENTO DE CONCRETO  FORNECIMENTO E INSTALAÇÃO. AF_04/2022</t>
  </si>
  <si>
    <t xml:space="preserve">BARRAS DE LIGAÇÃO, AÇO CA-50 DE 10 MM, PARA EXECUÇÃO DE PAVIMENTO DE CONCRETO  FORNECIMENTO E INSTALAÇÃO. AF_04/2022</t>
  </si>
  <si>
    <t xml:space="preserve">PAVIMENTO COM TRATAMENTO SUPERFICIAL SIMPLES, COM EMULSÃO ASFÁLTICA RR-2C. AF_01/2020</t>
  </si>
  <si>
    <t xml:space="preserve">PAVIMENTO COM TRATAMENTO SUPERFICIAL SIMPLES, COM EMULSÃO ASFÁLTICA RR-2C, COM BANHO DILUÍDO. AF_01/2020</t>
  </si>
  <si>
    <t xml:space="preserve">PAVIMENTO COM TRATAMENTO SUPERFICIAL DUPLO, COM EMULSÃO ASFÁLTICA RR-2C.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</si>
  <si>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</si>
  <si>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</si>
  <si>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TRIPLO, COM EMULSÃO ASFÁLTICA RR-2C.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</si>
  <si>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</si>
  <si>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</si>
  <si>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EXECUÇÃO DE PAVIMENTO EM PARALELEPÍPEDOS, REJUNTAMENTO COM PÓ DE PEDRA. AF_05/2020</t>
  </si>
  <si>
    <t xml:space="preserve">EXECUÇÃO DE PAVIMENTO EM PARALELEPÍPEDOS, REJUNTAMENTO COM PEDRISCO E EMULSÃO ASFÁLTICA. AF_05/2020_P</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</si>
  <si>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</si>
  <si>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</si>
  <si>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PEDRISCO E EMULSÃO ASFÁLTICA. AF_05/2020_P</t>
  </si>
  <si>
    <t xml:space="preserve">EXECUÇÃO DE PAVIMENTO EM PEDRAS POLIÉDRICAS, REJUNTAMENTO COM ARGAMASSA TRAÇO 1:3 (CIMENTO E AREIA). AF_05/2020</t>
  </si>
  <si>
    <t xml:space="preserve">EXECUÇÃO DE PAVIMENTO DE CONCRETO SIMPLES (PCS), FCK = 35 MPA, ESPESSURA DE 15,0 CM. AF_04/2022</t>
  </si>
  <si>
    <t xml:space="preserve">EXECUÇÃO DE PAVIMENTO DE CONCRETO SIMPLES (PCS), FCK = 35 MPA, ESPESSURA DE 16,0 CM. AF_04/2022</t>
  </si>
  <si>
    <t xml:space="preserve">EXECUÇÃO DE PAVIMENTO DE CONCRETO SIMPLES (PCS), FCK = 40 MPA, ESPESSURA DE 16,0 CM. AF_04/2022</t>
  </si>
  <si>
    <t xml:space="preserve">EXECUÇÃO DE PAVIMENTO DE CONCRETO SIMPLES (PCS), FCK = 35 MPA, ESPESSURA DE 17,5 CM. AF_04/2022</t>
  </si>
  <si>
    <t xml:space="preserve">EXECUÇÃO PAVIMENTO DE CONCRETO SIMPLES (PCS), FCK = 35 MPA, ESPESSURA DE 20,0 CM. AF_04/2022</t>
  </si>
  <si>
    <t xml:space="preserve">EXECUÇÃO PAVIMENTO DE CONCRETO SIMPLES (PCS), FCK = 35 MPA, ESPESSURA DE 22,5 CM. AF_04/2022</t>
  </si>
  <si>
    <t xml:space="preserve">EXECUÇÃO DE PAVIMENTO DE CONCRETO SIMPLES (PCS), FCK = 35 MPA, ESPESSURA DE 25,0 CM. AF_04/2022</t>
  </si>
  <si>
    <t xml:space="preserve">EXECUÇÃO PAVIMENTO DE CONCRETO SIMPLES (PCS), FCK = 35 MPA, ESPESSURA DE 27,5 CM. AF_04/2022</t>
  </si>
  <si>
    <t xml:space="preserve">EXECUÇÃO DE PISO INDUSTRIAL DE CONCRETO ARMADO, FCK = 20 MPA, ESPESSURA DE 12,0 CM. AF_04/2022</t>
  </si>
  <si>
    <t xml:space="preserve">EXECUÇÃO DE PISO INDUSTRIAL DE CONCRETO ARMADO, FCK = 20 MPA, ESPESSURA DE 14,0 CM. AF_04/2022</t>
  </si>
  <si>
    <t xml:space="preserve">EXECUÇÃO DE PISO INDUSTRIAL DE CONCRETO ARMADO, FCK = 20 MPA, ESPESSURA DE 15,0 CM. AF_04/2022</t>
  </si>
  <si>
    <t xml:space="preserve">EXECUÇÃO DE PISO INDUSTRIAL DE CONCRETO ARMADO, FCK = 20 MPA, ESPESSURA DE 18,0 CM. AF_04/2022</t>
  </si>
  <si>
    <t xml:space="preserve">EXECUÇÃO DE PISO INDUSTRIAL DE CONCRETO ARMADO, FCK = 20 MPA, ESPESSURA DE 20,0 CM. AF_04/2022</t>
  </si>
  <si>
    <t xml:space="preserve">EXECUÇÃO DE PISO INDUSTRIAL DE CONCRETO ARMADO, FCK = 20 MPA, ESPESSURA DE 22,0 CM. AF_04/2022</t>
  </si>
  <si>
    <t xml:space="preserve">SINALIZACAO HORIZONTAL/VERTICAL</t>
  </si>
  <si>
    <t xml:space="preserve">0249</t>
  </si>
  <si>
    <t xml:space="preserve">FORNECIMENTO E INSTALAÇÃO DE SUPORTE DE MADEIRA  PARA PLACAS DE SINALIZAÇÃO, EM SOLO, COM H= DE 2,5 M E SEÇÃO DE 7,5 X 7,5 CM. AF_03/2022</t>
  </si>
  <si>
    <t xml:space="preserve">FORNECIMENTO E INSTALAÇÃO DE SUPORTE DE MADEIRA PARA PLACAS DE SINALIZAÇÃO, EM SOLO, COM H= DE 2,0 M E SEÇÃO DE 7,5 X 7,5 CM. AF_03/2022</t>
  </si>
  <si>
    <t xml:space="preserve">FORNECIMENTO E INSTALAÇÃO DE SUPORTE DE MADEIRA PARA PLACAS DE SINALIZAÇÃO EM CONCRETO, COM H= DE 2,5 M E SEÇÃO DE 7,5 X 7,5 CM. AF_03/2022</t>
  </si>
  <si>
    <t xml:space="preserve">FORNECIMENTO E INSTALAÇÃO DE SUPORTE DE MADEIRA PARA PLACAS DE SINALIZAÇÃO, EM BASE DE CONCRETO, COM H= DE 2,0 M E SEÇÃO DE 7,5 X 7,5 CM. AF_03/2022</t>
  </si>
  <si>
    <t xml:space="preserve">FABRICACAO/EXECUCAO DE CBUQ/PRE-MISTURADOS</t>
  </si>
  <si>
    <t xml:space="preserve">0287</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</si>
  <si>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</si>
  <si>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</si>
  <si>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</si>
  <si>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</si>
  <si>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</si>
  <si>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</si>
  <si>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EXECUÇÃO DE PAVIMENTO COM APLICAÇÃO DE PRÉ-MISTURADO A FRIO, CAMADA DE ROLAMENTO - EXCLUSIVE CARGA E TRANSPORTE. AF_11/2019</t>
  </si>
  <si>
    <t xml:space="preserve">EXECUÇÃO DE PAVIMENTO COM APLICAÇÃO DE PRÉ-MISTURADO A FRIO, CAMADA DE BINDER - EXCLUSIVE CARGA E TRANSPORTE. AF_11/2019</t>
  </si>
  <si>
    <t xml:space="preserve">USINAGEM DE CONCRETO ASFÁLTICO COM CAP 50/70, PARA CAMADA DE BINDER, PADRÃO DNIT FAIXA B, EM USINA DE ASFALTO CONTÍNUA DE 80 TON/H. AF_03/2020</t>
  </si>
  <si>
    <t xml:space="preserve">USINAGEM DE CONCRETO ASFÁLTICO COM CAP 50/70, PARA CAMADA DE ROLAMENTO, PADRÃO DNIT FAIXA C, EM USINA DE ASFALTO CONTÍNUA DE 80 TON/H. AF_03/2020</t>
  </si>
  <si>
    <t xml:space="preserve">USINAGEM DE CONCRETO ASFÁLTICO COM CAP 50/70, PARA CAMADA DE BINDER, PADRÃO DNIT FAIXA B, EM USINA DE ASFALTO CONTÍNUA DE 140 TON/H. AF_03/2020_P</t>
  </si>
  <si>
    <t xml:space="preserve">USINAGEM DE CONCRETO ASFÁLTICO COM CAP 50/70, PARA CAMADA DE ROLAMENTO, PADRÃO DNIT FAIXA C, EM USINA DE ASFALTO CONTÍNUA DE 140 TON/H. AF_03/2020_P</t>
  </si>
  <si>
    <t xml:space="preserve">USINAGEM DE CONCRETO ASFÁLTICO COM CAP 50/70, PARA CAMADA DE BINDER, PADRÃO DNIT FAIXA B, EM USINA DE ASFALTO GRAVIMÉTRICA DE 150 TON/H. AF_03/2020_P</t>
  </si>
  <si>
    <t xml:space="preserve">USINAGEM DE CONCRETO ASFÁLTICO COM CAP 50/70 PARA CAMADA DE ROLAMENTO, PADRÃO DNIT FAIXA C, EM USINA DE ASFALTO GRAVIMÉTRICA DE 150 TON/H. AF_03/2020_P</t>
  </si>
  <si>
    <t xml:space="preserve">USINAGEM DE PRÉ MISTURADO A FRIO, PARA CAMADA DE BINDER, PADRÃO DNIT FAIXA B. AF_03/2020_P</t>
  </si>
  <si>
    <t xml:space="preserve">USINAGEM DE PRÉ MISTURADO A FRIO, PARA CAMADA DE ROLAMENTO, PADRÃO DNIT FAIXA C. AF_03/2020_P</t>
  </si>
  <si>
    <t xml:space="preserve">PINTURAS</t>
  </si>
  <si>
    <t xml:space="preserve">PINT</t>
  </si>
  <si>
    <t xml:space="preserve">PINTURA DE PAREDE</t>
  </si>
  <si>
    <t xml:space="preserve">0155</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</si>
  <si>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</si>
  <si>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</si>
  <si>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</si>
  <si>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</si>
  <si>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</si>
  <si>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</si>
  <si>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</si>
  <si>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</si>
  <si>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</si>
  <si>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</si>
  <si>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</si>
  <si>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</si>
  <si>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</si>
  <si>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</si>
  <si>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</si>
  <si>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</si>
  <si>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ACRÍLICO EM PAREDES, UMA DEMÃO. AF_06/2014</t>
  </si>
  <si>
    <t xml:space="preserve">APLICAÇÃO MANUAL DE PINTURA COM TINTA LÁTEX ACRÍLICA EM TETO,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</si>
  <si>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</si>
  <si>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</si>
  <si>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</si>
  <si>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</si>
  <si>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</si>
  <si>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</si>
  <si>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</si>
  <si>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</si>
  <si>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</si>
  <si>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</si>
  <si>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</si>
  <si>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</si>
  <si>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</si>
  <si>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</si>
  <si>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</si>
  <si>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</si>
  <si>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</si>
  <si>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</si>
  <si>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</si>
  <si>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PINTURA EM MADEIRA</t>
  </si>
  <si>
    <t xml:space="preserve">0157</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</si>
  <si>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</si>
  <si>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</si>
  <si>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</si>
  <si>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</si>
  <si>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ACRÍLICA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</si>
  <si>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</si>
  <si>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</si>
  <si>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</si>
  <si>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</si>
  <si>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</si>
  <si>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</si>
  <si>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</si>
  <si>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</si>
  <si>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</si>
  <si>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</si>
  <si>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</si>
  <si>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</si>
  <si>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</si>
  <si>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</si>
  <si>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</si>
  <si>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</si>
  <si>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</si>
  <si>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</si>
  <si>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</si>
  <si>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</si>
  <si>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</si>
  <si>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</si>
  <si>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</si>
  <si>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</si>
  <si>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PINTURA PARA METAL</t>
  </si>
  <si>
    <t xml:space="preserve">0158</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</si>
  <si>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</si>
  <si>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</si>
  <si>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</si>
  <si>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AF_01/2020_P</t>
  </si>
  <si>
    <t xml:space="preserve">PINTURA COM TINTA ALQUÍDICA DE FUNDO (TIPO ZARCÃO) APLICADA A ROLO OU PINCEL SOBRE PERFIL METÁLICO EXECUTADO EM FÁBRICA (POR DEMÃO). AF_01/2020</t>
  </si>
  <si>
    <t xml:space="preserve">PINTURA COM TINTA ALQUÍDICA DE FUNDO (TIPO ZARCÃO) PULVERIZADA SOBRE SUPERFÍCIES METÁLICAS (EXCETO PERFIL) EXECUTADO EM OBRA (POR DEMÃO). AF_01/2020_P</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</si>
  <si>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</si>
  <si>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</si>
  <si>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</si>
  <si>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</si>
  <si>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</si>
  <si>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AF_01/2020_P</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</si>
  <si>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</si>
  <si>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AF_01/2020_P</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</si>
  <si>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</si>
  <si>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AF_01/2020_P</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</si>
  <si>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</si>
  <si>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AF_01/2020_P</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</si>
  <si>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</si>
  <si>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</si>
  <si>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</si>
  <si>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</si>
  <si>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</si>
  <si>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AF_01/2020_P</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</si>
  <si>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</si>
  <si>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AF_01/2020_P</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</si>
  <si>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</si>
  <si>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</si>
  <si>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</si>
  <si>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AF_01/2020_P</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</si>
  <si>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</si>
  <si>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</si>
  <si>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</si>
  <si>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AF_01/2020_P</t>
  </si>
  <si>
    <t xml:space="preserve">PINTURA COM TINTA ACRÍLICA DE ACABAMENTO APLICADA A ROLO OU PINCEL SOBRE SUPERFÍCIES METÁLICAS (EXCETO PERFIL) EXECUTADO EM OBRA (02 DEMÃOS). AF_01/2020</t>
  </si>
  <si>
    <t xml:space="preserve">PINTURA COM TINTA ALQUÍDICA DE ACABAMENTO (ESMALTE SINTÉTICO ACETINADO) PULVERIZADA SOBRE SUPERFÍCIES METÁLICAS (EXCETO PERFIL) EXECUTADO EM OBRA (02 DEMÃOS). AF_01/2020_P</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</si>
  <si>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</si>
  <si>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</si>
  <si>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AF_01/2020_P</t>
  </si>
  <si>
    <t xml:space="preserve">PINTURA COM TINTA ALQUÍDICA DE ACABAMENTO (ESMALTE SINTÉTICO FOSCO) APLICADA A ROLO OU PINCEL SOBRE SUPERFÍCIES METÁLICAS (EXCETO PERFIL) EXECUTADO EM OBRA (02 DEMÃOS). AF_01/2020</t>
  </si>
  <si>
    <t xml:space="preserve">PINTURA PARA PISO</t>
  </si>
  <si>
    <t xml:space="preserve">0161</t>
  </si>
  <si>
    <t xml:space="preserve">PREPARO DO PISO CIMENTADO PARA PINTURA - LIXAMENTO E LIMPEZA. AF_05/2021</t>
  </si>
  <si>
    <t xml:space="preserve">PINTURA HIDROFUGANTE COM SILICONE, APLICAÇÃO MANUAL, 2 DEMÃOS.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</si>
  <si>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</si>
  <si>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</si>
  <si>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EPÓXI, APLICAÇÃO MANUAL, 2 DEMÃOS, INCLUSO PRIMER EPÓXI.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</si>
  <si>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</si>
  <si>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</si>
  <si>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</si>
  <si>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</si>
  <si>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</si>
  <si>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</si>
  <si>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</si>
  <si>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</si>
  <si>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</si>
  <si>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PINTURA DE DEMARCAÇÃO DE VAGA COM TINTA EPÓXI, E = 10 CM, APLICAÇÃO MANUAL. AF_05/2021</t>
  </si>
  <si>
    <t xml:space="preserve">PINTURA DE FAIXA DE PEDESTRE OU ZEBRADA COM TINTA EPÓXI, E  = 30 CM, APLICAÇÃO MANUAL. AF_05/2021</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</si>
  <si>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</si>
  <si>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</si>
  <si>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</si>
  <si>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</si>
  <si>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PISOS</t>
  </si>
  <si>
    <t xml:space="preserve">PISO</t>
  </si>
  <si>
    <t xml:space="preserve">PISO CIMENTADO</t>
  </si>
  <si>
    <t xml:space="preserve">0111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</si>
  <si>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</si>
  <si>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</si>
  <si>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DE MADEIRA</t>
  </si>
  <si>
    <t xml:space="preserve">0112</t>
  </si>
  <si>
    <t xml:space="preserve">PISO EM TACO DE MADEIRA 7X42CM, FIXADO COM COLA BASE DE PVA. AF_09/2020</t>
  </si>
  <si>
    <t xml:space="preserve">ASSOALHO DE MADEIRA. AF_09/2020</t>
  </si>
  <si>
    <t xml:space="preserve">PISO EM TACO DE MADEIRA 7X21CM, FIXADO COM COLA BASE DE PVA. AF_09/2020</t>
  </si>
  <si>
    <t xml:space="preserve">PISO CERAMICO</t>
  </si>
  <si>
    <t xml:space="preserve">0113</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</si>
  <si>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</si>
  <si>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</si>
  <si>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</si>
  <si>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</si>
  <si>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</si>
  <si>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</si>
  <si>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</si>
  <si>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</si>
  <si>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</si>
  <si>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</si>
  <si>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</si>
  <si>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</si>
  <si>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</si>
  <si>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</si>
  <si>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</si>
  <si>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</si>
  <si>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</si>
  <si>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</si>
  <si>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</si>
  <si>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</si>
  <si>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PISO DE PEDRA</t>
  </si>
  <si>
    <t xml:space="preserve">0115</t>
  </si>
  <si>
    <t xml:space="preserve">PISO EM GRANITO APLICADO EM AMBIENTES INTERNOS. AF_09/2020</t>
  </si>
  <si>
    <t xml:space="preserve">PISO EM MÁRMORE APLICADO EM AMBIENTES INTERNOS. AF_09/2020</t>
  </si>
  <si>
    <t xml:space="preserve">PISO ELEVADO COM ESTRUTURA EM AÇO, COMPOSTO POR PEDESTAIS E LONGARINAS. AF_09/2020</t>
  </si>
  <si>
    <t xml:space="preserve">PISO CIMENTADO, TRAÇO 1:3 (CIMENTO E AREIA), ACABAMENTO LISO, ESPESSURA 2,0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</si>
  <si>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</si>
  <si>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</si>
  <si>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</si>
  <si>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</si>
  <si>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</si>
  <si>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SOLEIRA EM GRANITO, LARGURA 15 CM, ESPESSURA 2,0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</si>
  <si>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</si>
  <si>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</si>
  <si>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</si>
  <si>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</si>
  <si>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</si>
  <si>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</si>
  <si>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VINILICO/BORRACHA</t>
  </si>
  <si>
    <t xml:space="preserve">0116</t>
  </si>
  <si>
    <t xml:space="preserve">PISO PODOTÁTIL, DIRECIONAL OU ALERTA, ASSENTADO SOBRE ARGAMASSA. AF_05/2020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</si>
  <si>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</si>
  <si>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</si>
  <si>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</si>
  <si>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</si>
  <si>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</si>
  <si>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</si>
  <si>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</si>
  <si>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PISO GRANILITE/MARMORITE</t>
  </si>
  <si>
    <t xml:space="preserve">0118</t>
  </si>
  <si>
    <t xml:space="preserve">PISO EM GRANILITE, MARMORITE OU GRANITINA EM AMBIENTES INTERNOS, COM ESPESSURA DE 8 MM, INCLUSO MISTURA EM BETONEIRA, COLOCAÇÃO DAS JUNTAS, APLICAÇÃO DO PISO, 4 POLIMENTOS COM POLITRIZ, ESTUCAMENTO, SELADOR E CERA. AF_06/2022</t>
  </si>
  <si>
    <t xml:space="preserve">PISO DE MARMORE/GRANITO</t>
  </si>
  <si>
    <t xml:space="preserve">0119</t>
  </si>
  <si>
    <t xml:space="preserve">PISO EM GRANITO APLICADO EM CALÇADAS OU PISOS EXTERNOS. AF_05/2020</t>
  </si>
  <si>
    <t xml:space="preserve">PISO EM MÁRMORE APLICADO EM CALÇADAS OU PISOS EXTERNOS. AF_05/2020</t>
  </si>
  <si>
    <t xml:space="preserve">SOLEIRA DE MARMORE/GRANITO</t>
  </si>
  <si>
    <t xml:space="preserve">0122</t>
  </si>
  <si>
    <t xml:space="preserve">SOLEIRA EM MÁRMORE, LARGURA 15 CM, ESPESSURA 2,0 CM. AF_09/2020</t>
  </si>
  <si>
    <t xml:space="preserve">RODAPÉ EM MÁRMORE, ALTURA 7 CM. AF_09/2020</t>
  </si>
  <si>
    <t xml:space="preserve">RODAPE DE MADEIRA</t>
  </si>
  <si>
    <t xml:space="preserve">0130</t>
  </si>
  <si>
    <t xml:space="preserve">RODAPÉ EM MADEIRA, ALTURA 7CM, FIXADO COM COLA. AF_09/2020</t>
  </si>
  <si>
    <t xml:space="preserve">RODAPÉ EM MADEIRA, ALTURA 7CM, FIXADO COM COLA E PARAFUSOS. AF_09/2020</t>
  </si>
  <si>
    <t xml:space="preserve">RODAPE CERAMICO</t>
  </si>
  <si>
    <t xml:space="preserve">0131</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</si>
  <si>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</si>
  <si>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</si>
  <si>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</si>
  <si>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</si>
  <si>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RODAPE DE MARMORE,GRANITO,MARMORITE,GRANILITE E OUTROS</t>
  </si>
  <si>
    <t xml:space="preserve">0164</t>
  </si>
  <si>
    <t xml:space="preserve">RODAPÉ EM ARDÓSIA ALTURA 10CM. AF_09/2020</t>
  </si>
  <si>
    <t xml:space="preserve">RODAPÉ EM MARMORITE, ALTURA 10CM. AF_09/2020</t>
  </si>
  <si>
    <t xml:space="preserve">PISO CONCRETO</t>
  </si>
  <si>
    <t xml:space="preserve">0258</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</si>
  <si>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</si>
  <si>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</si>
  <si>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</si>
  <si>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</si>
  <si>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</si>
  <si>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</si>
  <si>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</si>
  <si>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</si>
  <si>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</si>
  <si>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</si>
  <si>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PISO EM CONCRETO 20 MPA PREPARO MECÂNICO, ESPESSURA 7CM. AF_09/2020</t>
  </si>
  <si>
    <t xml:space="preserve">CARPETE</t>
  </si>
  <si>
    <t xml:space="preserve">0260</t>
  </si>
  <si>
    <t xml:space="preserve">PISO TÊXTIL (CARPETE) EM PLACA. AF_09/2020</t>
  </si>
  <si>
    <t xml:space="preserve">PISO TÊXTIL (CARPETE) EM MANTA (ROLO) E = 6 A 7 MM. AF_09/2020</t>
  </si>
  <si>
    <t xml:space="preserve">PISO TÊXTIL (CARPETE) EM MANTA (ROLO) E = 9 A 10 MM. AF_09/2020</t>
  </si>
  <si>
    <t xml:space="preserve">REGULARIZACAO DE CONTRA-PISOS E OUTRAS SUPERFICIES</t>
  </si>
  <si>
    <t xml:space="preserve">0264</t>
  </si>
  <si>
    <t xml:space="preserve">CONTRAPISO EM ARGAMASSA TRAÇO 1:4 (CIMENTO E AREIA), PREPARO MECÂNICO COM BETONEIRA 400 L, APLICADO EM ÁREAS SECAS SOBRE LAJE, ADERIDO, ACABAMENTO NÃO REFORÇADO, ESPESSURA 2CM. AF_07/2021</t>
  </si>
  <si>
    <t xml:space="preserve">CONTRAPISO EM ARGAMASSA PRONTA, PREPARO MECÂNICO COM MISTURADOR 300 KG,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</si>
  <si>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</si>
  <si>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MANUAL, APLICADO EM ÁREAS SECAS SOBRE LAJE, ADERIDO, ACABAMENTO NÃO REFORÇADO, ESPESSURA 3CM. AF_07/2021</t>
  </si>
  <si>
    <t xml:space="preserve">CONTRAPISO EM ARGAMASSA PRONTA, PREPARO MECÂNICO COM MISTURADOR 300 KG, APLICADO EM ÁREAS SECAS SOBRE LAJE, ADERIDO, ACABAMENTO NÃO REFORÇADO, ESPESSURA 3CM. AF_07/2021</t>
  </si>
  <si>
    <t xml:space="preserve">CONTRAPISO EM ARGAMASSA PRONTA, PREPARO MANUAL,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</si>
  <si>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</si>
  <si>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</si>
  <si>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CONTRAPISO EM ARGAMASSA PRONTA, PREPARO MECÂNICO COM MISTURADOR 300 KG, APLICADO EM ÁREAS SECAS SOBRE LAJE, ADERIDO, ACABAMENTO NÃO REFORÇADO, ESPESSURA 4CM. AF_07/2021</t>
  </si>
  <si>
    <t xml:space="preserve">CONTRAPISO EM ARGAMASSA PRONTA, PREPARO MANUAL, APLICADO EM ÁREAS SECAS SOBRE LAJE, ADERIDO, ACABAMENTO NÃO REFORÇADO, ESPESSURA 4CM. AF_07/2021</t>
  </si>
  <si>
    <t xml:space="preserve">CONTRAPISO EM ARGAMASSA TRAÇO 1:4 (CIMENTO E AREIA), PREPARO MECÂNICO COM BETONEIRA 400 L, APLICADO EM ÁREAS SECAS SOBRE LAJE, NÃO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</si>
  <si>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</si>
  <si>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</si>
  <si>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</si>
  <si>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</si>
  <si>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</si>
  <si>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CONTRAPISO EM ARGAMASSA PRONTA, PREPARO MECÂNICO COM MISTURADOR 300 KG, APLICADO EM ÁREAS SECAS SOBRE LAJE, NÃO ADERIDO, ESPESSURA 5CM. AF_07/2021</t>
  </si>
  <si>
    <t xml:space="preserve">CONTRAPISO EM ARGAMASSA PRONTA, PREPARO MANUAL,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</si>
  <si>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</si>
  <si>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CONTRAPISO EM ARGAMASSA TRAÇO 1:4 (CIMENTO E AREIA), PREPARO MANUAL, APLICADO EM ÁREAS SECAS SOBRE LAJE, NÃO ADERIDO, ACABAMENTO NÃO REFORÇADO, ESPESSURA 6CM. AF_07/2021</t>
  </si>
  <si>
    <t xml:space="preserve">CONTRAPISO EM ARGAMASSA PRONTA, PREPARO MECÂNICO COM MISTURADOR 300 KG, APLICADO EM ÁREAS SECAS SOBRE LAJE, NÃO ADERIDO, ACABAMENTO NÃO REFORÇADO, ESPESSURA 6CM. AF_07/2021</t>
  </si>
  <si>
    <t xml:space="preserve">CONTRAPISO EM ARGAMASSA PRONTA, PREPARO MANUAL, APLICADO EM ÁREAS SECAS SOBRE LAJE, NÃO ADERIDO, ACABAMENTO NÃO REFORÇADO, ESPESSURA 6CM.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</si>
  <si>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</si>
  <si>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</si>
  <si>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CONTRAPISO EM ARGAMASSA PRONTA, PREPARO MECÂNICO COM MISTURADOR 300 KG, APLICADO EM ÁREAS MOLHADAS SOBRE LAJE, ADERIDO, ACABAMENTO NÃO REFORÇADO, ESPESSURA 2CM. AF_07/2021</t>
  </si>
  <si>
    <t xml:space="preserve">CONTRAPISO EM ARGAMASSA PRONTA, PREPARO MANUAL,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</si>
  <si>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</si>
  <si>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MANUAL, APLICADO EM ÁREAS MOLHADAS SOBRE LAJE, ADERIDO, ACABAMENTO NÃO REFORÇADO, ESPESSURA 3CM. AF_07/2021</t>
  </si>
  <si>
    <t xml:space="preserve">CONTRAPISO EM ARGAMASSA PRONTA, PREPARO MECÂNICO COM MISTURADOR 300 KG, APLICADO EM ÁREAS MOLHADAS SOBRE LAJE, ADERIDO, ACABAMENTO NÃO REFORÇADO, ESPESSURA 3CM. AF_07/2021</t>
  </si>
  <si>
    <t xml:space="preserve">CONTRAPISO EM ARGAMASSA PRONTA, PREPARO MANUAL, APLICADO EM ÁREAS MOLHADAS SOBRE LAJE, ADERIDO, ACABAMENTO NÃO REFORÇADO, ESPESSURA 3CM. AF_07/2021</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</si>
  <si>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</si>
  <si>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</si>
  <si>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</si>
  <si>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CONTRAPISO EM ARGAMASSA PRONTA, PREPARO MANUAL,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</si>
  <si>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</si>
  <si>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MANUAL, APLICADO EM ÁREAS MOLHADAS SOBRE IMPERMEABILIZAÇÃO, ACABAMENTO NÃO REFORÇADO, ESPESSURA 4CM. AF_07/2021</t>
  </si>
  <si>
    <t xml:space="preserve">CONTRAPISO EM ARGAMASSA PRONTA, PREPARO MECÂNICO COM MISTURADOR 300 KG, APLICADO EM ÁREAS MOLHADAS SOBRE IMPERMEABILIZAÇÃO, ACABAMENTO NÃO REFORÇADO, ESPESSURA 4CM. AF_07/2021</t>
  </si>
  <si>
    <t xml:space="preserve">CONTRAPISO EM ARGAMASSA PRONTA, PREPARO MANUAL, APLICADO EM ÁREAS MOLHADAS SOBRE IMPERMEABILIZAÇÃO, ACABAMENTO NÃO REFORÇADO,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</si>
  <si>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</si>
  <si>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</si>
  <si>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NÃO ADERIDO, ESPESSURA 5CM.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</si>
  <si>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</si>
  <si>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</si>
  <si>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</si>
  <si>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</si>
  <si>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MANUAL, APLICADO EM ÁREAS SECAS, ACABAMENTO NÃO REFORÇADO, ESPESSURA 5CM. AF_07/2021</t>
  </si>
  <si>
    <t xml:space="preserve">CONTRAPISO ACÚSTICO EM ARGAMASSA PRONTA, PREPARO MECÂNICO COM MISTURADOR 300 KG, APLICADO EM ÁREAS SECAS, ACABAMENTO NÃO REFORÇADO, ESPESSURA 5CM. AF_07/2021</t>
  </si>
  <si>
    <t xml:space="preserve">CONTRAPISO ACÚSTICO EM ARGAMASSA PRONTA, PREPARO MANUAL,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</si>
  <si>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</si>
  <si>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</si>
  <si>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</si>
  <si>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CONTRAPISO ACÚSTICO EM ARGAMASSA PRONTA, PREPARO MANUAL, APLICADO EM ÁREAS SECA,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</si>
  <si>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</si>
  <si>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</si>
  <si>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CONTRAPISO ACÚSTICO EM ARGAMASSA PRONTA, PREPARO MECÂNICO COM MISTURADOR 300 KG, APLICADO EM ÁREAS SECAS, ACABAMENTO NÃO REFORÇADO, ESPESSURA 7CM. AF_07/2021</t>
  </si>
  <si>
    <t xml:space="preserve">CONTRAPISO ACÚSTICO EM ARGAMASSA PRONTA, PREPARO MANUAL, APLICADO EM ÁREAS SECAS, ACABAMENTO NÃO REFORÇADO, ESPESSURA 7CM. AF_07/2021</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</si>
  <si>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</si>
  <si>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</si>
  <si>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</si>
  <si>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</si>
  <si>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REFORÇO SUPERFICIAL PARA CONTRAPISOS DE ARGAMASSA SEMI-SECA. AF_07/2021</t>
  </si>
  <si>
    <t xml:space="preserve">RODAPE VINILICO/BORRACHA</t>
  </si>
  <si>
    <t xml:space="preserve">0308</t>
  </si>
  <si>
    <t xml:space="preserve">RODAPÉ BORRACHA LISO, ALTURA = 7CM, ESPESSURA = 2 MM, PARA ARGAMASSA. AF_09/2020</t>
  </si>
  <si>
    <t xml:space="preserve">REVESTIMENTO E TRATAMENTO DE SUPERFICIES</t>
  </si>
  <si>
    <t xml:space="preserve">REVE</t>
  </si>
  <si>
    <t xml:space="preserve">CHAPISCO</t>
  </si>
  <si>
    <t xml:space="preserve">0106</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</si>
  <si>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</si>
  <si>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</si>
  <si>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</si>
  <si>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</si>
  <si>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</si>
  <si>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</si>
  <si>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</si>
  <si>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</si>
  <si>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</si>
  <si>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</si>
  <si>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</si>
  <si>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</si>
  <si>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</si>
  <si>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</si>
  <si>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</si>
  <si>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</si>
  <si>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</si>
  <si>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</si>
  <si>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</si>
  <si>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</si>
  <si>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</si>
  <si>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</si>
  <si>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</si>
  <si>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</si>
  <si>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</si>
  <si>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</si>
  <si>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</si>
  <si>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</si>
  <si>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</si>
  <si>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EMBOCO</t>
  </si>
  <si>
    <t xml:space="preserve">0107</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</si>
  <si>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</si>
  <si>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</si>
  <si>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</si>
  <si>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</si>
  <si>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</si>
  <si>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</si>
  <si>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</si>
  <si>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</si>
  <si>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</si>
  <si>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</si>
  <si>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</si>
  <si>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</si>
  <si>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</si>
  <si>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</si>
  <si>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</si>
  <si>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</si>
  <si>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</si>
  <si>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</si>
  <si>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</si>
  <si>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</si>
  <si>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</si>
  <si>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</si>
  <si>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</si>
  <si>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</si>
  <si>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</si>
  <si>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</si>
  <si>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</si>
  <si>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</si>
  <si>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</si>
  <si>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</si>
  <si>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</si>
  <si>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</si>
  <si>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</si>
  <si>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</si>
  <si>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</si>
  <si>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</si>
  <si>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</si>
  <si>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</si>
  <si>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</si>
  <si>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</si>
  <si>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</si>
  <si>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</si>
  <si>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</si>
  <si>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</si>
  <si>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</si>
  <si>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</si>
  <si>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</si>
  <si>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</si>
  <si>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</si>
  <si>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</si>
  <si>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</si>
  <si>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</si>
  <si>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</si>
  <si>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</si>
  <si>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</si>
  <si>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</si>
  <si>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</si>
  <si>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</si>
  <si>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</si>
  <si>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</si>
  <si>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</si>
  <si>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</si>
  <si>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</si>
  <si>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</si>
  <si>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</si>
  <si>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</si>
  <si>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</si>
  <si>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</si>
  <si>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</si>
  <si>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</si>
  <si>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</si>
  <si>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</si>
  <si>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</si>
  <si>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</si>
  <si>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</si>
  <si>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</si>
  <si>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</si>
  <si>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</si>
  <si>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</si>
  <si>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</si>
  <si>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</si>
  <si>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</si>
  <si>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</si>
  <si>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</si>
  <si>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</si>
  <si>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</si>
  <si>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</si>
  <si>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</si>
  <si>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</si>
  <si>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</si>
  <si>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</si>
  <si>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</si>
  <si>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</si>
  <si>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</si>
  <si>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</si>
  <si>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</si>
  <si>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</si>
  <si>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</si>
  <si>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</si>
  <si>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</si>
  <si>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</si>
  <si>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</si>
  <si>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</si>
  <si>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</si>
  <si>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</si>
  <si>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</si>
  <si>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</si>
  <si>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</si>
  <si>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</si>
  <si>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</si>
  <si>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</si>
  <si>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</si>
  <si>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</si>
  <si>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</si>
  <si>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</si>
  <si>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</si>
  <si>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</si>
  <si>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</si>
  <si>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</si>
  <si>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</si>
  <si>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</si>
  <si>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</si>
  <si>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</si>
  <si>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</si>
  <si>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</si>
  <si>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</si>
  <si>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</si>
  <si>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</si>
  <si>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PASTILHAS,CERAMICAS, PLACAS PRE-MOLDADAS E OUTROS</t>
  </si>
  <si>
    <t xml:space="preserve">0110</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</si>
  <si>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</si>
  <si>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</si>
  <si>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</si>
  <si>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</si>
  <si>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</si>
  <si>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</si>
  <si>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</si>
  <si>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</si>
  <si>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</si>
  <si>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</si>
  <si>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</si>
  <si>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</si>
  <si>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</si>
  <si>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</si>
  <si>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</si>
  <si>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</si>
  <si>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</si>
  <si>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</si>
  <si>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</si>
  <si>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</si>
  <si>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</si>
  <si>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</si>
  <si>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</si>
  <si>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</si>
  <si>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</si>
  <si>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</si>
  <si>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</si>
  <si>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</si>
  <si>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</si>
  <si>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</si>
  <si>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DE MARMORE/GRANITO</t>
  </si>
  <si>
    <t xml:space="preserve">0125</t>
  </si>
  <si>
    <t xml:space="preserve">PEITORIL LINEAR EM GRANITO OU MÁRMORE, L = 15CM, COMPRIMENTO DE ATÉ 2M, ASSENTADO COM ARGAMASSA 1:6 COM ADITIVO. AF_11/2020</t>
  </si>
  <si>
    <t xml:space="preserve">CHAPIM</t>
  </si>
  <si>
    <t xml:space="preserve">0132</t>
  </si>
  <si>
    <t xml:space="preserve">CHAPIM SOBRE MUROS LINEARES, EM GRANITO OU MÁRMORE, L = 25 CM, ASSENTADO COM ARGAMASSA 1:6 COM ADITIVO. AF_11/2020</t>
  </si>
  <si>
    <t xml:space="preserve">CHAPIM (RUFO CAPA) EM AÇO GALVANIZADO, CORTE 33. AF_11/2020</t>
  </si>
  <si>
    <t xml:space="preserve">FORRO DE MADEIRA</t>
  </si>
  <si>
    <t xml:space="preserve">0133</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</si>
  <si>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</si>
  <si>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</si>
  <si>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</si>
  <si>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DE GESSO</t>
  </si>
  <si>
    <t xml:space="preserve">0134</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</si>
  <si>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</si>
  <si>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</si>
  <si>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</si>
  <si>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</si>
  <si>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</si>
  <si>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</si>
  <si>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</si>
  <si>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FORRO METALICO/PVC</t>
  </si>
  <si>
    <t xml:space="preserve">0311</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</si>
  <si>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</si>
  <si>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</si>
  <si>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</si>
  <si>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</si>
  <si>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</si>
  <si>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RESTAURO</t>
  </si>
  <si>
    <t xml:space="preserve">0319</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</si>
  <si>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</si>
  <si>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</si>
  <si>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</si>
  <si>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</si>
  <si>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</si>
  <si>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</si>
  <si>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</si>
  <si>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</si>
  <si>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SEDI</t>
  </si>
  <si>
    <t xml:space="preserve">ARGAMASSAS</t>
  </si>
  <si>
    <t xml:space="preserve">0210</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</si>
  <si>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</si>
  <si>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</si>
  <si>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</si>
  <si>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</si>
  <si>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</si>
  <si>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</si>
  <si>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</si>
  <si>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</si>
  <si>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</si>
  <si>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</si>
  <si>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</si>
  <si>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</si>
  <si>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</si>
  <si>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</si>
  <si>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</si>
  <si>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</si>
  <si>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</si>
  <si>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</si>
  <si>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</si>
  <si>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</si>
  <si>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</si>
  <si>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</si>
  <si>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</si>
  <si>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</si>
  <si>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</si>
  <si>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</si>
  <si>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</si>
  <si>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</si>
  <si>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</si>
  <si>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</si>
  <si>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</si>
  <si>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</si>
  <si>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</si>
  <si>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</si>
  <si>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</si>
  <si>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</si>
  <si>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</si>
  <si>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</si>
  <si>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</si>
  <si>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</si>
  <si>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</si>
  <si>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</si>
  <si>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</si>
  <si>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</si>
  <si>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</si>
  <si>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</si>
  <si>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</si>
  <si>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</si>
  <si>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</si>
  <si>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</si>
  <si>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</si>
  <si>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</si>
  <si>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</si>
  <si>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</si>
  <si>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</si>
  <si>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</si>
  <si>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</si>
  <si>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</si>
  <si>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</si>
  <si>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</si>
  <si>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</si>
  <si>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</si>
  <si>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</si>
  <si>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</si>
  <si>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</si>
  <si>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</si>
  <si>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</si>
  <si>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</si>
  <si>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</si>
  <si>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</si>
  <si>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</si>
  <si>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</si>
  <si>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</si>
  <si>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</si>
  <si>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</si>
  <si>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</si>
  <si>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</si>
  <si>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</si>
  <si>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</si>
  <si>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</si>
  <si>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</si>
  <si>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</si>
  <si>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</si>
  <si>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</si>
  <si>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</si>
  <si>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</si>
  <si>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</si>
  <si>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</si>
  <si>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</si>
  <si>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</si>
  <si>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</si>
  <si>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</si>
  <si>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</si>
  <si>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</si>
  <si>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</si>
  <si>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</si>
  <si>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</si>
  <si>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</si>
  <si>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</si>
  <si>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</si>
  <si>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</si>
  <si>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</si>
  <si>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</si>
  <si>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</si>
  <si>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</si>
  <si>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</si>
  <si>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</si>
  <si>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</si>
  <si>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</si>
  <si>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</si>
  <si>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</si>
  <si>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</si>
  <si>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</si>
  <si>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</si>
  <si>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</si>
  <si>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</si>
  <si>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</si>
  <si>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</si>
  <si>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</si>
  <si>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</si>
  <si>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</si>
  <si>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</si>
  <si>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</si>
  <si>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</si>
  <si>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</si>
  <si>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</si>
  <si>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</si>
  <si>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</si>
  <si>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</si>
  <si>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</si>
  <si>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</si>
  <si>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</si>
  <si>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</si>
  <si>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</si>
  <si>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</si>
  <si>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</si>
  <si>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</si>
  <si>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</si>
  <si>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</si>
  <si>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</si>
  <si>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CARGA, DESCARGA E TRANSPORTE DE MATERIAIS</t>
  </si>
  <si>
    <t xml:space="preserve">0211</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</si>
  <si>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</si>
  <si>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</si>
  <si>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</si>
  <si>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</si>
  <si>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</si>
  <si>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</si>
  <si>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</si>
  <si>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</si>
  <si>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</si>
  <si>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</si>
  <si>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</si>
  <si>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</si>
  <si>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</si>
  <si>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</si>
  <si>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</si>
  <si>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</si>
  <si>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</si>
  <si>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</si>
  <si>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</si>
  <si>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</si>
  <si>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</si>
  <si>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</si>
  <si>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</si>
  <si>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</si>
  <si>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</si>
  <si>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</si>
  <si>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</si>
  <si>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</si>
  <si>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</si>
  <si>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</si>
  <si>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</si>
  <si>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</si>
  <si>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</si>
  <si>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</si>
  <si>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</si>
  <si>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</si>
  <si>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</si>
  <si>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</si>
  <si>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</si>
  <si>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</si>
  <si>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</si>
  <si>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</si>
  <si>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</si>
  <si>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</si>
  <si>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</si>
  <si>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</si>
  <si>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</si>
  <si>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</si>
  <si>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</si>
  <si>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</si>
  <si>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</si>
  <si>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</si>
  <si>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</si>
  <si>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</si>
  <si>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</si>
  <si>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</si>
  <si>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</si>
  <si>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</si>
  <si>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</si>
  <si>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</si>
  <si>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</si>
  <si>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</si>
  <si>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</si>
  <si>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</si>
  <si>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</si>
  <si>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</si>
  <si>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</si>
  <si>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</si>
  <si>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</si>
  <si>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</si>
  <si>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</si>
  <si>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</si>
  <si>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</si>
  <si>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</si>
  <si>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</si>
  <si>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</si>
  <si>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</si>
  <si>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</si>
  <si>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</si>
  <si>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</si>
  <si>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</si>
  <si>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</si>
  <si>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</si>
  <si>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</si>
  <si>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</si>
  <si>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</si>
  <si>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</si>
  <si>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</si>
  <si>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</si>
  <si>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</si>
  <si>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</si>
  <si>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</si>
  <si>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</si>
  <si>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</si>
  <si>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</si>
  <si>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</si>
  <si>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</si>
  <si>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</si>
  <si>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</si>
  <si>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</si>
  <si>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</si>
  <si>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E ARREMATES FINAIS</t>
  </si>
  <si>
    <t xml:space="preserve">0212</t>
  </si>
  <si>
    <t xml:space="preserve">LIMPEZA DE PISO CERÂMICO OU PORCELANATO COM VASSOURA A SECO. AF_04/2019</t>
  </si>
  <si>
    <t xml:space="preserve">LIMPEZA DE PISO CERÂMICO OU PORCELANATO COM PANO ÚMIDO. AF_04/2019</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</si>
  <si>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</si>
  <si>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</si>
  <si>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</si>
  <si>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</si>
  <si>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</si>
  <si>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PISO DE LADRILHO HIDRÁULICO COM PANO ÚMIDO. AF_04/2019</t>
  </si>
  <si>
    <t xml:space="preserve">LIMPEZA DE PISO DE MÁRMORE/GRANITO UTILIZANDO DETERGENTE NEUTRO E ESCOVAÇÃO MANUAL. AF_04/2019</t>
  </si>
  <si>
    <t xml:space="preserve">LIMPEZA DE CONTRAPISO COM VASSOURA A SECO. AF_04/2019</t>
  </si>
  <si>
    <t xml:space="preserve">LIMPEZA DE LADRILHO HIDRÁULICO EM PAREDE COM PANO ÚMIDO. AF_04/2019</t>
  </si>
  <si>
    <t xml:space="preserve">LIMPEZA DE MÁRMORE/GRANITO EM PAREDE UTILIZANDO DETERGENTE NEUTRO E ESCOVAÇÃO MANUAL. AF_04/2019</t>
  </si>
  <si>
    <t xml:space="preserve">LIMPEZA DE SUPERFÍCIE COM JATO DE ALTA PRESSÃO. AF_04/2019</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</si>
  <si>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</si>
  <si>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</si>
  <si>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</si>
  <si>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</si>
  <si>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</si>
  <si>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</si>
  <si>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</si>
  <si>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</si>
  <si>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</si>
  <si>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</si>
  <si>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LIMPEZA DE PORTA DE VIDRO COM CAIXILHO EM AÇO/ ALUMÍNIO/ PVC. AF_04/2019</t>
  </si>
  <si>
    <t xml:space="preserve">LIMPEZA DE FORRO REMOVÍVEL COM PANO ÚMIDO. AF_04/2019</t>
  </si>
  <si>
    <t xml:space="preserve">OUTROS</t>
  </si>
  <si>
    <t xml:space="preserve">0318</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</si>
  <si>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</si>
  <si>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</si>
  <si>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</si>
  <si>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</si>
  <si>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</si>
  <si>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</si>
  <si>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</si>
  <si>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</si>
  <si>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</si>
  <si>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</si>
  <si>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</si>
  <si>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</si>
  <si>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</si>
  <si>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</si>
  <si>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</si>
  <si>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</si>
  <si>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</si>
  <si>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</si>
  <si>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</si>
  <si>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</si>
  <si>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</si>
  <si>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</si>
  <si>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</si>
  <si>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</si>
  <si>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</si>
  <si>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</si>
  <si>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SERVICOS PRELIMINARES</t>
  </si>
  <si>
    <t xml:space="preserve">SERP</t>
  </si>
  <si>
    <t xml:space="preserve">DEMOLICOES/RETIRADAS</t>
  </si>
  <si>
    <t xml:space="preserve">0014</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</si>
  <si>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</si>
  <si>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</si>
  <si>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</si>
  <si>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</si>
  <si>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</si>
  <si>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</si>
  <si>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</si>
  <si>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</si>
  <si>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</si>
  <si>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</si>
  <si>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</si>
  <si>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</si>
  <si>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</si>
  <si>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</si>
  <si>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</si>
  <si>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</si>
  <si>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</si>
  <si>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</si>
  <si>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</si>
  <si>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</si>
  <si>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</si>
  <si>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</si>
  <si>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</si>
  <si>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</si>
  <si>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</si>
  <si>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</si>
  <si>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</si>
  <si>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</si>
  <si>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</si>
  <si>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</si>
  <si>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</si>
  <si>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</si>
  <si>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</si>
  <si>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</si>
  <si>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</si>
  <si>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</si>
  <si>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</si>
  <si>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</si>
  <si>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</si>
  <si>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</si>
  <si>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</si>
  <si>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</si>
  <si>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</si>
  <si>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</si>
  <si>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SERVICOS TECNICOS</t>
  </si>
  <si>
    <t xml:space="preserve">SERT</t>
  </si>
  <si>
    <t xml:space="preserve">CONTROLE TECNOLOGICO</t>
  </si>
  <si>
    <t xml:space="preserve">0006</t>
  </si>
  <si>
    <t xml:space="preserve">SERVIÇOS TÉCNICOS ESPECIALIZADOS PARA ACOMPANHAMENTO DE EXECUÇÃO DE FUNDAÇÕES PROFUNDAS E ESTRUTURAS DE CONTENÇÃO</t>
  </si>
  <si>
    <t xml:space="preserve">LOCACAO</t>
  </si>
  <si>
    <t xml:space="preserve">0008</t>
  </si>
  <si>
    <t xml:space="preserve">LOCAÇÃO DE PONTO PARA REFERÊNCIA TOPOGRÁFICA.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</si>
  <si>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</si>
  <si>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</si>
  <si>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</si>
  <si>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</si>
  <si>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</si>
  <si>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TRANPORTES, CARGAS E DESCARGAS</t>
  </si>
  <si>
    <t xml:space="preserve">TRAN</t>
  </si>
  <si>
    <t xml:space="preserve">TRANSPORTE COMERCIAL</t>
  </si>
  <si>
    <t xml:space="preserve">0332</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</si>
  <si>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</si>
  <si>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</si>
  <si>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</si>
  <si>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</si>
  <si>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</si>
  <si>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</si>
  <si>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</si>
  <si>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</si>
  <si>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</si>
  <si>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</si>
  <si>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</si>
  <si>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</si>
  <si>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</si>
  <si>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</si>
  <si>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</si>
  <si>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</si>
  <si>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</si>
  <si>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</si>
  <si>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</si>
  <si>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</si>
  <si>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</si>
  <si>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</si>
  <si>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</si>
  <si>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</si>
  <si>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</si>
  <si>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</si>
  <si>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</si>
  <si>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</si>
  <si>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</si>
  <si>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</si>
  <si>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</si>
  <si>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</si>
  <si>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</si>
  <si>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</si>
  <si>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</si>
  <si>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</si>
  <si>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</si>
  <si>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</si>
  <si>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</si>
  <si>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</si>
  <si>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</si>
  <si>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</si>
  <si>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</si>
  <si>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</si>
  <si>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</si>
  <si>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</si>
  <si>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</si>
  <si>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</si>
  <si>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</si>
  <si>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</si>
  <si>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</si>
  <si>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</si>
  <si>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</si>
  <si>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</si>
  <si>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</si>
  <si>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M3). AF_07/2020</t>
  </si>
  <si>
    <t xml:space="preserve">TRANSPORTE MATERIAIS BETUMINOSOS</t>
  </si>
  <si>
    <t xml:space="preserve">0333</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</si>
  <si>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</si>
  <si>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</si>
  <si>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</si>
  <si>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</si>
  <si>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</si>
  <si>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</si>
  <si>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</si>
  <si>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</si>
  <si>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t>
  </si>
  <si>
    <t xml:space="preserve">0334</t>
  </si>
  <si>
    <t xml:space="preserve">CARGA, MANOBRA E DESCARGA MANUAL DE TUBOS PLÁSTICOS, DN MENOR OU IGUAL A 100 MM, EM CAMINHÃO CARROCERIA 9T. AF_07/2020</t>
  </si>
  <si>
    <t xml:space="preserve">CARGA, MANOBRA E DESCARGA MANUAL DE TUBOS PLÁSTICOS, DN 200 MM, EM CAMINHÃO CARROCERIA 9T. AF_07/2020</t>
  </si>
  <si>
    <t xml:space="preserve">CARGA, MANOBRA E DESCARGA MANUAL DE TUBOS PLÁSTICOS, DN 150 MM, EM CAMINHÃO CARROCERIA 9T. AF_06/2021</t>
  </si>
  <si>
    <t xml:space="preserve">CARGA, MANOBRA E DESCARGA (MECANICA)</t>
  </si>
  <si>
    <t xml:space="preserve">0335</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</si>
  <si>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</si>
  <si>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</si>
  <si>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</si>
  <si>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</si>
  <si>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</si>
  <si>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</si>
  <si>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</si>
  <si>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</si>
  <si>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</si>
  <si>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</si>
  <si>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</si>
  <si>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</si>
  <si>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</si>
  <si>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</si>
  <si>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</si>
  <si>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</si>
  <si>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</si>
  <si>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</si>
  <si>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</si>
  <si>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</si>
  <si>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</si>
  <si>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</si>
  <si>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</si>
  <si>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</si>
  <si>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</si>
  <si>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</si>
  <si>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</si>
  <si>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</si>
  <si>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</si>
  <si>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</si>
  <si>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</si>
  <si>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</si>
  <si>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</si>
  <si>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</si>
  <si>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</si>
  <si>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</si>
  <si>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</si>
  <si>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</si>
  <si>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</si>
  <si>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</si>
  <si>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</si>
  <si>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</si>
  <si>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</si>
  <si>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</si>
  <si>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</si>
  <si>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</si>
  <si>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</si>
  <si>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</si>
  <si>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</si>
  <si>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</si>
  <si>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</si>
  <si>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</si>
  <si>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</si>
  <si>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</si>
  <si>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</si>
  <si>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</si>
  <si>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</si>
  <si>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</si>
  <si>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</si>
  <si>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</si>
  <si>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</si>
  <si>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</si>
  <si>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</si>
  <si>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</si>
  <si>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</si>
  <si>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</si>
  <si>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URBANIZACAO</t>
  </si>
  <si>
    <t xml:space="preserve">URBA</t>
  </si>
  <si>
    <t xml:space="preserve">CERCA/PROTETORES</t>
  </si>
  <si>
    <t xml:space="preserve">0202</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</si>
  <si>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</si>
  <si>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</si>
  <si>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</si>
  <si>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</si>
  <si>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</si>
  <si>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</si>
  <si>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</si>
  <si>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</si>
  <si>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</si>
  <si>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</si>
  <si>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</si>
  <si>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</si>
  <si>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</si>
  <si>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</si>
  <si>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</si>
  <si>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</si>
  <si>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t>
  </si>
  <si>
    <t xml:space="preserve">0204</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</si>
  <si>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</si>
  <si>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</si>
  <si>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</si>
  <si>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ARBORIZACAO, INCLUSIVE PREPARO DO SOLO</t>
  </si>
  <si>
    <t xml:space="preserve">0205</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</si>
  <si>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</si>
  <si>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</si>
  <si>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</si>
  <si>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</si>
  <si>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</si>
  <si>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</si>
  <si>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</si>
  <si>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</si>
  <si>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</si>
  <si>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GRAMA, INCLUSIVE PREPARO DO SOLO</t>
  </si>
  <si>
    <t xml:space="preserve">0206</t>
  </si>
  <si>
    <t xml:space="preserve">PLANTIO DE GRAMA EM PAVIMENTO CONCREGRAMA. AF_05/2018</t>
  </si>
  <si>
    <t xml:space="preserve">PLANTIO DE GRAMA BATATAIS EM PLACAS. AF_05/2018</t>
  </si>
  <si>
    <t xml:space="preserve">PLANTIO DE FORRAÇÃO. AF_05/2018</t>
  </si>
  <si>
    <t xml:space="preserve">PLANTIO DE GRAMA ESMERALDA OU SÃO CARLOS OU CURITIBANA, EM PLACAS. AF_05/2022</t>
  </si>
  <si>
    <t xml:space="preserve">PLAYGROUND/QUADRAS</t>
  </si>
  <si>
    <t xml:space="preserve">0208</t>
  </si>
  <si>
    <t xml:space="preserve">INSTALAÇÃO DE ESQUI TRIPLO, EM TUBO DE AÇO CARBONO - EQUIPAMENTO DE GINÁSTICA PARA ACADEMIA AO AR LIVRE / ACADEMIA DA TERCEIRA IDADE - ATI, INSTALADO SOBRE PISO DE CONCRETO EXISTENTE.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</si>
  <si>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</si>
  <si>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</si>
  <si>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</si>
  <si>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</si>
  <si>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</si>
  <si>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ALONGADOR COM TRÊS ALTURAS, EM TUBO DE AÇO CARBONO - EQUIPAMENTO DE GINASTICA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</si>
  <si>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</si>
  <si>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AÇO CARBONO - EQUIPAMENTO DE GINÁSTICA PARA ACADEMIA AO AR LIVRE / ACADEMIA DA TERCEIRA IDADE - ATI, INSTALADO SOBRE SOLO. AF_10/2021</t>
  </si>
  <si>
    <t xml:space="preserve">INSTALAÇÃO DE SURF DUPLO, EM TUBO DE AÇO CARBONO - EQUIPAMENTO DE GINÁSTICA PARA ACADEMIA AO AR LIVRE / ACADEMIA DA TERCEIRA IDADE - ATI, INSTALADO SOBRE SOLO.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</si>
  <si>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</si>
  <si>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</si>
  <si>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</si>
  <si>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</si>
  <si>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VERTICAL DUPLO, EM TUBO DE ACO CARBONO - EQUIPAMENTO DE GINASTICA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</si>
  <si>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</si>
  <si>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</si>
  <si>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BANCO METÁLICO COM ENCOSTO, 1,60 M DE COMPRIMENTO, EM TUBO DE AÇO CARBONO COM PINTURA ELETROSTÁTICA, SOBRE PISO DE CONCRETO EXISTENTE.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</si>
  <si>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</si>
  <si>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</si>
  <si>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</si>
  <si>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</si>
  <si>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PAR DE TABELAS DE BASQUETE DE COMPENSADO NAVAL, COM AROS E REDES - FORNECIMENTO E INSTALAÇÃO. AF_03/2022</t>
  </si>
  <si>
    <t xml:space="preserve">MANUTENCAO E LIMPEZA DE AREAS VERDES</t>
  </si>
  <si>
    <t xml:space="preserve">0277</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</si>
  <si>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</si>
  <si>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</si>
  <si>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</si>
  <si>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</si>
  <si>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</si>
  <si>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</si>
  <si>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</si>
  <si>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</si>
  <si>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</si>
  <si>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</si>
  <si>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</si>
  <si>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</si>
  <si>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ENCARGOS COMPLEMENTARES REFERENCIAL</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</si>
  <si>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</si>
  <si>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</si>
  <si>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</si>
  <si>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</si>
  <si>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</si>
  <si>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</si>
  <si>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</si>
  <si>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LABORATÓRIO COM ENCARGOS COMPLEMENTARES</t>
  </si>
  <si>
    <t xml:space="preserve">AUXILIAR DE MECÂNICO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</si>
  <si>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</si>
  <si>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</si>
  <si>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</si>
  <si>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</si>
  <si>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</si>
  <si>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</si>
  <si>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</si>
  <si>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</si>
  <si>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CAVOUQUEIRO OU OPERADOR PERFURATRIZ/ROMPEDOR COM ENCARGOS COMPLEMENTARES</t>
  </si>
  <si>
    <t xml:space="preserve">ELETRICISTA INDUSTRIAL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</si>
  <si>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</si>
  <si>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</si>
  <si>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</si>
  <si>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</si>
  <si>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</si>
  <si>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</si>
  <si>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</si>
  <si>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</si>
  <si>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</si>
  <si>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</si>
  <si>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</si>
  <si>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</si>
  <si>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</si>
  <si>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</si>
  <si>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</si>
  <si>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</si>
  <si>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</si>
  <si>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</si>
  <si>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</si>
  <si>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</si>
  <si>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</si>
  <si>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</si>
  <si>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</si>
  <si>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</si>
  <si>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</si>
  <si>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</si>
  <si>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</si>
  <si>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</si>
  <si>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</si>
  <si>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</si>
  <si>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</si>
  <si>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</si>
  <si>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</si>
  <si>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</si>
  <si>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</si>
  <si>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</si>
  <si>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</si>
  <si>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</si>
  <si>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</si>
  <si>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</si>
  <si>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</si>
  <si>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</si>
  <si>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</si>
  <si>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</si>
  <si>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</si>
  <si>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</si>
  <si>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</si>
  <si>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</si>
  <si>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</si>
  <si>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</si>
  <si>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</si>
  <si>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</si>
  <si>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</si>
  <si>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</si>
  <si>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</si>
  <si>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</si>
  <si>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</si>
  <si>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</si>
  <si>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TOPOGRAFO COM ENCARGOS COMPLEMENTARES</t>
  </si>
  <si>
    <t xml:space="preserve">ENGENHEIRO SANITARISTA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</si>
  <si>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</si>
  <si>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</si>
  <si>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</si>
  <si>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</si>
  <si>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</si>
  <si>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</si>
  <si>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</si>
  <si>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</si>
  <si>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</si>
  <si>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</si>
  <si>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</si>
  <si>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</si>
  <si>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</si>
  <si>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</si>
  <si>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</si>
  <si>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</si>
  <si>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</si>
  <si>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</si>
  <si>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</si>
  <si>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</si>
  <si>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</si>
  <si>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</si>
  <si>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</si>
  <si>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</si>
  <si>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</si>
  <si>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</si>
  <si>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</si>
  <si>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</si>
  <si>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</si>
  <si>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</si>
  <si>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</si>
  <si>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</si>
  <si>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</si>
  <si>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</si>
  <si>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</si>
  <si>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</si>
  <si>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</si>
  <si>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</si>
  <si>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</si>
  <si>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</si>
  <si>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</si>
  <si>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</si>
  <si>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</si>
  <si>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</si>
  <si>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</si>
  <si>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</si>
  <si>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</si>
  <si>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</si>
  <si>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</si>
  <si>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</si>
  <si>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</si>
  <si>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</si>
  <si>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</si>
  <si>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</si>
  <si>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</si>
  <si>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</si>
  <si>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</si>
  <si>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</si>
  <si>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</si>
  <si>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</si>
  <si>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</si>
  <si>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</si>
  <si>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</si>
  <si>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</si>
  <si>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</si>
  <si>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</si>
  <si>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</si>
  <si>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</si>
  <si>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</si>
  <si>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</si>
  <si>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</si>
  <si>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</si>
  <si>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</si>
  <si>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</si>
  <si>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</si>
  <si>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</si>
  <si>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</si>
  <si>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</si>
  <si>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</si>
  <si>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</si>
  <si>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</si>
  <si>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</si>
  <si>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</si>
  <si>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</si>
  <si>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</si>
  <si>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</si>
  <si>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</si>
  <si>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</si>
  <si>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</si>
  <si>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</si>
  <si>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</si>
  <si>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</si>
  <si>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</si>
  <si>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</si>
  <si>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</si>
  <si>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</si>
  <si>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</si>
  <si>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</si>
  <si>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</si>
  <si>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</si>
  <si>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</si>
  <si>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</si>
  <si>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</si>
  <si>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</si>
  <si>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</si>
  <si>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</si>
  <si>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</si>
  <si>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</si>
  <si>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</si>
  <si>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</si>
  <si>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</si>
  <si>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</si>
  <si>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</si>
  <si>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</si>
  <si>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</si>
  <si>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</si>
  <si>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</si>
  <si>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</si>
  <si>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</si>
  <si>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</si>
  <si>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</si>
  <si>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</si>
  <si>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</si>
  <si>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</si>
  <si>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</si>
  <si>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</si>
  <si>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</si>
  <si>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</si>
  <si>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</si>
  <si>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</si>
  <si>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</si>
  <si>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</si>
  <si>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</si>
  <si>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</si>
  <si>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</si>
  <si>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</si>
  <si>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</si>
  <si>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</si>
  <si>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SEGURANÇA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</si>
  <si>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</si>
  <si>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</si>
  <si>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</si>
  <si>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</si>
  <si>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</si>
  <si>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</si>
  <si>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</si>
  <si>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</si>
  <si>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</si>
  <si>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</si>
  <si>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ENGENHEIRO CIVIL SENIOR (ENCARGOS COMPLEMENTARES) - HORISTA</t>
  </si>
  <si>
    <t xml:space="preserve">CURSO DE CAPACITAÇÃO PARA ENGENHEIRO SANITARISTA (ENCARGOS COMPLEMENTARES) - HORISTA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</si>
  <si>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</si>
  <si>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</si>
  <si>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</si>
  <si>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</si>
  <si>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</si>
  <si>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</si>
  <si>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</si>
  <si>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</si>
  <si>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</si>
  <si>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</si>
  <si>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</si>
  <si>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</si>
  <si>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</si>
  <si>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</si>
  <si>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</si>
  <si>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</si>
  <si>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</si>
  <si>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</si>
  <si>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</si>
  <si>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</si>
  <si>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</si>
  <si>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</si>
  <si>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</si>
  <si>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</si>
  <si>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</si>
  <si>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</si>
  <si>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</si>
  <si>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</si>
  <si>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</si>
  <si>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</si>
  <si>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ENGENHEIRO CIVIL SENIOR (ENCARGOS COMPLEMENTARES) - MENSALISTA</t>
  </si>
  <si>
    <t xml:space="preserve">CURSO DE CAPACITAÇÃO PARA ENGENHEIRO ELETRICISTA (ENCARGOS COMPLEMENTARES) - MENSALISTA</t>
  </si>
  <si>
    <t xml:space="preserve">CURSO DE CAPACITAÇÃO PARA ENGENHEIRO SANITARISTA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</si>
  <si>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</si>
  <si>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</si>
  <si>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</si>
  <si>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</si>
  <si>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</si>
  <si>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</si>
  <si>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</si>
  <si>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</si>
  <si>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</si>
  <si>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</si>
  <si>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</si>
  <si>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</si>
  <si>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</si>
  <si>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</si>
  <si>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DE ONIBUS / MICRO-ONIBUS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</si>
  <si>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</si>
  <si>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</si>
  <si>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</si>
  <si>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</si>
  <si>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</si>
  <si>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</si>
  <si>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</si>
  <si>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</si>
  <si>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</si>
  <si>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</si>
  <si>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</si>
  <si>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</si>
  <si>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</si>
  <si>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</si>
  <si>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</si>
  <si>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</si>
  <si>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</si>
  <si>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</si>
  <si>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TRATOR - EXCLUSIVE AGROPECUARIA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</si>
  <si>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</si>
  <si>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</si>
  <si>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</si>
  <si>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</si>
  <si>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</si>
  <si>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</si>
  <si>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</si>
  <si>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RASTELEIRO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</si>
  <si>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</si>
  <si>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</si>
  <si>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</si>
  <si>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</si>
  <si>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</si>
  <si>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</si>
  <si>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</si>
  <si>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</si>
  <si>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</si>
  <si>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</si>
  <si>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ENGENHEIRO CIVIL SENIOR COM ENCARGOS COMPLEMENTARES</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</si>
  <si>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</si>
  <si>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</si>
  <si>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</si>
  <si>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</si>
  <si>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</si>
  <si>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</si>
  <si>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</si>
  <si>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</si>
  <si>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</si>
  <si>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</si>
  <si>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</si>
  <si>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</si>
  <si>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</si>
  <si>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</si>
  <si>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</si>
  <si>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</si>
  <si>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</si>
  <si>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</si>
  <si>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</si>
  <si>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</si>
  <si>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</si>
  <si>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</si>
  <si>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</si>
  <si>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</si>
  <si>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ÔNIBUS / MICRO-ÔNIBUS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</si>
  <si>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</si>
  <si>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</si>
  <si>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</si>
  <si>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</si>
  <si>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</si>
  <si>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</si>
  <si>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</si>
  <si>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</si>
  <si>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</si>
  <si>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</si>
  <si>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</si>
  <si>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OPERADOR DE TRATOR - EXCLUSIVE AGROPECUÁRIA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</si>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</sst>
</file>

<file path=xl/styles.xml><?xml version="1.0" encoding="utf-8"?>
<styleSheet xmlns="http://schemas.openxmlformats.org/spreadsheetml/2006/main">
  <numFmts count="20">
    <numFmt numFmtId="164" formatCode="General"/>
    <numFmt numFmtId="165" formatCode="&quot;R$ &quot;#,##0.00"/>
    <numFmt numFmtId="166" formatCode="0"/>
    <numFmt numFmtId="167" formatCode="_-&quot;R$ &quot;* #,##0.00_-;&quot;-R$ &quot;* #,##0.00_-;_-&quot;R$ &quot;* \-??_-;_-@_-"/>
    <numFmt numFmtId="168" formatCode="0.00"/>
    <numFmt numFmtId="169" formatCode="_-&quot;R$&quot;* #,##0.00_-;&quot;-R$&quot;* #,##0.00_-;_-&quot;R$&quot;* \-??_-;_-@_-"/>
    <numFmt numFmtId="170" formatCode="#,##0.00;[RED]#,##0.00"/>
    <numFmt numFmtId="171" formatCode="@"/>
    <numFmt numFmtId="172" formatCode="0.00%"/>
    <numFmt numFmtId="173" formatCode="0.000000"/>
    <numFmt numFmtId="174" formatCode="&quot;R$ &quot;#,##0.00"/>
    <numFmt numFmtId="175" formatCode="General"/>
    <numFmt numFmtId="176" formatCode="mmm/yy"/>
    <numFmt numFmtId="177" formatCode="#,##0.00"/>
    <numFmt numFmtId="178" formatCode="_-[$R$-416]\ * #,##0.00_-;\-[$R$-416]\ * #,##0.00_-;_-[$R$-416]\ * \-??_-;_-@_-"/>
    <numFmt numFmtId="179" formatCode="d/m/yyyy"/>
    <numFmt numFmtId="180" formatCode="_(* #,##0.0000_);_(* \(#,##0.0000\);_(* \-??_);_(@_)"/>
    <numFmt numFmtId="181" formatCode="_-* #,##0.0000_-;\-* #,##0.0000_-;_-* \-????_-;_-@_-"/>
    <numFmt numFmtId="182" formatCode="0.0000%"/>
    <numFmt numFmtId="183" formatCode="0%"/>
  </numFmts>
  <fonts count="31">
    <font>
      <sz val="10"/>
      <name val="Arial"/>
      <family val="2"/>
      <charset val="1"/>
    </font>
    <font>
      <sz val="10"/>
      <name val="Arial"/>
      <family val="0"/>
    </font>
    <font>
      <sz val="10"/>
      <name val="Arial"/>
      <family val="0"/>
    </font>
    <font>
      <sz val="10"/>
      <name val="Arial"/>
      <family val="0"/>
    </font>
    <font>
      <u val="single"/>
      <sz val="10"/>
      <color rgb="FF0000FF"/>
      <name val="Arial"/>
      <family val="2"/>
      <charset val="1"/>
    </font>
    <font>
      <sz val="12"/>
      <name val="Calibri"/>
      <family val="2"/>
      <charset val="1"/>
    </font>
    <font>
      <b val="true"/>
      <sz val="12"/>
      <name val="Calibri"/>
      <family val="2"/>
      <charset val="1"/>
    </font>
    <font>
      <b val="true"/>
      <sz val="11"/>
      <name val="Calibri"/>
      <family val="2"/>
      <charset val="1"/>
    </font>
    <font>
      <b val="true"/>
      <sz val="24"/>
      <name val="Calibri"/>
      <family val="2"/>
      <charset val="1"/>
    </font>
    <font>
      <sz val="16"/>
      <name val="Calibri"/>
      <family val="2"/>
      <charset val="1"/>
    </font>
    <font>
      <sz val="14"/>
      <name val="Calibri"/>
      <family val="2"/>
      <charset val="1"/>
    </font>
    <font>
      <sz val="10"/>
      <name val="Calibri"/>
      <family val="2"/>
      <charset val="1"/>
    </font>
    <font>
      <i val="true"/>
      <sz val="11"/>
      <name val="Calibri"/>
      <family val="2"/>
      <charset val="1"/>
    </font>
    <font>
      <i val="true"/>
      <sz val="11"/>
      <color rgb="FFFFFFFF"/>
      <name val="Calibri"/>
      <family val="2"/>
      <charset val="1"/>
    </font>
    <font>
      <sz val="11"/>
      <name val="Calibri"/>
      <family val="2"/>
      <charset val="1"/>
    </font>
    <font>
      <b val="true"/>
      <sz val="10"/>
      <name val="Calibri"/>
      <family val="2"/>
      <charset val="1"/>
    </font>
    <font>
      <b val="true"/>
      <sz val="16"/>
      <name val="Calibri"/>
      <family val="2"/>
      <charset val="1"/>
    </font>
    <font>
      <b val="true"/>
      <sz val="11"/>
      <color rgb="FFFFFFFF"/>
      <name val="Calibri"/>
      <family val="2"/>
      <charset val="1"/>
    </font>
    <font>
      <b val="true"/>
      <sz val="14"/>
      <name val="Calibri"/>
      <family val="2"/>
      <charset val="1"/>
    </font>
    <font>
      <sz val="11"/>
      <color rgb="FF000000"/>
      <name val="Calibri"/>
      <family val="2"/>
      <charset val="1"/>
    </font>
    <font>
      <b val="true"/>
      <sz val="11"/>
      <color rgb="FF000000"/>
      <name val="Calibri"/>
      <family val="2"/>
      <charset val="1"/>
    </font>
    <font>
      <sz val="8"/>
      <name val="Arial"/>
      <family val="2"/>
      <charset val="1"/>
    </font>
    <font>
      <b val="true"/>
      <sz val="8"/>
      <name val="Arial"/>
      <family val="2"/>
      <charset val="1"/>
    </font>
    <font>
      <b val="true"/>
      <sz val="8"/>
      <color rgb="FF000000"/>
      <name val="Arial"/>
      <family val="2"/>
      <charset val="1"/>
    </font>
    <font>
      <b val="true"/>
      <sz val="8"/>
      <color rgb="FF9999FF"/>
      <name val="Arial"/>
      <family val="2"/>
      <charset val="1"/>
    </font>
    <font>
      <sz val="8"/>
      <color rgb="FF9999FF"/>
      <name val="Arial"/>
      <family val="2"/>
      <charset val="1"/>
    </font>
    <font>
      <b val="true"/>
      <sz val="9"/>
      <color rgb="FF000000"/>
      <name val="Segoe UI"/>
      <family val="2"/>
      <charset val="1"/>
    </font>
    <font>
      <sz val="14"/>
      <color rgb="FF595959"/>
      <name val="Calibri"/>
      <family val="2"/>
    </font>
    <font>
      <sz val="9"/>
      <color rgb="FF595959"/>
      <name val="Calibri"/>
      <family val="2"/>
    </font>
    <font>
      <sz val="11"/>
      <color rgb="FF000000"/>
      <name val="Cambria Math"/>
      <family val="0"/>
    </font>
    <font>
      <sz val="10"/>
      <name val="Courier New"/>
      <family val="3"/>
      <charset val="1"/>
    </font>
  </fonts>
  <fills count="15">
    <fill>
      <patternFill patternType="none"/>
    </fill>
    <fill>
      <patternFill patternType="gray125"/>
    </fill>
    <fill>
      <patternFill patternType="solid">
        <fgColor rgb="FF000000"/>
        <bgColor rgb="FF003300"/>
      </patternFill>
    </fill>
    <fill>
      <patternFill patternType="solid">
        <fgColor rgb="FFBFBFBF"/>
        <bgColor rgb="FFE6B9B8"/>
      </patternFill>
    </fill>
    <fill>
      <patternFill patternType="solid">
        <fgColor rgb="FFD9D9D9"/>
        <bgColor rgb="FFDDD9C3"/>
      </patternFill>
    </fill>
    <fill>
      <patternFill patternType="solid">
        <fgColor rgb="FFE3E3E3"/>
        <bgColor rgb="FFE6E0EC"/>
      </patternFill>
    </fill>
    <fill>
      <patternFill patternType="solid">
        <fgColor rgb="FFDDD9C3"/>
        <bgColor rgb="FFD9D9D9"/>
      </patternFill>
    </fill>
    <fill>
      <patternFill patternType="solid">
        <fgColor rgb="FFF2F2F2"/>
        <bgColor rgb="FFFFFFFF"/>
      </patternFill>
    </fill>
    <fill>
      <patternFill patternType="solid">
        <fgColor rgb="FF298622"/>
        <bgColor rgb="FF339966"/>
      </patternFill>
    </fill>
    <fill>
      <patternFill patternType="solid">
        <fgColor rgb="FF404040"/>
        <bgColor rgb="FF333300"/>
      </patternFill>
    </fill>
    <fill>
      <patternFill patternType="solid">
        <fgColor rgb="FFA6A6A6"/>
        <bgColor rgb="FFBFBFBF"/>
      </patternFill>
    </fill>
    <fill>
      <patternFill patternType="solid">
        <fgColor rgb="FFE6E0EC"/>
        <bgColor rgb="FFE3E3E3"/>
      </patternFill>
    </fill>
    <fill>
      <patternFill patternType="solid">
        <fgColor rgb="FFD7E4BD"/>
        <bgColor rgb="FFDDD9C3"/>
      </patternFill>
    </fill>
    <fill>
      <patternFill patternType="solid">
        <fgColor rgb="FFE6B9B8"/>
        <bgColor rgb="FFBFBFBF"/>
      </patternFill>
    </fill>
    <fill>
      <patternFill patternType="solid">
        <fgColor rgb="FFFCD5B5"/>
        <bgColor rgb="FFDDD9C3"/>
      </patternFill>
    </fill>
  </fills>
  <borders count="37">
    <border diagonalUp="false" diagonalDown="false">
      <left/>
      <right/>
      <top/>
      <bottom/>
      <diagonal/>
    </border>
    <border diagonalUp="false" diagonalDown="false">
      <left/>
      <right/>
      <top/>
      <bottom style="thin"/>
      <diagonal/>
    </border>
    <border diagonalUp="false" diagonalDown="false">
      <left/>
      <right/>
      <top style="thin"/>
      <bottom style="thin"/>
      <diagonal/>
    </border>
    <border diagonalUp="false" diagonalDown="false">
      <left style="medium"/>
      <right/>
      <top style="thin"/>
      <bottom style="medium"/>
      <diagonal/>
    </border>
    <border diagonalUp="false" diagonalDown="false">
      <left/>
      <right/>
      <top style="thin"/>
      <bottom style="medium"/>
      <diagonal/>
    </border>
    <border diagonalUp="false" diagonalDown="false">
      <left/>
      <right style="medium"/>
      <top style="thin"/>
      <bottom style="medium"/>
      <diagonal/>
    </border>
    <border diagonalUp="false" diagonalDown="false">
      <left style="thin"/>
      <right style="thin"/>
      <top style="thin"/>
      <bottom style="thin"/>
      <diagonal/>
    </border>
    <border diagonalUp="false" diagonalDown="false">
      <left/>
      <right style="thin"/>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medium"/>
      <right style="medium"/>
      <top style="medium"/>
      <bottom style="medium"/>
      <diagonal/>
    </border>
    <border diagonalUp="false" diagonalDown="false">
      <left/>
      <right style="medium"/>
      <top style="medium"/>
      <bottom style="medium"/>
      <diagonal/>
    </border>
    <border diagonalUp="false" diagonalDown="false">
      <left/>
      <right/>
      <top style="medium"/>
      <bottom style="medium"/>
      <diagonal/>
    </border>
    <border diagonalUp="false" diagonalDown="false">
      <left style="medium"/>
      <right style="medium"/>
      <top style="thin"/>
      <bottom style="thin"/>
      <diagonal/>
    </border>
    <border diagonalUp="false" diagonalDown="false">
      <left style="medium"/>
      <right/>
      <top style="medium"/>
      <bottom/>
      <diagonal/>
    </border>
    <border diagonalUp="false" diagonalDown="false">
      <left style="medium"/>
      <right style="medium"/>
      <top style="medium"/>
      <bottom/>
      <diagonal/>
    </border>
    <border diagonalUp="false" diagonalDown="false">
      <left style="medium"/>
      <right style="thin"/>
      <top style="medium"/>
      <bottom style="thin"/>
      <diagonal/>
    </border>
    <border diagonalUp="false" diagonalDown="false">
      <left style="medium"/>
      <right/>
      <top/>
      <bottom style="medium"/>
      <diagonal/>
    </border>
    <border diagonalUp="false" diagonalDown="false">
      <left style="medium"/>
      <right style="medium"/>
      <top/>
      <bottom style="medium"/>
      <diagonal/>
    </border>
    <border diagonalUp="false" diagonalDown="false">
      <left style="medium"/>
      <right style="thin"/>
      <top style="thin"/>
      <bottom style="medium"/>
      <diagonal/>
    </border>
    <border diagonalUp="false" diagonalDown="false">
      <left style="thin"/>
      <right style="thin"/>
      <top style="thin"/>
      <bottom/>
      <diagonal/>
    </border>
    <border diagonalUp="false" diagonalDown="false">
      <left style="thin"/>
      <right style="thin">
        <color rgb="FF808080"/>
      </right>
      <top style="thin"/>
      <bottom style="thin">
        <color rgb="FF808080"/>
      </bottom>
      <diagonal/>
    </border>
    <border diagonalUp="false" diagonalDown="false">
      <left style="thin">
        <color rgb="FF808080"/>
      </left>
      <right style="thin"/>
      <top style="thin"/>
      <bottom style="thin">
        <color rgb="FF808080"/>
      </bottom>
      <diagonal/>
    </border>
    <border diagonalUp="false" diagonalDown="false">
      <left style="thin"/>
      <right style="thin">
        <color rgb="FF808080"/>
      </right>
      <top style="thin">
        <color rgb="FF808080"/>
      </top>
      <bottom style="thin">
        <color rgb="FF808080"/>
      </bottom>
      <diagonal/>
    </border>
    <border diagonalUp="false" diagonalDown="false">
      <left style="thin">
        <color rgb="FF808080"/>
      </left>
      <right style="thin"/>
      <top style="thin">
        <color rgb="FF808080"/>
      </top>
      <bottom style="thin">
        <color rgb="FF808080"/>
      </bottom>
      <diagonal/>
    </border>
    <border diagonalUp="false" diagonalDown="false">
      <left style="thin"/>
      <right style="thin">
        <color rgb="FF808080"/>
      </right>
      <top style="thin">
        <color rgb="FF808080"/>
      </top>
      <bottom style="thin"/>
      <diagonal/>
    </border>
    <border diagonalUp="false" diagonalDown="false">
      <left style="thin">
        <color rgb="FF808080"/>
      </left>
      <right style="thin"/>
      <top style="thin">
        <color rgb="FF808080"/>
      </top>
      <bottom style="thin"/>
      <diagonal/>
    </border>
    <border diagonalUp="false" diagonalDown="false">
      <left style="thin"/>
      <right style="thin"/>
      <top/>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83"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cellStyleXfs>
  <cellXfs count="406">
    <xf numFmtId="164" fontId="0" fillId="0" borderId="0" xfId="0" applyFont="fals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true" applyProtection="false">
      <alignment horizontal="left" vertical="center" textRotation="0" wrapText="false" indent="0" shrinkToFit="false"/>
      <protection locked="true" hidden="false"/>
    </xf>
    <xf numFmtId="165" fontId="5" fillId="0" borderId="0" xfId="0" applyFont="true" applyBorder="false" applyAlignment="true" applyProtection="false">
      <alignment horizontal="center" vertical="center" textRotation="0" wrapText="false" indent="0" shrinkToFit="false"/>
      <protection locked="true" hidden="false"/>
    </xf>
    <xf numFmtId="166" fontId="5" fillId="0" borderId="0" xfId="0" applyFont="true" applyBorder="false" applyAlignment="true" applyProtection="false">
      <alignment horizontal="center" vertical="center" textRotation="0" wrapText="false" indent="0" shrinkToFit="false"/>
      <protection locked="true" hidden="false"/>
    </xf>
    <xf numFmtId="166" fontId="5"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7" fontId="6" fillId="0" borderId="0" xfId="0" applyFont="true" applyBorder="false" applyAlignment="true" applyProtection="false">
      <alignment horizontal="left" vertical="center" textRotation="0" wrapText="false" indent="0" shrinkToFit="false"/>
      <protection locked="true" hidden="false"/>
    </xf>
    <xf numFmtId="167" fontId="6" fillId="0" borderId="0" xfId="0" applyFont="true" applyBorder="false" applyAlignment="true" applyProtection="false">
      <alignment horizontal="center" vertical="center" textRotation="0" wrapText="false" indent="0" shrinkToFit="false"/>
      <protection locked="true" hidden="false"/>
    </xf>
    <xf numFmtId="167" fontId="6"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true" applyAlignment="true" applyProtection="false">
      <alignment horizontal="center" vertical="center" textRotation="0" wrapText="false" indent="0" shrinkToFit="false"/>
      <protection locked="true" hidden="false"/>
    </xf>
    <xf numFmtId="164" fontId="8" fillId="0" borderId="0" xfId="0" applyFont="true" applyBorder="true" applyAlignment="true" applyProtection="false">
      <alignment horizontal="center" vertical="bottom" textRotation="0" wrapText="false" indent="0" shrinkToFit="false"/>
      <protection locked="true" hidden="false"/>
    </xf>
    <xf numFmtId="164" fontId="9" fillId="0" borderId="0" xfId="0" applyFont="true" applyBorder="true" applyAlignment="true" applyProtection="false">
      <alignment horizontal="center" vertical="bottom" textRotation="0" wrapText="false" indent="0" shrinkToFit="false"/>
      <protection locked="true" hidden="false"/>
    </xf>
    <xf numFmtId="164" fontId="5" fillId="0" borderId="1" xfId="0" applyFont="true" applyBorder="tru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center"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true" indent="0" shrinkToFit="false"/>
      <protection locked="true" hidden="false"/>
    </xf>
    <xf numFmtId="168" fontId="11" fillId="0" borderId="0" xfId="0" applyFont="tru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center" vertical="center" textRotation="0" wrapText="false" indent="0" shrinkToFit="false"/>
      <protection locked="true" hidden="false"/>
    </xf>
    <xf numFmtId="169" fontId="11" fillId="0" borderId="0" xfId="0" applyFont="true" applyBorder="false" applyAlignment="true" applyProtection="false">
      <alignment horizontal="center" vertical="center" textRotation="0" wrapText="false" indent="0" shrinkToFit="false"/>
      <protection locked="true" hidden="false"/>
    </xf>
    <xf numFmtId="165" fontId="11" fillId="0" borderId="0" xfId="0" applyFont="true" applyBorder="false" applyAlignment="true" applyProtection="false">
      <alignment horizontal="center" vertical="center" textRotation="0" wrapText="false" indent="0" shrinkToFit="false"/>
      <protection locked="true" hidden="false"/>
    </xf>
    <xf numFmtId="169" fontId="11" fillId="0" borderId="0" xfId="0" applyFont="true" applyBorder="false" applyAlignment="true" applyProtection="false">
      <alignment horizontal="right"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center"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true" indent="0" shrinkToFit="false"/>
      <protection locked="true" hidden="false"/>
    </xf>
    <xf numFmtId="168" fontId="13" fillId="0" borderId="0" xfId="0" applyFont="true" applyBorder="false" applyAlignment="true" applyProtection="false">
      <alignment horizontal="center" vertical="center" textRotation="0" wrapText="false" indent="0" shrinkToFit="false"/>
      <protection locked="true" hidden="false"/>
    </xf>
    <xf numFmtId="170" fontId="12" fillId="0" borderId="0" xfId="0" applyFont="true" applyBorder="false" applyAlignment="true" applyProtection="false">
      <alignment horizontal="center" vertical="center" textRotation="0" wrapText="false" indent="0" shrinkToFit="false"/>
      <protection locked="true" hidden="false"/>
    </xf>
    <xf numFmtId="169" fontId="14" fillId="0" borderId="0" xfId="0" applyFont="true" applyBorder="false" applyAlignment="true" applyProtection="false">
      <alignment horizontal="center" vertical="center" textRotation="0" wrapText="false" indent="0" shrinkToFit="false"/>
      <protection locked="true" hidden="false"/>
    </xf>
    <xf numFmtId="165" fontId="14" fillId="0" borderId="0" xfId="0" applyFont="true" applyBorder="false" applyAlignment="true" applyProtection="false">
      <alignment horizontal="center" vertical="center" textRotation="0" wrapText="false" indent="0" shrinkToFit="false"/>
      <protection locked="true" hidden="false"/>
    </xf>
    <xf numFmtId="169" fontId="14" fillId="0" borderId="0" xfId="0" applyFont="true" applyBorder="false" applyAlignment="true" applyProtection="false">
      <alignment horizontal="right" vertical="center" textRotation="0" wrapText="false" indent="0" shrinkToFit="false"/>
      <protection locked="true" hidden="false"/>
    </xf>
    <xf numFmtId="169" fontId="0" fillId="0" borderId="0" xfId="0" applyFont="false" applyBorder="false" applyAlignment="true" applyProtection="false">
      <alignment horizontal="center" vertical="bottom"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9" fontId="15"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true" indent="0" shrinkToFit="false"/>
      <protection locked="true" hidden="false"/>
    </xf>
    <xf numFmtId="168" fontId="7" fillId="0" borderId="0" xfId="0" applyFont="true" applyBorder="false" applyAlignment="true" applyProtection="false">
      <alignment horizontal="center" vertical="center" textRotation="0" wrapText="false" indent="0" shrinkToFit="false"/>
      <protection locked="true" hidden="false"/>
    </xf>
    <xf numFmtId="169" fontId="7" fillId="0" borderId="0" xfId="0" applyFont="true" applyBorder="false" applyAlignment="true" applyProtection="false">
      <alignment horizontal="center" vertical="center" textRotation="0" wrapText="false" indent="0" shrinkToFit="false"/>
      <protection locked="true" hidden="false"/>
    </xf>
    <xf numFmtId="165" fontId="7" fillId="0" borderId="0" xfId="0" applyFont="true" applyBorder="false" applyAlignment="true" applyProtection="false">
      <alignment horizontal="center" vertical="center" textRotation="0" wrapText="false" indent="0" shrinkToFit="false"/>
      <protection locked="true" hidden="false"/>
    </xf>
    <xf numFmtId="169" fontId="7" fillId="0" borderId="0" xfId="0" applyFont="true" applyBorder="false" applyAlignment="true" applyProtection="false">
      <alignment horizontal="right" vertical="center" textRotation="0" wrapText="false" indent="0" shrinkToFit="false"/>
      <protection locked="true" hidden="false"/>
    </xf>
    <xf numFmtId="170" fontId="7" fillId="0" borderId="0" xfId="0" applyFont="true" applyBorder="false" applyAlignment="true" applyProtection="false">
      <alignment horizontal="center" vertical="center" textRotation="0" wrapText="false" indent="0" shrinkToFit="false"/>
      <protection locked="true" hidden="false"/>
    </xf>
    <xf numFmtId="164" fontId="16" fillId="0" borderId="0" xfId="0" applyFont="true" applyBorder="tru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true" indent="0" shrinkToFit="false"/>
      <protection locked="true" hidden="false"/>
    </xf>
    <xf numFmtId="164" fontId="14" fillId="0" borderId="0" xfId="0" applyFont="true" applyBorder="tru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left" vertical="center" textRotation="0" wrapText="false" indent="0" shrinkToFit="false"/>
      <protection locked="true" hidden="false"/>
    </xf>
    <xf numFmtId="169" fontId="15" fillId="0" borderId="0" xfId="0" applyFont="true" applyBorder="false" applyAlignment="true" applyProtection="false">
      <alignment horizontal="center" vertical="center" textRotation="0" wrapText="true" indent="0" shrinkToFit="false"/>
      <protection locked="true" hidden="false"/>
    </xf>
    <xf numFmtId="171" fontId="14" fillId="0" borderId="0" xfId="0" applyFont="true" applyBorder="true" applyAlignment="true" applyProtection="false">
      <alignment horizontal="left" vertical="center" textRotation="0" wrapText="true" indent="0" shrinkToFit="false"/>
      <protection locked="true" hidden="false"/>
    </xf>
    <xf numFmtId="164" fontId="7" fillId="0" borderId="0" xfId="0" applyFont="true" applyBorder="false" applyAlignment="true" applyProtection="false">
      <alignment horizontal="left" vertical="center" textRotation="0" wrapText="false" indent="0" shrinkToFit="false"/>
      <protection locked="true" hidden="false"/>
    </xf>
    <xf numFmtId="172" fontId="14" fillId="0" borderId="0" xfId="0" applyFont="true" applyBorder="fals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8" fontId="11" fillId="0" borderId="0" xfId="0" applyFont="true" applyBorder="false" applyAlignment="true" applyProtection="false">
      <alignment horizontal="general" vertical="center" textRotation="0" wrapText="false" indent="0" shrinkToFit="false"/>
      <protection locked="true" hidden="false"/>
    </xf>
    <xf numFmtId="169" fontId="11" fillId="0" borderId="0" xfId="0" applyFont="true" applyBorder="false" applyAlignment="true" applyProtection="false">
      <alignment horizontal="general" vertical="center" textRotation="0" wrapText="false" indent="0" shrinkToFit="false"/>
      <protection locked="true" hidden="false"/>
    </xf>
    <xf numFmtId="168" fontId="14" fillId="0" borderId="0" xfId="0" applyFont="true" applyBorder="fals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left" vertical="center" textRotation="0" wrapText="true" indent="0" shrinkToFit="false"/>
      <protection locked="true" hidden="false"/>
    </xf>
    <xf numFmtId="169" fontId="14" fillId="0" borderId="0" xfId="0" applyFont="true" applyBorder="false" applyAlignment="true" applyProtection="false">
      <alignment horizontal="left" vertical="center" textRotation="0" wrapText="true" indent="0" shrinkToFit="false"/>
      <protection locked="true" hidden="false"/>
    </xf>
    <xf numFmtId="169" fontId="14" fillId="0" borderId="0" xfId="0" applyFont="true" applyBorder="false" applyAlignment="true" applyProtection="false">
      <alignment horizontal="left" vertical="center" textRotation="0" wrapText="false" indent="0" shrinkToFit="false"/>
      <protection locked="true" hidden="false"/>
    </xf>
    <xf numFmtId="166" fontId="0" fillId="0" borderId="0" xfId="0" applyFont="false" applyBorder="false" applyAlignment="true" applyProtection="false">
      <alignment horizontal="center" vertical="bottom" textRotation="0" wrapText="false" indent="0" shrinkToFit="false"/>
      <protection locked="true" hidden="false"/>
    </xf>
    <xf numFmtId="166" fontId="11" fillId="0" borderId="0" xfId="0" applyFont="true" applyBorder="false" applyAlignment="true" applyProtection="false">
      <alignment horizontal="center" vertical="center" textRotation="0" wrapText="false" indent="0" shrinkToFit="false"/>
      <protection locked="true" hidden="false"/>
    </xf>
    <xf numFmtId="166" fontId="11"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true" applyAlignment="true" applyProtection="false">
      <alignment horizontal="justify" vertical="center" textRotation="0" wrapText="true" indent="0" shrinkToFit="false"/>
      <protection locked="true" hidden="false"/>
    </xf>
    <xf numFmtId="164" fontId="7" fillId="0" borderId="0" xfId="0" applyFont="true" applyBorder="false" applyAlignment="true" applyProtection="false">
      <alignment horizontal="justify" vertical="center" textRotation="0" wrapText="false" indent="0" shrinkToFit="false"/>
      <protection locked="true" hidden="false"/>
    </xf>
    <xf numFmtId="166" fontId="15" fillId="0" borderId="0" xfId="0" applyFont="true" applyBorder="false" applyAlignment="true" applyProtection="false">
      <alignment horizontal="center" vertical="center" textRotation="0" wrapText="false" indent="0" shrinkToFit="false"/>
      <protection locked="true" hidden="false"/>
    </xf>
    <xf numFmtId="164" fontId="17" fillId="2" borderId="2" xfId="0" applyFont="true" applyBorder="true" applyAlignment="true" applyProtection="false">
      <alignment horizontal="center" vertical="center" textRotation="0" wrapText="true" indent="0" shrinkToFit="false"/>
      <protection locked="true" hidden="false"/>
    </xf>
    <xf numFmtId="164" fontId="17" fillId="2" borderId="2" xfId="0" applyFont="true" applyBorder="true" applyAlignment="true" applyProtection="false">
      <alignment horizontal="center" vertical="center" textRotation="0" wrapText="false" indent="0" shrinkToFit="false"/>
      <protection locked="true" hidden="false"/>
    </xf>
    <xf numFmtId="164" fontId="11" fillId="0" borderId="2" xfId="0" applyFont="true" applyBorder="true" applyAlignment="true" applyProtection="false">
      <alignment horizontal="general" vertical="center" textRotation="0" wrapText="false" indent="0" shrinkToFit="false"/>
      <protection locked="true" hidden="false"/>
    </xf>
    <xf numFmtId="169" fontId="11" fillId="0" borderId="2" xfId="0" applyFont="true" applyBorder="true" applyAlignment="true" applyProtection="false">
      <alignment horizontal="center" vertical="center" textRotation="0" wrapText="false" indent="0" shrinkToFit="false"/>
      <protection locked="true" hidden="false"/>
    </xf>
    <xf numFmtId="164" fontId="7" fillId="3" borderId="2" xfId="0" applyFont="true" applyBorder="true" applyAlignment="true" applyProtection="false">
      <alignment horizontal="center" vertical="center" textRotation="0" wrapText="true" indent="0" shrinkToFit="false"/>
      <protection locked="true" hidden="false"/>
    </xf>
    <xf numFmtId="168" fontId="7" fillId="3" borderId="2" xfId="0" applyFont="true" applyBorder="true" applyAlignment="true" applyProtection="false">
      <alignment horizontal="center" vertical="center" textRotation="0" wrapText="false" indent="0" shrinkToFit="false"/>
      <protection locked="true" hidden="false"/>
    </xf>
    <xf numFmtId="169" fontId="7" fillId="3" borderId="2" xfId="0" applyFont="true" applyBorder="true" applyAlignment="true" applyProtection="false">
      <alignment horizontal="center" vertical="center" textRotation="0" wrapText="true" indent="0" shrinkToFit="false"/>
      <protection locked="true" hidden="false"/>
    </xf>
    <xf numFmtId="165" fontId="7" fillId="3" borderId="2" xfId="0" applyFont="true" applyBorder="true" applyAlignment="true" applyProtection="false">
      <alignment horizontal="center" vertical="center" textRotation="0" wrapText="true" indent="0" shrinkToFit="false"/>
      <protection locked="true" hidden="false"/>
    </xf>
    <xf numFmtId="169" fontId="7" fillId="3" borderId="2" xfId="0" applyFont="true" applyBorder="true" applyAlignment="true" applyProtection="false">
      <alignment horizontal="center" vertical="center" textRotation="0" wrapText="false" indent="0" shrinkToFit="false"/>
      <protection locked="true" hidden="false"/>
    </xf>
    <xf numFmtId="164" fontId="11" fillId="0" borderId="2" xfId="0" applyFont="true" applyBorder="true" applyAlignment="true" applyProtection="false">
      <alignment horizontal="center" vertical="center" textRotation="0" wrapText="false" indent="0" shrinkToFit="false"/>
      <protection locked="true" hidden="false"/>
    </xf>
    <xf numFmtId="164" fontId="7" fillId="4" borderId="2" xfId="0" applyFont="true" applyBorder="true" applyAlignment="true" applyProtection="false">
      <alignment horizontal="center" vertical="center" textRotation="0" wrapText="true" indent="0" shrinkToFit="false"/>
      <protection locked="true" hidden="false"/>
    </xf>
    <xf numFmtId="164" fontId="7" fillId="4" borderId="2" xfId="0" applyFont="true" applyBorder="true" applyAlignment="true" applyProtection="false">
      <alignment horizontal="left" vertical="center" textRotation="0" wrapText="true" indent="0" shrinkToFit="false"/>
      <protection locked="true" hidden="false"/>
    </xf>
    <xf numFmtId="164" fontId="7" fillId="4" borderId="2" xfId="0" applyFont="true" applyBorder="true" applyAlignment="true" applyProtection="false">
      <alignment horizontal="left" vertical="center" textRotation="0" wrapText="false" indent="0" shrinkToFit="false"/>
      <protection locked="true" hidden="false"/>
    </xf>
    <xf numFmtId="164" fontId="14" fillId="0" borderId="2" xfId="0" applyFont="true" applyBorder="true" applyAlignment="true" applyProtection="false">
      <alignment horizontal="center" vertical="center" textRotation="0" wrapText="true" indent="0" shrinkToFit="false"/>
      <protection locked="true" hidden="false"/>
    </xf>
    <xf numFmtId="166" fontId="14" fillId="0" borderId="2" xfId="0" applyFont="true" applyBorder="true" applyAlignment="true" applyProtection="false">
      <alignment horizontal="center" vertical="center" textRotation="0" wrapText="true" indent="0" shrinkToFit="false"/>
      <protection locked="true" hidden="false"/>
    </xf>
    <xf numFmtId="164" fontId="14" fillId="0" borderId="2" xfId="0" applyFont="true" applyBorder="true" applyAlignment="true" applyProtection="false">
      <alignment horizontal="left" vertical="center" textRotation="0" wrapText="true" indent="0" shrinkToFit="false"/>
      <protection locked="true" hidden="false"/>
    </xf>
    <xf numFmtId="168" fontId="14" fillId="0" borderId="2" xfId="0" applyFont="true" applyBorder="true" applyAlignment="true" applyProtection="false">
      <alignment horizontal="center" vertical="center" textRotation="0" wrapText="false" indent="0" shrinkToFit="false"/>
      <protection locked="true" hidden="false"/>
    </xf>
    <xf numFmtId="170" fontId="14" fillId="0" borderId="2" xfId="0" applyFont="true" applyBorder="true" applyAlignment="true" applyProtection="false">
      <alignment horizontal="center" vertical="center" textRotation="0" wrapText="false" indent="0" shrinkToFit="false"/>
      <protection locked="true" hidden="false"/>
    </xf>
    <xf numFmtId="169" fontId="14" fillId="0" borderId="2" xfId="0" applyFont="true" applyBorder="true" applyAlignment="true" applyProtection="false">
      <alignment horizontal="center" vertical="center" textRotation="0" wrapText="false" indent="0" shrinkToFit="false"/>
      <protection locked="true" hidden="false"/>
    </xf>
    <xf numFmtId="167" fontId="14" fillId="0" borderId="2" xfId="0" applyFont="true" applyBorder="true" applyAlignment="true" applyProtection="false">
      <alignment horizontal="center" vertical="center" textRotation="0" wrapText="false" indent="0" shrinkToFit="false"/>
      <protection locked="true" hidden="false"/>
    </xf>
    <xf numFmtId="169" fontId="14" fillId="0" borderId="2" xfId="0" applyFont="true" applyBorder="true" applyAlignment="true" applyProtection="false">
      <alignment horizontal="right" vertical="center" textRotation="0" wrapText="false" indent="0" shrinkToFit="false"/>
      <protection locked="true" hidden="false"/>
    </xf>
    <xf numFmtId="164" fontId="7" fillId="4" borderId="2" xfId="0" applyFont="true" applyBorder="true" applyAlignment="true" applyProtection="false">
      <alignment horizontal="right" vertical="center" textRotation="0" wrapText="true" indent="0" shrinkToFit="false"/>
      <protection locked="true" hidden="false"/>
    </xf>
    <xf numFmtId="169" fontId="7" fillId="4" borderId="2"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right" vertical="center" textRotation="0" wrapText="true" indent="0" shrinkToFit="false"/>
      <protection locked="true" hidden="false"/>
    </xf>
    <xf numFmtId="168" fontId="7" fillId="0" borderId="0" xfId="0" applyFont="true" applyBorder="false" applyAlignment="true" applyProtection="false">
      <alignment horizontal="right" vertical="center" textRotation="0" wrapText="true" indent="0" shrinkToFit="false"/>
      <protection locked="true" hidden="false"/>
    </xf>
    <xf numFmtId="169" fontId="7" fillId="0" borderId="0" xfId="0" applyFont="true" applyBorder="false" applyAlignment="true" applyProtection="false">
      <alignment horizontal="right" vertical="center" textRotation="0" wrapText="true" indent="0" shrinkToFit="false"/>
      <protection locked="true" hidden="false"/>
    </xf>
    <xf numFmtId="167" fontId="7" fillId="0" borderId="0" xfId="0" applyFont="true" applyBorder="false" applyAlignment="true" applyProtection="false">
      <alignment horizontal="center" vertical="center" textRotation="0" wrapText="false" indent="0" shrinkToFit="false"/>
      <protection locked="true" hidden="false"/>
    </xf>
    <xf numFmtId="164" fontId="7" fillId="3" borderId="2" xfId="0" applyFont="true" applyBorder="true" applyAlignment="true" applyProtection="false">
      <alignment horizontal="right" vertical="center" textRotation="0" wrapText="true" indent="0" shrinkToFit="false"/>
      <protection locked="true" hidden="false"/>
    </xf>
    <xf numFmtId="164" fontId="14" fillId="0" borderId="0" xfId="0" applyFont="true" applyBorder="false" applyAlignment="true" applyProtection="false">
      <alignment horizontal="center" vertical="center" textRotation="0" wrapText="true" indent="0" shrinkToFit="false"/>
      <protection locked="true" hidden="false"/>
    </xf>
    <xf numFmtId="166" fontId="14" fillId="0" borderId="0" xfId="0" applyFont="true" applyBorder="false" applyAlignment="true" applyProtection="false">
      <alignment horizontal="center" vertical="center" textRotation="0" wrapText="true" indent="0" shrinkToFit="false"/>
      <protection locked="true" hidden="false"/>
    </xf>
    <xf numFmtId="168" fontId="14" fillId="0" borderId="0" xfId="0" applyFont="true" applyBorder="false" applyAlignment="true" applyProtection="false">
      <alignment horizontal="center" vertical="center" textRotation="0" wrapText="false" indent="0" shrinkToFit="false"/>
      <protection locked="true" hidden="false"/>
    </xf>
    <xf numFmtId="170" fontId="14" fillId="0" borderId="0" xfId="0" applyFont="true" applyBorder="false" applyAlignment="true" applyProtection="false">
      <alignment horizontal="center" vertical="center" textRotation="0" wrapText="false" indent="0" shrinkToFit="false"/>
      <protection locked="true" hidden="false"/>
    </xf>
    <xf numFmtId="172" fontId="11" fillId="0" borderId="0" xfId="0" applyFont="true" applyBorder="false" applyAlignment="true" applyProtection="false">
      <alignment horizontal="center" vertical="center" textRotation="0" wrapText="false" indent="0" shrinkToFit="false"/>
      <protection locked="true" hidden="false"/>
    </xf>
    <xf numFmtId="169" fontId="15" fillId="5" borderId="2" xfId="0" applyFont="true" applyBorder="true" applyAlignment="true" applyProtection="false">
      <alignment horizontal="center" vertical="center" textRotation="0" wrapText="true" indent="0" shrinkToFit="false"/>
      <protection locked="true" hidden="false"/>
    </xf>
    <xf numFmtId="164" fontId="7" fillId="0" borderId="2" xfId="0" applyFont="true" applyBorder="true" applyAlignment="true" applyProtection="false">
      <alignment horizontal="center" vertical="center" textRotation="0" wrapText="true" indent="0" shrinkToFit="false"/>
      <protection locked="true" hidden="false"/>
    </xf>
    <xf numFmtId="164" fontId="7" fillId="0" borderId="2" xfId="0" applyFont="true" applyBorder="true" applyAlignment="true" applyProtection="false">
      <alignment horizontal="left" vertical="center" textRotation="0" wrapText="true" indent="0" shrinkToFit="false"/>
      <protection locked="true" hidden="false"/>
    </xf>
    <xf numFmtId="164" fontId="7" fillId="0" borderId="2" xfId="0" applyFont="true" applyBorder="true" applyAlignment="true" applyProtection="false">
      <alignment horizontal="left" vertical="center" textRotation="0" wrapText="false" indent="0" shrinkToFit="false"/>
      <protection locked="true" hidden="false"/>
    </xf>
    <xf numFmtId="169" fontId="14" fillId="0" borderId="2" xfId="0" applyFont="true" applyBorder="true" applyAlignment="true" applyProtection="false">
      <alignment horizontal="center" vertical="center" textRotation="0" wrapText="true" indent="0" shrinkToFit="false"/>
      <protection locked="true" hidden="false"/>
    </xf>
    <xf numFmtId="164" fontId="14" fillId="6" borderId="2" xfId="0" applyFont="true" applyBorder="true" applyAlignment="true" applyProtection="false">
      <alignment horizontal="center" vertical="center" textRotation="0" wrapText="true" indent="0" shrinkToFit="false"/>
      <protection locked="true" hidden="false"/>
    </xf>
    <xf numFmtId="167" fontId="14" fillId="6" borderId="2" xfId="0" applyFont="true" applyBorder="true" applyAlignment="true" applyProtection="false">
      <alignment horizontal="center" vertical="center" textRotation="0" wrapText="false" indent="0" shrinkToFit="false"/>
      <protection locked="true" hidden="false"/>
    </xf>
    <xf numFmtId="167" fontId="11" fillId="0" borderId="2" xfId="0" applyFont="true" applyBorder="true" applyAlignment="true" applyProtection="false">
      <alignment horizontal="center" vertical="center" textRotation="0" wrapText="false" indent="0" shrinkToFit="false"/>
      <protection locked="true" hidden="false"/>
    </xf>
    <xf numFmtId="169" fontId="14" fillId="0" borderId="2" xfId="0" applyFont="true" applyBorder="true" applyAlignment="true" applyProtection="false">
      <alignment horizontal="left" vertical="center" textRotation="0" wrapText="true" indent="0" shrinkToFit="false"/>
      <protection locked="true" hidden="false"/>
    </xf>
    <xf numFmtId="164" fontId="7" fillId="7" borderId="3" xfId="0" applyFont="true" applyBorder="true" applyAlignment="true" applyProtection="false">
      <alignment horizontal="center" vertical="center" textRotation="0" wrapText="true" indent="0" shrinkToFit="false"/>
      <protection locked="true" hidden="false"/>
    </xf>
    <xf numFmtId="164" fontId="7" fillId="7" borderId="4" xfId="0" applyFont="true" applyBorder="true" applyAlignment="true" applyProtection="false">
      <alignment horizontal="center" vertical="center" textRotation="0" wrapText="true" indent="0" shrinkToFit="false"/>
      <protection locked="true" hidden="false"/>
    </xf>
    <xf numFmtId="164" fontId="7" fillId="7" borderId="4" xfId="0" applyFont="true" applyBorder="true" applyAlignment="true" applyProtection="false">
      <alignment horizontal="right" vertical="center" textRotation="0" wrapText="true" indent="0" shrinkToFit="false"/>
      <protection locked="true" hidden="false"/>
    </xf>
    <xf numFmtId="169" fontId="7" fillId="7" borderId="5" xfId="0" applyFont="true" applyBorder="true" applyAlignment="true" applyProtection="false">
      <alignment horizontal="right" vertical="center" textRotation="0" wrapText="false" indent="0" shrinkToFit="false"/>
      <protection locked="true" hidden="false"/>
    </xf>
    <xf numFmtId="169" fontId="7" fillId="7" borderId="0" xfId="0" applyFont="true" applyBorder="false" applyAlignment="true" applyProtection="false">
      <alignment horizontal="right" vertical="center" textRotation="0" wrapText="false" indent="0" shrinkToFit="false"/>
      <protection locked="true" hidden="false"/>
    </xf>
    <xf numFmtId="168" fontId="7" fillId="0" borderId="0" xfId="0" applyFont="true" applyBorder="false" applyAlignment="true" applyProtection="false">
      <alignment horizontal="center" vertical="center" textRotation="0" wrapText="true" indent="0" shrinkToFit="false"/>
      <protection locked="true" hidden="false"/>
    </xf>
    <xf numFmtId="169" fontId="7" fillId="0" borderId="0" xfId="0" applyFont="true" applyBorder="false" applyAlignment="true" applyProtection="false">
      <alignment horizontal="center" vertical="center" textRotation="0" wrapText="true" indent="0" shrinkToFit="false"/>
      <protection locked="true" hidden="false"/>
    </xf>
    <xf numFmtId="165" fontId="7" fillId="0" borderId="0" xfId="0" applyFont="true" applyBorder="false" applyAlignment="true" applyProtection="false">
      <alignment horizontal="center" vertical="center" textRotation="0" wrapText="true" indent="0" shrinkToFit="false"/>
      <protection locked="true" hidden="false"/>
    </xf>
    <xf numFmtId="164" fontId="14" fillId="0" borderId="0" xfId="0" applyFont="true" applyBorder="false" applyAlignment="true" applyProtection="false">
      <alignment horizontal="center" vertical="center" textRotation="0" wrapText="false" indent="0" shrinkToFit="false"/>
      <protection locked="true" hidden="false"/>
    </xf>
    <xf numFmtId="172" fontId="14" fillId="0" borderId="0" xfId="0" applyFont="true" applyBorder="false" applyAlignment="true" applyProtection="false">
      <alignment horizontal="right" vertical="center" textRotation="0" wrapText="fals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general" vertical="bottom" textRotation="0" wrapText="true" indent="0" shrinkToFit="false"/>
      <protection locked="true" hidden="false"/>
    </xf>
    <xf numFmtId="173" fontId="14" fillId="0" borderId="0" xfId="0" applyFont="true" applyBorder="false" applyAlignment="true" applyProtection="false">
      <alignment horizontal="center" vertical="bottom" textRotation="0" wrapText="false" indent="0" shrinkToFit="false"/>
      <protection locked="true" hidden="false"/>
    </xf>
    <xf numFmtId="167" fontId="14"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center" vertical="bottom" textRotation="0" wrapText="true" indent="0" shrinkToFit="false"/>
      <protection locked="true" hidden="false"/>
    </xf>
    <xf numFmtId="164" fontId="14" fillId="0" borderId="0" xfId="0" applyFont="true" applyBorder="false" applyAlignment="true" applyProtection="false">
      <alignment horizontal="center" vertical="bottom" textRotation="0" wrapText="false" indent="0" shrinkToFit="false"/>
      <protection locked="true" hidden="false"/>
    </xf>
    <xf numFmtId="173" fontId="13"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7" fontId="14" fillId="0" borderId="0" xfId="0" applyFont="true" applyBorder="false" applyAlignment="true" applyProtection="false">
      <alignment horizontal="center" vertical="center" textRotation="0" wrapText="false" indent="0" shrinkToFit="false"/>
      <protection locked="true" hidden="false"/>
    </xf>
    <xf numFmtId="165" fontId="14" fillId="0" borderId="0" xfId="0" applyFont="true" applyBorder="false" applyAlignment="true" applyProtection="false">
      <alignment horizontal="center" vertical="center" textRotation="0" wrapText="true" indent="0" shrinkToFit="false"/>
      <protection locked="true" hidden="false"/>
    </xf>
    <xf numFmtId="167" fontId="7" fillId="0" borderId="0" xfId="0" applyFont="true" applyBorder="false" applyAlignment="true" applyProtection="false">
      <alignment horizontal="general" vertical="center" textRotation="0" wrapText="false" indent="0" shrinkToFit="false"/>
      <protection locked="true" hidden="false"/>
    </xf>
    <xf numFmtId="173" fontId="7" fillId="0" borderId="0" xfId="0" applyFont="true" applyBorder="false" applyAlignment="true" applyProtection="false">
      <alignment horizontal="center" vertical="center" textRotation="0" wrapText="false" indent="0" shrinkToFit="false"/>
      <protection locked="true" hidden="false"/>
    </xf>
    <xf numFmtId="164" fontId="18" fillId="0" borderId="0" xfId="0" applyFont="true" applyBorder="true" applyAlignment="true" applyProtection="false">
      <alignment horizontal="center" vertical="center" textRotation="0" wrapText="false" indent="0" shrinkToFit="false"/>
      <protection locked="true" hidden="false"/>
    </xf>
    <xf numFmtId="164" fontId="14" fillId="0" borderId="0" xfId="0" applyFont="true" applyBorder="false" applyAlignment="true" applyProtection="false">
      <alignment horizontal="justify" vertical="center" textRotation="0" wrapText="true" indent="0" shrinkToFit="false"/>
      <protection locked="true" hidden="false"/>
    </xf>
    <xf numFmtId="173" fontId="14" fillId="0" borderId="0" xfId="0" applyFont="true" applyBorder="false" applyAlignment="true" applyProtection="false">
      <alignment horizontal="center" vertical="center" textRotation="0" wrapText="true" indent="0" shrinkToFit="false"/>
      <protection locked="true" hidden="false"/>
    </xf>
    <xf numFmtId="167" fontId="14" fillId="0" borderId="0" xfId="0" applyFont="true" applyBorder="false" applyAlignment="true" applyProtection="false">
      <alignment horizontal="center" vertical="center" textRotation="0" wrapText="true" indent="0" shrinkToFit="false"/>
      <protection locked="true" hidden="false"/>
    </xf>
    <xf numFmtId="167" fontId="14" fillId="0" borderId="0" xfId="17" applyFont="true" applyBorder="true" applyAlignment="true" applyProtection="true">
      <alignment horizontal="center" vertical="center" textRotation="0" wrapText="true" indent="0" shrinkToFit="false"/>
      <protection locked="true" hidden="false"/>
    </xf>
    <xf numFmtId="174" fontId="14" fillId="0" borderId="0" xfId="0" applyFont="true" applyBorder="false" applyAlignment="true" applyProtection="false">
      <alignment horizontal="center" vertical="center" textRotation="0" wrapText="true" indent="0" shrinkToFit="false"/>
      <protection locked="true" hidden="false"/>
    </xf>
    <xf numFmtId="171" fontId="14"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true" applyProtection="false">
      <alignment horizontal="general" vertical="bottom" textRotation="0" wrapText="true" indent="0" shrinkToFit="false"/>
      <protection locked="true" hidden="false"/>
    </xf>
    <xf numFmtId="175" fontId="14" fillId="0" borderId="0" xfId="0" applyFont="true" applyBorder="true" applyAlignment="true" applyProtection="false">
      <alignment horizontal="left" vertical="center" textRotation="0" wrapText="false" indent="0" shrinkToFit="false"/>
      <protection locked="true" hidden="false"/>
    </xf>
    <xf numFmtId="167" fontId="7" fillId="0" borderId="0" xfId="0" applyFont="true" applyBorder="false" applyAlignment="true" applyProtection="false">
      <alignment horizontal="center" vertical="center" textRotation="0" wrapText="true" indent="0" shrinkToFit="false"/>
      <protection locked="true" hidden="false"/>
    </xf>
    <xf numFmtId="167" fontId="7" fillId="0" borderId="0" xfId="0" applyFont="true" applyBorder="false" applyAlignment="true" applyProtection="false">
      <alignment horizontal="left" vertical="center" textRotation="0" wrapText="true" indent="0" shrinkToFit="false"/>
      <protection locked="true" hidden="false"/>
    </xf>
    <xf numFmtId="173" fontId="14" fillId="0" borderId="0" xfId="0" applyFont="true" applyBorder="false" applyAlignment="true" applyProtection="false">
      <alignment horizontal="left" vertical="center" textRotation="0" wrapText="true" indent="0" shrinkToFit="false"/>
      <protection locked="true" hidden="false"/>
    </xf>
    <xf numFmtId="164" fontId="14" fillId="0" borderId="0" xfId="0" applyFont="true" applyBorder="false" applyAlignment="true" applyProtection="false">
      <alignment horizontal="general" vertical="center" textRotation="0" wrapText="true" indent="0" shrinkToFit="false"/>
      <protection locked="true" hidden="false"/>
    </xf>
    <xf numFmtId="176" fontId="14" fillId="0" borderId="0" xfId="0" applyFont="true" applyBorder="false" applyAlignment="true" applyProtection="false">
      <alignment horizontal="left" vertical="center" textRotation="0" wrapText="false" indent="0" shrinkToFit="false"/>
      <protection locked="true" hidden="false"/>
    </xf>
    <xf numFmtId="175" fontId="14" fillId="0" borderId="0" xfId="0" applyFont="true" applyBorder="true" applyAlignment="true" applyProtection="false">
      <alignment horizontal="left" vertical="center" textRotation="0" wrapText="true" indent="0" shrinkToFit="false"/>
      <protection locked="true" hidden="false"/>
    </xf>
    <xf numFmtId="173" fontId="14" fillId="0" borderId="0" xfId="0" applyFont="true" applyBorder="false" applyAlignment="true" applyProtection="false">
      <alignment horizontal="general" vertical="center" textRotation="0" wrapText="false" indent="0" shrinkToFit="false"/>
      <protection locked="true" hidden="false"/>
    </xf>
    <xf numFmtId="175" fontId="17" fillId="8" borderId="0" xfId="0" applyFont="true" applyBorder="false" applyAlignment="true" applyProtection="false">
      <alignment horizontal="center" vertical="center" textRotation="0" wrapText="true" indent="0" shrinkToFit="false"/>
      <protection locked="true" hidden="false"/>
    </xf>
    <xf numFmtId="164" fontId="17" fillId="8" borderId="0" xfId="0" applyFont="true" applyBorder="false" applyAlignment="true" applyProtection="false">
      <alignment horizontal="justify" vertical="center" textRotation="0" wrapText="true" indent="0" shrinkToFit="false"/>
      <protection locked="true" hidden="false"/>
    </xf>
    <xf numFmtId="173" fontId="17" fillId="8" borderId="0" xfId="0" applyFont="true" applyBorder="false" applyAlignment="true" applyProtection="false">
      <alignment horizontal="center" vertical="center" textRotation="0" wrapText="true" indent="0" shrinkToFit="false"/>
      <protection locked="true" hidden="false"/>
    </xf>
    <xf numFmtId="167" fontId="17" fillId="8" borderId="0" xfId="0" applyFont="true" applyBorder="false" applyAlignment="true" applyProtection="false">
      <alignment horizontal="center" vertical="center" textRotation="0" wrapText="true" indent="0" shrinkToFit="false"/>
      <protection locked="true" hidden="false"/>
    </xf>
    <xf numFmtId="167" fontId="17" fillId="8" borderId="0" xfId="17" applyFont="true" applyBorder="true" applyAlignment="true" applyProtection="true">
      <alignment horizontal="center" vertical="center" textRotation="0" wrapText="true" indent="0" shrinkToFit="false"/>
      <protection locked="true" hidden="false"/>
    </xf>
    <xf numFmtId="174" fontId="7" fillId="0" borderId="0" xfId="0" applyFont="true" applyBorder="false" applyAlignment="true" applyProtection="false">
      <alignment horizontal="center" vertical="center" textRotation="0" wrapText="true" indent="0" shrinkToFit="false"/>
      <protection locked="true" hidden="false"/>
    </xf>
    <xf numFmtId="171" fontId="7"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73" fontId="14" fillId="0" borderId="0" xfId="0" applyFont="true" applyBorder="false" applyAlignment="true" applyProtection="false">
      <alignment horizontal="center" vertical="center" textRotation="0" wrapText="false" indent="0" shrinkToFit="false"/>
      <protection locked="true" hidden="false"/>
    </xf>
    <xf numFmtId="167" fontId="14" fillId="0" borderId="0" xfId="0" applyFont="true" applyBorder="false" applyAlignment="true" applyProtection="false">
      <alignment horizontal="general" vertical="center" textRotation="0" wrapText="false" indent="0" shrinkToFit="false"/>
      <protection locked="true" hidden="false"/>
    </xf>
    <xf numFmtId="167" fontId="14" fillId="0" borderId="0" xfId="17" applyFont="true" applyBorder="true" applyAlignment="true" applyProtection="true">
      <alignment horizontal="general" vertical="center" textRotation="0" wrapText="false" indent="0" shrinkToFit="false"/>
      <protection locked="true" hidden="false"/>
    </xf>
    <xf numFmtId="164" fontId="17" fillId="9" borderId="0" xfId="0" applyFont="true" applyBorder="false" applyAlignment="true" applyProtection="false">
      <alignment horizontal="center" vertical="center" textRotation="0" wrapText="false" indent="0" shrinkToFit="false"/>
      <protection locked="true" hidden="false"/>
    </xf>
    <xf numFmtId="164" fontId="17" fillId="9" borderId="0" xfId="0" applyFont="true" applyBorder="true" applyAlignment="true" applyProtection="false">
      <alignment horizontal="center" vertical="center" textRotation="0" wrapText="false" indent="0" shrinkToFit="false"/>
      <protection locked="true" hidden="false"/>
    </xf>
    <xf numFmtId="164" fontId="17" fillId="9" borderId="0" xfId="0" applyFont="true" applyBorder="false" applyAlignment="true" applyProtection="false">
      <alignment horizontal="center" vertical="center" textRotation="0" wrapText="true" indent="0" shrinkToFit="false"/>
      <protection locked="true" hidden="false"/>
    </xf>
    <xf numFmtId="173" fontId="17" fillId="9" borderId="0" xfId="0" applyFont="true" applyBorder="false" applyAlignment="true" applyProtection="false">
      <alignment horizontal="center" vertical="center" textRotation="0" wrapText="true" indent="0" shrinkToFit="false"/>
      <protection locked="true" hidden="false"/>
    </xf>
    <xf numFmtId="167" fontId="17" fillId="9" borderId="0" xfId="0" applyFont="true" applyBorder="false" applyAlignment="true" applyProtection="false">
      <alignment horizontal="general" vertical="center" textRotation="0" wrapText="false" indent="0" shrinkToFit="false"/>
      <protection locked="true" hidden="false"/>
    </xf>
    <xf numFmtId="167" fontId="17" fillId="9" borderId="0" xfId="17" applyFont="true" applyBorder="true" applyAlignment="true" applyProtection="true">
      <alignment horizontal="general" vertical="center" textRotation="0" wrapText="false" indent="0" shrinkToFit="false"/>
      <protection locked="true" hidden="false"/>
    </xf>
    <xf numFmtId="175" fontId="7" fillId="10" borderId="0" xfId="0" applyFont="true" applyBorder="false" applyAlignment="true" applyProtection="false">
      <alignment horizontal="center" vertical="center" textRotation="0" wrapText="true" indent="0" shrinkToFit="false"/>
      <protection locked="true" hidden="false"/>
    </xf>
    <xf numFmtId="166" fontId="7" fillId="10" borderId="0" xfId="0" applyFont="true" applyBorder="false" applyAlignment="true" applyProtection="false">
      <alignment horizontal="center" vertical="center" textRotation="0" wrapText="true" indent="0" shrinkToFit="false"/>
      <protection locked="true" hidden="false"/>
    </xf>
    <xf numFmtId="164" fontId="7" fillId="10" borderId="0" xfId="0" applyFont="true" applyBorder="false" applyAlignment="true" applyProtection="false">
      <alignment horizontal="general" vertical="center" textRotation="0" wrapText="true" indent="0" shrinkToFit="false"/>
      <protection locked="true" hidden="false"/>
    </xf>
    <xf numFmtId="168" fontId="7" fillId="10" borderId="0" xfId="0" applyFont="true" applyBorder="false" applyAlignment="true" applyProtection="false">
      <alignment horizontal="center" vertical="center" textRotation="0" wrapText="true" indent="0" shrinkToFit="false"/>
      <protection locked="true" hidden="false"/>
    </xf>
    <xf numFmtId="167" fontId="7" fillId="10" borderId="0" xfId="0" applyFont="true" applyBorder="false" applyAlignment="true" applyProtection="false">
      <alignment horizontal="general" vertical="center" textRotation="0" wrapText="false" indent="0" shrinkToFit="false"/>
      <protection locked="true" hidden="false"/>
    </xf>
    <xf numFmtId="167" fontId="7" fillId="10" borderId="0" xfId="17" applyFont="true" applyBorder="true" applyAlignment="true" applyProtection="true">
      <alignment horizontal="general" vertical="center" textRotation="0" wrapText="false" indent="0" shrinkToFit="false"/>
      <protection locked="true" hidden="false"/>
    </xf>
    <xf numFmtId="164" fontId="17" fillId="11" borderId="0" xfId="0" applyFont="true" applyBorder="false" applyAlignment="true" applyProtection="false">
      <alignment horizontal="center" vertical="center" textRotation="0" wrapText="true" indent="0" shrinkToFit="false"/>
      <protection locked="true" hidden="false"/>
    </xf>
    <xf numFmtId="171" fontId="7"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14" fillId="0" borderId="0" xfId="0" applyFont="true" applyBorder="true" applyAlignment="true" applyProtection="false">
      <alignment horizontal="center" vertical="center" textRotation="0" wrapText="false" indent="0" shrinkToFit="false"/>
      <protection locked="true" hidden="false"/>
    </xf>
    <xf numFmtId="171" fontId="14" fillId="0" borderId="0" xfId="0" applyFont="true" applyBorder="false" applyAlignment="true" applyProtection="false">
      <alignment horizontal="general" vertical="center" textRotation="0" wrapText="false" indent="0" shrinkToFit="false"/>
      <protection locked="true" hidden="false"/>
    </xf>
    <xf numFmtId="164" fontId="14" fillId="4" borderId="0" xfId="0" applyFont="true" applyBorder="false" applyAlignment="true" applyProtection="false">
      <alignment horizontal="center" vertical="center" textRotation="0" wrapText="false" indent="0" shrinkToFit="false"/>
      <protection locked="true" hidden="false"/>
    </xf>
    <xf numFmtId="177" fontId="19" fillId="4" borderId="0" xfId="0" applyFont="true" applyBorder="true" applyAlignment="true" applyProtection="false">
      <alignment horizontal="right" vertical="bottom" textRotation="0" wrapText="true" indent="0" shrinkToFit="false"/>
      <protection locked="true" hidden="false"/>
    </xf>
    <xf numFmtId="167" fontId="19" fillId="4" borderId="0" xfId="17" applyFont="true" applyBorder="true" applyAlignment="true" applyProtection="true">
      <alignment horizontal="general" vertical="center" textRotation="0" wrapText="false" indent="0" shrinkToFit="false"/>
      <protection locked="true" hidden="false"/>
    </xf>
    <xf numFmtId="177" fontId="20" fillId="4" borderId="0" xfId="0" applyFont="true" applyBorder="true" applyAlignment="true" applyProtection="false">
      <alignment horizontal="right" vertical="bottom" textRotation="0" wrapText="true" indent="0" shrinkToFit="false"/>
      <protection locked="true" hidden="false"/>
    </xf>
    <xf numFmtId="167" fontId="20" fillId="4" borderId="0" xfId="17" applyFont="true" applyBorder="true" applyAlignment="true" applyProtection="true">
      <alignment horizontal="general" vertical="center" textRotation="0" wrapText="false" indent="0" shrinkToFit="false"/>
      <protection locked="true" hidden="false"/>
    </xf>
    <xf numFmtId="168" fontId="19" fillId="4" borderId="0" xfId="17" applyFont="true" applyBorder="true" applyAlignment="true" applyProtection="true">
      <alignment horizontal="general" vertical="center" textRotation="0" wrapText="false" indent="0" shrinkToFit="false"/>
      <protection locked="true" hidden="false"/>
    </xf>
    <xf numFmtId="164" fontId="7" fillId="10" borderId="0" xfId="0" applyFont="true" applyBorder="false" applyAlignment="true" applyProtection="false">
      <alignment horizontal="left" vertical="center" textRotation="0" wrapText="true" indent="0" shrinkToFit="false"/>
      <protection locked="true" hidden="false"/>
    </xf>
    <xf numFmtId="166" fontId="7" fillId="10" borderId="0" xfId="0" applyFont="true" applyBorder="false" applyAlignment="true" applyProtection="false">
      <alignment horizontal="left" vertical="center" textRotation="0" wrapText="true" indent="0" shrinkToFit="false"/>
      <protection locked="true" hidden="false"/>
    </xf>
    <xf numFmtId="164" fontId="7" fillId="3" borderId="6" xfId="0" applyFont="true" applyBorder="true" applyAlignment="true" applyProtection="false">
      <alignment horizontal="center" vertical="center" textRotation="0" wrapText="true" indent="0" shrinkToFit="false"/>
      <protection locked="true" hidden="false"/>
    </xf>
    <xf numFmtId="164" fontId="7" fillId="4" borderId="6"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fals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general" vertical="center" textRotation="0" wrapText="fals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73" fontId="17" fillId="0" borderId="0" xfId="0" applyFont="true" applyBorder="false" applyAlignment="true" applyProtection="false">
      <alignment horizontal="center" vertical="center" textRotation="0" wrapText="true" indent="0" shrinkToFit="false"/>
      <protection locked="true" hidden="false"/>
    </xf>
    <xf numFmtId="167" fontId="17" fillId="0" borderId="0" xfId="0" applyFont="true" applyBorder="false" applyAlignment="true" applyProtection="false">
      <alignment horizontal="general" vertical="center" textRotation="0" wrapText="false" indent="0" shrinkToFit="false"/>
      <protection locked="true" hidden="false"/>
    </xf>
    <xf numFmtId="167" fontId="17" fillId="0" borderId="0" xfId="17" applyFont="true" applyBorder="true" applyAlignment="true" applyProtection="true">
      <alignment horizontal="general" vertical="center" textRotation="0" wrapText="false" indent="0" shrinkToFit="false"/>
      <protection locked="true" hidden="false"/>
    </xf>
    <xf numFmtId="164" fontId="17" fillId="0" borderId="0" xfId="0" applyFont="true" applyBorder="true" applyAlignment="true" applyProtection="false">
      <alignment horizontal="center" vertical="center" textRotation="0" wrapText="false" indent="0" shrinkToFit="false"/>
      <protection locked="true" hidden="false"/>
    </xf>
    <xf numFmtId="166" fontId="7" fillId="0" borderId="0" xfId="0" applyFont="true" applyBorder="false" applyAlignment="true" applyProtection="false">
      <alignment horizontal="center" vertical="center" textRotation="0" wrapText="true" indent="0" shrinkToFit="false"/>
      <protection locked="true" hidden="false"/>
    </xf>
    <xf numFmtId="166" fontId="7" fillId="0" borderId="0" xfId="0" applyFont="true" applyBorder="false" applyAlignment="true" applyProtection="false">
      <alignment horizontal="left" vertical="center" textRotation="0" wrapText="true" indent="0" shrinkToFit="false"/>
      <protection locked="true" hidden="false"/>
    </xf>
    <xf numFmtId="167" fontId="7" fillId="0" borderId="0" xfId="17" applyFont="true" applyBorder="true" applyAlignment="true" applyProtection="true">
      <alignment horizontal="general" vertical="center" textRotation="0" wrapText="false" indent="0" shrinkToFit="false"/>
      <protection locked="true" hidden="false"/>
    </xf>
    <xf numFmtId="177" fontId="19" fillId="0" borderId="0" xfId="0" applyFont="true" applyBorder="false" applyAlignment="true" applyProtection="false">
      <alignment horizontal="general" vertical="bottom" textRotation="0" wrapText="true" indent="0" shrinkToFit="false"/>
      <protection locked="true" hidden="false"/>
    </xf>
    <xf numFmtId="167" fontId="19" fillId="0" borderId="0" xfId="17" applyFont="true" applyBorder="true" applyAlignment="true" applyProtection="true">
      <alignment horizontal="general" vertical="center" textRotation="0" wrapText="false" indent="0" shrinkToFit="false"/>
      <protection locked="true" hidden="false"/>
    </xf>
    <xf numFmtId="177" fontId="20" fillId="0" borderId="0" xfId="0" applyFont="true" applyBorder="false" applyAlignment="true" applyProtection="false">
      <alignment horizontal="general" vertical="bottom" textRotation="0" wrapText="true" indent="0" shrinkToFit="false"/>
      <protection locked="true" hidden="false"/>
    </xf>
    <xf numFmtId="167" fontId="20" fillId="0" borderId="0" xfId="17" applyFont="true" applyBorder="true" applyAlignment="true" applyProtection="true">
      <alignment horizontal="general" vertical="center" textRotation="0" wrapText="false" indent="0" shrinkToFit="false"/>
      <protection locked="true" hidden="false"/>
    </xf>
    <xf numFmtId="168" fontId="19" fillId="0" borderId="0" xfId="17" applyFont="true" applyBorder="true" applyAlignment="true" applyProtection="true">
      <alignment horizontal="general" vertical="center" textRotation="0" wrapText="false" indent="0" shrinkToFit="false"/>
      <protection locked="true" hidden="false"/>
    </xf>
    <xf numFmtId="164" fontId="17" fillId="0" borderId="0" xfId="0" applyFont="true" applyBorder="false" applyAlignment="true" applyProtection="false">
      <alignment horizontal="general" vertical="center" textRotation="0" wrapText="true" indent="0" shrinkToFit="false"/>
      <protection locked="true" hidden="false"/>
    </xf>
    <xf numFmtId="173" fontId="17" fillId="0" borderId="0" xfId="0" applyFont="true" applyBorder="false" applyAlignment="true" applyProtection="false">
      <alignment horizontal="general" vertical="center" textRotation="0" wrapText="true" indent="0" shrinkToFit="false"/>
      <protection locked="true" hidden="false"/>
    </xf>
    <xf numFmtId="166" fontId="7" fillId="0" borderId="0" xfId="0" applyFont="true" applyBorder="false" applyAlignment="true" applyProtection="false">
      <alignment horizontal="general" vertical="center" textRotation="0" wrapText="true" indent="0" shrinkToFit="false"/>
      <protection locked="true" hidden="false"/>
    </xf>
    <xf numFmtId="173" fontId="14" fillId="0" borderId="0" xfId="0" applyFont="true" applyBorder="false" applyAlignment="false" applyProtection="false">
      <alignment horizontal="general" vertical="bottom" textRotation="0" wrapText="false" indent="0" shrinkToFit="false"/>
      <protection locked="true" hidden="false"/>
    </xf>
    <xf numFmtId="164" fontId="17" fillId="8" borderId="0" xfId="0" applyFont="true" applyBorder="true" applyAlignment="true" applyProtection="false">
      <alignment horizontal="left" vertical="center" textRotation="0" wrapText="true" indent="0" shrinkToFit="false"/>
      <protection locked="true" hidden="false"/>
    </xf>
    <xf numFmtId="164" fontId="14" fillId="0" borderId="0" xfId="0" applyFont="true" applyBorder="true" applyAlignment="true" applyProtection="false">
      <alignment horizontal="center" vertical="center" textRotation="0" wrapText="true" indent="0" shrinkToFit="false"/>
      <protection locked="true" hidden="false"/>
    </xf>
    <xf numFmtId="164" fontId="21" fillId="0" borderId="0" xfId="0" applyFont="true" applyBorder="false" applyAlignment="true" applyProtection="false">
      <alignment horizontal="general" vertical="center" textRotation="0" wrapText="false" indent="0" shrinkToFit="false"/>
      <protection locked="true" hidden="false"/>
    </xf>
    <xf numFmtId="164" fontId="21" fillId="0" borderId="7"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7" fillId="0" borderId="7" xfId="0" applyFont="true" applyBorder="true" applyAlignment="true" applyProtection="false">
      <alignment horizontal="center" vertical="center" textRotation="0" wrapText="false" indent="0" shrinkToFit="false"/>
      <protection locked="true" hidden="false"/>
    </xf>
    <xf numFmtId="164" fontId="18" fillId="0" borderId="7" xfId="0" applyFont="true" applyBorder="true" applyAlignment="true" applyProtection="false">
      <alignment horizontal="center" vertical="center" textRotation="0" wrapText="false" indent="0" shrinkToFit="false"/>
      <protection locked="true" hidden="false"/>
    </xf>
    <xf numFmtId="164" fontId="14" fillId="0" borderId="7" xfId="0" applyFont="true" applyBorder="true" applyAlignment="true" applyProtection="false">
      <alignment horizontal="center" vertical="center" textRotation="0" wrapText="true" indent="0" shrinkToFit="false"/>
      <protection locked="true" hidden="false"/>
    </xf>
    <xf numFmtId="164" fontId="14" fillId="0" borderId="7" xfId="0" applyFont="true" applyBorder="true" applyAlignment="true" applyProtection="false">
      <alignment horizontal="left" vertical="center" textRotation="0" wrapText="true" indent="0" shrinkToFit="false"/>
      <protection locked="true" hidden="false"/>
    </xf>
    <xf numFmtId="171" fontId="22" fillId="4" borderId="6" xfId="0" applyFont="true" applyBorder="true" applyAlignment="true" applyProtection="false">
      <alignment horizontal="center" vertical="center" textRotation="0" wrapText="true" indent="0" shrinkToFit="false"/>
      <protection locked="true" hidden="false"/>
    </xf>
    <xf numFmtId="164" fontId="22" fillId="4" borderId="6" xfId="0" applyFont="true" applyBorder="true" applyAlignment="true" applyProtection="false">
      <alignment horizontal="center" vertical="center" textRotation="0" wrapText="true" indent="0" shrinkToFit="false"/>
      <protection locked="true" hidden="false"/>
    </xf>
    <xf numFmtId="175" fontId="23" fillId="12" borderId="8" xfId="0" applyFont="true" applyBorder="true" applyAlignment="true" applyProtection="false">
      <alignment horizontal="center" vertical="center" textRotation="0" wrapText="true" indent="0" shrinkToFit="false"/>
      <protection locked="true" hidden="false"/>
    </xf>
    <xf numFmtId="175" fontId="22" fillId="12" borderId="2" xfId="0" applyFont="true" applyBorder="true" applyAlignment="true" applyProtection="false">
      <alignment horizontal="left" vertical="center" textRotation="0" wrapText="true" indent="0" shrinkToFit="false"/>
      <protection locked="true" hidden="false"/>
    </xf>
    <xf numFmtId="175" fontId="22" fillId="12" borderId="9" xfId="0" applyFont="true" applyBorder="true" applyAlignment="true" applyProtection="false">
      <alignment horizontal="center" vertical="center" textRotation="0" wrapText="true" indent="0" shrinkToFit="false"/>
      <protection locked="true" hidden="false"/>
    </xf>
    <xf numFmtId="168" fontId="22" fillId="12" borderId="9" xfId="0" applyFont="true" applyBorder="true" applyAlignment="true" applyProtection="false">
      <alignment horizontal="center" vertical="center" textRotation="0" wrapText="true" indent="0" shrinkToFit="false"/>
      <protection locked="true" hidden="false"/>
    </xf>
    <xf numFmtId="168" fontId="22" fillId="12" borderId="10" xfId="0" applyFont="true" applyBorder="true" applyAlignment="true" applyProtection="false">
      <alignment horizontal="center" vertical="center" textRotation="0" wrapText="true" indent="0" shrinkToFit="false"/>
      <protection locked="true" hidden="false"/>
    </xf>
    <xf numFmtId="171" fontId="22" fillId="0" borderId="8" xfId="0" applyFont="true" applyBorder="true" applyAlignment="true" applyProtection="false">
      <alignment horizontal="general" vertical="center" textRotation="0" wrapText="true" indent="0" shrinkToFit="false"/>
      <protection locked="true" hidden="false"/>
    </xf>
    <xf numFmtId="164" fontId="22" fillId="0" borderId="9" xfId="0" applyFont="true" applyBorder="true" applyAlignment="true" applyProtection="false">
      <alignment horizontal="left" vertical="center" textRotation="0" wrapText="true" indent="0" shrinkToFit="false"/>
      <protection locked="true" hidden="false"/>
    </xf>
    <xf numFmtId="164" fontId="24" fillId="0" borderId="9" xfId="0" applyFont="true" applyBorder="true" applyAlignment="true" applyProtection="false">
      <alignment horizontal="justify" vertical="center" textRotation="0" wrapText="false" indent="0" shrinkToFit="false"/>
      <protection locked="true" hidden="false"/>
    </xf>
    <xf numFmtId="164" fontId="22" fillId="0" borderId="9" xfId="0" applyFont="true" applyBorder="true" applyAlignment="true" applyProtection="false">
      <alignment horizontal="center" vertical="center" textRotation="0" wrapText="true" indent="0" shrinkToFit="false"/>
      <protection locked="true" hidden="false"/>
    </xf>
    <xf numFmtId="177" fontId="21" fillId="0" borderId="9" xfId="0" applyFont="true" applyBorder="true" applyAlignment="true" applyProtection="false">
      <alignment horizontal="center" vertical="center" textRotation="0" wrapText="true" indent="0" shrinkToFit="false"/>
      <protection locked="true" hidden="false"/>
    </xf>
    <xf numFmtId="177" fontId="21" fillId="0" borderId="10" xfId="0" applyFont="true" applyBorder="true" applyAlignment="true" applyProtection="false">
      <alignment horizontal="center" vertical="center" textRotation="0" wrapText="true" indent="0" shrinkToFit="false"/>
      <protection locked="true" hidden="false"/>
    </xf>
    <xf numFmtId="171" fontId="22" fillId="0" borderId="11" xfId="0" applyFont="true" applyBorder="true" applyAlignment="true" applyProtection="false">
      <alignment horizontal="general" vertical="center" textRotation="0" wrapText="true" indent="0" shrinkToFit="false"/>
      <protection locked="true" hidden="false"/>
    </xf>
    <xf numFmtId="164" fontId="22" fillId="0" borderId="0" xfId="0" applyFont="true" applyBorder="false" applyAlignment="true" applyProtection="false">
      <alignment horizontal="left" vertical="center" textRotation="0" wrapText="true" indent="0" shrinkToFit="false"/>
      <protection locked="true" hidden="false"/>
    </xf>
    <xf numFmtId="164" fontId="22" fillId="0" borderId="0" xfId="0" applyFont="true" applyBorder="false" applyAlignment="true" applyProtection="false">
      <alignment horizontal="center" vertical="center" textRotation="0" wrapText="true" indent="0" shrinkToFit="false"/>
      <protection locked="true" hidden="false"/>
    </xf>
    <xf numFmtId="178" fontId="21" fillId="0" borderId="0" xfId="0" applyFont="true" applyBorder="false" applyAlignment="true" applyProtection="false">
      <alignment horizontal="center" vertical="center" textRotation="0" wrapText="true" indent="0" shrinkToFit="false"/>
      <protection locked="true" hidden="false"/>
    </xf>
    <xf numFmtId="178" fontId="21" fillId="0" borderId="7" xfId="0" applyFont="true" applyBorder="true" applyAlignment="true" applyProtection="false">
      <alignment horizontal="center" vertical="center" textRotation="0" wrapText="true" indent="0" shrinkToFit="false"/>
      <protection locked="true" hidden="false"/>
    </xf>
    <xf numFmtId="164" fontId="25" fillId="0" borderId="0" xfId="0" applyFont="true" applyBorder="false" applyAlignment="true" applyProtection="false">
      <alignment horizontal="general" vertical="center" textRotation="0" wrapText="true" indent="0" shrinkToFit="false"/>
      <protection locked="true" hidden="false"/>
    </xf>
    <xf numFmtId="177" fontId="21" fillId="0" borderId="0" xfId="0" applyFont="true" applyBorder="false" applyAlignment="true" applyProtection="false">
      <alignment horizontal="center" vertical="center" textRotation="0" wrapText="true" indent="0" shrinkToFit="false"/>
      <protection locked="true" hidden="false"/>
    </xf>
    <xf numFmtId="177" fontId="21" fillId="0" borderId="7" xfId="0" applyFont="true" applyBorder="true" applyAlignment="true" applyProtection="false">
      <alignment horizontal="center" vertical="center" textRotation="0" wrapText="true" indent="0" shrinkToFit="false"/>
      <protection locked="true" hidden="false"/>
    </xf>
    <xf numFmtId="164" fontId="22" fillId="0" borderId="0" xfId="0" applyFont="true" applyBorder="false" applyAlignment="true" applyProtection="false">
      <alignment horizontal="justify" vertical="center" textRotation="0" wrapText="false" indent="0" shrinkToFit="false"/>
      <protection locked="true" hidden="false"/>
    </xf>
    <xf numFmtId="177" fontId="21" fillId="0" borderId="0" xfId="0" applyFont="true" applyBorder="false" applyAlignment="true" applyProtection="true">
      <alignment horizontal="center" vertical="center" textRotation="0" wrapText="true" indent="0" shrinkToFit="false"/>
      <protection locked="false" hidden="false"/>
    </xf>
    <xf numFmtId="177" fontId="4" fillId="0" borderId="0" xfId="20" applyFont="true" applyBorder="true" applyAlignment="true" applyProtection="true">
      <alignment horizontal="center" vertical="center" textRotation="0" wrapText="true" indent="0" shrinkToFit="false"/>
      <protection locked="true" hidden="false"/>
    </xf>
    <xf numFmtId="179" fontId="22" fillId="0" borderId="0" xfId="0" applyFont="true" applyBorder="false" applyAlignment="true" applyProtection="false">
      <alignment horizontal="left" vertical="center" textRotation="0" wrapText="true" indent="0" shrinkToFit="false"/>
      <protection locked="true" hidden="false"/>
    </xf>
    <xf numFmtId="179" fontId="22" fillId="0" borderId="0" xfId="0" applyFont="true" applyBorder="false" applyAlignment="true" applyProtection="false">
      <alignment horizontal="justify" vertical="center" textRotation="0" wrapText="false" indent="0" shrinkToFit="false"/>
      <protection locked="true" hidden="false"/>
    </xf>
    <xf numFmtId="179" fontId="22" fillId="0" borderId="0" xfId="0" applyFont="true" applyBorder="false" applyAlignment="true" applyProtection="false">
      <alignment horizontal="center" vertical="center" textRotation="0" wrapText="true" indent="0" shrinkToFit="false"/>
      <protection locked="true" hidden="false"/>
    </xf>
    <xf numFmtId="179" fontId="21" fillId="0" borderId="0" xfId="0" applyFont="true" applyBorder="false" applyAlignment="true" applyProtection="false">
      <alignment horizontal="center" vertical="center" textRotation="0" wrapText="true" indent="0" shrinkToFit="false"/>
      <protection locked="true" hidden="false"/>
    </xf>
    <xf numFmtId="179" fontId="21" fillId="0" borderId="7" xfId="0" applyFont="true" applyBorder="true" applyAlignment="true" applyProtection="false">
      <alignment horizontal="center" vertical="center" textRotation="0" wrapText="true" indent="0" shrinkToFit="false"/>
      <protection locked="true" hidden="false"/>
    </xf>
    <xf numFmtId="171" fontId="22" fillId="0" borderId="12" xfId="0" applyFont="true" applyBorder="true" applyAlignment="true" applyProtection="false">
      <alignment horizontal="general" vertical="center" textRotation="0" wrapText="true" indent="0" shrinkToFit="false"/>
      <protection locked="true" hidden="false"/>
    </xf>
    <xf numFmtId="179" fontId="22" fillId="0" borderId="1" xfId="0" applyFont="true" applyBorder="true" applyAlignment="true" applyProtection="false">
      <alignment horizontal="left" vertical="center" textRotation="0" wrapText="true" indent="0" shrinkToFit="false"/>
      <protection locked="true" hidden="false"/>
    </xf>
    <xf numFmtId="179" fontId="22" fillId="0" borderId="1" xfId="0" applyFont="true" applyBorder="true" applyAlignment="true" applyProtection="false">
      <alignment horizontal="justify" vertical="center" textRotation="0" wrapText="false" indent="0" shrinkToFit="false"/>
      <protection locked="true" hidden="false"/>
    </xf>
    <xf numFmtId="179" fontId="22" fillId="0" borderId="1" xfId="0" applyFont="true" applyBorder="true" applyAlignment="true" applyProtection="false">
      <alignment horizontal="center" vertical="center" textRotation="0" wrapText="true" indent="0" shrinkToFit="false"/>
      <protection locked="true" hidden="false"/>
    </xf>
    <xf numFmtId="164" fontId="22" fillId="0" borderId="1" xfId="0" applyFont="true" applyBorder="true" applyAlignment="true" applyProtection="false">
      <alignment horizontal="right" vertical="center" textRotation="0" wrapText="true" indent="0" shrinkToFit="false"/>
      <protection locked="true" hidden="false"/>
    </xf>
    <xf numFmtId="178" fontId="21" fillId="7" borderId="1" xfId="0" applyFont="true" applyBorder="true" applyAlignment="true" applyProtection="false">
      <alignment horizontal="center" vertical="center" textRotation="0" wrapText="true" indent="0" shrinkToFit="false"/>
      <protection locked="true" hidden="false"/>
    </xf>
    <xf numFmtId="179" fontId="21" fillId="0" borderId="1" xfId="0" applyFont="true" applyBorder="true" applyAlignment="true" applyProtection="false">
      <alignment horizontal="center" vertical="center" textRotation="0" wrapText="true" indent="0" shrinkToFit="false"/>
      <protection locked="true" hidden="false"/>
    </xf>
    <xf numFmtId="178" fontId="21" fillId="7" borderId="13" xfId="0" applyFont="true" applyBorder="true" applyAlignment="true" applyProtection="false">
      <alignment horizontal="center" vertical="center" textRotation="0" wrapText="true" indent="0" shrinkToFit="false"/>
      <protection locked="true" hidden="false"/>
    </xf>
    <xf numFmtId="177" fontId="4" fillId="0" borderId="0" xfId="21" applyFont="true" applyBorder="true" applyAlignment="true" applyProtection="true">
      <alignment horizontal="center" vertical="center" textRotation="0" wrapText="true" indent="0" shrinkToFit="false"/>
      <protection locked="true" hidden="false"/>
    </xf>
    <xf numFmtId="177" fontId="22" fillId="12" borderId="9" xfId="0" applyFont="true" applyBorder="true" applyAlignment="true" applyProtection="false">
      <alignment horizontal="center" vertical="center" textRotation="0" wrapText="true" indent="0" shrinkToFit="false"/>
      <protection locked="true" hidden="false"/>
    </xf>
    <xf numFmtId="177" fontId="4" fillId="0" borderId="0" xfId="21" applyFont="true" applyBorder="true" applyAlignment="true" applyProtection="true">
      <alignment horizontal="center" vertical="center" textRotation="0" wrapText="true" indent="0" shrinkToFit="false"/>
      <protection locked="false" hidden="false"/>
    </xf>
    <xf numFmtId="177" fontId="4" fillId="0" borderId="7" xfId="20"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15" fillId="0" borderId="0" xfId="0" applyFont="true" applyBorder="true" applyAlignment="true" applyProtection="false">
      <alignment horizontal="center" vertical="center" textRotation="0" wrapText="false" indent="0" shrinkToFit="false"/>
      <protection locked="true" hidden="false"/>
    </xf>
    <xf numFmtId="167" fontId="15" fillId="0" borderId="0" xfId="0" applyFont="true" applyBorder="false" applyAlignment="true" applyProtection="false">
      <alignment horizontal="center" vertical="center" textRotation="0" wrapText="false" indent="0" shrinkToFit="false"/>
      <protection locked="true" hidden="false"/>
    </xf>
    <xf numFmtId="167" fontId="15" fillId="0" borderId="0" xfId="0" applyFont="true" applyBorder="false" applyAlignment="true" applyProtection="false">
      <alignment horizontal="general" vertical="center" textRotation="0" wrapText="false" indent="0" shrinkToFit="false"/>
      <protection locked="true" hidden="false"/>
    </xf>
    <xf numFmtId="167" fontId="15" fillId="0" borderId="0" xfId="0" applyFont="true" applyBorder="false" applyAlignment="true" applyProtection="false">
      <alignment horizontal="center" vertical="center" textRotation="0" wrapText="true" indent="0" shrinkToFit="false"/>
      <protection locked="true" hidden="false"/>
    </xf>
    <xf numFmtId="164" fontId="6" fillId="0" borderId="0" xfId="0" applyFont="true" applyBorder="true" applyAlignment="true" applyProtection="false">
      <alignment horizontal="center" vertical="center" textRotation="0" wrapText="false" indent="0" shrinkToFit="false"/>
      <protection locked="true" hidden="false"/>
    </xf>
    <xf numFmtId="164" fontId="15" fillId="0" borderId="0" xfId="0" applyFont="true" applyBorder="false" applyAlignment="true" applyProtection="false">
      <alignment horizontal="general" vertical="center" textRotation="0" wrapText="true" indent="0" shrinkToFit="false"/>
      <protection locked="true" hidden="false"/>
    </xf>
    <xf numFmtId="175" fontId="11" fillId="0" borderId="0" xfId="0" applyFont="true" applyBorder="true" applyAlignment="true" applyProtection="false">
      <alignment horizontal="left" vertical="center" textRotation="0" wrapText="true" indent="0" shrinkToFit="false"/>
      <protection locked="true" hidden="false"/>
    </xf>
    <xf numFmtId="171" fontId="11" fillId="0" borderId="0" xfId="0" applyFont="true" applyBorder="true" applyAlignment="true" applyProtection="false">
      <alignment horizontal="left" vertical="center" textRotation="0" wrapText="true" indent="0" shrinkToFit="false"/>
      <protection locked="true" hidden="false"/>
    </xf>
    <xf numFmtId="177" fontId="21" fillId="0" borderId="0" xfId="0" applyFont="true" applyBorder="false" applyAlignment="true" applyProtection="true">
      <alignment horizontal="center" vertical="center" textRotation="0" wrapText="true" indent="0" shrinkToFit="false"/>
      <protection locked="true" hidden="true"/>
    </xf>
    <xf numFmtId="177" fontId="21" fillId="0" borderId="0" xfId="0" applyFont="true" applyBorder="true" applyAlignment="true" applyProtection="true">
      <alignment horizontal="left" vertical="center" textRotation="0" wrapText="true" indent="0" shrinkToFit="false"/>
      <protection locked="true" hidden="true"/>
    </xf>
    <xf numFmtId="177" fontId="21" fillId="12" borderId="14" xfId="0" applyFont="true" applyBorder="true" applyAlignment="true" applyProtection="true">
      <alignment horizontal="center" vertical="center" textRotation="0" wrapText="true" indent="0" shrinkToFit="false"/>
      <protection locked="true" hidden="true"/>
    </xf>
    <xf numFmtId="177" fontId="21" fillId="12" borderId="2" xfId="0" applyFont="true" applyBorder="true" applyAlignment="true" applyProtection="true">
      <alignment horizontal="left" vertical="center" textRotation="0" wrapText="true" indent="0" shrinkToFit="false"/>
      <protection locked="true" hidden="true"/>
    </xf>
    <xf numFmtId="177" fontId="21" fillId="12" borderId="15" xfId="0" applyFont="true" applyBorder="true" applyAlignment="true" applyProtection="true">
      <alignment horizontal="center" vertical="center" textRotation="0" wrapText="true" indent="0" shrinkToFit="false"/>
      <protection locked="true" hidden="true"/>
    </xf>
    <xf numFmtId="164" fontId="0" fillId="12" borderId="0" xfId="0" applyFont="false" applyBorder="false" applyAlignment="true" applyProtection="false">
      <alignment horizontal="center" vertical="center" textRotation="0" wrapText="true" indent="0" shrinkToFit="false"/>
      <protection locked="true" hidden="false"/>
    </xf>
    <xf numFmtId="177" fontId="21" fillId="0" borderId="0" xfId="0" applyFont="true" applyBorder="true" applyAlignment="true" applyProtection="true">
      <alignment horizontal="center" vertical="center" textRotation="0" wrapText="true" indent="0" shrinkToFit="false"/>
      <protection locked="true" hidden="true"/>
    </xf>
    <xf numFmtId="177" fontId="21" fillId="0" borderId="0" xfId="0" applyFont="true" applyBorder="false" applyAlignment="true" applyProtection="true">
      <alignment horizontal="justify" vertical="center" textRotation="0" wrapText="true" indent="0" shrinkToFit="false"/>
      <protection locked="true" hidden="true"/>
    </xf>
    <xf numFmtId="177" fontId="21" fillId="0" borderId="0" xfId="0" applyFont="true" applyBorder="false" applyAlignment="true" applyProtection="true">
      <alignment horizontal="left" vertical="center" textRotation="0" wrapText="true" indent="0" shrinkToFit="false"/>
      <protection locked="true" hidden="true"/>
    </xf>
    <xf numFmtId="177" fontId="22" fillId="0" borderId="0" xfId="0" applyFont="true" applyBorder="false" applyAlignment="true" applyProtection="true">
      <alignment horizontal="center" vertical="center" textRotation="0" wrapText="true" indent="0" shrinkToFit="false"/>
      <protection locked="true" hidden="true"/>
    </xf>
    <xf numFmtId="177" fontId="22" fillId="0" borderId="0" xfId="0" applyFont="true" applyBorder="false" applyAlignment="true" applyProtection="true">
      <alignment horizontal="justify" vertical="center" textRotation="0" wrapText="true" indent="0" shrinkToFit="false"/>
      <protection locked="true" hidden="true"/>
    </xf>
    <xf numFmtId="177" fontId="22" fillId="0" borderId="0" xfId="0" applyFont="true" applyBorder="true" applyAlignment="true" applyProtection="true">
      <alignment horizontal="right" vertical="center" textRotation="0" wrapText="true" indent="0" shrinkToFit="false"/>
      <protection locked="true" hidden="true"/>
    </xf>
    <xf numFmtId="164" fontId="22" fillId="0" borderId="0" xfId="0" applyFont="true" applyBorder="false" applyAlignment="true" applyProtection="true">
      <alignment horizontal="justify" vertical="center" textRotation="0" wrapText="true" indent="0" shrinkToFit="false"/>
      <protection locked="true" hidden="true"/>
    </xf>
    <xf numFmtId="168" fontId="22" fillId="0" borderId="0" xfId="0" applyFont="true" applyBorder="false" applyAlignment="true" applyProtection="true">
      <alignment horizontal="center" vertical="center" textRotation="0" wrapText="true" indent="0" shrinkToFit="false"/>
      <protection locked="true" hidden="true"/>
    </xf>
    <xf numFmtId="168" fontId="0" fillId="0" borderId="0" xfId="0" applyFont="false" applyBorder="false" applyAlignment="true" applyProtection="false">
      <alignment horizontal="center" vertical="center" textRotation="0" wrapText="false" indent="0" shrinkToFit="false"/>
      <protection locked="true" hidden="false"/>
    </xf>
    <xf numFmtId="164" fontId="21" fillId="0" borderId="0" xfId="0" applyFont="true" applyBorder="false" applyAlignment="true" applyProtection="false">
      <alignment horizontal="left" vertical="center" textRotation="0" wrapText="false" indent="0" shrinkToFit="false"/>
      <protection locked="true" hidden="false"/>
    </xf>
    <xf numFmtId="168" fontId="21" fillId="0" borderId="0" xfId="0" applyFont="true" applyBorder="false" applyAlignment="true" applyProtection="true">
      <alignment horizontal="center" vertical="center" textRotation="0" wrapText="true" indent="0" shrinkToFit="false"/>
      <protection locked="true" hidden="true"/>
    </xf>
    <xf numFmtId="180" fontId="21" fillId="0" borderId="0" xfId="0" applyFont="true" applyBorder="false" applyAlignment="true" applyProtection="true">
      <alignment horizontal="justify" vertical="center" textRotation="0" wrapText="true" indent="0" shrinkToFit="false"/>
      <protection locked="true" hidden="true"/>
    </xf>
    <xf numFmtId="164" fontId="21" fillId="0" borderId="0" xfId="0" applyFont="true" applyBorder="false" applyAlignment="true" applyProtection="true">
      <alignment horizontal="justify" vertical="center" textRotation="0" wrapText="true" indent="0" shrinkToFit="false"/>
      <protection locked="true" hidden="true"/>
    </xf>
    <xf numFmtId="171" fontId="0" fillId="0" borderId="0" xfId="0" applyFont="false" applyBorder="false" applyAlignment="true" applyProtection="false">
      <alignment horizontal="general" vertical="center" textRotation="0" wrapText="false" indent="0" shrinkToFit="false"/>
      <protection locked="true" hidden="false"/>
    </xf>
    <xf numFmtId="164" fontId="21" fillId="0" borderId="0" xfId="0" applyFont="true" applyBorder="false" applyAlignment="true" applyProtection="false">
      <alignment horizontal="left" vertical="center" textRotation="0" wrapText="tru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true"/>
    </xf>
    <xf numFmtId="181" fontId="21" fillId="0" borderId="0" xfId="0" applyFont="true" applyBorder="false" applyAlignment="true" applyProtection="true">
      <alignment horizontal="justify" vertical="center" textRotation="0" wrapText="true" indent="0" shrinkToFit="false"/>
      <protection locked="true" hidden="true"/>
    </xf>
    <xf numFmtId="168" fontId="0" fillId="0" borderId="0" xfId="0" applyFont="false" applyBorder="false" applyAlignment="true" applyProtection="false">
      <alignment horizontal="general" vertical="center" textRotation="0" wrapText="false" indent="0" shrinkToFit="false"/>
      <protection locked="true" hidden="false"/>
    </xf>
    <xf numFmtId="168" fontId="21" fillId="0" borderId="0" xfId="0" applyFont="true" applyBorder="false" applyAlignment="true" applyProtection="true">
      <alignment horizontal="justify" vertical="center" textRotation="0" wrapText="true" indent="0" shrinkToFit="false"/>
      <protection locked="true" hidden="true"/>
    </xf>
    <xf numFmtId="168" fontId="22" fillId="0" borderId="0" xfId="0" applyFont="true" applyBorder="false" applyAlignment="true" applyProtection="true">
      <alignment horizontal="justify" vertical="center" textRotation="0" wrapText="true" indent="0" shrinkToFit="false"/>
      <protection locked="true" hidden="true"/>
    </xf>
    <xf numFmtId="177" fontId="22" fillId="0" borderId="0" xfId="0" applyFont="true" applyBorder="true" applyAlignment="true" applyProtection="true">
      <alignment horizontal="center" vertical="center" textRotation="0" wrapText="true" indent="0" shrinkToFit="false"/>
      <protection locked="true" hidden="true"/>
    </xf>
    <xf numFmtId="177" fontId="22" fillId="0" borderId="0" xfId="0" applyFont="true" applyBorder="false" applyAlignment="true" applyProtection="true">
      <alignment horizontal="general" vertical="center" textRotation="0" wrapText="true" indent="0" shrinkToFit="false"/>
      <protection locked="true" hidden="true"/>
    </xf>
    <xf numFmtId="171" fontId="21" fillId="0" borderId="0" xfId="0" applyFont="true" applyBorder="true" applyAlignment="true" applyProtection="false">
      <alignment horizontal="center" vertical="center" textRotation="0" wrapText="false" indent="0" shrinkToFit="false"/>
      <protection locked="true" hidden="false"/>
    </xf>
    <xf numFmtId="175" fontId="21" fillId="0" borderId="0" xfId="0" applyFont="true" applyBorder="false" applyAlignment="true" applyProtection="true">
      <alignment horizontal="right" vertical="center" textRotation="0" wrapText="true" indent="0" shrinkToFit="false"/>
      <protection locked="true" hidden="true"/>
    </xf>
    <xf numFmtId="177" fontId="21" fillId="0" borderId="1" xfId="0" applyFont="true" applyBorder="true" applyAlignment="true" applyProtection="true">
      <alignment horizontal="left" vertical="center" textRotation="0" wrapText="true" indent="0" shrinkToFit="false"/>
      <protection locked="true" hidden="true"/>
    </xf>
    <xf numFmtId="177" fontId="21" fillId="0" borderId="9" xfId="0" applyFont="true" applyBorder="true" applyAlignment="true" applyProtection="true">
      <alignment horizontal="center" vertical="center" textRotation="0" wrapText="true" indent="0" shrinkToFit="false"/>
      <protection locked="true" hidden="true"/>
    </xf>
    <xf numFmtId="175" fontId="22" fillId="0" borderId="0" xfId="0" applyFont="true" applyBorder="false" applyAlignment="true" applyProtection="true">
      <alignment horizontal="center" vertical="center" textRotation="0" wrapText="true" indent="0" shrinkToFit="false"/>
      <protection locked="true" hidden="true"/>
    </xf>
    <xf numFmtId="165" fontId="11" fillId="0" borderId="0" xfId="0" applyFont="true" applyBorder="false" applyAlignment="true" applyProtection="false">
      <alignment horizontal="right" vertical="center" textRotation="0" wrapText="false" indent="0" shrinkToFit="false"/>
      <protection locked="true" hidden="false"/>
    </xf>
    <xf numFmtId="172" fontId="14" fillId="0" borderId="0" xfId="0" applyFont="true" applyBorder="false" applyAlignment="true" applyProtection="false">
      <alignment horizontal="center" vertical="center" textRotation="0" wrapText="false" indent="0" shrinkToFit="false"/>
      <protection locked="true" hidden="false"/>
    </xf>
    <xf numFmtId="165" fontId="14" fillId="0" borderId="0" xfId="0" applyFont="true" applyBorder="false" applyAlignment="true" applyProtection="false">
      <alignment horizontal="right" vertical="center" textRotation="0" wrapText="false" indent="0" shrinkToFit="false"/>
      <protection locked="true" hidden="false"/>
    </xf>
    <xf numFmtId="172" fontId="14" fillId="0" borderId="0" xfId="0" applyFont="true" applyBorder="false" applyAlignment="true" applyProtection="false">
      <alignment horizontal="center" vertical="bottom"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5" fontId="7" fillId="0" borderId="0" xfId="0" applyFont="true" applyBorder="false" applyAlignment="true" applyProtection="false">
      <alignment horizontal="right" vertical="center" textRotation="0" wrapText="false" indent="0" shrinkToFit="false"/>
      <protection locked="true" hidden="false"/>
    </xf>
    <xf numFmtId="172" fontId="7" fillId="0" borderId="0" xfId="0" applyFont="true" applyBorder="false" applyAlignment="true" applyProtection="false">
      <alignment horizontal="center" vertical="center" textRotation="0" wrapText="false" indent="0" shrinkToFit="false"/>
      <protection locked="true" hidden="false"/>
    </xf>
    <xf numFmtId="172" fontId="7" fillId="0" borderId="0" xfId="0" applyFont="true" applyBorder="false" applyAlignment="true" applyProtection="false">
      <alignment horizontal="center" vertical="center" textRotation="0" wrapText="true" indent="0" shrinkToFit="false"/>
      <protection locked="true" hidden="false"/>
    </xf>
    <xf numFmtId="165" fontId="11" fillId="0" borderId="0" xfId="0" applyFont="true" applyBorder="false" applyAlignment="false" applyProtection="false">
      <alignment horizontal="general" vertical="bottom" textRotation="0" wrapText="false" indent="0" shrinkToFit="false"/>
      <protection locked="true" hidden="false"/>
    </xf>
    <xf numFmtId="171" fontId="14" fillId="0" borderId="0" xfId="0" applyFont="true" applyBorder="false" applyAlignment="true" applyProtection="false">
      <alignment horizontal="general" vertical="center" textRotation="0" wrapText="tru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5" fontId="7" fillId="0" borderId="2" xfId="0" applyFont="true" applyBorder="true" applyAlignment="true" applyProtection="false">
      <alignment horizontal="center" vertical="center" textRotation="0" wrapText="false" indent="0" shrinkToFit="false"/>
      <protection locked="true" hidden="false"/>
    </xf>
    <xf numFmtId="172" fontId="7" fillId="0" borderId="2" xfId="0" applyFont="true" applyBorder="true" applyAlignment="true" applyProtection="false">
      <alignment horizontal="center" vertical="bottom" textRotation="0" wrapText="true" indent="0" shrinkToFit="false"/>
      <protection locked="true" hidden="false"/>
    </xf>
    <xf numFmtId="164" fontId="15" fillId="0" borderId="0" xfId="0" applyFont="true" applyBorder="false" applyAlignment="true" applyProtection="false">
      <alignment horizontal="center" vertical="bottom" textRotation="0" wrapText="false" indent="0" shrinkToFit="false"/>
      <protection locked="true" hidden="false"/>
    </xf>
    <xf numFmtId="164" fontId="15" fillId="0" borderId="0" xfId="0" applyFont="true" applyBorder="false" applyAlignment="true" applyProtection="false">
      <alignment horizontal="center" vertical="center" textRotation="0" wrapText="false" indent="0" shrinkToFit="false"/>
      <protection locked="true" hidden="false"/>
    </xf>
    <xf numFmtId="164" fontId="14" fillId="13" borderId="2" xfId="0" applyFont="true" applyBorder="true" applyAlignment="true" applyProtection="false">
      <alignment horizontal="center" vertical="center" textRotation="0" wrapText="true" indent="0" shrinkToFit="false"/>
      <protection locked="true" hidden="false"/>
    </xf>
    <xf numFmtId="164" fontId="14" fillId="13" borderId="2" xfId="0" applyFont="true" applyBorder="true" applyAlignment="true" applyProtection="false">
      <alignment horizontal="left" vertical="center" textRotation="0" wrapText="true" indent="0" shrinkToFit="false"/>
      <protection locked="true" hidden="false"/>
    </xf>
    <xf numFmtId="167" fontId="14" fillId="13" borderId="2" xfId="0" applyFont="true" applyBorder="true" applyAlignment="true" applyProtection="false">
      <alignment horizontal="right" vertical="center" textRotation="0" wrapText="false" indent="0" shrinkToFit="false"/>
      <protection locked="true" hidden="false"/>
    </xf>
    <xf numFmtId="182" fontId="14" fillId="13" borderId="2" xfId="0" applyFont="true" applyBorder="true" applyAlignment="true" applyProtection="false">
      <alignment horizontal="center" vertical="center" textRotation="0" wrapText="false" indent="0" shrinkToFit="false"/>
      <protection locked="true" hidden="false"/>
    </xf>
    <xf numFmtId="172" fontId="14" fillId="13" borderId="2" xfId="0" applyFont="true" applyBorder="true" applyAlignment="true" applyProtection="false">
      <alignment horizontal="center" vertical="center" textRotation="0" wrapText="false" indent="0" shrinkToFit="false"/>
      <protection locked="true" hidden="false"/>
    </xf>
    <xf numFmtId="164" fontId="14" fillId="14" borderId="2" xfId="0" applyFont="true" applyBorder="true" applyAlignment="true" applyProtection="false">
      <alignment horizontal="center" vertical="center" textRotation="0" wrapText="true" indent="0" shrinkToFit="false"/>
      <protection locked="true" hidden="false"/>
    </xf>
    <xf numFmtId="164" fontId="14" fillId="14" borderId="2" xfId="0" applyFont="true" applyBorder="true" applyAlignment="true" applyProtection="false">
      <alignment horizontal="left" vertical="center" textRotation="0" wrapText="true" indent="0" shrinkToFit="false"/>
      <protection locked="true" hidden="false"/>
    </xf>
    <xf numFmtId="167" fontId="14" fillId="14" borderId="2" xfId="0" applyFont="true" applyBorder="true" applyAlignment="true" applyProtection="false">
      <alignment horizontal="right" vertical="center" textRotation="0" wrapText="false" indent="0" shrinkToFit="false"/>
      <protection locked="true" hidden="false"/>
    </xf>
    <xf numFmtId="172" fontId="14" fillId="14" borderId="2" xfId="0" applyFont="true" applyBorder="true" applyAlignment="true" applyProtection="false">
      <alignment horizontal="center" vertical="center" textRotation="0" wrapText="false" indent="0" shrinkToFit="false"/>
      <protection locked="true" hidden="false"/>
    </xf>
    <xf numFmtId="182" fontId="14" fillId="14" borderId="2" xfId="0" applyFont="true" applyBorder="true" applyAlignment="true" applyProtection="false">
      <alignment horizontal="center" vertical="center" textRotation="0" wrapText="false" indent="0" shrinkToFit="false"/>
      <protection locked="true" hidden="false"/>
    </xf>
    <xf numFmtId="164" fontId="14" fillId="12" borderId="2" xfId="0" applyFont="true" applyBorder="true" applyAlignment="true" applyProtection="false">
      <alignment horizontal="center" vertical="center" textRotation="0" wrapText="true" indent="0" shrinkToFit="false"/>
      <protection locked="true" hidden="false"/>
    </xf>
    <xf numFmtId="164" fontId="14" fillId="12" borderId="2" xfId="0" applyFont="true" applyBorder="true" applyAlignment="true" applyProtection="false">
      <alignment horizontal="left" vertical="center" textRotation="0" wrapText="true" indent="0" shrinkToFit="false"/>
      <protection locked="true" hidden="false"/>
    </xf>
    <xf numFmtId="167" fontId="14" fillId="12" borderId="2" xfId="0" applyFont="true" applyBorder="true" applyAlignment="true" applyProtection="false">
      <alignment horizontal="right" vertical="center" textRotation="0" wrapText="false" indent="0" shrinkToFit="false"/>
      <protection locked="true" hidden="false"/>
    </xf>
    <xf numFmtId="182" fontId="14" fillId="12" borderId="2" xfId="0" applyFont="true" applyBorder="true" applyAlignment="true" applyProtection="false">
      <alignment horizontal="center" vertical="center" textRotation="0" wrapText="false" indent="0" shrinkToFit="false"/>
      <protection locked="true" hidden="false"/>
    </xf>
    <xf numFmtId="172" fontId="14" fillId="12" borderId="2" xfId="0" applyFont="true" applyBorder="true" applyAlignment="true" applyProtection="false">
      <alignment horizontal="center" vertical="center" textRotation="0" wrapText="false" indent="0" shrinkToFit="false"/>
      <protection locked="true" hidden="false"/>
    </xf>
    <xf numFmtId="164" fontId="11" fillId="12" borderId="2" xfId="0" applyFont="true" applyBorder="true" applyAlignment="true" applyProtection="false">
      <alignment horizontal="left" vertical="center" textRotation="0" wrapText="true" indent="0" shrinkToFit="false"/>
      <protection locked="true" hidden="false"/>
    </xf>
    <xf numFmtId="165" fontId="11" fillId="12" borderId="2" xfId="0" applyFont="true" applyBorder="true" applyAlignment="true" applyProtection="false">
      <alignment horizontal="right" vertical="center" textRotation="0" wrapText="false" indent="0" shrinkToFit="false"/>
      <protection locked="true" hidden="false"/>
    </xf>
    <xf numFmtId="169" fontId="0" fillId="0" borderId="0" xfId="0" applyFont="false" applyBorder="false" applyAlignment="false" applyProtection="false">
      <alignment horizontal="general" vertical="bottom" textRotation="0" wrapText="false" indent="0" shrinkToFit="false"/>
      <protection locked="true" hidden="false"/>
    </xf>
    <xf numFmtId="164" fontId="17" fillId="2" borderId="16" xfId="0" applyFont="true" applyBorder="true" applyAlignment="true" applyProtection="false">
      <alignment horizontal="center" vertical="center" textRotation="0" wrapText="false" indent="0" shrinkToFit="false"/>
      <protection locked="true" hidden="false"/>
    </xf>
    <xf numFmtId="164" fontId="17" fillId="2" borderId="17" xfId="0" applyFont="true" applyBorder="true" applyAlignment="true" applyProtection="false">
      <alignment horizontal="center" vertical="center" textRotation="0" wrapText="false" indent="0" shrinkToFit="false"/>
      <protection locked="true" hidden="false"/>
    </xf>
    <xf numFmtId="164" fontId="17" fillId="2" borderId="16" xfId="0" applyFont="true" applyBorder="true" applyAlignment="true" applyProtection="false">
      <alignment horizontal="center" vertical="center" textRotation="0" wrapText="true" indent="0" shrinkToFit="false"/>
      <protection locked="true" hidden="false"/>
    </xf>
    <xf numFmtId="164" fontId="17" fillId="2" borderId="18" xfId="0" applyFont="true" applyBorder="true" applyAlignment="true" applyProtection="false">
      <alignment horizontal="center" vertical="center" textRotation="0" wrapText="true" indent="0" shrinkToFit="false"/>
      <protection locked="true" hidden="false"/>
    </xf>
    <xf numFmtId="164" fontId="20" fillId="0" borderId="6" xfId="0" applyFont="true" applyBorder="true" applyAlignment="true" applyProtection="false">
      <alignment horizontal="center" vertical="center" textRotation="90" wrapText="false" indent="0" shrinkToFit="false"/>
      <protection locked="true" hidden="false"/>
    </xf>
    <xf numFmtId="164" fontId="19" fillId="0" borderId="19" xfId="0" applyFont="true" applyBorder="true" applyAlignment="true" applyProtection="false">
      <alignment horizontal="center" vertical="center" textRotation="0" wrapText="false" indent="0" shrinkToFit="false"/>
      <protection locked="true" hidden="false"/>
    </xf>
    <xf numFmtId="164" fontId="19" fillId="0" borderId="19" xfId="0" applyFont="true" applyBorder="true" applyAlignment="true" applyProtection="false">
      <alignment horizontal="left" vertical="center" textRotation="0" wrapText="true" indent="0" shrinkToFit="false"/>
      <protection locked="true" hidden="false"/>
    </xf>
    <xf numFmtId="172" fontId="19" fillId="0" borderId="16" xfId="0" applyFont="true" applyBorder="true" applyAlignment="true" applyProtection="false">
      <alignment horizontal="center" vertical="center" textRotation="0" wrapText="false" indent="0" shrinkToFit="false"/>
      <protection locked="true" hidden="false"/>
    </xf>
    <xf numFmtId="165" fontId="14" fillId="0" borderId="16" xfId="0" applyFont="true" applyBorder="true" applyAlignment="true" applyProtection="false">
      <alignment horizontal="center" vertical="center" textRotation="0" wrapText="false" indent="0" shrinkToFit="false"/>
      <protection locked="true" hidden="false"/>
    </xf>
    <xf numFmtId="165" fontId="14" fillId="0" borderId="15" xfId="0" applyFont="true" applyBorder="true" applyAlignment="true" applyProtection="false">
      <alignment horizontal="center" vertical="center"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72" fontId="14" fillId="0" borderId="15" xfId="0" applyFont="true" applyBorder="true" applyAlignment="true" applyProtection="false">
      <alignment horizontal="center" vertical="center"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65" fontId="19" fillId="0" borderId="16" xfId="0" applyFont="true" applyBorder="true" applyAlignment="true" applyProtection="false">
      <alignment horizontal="center" vertical="center" textRotation="0" wrapText="false" indent="0" shrinkToFit="false"/>
      <protection locked="true" hidden="false"/>
    </xf>
    <xf numFmtId="172" fontId="19" fillId="0" borderId="15" xfId="0" applyFont="true" applyBorder="true" applyAlignment="true" applyProtection="false">
      <alignment horizontal="center" vertical="center" textRotation="0" wrapText="false" indent="0" shrinkToFit="false"/>
      <protection locked="true" hidden="false"/>
    </xf>
    <xf numFmtId="164" fontId="19" fillId="0" borderId="20" xfId="0" applyFont="true" applyBorder="true" applyAlignment="true" applyProtection="false">
      <alignment horizontal="center" vertical="center" textRotation="0" wrapText="false" indent="0" shrinkToFit="false"/>
      <protection locked="true" hidden="false"/>
    </xf>
    <xf numFmtId="164" fontId="19" fillId="0" borderId="21" xfId="0" applyFont="true" applyBorder="true" applyAlignment="true" applyProtection="false">
      <alignment horizontal="center" vertical="center" textRotation="0" wrapText="false" indent="0" shrinkToFit="false"/>
      <protection locked="true" hidden="false"/>
    </xf>
    <xf numFmtId="172" fontId="20" fillId="0" borderId="21" xfId="0" applyFont="true" applyBorder="true" applyAlignment="true" applyProtection="false">
      <alignment horizontal="center" vertical="center" textRotation="0" wrapText="false" indent="0" shrinkToFit="false"/>
      <protection locked="true" hidden="false"/>
    </xf>
    <xf numFmtId="165" fontId="20" fillId="0" borderId="20" xfId="0" applyFont="true" applyBorder="true" applyAlignment="true" applyProtection="false">
      <alignment horizontal="center" vertical="center" textRotation="0" wrapText="false" indent="0" shrinkToFit="false"/>
      <protection locked="true" hidden="false"/>
    </xf>
    <xf numFmtId="165" fontId="20" fillId="3" borderId="22" xfId="0" applyFont="true" applyBorder="true" applyAlignment="true" applyProtection="false">
      <alignment horizontal="center" vertical="center" textRotation="0" wrapText="false" indent="0" shrinkToFit="false"/>
      <protection locked="true" hidden="false"/>
    </xf>
    <xf numFmtId="164" fontId="19" fillId="0" borderId="23" xfId="0" applyFont="true" applyBorder="true" applyAlignment="true" applyProtection="false">
      <alignment horizontal="center" vertical="center" textRotation="0" wrapText="false" indent="0" shrinkToFit="false"/>
      <protection locked="true" hidden="false"/>
    </xf>
    <xf numFmtId="164" fontId="19" fillId="0" borderId="24" xfId="0" applyFont="true" applyBorder="true" applyAlignment="true" applyProtection="false">
      <alignment horizontal="center" vertical="center" textRotation="0" wrapText="false" indent="0" shrinkToFit="false"/>
      <protection locked="true" hidden="false"/>
    </xf>
    <xf numFmtId="172" fontId="20" fillId="0" borderId="24" xfId="0" applyFont="true" applyBorder="true" applyAlignment="true" applyProtection="false">
      <alignment horizontal="center" vertical="center" textRotation="0" wrapText="false" indent="0" shrinkToFit="false"/>
      <protection locked="true" hidden="false"/>
    </xf>
    <xf numFmtId="172" fontId="20" fillId="0" borderId="23" xfId="0" applyFont="true" applyBorder="true" applyAlignment="true" applyProtection="false">
      <alignment horizontal="center" vertical="center" textRotation="0" wrapText="false" indent="0" shrinkToFit="false"/>
      <protection locked="true" hidden="false"/>
    </xf>
    <xf numFmtId="172" fontId="20" fillId="0" borderId="25" xfId="0" applyFont="true" applyBorder="true" applyAlignment="true" applyProtection="false">
      <alignment horizontal="center" vertical="center" textRotation="0" wrapText="false" indent="0" shrinkToFit="false"/>
      <protection locked="true" hidden="false"/>
    </xf>
    <xf numFmtId="172" fontId="0" fillId="0" borderId="0" xfId="0" applyFont="true" applyBorder="false" applyAlignment="false" applyProtection="false">
      <alignment horizontal="general" vertical="bottom" textRotation="0" wrapText="false" indent="0" shrinkToFit="false"/>
      <protection locked="true" hidden="false"/>
    </xf>
    <xf numFmtId="172" fontId="0" fillId="0" borderId="0" xfId="19" applyFont="true" applyBorder="true" applyAlignment="true" applyProtection="true">
      <alignment horizontal="general" vertical="bottom" textRotation="0" wrapText="false" indent="0" shrinkToFit="false"/>
      <protection locked="true" hidden="false"/>
    </xf>
    <xf numFmtId="172" fontId="13" fillId="0" borderId="0" xfId="0" applyFont="true" applyBorder="false" applyAlignment="true" applyProtection="false">
      <alignment horizontal="center" vertical="center" textRotation="0" wrapText="false" indent="0" shrinkToFit="false"/>
      <protection locked="true" hidden="false"/>
    </xf>
    <xf numFmtId="164" fontId="16" fillId="0" borderId="0" xfId="0" applyFont="true" applyBorder="false" applyAlignment="true" applyProtection="false">
      <alignment horizontal="general" vertical="center" textRotation="0" wrapText="false" indent="0" shrinkToFit="false"/>
      <protection locked="true" hidden="false"/>
    </xf>
    <xf numFmtId="176" fontId="14" fillId="0" borderId="0" xfId="0" applyFont="true" applyBorder="false" applyAlignment="true" applyProtection="false">
      <alignment horizontal="general" vertical="center" textRotation="0" wrapText="false" indent="0" shrinkToFit="false"/>
      <protection locked="true" hidden="false"/>
    </xf>
    <xf numFmtId="164" fontId="17" fillId="2" borderId="6" xfId="0" applyFont="true" applyBorder="true" applyAlignment="true" applyProtection="false">
      <alignment horizontal="center" vertical="center" textRotation="0" wrapText="true" indent="0" shrinkToFit="false"/>
      <protection locked="true" hidden="false"/>
    </xf>
    <xf numFmtId="164" fontId="14" fillId="3" borderId="6" xfId="0" applyFont="true" applyBorder="true" applyAlignment="true" applyProtection="false">
      <alignment horizontal="center" vertical="center" textRotation="0" wrapText="true" indent="0" shrinkToFit="false"/>
      <protection locked="true" hidden="false"/>
    </xf>
    <xf numFmtId="172" fontId="14" fillId="3" borderId="6" xfId="0" applyFont="true" applyBorder="true" applyAlignment="true" applyProtection="false">
      <alignment horizontal="center" vertical="center" textRotation="0" wrapText="true" indent="0" shrinkToFit="false"/>
      <protection locked="true" hidden="false"/>
    </xf>
    <xf numFmtId="164" fontId="14" fillId="0" borderId="6" xfId="0" applyFont="true" applyBorder="true" applyAlignment="true" applyProtection="false">
      <alignment horizontal="center" vertical="bottom" textRotation="0" wrapText="false" indent="0" shrinkToFit="false"/>
      <protection locked="true" hidden="false"/>
    </xf>
    <xf numFmtId="164" fontId="14" fillId="0" borderId="6" xfId="0" applyFont="true" applyBorder="true" applyAlignment="false" applyProtection="false">
      <alignment horizontal="general" vertical="bottom" textRotation="0" wrapText="false" indent="0" shrinkToFit="false"/>
      <protection locked="true" hidden="false"/>
    </xf>
    <xf numFmtId="172" fontId="7" fillId="0" borderId="6" xfId="0" applyFont="true" applyBorder="true" applyAlignment="false" applyProtection="false">
      <alignment horizontal="general" vertical="bottom" textRotation="0" wrapText="false" indent="0" shrinkToFit="false"/>
      <protection locked="true" hidden="false"/>
    </xf>
    <xf numFmtId="164" fontId="14" fillId="0" borderId="26" xfId="0" applyFont="true" applyBorder="true" applyAlignment="false" applyProtection="false">
      <alignment horizontal="general" vertical="bottom" textRotation="0" wrapText="false" indent="0" shrinkToFit="false"/>
      <protection locked="true" hidden="false"/>
    </xf>
    <xf numFmtId="172" fontId="7" fillId="0" borderId="26" xfId="0" applyFont="true" applyBorder="true" applyAlignment="false" applyProtection="false">
      <alignment horizontal="general" vertical="bottom" textRotation="0" wrapText="false" indent="0" shrinkToFit="false"/>
      <protection locked="true" hidden="false"/>
    </xf>
    <xf numFmtId="164" fontId="14" fillId="0" borderId="14" xfId="0" applyFont="true" applyBorder="true" applyAlignment="true" applyProtection="false">
      <alignment horizontal="center" vertical="center" textRotation="0" wrapText="false" indent="0" shrinkToFit="false"/>
      <protection locked="true" hidden="false"/>
    </xf>
    <xf numFmtId="164" fontId="14" fillId="0" borderId="27" xfId="0" applyFont="true" applyBorder="true" applyAlignment="false" applyProtection="false">
      <alignment horizontal="general" vertical="bottom" textRotation="0" wrapText="false" indent="0" shrinkToFit="false"/>
      <protection locked="true" hidden="false"/>
    </xf>
    <xf numFmtId="172" fontId="14" fillId="0" borderId="28" xfId="0" applyFont="true" applyBorder="true" applyAlignment="false" applyProtection="false">
      <alignment horizontal="general" vertical="bottom" textRotation="0" wrapText="false" indent="0" shrinkToFit="false"/>
      <protection locked="true" hidden="false"/>
    </xf>
    <xf numFmtId="164" fontId="14" fillId="0" borderId="29" xfId="0" applyFont="true" applyBorder="true" applyAlignment="false" applyProtection="false">
      <alignment horizontal="general" vertical="bottom" textRotation="0" wrapText="false" indent="0" shrinkToFit="false"/>
      <protection locked="true" hidden="false"/>
    </xf>
    <xf numFmtId="172" fontId="14" fillId="0" borderId="30" xfId="0" applyFont="true" applyBorder="true" applyAlignment="false" applyProtection="false">
      <alignment horizontal="general" vertical="bottom" textRotation="0" wrapText="false" indent="0" shrinkToFit="false"/>
      <protection locked="true" hidden="false"/>
    </xf>
    <xf numFmtId="164" fontId="7" fillId="0" borderId="31" xfId="0" applyFont="true" applyBorder="true" applyAlignment="true" applyProtection="false">
      <alignment horizontal="right" vertical="bottom" textRotation="0" wrapText="false" indent="0" shrinkToFit="false"/>
      <protection locked="true" hidden="false"/>
    </xf>
    <xf numFmtId="172" fontId="7" fillId="0" borderId="32" xfId="0" applyFont="true" applyBorder="true" applyAlignment="false" applyProtection="false">
      <alignment horizontal="general" vertical="bottom" textRotation="0" wrapText="false" indent="0" shrinkToFit="false"/>
      <protection locked="true" hidden="false"/>
    </xf>
    <xf numFmtId="164" fontId="14" fillId="0" borderId="33" xfId="0" applyFont="true" applyBorder="true" applyAlignment="false" applyProtection="false">
      <alignment horizontal="general" vertical="bottom" textRotation="0" wrapText="false" indent="0" shrinkToFit="false"/>
      <protection locked="true" hidden="false"/>
    </xf>
    <xf numFmtId="172" fontId="7" fillId="0" borderId="33" xfId="0" applyFont="true" applyBorder="true" applyAlignment="false" applyProtection="false">
      <alignment horizontal="general" vertical="bottom" textRotation="0" wrapText="false" indent="0" shrinkToFit="false"/>
      <protection locked="true" hidden="false"/>
    </xf>
    <xf numFmtId="164" fontId="17" fillId="2" borderId="6" xfId="0" applyFont="true" applyBorder="true" applyAlignment="true" applyProtection="false">
      <alignment horizontal="right" vertical="bottom" textRotation="0" wrapText="false" indent="0" shrinkToFit="false"/>
      <protection locked="true" hidden="false"/>
    </xf>
    <xf numFmtId="172" fontId="17" fillId="2" borderId="6" xfId="0" applyFont="true" applyBorder="true" applyAlignment="false" applyProtection="false">
      <alignment horizontal="general" vertical="bottom" textRotation="0" wrapText="false" indent="0" shrinkToFit="false"/>
      <protection locked="true" hidden="false"/>
    </xf>
    <xf numFmtId="172" fontId="14" fillId="0" borderId="0" xfId="0" applyFont="true" applyBorder="false" applyAlignment="false" applyProtection="false">
      <alignment horizontal="general" vertical="bottom" textRotation="0" wrapText="false" indent="0" shrinkToFit="false"/>
      <protection locked="true" hidden="false"/>
    </xf>
    <xf numFmtId="176" fontId="14" fillId="0" borderId="0" xfId="0" applyFont="true" applyBorder="true" applyAlignment="true" applyProtection="false">
      <alignment horizontal="left" vertical="center" textRotation="0" wrapText="true" indent="0" shrinkToFit="false"/>
      <protection locked="true" hidden="false"/>
    </xf>
    <xf numFmtId="164" fontId="7" fillId="0" borderId="34" xfId="0" applyFont="true" applyBorder="true" applyAlignment="true" applyProtection="false">
      <alignment horizontal="center" vertical="center" textRotation="0" wrapText="false" indent="0" shrinkToFit="false"/>
      <protection locked="true" hidden="false"/>
    </xf>
    <xf numFmtId="164" fontId="7" fillId="0" borderId="35" xfId="0" applyFont="true" applyBorder="true" applyAlignment="true" applyProtection="false">
      <alignment horizontal="center" vertical="center" textRotation="0" wrapText="false" indent="0" shrinkToFit="false"/>
      <protection locked="true" hidden="false"/>
    </xf>
    <xf numFmtId="172" fontId="7" fillId="0" borderId="35" xfId="0" applyFont="true" applyBorder="true" applyAlignment="true" applyProtection="false">
      <alignment horizontal="center" vertical="center" textRotation="0" wrapText="false" indent="0" shrinkToFit="false"/>
      <protection locked="true" hidden="false"/>
    </xf>
    <xf numFmtId="172" fontId="7" fillId="0" borderId="36" xfId="0" applyFont="true" applyBorder="true" applyAlignment="true" applyProtection="false">
      <alignment horizontal="center" vertical="center" textRotation="0" wrapText="false" indent="0" shrinkToFit="false"/>
      <protection locked="true" hidden="false"/>
    </xf>
    <xf numFmtId="172" fontId="14" fillId="0" borderId="0" xfId="0" applyFont="true" applyBorder="false" applyAlignment="true" applyProtection="false">
      <alignment horizontal="general" vertical="center" textRotation="0" wrapText="false" indent="0" shrinkToFit="false"/>
      <protection locked="true" hidden="false"/>
    </xf>
    <xf numFmtId="164" fontId="17" fillId="2" borderId="6" xfId="0" applyFont="true" applyBorder="true" applyAlignment="true" applyProtection="false">
      <alignment horizontal="left" vertical="center" textRotation="0" wrapText="false" indent="0" shrinkToFit="false"/>
      <protection locked="true" hidden="false"/>
    </xf>
    <xf numFmtId="164" fontId="14" fillId="0" borderId="6" xfId="0" applyFont="true" applyBorder="true" applyAlignment="true" applyProtection="false">
      <alignment horizontal="left" vertical="center" textRotation="0" wrapText="false" indent="0" shrinkToFit="false"/>
      <protection locked="true" hidden="false"/>
    </xf>
    <xf numFmtId="172" fontId="14" fillId="0" borderId="6" xfId="0" applyFont="true" applyBorder="true" applyAlignment="true" applyProtection="false">
      <alignment horizontal="general" vertical="center" textRotation="0" wrapText="false" indent="0" shrinkToFit="false"/>
      <protection locked="true" hidden="false"/>
    </xf>
    <xf numFmtId="172" fontId="14" fillId="0" borderId="6" xfId="0" applyFont="true" applyBorder="true" applyAlignment="true" applyProtection="false">
      <alignment horizontal="right" vertical="center" textRotation="0" wrapText="false" indent="0" shrinkToFit="false"/>
      <protection locked="true" hidden="false"/>
    </xf>
    <xf numFmtId="164" fontId="7" fillId="4" borderId="6" xfId="0" applyFont="true" applyBorder="true" applyAlignment="true" applyProtection="false">
      <alignment horizontal="right" vertical="center" textRotation="0" wrapText="false" indent="0" shrinkToFit="false"/>
      <protection locked="true" hidden="false"/>
    </xf>
    <xf numFmtId="172" fontId="7" fillId="4" borderId="6" xfId="0" applyFont="true" applyBorder="true" applyAlignment="true" applyProtection="false">
      <alignment horizontal="general" vertical="center" textRotation="0" wrapText="false" indent="0" shrinkToFit="false"/>
      <protection locked="true" hidden="false"/>
    </xf>
    <xf numFmtId="172" fontId="7" fillId="4" borderId="6" xfId="0" applyFont="true" applyBorder="true" applyAlignment="true" applyProtection="false">
      <alignment horizontal="right" vertical="center" textRotation="0" wrapText="false" indent="0" shrinkToFit="false"/>
      <protection locked="true" hidden="false"/>
    </xf>
    <xf numFmtId="172" fontId="7" fillId="0" borderId="0" xfId="0" applyFont="true" applyBorder="false" applyAlignment="true" applyProtection="false">
      <alignment horizontal="general" vertical="center" textRotation="0" wrapText="false" indent="0" shrinkToFit="false"/>
      <protection locked="true" hidden="false"/>
    </xf>
    <xf numFmtId="172" fontId="7" fillId="0" borderId="0" xfId="0" applyFont="true" applyBorder="false" applyAlignment="true" applyProtection="false">
      <alignment horizontal="right" vertical="center" textRotation="0" wrapText="false" indent="0" shrinkToFit="false"/>
      <protection locked="true" hidden="false"/>
    </xf>
    <xf numFmtId="164" fontId="17" fillId="2" borderId="33" xfId="0" applyFont="true" applyBorder="true" applyAlignment="true" applyProtection="false">
      <alignment horizontal="left" vertical="center" textRotation="0" wrapText="false" indent="0" shrinkToFit="false"/>
      <protection locked="true" hidden="false"/>
    </xf>
    <xf numFmtId="164" fontId="14" fillId="0" borderId="6" xfId="0" applyFont="true" applyBorder="true" applyAlignment="true" applyProtection="false">
      <alignment horizontal="left" vertical="center" textRotation="0" wrapText="true" indent="0" shrinkToFit="false"/>
      <protection locked="true" hidden="false"/>
    </xf>
    <xf numFmtId="164" fontId="17" fillId="2" borderId="33" xfId="0" applyFont="true" applyBorder="true" applyAlignment="true" applyProtection="false">
      <alignment horizontal="right" vertical="center" textRotation="0" wrapText="false" indent="0" shrinkToFit="false"/>
      <protection locked="true" hidden="false"/>
    </xf>
    <xf numFmtId="172" fontId="17" fillId="2" borderId="33" xfId="0" applyFont="true" applyBorder="true" applyAlignment="true" applyProtection="false">
      <alignment horizontal="right" vertical="center"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8" fontId="0" fillId="0" borderId="0" xfId="0" applyFont="false" applyBorder="false" applyAlignment="true" applyProtection="false">
      <alignment horizontal="right"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64" fontId="30" fillId="0" borderId="0" xfId="0" applyFont="true" applyBorder="true" applyAlignment="true" applyProtection="false">
      <alignment horizontal="left" vertical="bottom" textRotation="0" wrapText="true" indent="0" shrinkToFit="false"/>
      <protection locked="true" hidden="false"/>
    </xf>
    <xf numFmtId="164" fontId="30" fillId="0" borderId="0" xfId="0" applyFont="true" applyBorder="false" applyAlignment="true" applyProtection="false">
      <alignment horizontal="left" vertical="bottom" textRotation="0" wrapText="false" indent="0" shrinkToFit="false"/>
      <protection locked="true" hidden="false"/>
    </xf>
    <xf numFmtId="164" fontId="30" fillId="0" borderId="0" xfId="0" applyFont="true" applyBorder="false" applyAlignment="true" applyProtection="false">
      <alignment horizontal="right" vertical="bottom" textRotation="0" wrapText="false" indent="0" shrinkToFit="false"/>
      <protection locked="true" hidden="false"/>
    </xf>
    <xf numFmtId="175" fontId="7" fillId="11" borderId="0" xfId="0" applyFont="true" applyBorder="false" applyAlignment="true" applyProtection="false">
      <alignment horizontal="left" vertical="center" textRotation="0" wrapText="true" indent="0" shrinkToFit="false"/>
      <protection locked="true" hidden="false"/>
    </xf>
    <xf numFmtId="169" fontId="14" fillId="11" borderId="0" xfId="0" applyFont="true" applyBorder="false" applyAlignment="true" applyProtection="false">
      <alignment horizontal="right" vertical="center" textRotation="0" wrapText="false" indent="0" shrinkToFit="false"/>
      <protection locked="true" hidden="false"/>
    </xf>
    <xf numFmtId="169" fontId="0" fillId="11" borderId="0" xfId="0" applyFont="false" applyBorder="false" applyAlignment="false" applyProtection="false">
      <alignment horizontal="general" vertical="bottom"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Hyperlink 1" xfId="21"/>
    <cellStyle name="*unknown*" xfId="20" builtinId="8"/>
  </cellStyles>
  <dxfs count="386">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ont>
        <color rgb="FFFFFFFF"/>
      </font>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s>
  <colors>
    <indexedColors>
      <rgbColor rgb="FF000000"/>
      <rgbColor rgb="FFFFFFFF"/>
      <rgbColor rgb="FFFF0000"/>
      <rgbColor rgb="FF00FF00"/>
      <rgbColor rgb="FF0000FF"/>
      <rgbColor rgb="FFFFFF00"/>
      <rgbColor rgb="FFFF00FF"/>
      <rgbColor rgb="FF00FFFF"/>
      <rgbColor rgb="FF800000"/>
      <rgbColor rgb="FF298622"/>
      <rgbColor rgb="FF000080"/>
      <rgbColor rgb="FF808000"/>
      <rgbColor rgb="FF800080"/>
      <rgbColor rgb="FF008080"/>
      <rgbColor rgb="FFBFBFBF"/>
      <rgbColor rgb="FF808080"/>
      <rgbColor rgb="FF9999FF"/>
      <rgbColor rgb="FF993366"/>
      <rgbColor rgb="FFF2F2F2"/>
      <rgbColor rgb="FFE3E3E3"/>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E6E0EC"/>
      <rgbColor rgb="FFD7E4BD"/>
      <rgbColor rgb="FFDDD9C3"/>
      <rgbColor rgb="FF99CCFF"/>
      <rgbColor rgb="FFE6B9B8"/>
      <rgbColor rgb="FFCC99FF"/>
      <rgbColor rgb="FFFCD5B5"/>
      <rgbColor rgb="FF4F81BD"/>
      <rgbColor rgb="FF33CCCC"/>
      <rgbColor rgb="FF99CC00"/>
      <rgbColor rgb="FFFFCC00"/>
      <rgbColor rgb="FFFF9900"/>
      <rgbColor rgb="FFFF6600"/>
      <rgbColor rgb="FF595959"/>
      <rgbColor rgb="FFA6A6A6"/>
      <rgbColor rgb="FF003366"/>
      <rgbColor rgb="FF339966"/>
      <rgbColor rgb="FF003300"/>
      <rgbColor rgb="FF333300"/>
      <rgbColor rgb="FF993300"/>
      <rgbColor rgb="FF993366"/>
      <rgbColor rgb="FF333399"/>
      <rgbColor rgb="FF40404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sharedStrings" Target="sharedStrings.xml"/>
</Relationships>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0" sz="1400" spc="-1" strike="noStrike">
                <a:solidFill>
                  <a:srgbClr val="595959"/>
                </a:solidFill>
                <a:latin typeface="Calibri"/>
              </a:defRPr>
            </a:pPr>
            <a:r>
              <a:rPr b="0" sz="1400" spc="-1" strike="noStrike">
                <a:solidFill>
                  <a:srgbClr val="595959"/>
                </a:solidFill>
                <a:latin typeface="Calibri"/>
              </a:rPr>
              <a:t>Título do gráfico</a:t>
            </a:r>
          </a:p>
        </c:rich>
      </c:tx>
      <c:overlay val="0"/>
      <c:spPr>
        <a:noFill/>
        <a:ln w="0">
          <a:noFill/>
        </a:ln>
      </c:spPr>
    </c:title>
    <c:autoTitleDeleted val="0"/>
    <c:plotArea>
      <c:scatterChart>
        <c:scatterStyle val="line"/>
        <c:varyColors val="0"/>
        <c:ser>
          <c:idx val="0"/>
          <c:order val="0"/>
          <c:spPr>
            <a:solidFill>
              <a:srgbClr val="4f81bd"/>
            </a:solidFill>
            <a:ln cap="rnd" w="19080">
              <a:solidFill>
                <a:srgbClr val="4f81bd"/>
              </a:solidFill>
              <a:round/>
            </a:ln>
          </c:spPr>
          <c:marker>
            <c:symbol val="none"/>
          </c:marker>
          <c:dLbls>
            <c:txPr>
              <a:bodyPr wrap="square"/>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1"/>
            <c:extLst>
              <c:ext xmlns:c15="http://schemas.microsoft.com/office/drawing/2012/chart" uri="{CE6537A1-D6FC-4f65-9D91-7224C49458BB}">
                <c15:showLeaderLines val="1"/>
              </c:ext>
            </c:extLst>
          </c:dLbls>
          <c:xVal>
            <c:numRef>
              <c:f>CFF!$E$34:$J$34</c:f>
              <c:numCache>
                <c:formatCode>General</c:formatCode>
                <c:ptCount val="6"/>
                <c:pt idx="0">
                  <c:v>1</c:v>
                </c:pt>
                <c:pt idx="1">
                  <c:v>2</c:v>
                </c:pt>
                <c:pt idx="2">
                  <c:v>3</c:v>
                </c:pt>
                <c:pt idx="3">
                  <c:v>4</c:v>
                </c:pt>
                <c:pt idx="4">
                  <c:v>5</c:v>
                </c:pt>
                <c:pt idx="5">
                  <c:v>6</c:v>
                </c:pt>
              </c:numCache>
            </c:numRef>
          </c:xVal>
          <c:yVal>
            <c:numRef>
              <c:f>CFF!$E$35:$J$35</c:f>
              <c:numCache>
                <c:formatCode>General</c:formatCode>
                <c:ptCount val="6"/>
                <c:pt idx="0">
                  <c:v>111518.53</c:v>
                </c:pt>
                <c:pt idx="1">
                  <c:v>177035.64</c:v>
                </c:pt>
                <c:pt idx="2">
                  <c:v>370762</c:v>
                </c:pt>
                <c:pt idx="3">
                  <c:v>651555.73</c:v>
                </c:pt>
                <c:pt idx="4">
                  <c:v>1111781.19</c:v>
                </c:pt>
                <c:pt idx="5">
                  <c:v>1259348.31</c:v>
                </c:pt>
              </c:numCache>
            </c:numRef>
          </c:yVal>
          <c:smooth val="1"/>
        </c:ser>
        <c:axId val="41063199"/>
        <c:axId val="47659689"/>
      </c:scatterChart>
      <c:valAx>
        <c:axId val="41063199"/>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7659689"/>
        <c:crosses val="autoZero"/>
        <c:crossBetween val="midCat"/>
      </c:valAx>
      <c:valAx>
        <c:axId val="47659689"/>
        <c:scaling>
          <c:orientation val="minMax"/>
        </c:scaling>
        <c:delete val="0"/>
        <c:axPos val="l"/>
        <c:majorGridlines>
          <c:spPr>
            <a:ln w="9360">
              <a:solidFill>
                <a:srgbClr val="d9d9d9"/>
              </a:solidFill>
              <a:round/>
            </a:ln>
          </c:spPr>
        </c:majorGridlines>
        <c:numFmt formatCode="&quot;R$ &quot;#,##0.00"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1063199"/>
        <c:crosses val="autoZero"/>
        <c:crossBetween val="midCat"/>
      </c:valAx>
      <c:spPr>
        <a:noFill/>
        <a:ln w="0">
          <a:noFill/>
        </a:ln>
      </c:spPr>
    </c:plotArea>
    <c:plotVisOnly val="1"/>
    <c:dispBlanksAs val="gap"/>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1.jpeg"/>
</Relationships>
</file>

<file path=xl/drawings/_rels/drawing2.xml.rels><?xml version="1.0" encoding="UTF-8"?>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3.jpeg"/>
</Relationships>
</file>

<file path=xl/drawings/_rels/drawing3.xml.rels><?xml version="1.0" encoding="UTF-8"?>
<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jpeg"/>
</Relationships>
</file>

<file path=xl/drawings/_rels/drawing4.xml.rels><?xml version="1.0" encoding="UTF-8"?>
<Relationships xmlns="http://schemas.openxmlformats.org/package/2006/relationships"><Relationship Id="rId1" Type="http://schemas.openxmlformats.org/officeDocument/2006/relationships/image" Target="../media/image26.png"/><Relationship Id="rId2" Type="http://schemas.openxmlformats.org/officeDocument/2006/relationships/image" Target="../media/image27.jpeg"/>
</Relationships>
</file>

<file path=xl/drawings/_rels/drawing5.xml.rels><?xml version="1.0" encoding="UTF-8"?>
<Relationships xmlns="http://schemas.openxmlformats.org/package/2006/relationships"><Relationship Id="rId1" Type="http://schemas.openxmlformats.org/officeDocument/2006/relationships/image" Target="../media/image28.png"/><Relationship Id="rId2" Type="http://schemas.openxmlformats.org/officeDocument/2006/relationships/image" Target="../media/image29.jpeg"/><Relationship Id="rId3" Type="http://schemas.openxmlformats.org/officeDocument/2006/relationships/image" Target="../media/image30.png"/>
</Relationships>
</file>

<file path=xl/drawings/_rels/drawing6.xml.rels><?xml version="1.0" encoding="UTF-8"?>
<Relationships xmlns="http://schemas.openxmlformats.org/package/2006/relationships"><Relationship Id="rId1" Type="http://schemas.openxmlformats.org/officeDocument/2006/relationships/image" Target="../media/image31.png"/><Relationship Id="rId2" Type="http://schemas.openxmlformats.org/officeDocument/2006/relationships/image" Target="../media/image32.jpeg"/>
</Relationships>
</file>

<file path=xl/drawings/_rels/drawing7.xml.rels><?xml version="1.0" encoding="UTF-8"?>
<Relationships xmlns="http://schemas.openxmlformats.org/package/2006/relationships"><Relationship Id="rId1" Type="http://schemas.openxmlformats.org/officeDocument/2006/relationships/image" Target="../media/image33.png"/><Relationship Id="rId2" Type="http://schemas.openxmlformats.org/officeDocument/2006/relationships/image" Target="../media/image34.jpeg"/><Relationship Id="rId3" Type="http://schemas.openxmlformats.org/officeDocument/2006/relationships/chart" Target="../charts/chart2.xml"/>
</Relationships>
</file>

<file path=xl/drawings/_rels/drawing8.xml.rels><?xml version="1.0" encoding="UTF-8"?>
<Relationships xmlns="http://schemas.openxmlformats.org/package/2006/relationships"><Relationship Id="rId1" Type="http://schemas.openxmlformats.org/officeDocument/2006/relationships/image" Target="../media/image35.png"/><Relationship Id="rId2" Type="http://schemas.openxmlformats.org/officeDocument/2006/relationships/image" Target="../media/image36.jpeg"/>
</Relationships>
</file>

<file path=xl/drawings/_rels/drawing9.xml.rels><?xml version="1.0" encoding="UTF-8"?>
<Relationships xmlns="http://schemas.openxmlformats.org/package/2006/relationships"><Relationship Id="rId1" Type="http://schemas.openxmlformats.org/officeDocument/2006/relationships/image" Target="../media/image37.png"/><Relationship Id="rId2" Type="http://schemas.openxmlformats.org/officeDocument/2006/relationships/image" Target="../media/image38.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8</xdr:row>
      <xdr:rowOff>0</xdr:rowOff>
    </xdr:from>
    <xdr:to>
      <xdr:col>0</xdr:col>
      <xdr:colOff>184320</xdr:colOff>
      <xdr:row>9</xdr:row>
      <xdr:rowOff>64080</xdr:rowOff>
    </xdr:to>
    <xdr:sp>
      <xdr:nvSpPr>
        <xdr:cNvPr id="0" name="CaixaDeTexto 1"/>
        <xdr:cNvSpPr/>
      </xdr:nvSpPr>
      <xdr:spPr>
        <a:xfrm>
          <a:off x="0" y="1552320"/>
          <a:ext cx="184320" cy="264240"/>
        </a:xfrm>
        <a:prstGeom prst="rect">
          <a:avLst/>
        </a:prstGeom>
        <a:noFill/>
        <a:ln w="0">
          <a:noFill/>
        </a:ln>
      </xdr:spPr>
      <xdr:style>
        <a:lnRef idx="0"/>
        <a:fillRef idx="0"/>
        <a:effectRef idx="0"/>
        <a:fontRef idx="minor"/>
      </xdr:style>
    </xdr:sp>
    <xdr:clientData/>
  </xdr:twoCellAnchor>
  <xdr:twoCellAnchor editAs="oneCell">
    <xdr:from>
      <xdr:col>0</xdr:col>
      <xdr:colOff>47520</xdr:colOff>
      <xdr:row>2</xdr:row>
      <xdr:rowOff>28440</xdr:rowOff>
    </xdr:from>
    <xdr:to>
      <xdr:col>1</xdr:col>
      <xdr:colOff>495360</xdr:colOff>
      <xdr:row>4</xdr:row>
      <xdr:rowOff>185760</xdr:rowOff>
    </xdr:to>
    <xdr:pic>
      <xdr:nvPicPr>
        <xdr:cNvPr id="1" name="Picture 1024" descr="Resultado de imagem para LOGO UNB"/>
        <xdr:cNvPicPr/>
      </xdr:nvPicPr>
      <xdr:blipFill>
        <a:blip r:embed="rId1"/>
        <a:srcRect l="0" t="23052" r="0" b="23052"/>
        <a:stretch/>
      </xdr:blipFill>
      <xdr:spPr>
        <a:xfrm>
          <a:off x="47520" y="428400"/>
          <a:ext cx="1132920" cy="509760"/>
        </a:xfrm>
        <a:prstGeom prst="rect">
          <a:avLst/>
        </a:prstGeom>
        <a:ln w="9525">
          <a:noFill/>
        </a:ln>
      </xdr:spPr>
    </xdr:pic>
    <xdr:clientData/>
  </xdr:twoCellAnchor>
  <xdr:twoCellAnchor editAs="oneCell">
    <xdr:from>
      <xdr:col>8</xdr:col>
      <xdr:colOff>159840</xdr:colOff>
      <xdr:row>2</xdr:row>
      <xdr:rowOff>29880</xdr:rowOff>
    </xdr:from>
    <xdr:to>
      <xdr:col>9</xdr:col>
      <xdr:colOff>304200</xdr:colOff>
      <xdr:row>4</xdr:row>
      <xdr:rowOff>200160</xdr:rowOff>
    </xdr:to>
    <xdr:pic>
      <xdr:nvPicPr>
        <xdr:cNvPr id="2" name="Imagem 3" descr=""/>
        <xdr:cNvPicPr/>
      </xdr:nvPicPr>
      <xdr:blipFill>
        <a:blip r:embed="rId2"/>
        <a:stretch/>
      </xdr:blipFill>
      <xdr:spPr>
        <a:xfrm>
          <a:off x="5640840" y="429840"/>
          <a:ext cx="1152360" cy="5227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164</xdr:row>
      <xdr:rowOff>0</xdr:rowOff>
    </xdr:from>
    <xdr:to>
      <xdr:col>1</xdr:col>
      <xdr:colOff>184320</xdr:colOff>
      <xdr:row>164</xdr:row>
      <xdr:rowOff>264240</xdr:rowOff>
    </xdr:to>
    <xdr:sp>
      <xdr:nvSpPr>
        <xdr:cNvPr id="24" name="CaixaDeTexto 1"/>
        <xdr:cNvSpPr/>
      </xdr:nvSpPr>
      <xdr:spPr>
        <a:xfrm>
          <a:off x="1562040" y="95964120"/>
          <a:ext cx="184320" cy="264240"/>
        </a:xfrm>
        <a:prstGeom prst="rect">
          <a:avLst/>
        </a:prstGeom>
        <a:noFill/>
        <a:ln w="0">
          <a:noFill/>
        </a:ln>
      </xdr:spPr>
      <xdr:style>
        <a:lnRef idx="0"/>
        <a:fillRef idx="0"/>
        <a:effectRef idx="0"/>
        <a:fontRef idx="minor"/>
      </xdr:style>
    </xdr:sp>
    <xdr:clientData/>
  </xdr:twoCellAnchor>
  <xdr:twoCellAnchor editAs="oneCell">
    <xdr:from>
      <xdr:col>1</xdr:col>
      <xdr:colOff>49680</xdr:colOff>
      <xdr:row>202</xdr:row>
      <xdr:rowOff>0</xdr:rowOff>
    </xdr:from>
    <xdr:to>
      <xdr:col>1</xdr:col>
      <xdr:colOff>234000</xdr:colOff>
      <xdr:row>203</xdr:row>
      <xdr:rowOff>102240</xdr:rowOff>
    </xdr:to>
    <xdr:sp>
      <xdr:nvSpPr>
        <xdr:cNvPr id="25" name="CaixaDeTexto 2"/>
        <xdr:cNvSpPr/>
      </xdr:nvSpPr>
      <xdr:spPr>
        <a:xfrm>
          <a:off x="1611720" y="113328360"/>
          <a:ext cx="184320" cy="264240"/>
        </a:xfrm>
        <a:prstGeom prst="rect">
          <a:avLst/>
        </a:prstGeom>
        <a:noFill/>
        <a:ln w="0">
          <a:noFill/>
        </a:ln>
      </xdr:spPr>
      <xdr:style>
        <a:lnRef idx="0"/>
        <a:fillRef idx="0"/>
        <a:effectRef idx="0"/>
        <a:fontRef idx="minor"/>
      </xdr:style>
    </xdr:sp>
    <xdr:clientData/>
  </xdr:twoCellAnchor>
  <xdr:twoCellAnchor editAs="oneCell">
    <xdr:from>
      <xdr:col>0</xdr:col>
      <xdr:colOff>0</xdr:colOff>
      <xdr:row>164</xdr:row>
      <xdr:rowOff>0</xdr:rowOff>
    </xdr:from>
    <xdr:to>
      <xdr:col>0</xdr:col>
      <xdr:colOff>184320</xdr:colOff>
      <xdr:row>164</xdr:row>
      <xdr:rowOff>264240</xdr:rowOff>
    </xdr:to>
    <xdr:sp>
      <xdr:nvSpPr>
        <xdr:cNvPr id="26" name="CaixaDeTexto 3"/>
        <xdr:cNvSpPr/>
      </xdr:nvSpPr>
      <xdr:spPr>
        <a:xfrm>
          <a:off x="0" y="95964120"/>
          <a:ext cx="184320" cy="264240"/>
        </a:xfrm>
        <a:prstGeom prst="rect">
          <a:avLst/>
        </a:prstGeom>
        <a:noFill/>
        <a:ln w="0">
          <a:noFill/>
        </a:ln>
      </xdr:spPr>
      <xdr:style>
        <a:lnRef idx="0"/>
        <a:fillRef idx="0"/>
        <a:effectRef idx="0"/>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49680</xdr:colOff>
      <xdr:row>348</xdr:row>
      <xdr:rowOff>0</xdr:rowOff>
    </xdr:from>
    <xdr:to>
      <xdr:col>3</xdr:col>
      <xdr:colOff>234000</xdr:colOff>
      <xdr:row>349</xdr:row>
      <xdr:rowOff>73800</xdr:rowOff>
    </xdr:to>
    <xdr:sp>
      <xdr:nvSpPr>
        <xdr:cNvPr id="3" name="CaixaDeTexto 1"/>
        <xdr:cNvSpPr/>
      </xdr:nvSpPr>
      <xdr:spPr>
        <a:xfrm>
          <a:off x="2771640" y="147827880"/>
          <a:ext cx="184320" cy="264240"/>
        </a:xfrm>
        <a:prstGeom prst="rect">
          <a:avLst/>
        </a:prstGeom>
        <a:noFill/>
        <a:ln w="0">
          <a:noFill/>
        </a:ln>
      </xdr:spPr>
      <xdr:style>
        <a:lnRef idx="0"/>
        <a:fillRef idx="0"/>
        <a:effectRef idx="0"/>
        <a:fontRef idx="minor"/>
      </xdr:style>
    </xdr:sp>
    <xdr:clientData/>
  </xdr:twoCellAnchor>
  <xdr:twoCellAnchor editAs="oneCell">
    <xdr:from>
      <xdr:col>0</xdr:col>
      <xdr:colOff>104760</xdr:colOff>
      <xdr:row>1</xdr:row>
      <xdr:rowOff>0</xdr:rowOff>
    </xdr:from>
    <xdr:to>
      <xdr:col>1</xdr:col>
      <xdr:colOff>469080</xdr:colOff>
      <xdr:row>4</xdr:row>
      <xdr:rowOff>94680</xdr:rowOff>
    </xdr:to>
    <xdr:pic>
      <xdr:nvPicPr>
        <xdr:cNvPr id="4" name="Picture 1024" descr="Resultado de imagem para LOGO UNB"/>
        <xdr:cNvPicPr/>
      </xdr:nvPicPr>
      <xdr:blipFill>
        <a:blip r:embed="rId1"/>
        <a:srcRect l="0" t="23052" r="0" b="23052"/>
        <a:stretch/>
      </xdr:blipFill>
      <xdr:spPr>
        <a:xfrm>
          <a:off x="104760" y="190440"/>
          <a:ext cx="1281600" cy="666000"/>
        </a:xfrm>
        <a:prstGeom prst="rect">
          <a:avLst/>
        </a:prstGeom>
        <a:ln w="9525">
          <a:noFill/>
        </a:ln>
      </xdr:spPr>
    </xdr:pic>
    <xdr:clientData/>
  </xdr:twoCellAnchor>
  <xdr:twoCellAnchor editAs="oneCell">
    <xdr:from>
      <xdr:col>8</xdr:col>
      <xdr:colOff>399960</xdr:colOff>
      <xdr:row>1</xdr:row>
      <xdr:rowOff>38160</xdr:rowOff>
    </xdr:from>
    <xdr:to>
      <xdr:col>9</xdr:col>
      <xdr:colOff>819360</xdr:colOff>
      <xdr:row>4</xdr:row>
      <xdr:rowOff>66240</xdr:rowOff>
    </xdr:to>
    <xdr:pic>
      <xdr:nvPicPr>
        <xdr:cNvPr id="5" name="Imagem 3" descr=""/>
        <xdr:cNvPicPr/>
      </xdr:nvPicPr>
      <xdr:blipFill>
        <a:blip r:embed="rId2"/>
        <a:stretch/>
      </xdr:blipFill>
      <xdr:spPr>
        <a:xfrm>
          <a:off x="10047240" y="228600"/>
          <a:ext cx="1478160" cy="59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104760</xdr:colOff>
      <xdr:row>1</xdr:row>
      <xdr:rowOff>0</xdr:rowOff>
    </xdr:from>
    <xdr:to>
      <xdr:col>1</xdr:col>
      <xdr:colOff>619920</xdr:colOff>
      <xdr:row>4</xdr:row>
      <xdr:rowOff>95040</xdr:rowOff>
    </xdr:to>
    <xdr:pic>
      <xdr:nvPicPr>
        <xdr:cNvPr id="6" name="Picture 1024" descr="Resultado de imagem para LOGO UNB"/>
        <xdr:cNvPicPr/>
      </xdr:nvPicPr>
      <xdr:blipFill>
        <a:blip r:embed="rId1"/>
        <a:srcRect l="0" t="23052" r="0" b="23052"/>
        <a:stretch/>
      </xdr:blipFill>
      <xdr:spPr>
        <a:xfrm>
          <a:off x="104760" y="190440"/>
          <a:ext cx="1462320" cy="666360"/>
        </a:xfrm>
        <a:prstGeom prst="rect">
          <a:avLst/>
        </a:prstGeom>
        <a:ln w="9525">
          <a:noFill/>
        </a:ln>
      </xdr:spPr>
    </xdr:pic>
    <xdr:clientData/>
  </xdr:twoCellAnchor>
  <xdr:twoCellAnchor editAs="oneCell">
    <xdr:from>
      <xdr:col>6</xdr:col>
      <xdr:colOff>743040</xdr:colOff>
      <xdr:row>0</xdr:row>
      <xdr:rowOff>181080</xdr:rowOff>
    </xdr:from>
    <xdr:to>
      <xdr:col>7</xdr:col>
      <xdr:colOff>1003680</xdr:colOff>
      <xdr:row>4</xdr:row>
      <xdr:rowOff>57240</xdr:rowOff>
    </xdr:to>
    <xdr:pic>
      <xdr:nvPicPr>
        <xdr:cNvPr id="7" name="Imagem 2" descr=""/>
        <xdr:cNvPicPr/>
      </xdr:nvPicPr>
      <xdr:blipFill>
        <a:blip r:embed="rId2"/>
        <a:stretch/>
      </xdr:blipFill>
      <xdr:spPr>
        <a:xfrm>
          <a:off x="10428480" y="181080"/>
          <a:ext cx="1419480" cy="6379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85680</xdr:colOff>
      <xdr:row>0</xdr:row>
      <xdr:rowOff>85680</xdr:rowOff>
    </xdr:from>
    <xdr:to>
      <xdr:col>1</xdr:col>
      <xdr:colOff>551880</xdr:colOff>
      <xdr:row>3</xdr:row>
      <xdr:rowOff>113760</xdr:rowOff>
    </xdr:to>
    <xdr:pic>
      <xdr:nvPicPr>
        <xdr:cNvPr id="8" name="Picture 1024" descr="Resultado de imagem para LOGO UNB"/>
        <xdr:cNvPicPr/>
      </xdr:nvPicPr>
      <xdr:blipFill>
        <a:blip r:embed="rId1"/>
        <a:srcRect l="0" t="23052" r="0" b="23052"/>
        <a:stretch/>
      </xdr:blipFill>
      <xdr:spPr>
        <a:xfrm>
          <a:off x="85680" y="85680"/>
          <a:ext cx="1322640" cy="599400"/>
        </a:xfrm>
        <a:prstGeom prst="rect">
          <a:avLst/>
        </a:prstGeom>
        <a:ln w="9525">
          <a:noFill/>
        </a:ln>
      </xdr:spPr>
    </xdr:pic>
    <xdr:clientData/>
  </xdr:twoCellAnchor>
  <xdr:twoCellAnchor editAs="oneCell">
    <xdr:from>
      <xdr:col>9</xdr:col>
      <xdr:colOff>47520</xdr:colOff>
      <xdr:row>0</xdr:row>
      <xdr:rowOff>114480</xdr:rowOff>
    </xdr:from>
    <xdr:to>
      <xdr:col>9</xdr:col>
      <xdr:colOff>1304640</xdr:colOff>
      <xdr:row>3</xdr:row>
      <xdr:rowOff>95040</xdr:rowOff>
    </xdr:to>
    <xdr:pic>
      <xdr:nvPicPr>
        <xdr:cNvPr id="9" name="Imagem 2" descr=""/>
        <xdr:cNvPicPr/>
      </xdr:nvPicPr>
      <xdr:blipFill>
        <a:blip r:embed="rId2"/>
        <a:stretch/>
      </xdr:blipFill>
      <xdr:spPr>
        <a:xfrm>
          <a:off x="12273120" y="114480"/>
          <a:ext cx="1257120" cy="5518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91800</xdr:colOff>
      <xdr:row>0</xdr:row>
      <xdr:rowOff>98640</xdr:rowOff>
    </xdr:from>
    <xdr:to>
      <xdr:col>1</xdr:col>
      <xdr:colOff>404280</xdr:colOff>
      <xdr:row>4</xdr:row>
      <xdr:rowOff>81720</xdr:rowOff>
    </xdr:to>
    <xdr:pic>
      <xdr:nvPicPr>
        <xdr:cNvPr id="10" name="Picture 1024" descr="Resultado de imagem para LOGO UNB"/>
        <xdr:cNvPicPr/>
      </xdr:nvPicPr>
      <xdr:blipFill>
        <a:blip r:embed="rId1"/>
        <a:srcRect l="0" t="23052" r="0" b="23052"/>
        <a:stretch/>
      </xdr:blipFill>
      <xdr:spPr>
        <a:xfrm>
          <a:off x="91800" y="98640"/>
          <a:ext cx="1158840" cy="659160"/>
        </a:xfrm>
        <a:prstGeom prst="rect">
          <a:avLst/>
        </a:prstGeom>
        <a:ln w="9525">
          <a:noFill/>
        </a:ln>
      </xdr:spPr>
    </xdr:pic>
    <xdr:clientData/>
  </xdr:twoCellAnchor>
  <xdr:twoCellAnchor editAs="oneCell">
    <xdr:from>
      <xdr:col>8</xdr:col>
      <xdr:colOff>453240</xdr:colOff>
      <xdr:row>0</xdr:row>
      <xdr:rowOff>151200</xdr:rowOff>
    </xdr:from>
    <xdr:to>
      <xdr:col>10</xdr:col>
      <xdr:colOff>351720</xdr:colOff>
      <xdr:row>4</xdr:row>
      <xdr:rowOff>105840</xdr:rowOff>
    </xdr:to>
    <xdr:pic>
      <xdr:nvPicPr>
        <xdr:cNvPr id="11" name="Imagem 2" descr=""/>
        <xdr:cNvPicPr/>
      </xdr:nvPicPr>
      <xdr:blipFill>
        <a:blip r:embed="rId2"/>
        <a:stretch/>
      </xdr:blipFill>
      <xdr:spPr>
        <a:xfrm>
          <a:off x="6622200" y="151200"/>
          <a:ext cx="1098000" cy="630720"/>
        </a:xfrm>
        <a:prstGeom prst="rect">
          <a:avLst/>
        </a:prstGeom>
        <a:ln w="0">
          <a:noFill/>
        </a:ln>
      </xdr:spPr>
    </xdr:pic>
    <xdr:clientData/>
  </xdr:twoCellAnchor>
  <xdr:twoCellAnchor editAs="oneCell">
    <xdr:from>
      <xdr:col>11</xdr:col>
      <xdr:colOff>523800</xdr:colOff>
      <xdr:row>107</xdr:row>
      <xdr:rowOff>85680</xdr:rowOff>
    </xdr:from>
    <xdr:to>
      <xdr:col>18</xdr:col>
      <xdr:colOff>23400</xdr:colOff>
      <xdr:row>120</xdr:row>
      <xdr:rowOff>94680</xdr:rowOff>
    </xdr:to>
    <xdr:pic>
      <xdr:nvPicPr>
        <xdr:cNvPr id="12" name="Imagem 3" descr=""/>
        <xdr:cNvPicPr/>
      </xdr:nvPicPr>
      <xdr:blipFill>
        <a:blip r:embed="rId3"/>
        <a:stretch/>
      </xdr:blipFill>
      <xdr:spPr>
        <a:xfrm>
          <a:off x="8476920" y="21059640"/>
          <a:ext cx="4871880" cy="21139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49680</xdr:colOff>
      <xdr:row>87</xdr:row>
      <xdr:rowOff>0</xdr:rowOff>
    </xdr:from>
    <xdr:to>
      <xdr:col>1</xdr:col>
      <xdr:colOff>234000</xdr:colOff>
      <xdr:row>87</xdr:row>
      <xdr:rowOff>264240</xdr:rowOff>
    </xdr:to>
    <xdr:sp>
      <xdr:nvSpPr>
        <xdr:cNvPr id="13" name="CaixaDeTexto 1"/>
        <xdr:cNvSpPr/>
      </xdr:nvSpPr>
      <xdr:spPr>
        <a:xfrm>
          <a:off x="845640" y="41166720"/>
          <a:ext cx="184320" cy="264240"/>
        </a:xfrm>
        <a:prstGeom prst="rect">
          <a:avLst/>
        </a:prstGeom>
        <a:noFill/>
        <a:ln w="0">
          <a:noFill/>
        </a:ln>
      </xdr:spPr>
      <xdr:style>
        <a:lnRef idx="0"/>
        <a:fillRef idx="0"/>
        <a:effectRef idx="0"/>
        <a:fontRef idx="minor"/>
      </xdr:style>
    </xdr:sp>
    <xdr:clientData/>
  </xdr:twoCellAnchor>
  <xdr:twoCellAnchor editAs="oneCell">
    <xdr:from>
      <xdr:col>0</xdr:col>
      <xdr:colOff>104760</xdr:colOff>
      <xdr:row>1</xdr:row>
      <xdr:rowOff>0</xdr:rowOff>
    </xdr:from>
    <xdr:to>
      <xdr:col>1</xdr:col>
      <xdr:colOff>593280</xdr:colOff>
      <xdr:row>4</xdr:row>
      <xdr:rowOff>94680</xdr:rowOff>
    </xdr:to>
    <xdr:pic>
      <xdr:nvPicPr>
        <xdr:cNvPr id="14" name="Picture 1024" descr="Resultado de imagem para LOGO UNB"/>
        <xdr:cNvPicPr/>
      </xdr:nvPicPr>
      <xdr:blipFill>
        <a:blip r:embed="rId1"/>
        <a:srcRect l="0" t="23052" r="0" b="23052"/>
        <a:stretch/>
      </xdr:blipFill>
      <xdr:spPr>
        <a:xfrm>
          <a:off x="104760" y="190440"/>
          <a:ext cx="1284480" cy="666000"/>
        </a:xfrm>
        <a:prstGeom prst="rect">
          <a:avLst/>
        </a:prstGeom>
        <a:ln w="9525">
          <a:noFill/>
        </a:ln>
      </xdr:spPr>
    </xdr:pic>
    <xdr:clientData/>
  </xdr:twoCellAnchor>
  <xdr:twoCellAnchor editAs="oneCell">
    <xdr:from>
      <xdr:col>3</xdr:col>
      <xdr:colOff>533520</xdr:colOff>
      <xdr:row>0</xdr:row>
      <xdr:rowOff>182160</xdr:rowOff>
    </xdr:from>
    <xdr:to>
      <xdr:col>4</xdr:col>
      <xdr:colOff>906480</xdr:colOff>
      <xdr:row>4</xdr:row>
      <xdr:rowOff>70200</xdr:rowOff>
    </xdr:to>
    <xdr:pic>
      <xdr:nvPicPr>
        <xdr:cNvPr id="15" name="Imagem 3" descr=""/>
        <xdr:cNvPicPr/>
      </xdr:nvPicPr>
      <xdr:blipFill>
        <a:blip r:embed="rId2"/>
        <a:stretch/>
      </xdr:blipFill>
      <xdr:spPr>
        <a:xfrm>
          <a:off x="6520680" y="182160"/>
          <a:ext cx="1431720" cy="6498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127080</xdr:colOff>
      <xdr:row>0</xdr:row>
      <xdr:rowOff>45000</xdr:rowOff>
    </xdr:from>
    <xdr:to>
      <xdr:col>1</xdr:col>
      <xdr:colOff>408960</xdr:colOff>
      <xdr:row>3</xdr:row>
      <xdr:rowOff>140040</xdr:rowOff>
    </xdr:to>
    <xdr:pic>
      <xdr:nvPicPr>
        <xdr:cNvPr id="16" name="Picture 1024" descr="Resultado de imagem para LOGO UNB"/>
        <xdr:cNvPicPr/>
      </xdr:nvPicPr>
      <xdr:blipFill>
        <a:blip r:embed="rId1"/>
        <a:srcRect l="0" t="23052" r="0" b="23052"/>
        <a:stretch/>
      </xdr:blipFill>
      <xdr:spPr>
        <a:xfrm>
          <a:off x="127080" y="45000"/>
          <a:ext cx="1218960" cy="666360"/>
        </a:xfrm>
        <a:prstGeom prst="rect">
          <a:avLst/>
        </a:prstGeom>
        <a:ln w="9525">
          <a:noFill/>
        </a:ln>
      </xdr:spPr>
    </xdr:pic>
    <xdr:clientData/>
  </xdr:twoCellAnchor>
  <xdr:twoCellAnchor editAs="oneCell">
    <xdr:from>
      <xdr:col>8</xdr:col>
      <xdr:colOff>751320</xdr:colOff>
      <xdr:row>1</xdr:row>
      <xdr:rowOff>16200</xdr:rowOff>
    </xdr:from>
    <xdr:to>
      <xdr:col>9</xdr:col>
      <xdr:colOff>1011600</xdr:colOff>
      <xdr:row>4</xdr:row>
      <xdr:rowOff>82440</xdr:rowOff>
    </xdr:to>
    <xdr:pic>
      <xdr:nvPicPr>
        <xdr:cNvPr id="17" name="Imagem 2" descr=""/>
        <xdr:cNvPicPr/>
      </xdr:nvPicPr>
      <xdr:blipFill>
        <a:blip r:embed="rId2"/>
        <a:stretch/>
      </xdr:blipFill>
      <xdr:spPr>
        <a:xfrm>
          <a:off x="11154960" y="206640"/>
          <a:ext cx="1500480" cy="637560"/>
        </a:xfrm>
        <a:prstGeom prst="rect">
          <a:avLst/>
        </a:prstGeom>
        <a:ln w="0">
          <a:noFill/>
        </a:ln>
      </xdr:spPr>
    </xdr:pic>
    <xdr:clientData/>
  </xdr:twoCellAnchor>
  <xdr:twoCellAnchor editAs="oneCell">
    <xdr:from>
      <xdr:col>12</xdr:col>
      <xdr:colOff>232920</xdr:colOff>
      <xdr:row>12</xdr:row>
      <xdr:rowOff>306000</xdr:rowOff>
    </xdr:from>
    <xdr:to>
      <xdr:col>19</xdr:col>
      <xdr:colOff>507600</xdr:colOff>
      <xdr:row>25</xdr:row>
      <xdr:rowOff>106560</xdr:rowOff>
    </xdr:to>
    <xdr:graphicFrame>
      <xdr:nvGraphicFramePr>
        <xdr:cNvPr id="18" name="Gráfico 4"/>
        <xdr:cNvGraphicFramePr/>
      </xdr:nvGraphicFramePr>
      <xdr:xfrm>
        <a:off x="14878440" y="2648880"/>
        <a:ext cx="4559760" cy="27248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145800</xdr:colOff>
      <xdr:row>0</xdr:row>
      <xdr:rowOff>179280</xdr:rowOff>
    </xdr:from>
    <xdr:to>
      <xdr:col>1</xdr:col>
      <xdr:colOff>1080</xdr:colOff>
      <xdr:row>3</xdr:row>
      <xdr:rowOff>121680</xdr:rowOff>
    </xdr:to>
    <xdr:pic>
      <xdr:nvPicPr>
        <xdr:cNvPr id="19" name="Picture 1024" descr="Resultado de imagem para LOGO UNB"/>
        <xdr:cNvPicPr/>
      </xdr:nvPicPr>
      <xdr:blipFill>
        <a:blip r:embed="rId1"/>
        <a:srcRect l="0" t="23052" r="0" b="23052"/>
        <a:stretch/>
      </xdr:blipFill>
      <xdr:spPr>
        <a:xfrm>
          <a:off x="145800" y="179280"/>
          <a:ext cx="1154880" cy="513720"/>
        </a:xfrm>
        <a:prstGeom prst="rect">
          <a:avLst/>
        </a:prstGeom>
        <a:ln w="9525">
          <a:noFill/>
        </a:ln>
      </xdr:spPr>
    </xdr:pic>
    <xdr:clientData/>
  </xdr:twoCellAnchor>
  <xdr:twoCellAnchor editAs="oneCell">
    <xdr:from>
      <xdr:col>4</xdr:col>
      <xdr:colOff>300240</xdr:colOff>
      <xdr:row>0</xdr:row>
      <xdr:rowOff>177480</xdr:rowOff>
    </xdr:from>
    <xdr:to>
      <xdr:col>4</xdr:col>
      <xdr:colOff>1262520</xdr:colOff>
      <xdr:row>3</xdr:row>
      <xdr:rowOff>110520</xdr:rowOff>
    </xdr:to>
    <xdr:pic>
      <xdr:nvPicPr>
        <xdr:cNvPr id="20" name="Imagem 2" descr=""/>
        <xdr:cNvPicPr/>
      </xdr:nvPicPr>
      <xdr:blipFill>
        <a:blip r:embed="rId2"/>
        <a:stretch/>
      </xdr:blipFill>
      <xdr:spPr>
        <a:xfrm>
          <a:off x="6629760" y="177480"/>
          <a:ext cx="962280" cy="504360"/>
        </a:xfrm>
        <a:prstGeom prst="rect">
          <a:avLst/>
        </a:prstGeom>
        <a:ln w="0">
          <a:noFill/>
        </a:ln>
      </xdr:spPr>
    </xdr:pic>
    <xdr:clientData/>
  </xdr:twoCellAnchor>
  <xdr:twoCellAnchor editAs="oneCell">
    <xdr:from>
      <xdr:col>2</xdr:col>
      <xdr:colOff>11160</xdr:colOff>
      <xdr:row>13</xdr:row>
      <xdr:rowOff>100800</xdr:rowOff>
    </xdr:from>
    <xdr:to>
      <xdr:col>3</xdr:col>
      <xdr:colOff>293400</xdr:colOff>
      <xdr:row>13</xdr:row>
      <xdr:rowOff>470520</xdr:rowOff>
    </xdr:to>
    <xdr:sp>
      <xdr:nvSpPr>
        <xdr:cNvPr id="21" name="CaixaDeTexto 3"/>
        <xdr:cNvSpPr/>
      </xdr:nvSpPr>
      <xdr:spPr>
        <a:xfrm>
          <a:off x="2197800" y="2653200"/>
          <a:ext cx="3134880" cy="369720"/>
        </a:xfrm>
        <a:prstGeom prst="rect">
          <a:avLst/>
        </a:prstGeom>
        <a:noFill/>
        <a:ln w="0">
          <a:solidFill>
            <a:srgbClr val="000000">
              <a:lumMod val="50000"/>
              <a:lumOff val="50000"/>
            </a:srgbClr>
          </a:solidFill>
        </a:ln>
      </xdr:spPr>
      <xdr:style>
        <a:lnRef idx="0"/>
        <a:fillRef idx="0"/>
        <a:effectRef idx="0"/>
        <a:fontRef idx="minor"/>
      </xdr:style>
      <xdr:txBody>
        <a:bodyPr horzOverflow="clip" vertOverflow="clip" lIns="90000" rIns="90000" tIns="45000" bIns="45000" anchor="t">
          <a:spAutoFit/>
        </a:bodyPr>
        <a:p>
          <a:pPr>
            <a:lnSpc>
              <a:spcPct val="100000"/>
            </a:lnSpc>
          </a:pPr>
          <a:r>
            <a:rPr b="0" lang="pt-BR" sz="1100" spc="-1" strike="noStrike">
              <a:solidFill>
                <a:srgbClr val="000000"/>
              </a:solidFill>
              <a:latin typeface="Cambria Math"/>
            </a:rPr>
            <a:t>𝐵𝐷𝐼</a:t>
          </a:r>
          <a:r>
            <a:rPr b="0" lang="pt-BR" sz="1100" spc="-1" strike="noStrike">
              <a:solidFill>
                <a:srgbClr val="000000"/>
              </a:solidFill>
              <a:latin typeface="Cambria Math"/>
            </a:rPr>
            <a:t>=((1+𝐶+𝑅+𝐴)∗(1+𝐵)∗(1+𝐸))/([1−(𝐷+𝑇)])−1</a:t>
          </a:r>
          <a:endParaRPr b="0" lang="pt-BR" sz="1100" spc="-1" strike="noStrike">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95400</xdr:colOff>
      <xdr:row>0</xdr:row>
      <xdr:rowOff>142920</xdr:rowOff>
    </xdr:from>
    <xdr:to>
      <xdr:col>1</xdr:col>
      <xdr:colOff>84960</xdr:colOff>
      <xdr:row>3</xdr:row>
      <xdr:rowOff>85320</xdr:rowOff>
    </xdr:to>
    <xdr:pic>
      <xdr:nvPicPr>
        <xdr:cNvPr id="22" name="Picture 1024" descr="Resultado de imagem para LOGO UNB"/>
        <xdr:cNvPicPr/>
      </xdr:nvPicPr>
      <xdr:blipFill>
        <a:blip r:embed="rId1"/>
        <a:srcRect l="0" t="23052" r="0" b="23052"/>
        <a:stretch/>
      </xdr:blipFill>
      <xdr:spPr>
        <a:xfrm>
          <a:off x="95400" y="142920"/>
          <a:ext cx="1158480" cy="513720"/>
        </a:xfrm>
        <a:prstGeom prst="rect">
          <a:avLst/>
        </a:prstGeom>
        <a:ln w="9525">
          <a:noFill/>
        </a:ln>
      </xdr:spPr>
    </xdr:pic>
    <xdr:clientData/>
  </xdr:twoCellAnchor>
  <xdr:twoCellAnchor editAs="oneCell">
    <xdr:from>
      <xdr:col>4</xdr:col>
      <xdr:colOff>863280</xdr:colOff>
      <xdr:row>0</xdr:row>
      <xdr:rowOff>171360</xdr:rowOff>
    </xdr:from>
    <xdr:to>
      <xdr:col>5</xdr:col>
      <xdr:colOff>390960</xdr:colOff>
      <xdr:row>3</xdr:row>
      <xdr:rowOff>104400</xdr:rowOff>
    </xdr:to>
    <xdr:pic>
      <xdr:nvPicPr>
        <xdr:cNvPr id="23" name="Imagem 2" descr=""/>
        <xdr:cNvPicPr/>
      </xdr:nvPicPr>
      <xdr:blipFill>
        <a:blip r:embed="rId2"/>
        <a:stretch/>
      </xdr:blipFill>
      <xdr:spPr>
        <a:xfrm>
          <a:off x="7041600" y="171360"/>
          <a:ext cx="1070280" cy="50436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2.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hyperlink" Target="https://www.portaleletrico.com.br/terminal-modular-12-20kv-150-240mm-externo-prysmian-1049/p" TargetMode="External"/><Relationship Id="rId2" Type="http://schemas.openxmlformats.org/officeDocument/2006/relationships/hyperlink" Target="https://www.dimensionalempresas.com.br/terminal-cabo-media-tensao-contratil-a-frio-monopolar-silicone-interno-externo-qtii5635k-h0001854126-3m/p" TargetMode="External"/><Relationship Id="rId3" Type="http://schemas.openxmlformats.org/officeDocument/2006/relationships/hyperlink" Target="https://www.portaleletrico.com.br/atendimento/fale-conosco" TargetMode="External"/><Relationship Id="rId4" Type="http://schemas.openxmlformats.org/officeDocument/2006/relationships/hyperlink" Target="mailto:fernando.filho@dimensional.com.br" TargetMode="External"/><Relationship Id="rId5" Type="http://schemas.openxmlformats.org/officeDocument/2006/relationships/hyperlink" Target="https://www.andra.com.br/" TargetMode="External"/><Relationship Id="rId6" Type="http://schemas.openxmlformats.org/officeDocument/2006/relationships/hyperlink" Target="https://www.onixcd.com.br/" TargetMode="External"/><Relationship Id="rId7" Type="http://schemas.openxmlformats.org/officeDocument/2006/relationships/hyperlink" Target="mailto:alencar@andra.com.br" TargetMode="External"/><Relationship Id="rId8" Type="http://schemas.openxmlformats.org/officeDocument/2006/relationships/hyperlink" Target="mailto:renato@salvadorenergia.com.br" TargetMode="External"/><Relationship Id="rId9" Type="http://schemas.openxmlformats.org/officeDocument/2006/relationships/hyperlink" Target="https://sellux.com.br/" TargetMode="External"/><Relationship Id="rId10" Type="http://schemas.openxmlformats.org/officeDocument/2006/relationships/hyperlink" Target="mailto:valdelice@senner.com.br" TargetMode="External"/><Relationship Id="rId11" Type="http://schemas.openxmlformats.org/officeDocument/2006/relationships/hyperlink" Target="https://www.sieletric.com.br/" TargetMode="External"/><Relationship Id="rId12" Type="http://schemas.openxmlformats.org/officeDocument/2006/relationships/hyperlink" Target="https://www.adsdisjuntores.com.br/" TargetMode="External"/><Relationship Id="rId13" Type="http://schemas.openxmlformats.org/officeDocument/2006/relationships/hyperlink" Target="https://cmuller.com.br/" TargetMode="External"/><Relationship Id="rId14" Type="http://schemas.openxmlformats.org/officeDocument/2006/relationships/hyperlink" Target="http://www.mediatensao.com.br/" TargetMode="External"/><Relationship Id="rId15" Type="http://schemas.openxmlformats.org/officeDocument/2006/relationships/hyperlink" Target="http://www.acabine.com.br/" TargetMode="External"/><Relationship Id="rId16" Type="http://schemas.openxmlformats.org/officeDocument/2006/relationships/hyperlink" Target="http://www.apscomponentes.com.br/" TargetMode="External"/><Relationship Id="rId17" Type="http://schemas.openxmlformats.org/officeDocument/2006/relationships/hyperlink" Target="mailto:sieletric@sieletric.com.br" TargetMode="External"/><Relationship Id="rId18" Type="http://schemas.openxmlformats.org/officeDocument/2006/relationships/hyperlink" Target="mailto:vendas@adsdisjuntores.com.br" TargetMode="External"/><Relationship Id="rId19" Type="http://schemas.openxmlformats.org/officeDocument/2006/relationships/hyperlink" Target="mailto:comercial@cmuller.com.br" TargetMode="External"/><Relationship Id="rId20" Type="http://schemas.openxmlformats.org/officeDocument/2006/relationships/hyperlink" Target="mailto:victor@mediatensao.com.br" TargetMode="External"/><Relationship Id="rId21" Type="http://schemas.openxmlformats.org/officeDocument/2006/relationships/hyperlink" Target="mailto:eliandra@acabine.com.br" TargetMode="External"/><Relationship Id="rId22" Type="http://schemas.openxmlformats.org/officeDocument/2006/relationships/hyperlink" Target="mailto:eduardo.domingos@apscomponentes.com.br" TargetMode="External"/><Relationship Id="rId23"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1.v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28"/>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2" activeCellId="0" sqref="E2"/>
    </sheetView>
  </sheetViews>
  <sheetFormatPr defaultColWidth="8.43359375" defaultRowHeight="15.75" zeroHeight="false" outlineLevelRow="0" outlineLevelCol="0"/>
  <cols>
    <col collapsed="false" customWidth="true" hidden="false" outlineLevel="0" max="1" min="1" style="1" width="9.71"/>
    <col collapsed="false" customWidth="true" hidden="false" outlineLevel="0" max="2" min="2" style="2" width="9.71"/>
    <col collapsed="false" customWidth="true" hidden="false" outlineLevel="0" max="3" min="3" style="3" width="9.71"/>
    <col collapsed="false" customWidth="true" hidden="false" outlineLevel="0" max="4" min="4" style="4" width="9.71"/>
    <col collapsed="false" customWidth="true" hidden="false" outlineLevel="0" max="8" min="5" style="5" width="9.71"/>
    <col collapsed="false" customWidth="true" hidden="false" outlineLevel="0" max="9" min="9" style="5" width="14.28"/>
    <col collapsed="false" customWidth="true" hidden="false" outlineLevel="0" max="10" min="10" style="5" width="5.43"/>
    <col collapsed="false" customWidth="false" hidden="false" outlineLevel="0" max="1024" min="11" style="5" width="8.42"/>
  </cols>
  <sheetData>
    <row r="1" customFormat="false" ht="18.75" hidden="false" customHeight="true" outlineLevel="0" collapsed="false">
      <c r="A1" s="6"/>
      <c r="B1" s="7"/>
      <c r="C1" s="7"/>
      <c r="D1" s="7"/>
    </row>
    <row r="2" customFormat="false" ht="12.75" hidden="false" customHeight="true" outlineLevel="0" collapsed="false">
      <c r="A2" s="8"/>
      <c r="B2" s="9"/>
      <c r="C2" s="9"/>
      <c r="D2" s="10"/>
    </row>
    <row r="3" customFormat="false" ht="15" hidden="false" customHeight="true" outlineLevel="0" collapsed="false">
      <c r="A3" s="11" t="s">
        <v>0</v>
      </c>
      <c r="B3" s="11"/>
      <c r="C3" s="11"/>
      <c r="D3" s="11"/>
      <c r="E3" s="11"/>
      <c r="F3" s="11"/>
      <c r="G3" s="11"/>
      <c r="H3" s="11"/>
      <c r="I3" s="11"/>
      <c r="J3" s="11"/>
    </row>
    <row r="4" customFormat="false" ht="12.75" hidden="false" customHeight="true" outlineLevel="0" collapsed="false">
      <c r="A4" s="11" t="s">
        <v>1</v>
      </c>
      <c r="B4" s="11"/>
      <c r="C4" s="11"/>
      <c r="D4" s="11"/>
      <c r="E4" s="11"/>
      <c r="F4" s="11"/>
      <c r="G4" s="11"/>
      <c r="H4" s="11"/>
      <c r="I4" s="11"/>
      <c r="J4" s="11"/>
    </row>
    <row r="5" customFormat="false" ht="15.75" hidden="false" customHeight="false" outlineLevel="0" collapsed="false">
      <c r="A5" s="11" t="s">
        <v>2</v>
      </c>
      <c r="B5" s="11"/>
      <c r="C5" s="11"/>
      <c r="D5" s="11"/>
      <c r="E5" s="11"/>
      <c r="F5" s="11"/>
      <c r="G5" s="11"/>
      <c r="H5" s="11"/>
      <c r="I5" s="11"/>
      <c r="J5" s="11"/>
    </row>
    <row r="6" customFormat="false" ht="15.75" hidden="false" customHeight="false" outlineLevel="0" collapsed="false">
      <c r="A6" s="6"/>
      <c r="B6" s="7"/>
      <c r="C6" s="7"/>
      <c r="D6" s="7"/>
    </row>
    <row r="7" customFormat="false" ht="15.75" hidden="false" customHeight="false" outlineLevel="0" collapsed="false">
      <c r="A7" s="8"/>
      <c r="B7" s="9"/>
      <c r="C7" s="9"/>
      <c r="D7" s="10"/>
    </row>
    <row r="8" customFormat="false" ht="15.75" hidden="false" customHeight="false" outlineLevel="0" collapsed="false">
      <c r="A8" s="8"/>
      <c r="B8" s="9"/>
      <c r="C8" s="9"/>
      <c r="D8" s="10"/>
    </row>
    <row r="15" customFormat="false" ht="31.5" hidden="false" customHeight="false" outlineLevel="0" collapsed="false">
      <c r="A15" s="12" t="s">
        <v>3</v>
      </c>
      <c r="B15" s="12"/>
      <c r="C15" s="12"/>
      <c r="D15" s="12"/>
      <c r="E15" s="12"/>
      <c r="F15" s="12"/>
      <c r="G15" s="12"/>
      <c r="H15" s="12"/>
      <c r="I15" s="12"/>
      <c r="J15" s="12"/>
    </row>
    <row r="17" customFormat="false" ht="21" hidden="false" customHeight="false" outlineLevel="0" collapsed="false">
      <c r="A17" s="13" t="s">
        <v>4</v>
      </c>
      <c r="B17" s="13"/>
      <c r="C17" s="13"/>
      <c r="D17" s="13"/>
      <c r="E17" s="13"/>
      <c r="F17" s="13"/>
      <c r="G17" s="13"/>
      <c r="H17" s="13"/>
      <c r="I17" s="13"/>
      <c r="J17" s="13"/>
    </row>
    <row r="18" customFormat="false" ht="15.75" hidden="false" customHeight="false" outlineLevel="0" collapsed="false">
      <c r="A18" s="14"/>
      <c r="B18" s="14"/>
      <c r="C18" s="14"/>
      <c r="D18" s="14"/>
      <c r="E18" s="14"/>
      <c r="F18" s="14"/>
      <c r="G18" s="14"/>
      <c r="H18" s="14"/>
      <c r="I18" s="14"/>
      <c r="J18" s="14"/>
    </row>
    <row r="21" customFormat="false" ht="18.75" hidden="false" customHeight="false" outlineLevel="0" collapsed="false">
      <c r="A21" s="15" t="s">
        <v>5</v>
      </c>
      <c r="B21" s="15"/>
      <c r="C21" s="15"/>
      <c r="D21" s="15"/>
      <c r="E21" s="15"/>
      <c r="F21" s="15"/>
      <c r="G21" s="15"/>
      <c r="H21" s="15"/>
      <c r="I21" s="15"/>
      <c r="J21" s="15" t="n">
        <v>2</v>
      </c>
    </row>
    <row r="22" customFormat="false" ht="18.75" hidden="false" customHeight="false" outlineLevel="0" collapsed="false">
      <c r="A22" s="15" t="s">
        <v>6</v>
      </c>
      <c r="B22" s="15"/>
      <c r="C22" s="15"/>
      <c r="D22" s="15"/>
      <c r="E22" s="15"/>
      <c r="F22" s="15"/>
      <c r="G22" s="15"/>
      <c r="H22" s="15"/>
      <c r="I22" s="15"/>
      <c r="J22" s="15" t="n">
        <v>12</v>
      </c>
    </row>
    <row r="23" customFormat="false" ht="18.75" hidden="false" customHeight="false" outlineLevel="0" collapsed="false">
      <c r="A23" s="15" t="s">
        <v>7</v>
      </c>
      <c r="B23" s="15"/>
      <c r="C23" s="15"/>
      <c r="D23" s="15"/>
      <c r="E23" s="15"/>
      <c r="F23" s="15"/>
      <c r="G23" s="15"/>
      <c r="H23" s="15"/>
      <c r="I23" s="15"/>
      <c r="J23" s="15" t="n">
        <v>31</v>
      </c>
    </row>
    <row r="24" customFormat="false" ht="18.75" hidden="false" customHeight="false" outlineLevel="0" collapsed="false">
      <c r="A24" s="15" t="s">
        <v>8</v>
      </c>
      <c r="J24" s="15" t="n">
        <v>32</v>
      </c>
    </row>
    <row r="25" customFormat="false" ht="18.75" hidden="false" customHeight="false" outlineLevel="0" collapsed="false">
      <c r="A25" s="15" t="s">
        <v>9</v>
      </c>
      <c r="B25" s="15"/>
      <c r="C25" s="15"/>
      <c r="D25" s="15"/>
      <c r="E25" s="15"/>
      <c r="F25" s="15"/>
      <c r="G25" s="15"/>
      <c r="H25" s="15"/>
      <c r="I25" s="15"/>
      <c r="J25" s="15" t="n">
        <v>43</v>
      </c>
    </row>
    <row r="26" customFormat="false" ht="18.75" hidden="false" customHeight="false" outlineLevel="0" collapsed="false">
      <c r="A26" s="15" t="s">
        <v>10</v>
      </c>
      <c r="B26" s="15"/>
      <c r="C26" s="15"/>
      <c r="D26" s="15"/>
      <c r="E26" s="15"/>
      <c r="F26" s="15"/>
      <c r="G26" s="15"/>
      <c r="H26" s="15"/>
      <c r="I26" s="15"/>
      <c r="J26" s="15" t="n">
        <v>55</v>
      </c>
    </row>
    <row r="27" customFormat="false" ht="18.75" hidden="false" customHeight="false" outlineLevel="0" collapsed="false">
      <c r="A27" s="15" t="s">
        <v>11</v>
      </c>
      <c r="J27" s="15" t="n">
        <v>56</v>
      </c>
    </row>
    <row r="28" customFormat="false" ht="18.75" hidden="false" customHeight="false" outlineLevel="0" collapsed="false">
      <c r="A28" s="15" t="s">
        <v>12</v>
      </c>
      <c r="J28" s="15" t="n">
        <v>55</v>
      </c>
    </row>
  </sheetData>
  <mergeCells count="5">
    <mergeCell ref="A3:J3"/>
    <mergeCell ref="A4:J4"/>
    <mergeCell ref="A5:J5"/>
    <mergeCell ref="A15:J15"/>
    <mergeCell ref="A17:J17"/>
  </mergeCells>
  <printOptions headings="false" gridLines="false" gridLinesSet="true" horizontalCentered="true" verticalCentered="false"/>
  <pageMargins left="0.39375" right="0.39375" top="0.39375" bottom="0.984027777777778" header="0.511811023622047" footer="0.39375"/>
  <pageSetup paperSize="9" scale="82"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5280"/>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10.58"/>
    <col collapsed="false" customWidth="true" hidden="false" outlineLevel="0" max="2" min="2" style="0" width="78.14"/>
    <col collapsed="false" customWidth="true" hidden="false" outlineLevel="0" max="3" min="3" style="0" width="21.14"/>
    <col collapsed="false" customWidth="true" hidden="false" outlineLevel="0" max="4" min="4" style="0" width="18.71"/>
    <col collapsed="false" customWidth="true" hidden="false" outlineLevel="0" max="5" min="5" style="0" width="22.28"/>
    <col collapsed="false" customWidth="true" hidden="false" outlineLevel="0" max="257" min="257" style="0" width="10.58"/>
    <col collapsed="false" customWidth="true" hidden="false" outlineLevel="0" max="258" min="258" style="0" width="78.14"/>
    <col collapsed="false" customWidth="true" hidden="false" outlineLevel="0" max="259" min="259" style="0" width="21.14"/>
    <col collapsed="false" customWidth="true" hidden="false" outlineLevel="0" max="260" min="260" style="0" width="18.71"/>
    <col collapsed="false" customWidth="true" hidden="false" outlineLevel="0" max="261" min="261" style="0" width="22.28"/>
    <col collapsed="false" customWidth="true" hidden="false" outlineLevel="0" max="513" min="513" style="0" width="10.58"/>
    <col collapsed="false" customWidth="true" hidden="false" outlineLevel="0" max="514" min="514" style="0" width="78.14"/>
    <col collapsed="false" customWidth="true" hidden="false" outlineLevel="0" max="515" min="515" style="0" width="21.14"/>
    <col collapsed="false" customWidth="true" hidden="false" outlineLevel="0" max="516" min="516" style="0" width="18.71"/>
    <col collapsed="false" customWidth="true" hidden="false" outlineLevel="0" max="517" min="517" style="0" width="22.28"/>
    <col collapsed="false" customWidth="true" hidden="false" outlineLevel="0" max="769" min="769" style="0" width="10.58"/>
    <col collapsed="false" customWidth="true" hidden="false" outlineLevel="0" max="770" min="770" style="0" width="78.14"/>
    <col collapsed="false" customWidth="true" hidden="false" outlineLevel="0" max="771" min="771" style="0" width="21.14"/>
    <col collapsed="false" customWidth="true" hidden="false" outlineLevel="0" max="772" min="772" style="0" width="18.71"/>
    <col collapsed="false" customWidth="true" hidden="false" outlineLevel="0" max="773" min="773" style="0" width="22.28"/>
  </cols>
  <sheetData>
    <row r="1" customFormat="false" ht="12.75" hidden="false" customHeight="false" outlineLevel="0" collapsed="false">
      <c r="A1" s="0" t="s">
        <v>1211</v>
      </c>
    </row>
    <row r="3" customFormat="false" ht="12.75" hidden="false" customHeight="false" outlineLevel="0" collapsed="false">
      <c r="A3" s="0" t="s">
        <v>1212</v>
      </c>
    </row>
    <row r="4" customFormat="false" ht="12.75" hidden="false" customHeight="false" outlineLevel="0" collapsed="false">
      <c r="A4" s="0" t="s">
        <v>1213</v>
      </c>
    </row>
    <row r="5" customFormat="false" ht="12.75" hidden="false" customHeight="false" outlineLevel="0" collapsed="false">
      <c r="A5" s="0" t="s">
        <v>1214</v>
      </c>
    </row>
    <row r="7" customFormat="false" ht="12.75" hidden="false" customHeight="false" outlineLevel="0" collapsed="false">
      <c r="A7" s="0" t="s">
        <v>1215</v>
      </c>
      <c r="B7" s="0" t="s">
        <v>1216</v>
      </c>
      <c r="C7" s="0" t="s">
        <v>1217</v>
      </c>
      <c r="D7" s="0" t="s">
        <v>1218</v>
      </c>
      <c r="E7" s="0" t="s">
        <v>1219</v>
      </c>
    </row>
    <row r="8" customFormat="false" ht="12.75" hidden="false" customHeight="false" outlineLevel="0" collapsed="false">
      <c r="A8" s="0" t="n">
        <v>38605</v>
      </c>
      <c r="B8" s="0" t="s">
        <v>1220</v>
      </c>
      <c r="C8" s="0" t="s">
        <v>88</v>
      </c>
      <c r="D8" s="0" t="s">
        <v>1221</v>
      </c>
      <c r="E8" s="395" t="n">
        <v>106.61</v>
      </c>
    </row>
    <row r="9" customFormat="false" ht="12.75" hidden="false" customHeight="false" outlineLevel="0" collapsed="false">
      <c r="A9" s="0" t="n">
        <v>11270</v>
      </c>
      <c r="B9" s="0" t="s">
        <v>1222</v>
      </c>
      <c r="C9" s="0" t="s">
        <v>88</v>
      </c>
      <c r="D9" s="0" t="s">
        <v>1223</v>
      </c>
      <c r="E9" s="395" t="n">
        <v>2.41</v>
      </c>
    </row>
    <row r="10" customFormat="false" ht="12.75" hidden="false" customHeight="false" outlineLevel="0" collapsed="false">
      <c r="A10" s="0" t="n">
        <v>412</v>
      </c>
      <c r="B10" s="0" t="s">
        <v>1224</v>
      </c>
      <c r="C10" s="0" t="s">
        <v>88</v>
      </c>
      <c r="D10" s="0" t="s">
        <v>1221</v>
      </c>
      <c r="E10" s="395" t="n">
        <v>0.82</v>
      </c>
    </row>
    <row r="11" customFormat="false" ht="12.75" hidden="false" customHeight="false" outlineLevel="0" collapsed="false">
      <c r="A11" s="0" t="n">
        <v>414</v>
      </c>
      <c r="B11" s="0" t="s">
        <v>1225</v>
      </c>
      <c r="C11" s="0" t="s">
        <v>88</v>
      </c>
      <c r="D11" s="0" t="s">
        <v>1221</v>
      </c>
      <c r="E11" s="395" t="n">
        <v>0.05</v>
      </c>
    </row>
    <row r="12" customFormat="false" ht="12.75" hidden="false" customHeight="false" outlineLevel="0" collapsed="false">
      <c r="A12" s="0" t="n">
        <v>410</v>
      </c>
      <c r="B12" s="0" t="s">
        <v>1226</v>
      </c>
      <c r="C12" s="0" t="s">
        <v>88</v>
      </c>
      <c r="D12" s="0" t="s">
        <v>1221</v>
      </c>
      <c r="E12" s="395" t="n">
        <v>0.12</v>
      </c>
    </row>
    <row r="13" customFormat="false" ht="12.75" hidden="false" customHeight="false" outlineLevel="0" collapsed="false">
      <c r="A13" s="0" t="n">
        <v>411</v>
      </c>
      <c r="B13" s="0" t="s">
        <v>1227</v>
      </c>
      <c r="C13" s="0" t="s">
        <v>88</v>
      </c>
      <c r="D13" s="0" t="s">
        <v>1228</v>
      </c>
      <c r="E13" s="395" t="n">
        <v>0.16</v>
      </c>
    </row>
    <row r="14" customFormat="false" ht="12.75" hidden="false" customHeight="false" outlineLevel="0" collapsed="false">
      <c r="A14" s="0" t="n">
        <v>408</v>
      </c>
      <c r="B14" s="0" t="s">
        <v>1229</v>
      </c>
      <c r="C14" s="0" t="s">
        <v>88</v>
      </c>
      <c r="D14" s="0" t="s">
        <v>1221</v>
      </c>
      <c r="E14" s="395" t="n">
        <v>0.79</v>
      </c>
    </row>
    <row r="15" customFormat="false" ht="12.75" hidden="false" customHeight="false" outlineLevel="0" collapsed="false">
      <c r="A15" s="0" t="n">
        <v>39131</v>
      </c>
      <c r="B15" s="0" t="s">
        <v>1230</v>
      </c>
      <c r="C15" s="0" t="s">
        <v>88</v>
      </c>
      <c r="D15" s="0" t="s">
        <v>1221</v>
      </c>
      <c r="E15" s="395" t="n">
        <v>3.55</v>
      </c>
    </row>
    <row r="16" customFormat="false" ht="12.75" hidden="false" customHeight="false" outlineLevel="0" collapsed="false">
      <c r="A16" s="0" t="n">
        <v>394</v>
      </c>
      <c r="B16" s="0" t="s">
        <v>1231</v>
      </c>
      <c r="C16" s="0" t="s">
        <v>88</v>
      </c>
      <c r="D16" s="0" t="s">
        <v>1221</v>
      </c>
      <c r="E16" s="395" t="n">
        <v>3.6</v>
      </c>
    </row>
    <row r="17" customFormat="false" ht="12.75" hidden="false" customHeight="false" outlineLevel="0" collapsed="false">
      <c r="A17" s="0" t="n">
        <v>39130</v>
      </c>
      <c r="B17" s="0" t="s">
        <v>1232</v>
      </c>
      <c r="C17" s="0" t="s">
        <v>88</v>
      </c>
      <c r="D17" s="0" t="s">
        <v>1221</v>
      </c>
      <c r="E17" s="395" t="n">
        <v>3.24</v>
      </c>
    </row>
    <row r="18" customFormat="false" ht="12.75" hidden="false" customHeight="false" outlineLevel="0" collapsed="false">
      <c r="A18" s="0" t="n">
        <v>395</v>
      </c>
      <c r="B18" s="0" t="s">
        <v>1233</v>
      </c>
      <c r="C18" s="0" t="s">
        <v>88</v>
      </c>
      <c r="D18" s="0" t="s">
        <v>1221</v>
      </c>
      <c r="E18" s="395" t="n">
        <v>3.46</v>
      </c>
    </row>
    <row r="19" customFormat="false" ht="12.75" hidden="false" customHeight="false" outlineLevel="0" collapsed="false">
      <c r="A19" s="0" t="n">
        <v>39127</v>
      </c>
      <c r="B19" s="0" t="s">
        <v>1234</v>
      </c>
      <c r="C19" s="0" t="s">
        <v>88</v>
      </c>
      <c r="D19" s="0" t="s">
        <v>1221</v>
      </c>
      <c r="E19" s="395" t="n">
        <v>1.71</v>
      </c>
    </row>
    <row r="20" customFormat="false" ht="12.75" hidden="false" customHeight="false" outlineLevel="0" collapsed="false">
      <c r="A20" s="0" t="n">
        <v>392</v>
      </c>
      <c r="B20" s="0" t="s">
        <v>1235</v>
      </c>
      <c r="C20" s="0" t="s">
        <v>88</v>
      </c>
      <c r="D20" s="0" t="s">
        <v>1221</v>
      </c>
      <c r="E20" s="395" t="n">
        <v>1.75</v>
      </c>
    </row>
    <row r="21" customFormat="false" ht="12.75" hidden="false" customHeight="false" outlineLevel="0" collapsed="false">
      <c r="A21" s="0" t="n">
        <v>39129</v>
      </c>
      <c r="B21" s="0" t="s">
        <v>1236</v>
      </c>
      <c r="C21" s="0" t="s">
        <v>88</v>
      </c>
      <c r="D21" s="0" t="s">
        <v>1221</v>
      </c>
      <c r="E21" s="395" t="n">
        <v>2</v>
      </c>
    </row>
    <row r="22" customFormat="false" ht="12.75" hidden="false" customHeight="false" outlineLevel="0" collapsed="false">
      <c r="A22" s="0" t="n">
        <v>393</v>
      </c>
      <c r="B22" s="0" t="s">
        <v>1237</v>
      </c>
      <c r="C22" s="0" t="s">
        <v>88</v>
      </c>
      <c r="D22" s="0" t="s">
        <v>1228</v>
      </c>
      <c r="E22" s="395" t="n">
        <v>2.09</v>
      </c>
    </row>
    <row r="23" customFormat="false" ht="12.75" hidden="false" customHeight="false" outlineLevel="0" collapsed="false">
      <c r="A23" s="0" t="n">
        <v>39133</v>
      </c>
      <c r="B23" s="0" t="s">
        <v>1238</v>
      </c>
      <c r="C23" s="0" t="s">
        <v>88</v>
      </c>
      <c r="D23" s="0" t="s">
        <v>1221</v>
      </c>
      <c r="E23" s="395" t="n">
        <v>4.66</v>
      </c>
    </row>
    <row r="24" customFormat="false" ht="12.75" hidden="false" customHeight="false" outlineLevel="0" collapsed="false">
      <c r="A24" s="0" t="n">
        <v>397</v>
      </c>
      <c r="B24" s="0" t="s">
        <v>1239</v>
      </c>
      <c r="C24" s="0" t="s">
        <v>88</v>
      </c>
      <c r="D24" s="0" t="s">
        <v>1221</v>
      </c>
      <c r="E24" s="395" t="n">
        <v>5.15</v>
      </c>
    </row>
    <row r="25" customFormat="false" ht="12.75" hidden="false" customHeight="false" outlineLevel="0" collapsed="false">
      <c r="A25" s="0" t="n">
        <v>39132</v>
      </c>
      <c r="B25" s="0" t="s">
        <v>1240</v>
      </c>
      <c r="C25" s="0" t="s">
        <v>88</v>
      </c>
      <c r="D25" s="0" t="s">
        <v>1221</v>
      </c>
      <c r="E25" s="395" t="n">
        <v>3.73</v>
      </c>
    </row>
    <row r="26" customFormat="false" ht="12.75" hidden="false" customHeight="false" outlineLevel="0" collapsed="false">
      <c r="A26" s="0" t="n">
        <v>396</v>
      </c>
      <c r="B26" s="0" t="s">
        <v>1241</v>
      </c>
      <c r="C26" s="0" t="s">
        <v>88</v>
      </c>
      <c r="D26" s="0" t="s">
        <v>1221</v>
      </c>
      <c r="E26" s="395" t="n">
        <v>4</v>
      </c>
    </row>
    <row r="27" customFormat="false" ht="12.75" hidden="false" customHeight="false" outlineLevel="0" collapsed="false">
      <c r="A27" s="0" t="n">
        <v>39135</v>
      </c>
      <c r="B27" s="0" t="s">
        <v>1242</v>
      </c>
      <c r="C27" s="0" t="s">
        <v>88</v>
      </c>
      <c r="D27" s="0" t="s">
        <v>1221</v>
      </c>
      <c r="E27" s="395" t="n">
        <v>7.47</v>
      </c>
    </row>
    <row r="28" customFormat="false" ht="12.75" hidden="false" customHeight="false" outlineLevel="0" collapsed="false">
      <c r="A28" s="0" t="n">
        <v>39128</v>
      </c>
      <c r="B28" s="0" t="s">
        <v>1243</v>
      </c>
      <c r="C28" s="0" t="s">
        <v>88</v>
      </c>
      <c r="D28" s="0" t="s">
        <v>1221</v>
      </c>
      <c r="E28" s="395" t="n">
        <v>1.86</v>
      </c>
    </row>
    <row r="29" customFormat="false" ht="12.75" hidden="false" customHeight="false" outlineLevel="0" collapsed="false">
      <c r="A29" s="0" t="n">
        <v>400</v>
      </c>
      <c r="B29" s="0" t="s">
        <v>1244</v>
      </c>
      <c r="C29" s="0" t="s">
        <v>88</v>
      </c>
      <c r="D29" s="0" t="s">
        <v>1221</v>
      </c>
      <c r="E29" s="395" t="n">
        <v>1.82</v>
      </c>
    </row>
    <row r="30" customFormat="false" ht="12.75" hidden="false" customHeight="false" outlineLevel="0" collapsed="false">
      <c r="A30" s="0" t="n">
        <v>39125</v>
      </c>
      <c r="B30" s="0" t="s">
        <v>1245</v>
      </c>
      <c r="C30" s="0" t="s">
        <v>88</v>
      </c>
      <c r="D30" s="0" t="s">
        <v>1221</v>
      </c>
      <c r="E30" s="395" t="n">
        <v>1.86</v>
      </c>
    </row>
    <row r="31" customFormat="false" ht="12.75" hidden="false" customHeight="false" outlineLevel="0" collapsed="false">
      <c r="A31" s="0" t="n">
        <v>39134</v>
      </c>
      <c r="B31" s="0" t="s">
        <v>1246</v>
      </c>
      <c r="C31" s="0" t="s">
        <v>88</v>
      </c>
      <c r="D31" s="0" t="s">
        <v>1221</v>
      </c>
      <c r="E31" s="395" t="n">
        <v>6.22</v>
      </c>
    </row>
    <row r="32" customFormat="false" ht="12.75" hidden="false" customHeight="false" outlineLevel="0" collapsed="false">
      <c r="A32" s="0" t="n">
        <v>398</v>
      </c>
      <c r="B32" s="0" t="s">
        <v>1247</v>
      </c>
      <c r="C32" s="0" t="s">
        <v>88</v>
      </c>
      <c r="D32" s="0" t="s">
        <v>1221</v>
      </c>
      <c r="E32" s="395" t="n">
        <v>5.73</v>
      </c>
    </row>
    <row r="33" customFormat="false" ht="12.75" hidden="false" customHeight="false" outlineLevel="0" collapsed="false">
      <c r="A33" s="0" t="n">
        <v>39126</v>
      </c>
      <c r="B33" s="0" t="s">
        <v>1248</v>
      </c>
      <c r="C33" s="0" t="s">
        <v>88</v>
      </c>
      <c r="D33" s="0" t="s">
        <v>1221</v>
      </c>
      <c r="E33" s="395" t="n">
        <v>8.4</v>
      </c>
    </row>
    <row r="34" customFormat="false" ht="12.75" hidden="false" customHeight="false" outlineLevel="0" collapsed="false">
      <c r="A34" s="0" t="n">
        <v>399</v>
      </c>
      <c r="B34" s="0" t="s">
        <v>1249</v>
      </c>
      <c r="C34" s="0" t="s">
        <v>88</v>
      </c>
      <c r="D34" s="0" t="s">
        <v>1221</v>
      </c>
      <c r="E34" s="395" t="n">
        <v>7.4</v>
      </c>
    </row>
    <row r="35" customFormat="false" ht="12.75" hidden="false" customHeight="false" outlineLevel="0" collapsed="false">
      <c r="A35" s="0" t="n">
        <v>39158</v>
      </c>
      <c r="B35" s="0" t="s">
        <v>1250</v>
      </c>
      <c r="C35" s="0" t="s">
        <v>88</v>
      </c>
      <c r="D35" s="0" t="s">
        <v>1221</v>
      </c>
      <c r="E35" s="395" t="n">
        <v>19.87</v>
      </c>
    </row>
    <row r="36" customFormat="false" ht="12.75" hidden="false" customHeight="false" outlineLevel="0" collapsed="false">
      <c r="A36" s="0" t="n">
        <v>39141</v>
      </c>
      <c r="B36" s="0" t="s">
        <v>1251</v>
      </c>
      <c r="C36" s="0" t="s">
        <v>88</v>
      </c>
      <c r="D36" s="0" t="s">
        <v>1221</v>
      </c>
      <c r="E36" s="395" t="n">
        <v>1.44</v>
      </c>
    </row>
    <row r="37" customFormat="false" ht="12.75" hidden="false" customHeight="false" outlineLevel="0" collapsed="false">
      <c r="A37" s="0" t="n">
        <v>39140</v>
      </c>
      <c r="B37" s="0" t="s">
        <v>1252</v>
      </c>
      <c r="C37" s="0" t="s">
        <v>88</v>
      </c>
      <c r="D37" s="0" t="s">
        <v>1221</v>
      </c>
      <c r="E37" s="395" t="n">
        <v>1.31</v>
      </c>
    </row>
    <row r="38" customFormat="false" ht="12.75" hidden="false" customHeight="false" outlineLevel="0" collapsed="false">
      <c r="A38" s="0" t="n">
        <v>39137</v>
      </c>
      <c r="B38" s="0" t="s">
        <v>1253</v>
      </c>
      <c r="C38" s="0" t="s">
        <v>88</v>
      </c>
      <c r="D38" s="0" t="s">
        <v>1221</v>
      </c>
      <c r="E38" s="395" t="n">
        <v>0.75</v>
      </c>
    </row>
    <row r="39" customFormat="false" ht="12.75" hidden="false" customHeight="false" outlineLevel="0" collapsed="false">
      <c r="A39" s="0" t="n">
        <v>39139</v>
      </c>
      <c r="B39" s="0" t="s">
        <v>1254</v>
      </c>
      <c r="C39" s="0" t="s">
        <v>88</v>
      </c>
      <c r="D39" s="0" t="s">
        <v>1221</v>
      </c>
      <c r="E39" s="395" t="n">
        <v>1.08</v>
      </c>
    </row>
    <row r="40" customFormat="false" ht="12.75" hidden="false" customHeight="false" outlineLevel="0" collapsed="false">
      <c r="A40" s="0" t="n">
        <v>39143</v>
      </c>
      <c r="B40" s="0" t="s">
        <v>1255</v>
      </c>
      <c r="C40" s="0" t="s">
        <v>88</v>
      </c>
      <c r="D40" s="0" t="s">
        <v>1221</v>
      </c>
      <c r="E40" s="395" t="n">
        <v>2.97</v>
      </c>
    </row>
    <row r="41" customFormat="false" ht="12.75" hidden="false" customHeight="false" outlineLevel="0" collapsed="false">
      <c r="A41" s="0" t="n">
        <v>39142</v>
      </c>
      <c r="B41" s="0" t="s">
        <v>1256</v>
      </c>
      <c r="C41" s="0" t="s">
        <v>88</v>
      </c>
      <c r="D41" s="0" t="s">
        <v>1221</v>
      </c>
      <c r="E41" s="395" t="n">
        <v>2.13</v>
      </c>
    </row>
    <row r="42" customFormat="false" ht="12.75" hidden="false" customHeight="false" outlineLevel="0" collapsed="false">
      <c r="A42" s="0" t="n">
        <v>39138</v>
      </c>
      <c r="B42" s="0" t="s">
        <v>1257</v>
      </c>
      <c r="C42" s="0" t="s">
        <v>88</v>
      </c>
      <c r="D42" s="0" t="s">
        <v>1221</v>
      </c>
      <c r="E42" s="395" t="n">
        <v>0.8</v>
      </c>
    </row>
    <row r="43" customFormat="false" ht="12.75" hidden="false" customHeight="false" outlineLevel="0" collapsed="false">
      <c r="A43" s="0" t="n">
        <v>39136</v>
      </c>
      <c r="B43" s="0" t="s">
        <v>1258</v>
      </c>
      <c r="C43" s="0" t="s">
        <v>88</v>
      </c>
      <c r="D43" s="0" t="s">
        <v>1221</v>
      </c>
      <c r="E43" s="395" t="n">
        <v>0.53</v>
      </c>
    </row>
    <row r="44" customFormat="false" ht="12.75" hidden="false" customHeight="false" outlineLevel="0" collapsed="false">
      <c r="A44" s="0" t="n">
        <v>39144</v>
      </c>
      <c r="B44" s="0" t="s">
        <v>1259</v>
      </c>
      <c r="C44" s="0" t="s">
        <v>88</v>
      </c>
      <c r="D44" s="0" t="s">
        <v>1221</v>
      </c>
      <c r="E44" s="395" t="n">
        <v>3.46</v>
      </c>
    </row>
    <row r="45" customFormat="false" ht="12.75" hidden="false" customHeight="false" outlineLevel="0" collapsed="false">
      <c r="A45" s="0" t="n">
        <v>39145</v>
      </c>
      <c r="B45" s="0" t="s">
        <v>1260</v>
      </c>
      <c r="C45" s="0" t="s">
        <v>88</v>
      </c>
      <c r="D45" s="0" t="s">
        <v>1221</v>
      </c>
      <c r="E45" s="395" t="n">
        <v>5.71</v>
      </c>
    </row>
    <row r="46" customFormat="false" ht="12.75" hidden="false" customHeight="false" outlineLevel="0" collapsed="false">
      <c r="A46" s="0" t="n">
        <v>12615</v>
      </c>
      <c r="B46" s="0" t="s">
        <v>1261</v>
      </c>
      <c r="C46" s="0" t="s">
        <v>88</v>
      </c>
      <c r="D46" s="0" t="s">
        <v>1223</v>
      </c>
      <c r="E46" s="395" t="n">
        <v>4.91</v>
      </c>
    </row>
    <row r="47" customFormat="false" ht="12.75" hidden="false" customHeight="false" outlineLevel="0" collapsed="false">
      <c r="A47" s="0" t="n">
        <v>11927</v>
      </c>
      <c r="B47" s="0" t="s">
        <v>1262</v>
      </c>
      <c r="C47" s="0" t="s">
        <v>88</v>
      </c>
      <c r="D47" s="0" t="s">
        <v>1223</v>
      </c>
      <c r="E47" s="395" t="n">
        <v>7.2</v>
      </c>
    </row>
    <row r="48" customFormat="false" ht="12.75" hidden="false" customHeight="false" outlineLevel="0" collapsed="false">
      <c r="A48" s="0" t="n">
        <v>11928</v>
      </c>
      <c r="B48" s="0" t="s">
        <v>1263</v>
      </c>
      <c r="C48" s="0" t="s">
        <v>88</v>
      </c>
      <c r="D48" s="0" t="s">
        <v>1223</v>
      </c>
      <c r="E48" s="395" t="n">
        <v>8.24</v>
      </c>
    </row>
    <row r="49" customFormat="false" ht="12.75" hidden="false" customHeight="false" outlineLevel="0" collapsed="false">
      <c r="A49" s="0" t="n">
        <v>11929</v>
      </c>
      <c r="B49" s="0" t="s">
        <v>1264</v>
      </c>
      <c r="C49" s="0" t="s">
        <v>88</v>
      </c>
      <c r="D49" s="0" t="s">
        <v>1223</v>
      </c>
      <c r="E49" s="395" t="n">
        <v>12.75</v>
      </c>
    </row>
    <row r="50" customFormat="false" ht="12.75" hidden="false" customHeight="false" outlineLevel="0" collapsed="false">
      <c r="A50" s="0" t="n">
        <v>36801</v>
      </c>
      <c r="B50" s="0" t="s">
        <v>1265</v>
      </c>
      <c r="C50" s="0" t="s">
        <v>88</v>
      </c>
      <c r="D50" s="0" t="s">
        <v>1221</v>
      </c>
      <c r="E50" s="395" t="n">
        <v>28.81</v>
      </c>
    </row>
    <row r="51" customFormat="false" ht="12.75" hidden="false" customHeight="false" outlineLevel="0" collapsed="false">
      <c r="A51" s="0" t="n">
        <v>36246</v>
      </c>
      <c r="B51" s="0" t="s">
        <v>1266</v>
      </c>
      <c r="C51" s="0" t="s">
        <v>740</v>
      </c>
      <c r="D51" s="0" t="s">
        <v>1221</v>
      </c>
      <c r="E51" s="395" t="n">
        <v>3.77</v>
      </c>
    </row>
    <row r="52" customFormat="false" ht="12.75" hidden="false" customHeight="false" outlineLevel="0" collapsed="false">
      <c r="A52" s="0" t="n">
        <v>37600</v>
      </c>
      <c r="B52" s="0" t="s">
        <v>1267</v>
      </c>
      <c r="C52" s="0" t="s">
        <v>88</v>
      </c>
      <c r="D52" s="0" t="s">
        <v>1223</v>
      </c>
      <c r="E52" s="395" t="n">
        <v>112.99</v>
      </c>
    </row>
    <row r="53" customFormat="false" ht="12.75" hidden="false" customHeight="false" outlineLevel="0" collapsed="false">
      <c r="A53" s="0" t="n">
        <v>37599</v>
      </c>
      <c r="B53" s="0" t="s">
        <v>1268</v>
      </c>
      <c r="C53" s="0" t="s">
        <v>88</v>
      </c>
      <c r="D53" s="0" t="s">
        <v>1223</v>
      </c>
      <c r="E53" s="395" t="n">
        <v>105.16</v>
      </c>
    </row>
    <row r="54" customFormat="false" ht="12.75" hidden="false" customHeight="false" outlineLevel="0" collapsed="false">
      <c r="A54" s="0" t="n">
        <v>1</v>
      </c>
      <c r="B54" s="0" t="s">
        <v>1269</v>
      </c>
      <c r="C54" s="0" t="s">
        <v>753</v>
      </c>
      <c r="D54" s="0" t="s">
        <v>1223</v>
      </c>
      <c r="E54" s="395" t="n">
        <v>61.25</v>
      </c>
    </row>
    <row r="55" customFormat="false" ht="12.75" hidden="false" customHeight="false" outlineLevel="0" collapsed="false">
      <c r="A55" s="0" t="n">
        <v>3</v>
      </c>
      <c r="B55" s="0" t="s">
        <v>1270</v>
      </c>
      <c r="C55" s="0" t="s">
        <v>1271</v>
      </c>
      <c r="D55" s="0" t="s">
        <v>1221</v>
      </c>
      <c r="E55" s="395" t="n">
        <v>13.67</v>
      </c>
    </row>
    <row r="56" customFormat="false" ht="12.75" hidden="false" customHeight="false" outlineLevel="0" collapsed="false">
      <c r="A56" s="0" t="n">
        <v>43054</v>
      </c>
      <c r="B56" s="0" t="s">
        <v>1272</v>
      </c>
      <c r="C56" s="0" t="s">
        <v>753</v>
      </c>
      <c r="D56" s="0" t="s">
        <v>1221</v>
      </c>
      <c r="E56" s="395" t="n">
        <v>11.35</v>
      </c>
    </row>
    <row r="57" customFormat="false" ht="12.75" hidden="false" customHeight="false" outlineLevel="0" collapsed="false">
      <c r="A57" s="0" t="n">
        <v>42402</v>
      </c>
      <c r="B57" s="0" t="s">
        <v>1273</v>
      </c>
      <c r="C57" s="0" t="s">
        <v>753</v>
      </c>
      <c r="D57" s="0" t="s">
        <v>1221</v>
      </c>
      <c r="E57" s="395" t="n">
        <v>10.85</v>
      </c>
    </row>
    <row r="58" customFormat="false" ht="12.75" hidden="false" customHeight="false" outlineLevel="0" collapsed="false">
      <c r="A58" s="0" t="n">
        <v>42403</v>
      </c>
      <c r="B58" s="0" t="s">
        <v>1274</v>
      </c>
      <c r="C58" s="0" t="s">
        <v>753</v>
      </c>
      <c r="D58" s="0" t="s">
        <v>1221</v>
      </c>
      <c r="E58" s="395" t="n">
        <v>13.91</v>
      </c>
    </row>
    <row r="59" customFormat="false" ht="12.75" hidden="false" customHeight="false" outlineLevel="0" collapsed="false">
      <c r="A59" s="0" t="n">
        <v>42404</v>
      </c>
      <c r="B59" s="0" t="s">
        <v>1275</v>
      </c>
      <c r="C59" s="0" t="s">
        <v>753</v>
      </c>
      <c r="D59" s="0" t="s">
        <v>1221</v>
      </c>
      <c r="E59" s="395" t="n">
        <v>13.84</v>
      </c>
    </row>
    <row r="60" customFormat="false" ht="12.75" hidden="false" customHeight="false" outlineLevel="0" collapsed="false">
      <c r="A60" s="0" t="n">
        <v>42405</v>
      </c>
      <c r="B60" s="0" t="s">
        <v>1276</v>
      </c>
      <c r="C60" s="0" t="s">
        <v>753</v>
      </c>
      <c r="D60" s="0" t="s">
        <v>1221</v>
      </c>
      <c r="E60" s="395" t="n">
        <v>14.74</v>
      </c>
    </row>
    <row r="61" customFormat="false" ht="12.75" hidden="false" customHeight="false" outlineLevel="0" collapsed="false">
      <c r="A61" s="0" t="n">
        <v>34341</v>
      </c>
      <c r="B61" s="0" t="s">
        <v>1277</v>
      </c>
      <c r="C61" s="0" t="s">
        <v>753</v>
      </c>
      <c r="D61" s="0" t="s">
        <v>1221</v>
      </c>
      <c r="E61" s="395" t="n">
        <v>12.79</v>
      </c>
    </row>
    <row r="62" customFormat="false" ht="12.75" hidden="false" customHeight="false" outlineLevel="0" collapsed="false">
      <c r="A62" s="0" t="n">
        <v>43053</v>
      </c>
      <c r="B62" s="0" t="s">
        <v>1278</v>
      </c>
      <c r="C62" s="0" t="s">
        <v>753</v>
      </c>
      <c r="D62" s="0" t="s">
        <v>1221</v>
      </c>
      <c r="E62" s="395" t="n">
        <v>10.14</v>
      </c>
    </row>
    <row r="63" customFormat="false" ht="12.75" hidden="false" customHeight="false" outlineLevel="0" collapsed="false">
      <c r="A63" s="0" t="n">
        <v>43058</v>
      </c>
      <c r="B63" s="0" t="s">
        <v>1279</v>
      </c>
      <c r="C63" s="0" t="s">
        <v>753</v>
      </c>
      <c r="D63" s="0" t="s">
        <v>1221</v>
      </c>
      <c r="E63" s="395" t="n">
        <v>10.51</v>
      </c>
    </row>
    <row r="64" customFormat="false" ht="12.75" hidden="false" customHeight="false" outlineLevel="0" collapsed="false">
      <c r="A64" s="0" t="n">
        <v>34</v>
      </c>
      <c r="B64" s="0" t="s">
        <v>1280</v>
      </c>
      <c r="C64" s="0" t="s">
        <v>753</v>
      </c>
      <c r="D64" s="0" t="s">
        <v>1221</v>
      </c>
      <c r="E64" s="395" t="n">
        <v>10.56</v>
      </c>
    </row>
    <row r="65" customFormat="false" ht="12.75" hidden="false" customHeight="false" outlineLevel="0" collapsed="false">
      <c r="A65" s="0" t="n">
        <v>43055</v>
      </c>
      <c r="B65" s="0" t="s">
        <v>1281</v>
      </c>
      <c r="C65" s="0" t="s">
        <v>753</v>
      </c>
      <c r="D65" s="0" t="s">
        <v>1228</v>
      </c>
      <c r="E65" s="395" t="n">
        <v>9.15</v>
      </c>
    </row>
    <row r="66" customFormat="false" ht="12.75" hidden="false" customHeight="false" outlineLevel="0" collapsed="false">
      <c r="A66" s="0" t="n">
        <v>43056</v>
      </c>
      <c r="B66" s="0" t="s">
        <v>1282</v>
      </c>
      <c r="C66" s="0" t="s">
        <v>753</v>
      </c>
      <c r="D66" s="0" t="s">
        <v>1221</v>
      </c>
      <c r="E66" s="395" t="n">
        <v>10.55</v>
      </c>
    </row>
    <row r="67" customFormat="false" ht="12.75" hidden="false" customHeight="false" outlineLevel="0" collapsed="false">
      <c r="A67" s="0" t="n">
        <v>43057</v>
      </c>
      <c r="B67" s="0" t="s">
        <v>1283</v>
      </c>
      <c r="C67" s="0" t="s">
        <v>753</v>
      </c>
      <c r="D67" s="0" t="s">
        <v>1221</v>
      </c>
      <c r="E67" s="395" t="n">
        <v>11.59</v>
      </c>
    </row>
    <row r="68" customFormat="false" ht="12.75" hidden="false" customHeight="false" outlineLevel="0" collapsed="false">
      <c r="A68" s="0" t="n">
        <v>34449</v>
      </c>
      <c r="B68" s="0" t="s">
        <v>1284</v>
      </c>
      <c r="C68" s="0" t="s">
        <v>753</v>
      </c>
      <c r="D68" s="0" t="s">
        <v>1221</v>
      </c>
      <c r="E68" s="395" t="n">
        <v>12.39</v>
      </c>
    </row>
    <row r="69" customFormat="false" ht="12.75" hidden="false" customHeight="false" outlineLevel="0" collapsed="false">
      <c r="A69" s="0" t="n">
        <v>32</v>
      </c>
      <c r="B69" s="0" t="s">
        <v>1285</v>
      </c>
      <c r="C69" s="0" t="s">
        <v>753</v>
      </c>
      <c r="D69" s="0" t="s">
        <v>1221</v>
      </c>
      <c r="E69" s="395" t="n">
        <v>11.14</v>
      </c>
    </row>
    <row r="70" customFormat="false" ht="12.75" hidden="false" customHeight="false" outlineLevel="0" collapsed="false">
      <c r="A70" s="0" t="n">
        <v>33</v>
      </c>
      <c r="B70" s="0" t="s">
        <v>1286</v>
      </c>
      <c r="C70" s="0" t="s">
        <v>753</v>
      </c>
      <c r="D70" s="0" t="s">
        <v>1221</v>
      </c>
      <c r="E70" s="395" t="n">
        <v>11.21</v>
      </c>
    </row>
    <row r="71" customFormat="false" ht="12.75" hidden="false" customHeight="false" outlineLevel="0" collapsed="false">
      <c r="A71" s="0" t="n">
        <v>43061</v>
      </c>
      <c r="B71" s="0" t="s">
        <v>1287</v>
      </c>
      <c r="C71" s="0" t="s">
        <v>753</v>
      </c>
      <c r="D71" s="0" t="s">
        <v>1221</v>
      </c>
      <c r="E71" s="395" t="n">
        <v>10.47</v>
      </c>
    </row>
    <row r="72" customFormat="false" ht="12.75" hidden="false" customHeight="false" outlineLevel="0" collapsed="false">
      <c r="A72" s="0" t="n">
        <v>43059</v>
      </c>
      <c r="B72" s="0" t="s">
        <v>1288</v>
      </c>
      <c r="C72" s="0" t="s">
        <v>753</v>
      </c>
      <c r="D72" s="0" t="s">
        <v>1221</v>
      </c>
      <c r="E72" s="395" t="n">
        <v>10</v>
      </c>
    </row>
    <row r="73" customFormat="false" ht="12.75" hidden="false" customHeight="false" outlineLevel="0" collapsed="false">
      <c r="A73" s="0" t="n">
        <v>43062</v>
      </c>
      <c r="B73" s="0" t="s">
        <v>1289</v>
      </c>
      <c r="C73" s="0" t="s">
        <v>753</v>
      </c>
      <c r="D73" s="0" t="s">
        <v>1221</v>
      </c>
      <c r="E73" s="395" t="n">
        <v>11.08</v>
      </c>
    </row>
    <row r="74" customFormat="false" ht="12.75" hidden="false" customHeight="false" outlineLevel="0" collapsed="false">
      <c r="A74" s="0" t="n">
        <v>43060</v>
      </c>
      <c r="B74" s="0" t="s">
        <v>1290</v>
      </c>
      <c r="C74" s="0" t="s">
        <v>753</v>
      </c>
      <c r="D74" s="0" t="s">
        <v>1221</v>
      </c>
      <c r="E74" s="395" t="n">
        <v>8.71</v>
      </c>
    </row>
    <row r="75" customFormat="false" ht="12.75" hidden="false" customHeight="false" outlineLevel="0" collapsed="false">
      <c r="A75" s="0" t="n">
        <v>20063</v>
      </c>
      <c r="B75" s="0" t="s">
        <v>1291</v>
      </c>
      <c r="C75" s="0" t="s">
        <v>88</v>
      </c>
      <c r="D75" s="0" t="s">
        <v>1223</v>
      </c>
      <c r="E75" s="395" t="n">
        <v>4.88</v>
      </c>
    </row>
    <row r="76" customFormat="false" ht="12.75" hidden="false" customHeight="false" outlineLevel="0" collapsed="false">
      <c r="A76" s="0" t="n">
        <v>40410</v>
      </c>
      <c r="B76" s="0" t="s">
        <v>1292</v>
      </c>
      <c r="C76" s="0" t="s">
        <v>88</v>
      </c>
      <c r="D76" s="0" t="s">
        <v>1223</v>
      </c>
      <c r="E76" s="395" t="n">
        <v>26.89</v>
      </c>
    </row>
    <row r="77" customFormat="false" ht="12.75" hidden="false" customHeight="false" outlineLevel="0" collapsed="false">
      <c r="A77" s="0" t="n">
        <v>40411</v>
      </c>
      <c r="B77" s="0" t="s">
        <v>1293</v>
      </c>
      <c r="C77" s="0" t="s">
        <v>88</v>
      </c>
      <c r="D77" s="0" t="s">
        <v>1223</v>
      </c>
      <c r="E77" s="395" t="n">
        <v>29.18</v>
      </c>
    </row>
    <row r="78" customFormat="false" ht="12.75" hidden="false" customHeight="false" outlineLevel="0" collapsed="false">
      <c r="A78" s="0" t="n">
        <v>40412</v>
      </c>
      <c r="B78" s="0" t="s">
        <v>1294</v>
      </c>
      <c r="C78" s="0" t="s">
        <v>88</v>
      </c>
      <c r="D78" s="0" t="s">
        <v>1223</v>
      </c>
      <c r="E78" s="395" t="n">
        <v>32.75</v>
      </c>
    </row>
    <row r="79" customFormat="false" ht="12.75" hidden="false" customHeight="false" outlineLevel="0" collapsed="false">
      <c r="A79" s="0" t="n">
        <v>38838</v>
      </c>
      <c r="B79" s="0" t="s">
        <v>1295</v>
      </c>
      <c r="C79" s="0" t="s">
        <v>88</v>
      </c>
      <c r="D79" s="0" t="s">
        <v>1223</v>
      </c>
      <c r="E79" s="395" t="n">
        <v>7.84</v>
      </c>
    </row>
    <row r="80" customFormat="false" ht="12.75" hidden="false" customHeight="false" outlineLevel="0" collapsed="false">
      <c r="A80" s="0" t="n">
        <v>38839</v>
      </c>
      <c r="B80" s="0" t="s">
        <v>1296</v>
      </c>
      <c r="C80" s="0" t="s">
        <v>88</v>
      </c>
      <c r="D80" s="0" t="s">
        <v>1223</v>
      </c>
      <c r="E80" s="395" t="n">
        <v>9.23</v>
      </c>
    </row>
    <row r="81" customFormat="false" ht="12.75" hidden="false" customHeight="false" outlineLevel="0" collapsed="false">
      <c r="A81" s="0" t="n">
        <v>55</v>
      </c>
      <c r="B81" s="0" t="s">
        <v>733</v>
      </c>
      <c r="C81" s="0" t="s">
        <v>88</v>
      </c>
      <c r="D81" s="0" t="s">
        <v>1223</v>
      </c>
      <c r="E81" s="395" t="n">
        <v>5</v>
      </c>
    </row>
    <row r="82" customFormat="false" ht="12.75" hidden="false" customHeight="false" outlineLevel="0" collapsed="false">
      <c r="A82" s="0" t="n">
        <v>61</v>
      </c>
      <c r="B82" s="0" t="s">
        <v>1297</v>
      </c>
      <c r="C82" s="0" t="s">
        <v>88</v>
      </c>
      <c r="D82" s="0" t="s">
        <v>1223</v>
      </c>
      <c r="E82" s="395" t="n">
        <v>4.73</v>
      </c>
    </row>
    <row r="83" customFormat="false" ht="12.75" hidden="false" customHeight="false" outlineLevel="0" collapsed="false">
      <c r="A83" s="0" t="n">
        <v>62</v>
      </c>
      <c r="B83" s="0" t="s">
        <v>1298</v>
      </c>
      <c r="C83" s="0" t="s">
        <v>88</v>
      </c>
      <c r="D83" s="0" t="s">
        <v>1223</v>
      </c>
      <c r="E83" s="395" t="n">
        <v>9.8</v>
      </c>
    </row>
    <row r="84" customFormat="false" ht="12.75" hidden="false" customHeight="false" outlineLevel="0" collapsed="false">
      <c r="A84" s="0" t="n">
        <v>77</v>
      </c>
      <c r="B84" s="0" t="s">
        <v>1299</v>
      </c>
      <c r="C84" s="0" t="s">
        <v>88</v>
      </c>
      <c r="D84" s="0" t="s">
        <v>1221</v>
      </c>
      <c r="E84" s="395" t="n">
        <v>1.45</v>
      </c>
    </row>
    <row r="85" customFormat="false" ht="12.75" hidden="false" customHeight="false" outlineLevel="0" collapsed="false">
      <c r="A85" s="0" t="n">
        <v>76</v>
      </c>
      <c r="B85" s="0" t="s">
        <v>1300</v>
      </c>
      <c r="C85" s="0" t="s">
        <v>88</v>
      </c>
      <c r="D85" s="0" t="s">
        <v>1221</v>
      </c>
      <c r="E85" s="395" t="n">
        <v>1.48</v>
      </c>
    </row>
    <row r="86" customFormat="false" ht="12.75" hidden="false" customHeight="false" outlineLevel="0" collapsed="false">
      <c r="A86" s="0" t="n">
        <v>67</v>
      </c>
      <c r="B86" s="0" t="s">
        <v>1301</v>
      </c>
      <c r="C86" s="0" t="s">
        <v>88</v>
      </c>
      <c r="D86" s="0" t="s">
        <v>1221</v>
      </c>
      <c r="E86" s="395" t="n">
        <v>14.29</v>
      </c>
    </row>
    <row r="87" customFormat="false" ht="12.75" hidden="false" customHeight="false" outlineLevel="0" collapsed="false">
      <c r="A87" s="0" t="n">
        <v>71</v>
      </c>
      <c r="B87" s="0" t="s">
        <v>1302</v>
      </c>
      <c r="C87" s="0" t="s">
        <v>88</v>
      </c>
      <c r="D87" s="0" t="s">
        <v>1221</v>
      </c>
      <c r="E87" s="395" t="n">
        <v>26.26</v>
      </c>
    </row>
    <row r="88" customFormat="false" ht="12.75" hidden="false" customHeight="false" outlineLevel="0" collapsed="false">
      <c r="A88" s="0" t="n">
        <v>73</v>
      </c>
      <c r="B88" s="0" t="s">
        <v>1303</v>
      </c>
      <c r="C88" s="0" t="s">
        <v>88</v>
      </c>
      <c r="D88" s="0" t="s">
        <v>1221</v>
      </c>
      <c r="E88" s="395" t="n">
        <v>19.61</v>
      </c>
    </row>
    <row r="89" customFormat="false" ht="12.75" hidden="false" customHeight="false" outlineLevel="0" collapsed="false">
      <c r="A89" s="0" t="n">
        <v>103</v>
      </c>
      <c r="B89" s="0" t="s">
        <v>1304</v>
      </c>
      <c r="C89" s="0" t="s">
        <v>88</v>
      </c>
      <c r="D89" s="0" t="s">
        <v>1221</v>
      </c>
      <c r="E89" s="395" t="n">
        <v>58.32</v>
      </c>
    </row>
    <row r="90" customFormat="false" ht="12.75" hidden="false" customHeight="false" outlineLevel="0" collapsed="false">
      <c r="A90" s="0" t="n">
        <v>107</v>
      </c>
      <c r="B90" s="0" t="s">
        <v>1305</v>
      </c>
      <c r="C90" s="0" t="s">
        <v>88</v>
      </c>
      <c r="D90" s="0" t="s">
        <v>1221</v>
      </c>
      <c r="E90" s="395" t="n">
        <v>0.91</v>
      </c>
    </row>
    <row r="91" customFormat="false" ht="12.75" hidden="false" customHeight="false" outlineLevel="0" collapsed="false">
      <c r="A91" s="0" t="n">
        <v>65</v>
      </c>
      <c r="B91" s="0" t="s">
        <v>1306</v>
      </c>
      <c r="C91" s="0" t="s">
        <v>88</v>
      </c>
      <c r="D91" s="0" t="s">
        <v>1221</v>
      </c>
      <c r="E91" s="395" t="n">
        <v>1.12</v>
      </c>
    </row>
    <row r="92" customFormat="false" ht="12.75" hidden="false" customHeight="false" outlineLevel="0" collapsed="false">
      <c r="A92" s="0" t="n">
        <v>108</v>
      </c>
      <c r="B92" s="0" t="s">
        <v>1307</v>
      </c>
      <c r="C92" s="0" t="s">
        <v>88</v>
      </c>
      <c r="D92" s="0" t="s">
        <v>1221</v>
      </c>
      <c r="E92" s="395" t="n">
        <v>2.33</v>
      </c>
    </row>
    <row r="93" customFormat="false" ht="12.75" hidden="false" customHeight="false" outlineLevel="0" collapsed="false">
      <c r="A93" s="0" t="n">
        <v>110</v>
      </c>
      <c r="B93" s="0" t="s">
        <v>1308</v>
      </c>
      <c r="C93" s="0" t="s">
        <v>88</v>
      </c>
      <c r="D93" s="0" t="s">
        <v>1221</v>
      </c>
      <c r="E93" s="395" t="n">
        <v>9</v>
      </c>
    </row>
    <row r="94" customFormat="false" ht="12.75" hidden="false" customHeight="false" outlineLevel="0" collapsed="false">
      <c r="A94" s="0" t="n">
        <v>109</v>
      </c>
      <c r="B94" s="0" t="s">
        <v>1309</v>
      </c>
      <c r="C94" s="0" t="s">
        <v>88</v>
      </c>
      <c r="D94" s="0" t="s">
        <v>1221</v>
      </c>
      <c r="E94" s="395" t="n">
        <v>4.44</v>
      </c>
    </row>
    <row r="95" customFormat="false" ht="12.75" hidden="false" customHeight="false" outlineLevel="0" collapsed="false">
      <c r="A95" s="0" t="n">
        <v>111</v>
      </c>
      <c r="B95" s="0" t="s">
        <v>1310</v>
      </c>
      <c r="C95" s="0" t="s">
        <v>88</v>
      </c>
      <c r="D95" s="0" t="s">
        <v>1221</v>
      </c>
      <c r="E95" s="395" t="n">
        <v>10.38</v>
      </c>
    </row>
    <row r="96" customFormat="false" ht="12.75" hidden="false" customHeight="false" outlineLevel="0" collapsed="false">
      <c r="A96" s="0" t="n">
        <v>112</v>
      </c>
      <c r="B96" s="0" t="s">
        <v>1311</v>
      </c>
      <c r="C96" s="0" t="s">
        <v>88</v>
      </c>
      <c r="D96" s="0" t="s">
        <v>1221</v>
      </c>
      <c r="E96" s="395" t="n">
        <v>5.65</v>
      </c>
    </row>
    <row r="97" customFormat="false" ht="12.75" hidden="false" customHeight="false" outlineLevel="0" collapsed="false">
      <c r="A97" s="0" t="n">
        <v>113</v>
      </c>
      <c r="B97" s="0" t="s">
        <v>1312</v>
      </c>
      <c r="C97" s="0" t="s">
        <v>88</v>
      </c>
      <c r="D97" s="0" t="s">
        <v>1221</v>
      </c>
      <c r="E97" s="395" t="n">
        <v>15.34</v>
      </c>
    </row>
    <row r="98" customFormat="false" ht="12.75" hidden="false" customHeight="false" outlineLevel="0" collapsed="false">
      <c r="A98" s="0" t="n">
        <v>104</v>
      </c>
      <c r="B98" s="0" t="s">
        <v>1313</v>
      </c>
      <c r="C98" s="0" t="s">
        <v>88</v>
      </c>
      <c r="D98" s="0" t="s">
        <v>1221</v>
      </c>
      <c r="E98" s="395" t="n">
        <v>22.31</v>
      </c>
    </row>
    <row r="99" customFormat="false" ht="12.75" hidden="false" customHeight="false" outlineLevel="0" collapsed="false">
      <c r="A99" s="0" t="n">
        <v>102</v>
      </c>
      <c r="B99" s="0" t="s">
        <v>1314</v>
      </c>
      <c r="C99" s="0" t="s">
        <v>88</v>
      </c>
      <c r="D99" s="0" t="s">
        <v>1221</v>
      </c>
      <c r="E99" s="395" t="n">
        <v>36.63</v>
      </c>
    </row>
    <row r="100" customFormat="false" ht="12.75" hidden="false" customHeight="false" outlineLevel="0" collapsed="false">
      <c r="A100" s="0" t="n">
        <v>95</v>
      </c>
      <c r="B100" s="0" t="s">
        <v>1315</v>
      </c>
      <c r="C100" s="0" t="s">
        <v>88</v>
      </c>
      <c r="D100" s="0" t="s">
        <v>1221</v>
      </c>
      <c r="E100" s="395" t="n">
        <v>12.4</v>
      </c>
    </row>
    <row r="101" customFormat="false" ht="12.75" hidden="false" customHeight="false" outlineLevel="0" collapsed="false">
      <c r="A101" s="0" t="n">
        <v>96</v>
      </c>
      <c r="B101" s="0" t="s">
        <v>1316</v>
      </c>
      <c r="C101" s="0" t="s">
        <v>88</v>
      </c>
      <c r="D101" s="0" t="s">
        <v>1221</v>
      </c>
      <c r="E101" s="395" t="n">
        <v>14.26</v>
      </c>
    </row>
    <row r="102" customFormat="false" ht="12.75" hidden="false" customHeight="false" outlineLevel="0" collapsed="false">
      <c r="A102" s="0" t="n">
        <v>97</v>
      </c>
      <c r="B102" s="0" t="s">
        <v>1317</v>
      </c>
      <c r="C102" s="0" t="s">
        <v>88</v>
      </c>
      <c r="D102" s="0" t="s">
        <v>1221</v>
      </c>
      <c r="E102" s="395" t="n">
        <v>18.51</v>
      </c>
    </row>
    <row r="103" customFormat="false" ht="12.75" hidden="false" customHeight="false" outlineLevel="0" collapsed="false">
      <c r="A103" s="0" t="n">
        <v>98</v>
      </c>
      <c r="B103" s="0" t="s">
        <v>1318</v>
      </c>
      <c r="C103" s="0" t="s">
        <v>88</v>
      </c>
      <c r="D103" s="0" t="s">
        <v>1221</v>
      </c>
      <c r="E103" s="395" t="n">
        <v>24.96</v>
      </c>
    </row>
    <row r="104" customFormat="false" ht="12.75" hidden="false" customHeight="false" outlineLevel="0" collapsed="false">
      <c r="A104" s="0" t="n">
        <v>99</v>
      </c>
      <c r="B104" s="0" t="s">
        <v>1319</v>
      </c>
      <c r="C104" s="0" t="s">
        <v>88</v>
      </c>
      <c r="D104" s="0" t="s">
        <v>1221</v>
      </c>
      <c r="E104" s="395" t="n">
        <v>30.27</v>
      </c>
    </row>
    <row r="105" customFormat="false" ht="12.75" hidden="false" customHeight="false" outlineLevel="0" collapsed="false">
      <c r="A105" s="0" t="n">
        <v>100</v>
      </c>
      <c r="B105" s="0" t="s">
        <v>1320</v>
      </c>
      <c r="C105" s="0" t="s">
        <v>88</v>
      </c>
      <c r="D105" s="0" t="s">
        <v>1221</v>
      </c>
      <c r="E105" s="395" t="n">
        <v>42.22</v>
      </c>
    </row>
    <row r="106" customFormat="false" ht="12.75" hidden="false" customHeight="false" outlineLevel="0" collapsed="false">
      <c r="A106" s="0" t="n">
        <v>75</v>
      </c>
      <c r="B106" s="0" t="s">
        <v>1321</v>
      </c>
      <c r="C106" s="0" t="s">
        <v>88</v>
      </c>
      <c r="D106" s="0" t="s">
        <v>1221</v>
      </c>
      <c r="E106" s="395" t="n">
        <v>440.07</v>
      </c>
    </row>
    <row r="107" customFormat="false" ht="12.75" hidden="false" customHeight="false" outlineLevel="0" collapsed="false">
      <c r="A107" s="0" t="n">
        <v>114</v>
      </c>
      <c r="B107" s="0" t="s">
        <v>1322</v>
      </c>
      <c r="C107" s="0" t="s">
        <v>88</v>
      </c>
      <c r="D107" s="0" t="s">
        <v>1221</v>
      </c>
      <c r="E107" s="395" t="n">
        <v>16.04</v>
      </c>
    </row>
    <row r="108" customFormat="false" ht="12.75" hidden="false" customHeight="false" outlineLevel="0" collapsed="false">
      <c r="A108" s="0" t="n">
        <v>68</v>
      </c>
      <c r="B108" s="0" t="s">
        <v>1323</v>
      </c>
      <c r="C108" s="0" t="s">
        <v>88</v>
      </c>
      <c r="D108" s="0" t="s">
        <v>1221</v>
      </c>
      <c r="E108" s="395" t="n">
        <v>24.52</v>
      </c>
    </row>
    <row r="109" customFormat="false" ht="12.75" hidden="false" customHeight="false" outlineLevel="0" collapsed="false">
      <c r="A109" s="0" t="n">
        <v>86</v>
      </c>
      <c r="B109" s="0" t="s">
        <v>1324</v>
      </c>
      <c r="C109" s="0" t="s">
        <v>88</v>
      </c>
      <c r="D109" s="0" t="s">
        <v>1221</v>
      </c>
      <c r="E109" s="395" t="n">
        <v>45.58</v>
      </c>
    </row>
    <row r="110" customFormat="false" ht="12.75" hidden="false" customHeight="false" outlineLevel="0" collapsed="false">
      <c r="A110" s="0" t="n">
        <v>66</v>
      </c>
      <c r="B110" s="0" t="s">
        <v>1325</v>
      </c>
      <c r="C110" s="0" t="s">
        <v>88</v>
      </c>
      <c r="D110" s="0" t="s">
        <v>1221</v>
      </c>
      <c r="E110" s="395" t="n">
        <v>45.75</v>
      </c>
    </row>
    <row r="111" customFormat="false" ht="12.75" hidden="false" customHeight="false" outlineLevel="0" collapsed="false">
      <c r="A111" s="0" t="n">
        <v>69</v>
      </c>
      <c r="B111" s="0" t="s">
        <v>1326</v>
      </c>
      <c r="C111" s="0" t="s">
        <v>88</v>
      </c>
      <c r="D111" s="0" t="s">
        <v>1221</v>
      </c>
      <c r="E111" s="395" t="n">
        <v>69.93</v>
      </c>
    </row>
    <row r="112" customFormat="false" ht="12.75" hidden="false" customHeight="false" outlineLevel="0" collapsed="false">
      <c r="A112" s="0" t="n">
        <v>83</v>
      </c>
      <c r="B112" s="0" t="s">
        <v>1327</v>
      </c>
      <c r="C112" s="0" t="s">
        <v>88</v>
      </c>
      <c r="D112" s="0" t="s">
        <v>1221</v>
      </c>
      <c r="E112" s="395" t="n">
        <v>223.33</v>
      </c>
    </row>
    <row r="113" customFormat="false" ht="12.75" hidden="false" customHeight="false" outlineLevel="0" collapsed="false">
      <c r="A113" s="0" t="n">
        <v>74</v>
      </c>
      <c r="B113" s="0" t="s">
        <v>1328</v>
      </c>
      <c r="C113" s="0" t="s">
        <v>88</v>
      </c>
      <c r="D113" s="0" t="s">
        <v>1221</v>
      </c>
      <c r="E113" s="395" t="n">
        <v>311.8</v>
      </c>
    </row>
    <row r="114" customFormat="false" ht="12.75" hidden="false" customHeight="false" outlineLevel="0" collapsed="false">
      <c r="A114" s="0" t="n">
        <v>106</v>
      </c>
      <c r="B114" s="0" t="s">
        <v>1329</v>
      </c>
      <c r="C114" s="0" t="s">
        <v>88</v>
      </c>
      <c r="D114" s="0" t="s">
        <v>1221</v>
      </c>
      <c r="E114" s="395" t="n">
        <v>473.67</v>
      </c>
    </row>
    <row r="115" customFormat="false" ht="12.75" hidden="false" customHeight="false" outlineLevel="0" collapsed="false">
      <c r="A115" s="0" t="n">
        <v>87</v>
      </c>
      <c r="B115" s="0" t="s">
        <v>1330</v>
      </c>
      <c r="C115" s="0" t="s">
        <v>88</v>
      </c>
      <c r="D115" s="0" t="s">
        <v>1221</v>
      </c>
      <c r="E115" s="395" t="n">
        <v>22.51</v>
      </c>
    </row>
    <row r="116" customFormat="false" ht="12.75" hidden="false" customHeight="false" outlineLevel="0" collapsed="false">
      <c r="A116" s="0" t="n">
        <v>88</v>
      </c>
      <c r="B116" s="0" t="s">
        <v>1331</v>
      </c>
      <c r="C116" s="0" t="s">
        <v>88</v>
      </c>
      <c r="D116" s="0" t="s">
        <v>1221</v>
      </c>
      <c r="E116" s="395" t="n">
        <v>25.13</v>
      </c>
    </row>
    <row r="117" customFormat="false" ht="12.75" hidden="false" customHeight="false" outlineLevel="0" collapsed="false">
      <c r="A117" s="0" t="n">
        <v>89</v>
      </c>
      <c r="B117" s="0" t="s">
        <v>1332</v>
      </c>
      <c r="C117" s="0" t="s">
        <v>88</v>
      </c>
      <c r="D117" s="0" t="s">
        <v>1221</v>
      </c>
      <c r="E117" s="395" t="n">
        <v>37.15</v>
      </c>
    </row>
    <row r="118" customFormat="false" ht="12.75" hidden="false" customHeight="false" outlineLevel="0" collapsed="false">
      <c r="A118" s="0" t="n">
        <v>90</v>
      </c>
      <c r="B118" s="0" t="s">
        <v>1333</v>
      </c>
      <c r="C118" s="0" t="s">
        <v>88</v>
      </c>
      <c r="D118" s="0" t="s">
        <v>1221</v>
      </c>
      <c r="E118" s="395" t="n">
        <v>42.57</v>
      </c>
    </row>
    <row r="119" customFormat="false" ht="12.75" hidden="false" customHeight="false" outlineLevel="0" collapsed="false">
      <c r="A119" s="0" t="n">
        <v>81</v>
      </c>
      <c r="B119" s="0" t="s">
        <v>1334</v>
      </c>
      <c r="C119" s="0" t="s">
        <v>88</v>
      </c>
      <c r="D119" s="0" t="s">
        <v>1221</v>
      </c>
      <c r="E119" s="395" t="n">
        <v>72.8</v>
      </c>
    </row>
    <row r="120" customFormat="false" ht="12.75" hidden="false" customHeight="false" outlineLevel="0" collapsed="false">
      <c r="A120" s="0" t="n">
        <v>82</v>
      </c>
      <c r="B120" s="0" t="s">
        <v>1335</v>
      </c>
      <c r="C120" s="0" t="s">
        <v>88</v>
      </c>
      <c r="D120" s="0" t="s">
        <v>1221</v>
      </c>
      <c r="E120" s="395" t="n">
        <v>282.62</v>
      </c>
    </row>
    <row r="121" customFormat="false" ht="12.75" hidden="false" customHeight="false" outlineLevel="0" collapsed="false">
      <c r="A121" s="0" t="n">
        <v>105</v>
      </c>
      <c r="B121" s="0" t="s">
        <v>1336</v>
      </c>
      <c r="C121" s="0" t="s">
        <v>88</v>
      </c>
      <c r="D121" s="0" t="s">
        <v>1221</v>
      </c>
      <c r="E121" s="395" t="n">
        <v>330.88</v>
      </c>
    </row>
    <row r="122" customFormat="false" ht="12.75" hidden="false" customHeight="false" outlineLevel="0" collapsed="false">
      <c r="A122" s="0" t="n">
        <v>60</v>
      </c>
      <c r="B122" s="0" t="s">
        <v>1337</v>
      </c>
      <c r="C122" s="0" t="s">
        <v>88</v>
      </c>
      <c r="D122" s="0" t="s">
        <v>1223</v>
      </c>
      <c r="E122" s="395" t="n">
        <v>6.49</v>
      </c>
    </row>
    <row r="123" customFormat="false" ht="12.75" hidden="false" customHeight="false" outlineLevel="0" collapsed="false">
      <c r="A123" s="0" t="n">
        <v>72</v>
      </c>
      <c r="B123" s="0" t="s">
        <v>1338</v>
      </c>
      <c r="C123" s="0" t="s">
        <v>88</v>
      </c>
      <c r="D123" s="0" t="s">
        <v>1221</v>
      </c>
      <c r="E123" s="395" t="n">
        <v>44.51</v>
      </c>
    </row>
    <row r="124" customFormat="false" ht="12.75" hidden="false" customHeight="false" outlineLevel="0" collapsed="false">
      <c r="A124" s="0" t="n">
        <v>70</v>
      </c>
      <c r="B124" s="0" t="s">
        <v>1339</v>
      </c>
      <c r="C124" s="0" t="s">
        <v>88</v>
      </c>
      <c r="D124" s="0" t="s">
        <v>1221</v>
      </c>
      <c r="E124" s="395" t="n">
        <v>37.22</v>
      </c>
    </row>
    <row r="125" customFormat="false" ht="12.75" hidden="false" customHeight="false" outlineLevel="0" collapsed="false">
      <c r="A125" s="0" t="n">
        <v>85</v>
      </c>
      <c r="B125" s="0" t="s">
        <v>1340</v>
      </c>
      <c r="C125" s="0" t="s">
        <v>88</v>
      </c>
      <c r="D125" s="0" t="s">
        <v>1221</v>
      </c>
      <c r="E125" s="395" t="n">
        <v>54.02</v>
      </c>
    </row>
    <row r="126" customFormat="false" ht="12.75" hidden="false" customHeight="false" outlineLevel="0" collapsed="false">
      <c r="A126" s="0" t="n">
        <v>84</v>
      </c>
      <c r="B126" s="0" t="s">
        <v>1341</v>
      </c>
      <c r="C126" s="0" t="s">
        <v>88</v>
      </c>
      <c r="D126" s="0" t="s">
        <v>1221</v>
      </c>
      <c r="E126" s="395" t="n">
        <v>0.62</v>
      </c>
    </row>
    <row r="127" customFormat="false" ht="12.75" hidden="false" customHeight="false" outlineLevel="0" collapsed="false">
      <c r="A127" s="0" t="n">
        <v>37997</v>
      </c>
      <c r="B127" s="0" t="s">
        <v>1342</v>
      </c>
      <c r="C127" s="0" t="s">
        <v>88</v>
      </c>
      <c r="D127" s="0" t="s">
        <v>1221</v>
      </c>
      <c r="E127" s="395" t="n">
        <v>5.85</v>
      </c>
    </row>
    <row r="128" customFormat="false" ht="12.75" hidden="false" customHeight="false" outlineLevel="0" collapsed="false">
      <c r="A128" s="0" t="n">
        <v>37998</v>
      </c>
      <c r="B128" s="0" t="s">
        <v>1343</v>
      </c>
      <c r="C128" s="0" t="s">
        <v>88</v>
      </c>
      <c r="D128" s="0" t="s">
        <v>1221</v>
      </c>
      <c r="E128" s="395" t="n">
        <v>6.06</v>
      </c>
    </row>
    <row r="129" customFormat="false" ht="12.75" hidden="false" customHeight="false" outlineLevel="0" collapsed="false">
      <c r="A129" s="0" t="n">
        <v>10899</v>
      </c>
      <c r="B129" s="0" t="s">
        <v>1344</v>
      </c>
      <c r="C129" s="0" t="s">
        <v>88</v>
      </c>
      <c r="D129" s="0" t="s">
        <v>1221</v>
      </c>
      <c r="E129" s="395" t="n">
        <v>76.66</v>
      </c>
    </row>
    <row r="130" customFormat="false" ht="12.75" hidden="false" customHeight="false" outlineLevel="0" collapsed="false">
      <c r="A130" s="0" t="n">
        <v>10900</v>
      </c>
      <c r="B130" s="0" t="s">
        <v>1345</v>
      </c>
      <c r="C130" s="0" t="s">
        <v>88</v>
      </c>
      <c r="D130" s="0" t="s">
        <v>1221</v>
      </c>
      <c r="E130" s="395" t="n">
        <v>59.99</v>
      </c>
    </row>
    <row r="131" customFormat="false" ht="12.75" hidden="false" customHeight="false" outlineLevel="0" collapsed="false">
      <c r="A131" s="0" t="n">
        <v>46</v>
      </c>
      <c r="B131" s="0" t="s">
        <v>1346</v>
      </c>
      <c r="C131" s="0" t="s">
        <v>88</v>
      </c>
      <c r="D131" s="0" t="s">
        <v>1223</v>
      </c>
      <c r="E131" s="395" t="n">
        <v>56.75</v>
      </c>
    </row>
    <row r="132" customFormat="false" ht="12.75" hidden="false" customHeight="false" outlineLevel="0" collapsed="false">
      <c r="A132" s="0" t="n">
        <v>51</v>
      </c>
      <c r="B132" s="0" t="s">
        <v>1347</v>
      </c>
      <c r="C132" s="0" t="s">
        <v>88</v>
      </c>
      <c r="D132" s="0" t="s">
        <v>1223</v>
      </c>
      <c r="E132" s="395" t="n">
        <v>156.57</v>
      </c>
    </row>
    <row r="133" customFormat="false" ht="12.75" hidden="false" customHeight="false" outlineLevel="0" collapsed="false">
      <c r="A133" s="0" t="n">
        <v>12863</v>
      </c>
      <c r="B133" s="0" t="s">
        <v>1348</v>
      </c>
      <c r="C133" s="0" t="s">
        <v>88</v>
      </c>
      <c r="D133" s="0" t="s">
        <v>1223</v>
      </c>
      <c r="E133" s="395" t="n">
        <v>36.06</v>
      </c>
    </row>
    <row r="134" customFormat="false" ht="12.75" hidden="false" customHeight="false" outlineLevel="0" collapsed="false">
      <c r="A134" s="0" t="n">
        <v>50</v>
      </c>
      <c r="B134" s="0" t="s">
        <v>1349</v>
      </c>
      <c r="C134" s="0" t="s">
        <v>88</v>
      </c>
      <c r="D134" s="0" t="s">
        <v>1223</v>
      </c>
      <c r="E134" s="395" t="n">
        <v>81.76</v>
      </c>
    </row>
    <row r="135" customFormat="false" ht="12.75" hidden="false" customHeight="false" outlineLevel="0" collapsed="false">
      <c r="A135" s="0" t="n">
        <v>47</v>
      </c>
      <c r="B135" s="0" t="s">
        <v>1350</v>
      </c>
      <c r="C135" s="0" t="s">
        <v>88</v>
      </c>
      <c r="D135" s="0" t="s">
        <v>1223</v>
      </c>
      <c r="E135" s="395" t="n">
        <v>97.04</v>
      </c>
    </row>
    <row r="136" customFormat="false" ht="12.75" hidden="false" customHeight="false" outlineLevel="0" collapsed="false">
      <c r="A136" s="0" t="n">
        <v>48</v>
      </c>
      <c r="B136" s="0" t="s">
        <v>1351</v>
      </c>
      <c r="C136" s="0" t="s">
        <v>88</v>
      </c>
      <c r="D136" s="0" t="s">
        <v>1223</v>
      </c>
      <c r="E136" s="395" t="n">
        <v>25.31</v>
      </c>
    </row>
    <row r="137" customFormat="false" ht="12.75" hidden="false" customHeight="false" outlineLevel="0" collapsed="false">
      <c r="A137" s="0" t="n">
        <v>52</v>
      </c>
      <c r="B137" s="0" t="s">
        <v>1352</v>
      </c>
      <c r="C137" s="0" t="s">
        <v>88</v>
      </c>
      <c r="D137" s="0" t="s">
        <v>1223</v>
      </c>
      <c r="E137" s="395" t="n">
        <v>19.23</v>
      </c>
    </row>
    <row r="138" customFormat="false" ht="12.75" hidden="false" customHeight="false" outlineLevel="0" collapsed="false">
      <c r="A138" s="0" t="n">
        <v>43</v>
      </c>
      <c r="B138" s="0" t="s">
        <v>1353</v>
      </c>
      <c r="C138" s="0" t="s">
        <v>88</v>
      </c>
      <c r="D138" s="0" t="s">
        <v>1223</v>
      </c>
      <c r="E138" s="395" t="n">
        <v>64.9</v>
      </c>
    </row>
    <row r="139" customFormat="false" ht="12.75" hidden="false" customHeight="false" outlineLevel="0" collapsed="false">
      <c r="A139" s="0" t="n">
        <v>39719</v>
      </c>
      <c r="B139" s="0" t="s">
        <v>1354</v>
      </c>
      <c r="C139" s="0" t="s">
        <v>1271</v>
      </c>
      <c r="D139" s="0" t="s">
        <v>1221</v>
      </c>
      <c r="E139" s="395" t="n">
        <v>179.14</v>
      </c>
    </row>
    <row r="140" customFormat="false" ht="12.75" hidden="false" customHeight="false" outlineLevel="0" collapsed="false">
      <c r="A140" s="0" t="n">
        <v>3410</v>
      </c>
      <c r="B140" s="0" t="s">
        <v>1355</v>
      </c>
      <c r="C140" s="0" t="s">
        <v>753</v>
      </c>
      <c r="D140" s="0" t="s">
        <v>1221</v>
      </c>
      <c r="E140" s="395" t="n">
        <v>40.29</v>
      </c>
    </row>
    <row r="141" customFormat="false" ht="12.75" hidden="false" customHeight="false" outlineLevel="0" collapsed="false">
      <c r="A141" s="0" t="n">
        <v>4791</v>
      </c>
      <c r="B141" s="0" t="s">
        <v>1356</v>
      </c>
      <c r="C141" s="0" t="s">
        <v>753</v>
      </c>
      <c r="D141" s="0" t="s">
        <v>1221</v>
      </c>
      <c r="E141" s="395" t="n">
        <v>45.75</v>
      </c>
    </row>
    <row r="142" customFormat="false" ht="12.75" hidden="false" customHeight="false" outlineLevel="0" collapsed="false">
      <c r="A142" s="0" t="n">
        <v>157</v>
      </c>
      <c r="B142" s="0" t="s">
        <v>1357</v>
      </c>
      <c r="C142" s="0" t="s">
        <v>753</v>
      </c>
      <c r="D142" s="0" t="s">
        <v>1221</v>
      </c>
      <c r="E142" s="395" t="n">
        <v>161.94</v>
      </c>
    </row>
    <row r="143" customFormat="false" ht="12.75" hidden="false" customHeight="false" outlineLevel="0" collapsed="false">
      <c r="A143" s="0" t="n">
        <v>156</v>
      </c>
      <c r="B143" s="0" t="s">
        <v>1358</v>
      </c>
      <c r="C143" s="0" t="s">
        <v>753</v>
      </c>
      <c r="D143" s="0" t="s">
        <v>1221</v>
      </c>
      <c r="E143" s="395" t="n">
        <v>57.66</v>
      </c>
    </row>
    <row r="144" customFormat="false" ht="12.75" hidden="false" customHeight="false" outlineLevel="0" collapsed="false">
      <c r="A144" s="0" t="n">
        <v>131</v>
      </c>
      <c r="B144" s="0" t="s">
        <v>1359</v>
      </c>
      <c r="C144" s="0" t="s">
        <v>753</v>
      </c>
      <c r="D144" s="0" t="s">
        <v>1221</v>
      </c>
      <c r="E144" s="395" t="n">
        <v>49.31</v>
      </c>
    </row>
    <row r="145" customFormat="false" ht="12.75" hidden="false" customHeight="false" outlineLevel="0" collapsed="false">
      <c r="A145" s="0" t="n">
        <v>21114</v>
      </c>
      <c r="B145" s="0" t="s">
        <v>1360</v>
      </c>
      <c r="C145" s="0" t="s">
        <v>88</v>
      </c>
      <c r="D145" s="0" t="s">
        <v>1221</v>
      </c>
      <c r="E145" s="395" t="n">
        <v>35.31</v>
      </c>
    </row>
    <row r="146" customFormat="false" ht="12.75" hidden="false" customHeight="false" outlineLevel="0" collapsed="false">
      <c r="A146" s="0" t="n">
        <v>119</v>
      </c>
      <c r="B146" s="0" t="s">
        <v>1361</v>
      </c>
      <c r="C146" s="0" t="s">
        <v>88</v>
      </c>
      <c r="D146" s="0" t="s">
        <v>1228</v>
      </c>
      <c r="E146" s="395" t="n">
        <v>8.95</v>
      </c>
    </row>
    <row r="147" customFormat="false" ht="12.75" hidden="false" customHeight="false" outlineLevel="0" collapsed="false">
      <c r="A147" s="0" t="n">
        <v>122</v>
      </c>
      <c r="B147" s="0" t="s">
        <v>1362</v>
      </c>
      <c r="C147" s="0" t="s">
        <v>88</v>
      </c>
      <c r="D147" s="0" t="s">
        <v>1221</v>
      </c>
      <c r="E147" s="395" t="n">
        <v>68.86</v>
      </c>
    </row>
    <row r="148" customFormat="false" ht="12.75" hidden="false" customHeight="false" outlineLevel="0" collapsed="false">
      <c r="A148" s="0" t="n">
        <v>20080</v>
      </c>
      <c r="B148" s="0" t="s">
        <v>1363</v>
      </c>
      <c r="C148" s="0" t="s">
        <v>88</v>
      </c>
      <c r="D148" s="0" t="s">
        <v>1221</v>
      </c>
      <c r="E148" s="395" t="n">
        <v>22.47</v>
      </c>
    </row>
    <row r="149" customFormat="false" ht="12.75" hidden="false" customHeight="false" outlineLevel="0" collapsed="false">
      <c r="A149" s="0" t="n">
        <v>124</v>
      </c>
      <c r="B149" s="0" t="s">
        <v>1364</v>
      </c>
      <c r="C149" s="0" t="s">
        <v>1271</v>
      </c>
      <c r="D149" s="0" t="s">
        <v>1221</v>
      </c>
      <c r="E149" s="395" t="n">
        <v>19.01</v>
      </c>
    </row>
    <row r="150" customFormat="false" ht="12.75" hidden="false" customHeight="false" outlineLevel="0" collapsed="false">
      <c r="A150" s="0" t="n">
        <v>7334</v>
      </c>
      <c r="B150" s="0" t="s">
        <v>1365</v>
      </c>
      <c r="C150" s="0" t="s">
        <v>1271</v>
      </c>
      <c r="D150" s="0" t="s">
        <v>1221</v>
      </c>
      <c r="E150" s="395" t="n">
        <v>16.91</v>
      </c>
    </row>
    <row r="151" customFormat="false" ht="12.75" hidden="false" customHeight="false" outlineLevel="0" collapsed="false">
      <c r="A151" s="0" t="n">
        <v>123</v>
      </c>
      <c r="B151" s="0" t="s">
        <v>1366</v>
      </c>
      <c r="C151" s="0" t="s">
        <v>1271</v>
      </c>
      <c r="D151" s="0" t="s">
        <v>1228</v>
      </c>
      <c r="E151" s="395" t="n">
        <v>7.78</v>
      </c>
    </row>
    <row r="152" customFormat="false" ht="12.75" hidden="false" customHeight="false" outlineLevel="0" collapsed="false">
      <c r="A152" s="0" t="n">
        <v>127</v>
      </c>
      <c r="B152" s="0" t="s">
        <v>1367</v>
      </c>
      <c r="C152" s="0" t="s">
        <v>1271</v>
      </c>
      <c r="D152" s="0" t="s">
        <v>1221</v>
      </c>
      <c r="E152" s="395" t="n">
        <v>18.57</v>
      </c>
    </row>
    <row r="153" customFormat="false" ht="12.75" hidden="false" customHeight="false" outlineLevel="0" collapsed="false">
      <c r="A153" s="0" t="n">
        <v>41373</v>
      </c>
      <c r="B153" s="0" t="s">
        <v>1368</v>
      </c>
      <c r="C153" s="0" t="s">
        <v>1271</v>
      </c>
      <c r="D153" s="0" t="s">
        <v>1221</v>
      </c>
      <c r="E153" s="395" t="n">
        <v>25.88</v>
      </c>
    </row>
    <row r="154" customFormat="false" ht="12.75" hidden="false" customHeight="false" outlineLevel="0" collapsed="false">
      <c r="A154" s="0" t="n">
        <v>133</v>
      </c>
      <c r="B154" s="0" t="s">
        <v>1369</v>
      </c>
      <c r="C154" s="0" t="s">
        <v>1271</v>
      </c>
      <c r="D154" s="0" t="s">
        <v>1221</v>
      </c>
      <c r="E154" s="395" t="n">
        <v>7.71</v>
      </c>
    </row>
    <row r="155" customFormat="false" ht="12.75" hidden="false" customHeight="false" outlineLevel="0" collapsed="false">
      <c r="A155" s="0" t="n">
        <v>43617</v>
      </c>
      <c r="B155" s="0" t="s">
        <v>1370</v>
      </c>
      <c r="C155" s="0" t="s">
        <v>1271</v>
      </c>
      <c r="D155" s="0" t="s">
        <v>1221</v>
      </c>
      <c r="E155" s="395" t="n">
        <v>8.62</v>
      </c>
    </row>
    <row r="156" customFormat="false" ht="12.75" hidden="false" customHeight="false" outlineLevel="0" collapsed="false">
      <c r="A156" s="0" t="n">
        <v>132</v>
      </c>
      <c r="B156" s="0" t="s">
        <v>1371</v>
      </c>
      <c r="C156" s="0" t="s">
        <v>1271</v>
      </c>
      <c r="D156" s="0" t="s">
        <v>1221</v>
      </c>
      <c r="E156" s="395" t="n">
        <v>8</v>
      </c>
    </row>
    <row r="157" customFormat="false" ht="12.75" hidden="false" customHeight="false" outlineLevel="0" collapsed="false">
      <c r="A157" s="0" t="n">
        <v>43618</v>
      </c>
      <c r="B157" s="0" t="s">
        <v>1372</v>
      </c>
      <c r="C157" s="0" t="s">
        <v>753</v>
      </c>
      <c r="D157" s="0" t="s">
        <v>1221</v>
      </c>
      <c r="E157" s="395" t="n">
        <v>20.13</v>
      </c>
    </row>
    <row r="158" customFormat="false" ht="12.75" hidden="false" customHeight="false" outlineLevel="0" collapsed="false">
      <c r="A158" s="0" t="n">
        <v>37476</v>
      </c>
      <c r="B158" s="0" t="s">
        <v>1373</v>
      </c>
      <c r="C158" s="0" t="s">
        <v>88</v>
      </c>
      <c r="D158" s="0" t="s">
        <v>1221</v>
      </c>
      <c r="E158" s="395" t="n">
        <v>3527.06</v>
      </c>
    </row>
    <row r="159" customFormat="false" ht="12.75" hidden="false" customHeight="false" outlineLevel="0" collapsed="false">
      <c r="A159" s="0" t="n">
        <v>37478</v>
      </c>
      <c r="B159" s="0" t="s">
        <v>1374</v>
      </c>
      <c r="C159" s="0" t="s">
        <v>88</v>
      </c>
      <c r="D159" s="0" t="s">
        <v>1221</v>
      </c>
      <c r="E159" s="395" t="n">
        <v>4417.73</v>
      </c>
    </row>
    <row r="160" customFormat="false" ht="12.75" hidden="false" customHeight="false" outlineLevel="0" collapsed="false">
      <c r="A160" s="0" t="n">
        <v>37477</v>
      </c>
      <c r="B160" s="0" t="s">
        <v>1375</v>
      </c>
      <c r="C160" s="0" t="s">
        <v>88</v>
      </c>
      <c r="D160" s="0" t="s">
        <v>1221</v>
      </c>
      <c r="E160" s="395" t="n">
        <v>5985.31</v>
      </c>
    </row>
    <row r="161" customFormat="false" ht="12.75" hidden="false" customHeight="false" outlineLevel="0" collapsed="false">
      <c r="A161" s="0" t="n">
        <v>37479</v>
      </c>
      <c r="B161" s="0" t="s">
        <v>1376</v>
      </c>
      <c r="C161" s="0" t="s">
        <v>88</v>
      </c>
      <c r="D161" s="0" t="s">
        <v>1221</v>
      </c>
      <c r="E161" s="395" t="n">
        <v>7098.65</v>
      </c>
    </row>
    <row r="162" customFormat="false" ht="12.75" hidden="false" customHeight="false" outlineLevel="0" collapsed="false">
      <c r="A162" s="0" t="n">
        <v>4319</v>
      </c>
      <c r="B162" s="0" t="s">
        <v>1377</v>
      </c>
      <c r="C162" s="0" t="s">
        <v>88</v>
      </c>
      <c r="D162" s="0" t="s">
        <v>1221</v>
      </c>
      <c r="E162" s="395" t="n">
        <v>2.31</v>
      </c>
    </row>
    <row r="163" customFormat="false" ht="12.75" hidden="false" customHeight="false" outlineLevel="0" collapsed="false">
      <c r="A163" s="0" t="n">
        <v>42409</v>
      </c>
      <c r="B163" s="0" t="s">
        <v>1378</v>
      </c>
      <c r="C163" s="0" t="s">
        <v>753</v>
      </c>
      <c r="D163" s="0" t="s">
        <v>1221</v>
      </c>
      <c r="E163" s="395" t="n">
        <v>12.68</v>
      </c>
    </row>
    <row r="164" customFormat="false" ht="12.75" hidden="false" customHeight="false" outlineLevel="0" collapsed="false">
      <c r="A164" s="0" t="n">
        <v>40553</v>
      </c>
      <c r="B164" s="0" t="s">
        <v>1379</v>
      </c>
      <c r="C164" s="0" t="s">
        <v>757</v>
      </c>
      <c r="D164" s="0" t="s">
        <v>1223</v>
      </c>
      <c r="E164" s="395" t="n">
        <v>39.08</v>
      </c>
    </row>
    <row r="165" customFormat="false" ht="12.75" hidden="false" customHeight="false" outlineLevel="0" collapsed="false">
      <c r="A165" s="0" t="n">
        <v>6114</v>
      </c>
      <c r="B165" s="0" t="s">
        <v>1380</v>
      </c>
      <c r="C165" s="0" t="s">
        <v>1381</v>
      </c>
      <c r="D165" s="0" t="s">
        <v>1221</v>
      </c>
      <c r="E165" s="395" t="n">
        <v>12.33</v>
      </c>
    </row>
    <row r="166" customFormat="false" ht="12.75" hidden="false" customHeight="false" outlineLevel="0" collapsed="false">
      <c r="A166" s="0" t="n">
        <v>40912</v>
      </c>
      <c r="B166" s="0" t="s">
        <v>1382</v>
      </c>
      <c r="C166" s="0" t="s">
        <v>1383</v>
      </c>
      <c r="D166" s="0" t="s">
        <v>1221</v>
      </c>
      <c r="E166" s="395" t="n">
        <v>2199.3</v>
      </c>
    </row>
    <row r="167" customFormat="false" ht="12.75" hidden="false" customHeight="false" outlineLevel="0" collapsed="false">
      <c r="A167" s="0" t="n">
        <v>247</v>
      </c>
      <c r="B167" s="0" t="s">
        <v>1384</v>
      </c>
      <c r="C167" s="0" t="s">
        <v>1381</v>
      </c>
      <c r="D167" s="0" t="s">
        <v>1221</v>
      </c>
      <c r="E167" s="395" t="n">
        <v>13.11</v>
      </c>
    </row>
    <row r="168" customFormat="false" ht="12.75" hidden="false" customHeight="false" outlineLevel="0" collapsed="false">
      <c r="A168" s="0" t="n">
        <v>40919</v>
      </c>
      <c r="B168" s="0" t="s">
        <v>1385</v>
      </c>
      <c r="C168" s="0" t="s">
        <v>1383</v>
      </c>
      <c r="D168" s="0" t="s">
        <v>1221</v>
      </c>
      <c r="E168" s="395" t="n">
        <v>2336.63</v>
      </c>
    </row>
    <row r="169" customFormat="false" ht="12.75" hidden="false" customHeight="false" outlineLevel="0" collapsed="false">
      <c r="A169" s="0" t="n">
        <v>40984</v>
      </c>
      <c r="B169" s="0" t="s">
        <v>1386</v>
      </c>
      <c r="C169" s="0" t="s">
        <v>1383</v>
      </c>
      <c r="D169" s="0" t="s">
        <v>1221</v>
      </c>
      <c r="E169" s="395" t="n">
        <v>1783.47</v>
      </c>
    </row>
    <row r="170" customFormat="false" ht="12.75" hidden="false" customHeight="false" outlineLevel="0" collapsed="false">
      <c r="A170" s="0" t="n">
        <v>44499</v>
      </c>
      <c r="B170" s="0" t="s">
        <v>1387</v>
      </c>
      <c r="C170" s="0" t="s">
        <v>1381</v>
      </c>
      <c r="D170" s="0" t="s">
        <v>1221</v>
      </c>
      <c r="E170" s="395" t="n">
        <v>10</v>
      </c>
    </row>
    <row r="171" customFormat="false" ht="12.75" hidden="false" customHeight="false" outlineLevel="0" collapsed="false">
      <c r="A171" s="0" t="n">
        <v>248</v>
      </c>
      <c r="B171" s="0" t="s">
        <v>1388</v>
      </c>
      <c r="C171" s="0" t="s">
        <v>1381</v>
      </c>
      <c r="D171" s="0" t="s">
        <v>1221</v>
      </c>
      <c r="E171" s="395" t="n">
        <v>15.25</v>
      </c>
    </row>
    <row r="172" customFormat="false" ht="12.75" hidden="false" customHeight="false" outlineLevel="0" collapsed="false">
      <c r="A172" s="0" t="n">
        <v>41086</v>
      </c>
      <c r="B172" s="0" t="s">
        <v>1389</v>
      </c>
      <c r="C172" s="0" t="s">
        <v>1383</v>
      </c>
      <c r="D172" s="0" t="s">
        <v>1221</v>
      </c>
      <c r="E172" s="395" t="n">
        <v>2716.26</v>
      </c>
    </row>
    <row r="173" customFormat="false" ht="12.75" hidden="false" customHeight="false" outlineLevel="0" collapsed="false">
      <c r="A173" s="0" t="n">
        <v>34466</v>
      </c>
      <c r="B173" s="0" t="s">
        <v>1390</v>
      </c>
      <c r="C173" s="0" t="s">
        <v>1381</v>
      </c>
      <c r="D173" s="0" t="s">
        <v>1221</v>
      </c>
      <c r="E173" s="395" t="n">
        <v>13.57</v>
      </c>
    </row>
    <row r="174" customFormat="false" ht="12.75" hidden="false" customHeight="false" outlineLevel="0" collapsed="false">
      <c r="A174" s="0" t="n">
        <v>41083</v>
      </c>
      <c r="B174" s="0" t="s">
        <v>1391</v>
      </c>
      <c r="C174" s="0" t="s">
        <v>1383</v>
      </c>
      <c r="D174" s="0" t="s">
        <v>1221</v>
      </c>
      <c r="E174" s="395" t="n">
        <v>2420.1</v>
      </c>
    </row>
    <row r="175" customFormat="false" ht="12.75" hidden="false" customHeight="false" outlineLevel="0" collapsed="false">
      <c r="A175" s="0" t="n">
        <v>252</v>
      </c>
      <c r="B175" s="0" t="s">
        <v>1392</v>
      </c>
      <c r="C175" s="0" t="s">
        <v>1381</v>
      </c>
      <c r="D175" s="0" t="s">
        <v>1221</v>
      </c>
      <c r="E175" s="395" t="n">
        <v>13.59</v>
      </c>
    </row>
    <row r="176" customFormat="false" ht="12.75" hidden="false" customHeight="false" outlineLevel="0" collapsed="false">
      <c r="A176" s="0" t="n">
        <v>40909</v>
      </c>
      <c r="B176" s="0" t="s">
        <v>1393</v>
      </c>
      <c r="C176" s="0" t="s">
        <v>1383</v>
      </c>
      <c r="D176" s="0" t="s">
        <v>1221</v>
      </c>
      <c r="E176" s="395" t="n">
        <v>2421</v>
      </c>
    </row>
    <row r="177" customFormat="false" ht="12.75" hidden="false" customHeight="false" outlineLevel="0" collapsed="false">
      <c r="A177" s="0" t="n">
        <v>242</v>
      </c>
      <c r="B177" s="0" t="s">
        <v>1394</v>
      </c>
      <c r="C177" s="0" t="s">
        <v>1381</v>
      </c>
      <c r="D177" s="0" t="s">
        <v>1221</v>
      </c>
      <c r="E177" s="395" t="n">
        <v>13.59</v>
      </c>
    </row>
    <row r="178" customFormat="false" ht="12.75" hidden="false" customHeight="false" outlineLevel="0" collapsed="false">
      <c r="A178" s="0" t="n">
        <v>41085</v>
      </c>
      <c r="B178" s="0" t="s">
        <v>1395</v>
      </c>
      <c r="C178" s="0" t="s">
        <v>1383</v>
      </c>
      <c r="D178" s="0" t="s">
        <v>1221</v>
      </c>
      <c r="E178" s="395" t="n">
        <v>2421.72</v>
      </c>
    </row>
    <row r="179" customFormat="false" ht="12.75" hidden="false" customHeight="false" outlineLevel="0" collapsed="false">
      <c r="A179" s="0" t="n">
        <v>427</v>
      </c>
      <c r="B179" s="0" t="s">
        <v>1396</v>
      </c>
      <c r="C179" s="0" t="s">
        <v>88</v>
      </c>
      <c r="D179" s="0" t="s">
        <v>1223</v>
      </c>
      <c r="E179" s="395" t="n">
        <v>11.98</v>
      </c>
    </row>
    <row r="180" customFormat="false" ht="12.75" hidden="false" customHeight="false" outlineLevel="0" collapsed="false">
      <c r="A180" s="0" t="n">
        <v>417</v>
      </c>
      <c r="B180" s="0" t="s">
        <v>1397</v>
      </c>
      <c r="C180" s="0" t="s">
        <v>88</v>
      </c>
      <c r="D180" s="0" t="s">
        <v>1223</v>
      </c>
      <c r="E180" s="395" t="n">
        <v>5.65</v>
      </c>
    </row>
    <row r="181" customFormat="false" ht="12.75" hidden="false" customHeight="false" outlineLevel="0" collapsed="false">
      <c r="A181" s="0" t="n">
        <v>11273</v>
      </c>
      <c r="B181" s="0" t="s">
        <v>1398</v>
      </c>
      <c r="C181" s="0" t="s">
        <v>88</v>
      </c>
      <c r="D181" s="0" t="s">
        <v>1223</v>
      </c>
      <c r="E181" s="395" t="n">
        <v>17.53</v>
      </c>
    </row>
    <row r="182" customFormat="false" ht="12.75" hidden="false" customHeight="false" outlineLevel="0" collapsed="false">
      <c r="A182" s="0" t="n">
        <v>11272</v>
      </c>
      <c r="B182" s="0" t="s">
        <v>1399</v>
      </c>
      <c r="C182" s="0" t="s">
        <v>88</v>
      </c>
      <c r="D182" s="0" t="s">
        <v>1223</v>
      </c>
      <c r="E182" s="395" t="n">
        <v>10.58</v>
      </c>
    </row>
    <row r="183" customFormat="false" ht="12.75" hidden="false" customHeight="false" outlineLevel="0" collapsed="false">
      <c r="A183" s="0" t="n">
        <v>11275</v>
      </c>
      <c r="B183" s="0" t="s">
        <v>1400</v>
      </c>
      <c r="C183" s="0" t="s">
        <v>88</v>
      </c>
      <c r="D183" s="0" t="s">
        <v>1223</v>
      </c>
      <c r="E183" s="395" t="n">
        <v>4.24</v>
      </c>
    </row>
    <row r="184" customFormat="false" ht="12.75" hidden="false" customHeight="false" outlineLevel="0" collapsed="false">
      <c r="A184" s="0" t="n">
        <v>11274</v>
      </c>
      <c r="B184" s="0" t="s">
        <v>1401</v>
      </c>
      <c r="C184" s="0" t="s">
        <v>88</v>
      </c>
      <c r="D184" s="0" t="s">
        <v>1223</v>
      </c>
      <c r="E184" s="395" t="n">
        <v>3.23</v>
      </c>
    </row>
    <row r="185" customFormat="false" ht="12.75" hidden="false" customHeight="false" outlineLevel="0" collapsed="false">
      <c r="A185" s="0" t="n">
        <v>38470</v>
      </c>
      <c r="B185" s="0" t="s">
        <v>1402</v>
      </c>
      <c r="C185" s="0" t="s">
        <v>88</v>
      </c>
      <c r="D185" s="0" t="s">
        <v>1228</v>
      </c>
      <c r="E185" s="395" t="n">
        <v>50.34</v>
      </c>
    </row>
    <row r="186" customFormat="false" ht="12.75" hidden="false" customHeight="false" outlineLevel="0" collapsed="false">
      <c r="A186" s="0" t="n">
        <v>38547</v>
      </c>
      <c r="B186" s="0" t="s">
        <v>1403</v>
      </c>
      <c r="C186" s="0" t="s">
        <v>88</v>
      </c>
      <c r="D186" s="0" t="s">
        <v>1221</v>
      </c>
      <c r="E186" s="395" t="n">
        <v>137.37</v>
      </c>
    </row>
    <row r="187" customFormat="false" ht="12.75" hidden="false" customHeight="false" outlineLevel="0" collapsed="false">
      <c r="A187" s="0" t="n">
        <v>38469</v>
      </c>
      <c r="B187" s="0" t="s">
        <v>1404</v>
      </c>
      <c r="C187" s="0" t="s">
        <v>88</v>
      </c>
      <c r="D187" s="0" t="s">
        <v>1221</v>
      </c>
      <c r="E187" s="395" t="n">
        <v>147.71</v>
      </c>
    </row>
    <row r="188" customFormat="false" ht="12.75" hidden="false" customHeight="false" outlineLevel="0" collapsed="false">
      <c r="A188" s="0" t="n">
        <v>38467</v>
      </c>
      <c r="B188" s="0" t="s">
        <v>1405</v>
      </c>
      <c r="C188" s="0" t="s">
        <v>88</v>
      </c>
      <c r="D188" s="0" t="s">
        <v>1221</v>
      </c>
      <c r="E188" s="395" t="n">
        <v>83.11</v>
      </c>
    </row>
    <row r="189" customFormat="false" ht="12.75" hidden="false" customHeight="false" outlineLevel="0" collapsed="false">
      <c r="A189" s="0" t="n">
        <v>38468</v>
      </c>
      <c r="B189" s="0" t="s">
        <v>863</v>
      </c>
      <c r="C189" s="0" t="s">
        <v>88</v>
      </c>
      <c r="D189" s="0" t="s">
        <v>1221</v>
      </c>
      <c r="E189" s="395" t="n">
        <v>91.45</v>
      </c>
    </row>
    <row r="190" customFormat="false" ht="12.75" hidden="false" customHeight="false" outlineLevel="0" collapsed="false">
      <c r="A190" s="0" t="n">
        <v>38471</v>
      </c>
      <c r="B190" s="0" t="s">
        <v>1406</v>
      </c>
      <c r="C190" s="0" t="s">
        <v>88</v>
      </c>
      <c r="D190" s="0" t="s">
        <v>1221</v>
      </c>
      <c r="E190" s="395" t="n">
        <v>118.77</v>
      </c>
    </row>
    <row r="191" customFormat="false" ht="12.75" hidden="false" customHeight="false" outlineLevel="0" collapsed="false">
      <c r="A191" s="0" t="n">
        <v>37370</v>
      </c>
      <c r="B191" s="0" t="s">
        <v>1407</v>
      </c>
      <c r="C191" s="0" t="s">
        <v>1381</v>
      </c>
      <c r="D191" s="0" t="s">
        <v>1228</v>
      </c>
      <c r="E191" s="395" t="n">
        <v>2.85</v>
      </c>
    </row>
    <row r="192" customFormat="false" ht="12.75" hidden="false" customHeight="false" outlineLevel="0" collapsed="false">
      <c r="A192" s="0" t="n">
        <v>40862</v>
      </c>
      <c r="B192" s="0" t="s">
        <v>1408</v>
      </c>
      <c r="C192" s="0" t="s">
        <v>1383</v>
      </c>
      <c r="D192" s="0" t="s">
        <v>1228</v>
      </c>
      <c r="E192" s="395" t="n">
        <v>536.95</v>
      </c>
    </row>
    <row r="193" customFormat="false" ht="12.75" hidden="false" customHeight="false" outlineLevel="0" collapsed="false">
      <c r="A193" s="0" t="n">
        <v>10658</v>
      </c>
      <c r="B193" s="0" t="s">
        <v>1409</v>
      </c>
      <c r="C193" s="0" t="s">
        <v>88</v>
      </c>
      <c r="D193" s="0" t="s">
        <v>1223</v>
      </c>
      <c r="E193" s="395" t="n">
        <v>7770</v>
      </c>
    </row>
    <row r="194" customFormat="false" ht="12.75" hidden="false" customHeight="false" outlineLevel="0" collapsed="false">
      <c r="A194" s="0" t="n">
        <v>253</v>
      </c>
      <c r="B194" s="0" t="s">
        <v>1410</v>
      </c>
      <c r="C194" s="0" t="s">
        <v>1381</v>
      </c>
      <c r="D194" s="0" t="s">
        <v>1228</v>
      </c>
      <c r="E194" s="395" t="n">
        <v>26.64</v>
      </c>
    </row>
    <row r="195" customFormat="false" ht="12.75" hidden="false" customHeight="false" outlineLevel="0" collapsed="false">
      <c r="A195" s="0" t="n">
        <v>40809</v>
      </c>
      <c r="B195" s="0" t="s">
        <v>1411</v>
      </c>
      <c r="C195" s="0" t="s">
        <v>1383</v>
      </c>
      <c r="D195" s="0" t="s">
        <v>1221</v>
      </c>
      <c r="E195" s="395" t="n">
        <v>4743.15</v>
      </c>
    </row>
    <row r="196" customFormat="false" ht="12.75" hidden="false" customHeight="false" outlineLevel="0" collapsed="false">
      <c r="A196" s="0" t="n">
        <v>42428</v>
      </c>
      <c r="B196" s="0" t="s">
        <v>1412</v>
      </c>
      <c r="C196" s="0" t="s">
        <v>88</v>
      </c>
      <c r="D196" s="0" t="s">
        <v>1223</v>
      </c>
      <c r="E196" s="395" t="n">
        <v>2251</v>
      </c>
    </row>
    <row r="197" customFormat="false" ht="12.75" hidden="false" customHeight="false" outlineLevel="0" collapsed="false">
      <c r="A197" s="0" t="n">
        <v>583</v>
      </c>
      <c r="B197" s="0" t="s">
        <v>1413</v>
      </c>
      <c r="C197" s="0" t="s">
        <v>753</v>
      </c>
      <c r="D197" s="0" t="s">
        <v>1223</v>
      </c>
      <c r="E197" s="395" t="n">
        <v>40.52</v>
      </c>
    </row>
    <row r="198" customFormat="false" ht="12.75" hidden="false" customHeight="false" outlineLevel="0" collapsed="false">
      <c r="A198" s="0" t="n">
        <v>301</v>
      </c>
      <c r="B198" s="0" t="s">
        <v>1414</v>
      </c>
      <c r="C198" s="0" t="s">
        <v>88</v>
      </c>
      <c r="D198" s="0" t="s">
        <v>1228</v>
      </c>
      <c r="E198" s="395" t="n">
        <v>3.11</v>
      </c>
    </row>
    <row r="199" customFormat="false" ht="12.75" hidden="false" customHeight="false" outlineLevel="0" collapsed="false">
      <c r="A199" s="0" t="n">
        <v>296</v>
      </c>
      <c r="B199" s="0" t="s">
        <v>1415</v>
      </c>
      <c r="C199" s="0" t="s">
        <v>88</v>
      </c>
      <c r="D199" s="0" t="s">
        <v>1221</v>
      </c>
      <c r="E199" s="395" t="n">
        <v>1.75</v>
      </c>
    </row>
    <row r="200" customFormat="false" ht="12.75" hidden="false" customHeight="false" outlineLevel="0" collapsed="false">
      <c r="A200" s="0" t="n">
        <v>297</v>
      </c>
      <c r="B200" s="0" t="s">
        <v>1416</v>
      </c>
      <c r="C200" s="0" t="s">
        <v>88</v>
      </c>
      <c r="D200" s="0" t="s">
        <v>1221</v>
      </c>
      <c r="E200" s="395" t="n">
        <v>2.58</v>
      </c>
    </row>
    <row r="201" customFormat="false" ht="12.75" hidden="false" customHeight="false" outlineLevel="0" collapsed="false">
      <c r="A201" s="0" t="n">
        <v>299</v>
      </c>
      <c r="B201" s="0" t="s">
        <v>1417</v>
      </c>
      <c r="C201" s="0" t="s">
        <v>88</v>
      </c>
      <c r="D201" s="0" t="s">
        <v>1221</v>
      </c>
      <c r="E201" s="395" t="n">
        <v>3.65</v>
      </c>
    </row>
    <row r="202" customFormat="false" ht="12.75" hidden="false" customHeight="false" outlineLevel="0" collapsed="false">
      <c r="A202" s="0" t="n">
        <v>300</v>
      </c>
      <c r="B202" s="0" t="s">
        <v>1418</v>
      </c>
      <c r="C202" s="0" t="s">
        <v>88</v>
      </c>
      <c r="D202" s="0" t="s">
        <v>1221</v>
      </c>
      <c r="E202" s="395" t="n">
        <v>12.62</v>
      </c>
    </row>
    <row r="203" customFormat="false" ht="12.75" hidden="false" customHeight="false" outlineLevel="0" collapsed="false">
      <c r="A203" s="0" t="n">
        <v>20085</v>
      </c>
      <c r="B203" s="0" t="s">
        <v>1419</v>
      </c>
      <c r="C203" s="0" t="s">
        <v>88</v>
      </c>
      <c r="D203" s="0" t="s">
        <v>1221</v>
      </c>
      <c r="E203" s="395" t="n">
        <v>2.31</v>
      </c>
    </row>
    <row r="204" customFormat="false" ht="12.75" hidden="false" customHeight="false" outlineLevel="0" collapsed="false">
      <c r="A204" s="0" t="n">
        <v>298</v>
      </c>
      <c r="B204" s="0" t="s">
        <v>1420</v>
      </c>
      <c r="C204" s="0" t="s">
        <v>88</v>
      </c>
      <c r="D204" s="0" t="s">
        <v>1221</v>
      </c>
      <c r="E204" s="395" t="n">
        <v>2.8</v>
      </c>
    </row>
    <row r="205" customFormat="false" ht="12.75" hidden="false" customHeight="false" outlineLevel="0" collapsed="false">
      <c r="A205" s="0" t="n">
        <v>311</v>
      </c>
      <c r="B205" s="0" t="s">
        <v>1421</v>
      </c>
      <c r="C205" s="0" t="s">
        <v>88</v>
      </c>
      <c r="D205" s="0" t="s">
        <v>1221</v>
      </c>
      <c r="E205" s="395" t="n">
        <v>10.41</v>
      </c>
    </row>
    <row r="206" customFormat="false" ht="12.75" hidden="false" customHeight="false" outlineLevel="0" collapsed="false">
      <c r="A206" s="0" t="n">
        <v>318</v>
      </c>
      <c r="B206" s="0" t="s">
        <v>1422</v>
      </c>
      <c r="C206" s="0" t="s">
        <v>88</v>
      </c>
      <c r="D206" s="0" t="s">
        <v>1221</v>
      </c>
      <c r="E206" s="395" t="n">
        <v>20.97</v>
      </c>
    </row>
    <row r="207" customFormat="false" ht="12.75" hidden="false" customHeight="false" outlineLevel="0" collapsed="false">
      <c r="A207" s="0" t="n">
        <v>319</v>
      </c>
      <c r="B207" s="0" t="s">
        <v>1423</v>
      </c>
      <c r="C207" s="0" t="s">
        <v>88</v>
      </c>
      <c r="D207" s="0" t="s">
        <v>1221</v>
      </c>
      <c r="E207" s="395" t="n">
        <v>32.87</v>
      </c>
    </row>
    <row r="208" customFormat="false" ht="12.75" hidden="false" customHeight="false" outlineLevel="0" collapsed="false">
      <c r="A208" s="0" t="n">
        <v>303</v>
      </c>
      <c r="B208" s="0" t="s">
        <v>1424</v>
      </c>
      <c r="C208" s="0" t="s">
        <v>88</v>
      </c>
      <c r="D208" s="0" t="s">
        <v>1221</v>
      </c>
      <c r="E208" s="395" t="n">
        <v>3.44</v>
      </c>
    </row>
    <row r="209" customFormat="false" ht="12.75" hidden="false" customHeight="false" outlineLevel="0" collapsed="false">
      <c r="A209" s="0" t="n">
        <v>305</v>
      </c>
      <c r="B209" s="0" t="s">
        <v>1425</v>
      </c>
      <c r="C209" s="0" t="s">
        <v>88</v>
      </c>
      <c r="D209" s="0" t="s">
        <v>1221</v>
      </c>
      <c r="E209" s="395" t="n">
        <v>10.84</v>
      </c>
    </row>
    <row r="210" customFormat="false" ht="12.75" hidden="false" customHeight="false" outlineLevel="0" collapsed="false">
      <c r="A210" s="0" t="n">
        <v>306</v>
      </c>
      <c r="B210" s="0" t="s">
        <v>1426</v>
      </c>
      <c r="C210" s="0" t="s">
        <v>88</v>
      </c>
      <c r="D210" s="0" t="s">
        <v>1221</v>
      </c>
      <c r="E210" s="395" t="n">
        <v>16.43</v>
      </c>
    </row>
    <row r="211" customFormat="false" ht="12.75" hidden="false" customHeight="false" outlineLevel="0" collapsed="false">
      <c r="A211" s="0" t="n">
        <v>307</v>
      </c>
      <c r="B211" s="0" t="s">
        <v>1427</v>
      </c>
      <c r="C211" s="0" t="s">
        <v>88</v>
      </c>
      <c r="D211" s="0" t="s">
        <v>1221</v>
      </c>
      <c r="E211" s="395" t="n">
        <v>41.53</v>
      </c>
    </row>
    <row r="212" customFormat="false" ht="12.75" hidden="false" customHeight="false" outlineLevel="0" collapsed="false">
      <c r="A212" s="0" t="n">
        <v>309</v>
      </c>
      <c r="B212" s="0" t="s">
        <v>1428</v>
      </c>
      <c r="C212" s="0" t="s">
        <v>88</v>
      </c>
      <c r="D212" s="0" t="s">
        <v>1221</v>
      </c>
      <c r="E212" s="395" t="n">
        <v>68.02</v>
      </c>
    </row>
    <row r="213" customFormat="false" ht="12.75" hidden="false" customHeight="false" outlineLevel="0" collapsed="false">
      <c r="A213" s="0" t="n">
        <v>310</v>
      </c>
      <c r="B213" s="0" t="s">
        <v>1429</v>
      </c>
      <c r="C213" s="0" t="s">
        <v>88</v>
      </c>
      <c r="D213" s="0" t="s">
        <v>1221</v>
      </c>
      <c r="E213" s="395" t="n">
        <v>94.28</v>
      </c>
    </row>
    <row r="214" customFormat="false" ht="12.75" hidden="false" customHeight="false" outlineLevel="0" collapsed="false">
      <c r="A214" s="0" t="n">
        <v>328</v>
      </c>
      <c r="B214" s="0" t="s">
        <v>1430</v>
      </c>
      <c r="C214" s="0" t="s">
        <v>88</v>
      </c>
      <c r="D214" s="0" t="s">
        <v>1221</v>
      </c>
      <c r="E214" s="395" t="n">
        <v>8.24</v>
      </c>
    </row>
    <row r="215" customFormat="false" ht="12.75" hidden="false" customHeight="false" outlineLevel="0" collapsed="false">
      <c r="A215" s="0" t="n">
        <v>325</v>
      </c>
      <c r="B215" s="0" t="s">
        <v>1431</v>
      </c>
      <c r="C215" s="0" t="s">
        <v>88</v>
      </c>
      <c r="D215" s="0" t="s">
        <v>1221</v>
      </c>
      <c r="E215" s="395" t="n">
        <v>2.43</v>
      </c>
    </row>
    <row r="216" customFormat="false" ht="12.75" hidden="false" customHeight="false" outlineLevel="0" collapsed="false">
      <c r="A216" s="0" t="n">
        <v>20326</v>
      </c>
      <c r="B216" s="0" t="s">
        <v>1432</v>
      </c>
      <c r="C216" s="0" t="s">
        <v>88</v>
      </c>
      <c r="D216" s="0" t="s">
        <v>1221</v>
      </c>
      <c r="E216" s="395" t="n">
        <v>4.45</v>
      </c>
    </row>
    <row r="217" customFormat="false" ht="12.75" hidden="false" customHeight="false" outlineLevel="0" collapsed="false">
      <c r="A217" s="0" t="n">
        <v>329</v>
      </c>
      <c r="B217" s="0" t="s">
        <v>1433</v>
      </c>
      <c r="C217" s="0" t="s">
        <v>88</v>
      </c>
      <c r="D217" s="0" t="s">
        <v>1221</v>
      </c>
      <c r="E217" s="395" t="n">
        <v>6.89</v>
      </c>
    </row>
    <row r="218" customFormat="false" ht="12.75" hidden="false" customHeight="false" outlineLevel="0" collapsed="false">
      <c r="A218" s="0" t="n">
        <v>308</v>
      </c>
      <c r="B218" s="0" t="s">
        <v>1434</v>
      </c>
      <c r="C218" s="0" t="s">
        <v>88</v>
      </c>
      <c r="D218" s="0" t="s">
        <v>1221</v>
      </c>
      <c r="E218" s="395" t="n">
        <v>92.68</v>
      </c>
    </row>
    <row r="219" customFormat="false" ht="12.75" hidden="false" customHeight="false" outlineLevel="0" collapsed="false">
      <c r="A219" s="0" t="n">
        <v>39642</v>
      </c>
      <c r="B219" s="0" t="s">
        <v>1435</v>
      </c>
      <c r="C219" s="0" t="s">
        <v>88</v>
      </c>
      <c r="D219" s="0" t="s">
        <v>1221</v>
      </c>
      <c r="E219" s="395" t="n">
        <v>3.05</v>
      </c>
    </row>
    <row r="220" customFormat="false" ht="12.75" hidden="false" customHeight="false" outlineLevel="0" collapsed="false">
      <c r="A220" s="0" t="n">
        <v>39641</v>
      </c>
      <c r="B220" s="0" t="s">
        <v>1436</v>
      </c>
      <c r="C220" s="0" t="s">
        <v>88</v>
      </c>
      <c r="D220" s="0" t="s">
        <v>1221</v>
      </c>
      <c r="E220" s="395" t="n">
        <v>2.68</v>
      </c>
    </row>
    <row r="221" customFormat="false" ht="12.75" hidden="false" customHeight="false" outlineLevel="0" collapsed="false">
      <c r="A221" s="0" t="n">
        <v>39643</v>
      </c>
      <c r="B221" s="0" t="s">
        <v>1437</v>
      </c>
      <c r="C221" s="0" t="s">
        <v>88</v>
      </c>
      <c r="D221" s="0" t="s">
        <v>1221</v>
      </c>
      <c r="E221" s="395" t="n">
        <v>3.58</v>
      </c>
    </row>
    <row r="222" customFormat="false" ht="12.75" hidden="false" customHeight="false" outlineLevel="0" collapsed="false">
      <c r="A222" s="0" t="n">
        <v>39644</v>
      </c>
      <c r="B222" s="0" t="s">
        <v>1438</v>
      </c>
      <c r="C222" s="0" t="s">
        <v>88</v>
      </c>
      <c r="D222" s="0" t="s">
        <v>1221</v>
      </c>
      <c r="E222" s="395" t="n">
        <v>5.56</v>
      </c>
    </row>
    <row r="223" customFormat="false" ht="12.75" hidden="false" customHeight="false" outlineLevel="0" collapsed="false">
      <c r="A223" s="0" t="n">
        <v>39645</v>
      </c>
      <c r="B223" s="0" t="s">
        <v>1439</v>
      </c>
      <c r="C223" s="0" t="s">
        <v>88</v>
      </c>
      <c r="D223" s="0" t="s">
        <v>1221</v>
      </c>
      <c r="E223" s="395" t="n">
        <v>6.09</v>
      </c>
    </row>
    <row r="224" customFormat="false" ht="12.75" hidden="false" customHeight="false" outlineLevel="0" collapsed="false">
      <c r="A224" s="0" t="n">
        <v>41610</v>
      </c>
      <c r="B224" s="0" t="s">
        <v>1440</v>
      </c>
      <c r="C224" s="0" t="s">
        <v>88</v>
      </c>
      <c r="D224" s="0" t="s">
        <v>1221</v>
      </c>
      <c r="E224" s="395" t="n">
        <v>654.35</v>
      </c>
    </row>
    <row r="225" customFormat="false" ht="12.75" hidden="false" customHeight="false" outlineLevel="0" collapsed="false">
      <c r="A225" s="0" t="n">
        <v>41611</v>
      </c>
      <c r="B225" s="0" t="s">
        <v>1441</v>
      </c>
      <c r="C225" s="0" t="s">
        <v>88</v>
      </c>
      <c r="D225" s="0" t="s">
        <v>1221</v>
      </c>
      <c r="E225" s="395" t="n">
        <v>1031.39</v>
      </c>
    </row>
    <row r="226" customFormat="false" ht="12.75" hidden="false" customHeight="false" outlineLevel="0" collapsed="false">
      <c r="A226" s="0" t="n">
        <v>41612</v>
      </c>
      <c r="B226" s="0" t="s">
        <v>1442</v>
      </c>
      <c r="C226" s="0" t="s">
        <v>88</v>
      </c>
      <c r="D226" s="0" t="s">
        <v>1221</v>
      </c>
      <c r="E226" s="395" t="n">
        <v>1448.23</v>
      </c>
    </row>
    <row r="227" customFormat="false" ht="12.75" hidden="false" customHeight="false" outlineLevel="0" collapsed="false">
      <c r="A227" s="0" t="n">
        <v>41637</v>
      </c>
      <c r="B227" s="0" t="s">
        <v>1443</v>
      </c>
      <c r="C227" s="0" t="s">
        <v>88</v>
      </c>
      <c r="D227" s="0" t="s">
        <v>1221</v>
      </c>
      <c r="E227" s="395" t="n">
        <v>135.38</v>
      </c>
    </row>
    <row r="228" customFormat="false" ht="12.75" hidden="false" customHeight="false" outlineLevel="0" collapsed="false">
      <c r="A228" s="0" t="n">
        <v>41638</v>
      </c>
      <c r="B228" s="0" t="s">
        <v>1444</v>
      </c>
      <c r="C228" s="0" t="s">
        <v>88</v>
      </c>
      <c r="D228" s="0" t="s">
        <v>1221</v>
      </c>
      <c r="E228" s="395" t="n">
        <v>176.35</v>
      </c>
    </row>
    <row r="229" customFormat="false" ht="12.75" hidden="false" customHeight="false" outlineLevel="0" collapsed="false">
      <c r="A229" s="0" t="n">
        <v>41639</v>
      </c>
      <c r="B229" s="0" t="s">
        <v>1445</v>
      </c>
      <c r="C229" s="0" t="s">
        <v>88</v>
      </c>
      <c r="D229" s="0" t="s">
        <v>1221</v>
      </c>
      <c r="E229" s="395" t="n">
        <v>426.63</v>
      </c>
    </row>
    <row r="230" customFormat="false" ht="12.75" hidden="false" customHeight="false" outlineLevel="0" collapsed="false">
      <c r="A230" s="0" t="n">
        <v>11789</v>
      </c>
      <c r="B230" s="0" t="s">
        <v>1446</v>
      </c>
      <c r="C230" s="0" t="s">
        <v>88</v>
      </c>
      <c r="D230" s="0" t="s">
        <v>1223</v>
      </c>
      <c r="E230" s="395" t="n">
        <v>1.6</v>
      </c>
    </row>
    <row r="231" customFormat="false" ht="12.75" hidden="false" customHeight="false" outlineLevel="0" collapsed="false">
      <c r="A231" s="0" t="n">
        <v>20975</v>
      </c>
      <c r="B231" s="0" t="s">
        <v>1447</v>
      </c>
      <c r="C231" s="0" t="s">
        <v>88</v>
      </c>
      <c r="D231" s="0" t="s">
        <v>1221</v>
      </c>
      <c r="E231" s="395" t="n">
        <v>12.02</v>
      </c>
    </row>
    <row r="232" customFormat="false" ht="12.75" hidden="false" customHeight="false" outlineLevel="0" collapsed="false">
      <c r="A232" s="0" t="n">
        <v>20976</v>
      </c>
      <c r="B232" s="0" t="s">
        <v>1448</v>
      </c>
      <c r="C232" s="0" t="s">
        <v>88</v>
      </c>
      <c r="D232" s="0" t="s">
        <v>1221</v>
      </c>
      <c r="E232" s="395" t="n">
        <v>18.16</v>
      </c>
    </row>
    <row r="233" customFormat="false" ht="12.75" hidden="false" customHeight="false" outlineLevel="0" collapsed="false">
      <c r="A233" s="0" t="n">
        <v>40340</v>
      </c>
      <c r="B233" s="0" t="s">
        <v>1449</v>
      </c>
      <c r="C233" s="0" t="s">
        <v>88</v>
      </c>
      <c r="D233" s="0" t="s">
        <v>1221</v>
      </c>
      <c r="E233" s="395" t="n">
        <v>22.88</v>
      </c>
    </row>
    <row r="234" customFormat="false" ht="12.75" hidden="false" customHeight="false" outlineLevel="0" collapsed="false">
      <c r="A234" s="0" t="n">
        <v>40341</v>
      </c>
      <c r="B234" s="0" t="s">
        <v>1450</v>
      </c>
      <c r="C234" s="0" t="s">
        <v>88</v>
      </c>
      <c r="D234" s="0" t="s">
        <v>1221</v>
      </c>
      <c r="E234" s="395" t="n">
        <v>27.3</v>
      </c>
    </row>
    <row r="235" customFormat="false" ht="12.75" hidden="false" customHeight="false" outlineLevel="0" collapsed="false">
      <c r="A235" s="0" t="n">
        <v>40342</v>
      </c>
      <c r="B235" s="0" t="s">
        <v>1451</v>
      </c>
      <c r="C235" s="0" t="s">
        <v>88</v>
      </c>
      <c r="D235" s="0" t="s">
        <v>1221</v>
      </c>
      <c r="E235" s="395" t="n">
        <v>32.56</v>
      </c>
    </row>
    <row r="236" customFormat="false" ht="12.75" hidden="false" customHeight="false" outlineLevel="0" collapsed="false">
      <c r="A236" s="0" t="n">
        <v>40343</v>
      </c>
      <c r="B236" s="0" t="s">
        <v>1452</v>
      </c>
      <c r="C236" s="0" t="s">
        <v>88</v>
      </c>
      <c r="D236" s="0" t="s">
        <v>1221</v>
      </c>
      <c r="E236" s="395" t="n">
        <v>38.62</v>
      </c>
    </row>
    <row r="237" customFormat="false" ht="12.75" hidden="false" customHeight="false" outlineLevel="0" collapsed="false">
      <c r="A237" s="0" t="n">
        <v>40344</v>
      </c>
      <c r="B237" s="0" t="s">
        <v>1453</v>
      </c>
      <c r="C237" s="0" t="s">
        <v>88</v>
      </c>
      <c r="D237" s="0" t="s">
        <v>1221</v>
      </c>
      <c r="E237" s="395" t="n">
        <v>52.65</v>
      </c>
    </row>
    <row r="238" customFormat="false" ht="12.75" hidden="false" customHeight="false" outlineLevel="0" collapsed="false">
      <c r="A238" s="0" t="n">
        <v>40345</v>
      </c>
      <c r="B238" s="0" t="s">
        <v>1454</v>
      </c>
      <c r="C238" s="0" t="s">
        <v>88</v>
      </c>
      <c r="D238" s="0" t="s">
        <v>1221</v>
      </c>
      <c r="E238" s="395" t="n">
        <v>64.88</v>
      </c>
    </row>
    <row r="239" customFormat="false" ht="12.75" hidden="false" customHeight="false" outlineLevel="0" collapsed="false">
      <c r="A239" s="0" t="n">
        <v>40346</v>
      </c>
      <c r="B239" s="0" t="s">
        <v>1455</v>
      </c>
      <c r="C239" s="0" t="s">
        <v>88</v>
      </c>
      <c r="D239" s="0" t="s">
        <v>1221</v>
      </c>
      <c r="E239" s="395" t="n">
        <v>75.26</v>
      </c>
    </row>
    <row r="240" customFormat="false" ht="12.75" hidden="false" customHeight="false" outlineLevel="0" collapsed="false">
      <c r="A240" s="0" t="n">
        <v>40347</v>
      </c>
      <c r="B240" s="0" t="s">
        <v>1456</v>
      </c>
      <c r="C240" s="0" t="s">
        <v>88</v>
      </c>
      <c r="D240" s="0" t="s">
        <v>1221</v>
      </c>
      <c r="E240" s="395" t="n">
        <v>94.56</v>
      </c>
    </row>
    <row r="241" customFormat="false" ht="12.75" hidden="false" customHeight="false" outlineLevel="0" collapsed="false">
      <c r="A241" s="0" t="n">
        <v>6138</v>
      </c>
      <c r="B241" s="0" t="s">
        <v>1457</v>
      </c>
      <c r="C241" s="0" t="s">
        <v>88</v>
      </c>
      <c r="D241" s="0" t="s">
        <v>1221</v>
      </c>
      <c r="E241" s="395" t="n">
        <v>15.15</v>
      </c>
    </row>
    <row r="242" customFormat="false" ht="12.75" hidden="false" customHeight="false" outlineLevel="0" collapsed="false">
      <c r="A242" s="0" t="n">
        <v>38840</v>
      </c>
      <c r="B242" s="0" t="s">
        <v>1458</v>
      </c>
      <c r="C242" s="0" t="s">
        <v>88</v>
      </c>
      <c r="D242" s="0" t="s">
        <v>1223</v>
      </c>
      <c r="E242" s="395" t="n">
        <v>2.19</v>
      </c>
    </row>
    <row r="243" customFormat="false" ht="12.75" hidden="false" customHeight="false" outlineLevel="0" collapsed="false">
      <c r="A243" s="0" t="n">
        <v>38841</v>
      </c>
      <c r="B243" s="0" t="s">
        <v>1459</v>
      </c>
      <c r="C243" s="0" t="s">
        <v>88</v>
      </c>
      <c r="D243" s="0" t="s">
        <v>1223</v>
      </c>
      <c r="E243" s="395" t="n">
        <v>2.43</v>
      </c>
    </row>
    <row r="244" customFormat="false" ht="12.75" hidden="false" customHeight="false" outlineLevel="0" collapsed="false">
      <c r="A244" s="0" t="n">
        <v>38842</v>
      </c>
      <c r="B244" s="0" t="s">
        <v>1460</v>
      </c>
      <c r="C244" s="0" t="s">
        <v>88</v>
      </c>
      <c r="D244" s="0" t="s">
        <v>1223</v>
      </c>
      <c r="E244" s="395" t="n">
        <v>4.81</v>
      </c>
    </row>
    <row r="245" customFormat="false" ht="12.75" hidden="false" customHeight="false" outlineLevel="0" collapsed="false">
      <c r="A245" s="0" t="n">
        <v>38843</v>
      </c>
      <c r="B245" s="0" t="s">
        <v>1461</v>
      </c>
      <c r="C245" s="0" t="s">
        <v>88</v>
      </c>
      <c r="D245" s="0" t="s">
        <v>1223</v>
      </c>
      <c r="E245" s="395" t="n">
        <v>7.51</v>
      </c>
    </row>
    <row r="246" customFormat="false" ht="12.75" hidden="false" customHeight="false" outlineLevel="0" collapsed="false">
      <c r="A246" s="0" t="n">
        <v>43424</v>
      </c>
      <c r="B246" s="0" t="s">
        <v>1462</v>
      </c>
      <c r="C246" s="0" t="s">
        <v>88</v>
      </c>
      <c r="D246" s="0" t="s">
        <v>1221</v>
      </c>
      <c r="E246" s="395" t="n">
        <v>548.24</v>
      </c>
    </row>
    <row r="247" customFormat="false" ht="12.75" hidden="false" customHeight="false" outlineLevel="0" collapsed="false">
      <c r="A247" s="0" t="n">
        <v>43426</v>
      </c>
      <c r="B247" s="0" t="s">
        <v>1463</v>
      </c>
      <c r="C247" s="0" t="s">
        <v>88</v>
      </c>
      <c r="D247" s="0" t="s">
        <v>1221</v>
      </c>
      <c r="E247" s="395" t="n">
        <v>1890.89</v>
      </c>
    </row>
    <row r="248" customFormat="false" ht="12.75" hidden="false" customHeight="false" outlineLevel="0" collapsed="false">
      <c r="A248" s="0" t="n">
        <v>12565</v>
      </c>
      <c r="B248" s="0" t="s">
        <v>1464</v>
      </c>
      <c r="C248" s="0" t="s">
        <v>88</v>
      </c>
      <c r="D248" s="0" t="s">
        <v>1221</v>
      </c>
      <c r="E248" s="395" t="n">
        <v>663.11</v>
      </c>
    </row>
    <row r="249" customFormat="false" ht="12.75" hidden="false" customHeight="false" outlineLevel="0" collapsed="false">
      <c r="A249" s="0" t="n">
        <v>12567</v>
      </c>
      <c r="B249" s="0" t="s">
        <v>1465</v>
      </c>
      <c r="C249" s="0" t="s">
        <v>88</v>
      </c>
      <c r="D249" s="0" t="s">
        <v>1221</v>
      </c>
      <c r="E249" s="395" t="n">
        <v>890.67</v>
      </c>
    </row>
    <row r="250" customFormat="false" ht="12.75" hidden="false" customHeight="false" outlineLevel="0" collapsed="false">
      <c r="A250" s="0" t="n">
        <v>12568</v>
      </c>
      <c r="B250" s="0" t="s">
        <v>1466</v>
      </c>
      <c r="C250" s="0" t="s">
        <v>88</v>
      </c>
      <c r="D250" s="0" t="s">
        <v>1221</v>
      </c>
      <c r="E250" s="395" t="n">
        <v>1246.94</v>
      </c>
    </row>
    <row r="251" customFormat="false" ht="12.75" hidden="false" customHeight="false" outlineLevel="0" collapsed="false">
      <c r="A251" s="0" t="n">
        <v>43441</v>
      </c>
      <c r="B251" s="0" t="s">
        <v>1467</v>
      </c>
      <c r="C251" s="0" t="s">
        <v>88</v>
      </c>
      <c r="D251" s="0" t="s">
        <v>1221</v>
      </c>
      <c r="E251" s="395" t="n">
        <v>160.32</v>
      </c>
    </row>
    <row r="252" customFormat="false" ht="12.75" hidden="false" customHeight="false" outlineLevel="0" collapsed="false">
      <c r="A252" s="0" t="n">
        <v>43423</v>
      </c>
      <c r="B252" s="0" t="s">
        <v>1468</v>
      </c>
      <c r="C252" s="0" t="s">
        <v>88</v>
      </c>
      <c r="D252" s="0" t="s">
        <v>1221</v>
      </c>
      <c r="E252" s="395" t="n">
        <v>74.81</v>
      </c>
    </row>
    <row r="253" customFormat="false" ht="12.75" hidden="false" customHeight="false" outlineLevel="0" collapsed="false">
      <c r="A253" s="0" t="n">
        <v>12532</v>
      </c>
      <c r="B253" s="0" t="s">
        <v>1469</v>
      </c>
      <c r="C253" s="0" t="s">
        <v>88</v>
      </c>
      <c r="D253" s="0" t="s">
        <v>1221</v>
      </c>
      <c r="E253" s="395" t="n">
        <v>115.38</v>
      </c>
    </row>
    <row r="254" customFormat="false" ht="12.75" hidden="false" customHeight="false" outlineLevel="0" collapsed="false">
      <c r="A254" s="0" t="n">
        <v>43444</v>
      </c>
      <c r="B254" s="0" t="s">
        <v>1470</v>
      </c>
      <c r="C254" s="0" t="s">
        <v>88</v>
      </c>
      <c r="D254" s="0" t="s">
        <v>1221</v>
      </c>
      <c r="E254" s="395" t="n">
        <v>387.44</v>
      </c>
    </row>
    <row r="255" customFormat="false" ht="12.75" hidden="false" customHeight="false" outlineLevel="0" collapsed="false">
      <c r="A255" s="0" t="n">
        <v>12551</v>
      </c>
      <c r="B255" s="0" t="s">
        <v>1471</v>
      </c>
      <c r="C255" s="0" t="s">
        <v>88</v>
      </c>
      <c r="D255" s="0" t="s">
        <v>1221</v>
      </c>
      <c r="E255" s="395" t="n">
        <v>276.42</v>
      </c>
    </row>
    <row r="256" customFormat="false" ht="12.75" hidden="false" customHeight="false" outlineLevel="0" collapsed="false">
      <c r="A256" s="0" t="n">
        <v>43442</v>
      </c>
      <c r="B256" s="0" t="s">
        <v>1472</v>
      </c>
      <c r="C256" s="0" t="s">
        <v>88</v>
      </c>
      <c r="D256" s="0" t="s">
        <v>1221</v>
      </c>
      <c r="E256" s="395" t="n">
        <v>213.76</v>
      </c>
    </row>
    <row r="257" customFormat="false" ht="12.75" hidden="false" customHeight="false" outlineLevel="0" collapsed="false">
      <c r="A257" s="0" t="n">
        <v>43443</v>
      </c>
      <c r="B257" s="0" t="s">
        <v>1473</v>
      </c>
      <c r="C257" s="0" t="s">
        <v>88</v>
      </c>
      <c r="D257" s="0" t="s">
        <v>1221</v>
      </c>
      <c r="E257" s="395" t="n">
        <v>280.56</v>
      </c>
    </row>
    <row r="258" customFormat="false" ht="12.75" hidden="false" customHeight="false" outlineLevel="0" collapsed="false">
      <c r="A258" s="0" t="n">
        <v>12544</v>
      </c>
      <c r="B258" s="0" t="s">
        <v>1474</v>
      </c>
      <c r="C258" s="0" t="s">
        <v>88</v>
      </c>
      <c r="D258" s="0" t="s">
        <v>1221</v>
      </c>
      <c r="E258" s="395" t="n">
        <v>151.41</v>
      </c>
    </row>
    <row r="259" customFormat="false" ht="12.75" hidden="false" customHeight="false" outlineLevel="0" collapsed="false">
      <c r="A259" s="0" t="n">
        <v>12547</v>
      </c>
      <c r="B259" s="0" t="s">
        <v>1475</v>
      </c>
      <c r="C259" s="0" t="s">
        <v>88</v>
      </c>
      <c r="D259" s="0" t="s">
        <v>1221</v>
      </c>
      <c r="E259" s="395" t="n">
        <v>203.64</v>
      </c>
    </row>
    <row r="260" customFormat="false" ht="12.75" hidden="false" customHeight="false" outlineLevel="0" collapsed="false">
      <c r="A260" s="0" t="n">
        <v>43445</v>
      </c>
      <c r="B260" s="0" t="s">
        <v>1476</v>
      </c>
      <c r="C260" s="0" t="s">
        <v>88</v>
      </c>
      <c r="D260" s="0" t="s">
        <v>1221</v>
      </c>
      <c r="E260" s="395" t="n">
        <v>534.4</v>
      </c>
    </row>
    <row r="261" customFormat="false" ht="12.75" hidden="false" customHeight="false" outlineLevel="0" collapsed="false">
      <c r="A261" s="0" t="n">
        <v>12563</v>
      </c>
      <c r="B261" s="0" t="s">
        <v>1477</v>
      </c>
      <c r="C261" s="0" t="s">
        <v>88</v>
      </c>
      <c r="D261" s="0" t="s">
        <v>1221</v>
      </c>
      <c r="E261" s="395" t="n">
        <v>382.34</v>
      </c>
    </row>
    <row r="262" customFormat="false" ht="12.75" hidden="false" customHeight="false" outlineLevel="0" collapsed="false">
      <c r="A262" s="0" t="n">
        <v>43425</v>
      </c>
      <c r="B262" s="0" t="s">
        <v>1478</v>
      </c>
      <c r="C262" s="0" t="s">
        <v>88</v>
      </c>
      <c r="D262" s="0" t="s">
        <v>1221</v>
      </c>
      <c r="E262" s="395" t="n">
        <v>240.48</v>
      </c>
    </row>
    <row r="263" customFormat="false" ht="12.75" hidden="false" customHeight="false" outlineLevel="0" collapsed="false">
      <c r="A263" s="0" t="n">
        <v>43446</v>
      </c>
      <c r="B263" s="0" t="s">
        <v>1479</v>
      </c>
      <c r="C263" s="0" t="s">
        <v>88</v>
      </c>
      <c r="D263" s="0" t="s">
        <v>1221</v>
      </c>
      <c r="E263" s="395" t="n">
        <v>507.68</v>
      </c>
    </row>
    <row r="264" customFormat="false" ht="12.75" hidden="false" customHeight="false" outlineLevel="0" collapsed="false">
      <c r="A264" s="0" t="n">
        <v>43447</v>
      </c>
      <c r="B264" s="0" t="s">
        <v>1480</v>
      </c>
      <c r="C264" s="0" t="s">
        <v>88</v>
      </c>
      <c r="D264" s="0" t="s">
        <v>1221</v>
      </c>
      <c r="E264" s="395" t="n">
        <v>623.47</v>
      </c>
    </row>
    <row r="265" customFormat="false" ht="12.75" hidden="false" customHeight="false" outlineLevel="0" collapsed="false">
      <c r="A265" s="0" t="n">
        <v>43448</v>
      </c>
      <c r="B265" s="0" t="s">
        <v>1481</v>
      </c>
      <c r="C265" s="0" t="s">
        <v>88</v>
      </c>
      <c r="D265" s="0" t="s">
        <v>1221</v>
      </c>
      <c r="E265" s="395" t="n">
        <v>872.85</v>
      </c>
    </row>
    <row r="266" customFormat="false" ht="12.75" hidden="false" customHeight="false" outlineLevel="0" collapsed="false">
      <c r="A266" s="0" t="n">
        <v>13761</v>
      </c>
      <c r="B266" s="0" t="s">
        <v>1482</v>
      </c>
      <c r="C266" s="0" t="s">
        <v>88</v>
      </c>
      <c r="D266" s="0" t="s">
        <v>1221</v>
      </c>
      <c r="E266" s="395" t="n">
        <v>2963.4</v>
      </c>
    </row>
    <row r="267" customFormat="false" ht="12.75" hidden="false" customHeight="false" outlineLevel="0" collapsed="false">
      <c r="A267" s="0" t="n">
        <v>4814</v>
      </c>
      <c r="B267" s="0" t="s">
        <v>1483</v>
      </c>
      <c r="C267" s="0" t="s">
        <v>88</v>
      </c>
      <c r="D267" s="0" t="s">
        <v>1221</v>
      </c>
      <c r="E267" s="395" t="n">
        <v>93.41</v>
      </c>
    </row>
    <row r="268" customFormat="false" ht="12.75" hidden="false" customHeight="false" outlineLevel="0" collapsed="false">
      <c r="A268" s="0" t="n">
        <v>44473</v>
      </c>
      <c r="B268" s="0" t="s">
        <v>1484</v>
      </c>
      <c r="C268" s="0" t="s">
        <v>88</v>
      </c>
      <c r="D268" s="0" t="s">
        <v>1223</v>
      </c>
      <c r="E268" s="395" t="n">
        <v>2812.24</v>
      </c>
    </row>
    <row r="269" customFormat="false" ht="12.75" hidden="false" customHeight="false" outlineLevel="0" collapsed="false">
      <c r="A269" s="0" t="n">
        <v>6122</v>
      </c>
      <c r="B269" s="0" t="s">
        <v>1485</v>
      </c>
      <c r="C269" s="0" t="s">
        <v>1381</v>
      </c>
      <c r="D269" s="0" t="s">
        <v>1221</v>
      </c>
      <c r="E269" s="395" t="n">
        <v>25.36</v>
      </c>
    </row>
    <row r="270" customFormat="false" ht="12.75" hidden="false" customHeight="false" outlineLevel="0" collapsed="false">
      <c r="A270" s="0" t="n">
        <v>40810</v>
      </c>
      <c r="B270" s="0" t="s">
        <v>1486</v>
      </c>
      <c r="C270" s="0" t="s">
        <v>1383</v>
      </c>
      <c r="D270" s="0" t="s">
        <v>1221</v>
      </c>
      <c r="E270" s="395" t="n">
        <v>4515.52</v>
      </c>
    </row>
    <row r="271" customFormat="false" ht="12.75" hidden="false" customHeight="false" outlineLevel="0" collapsed="false">
      <c r="A271" s="0" t="n">
        <v>21100</v>
      </c>
      <c r="B271" s="0" t="s">
        <v>1487</v>
      </c>
      <c r="C271" s="0" t="s">
        <v>88</v>
      </c>
      <c r="D271" s="0" t="s">
        <v>1223</v>
      </c>
      <c r="E271" s="395" t="n">
        <v>3047.95</v>
      </c>
    </row>
    <row r="272" customFormat="false" ht="12.75" hidden="false" customHeight="false" outlineLevel="0" collapsed="false">
      <c r="A272" s="0" t="n">
        <v>11816</v>
      </c>
      <c r="B272" s="0" t="s">
        <v>1488</v>
      </c>
      <c r="C272" s="0" t="s">
        <v>88</v>
      </c>
      <c r="D272" s="0" t="s">
        <v>1223</v>
      </c>
      <c r="E272" s="395" t="n">
        <v>3250</v>
      </c>
    </row>
    <row r="273" customFormat="false" ht="12.75" hidden="false" customHeight="false" outlineLevel="0" collapsed="false">
      <c r="A273" s="0" t="n">
        <v>11814</v>
      </c>
      <c r="B273" s="0" t="s">
        <v>1489</v>
      </c>
      <c r="C273" s="0" t="s">
        <v>88</v>
      </c>
      <c r="D273" s="0" t="s">
        <v>1223</v>
      </c>
      <c r="E273" s="395" t="n">
        <v>7074.43</v>
      </c>
    </row>
    <row r="274" customFormat="false" ht="12.75" hidden="false" customHeight="false" outlineLevel="0" collapsed="false">
      <c r="A274" s="0" t="n">
        <v>14186</v>
      </c>
      <c r="B274" s="0" t="s">
        <v>1490</v>
      </c>
      <c r="C274" s="0" t="s">
        <v>88</v>
      </c>
      <c r="D274" s="0" t="s">
        <v>1223</v>
      </c>
      <c r="E274" s="395" t="n">
        <v>8882.91</v>
      </c>
    </row>
    <row r="275" customFormat="false" ht="12.75" hidden="false" customHeight="false" outlineLevel="0" collapsed="false">
      <c r="A275" s="0" t="n">
        <v>14185</v>
      </c>
      <c r="B275" s="0" t="s">
        <v>1491</v>
      </c>
      <c r="C275" s="0" t="s">
        <v>88</v>
      </c>
      <c r="D275" s="0" t="s">
        <v>1223</v>
      </c>
      <c r="E275" s="395" t="n">
        <v>11506.83</v>
      </c>
    </row>
    <row r="276" customFormat="false" ht="12.75" hidden="false" customHeight="false" outlineLevel="0" collapsed="false">
      <c r="A276" s="0" t="n">
        <v>11811</v>
      </c>
      <c r="B276" s="0" t="s">
        <v>1492</v>
      </c>
      <c r="C276" s="0" t="s">
        <v>88</v>
      </c>
      <c r="D276" s="0" t="s">
        <v>1223</v>
      </c>
      <c r="E276" s="395" t="n">
        <v>4399.77</v>
      </c>
    </row>
    <row r="277" customFormat="false" ht="12.75" hidden="false" customHeight="false" outlineLevel="0" collapsed="false">
      <c r="A277" s="0" t="n">
        <v>44498</v>
      </c>
      <c r="B277" s="0" t="s">
        <v>1493</v>
      </c>
      <c r="C277" s="0" t="s">
        <v>88</v>
      </c>
      <c r="D277" s="0" t="s">
        <v>1223</v>
      </c>
      <c r="E277" s="395" t="n">
        <v>337406.47</v>
      </c>
    </row>
    <row r="278" customFormat="false" ht="12.75" hidden="false" customHeight="false" outlineLevel="0" collapsed="false">
      <c r="A278" s="0" t="n">
        <v>34469</v>
      </c>
      <c r="B278" s="0" t="s">
        <v>1494</v>
      </c>
      <c r="C278" s="0" t="s">
        <v>88</v>
      </c>
      <c r="D278" s="0" t="s">
        <v>1223</v>
      </c>
      <c r="E278" s="395" t="n">
        <v>10937.09</v>
      </c>
    </row>
    <row r="279" customFormat="false" ht="12.75" hidden="false" customHeight="false" outlineLevel="0" collapsed="false">
      <c r="A279" s="0" t="n">
        <v>34476</v>
      </c>
      <c r="B279" s="0" t="s">
        <v>1495</v>
      </c>
      <c r="C279" s="0" t="s">
        <v>88</v>
      </c>
      <c r="D279" s="0" t="s">
        <v>1223</v>
      </c>
      <c r="E279" s="395" t="n">
        <v>5704.15</v>
      </c>
    </row>
    <row r="280" customFormat="false" ht="12.75" hidden="false" customHeight="false" outlineLevel="0" collapsed="false">
      <c r="A280" s="0" t="n">
        <v>34477</v>
      </c>
      <c r="B280" s="0" t="s">
        <v>1496</v>
      </c>
      <c r="C280" s="0" t="s">
        <v>88</v>
      </c>
      <c r="D280" s="0" t="s">
        <v>1223</v>
      </c>
      <c r="E280" s="395" t="n">
        <v>7570.51</v>
      </c>
    </row>
    <row r="281" customFormat="false" ht="12.75" hidden="false" customHeight="false" outlineLevel="0" collapsed="false">
      <c r="A281" s="0" t="n">
        <v>34482</v>
      </c>
      <c r="B281" s="0" t="s">
        <v>1497</v>
      </c>
      <c r="C281" s="0" t="s">
        <v>88</v>
      </c>
      <c r="D281" s="0" t="s">
        <v>1223</v>
      </c>
      <c r="E281" s="395" t="n">
        <v>7070.44</v>
      </c>
    </row>
    <row r="282" customFormat="false" ht="12.75" hidden="false" customHeight="false" outlineLevel="0" collapsed="false">
      <c r="A282" s="0" t="n">
        <v>34472</v>
      </c>
      <c r="B282" s="0" t="s">
        <v>1498</v>
      </c>
      <c r="C282" s="0" t="s">
        <v>88</v>
      </c>
      <c r="D282" s="0" t="s">
        <v>1223</v>
      </c>
      <c r="E282" s="395" t="n">
        <v>3365</v>
      </c>
    </row>
    <row r="283" customFormat="false" ht="12.75" hidden="false" customHeight="false" outlineLevel="0" collapsed="false">
      <c r="A283" s="0" t="n">
        <v>42425</v>
      </c>
      <c r="B283" s="0" t="s">
        <v>1499</v>
      </c>
      <c r="C283" s="0" t="s">
        <v>88</v>
      </c>
      <c r="D283" s="0" t="s">
        <v>1221</v>
      </c>
      <c r="E283" s="395" t="n">
        <v>2256.26</v>
      </c>
    </row>
    <row r="284" customFormat="false" ht="12.75" hidden="false" customHeight="false" outlineLevel="0" collapsed="false">
      <c r="A284" s="0" t="n">
        <v>42422</v>
      </c>
      <c r="B284" s="0" t="s">
        <v>1500</v>
      </c>
      <c r="C284" s="0" t="s">
        <v>88</v>
      </c>
      <c r="D284" s="0" t="s">
        <v>1228</v>
      </c>
      <c r="E284" s="395" t="n">
        <v>3349.5</v>
      </c>
    </row>
    <row r="285" customFormat="false" ht="12.75" hidden="false" customHeight="false" outlineLevel="0" collapsed="false">
      <c r="A285" s="0" t="n">
        <v>43184</v>
      </c>
      <c r="B285" s="0" t="s">
        <v>1501</v>
      </c>
      <c r="C285" s="0" t="s">
        <v>88</v>
      </c>
      <c r="D285" s="0" t="s">
        <v>1221</v>
      </c>
      <c r="E285" s="395" t="n">
        <v>4629.33</v>
      </c>
    </row>
    <row r="286" customFormat="false" ht="12.75" hidden="false" customHeight="false" outlineLevel="0" collapsed="false">
      <c r="A286" s="0" t="n">
        <v>42424</v>
      </c>
      <c r="B286" s="0" t="s">
        <v>1502</v>
      </c>
      <c r="C286" s="0" t="s">
        <v>88</v>
      </c>
      <c r="D286" s="0" t="s">
        <v>1221</v>
      </c>
      <c r="E286" s="395" t="n">
        <v>2015.04</v>
      </c>
    </row>
    <row r="287" customFormat="false" ht="12.75" hidden="false" customHeight="false" outlineLevel="0" collapsed="false">
      <c r="A287" s="0" t="n">
        <v>42421</v>
      </c>
      <c r="B287" s="0" t="s">
        <v>1503</v>
      </c>
      <c r="C287" s="0" t="s">
        <v>88</v>
      </c>
      <c r="D287" s="0" t="s">
        <v>1221</v>
      </c>
      <c r="E287" s="395" t="n">
        <v>18346.72</v>
      </c>
    </row>
    <row r="288" customFormat="false" ht="12.75" hidden="false" customHeight="false" outlineLevel="0" collapsed="false">
      <c r="A288" s="0" t="n">
        <v>42416</v>
      </c>
      <c r="B288" s="0" t="s">
        <v>1504</v>
      </c>
      <c r="C288" s="0" t="s">
        <v>88</v>
      </c>
      <c r="D288" s="0" t="s">
        <v>1221</v>
      </c>
      <c r="E288" s="395" t="n">
        <v>8686.61</v>
      </c>
    </row>
    <row r="289" customFormat="false" ht="12.75" hidden="false" customHeight="false" outlineLevel="0" collapsed="false">
      <c r="A289" s="0" t="n">
        <v>42417</v>
      </c>
      <c r="B289" s="0" t="s">
        <v>1505</v>
      </c>
      <c r="C289" s="0" t="s">
        <v>88</v>
      </c>
      <c r="D289" s="0" t="s">
        <v>1221</v>
      </c>
      <c r="E289" s="395" t="n">
        <v>9738.4</v>
      </c>
    </row>
    <row r="290" customFormat="false" ht="12.75" hidden="false" customHeight="false" outlineLevel="0" collapsed="false">
      <c r="A290" s="0" t="n">
        <v>42419</v>
      </c>
      <c r="B290" s="0" t="s">
        <v>1506</v>
      </c>
      <c r="C290" s="0" t="s">
        <v>88</v>
      </c>
      <c r="D290" s="0" t="s">
        <v>1221</v>
      </c>
      <c r="E290" s="395" t="n">
        <v>11002.32</v>
      </c>
    </row>
    <row r="291" customFormat="false" ht="12.75" hidden="false" customHeight="false" outlineLevel="0" collapsed="false">
      <c r="A291" s="0" t="n">
        <v>42420</v>
      </c>
      <c r="B291" s="0" t="s">
        <v>1507</v>
      </c>
      <c r="C291" s="0" t="s">
        <v>88</v>
      </c>
      <c r="D291" s="0" t="s">
        <v>1221</v>
      </c>
      <c r="E291" s="395" t="n">
        <v>15121.88</v>
      </c>
    </row>
    <row r="292" customFormat="false" ht="12.75" hidden="false" customHeight="false" outlineLevel="0" collapsed="false">
      <c r="A292" s="0" t="n">
        <v>43195</v>
      </c>
      <c r="B292" s="0" t="s">
        <v>1508</v>
      </c>
      <c r="C292" s="0" t="s">
        <v>88</v>
      </c>
      <c r="D292" s="0" t="s">
        <v>1221</v>
      </c>
      <c r="E292" s="395" t="n">
        <v>5324.63</v>
      </c>
    </row>
    <row r="293" customFormat="false" ht="12.75" hidden="false" customHeight="false" outlineLevel="0" collapsed="false">
      <c r="A293" s="0" t="n">
        <v>43196</v>
      </c>
      <c r="B293" s="0" t="s">
        <v>1509</v>
      </c>
      <c r="C293" s="0" t="s">
        <v>88</v>
      </c>
      <c r="D293" s="0" t="s">
        <v>1221</v>
      </c>
      <c r="E293" s="395" t="n">
        <v>6599.11</v>
      </c>
    </row>
    <row r="294" customFormat="false" ht="12.75" hidden="false" customHeight="false" outlineLevel="0" collapsed="false">
      <c r="A294" s="0" t="n">
        <v>43198</v>
      </c>
      <c r="B294" s="0" t="s">
        <v>1510</v>
      </c>
      <c r="C294" s="0" t="s">
        <v>88</v>
      </c>
      <c r="D294" s="0" t="s">
        <v>1221</v>
      </c>
      <c r="E294" s="395" t="n">
        <v>9806.12</v>
      </c>
    </row>
    <row r="295" customFormat="false" ht="12.75" hidden="false" customHeight="false" outlineLevel="0" collapsed="false">
      <c r="A295" s="0" t="n">
        <v>43199</v>
      </c>
      <c r="B295" s="0" t="s">
        <v>1511</v>
      </c>
      <c r="C295" s="0" t="s">
        <v>88</v>
      </c>
      <c r="D295" s="0" t="s">
        <v>1221</v>
      </c>
      <c r="E295" s="395" t="n">
        <v>10165.45</v>
      </c>
    </row>
    <row r="296" customFormat="false" ht="12.75" hidden="false" customHeight="false" outlineLevel="0" collapsed="false">
      <c r="A296" s="0" t="n">
        <v>43200</v>
      </c>
      <c r="B296" s="0" t="s">
        <v>1512</v>
      </c>
      <c r="C296" s="0" t="s">
        <v>88</v>
      </c>
      <c r="D296" s="0" t="s">
        <v>1221</v>
      </c>
      <c r="E296" s="395" t="n">
        <v>11665.6</v>
      </c>
    </row>
    <row r="297" customFormat="false" ht="12.75" hidden="false" customHeight="false" outlineLevel="0" collapsed="false">
      <c r="A297" s="0" t="n">
        <v>39556</v>
      </c>
      <c r="B297" s="0" t="s">
        <v>1513</v>
      </c>
      <c r="C297" s="0" t="s">
        <v>88</v>
      </c>
      <c r="D297" s="0" t="s">
        <v>1221</v>
      </c>
      <c r="E297" s="395" t="n">
        <v>6371.41</v>
      </c>
    </row>
    <row r="298" customFormat="false" ht="12.75" hidden="false" customHeight="false" outlineLevel="0" collapsed="false">
      <c r="A298" s="0" t="n">
        <v>39557</v>
      </c>
      <c r="B298" s="0" t="s">
        <v>1514</v>
      </c>
      <c r="C298" s="0" t="s">
        <v>88</v>
      </c>
      <c r="D298" s="0" t="s">
        <v>1221</v>
      </c>
      <c r="E298" s="395" t="n">
        <v>6860.61</v>
      </c>
    </row>
    <row r="299" customFormat="false" ht="12.75" hidden="false" customHeight="false" outlineLevel="0" collapsed="false">
      <c r="A299" s="0" t="n">
        <v>39559</v>
      </c>
      <c r="B299" s="0" t="s">
        <v>1515</v>
      </c>
      <c r="C299" s="0" t="s">
        <v>88</v>
      </c>
      <c r="D299" s="0" t="s">
        <v>1221</v>
      </c>
      <c r="E299" s="395" t="n">
        <v>10138.67</v>
      </c>
    </row>
    <row r="300" customFormat="false" ht="12.75" hidden="false" customHeight="false" outlineLevel="0" collapsed="false">
      <c r="A300" s="0" t="n">
        <v>39560</v>
      </c>
      <c r="B300" s="0" t="s">
        <v>1516</v>
      </c>
      <c r="C300" s="0" t="s">
        <v>88</v>
      </c>
      <c r="D300" s="0" t="s">
        <v>1221</v>
      </c>
      <c r="E300" s="395" t="n">
        <v>11729.45</v>
      </c>
    </row>
    <row r="301" customFormat="false" ht="12.75" hidden="false" customHeight="false" outlineLevel="0" collapsed="false">
      <c r="A301" s="0" t="n">
        <v>39561</v>
      </c>
      <c r="B301" s="0" t="s">
        <v>1517</v>
      </c>
      <c r="C301" s="0" t="s">
        <v>88</v>
      </c>
      <c r="D301" s="0" t="s">
        <v>1221</v>
      </c>
      <c r="E301" s="395" t="n">
        <v>12270.5</v>
      </c>
    </row>
    <row r="302" customFormat="false" ht="12.75" hidden="false" customHeight="false" outlineLevel="0" collapsed="false">
      <c r="A302" s="0" t="n">
        <v>43190</v>
      </c>
      <c r="B302" s="0" t="s">
        <v>1518</v>
      </c>
      <c r="C302" s="0" t="s">
        <v>88</v>
      </c>
      <c r="D302" s="0" t="s">
        <v>1221</v>
      </c>
      <c r="E302" s="395" t="n">
        <v>1810.8</v>
      </c>
    </row>
    <row r="303" customFormat="false" ht="12.75" hidden="false" customHeight="false" outlineLevel="0" collapsed="false">
      <c r="A303" s="0" t="n">
        <v>39555</v>
      </c>
      <c r="B303" s="0" t="s">
        <v>1519</v>
      </c>
      <c r="C303" s="0" t="s">
        <v>88</v>
      </c>
      <c r="D303" s="0" t="s">
        <v>1221</v>
      </c>
      <c r="E303" s="395" t="n">
        <v>1958.82</v>
      </c>
    </row>
    <row r="304" customFormat="false" ht="12.75" hidden="false" customHeight="false" outlineLevel="0" collapsed="false">
      <c r="A304" s="0" t="n">
        <v>43191</v>
      </c>
      <c r="B304" s="0" t="s">
        <v>1520</v>
      </c>
      <c r="C304" s="0" t="s">
        <v>88</v>
      </c>
      <c r="D304" s="0" t="s">
        <v>1221</v>
      </c>
      <c r="E304" s="395" t="n">
        <v>2605.5</v>
      </c>
    </row>
    <row r="305" customFormat="false" ht="12.75" hidden="false" customHeight="false" outlineLevel="0" collapsed="false">
      <c r="A305" s="0" t="n">
        <v>39548</v>
      </c>
      <c r="B305" s="0" t="s">
        <v>1521</v>
      </c>
      <c r="C305" s="0" t="s">
        <v>88</v>
      </c>
      <c r="D305" s="0" t="s">
        <v>1221</v>
      </c>
      <c r="E305" s="395" t="n">
        <v>2905.53</v>
      </c>
    </row>
    <row r="306" customFormat="false" ht="12.75" hidden="false" customHeight="false" outlineLevel="0" collapsed="false">
      <c r="A306" s="0" t="n">
        <v>43192</v>
      </c>
      <c r="B306" s="0" t="s">
        <v>1522</v>
      </c>
      <c r="C306" s="0" t="s">
        <v>88</v>
      </c>
      <c r="D306" s="0" t="s">
        <v>1221</v>
      </c>
      <c r="E306" s="395" t="n">
        <v>3412.97</v>
      </c>
    </row>
    <row r="307" customFormat="false" ht="12.75" hidden="false" customHeight="false" outlineLevel="0" collapsed="false">
      <c r="A307" s="0" t="n">
        <v>39554</v>
      </c>
      <c r="B307" s="0" t="s">
        <v>1523</v>
      </c>
      <c r="C307" s="0" t="s">
        <v>88</v>
      </c>
      <c r="D307" s="0" t="s">
        <v>1221</v>
      </c>
      <c r="E307" s="395" t="n">
        <v>3842.13</v>
      </c>
    </row>
    <row r="308" customFormat="false" ht="12.75" hidden="false" customHeight="false" outlineLevel="0" collapsed="false">
      <c r="A308" s="0" t="n">
        <v>43194</v>
      </c>
      <c r="B308" s="0" t="s">
        <v>1524</v>
      </c>
      <c r="C308" s="0" t="s">
        <v>88</v>
      </c>
      <c r="D308" s="0" t="s">
        <v>1221</v>
      </c>
      <c r="E308" s="395" t="n">
        <v>1551.26</v>
      </c>
    </row>
    <row r="309" customFormat="false" ht="12.75" hidden="false" customHeight="false" outlineLevel="0" collapsed="false">
      <c r="A309" s="0" t="n">
        <v>39551</v>
      </c>
      <c r="B309" s="0" t="s">
        <v>1525</v>
      </c>
      <c r="C309" s="0" t="s">
        <v>88</v>
      </c>
      <c r="D309" s="0" t="s">
        <v>1221</v>
      </c>
      <c r="E309" s="395" t="n">
        <v>1708.1</v>
      </c>
    </row>
    <row r="310" customFormat="false" ht="12.75" hidden="false" customHeight="false" outlineLevel="0" collapsed="false">
      <c r="A310" s="0" t="n">
        <v>43185</v>
      </c>
      <c r="B310" s="0" t="s">
        <v>1526</v>
      </c>
      <c r="C310" s="0" t="s">
        <v>88</v>
      </c>
      <c r="D310" s="0" t="s">
        <v>1221</v>
      </c>
      <c r="E310" s="395" t="n">
        <v>4854.12</v>
      </c>
    </row>
    <row r="311" customFormat="false" ht="12.75" hidden="false" customHeight="false" outlineLevel="0" collapsed="false">
      <c r="A311" s="0" t="n">
        <v>43186</v>
      </c>
      <c r="B311" s="0" t="s">
        <v>1527</v>
      </c>
      <c r="C311" s="0" t="s">
        <v>88</v>
      </c>
      <c r="D311" s="0" t="s">
        <v>1221</v>
      </c>
      <c r="E311" s="395" t="n">
        <v>5120.11</v>
      </c>
    </row>
    <row r="312" customFormat="false" ht="12.75" hidden="false" customHeight="false" outlineLevel="0" collapsed="false">
      <c r="A312" s="0" t="n">
        <v>43187</v>
      </c>
      <c r="B312" s="0" t="s">
        <v>1528</v>
      </c>
      <c r="C312" s="0" t="s">
        <v>88</v>
      </c>
      <c r="D312" s="0" t="s">
        <v>1221</v>
      </c>
      <c r="E312" s="395" t="n">
        <v>6794.44</v>
      </c>
    </row>
    <row r="313" customFormat="false" ht="12.75" hidden="false" customHeight="false" outlineLevel="0" collapsed="false">
      <c r="A313" s="0" t="n">
        <v>43188</v>
      </c>
      <c r="B313" s="0" t="s">
        <v>1529</v>
      </c>
      <c r="C313" s="0" t="s">
        <v>88</v>
      </c>
      <c r="D313" s="0" t="s">
        <v>1221</v>
      </c>
      <c r="E313" s="395" t="n">
        <v>8232.37</v>
      </c>
    </row>
    <row r="314" customFormat="false" ht="12.75" hidden="false" customHeight="false" outlineLevel="0" collapsed="false">
      <c r="A314" s="0" t="n">
        <v>43189</v>
      </c>
      <c r="B314" s="0" t="s">
        <v>1530</v>
      </c>
      <c r="C314" s="0" t="s">
        <v>88</v>
      </c>
      <c r="D314" s="0" t="s">
        <v>1221</v>
      </c>
      <c r="E314" s="395" t="n">
        <v>9260.04</v>
      </c>
    </row>
    <row r="315" customFormat="false" ht="12.75" hidden="false" customHeight="false" outlineLevel="0" collapsed="false">
      <c r="A315" s="0" t="n">
        <v>39580</v>
      </c>
      <c r="B315" s="0" t="s">
        <v>1531</v>
      </c>
      <c r="C315" s="0" t="s">
        <v>88</v>
      </c>
      <c r="D315" s="0" t="s">
        <v>1221</v>
      </c>
      <c r="E315" s="395" t="n">
        <v>72972.94</v>
      </c>
    </row>
    <row r="316" customFormat="false" ht="12.75" hidden="false" customHeight="false" outlineLevel="0" collapsed="false">
      <c r="A316" s="0" t="n">
        <v>39577</v>
      </c>
      <c r="B316" s="0" t="s">
        <v>1532</v>
      </c>
      <c r="C316" s="0" t="s">
        <v>88</v>
      </c>
      <c r="D316" s="0" t="s">
        <v>1221</v>
      </c>
      <c r="E316" s="395" t="n">
        <v>22840.37</v>
      </c>
    </row>
    <row r="317" customFormat="false" ht="12.75" hidden="false" customHeight="false" outlineLevel="0" collapsed="false">
      <c r="A317" s="0" t="n">
        <v>39578</v>
      </c>
      <c r="B317" s="0" t="s">
        <v>1533</v>
      </c>
      <c r="C317" s="0" t="s">
        <v>88</v>
      </c>
      <c r="D317" s="0" t="s">
        <v>1221</v>
      </c>
      <c r="E317" s="395" t="n">
        <v>29475.95</v>
      </c>
    </row>
    <row r="318" customFormat="false" ht="12.75" hidden="false" customHeight="false" outlineLevel="0" collapsed="false">
      <c r="A318" s="0" t="n">
        <v>39579</v>
      </c>
      <c r="B318" s="0" t="s">
        <v>1534</v>
      </c>
      <c r="C318" s="0" t="s">
        <v>88</v>
      </c>
      <c r="D318" s="0" t="s">
        <v>1221</v>
      </c>
      <c r="E318" s="395" t="n">
        <v>42885.21</v>
      </c>
    </row>
    <row r="319" customFormat="false" ht="12.75" hidden="false" customHeight="false" outlineLevel="0" collapsed="false">
      <c r="A319" s="0" t="n">
        <v>39826</v>
      </c>
      <c r="B319" s="0" t="s">
        <v>1535</v>
      </c>
      <c r="C319" s="0" t="s">
        <v>88</v>
      </c>
      <c r="D319" s="0" t="s">
        <v>1221</v>
      </c>
      <c r="E319" s="395" t="n">
        <v>5267.08</v>
      </c>
    </row>
    <row r="320" customFormat="false" ht="12.75" hidden="false" customHeight="false" outlineLevel="0" collapsed="false">
      <c r="A320" s="0" t="n">
        <v>10700</v>
      </c>
      <c r="B320" s="0" t="s">
        <v>1536</v>
      </c>
      <c r="C320" s="0" t="s">
        <v>88</v>
      </c>
      <c r="D320" s="0" t="s">
        <v>1223</v>
      </c>
      <c r="E320" s="395" t="n">
        <v>29166.42</v>
      </c>
    </row>
    <row r="321" customFormat="false" ht="12.75" hidden="false" customHeight="false" outlineLevel="0" collapsed="false">
      <c r="A321" s="0" t="n">
        <v>346</v>
      </c>
      <c r="B321" s="0" t="s">
        <v>1537</v>
      </c>
      <c r="C321" s="0" t="s">
        <v>753</v>
      </c>
      <c r="D321" s="0" t="s">
        <v>1221</v>
      </c>
      <c r="E321" s="395" t="n">
        <v>28.19</v>
      </c>
    </row>
    <row r="322" customFormat="false" ht="12.75" hidden="false" customHeight="false" outlineLevel="0" collapsed="false">
      <c r="A322" s="0" t="n">
        <v>3312</v>
      </c>
      <c r="B322" s="0" t="s">
        <v>1538</v>
      </c>
      <c r="C322" s="0" t="s">
        <v>753</v>
      </c>
      <c r="D322" s="0" t="s">
        <v>1221</v>
      </c>
      <c r="E322" s="395" t="n">
        <v>24.97</v>
      </c>
    </row>
    <row r="323" customFormat="false" ht="12.75" hidden="false" customHeight="false" outlineLevel="0" collapsed="false">
      <c r="A323" s="0" t="n">
        <v>339</v>
      </c>
      <c r="B323" s="0" t="s">
        <v>1539</v>
      </c>
      <c r="C323" s="0" t="s">
        <v>740</v>
      </c>
      <c r="D323" s="0" t="s">
        <v>1221</v>
      </c>
      <c r="E323" s="395" t="n">
        <v>1.45</v>
      </c>
    </row>
    <row r="324" customFormat="false" ht="12.75" hidden="false" customHeight="false" outlineLevel="0" collapsed="false">
      <c r="A324" s="0" t="n">
        <v>340</v>
      </c>
      <c r="B324" s="0" t="s">
        <v>1540</v>
      </c>
      <c r="C324" s="0" t="s">
        <v>740</v>
      </c>
      <c r="D324" s="0" t="s">
        <v>1221</v>
      </c>
      <c r="E324" s="395" t="n">
        <v>1.31</v>
      </c>
    </row>
    <row r="325" customFormat="false" ht="12.75" hidden="false" customHeight="false" outlineLevel="0" collapsed="false">
      <c r="A325" s="0" t="n">
        <v>43130</v>
      </c>
      <c r="B325" s="0" t="s">
        <v>1541</v>
      </c>
      <c r="C325" s="0" t="s">
        <v>753</v>
      </c>
      <c r="D325" s="0" t="s">
        <v>1228</v>
      </c>
      <c r="E325" s="395" t="n">
        <v>23.8</v>
      </c>
    </row>
    <row r="326" customFormat="false" ht="12.75" hidden="false" customHeight="false" outlineLevel="0" collapsed="false">
      <c r="A326" s="0" t="n">
        <v>344</v>
      </c>
      <c r="B326" s="0" t="s">
        <v>1542</v>
      </c>
      <c r="C326" s="0" t="s">
        <v>753</v>
      </c>
      <c r="D326" s="0" t="s">
        <v>1221</v>
      </c>
      <c r="E326" s="395" t="n">
        <v>31.29</v>
      </c>
    </row>
    <row r="327" customFormat="false" ht="12.75" hidden="false" customHeight="false" outlineLevel="0" collapsed="false">
      <c r="A327" s="0" t="n">
        <v>345</v>
      </c>
      <c r="B327" s="0" t="s">
        <v>1543</v>
      </c>
      <c r="C327" s="0" t="s">
        <v>753</v>
      </c>
      <c r="D327" s="0" t="s">
        <v>1221</v>
      </c>
      <c r="E327" s="395" t="n">
        <v>33.95</v>
      </c>
    </row>
    <row r="328" customFormat="false" ht="12.75" hidden="false" customHeight="false" outlineLevel="0" collapsed="false">
      <c r="A328" s="0" t="n">
        <v>43131</v>
      </c>
      <c r="B328" s="0" t="s">
        <v>1544</v>
      </c>
      <c r="C328" s="0" t="s">
        <v>753</v>
      </c>
      <c r="D328" s="0" t="s">
        <v>1221</v>
      </c>
      <c r="E328" s="395" t="n">
        <v>27.64</v>
      </c>
    </row>
    <row r="329" customFormat="false" ht="12.75" hidden="false" customHeight="false" outlineLevel="0" collapsed="false">
      <c r="A329" s="0" t="n">
        <v>3313</v>
      </c>
      <c r="B329" s="0" t="s">
        <v>1545</v>
      </c>
      <c r="C329" s="0" t="s">
        <v>753</v>
      </c>
      <c r="D329" s="0" t="s">
        <v>1221</v>
      </c>
      <c r="E329" s="395" t="n">
        <v>32.13</v>
      </c>
    </row>
    <row r="330" customFormat="false" ht="12.75" hidden="false" customHeight="false" outlineLevel="0" collapsed="false">
      <c r="A330" s="0" t="n">
        <v>43132</v>
      </c>
      <c r="B330" s="0" t="s">
        <v>1546</v>
      </c>
      <c r="C330" s="0" t="s">
        <v>753</v>
      </c>
      <c r="D330" s="0" t="s">
        <v>1221</v>
      </c>
      <c r="E330" s="395" t="n">
        <v>23.8</v>
      </c>
    </row>
    <row r="331" customFormat="false" ht="12.75" hidden="false" customHeight="false" outlineLevel="0" collapsed="false">
      <c r="A331" s="0" t="n">
        <v>366</v>
      </c>
      <c r="B331" s="0" t="s">
        <v>1547</v>
      </c>
      <c r="C331" s="0" t="s">
        <v>757</v>
      </c>
      <c r="D331" s="0" t="s">
        <v>1228</v>
      </c>
      <c r="E331" s="395" t="n">
        <v>195.96</v>
      </c>
    </row>
    <row r="332" customFormat="false" ht="12.75" hidden="false" customHeight="false" outlineLevel="0" collapsed="false">
      <c r="A332" s="0" t="n">
        <v>367</v>
      </c>
      <c r="B332" s="0" t="s">
        <v>1548</v>
      </c>
      <c r="C332" s="0" t="s">
        <v>757</v>
      </c>
      <c r="D332" s="0" t="s">
        <v>1221</v>
      </c>
      <c r="E332" s="395" t="n">
        <v>198.52</v>
      </c>
    </row>
    <row r="333" customFormat="false" ht="12.75" hidden="false" customHeight="false" outlineLevel="0" collapsed="false">
      <c r="A333" s="0" t="n">
        <v>370</v>
      </c>
      <c r="B333" s="0" t="s">
        <v>1549</v>
      </c>
      <c r="C333" s="0" t="s">
        <v>757</v>
      </c>
      <c r="D333" s="0" t="s">
        <v>1221</v>
      </c>
      <c r="E333" s="395" t="n">
        <v>195.96</v>
      </c>
    </row>
    <row r="334" customFormat="false" ht="12.75" hidden="false" customHeight="false" outlineLevel="0" collapsed="false">
      <c r="A334" s="0" t="n">
        <v>368</v>
      </c>
      <c r="B334" s="0" t="s">
        <v>1550</v>
      </c>
      <c r="C334" s="0" t="s">
        <v>757</v>
      </c>
      <c r="D334" s="0" t="s">
        <v>1221</v>
      </c>
      <c r="E334" s="395" t="n">
        <v>97.98</v>
      </c>
    </row>
    <row r="335" customFormat="false" ht="12.75" hidden="false" customHeight="false" outlineLevel="0" collapsed="false">
      <c r="A335" s="0" t="n">
        <v>11075</v>
      </c>
      <c r="B335" s="0" t="s">
        <v>1551</v>
      </c>
      <c r="C335" s="0" t="s">
        <v>757</v>
      </c>
      <c r="D335" s="0" t="s">
        <v>1221</v>
      </c>
      <c r="E335" s="395" t="n">
        <v>2249.01</v>
      </c>
    </row>
    <row r="336" customFormat="false" ht="12.75" hidden="false" customHeight="false" outlineLevel="0" collapsed="false">
      <c r="A336" s="0" t="n">
        <v>1381</v>
      </c>
      <c r="B336" s="0" t="s">
        <v>1552</v>
      </c>
      <c r="C336" s="0" t="s">
        <v>753</v>
      </c>
      <c r="D336" s="0" t="s">
        <v>1228</v>
      </c>
      <c r="E336" s="395" t="n">
        <v>0.55</v>
      </c>
    </row>
    <row r="337" customFormat="false" ht="12.75" hidden="false" customHeight="false" outlineLevel="0" collapsed="false">
      <c r="A337" s="0" t="n">
        <v>34353</v>
      </c>
      <c r="B337" s="0" t="s">
        <v>1553</v>
      </c>
      <c r="C337" s="0" t="s">
        <v>753</v>
      </c>
      <c r="D337" s="0" t="s">
        <v>1221</v>
      </c>
      <c r="E337" s="395" t="n">
        <v>1.02</v>
      </c>
    </row>
    <row r="338" customFormat="false" ht="12.75" hidden="false" customHeight="false" outlineLevel="0" collapsed="false">
      <c r="A338" s="0" t="n">
        <v>37595</v>
      </c>
      <c r="B338" s="0" t="s">
        <v>1554</v>
      </c>
      <c r="C338" s="0" t="s">
        <v>753</v>
      </c>
      <c r="D338" s="0" t="s">
        <v>1221</v>
      </c>
      <c r="E338" s="395" t="n">
        <v>1.69</v>
      </c>
    </row>
    <row r="339" customFormat="false" ht="12.75" hidden="false" customHeight="false" outlineLevel="0" collapsed="false">
      <c r="A339" s="0" t="n">
        <v>37596</v>
      </c>
      <c r="B339" s="0" t="s">
        <v>1555</v>
      </c>
      <c r="C339" s="0" t="s">
        <v>753</v>
      </c>
      <c r="D339" s="0" t="s">
        <v>1221</v>
      </c>
      <c r="E339" s="395" t="n">
        <v>1.94</v>
      </c>
    </row>
    <row r="340" customFormat="false" ht="12.75" hidden="false" customHeight="false" outlineLevel="0" collapsed="false">
      <c r="A340" s="0" t="n">
        <v>371</v>
      </c>
      <c r="B340" s="0" t="s">
        <v>1556</v>
      </c>
      <c r="C340" s="0" t="s">
        <v>753</v>
      </c>
      <c r="D340" s="0" t="s">
        <v>1221</v>
      </c>
      <c r="E340" s="395" t="n">
        <v>0.6</v>
      </c>
    </row>
    <row r="341" customFormat="false" ht="12.75" hidden="false" customHeight="false" outlineLevel="0" collapsed="false">
      <c r="A341" s="0" t="n">
        <v>37553</v>
      </c>
      <c r="B341" s="0" t="s">
        <v>1557</v>
      </c>
      <c r="C341" s="0" t="s">
        <v>753</v>
      </c>
      <c r="D341" s="0" t="s">
        <v>1221</v>
      </c>
      <c r="E341" s="395" t="n">
        <v>1.12</v>
      </c>
    </row>
    <row r="342" customFormat="false" ht="12.75" hidden="false" customHeight="false" outlineLevel="0" collapsed="false">
      <c r="A342" s="0" t="n">
        <v>37552</v>
      </c>
      <c r="B342" s="0" t="s">
        <v>1558</v>
      </c>
      <c r="C342" s="0" t="s">
        <v>753</v>
      </c>
      <c r="D342" s="0" t="s">
        <v>1221</v>
      </c>
      <c r="E342" s="395" t="n">
        <v>1.8</v>
      </c>
    </row>
    <row r="343" customFormat="false" ht="12.75" hidden="false" customHeight="false" outlineLevel="0" collapsed="false">
      <c r="A343" s="0" t="n">
        <v>36880</v>
      </c>
      <c r="B343" s="0" t="s">
        <v>1559</v>
      </c>
      <c r="C343" s="0" t="s">
        <v>753</v>
      </c>
      <c r="D343" s="0" t="s">
        <v>1221</v>
      </c>
      <c r="E343" s="395" t="n">
        <v>1.83</v>
      </c>
    </row>
    <row r="344" customFormat="false" ht="12.75" hidden="false" customHeight="false" outlineLevel="0" collapsed="false">
      <c r="A344" s="0" t="n">
        <v>34355</v>
      </c>
      <c r="B344" s="0" t="s">
        <v>1560</v>
      </c>
      <c r="C344" s="0" t="s">
        <v>753</v>
      </c>
      <c r="D344" s="0" t="s">
        <v>1221</v>
      </c>
      <c r="E344" s="395" t="n">
        <v>1.58</v>
      </c>
    </row>
    <row r="345" customFormat="false" ht="12.75" hidden="false" customHeight="false" outlineLevel="0" collapsed="false">
      <c r="A345" s="0" t="n">
        <v>130</v>
      </c>
      <c r="B345" s="0" t="s">
        <v>1561</v>
      </c>
      <c r="C345" s="0" t="s">
        <v>753</v>
      </c>
      <c r="D345" s="0" t="s">
        <v>1221</v>
      </c>
      <c r="E345" s="395" t="n">
        <v>4.43</v>
      </c>
    </row>
    <row r="346" customFormat="false" ht="12.75" hidden="false" customHeight="false" outlineLevel="0" collapsed="false">
      <c r="A346" s="0" t="n">
        <v>135</v>
      </c>
      <c r="B346" s="0" t="s">
        <v>1562</v>
      </c>
      <c r="C346" s="0" t="s">
        <v>753</v>
      </c>
      <c r="D346" s="0" t="s">
        <v>1221</v>
      </c>
      <c r="E346" s="395" t="n">
        <v>3.57</v>
      </c>
    </row>
    <row r="347" customFormat="false" ht="12.75" hidden="false" customHeight="false" outlineLevel="0" collapsed="false">
      <c r="A347" s="0" t="n">
        <v>36886</v>
      </c>
      <c r="B347" s="0" t="s">
        <v>1563</v>
      </c>
      <c r="C347" s="0" t="s">
        <v>753</v>
      </c>
      <c r="D347" s="0" t="s">
        <v>1221</v>
      </c>
      <c r="E347" s="395" t="n">
        <v>0.57</v>
      </c>
    </row>
    <row r="348" customFormat="false" ht="12.75" hidden="false" customHeight="false" outlineLevel="0" collapsed="false">
      <c r="A348" s="0" t="n">
        <v>38546</v>
      </c>
      <c r="B348" s="0" t="s">
        <v>1564</v>
      </c>
      <c r="C348" s="0" t="s">
        <v>757</v>
      </c>
      <c r="D348" s="0" t="s">
        <v>1221</v>
      </c>
      <c r="E348" s="395" t="n">
        <v>488.28</v>
      </c>
    </row>
    <row r="349" customFormat="false" ht="12.75" hidden="false" customHeight="false" outlineLevel="0" collapsed="false">
      <c r="A349" s="0" t="n">
        <v>34549</v>
      </c>
      <c r="B349" s="0" t="s">
        <v>1565</v>
      </c>
      <c r="C349" s="0" t="s">
        <v>757</v>
      </c>
      <c r="D349" s="0" t="s">
        <v>1221</v>
      </c>
      <c r="E349" s="395" t="n">
        <v>1460.67</v>
      </c>
    </row>
    <row r="350" customFormat="false" ht="12.75" hidden="false" customHeight="false" outlineLevel="0" collapsed="false">
      <c r="A350" s="0" t="n">
        <v>6081</v>
      </c>
      <c r="B350" s="0" t="s">
        <v>1566</v>
      </c>
      <c r="C350" s="0" t="s">
        <v>757</v>
      </c>
      <c r="D350" s="0" t="s">
        <v>1221</v>
      </c>
      <c r="E350" s="395" t="n">
        <v>102.24</v>
      </c>
    </row>
    <row r="351" customFormat="false" ht="12.75" hidden="false" customHeight="false" outlineLevel="0" collapsed="false">
      <c r="A351" s="0" t="n">
        <v>6077</v>
      </c>
      <c r="B351" s="0" t="s">
        <v>1567</v>
      </c>
      <c r="C351" s="0" t="s">
        <v>757</v>
      </c>
      <c r="D351" s="0" t="s">
        <v>1221</v>
      </c>
      <c r="E351" s="395" t="n">
        <v>73.03</v>
      </c>
    </row>
    <row r="352" customFormat="false" ht="12.75" hidden="false" customHeight="false" outlineLevel="0" collapsed="false">
      <c r="A352" s="0" t="n">
        <v>6079</v>
      </c>
      <c r="B352" s="0" t="s">
        <v>1568</v>
      </c>
      <c r="C352" s="0" t="s">
        <v>757</v>
      </c>
      <c r="D352" s="0" t="s">
        <v>1221</v>
      </c>
      <c r="E352" s="395" t="n">
        <v>73.03</v>
      </c>
    </row>
    <row r="353" customFormat="false" ht="12.75" hidden="false" customHeight="false" outlineLevel="0" collapsed="false">
      <c r="A353" s="0" t="n">
        <v>1091</v>
      </c>
      <c r="B353" s="0" t="s">
        <v>1569</v>
      </c>
      <c r="C353" s="0" t="s">
        <v>88</v>
      </c>
      <c r="D353" s="0" t="s">
        <v>1223</v>
      </c>
      <c r="E353" s="395" t="n">
        <v>47.73</v>
      </c>
    </row>
    <row r="354" customFormat="false" ht="12.75" hidden="false" customHeight="false" outlineLevel="0" collapsed="false">
      <c r="A354" s="0" t="n">
        <v>1094</v>
      </c>
      <c r="B354" s="0" t="s">
        <v>1570</v>
      </c>
      <c r="C354" s="0" t="s">
        <v>88</v>
      </c>
      <c r="D354" s="0" t="s">
        <v>1223</v>
      </c>
      <c r="E354" s="395" t="n">
        <v>33.38</v>
      </c>
    </row>
    <row r="355" customFormat="false" ht="12.75" hidden="false" customHeight="false" outlineLevel="0" collapsed="false">
      <c r="A355" s="0" t="n">
        <v>1095</v>
      </c>
      <c r="B355" s="0" t="s">
        <v>1571</v>
      </c>
      <c r="C355" s="0" t="s">
        <v>88</v>
      </c>
      <c r="D355" s="0" t="s">
        <v>1223</v>
      </c>
      <c r="E355" s="395" t="n">
        <v>70.95</v>
      </c>
    </row>
    <row r="356" customFormat="false" ht="12.75" hidden="false" customHeight="false" outlineLevel="0" collapsed="false">
      <c r="A356" s="0" t="n">
        <v>1092</v>
      </c>
      <c r="B356" s="0" t="s">
        <v>1572</v>
      </c>
      <c r="C356" s="0" t="s">
        <v>88</v>
      </c>
      <c r="D356" s="0" t="s">
        <v>1223</v>
      </c>
      <c r="E356" s="395" t="n">
        <v>54.9</v>
      </c>
    </row>
    <row r="357" customFormat="false" ht="12.75" hidden="false" customHeight="false" outlineLevel="0" collapsed="false">
      <c r="A357" s="0" t="n">
        <v>1093</v>
      </c>
      <c r="B357" s="0" t="s">
        <v>1573</v>
      </c>
      <c r="C357" s="0" t="s">
        <v>88</v>
      </c>
      <c r="D357" s="0" t="s">
        <v>1223</v>
      </c>
      <c r="E357" s="395" t="n">
        <v>128.21</v>
      </c>
    </row>
    <row r="358" customFormat="false" ht="12.75" hidden="false" customHeight="false" outlineLevel="0" collapsed="false">
      <c r="A358" s="0" t="n">
        <v>1090</v>
      </c>
      <c r="B358" s="0" t="s">
        <v>1574</v>
      </c>
      <c r="C358" s="0" t="s">
        <v>88</v>
      </c>
      <c r="D358" s="0" t="s">
        <v>1223</v>
      </c>
      <c r="E358" s="395" t="n">
        <v>91.79</v>
      </c>
    </row>
    <row r="359" customFormat="false" ht="12.75" hidden="false" customHeight="false" outlineLevel="0" collapsed="false">
      <c r="A359" s="0" t="n">
        <v>1096</v>
      </c>
      <c r="B359" s="0" t="s">
        <v>1575</v>
      </c>
      <c r="C359" s="0" t="s">
        <v>88</v>
      </c>
      <c r="D359" s="0" t="s">
        <v>1223</v>
      </c>
      <c r="E359" s="395" t="n">
        <v>165.2</v>
      </c>
    </row>
    <row r="360" customFormat="false" ht="12.75" hidden="false" customHeight="false" outlineLevel="0" collapsed="false">
      <c r="A360" s="0" t="n">
        <v>1097</v>
      </c>
      <c r="B360" s="0" t="s">
        <v>1576</v>
      </c>
      <c r="C360" s="0" t="s">
        <v>88</v>
      </c>
      <c r="D360" s="0" t="s">
        <v>1223</v>
      </c>
      <c r="E360" s="395" t="n">
        <v>140.23</v>
      </c>
    </row>
    <row r="361" customFormat="false" ht="12.75" hidden="false" customHeight="false" outlineLevel="0" collapsed="false">
      <c r="A361" s="0" t="n">
        <v>378</v>
      </c>
      <c r="B361" s="0" t="s">
        <v>1577</v>
      </c>
      <c r="C361" s="0" t="s">
        <v>1381</v>
      </c>
      <c r="D361" s="0" t="s">
        <v>1221</v>
      </c>
      <c r="E361" s="395" t="n">
        <v>18.97</v>
      </c>
    </row>
    <row r="362" customFormat="false" ht="12.75" hidden="false" customHeight="false" outlineLevel="0" collapsed="false">
      <c r="A362" s="0" t="n">
        <v>40911</v>
      </c>
      <c r="B362" s="0" t="s">
        <v>1578</v>
      </c>
      <c r="C362" s="0" t="s">
        <v>1383</v>
      </c>
      <c r="D362" s="0" t="s">
        <v>1221</v>
      </c>
      <c r="E362" s="395" t="n">
        <v>3377.81</v>
      </c>
    </row>
    <row r="363" customFormat="false" ht="12.75" hidden="false" customHeight="false" outlineLevel="0" collapsed="false">
      <c r="A363" s="0" t="n">
        <v>33939</v>
      </c>
      <c r="B363" s="0" t="s">
        <v>1579</v>
      </c>
      <c r="C363" s="0" t="s">
        <v>1381</v>
      </c>
      <c r="D363" s="0" t="s">
        <v>1221</v>
      </c>
      <c r="E363" s="395" t="n">
        <v>65.81</v>
      </c>
    </row>
    <row r="364" customFormat="false" ht="12.75" hidden="false" customHeight="false" outlineLevel="0" collapsed="false">
      <c r="A364" s="0" t="n">
        <v>40815</v>
      </c>
      <c r="B364" s="0" t="s">
        <v>1580</v>
      </c>
      <c r="C364" s="0" t="s">
        <v>1383</v>
      </c>
      <c r="D364" s="0" t="s">
        <v>1221</v>
      </c>
      <c r="E364" s="395" t="n">
        <v>11718.28</v>
      </c>
    </row>
    <row r="365" customFormat="false" ht="12.75" hidden="false" customHeight="false" outlineLevel="0" collapsed="false">
      <c r="A365" s="0" t="n">
        <v>34760</v>
      </c>
      <c r="B365" s="0" t="s">
        <v>1581</v>
      </c>
      <c r="C365" s="0" t="s">
        <v>1381</v>
      </c>
      <c r="D365" s="0" t="s">
        <v>1221</v>
      </c>
      <c r="E365" s="395" t="n">
        <v>72.91</v>
      </c>
    </row>
    <row r="366" customFormat="false" ht="12.75" hidden="false" customHeight="false" outlineLevel="0" collapsed="false">
      <c r="A366" s="0" t="n">
        <v>40935</v>
      </c>
      <c r="B366" s="0" t="s">
        <v>1582</v>
      </c>
      <c r="C366" s="0" t="s">
        <v>1383</v>
      </c>
      <c r="D366" s="0" t="s">
        <v>1221</v>
      </c>
      <c r="E366" s="395" t="n">
        <v>12982.57</v>
      </c>
    </row>
    <row r="367" customFormat="false" ht="12.75" hidden="false" customHeight="false" outlineLevel="0" collapsed="false">
      <c r="A367" s="0" t="n">
        <v>33952</v>
      </c>
      <c r="B367" s="0" t="s">
        <v>1583</v>
      </c>
      <c r="C367" s="0" t="s">
        <v>1381</v>
      </c>
      <c r="D367" s="0" t="s">
        <v>1221</v>
      </c>
      <c r="E367" s="395" t="n">
        <v>93.49</v>
      </c>
    </row>
    <row r="368" customFormat="false" ht="12.75" hidden="false" customHeight="false" outlineLevel="0" collapsed="false">
      <c r="A368" s="0" t="n">
        <v>40816</v>
      </c>
      <c r="B368" s="0" t="s">
        <v>1584</v>
      </c>
      <c r="C368" s="0" t="s">
        <v>1383</v>
      </c>
      <c r="D368" s="0" t="s">
        <v>1221</v>
      </c>
      <c r="E368" s="395" t="n">
        <v>16644.83</v>
      </c>
    </row>
    <row r="369" customFormat="false" ht="12.75" hidden="false" customHeight="false" outlineLevel="0" collapsed="false">
      <c r="A369" s="0" t="n">
        <v>33953</v>
      </c>
      <c r="B369" s="0" t="s">
        <v>1585</v>
      </c>
      <c r="C369" s="0" t="s">
        <v>1381</v>
      </c>
      <c r="D369" s="0" t="s">
        <v>1221</v>
      </c>
      <c r="E369" s="395" t="n">
        <v>123.6</v>
      </c>
    </row>
    <row r="370" customFormat="false" ht="12.75" hidden="false" customHeight="false" outlineLevel="0" collapsed="false">
      <c r="A370" s="0" t="n">
        <v>40817</v>
      </c>
      <c r="B370" s="0" t="s">
        <v>1586</v>
      </c>
      <c r="C370" s="0" t="s">
        <v>1383</v>
      </c>
      <c r="D370" s="0" t="s">
        <v>1221</v>
      </c>
      <c r="E370" s="395" t="n">
        <v>22005.94</v>
      </c>
    </row>
    <row r="371" customFormat="false" ht="12.75" hidden="false" customHeight="false" outlineLevel="0" collapsed="false">
      <c r="A371" s="0" t="n">
        <v>13348</v>
      </c>
      <c r="B371" s="0" t="s">
        <v>1587</v>
      </c>
      <c r="C371" s="0" t="s">
        <v>88</v>
      </c>
      <c r="D371" s="0" t="s">
        <v>1223</v>
      </c>
      <c r="E371" s="395" t="n">
        <v>1.27</v>
      </c>
    </row>
    <row r="372" customFormat="false" ht="12.75" hidden="false" customHeight="false" outlineLevel="0" collapsed="false">
      <c r="A372" s="0" t="n">
        <v>39211</v>
      </c>
      <c r="B372" s="0" t="s">
        <v>1588</v>
      </c>
      <c r="C372" s="0" t="s">
        <v>88</v>
      </c>
      <c r="D372" s="0" t="s">
        <v>1223</v>
      </c>
      <c r="E372" s="395" t="n">
        <v>1.72</v>
      </c>
    </row>
    <row r="373" customFormat="false" ht="12.75" hidden="false" customHeight="false" outlineLevel="0" collapsed="false">
      <c r="A373" s="0" t="n">
        <v>39212</v>
      </c>
      <c r="B373" s="0" t="s">
        <v>1589</v>
      </c>
      <c r="C373" s="0" t="s">
        <v>88</v>
      </c>
      <c r="D373" s="0" t="s">
        <v>1223</v>
      </c>
      <c r="E373" s="395" t="n">
        <v>1.92</v>
      </c>
    </row>
    <row r="374" customFormat="false" ht="12.75" hidden="false" customHeight="false" outlineLevel="0" collapsed="false">
      <c r="A374" s="0" t="n">
        <v>39208</v>
      </c>
      <c r="B374" s="0" t="s">
        <v>1590</v>
      </c>
      <c r="C374" s="0" t="s">
        <v>88</v>
      </c>
      <c r="D374" s="0" t="s">
        <v>1223</v>
      </c>
      <c r="E374" s="395" t="n">
        <v>0.52</v>
      </c>
    </row>
    <row r="375" customFormat="false" ht="12.75" hidden="false" customHeight="false" outlineLevel="0" collapsed="false">
      <c r="A375" s="0" t="n">
        <v>39210</v>
      </c>
      <c r="B375" s="0" t="s">
        <v>1591</v>
      </c>
      <c r="C375" s="0" t="s">
        <v>88</v>
      </c>
      <c r="D375" s="0" t="s">
        <v>1223</v>
      </c>
      <c r="E375" s="395" t="n">
        <v>0.96</v>
      </c>
    </row>
    <row r="376" customFormat="false" ht="12.75" hidden="false" customHeight="false" outlineLevel="0" collapsed="false">
      <c r="A376" s="0" t="n">
        <v>39214</v>
      </c>
      <c r="B376" s="0" t="s">
        <v>1592</v>
      </c>
      <c r="C376" s="0" t="s">
        <v>88</v>
      </c>
      <c r="D376" s="0" t="s">
        <v>1223</v>
      </c>
      <c r="E376" s="395" t="n">
        <v>3.55</v>
      </c>
    </row>
    <row r="377" customFormat="false" ht="12.75" hidden="false" customHeight="false" outlineLevel="0" collapsed="false">
      <c r="A377" s="0" t="n">
        <v>39213</v>
      </c>
      <c r="B377" s="0" t="s">
        <v>1593</v>
      </c>
      <c r="C377" s="0" t="s">
        <v>88</v>
      </c>
      <c r="D377" s="0" t="s">
        <v>1223</v>
      </c>
      <c r="E377" s="395" t="n">
        <v>2.51</v>
      </c>
    </row>
    <row r="378" customFormat="false" ht="12.75" hidden="false" customHeight="false" outlineLevel="0" collapsed="false">
      <c r="A378" s="0" t="n">
        <v>39209</v>
      </c>
      <c r="B378" s="0" t="s">
        <v>1594</v>
      </c>
      <c r="C378" s="0" t="s">
        <v>88</v>
      </c>
      <c r="D378" s="0" t="s">
        <v>1223</v>
      </c>
      <c r="E378" s="395" t="n">
        <v>0.62</v>
      </c>
    </row>
    <row r="379" customFormat="false" ht="12.75" hidden="false" customHeight="false" outlineLevel="0" collapsed="false">
      <c r="A379" s="0" t="n">
        <v>39207</v>
      </c>
      <c r="B379" s="0" t="s">
        <v>1595</v>
      </c>
      <c r="C379" s="0" t="s">
        <v>88</v>
      </c>
      <c r="D379" s="0" t="s">
        <v>1223</v>
      </c>
      <c r="E379" s="395" t="n">
        <v>0.96</v>
      </c>
    </row>
    <row r="380" customFormat="false" ht="12.75" hidden="false" customHeight="false" outlineLevel="0" collapsed="false">
      <c r="A380" s="0" t="n">
        <v>39215</v>
      </c>
      <c r="B380" s="0" t="s">
        <v>1596</v>
      </c>
      <c r="C380" s="0" t="s">
        <v>88</v>
      </c>
      <c r="D380" s="0" t="s">
        <v>1223</v>
      </c>
      <c r="E380" s="395" t="n">
        <v>6.47</v>
      </c>
    </row>
    <row r="381" customFormat="false" ht="12.75" hidden="false" customHeight="false" outlineLevel="0" collapsed="false">
      <c r="A381" s="0" t="n">
        <v>39216</v>
      </c>
      <c r="B381" s="0" t="s">
        <v>1597</v>
      </c>
      <c r="C381" s="0" t="s">
        <v>88</v>
      </c>
      <c r="D381" s="0" t="s">
        <v>1223</v>
      </c>
      <c r="E381" s="395" t="n">
        <v>9.03</v>
      </c>
    </row>
    <row r="382" customFormat="false" ht="12.75" hidden="false" customHeight="false" outlineLevel="0" collapsed="false">
      <c r="A382" s="0" t="n">
        <v>11267</v>
      </c>
      <c r="B382" s="0" t="s">
        <v>1598</v>
      </c>
      <c r="C382" s="0" t="s">
        <v>88</v>
      </c>
      <c r="D382" s="0" t="s">
        <v>1223</v>
      </c>
      <c r="E382" s="395" t="n">
        <v>1.11</v>
      </c>
    </row>
    <row r="383" customFormat="false" ht="12.75" hidden="false" customHeight="false" outlineLevel="0" collapsed="false">
      <c r="A383" s="0" t="n">
        <v>379</v>
      </c>
      <c r="B383" s="0" t="s">
        <v>1599</v>
      </c>
      <c r="C383" s="0" t="s">
        <v>88</v>
      </c>
      <c r="D383" s="0" t="s">
        <v>1223</v>
      </c>
      <c r="E383" s="395" t="n">
        <v>1.12</v>
      </c>
    </row>
    <row r="384" customFormat="false" ht="12.75" hidden="false" customHeight="false" outlineLevel="0" collapsed="false">
      <c r="A384" s="0" t="n">
        <v>510</v>
      </c>
      <c r="B384" s="0" t="s">
        <v>1600</v>
      </c>
      <c r="C384" s="0" t="s">
        <v>753</v>
      </c>
      <c r="D384" s="0" t="s">
        <v>1221</v>
      </c>
      <c r="E384" s="395" t="n">
        <v>11.27</v>
      </c>
    </row>
    <row r="385" customFormat="false" ht="12.75" hidden="false" customHeight="false" outlineLevel="0" collapsed="false">
      <c r="A385" s="0" t="n">
        <v>516</v>
      </c>
      <c r="B385" s="0" t="s">
        <v>1601</v>
      </c>
      <c r="C385" s="0" t="s">
        <v>753</v>
      </c>
      <c r="D385" s="0" t="s">
        <v>1221</v>
      </c>
      <c r="E385" s="395" t="n">
        <v>13.35</v>
      </c>
    </row>
    <row r="386" customFormat="false" ht="12.75" hidden="false" customHeight="false" outlineLevel="0" collapsed="false">
      <c r="A386" s="0" t="n">
        <v>509</v>
      </c>
      <c r="B386" s="0" t="s">
        <v>1602</v>
      </c>
      <c r="C386" s="0" t="s">
        <v>753</v>
      </c>
      <c r="D386" s="0" t="s">
        <v>1221</v>
      </c>
      <c r="E386" s="395" t="n">
        <v>14.98</v>
      </c>
    </row>
    <row r="387" customFormat="false" ht="12.75" hidden="false" customHeight="false" outlineLevel="0" collapsed="false">
      <c r="A387" s="0" t="n">
        <v>40331</v>
      </c>
      <c r="B387" s="0" t="s">
        <v>1603</v>
      </c>
      <c r="C387" s="0" t="s">
        <v>1381</v>
      </c>
      <c r="D387" s="0" t="s">
        <v>1221</v>
      </c>
      <c r="E387" s="395" t="n">
        <v>14.39</v>
      </c>
    </row>
    <row r="388" customFormat="false" ht="12.75" hidden="false" customHeight="false" outlineLevel="0" collapsed="false">
      <c r="A388" s="0" t="n">
        <v>40930</v>
      </c>
      <c r="B388" s="0" t="s">
        <v>1604</v>
      </c>
      <c r="C388" s="0" t="s">
        <v>1383</v>
      </c>
      <c r="D388" s="0" t="s">
        <v>1221</v>
      </c>
      <c r="E388" s="395" t="n">
        <v>2563.74</v>
      </c>
    </row>
    <row r="389" customFormat="false" ht="12.75" hidden="false" customHeight="false" outlineLevel="0" collapsed="false">
      <c r="A389" s="0" t="n">
        <v>11761</v>
      </c>
      <c r="B389" s="0" t="s">
        <v>1605</v>
      </c>
      <c r="C389" s="0" t="s">
        <v>88</v>
      </c>
      <c r="D389" s="0" t="s">
        <v>1221</v>
      </c>
      <c r="E389" s="395" t="n">
        <v>92.25</v>
      </c>
    </row>
    <row r="390" customFormat="false" ht="12.75" hidden="false" customHeight="false" outlineLevel="0" collapsed="false">
      <c r="A390" s="0" t="n">
        <v>377</v>
      </c>
      <c r="B390" s="0" t="s">
        <v>1606</v>
      </c>
      <c r="C390" s="0" t="s">
        <v>88</v>
      </c>
      <c r="D390" s="0" t="s">
        <v>1228</v>
      </c>
      <c r="E390" s="395" t="n">
        <v>43.35</v>
      </c>
    </row>
    <row r="391" customFormat="false" ht="12.75" hidden="false" customHeight="false" outlineLevel="0" collapsed="false">
      <c r="A391" s="0" t="n">
        <v>7588</v>
      </c>
      <c r="B391" s="0" t="s">
        <v>1607</v>
      </c>
      <c r="C391" s="0" t="s">
        <v>88</v>
      </c>
      <c r="D391" s="0" t="s">
        <v>1228</v>
      </c>
      <c r="E391" s="395" t="n">
        <v>49.3</v>
      </c>
    </row>
    <row r="392" customFormat="false" ht="12.75" hidden="false" customHeight="false" outlineLevel="0" collapsed="false">
      <c r="A392" s="0" t="n">
        <v>34392</v>
      </c>
      <c r="B392" s="0" t="s">
        <v>1608</v>
      </c>
      <c r="C392" s="0" t="s">
        <v>1381</v>
      </c>
      <c r="D392" s="0" t="s">
        <v>1221</v>
      </c>
      <c r="E392" s="395" t="n">
        <v>17.37</v>
      </c>
    </row>
    <row r="393" customFormat="false" ht="12.75" hidden="false" customHeight="false" outlineLevel="0" collapsed="false">
      <c r="A393" s="0" t="n">
        <v>40908</v>
      </c>
      <c r="B393" s="0" t="s">
        <v>1609</v>
      </c>
      <c r="C393" s="0" t="s">
        <v>1383</v>
      </c>
      <c r="D393" s="0" t="s">
        <v>1221</v>
      </c>
      <c r="E393" s="395" t="n">
        <v>3096.99</v>
      </c>
    </row>
    <row r="394" customFormat="false" ht="12.75" hidden="false" customHeight="false" outlineLevel="0" collapsed="false">
      <c r="A394" s="0" t="n">
        <v>34551</v>
      </c>
      <c r="B394" s="0" t="s">
        <v>1610</v>
      </c>
      <c r="C394" s="0" t="s">
        <v>1381</v>
      </c>
      <c r="D394" s="0" t="s">
        <v>1221</v>
      </c>
      <c r="E394" s="395" t="n">
        <v>12.33</v>
      </c>
    </row>
    <row r="395" customFormat="false" ht="12.75" hidden="false" customHeight="false" outlineLevel="0" collapsed="false">
      <c r="A395" s="0" t="n">
        <v>41078</v>
      </c>
      <c r="B395" s="0" t="s">
        <v>1611</v>
      </c>
      <c r="C395" s="0" t="s">
        <v>1383</v>
      </c>
      <c r="D395" s="0" t="s">
        <v>1221</v>
      </c>
      <c r="E395" s="395" t="n">
        <v>2199.3</v>
      </c>
    </row>
    <row r="396" customFormat="false" ht="12.75" hidden="false" customHeight="false" outlineLevel="0" collapsed="false">
      <c r="A396" s="0" t="n">
        <v>246</v>
      </c>
      <c r="B396" s="0" t="s">
        <v>1612</v>
      </c>
      <c r="C396" s="0" t="s">
        <v>1381</v>
      </c>
      <c r="D396" s="0" t="s">
        <v>1221</v>
      </c>
      <c r="E396" s="395" t="n">
        <v>13.57</v>
      </c>
    </row>
    <row r="397" customFormat="false" ht="12.75" hidden="false" customHeight="false" outlineLevel="0" collapsed="false">
      <c r="A397" s="0" t="n">
        <v>40927</v>
      </c>
      <c r="B397" s="0" t="s">
        <v>1613</v>
      </c>
      <c r="C397" s="0" t="s">
        <v>1383</v>
      </c>
      <c r="D397" s="0" t="s">
        <v>1221</v>
      </c>
      <c r="E397" s="395" t="n">
        <v>2420.1</v>
      </c>
    </row>
    <row r="398" customFormat="false" ht="12.75" hidden="false" customHeight="false" outlineLevel="0" collapsed="false">
      <c r="A398" s="0" t="n">
        <v>2350</v>
      </c>
      <c r="B398" s="0" t="s">
        <v>1614</v>
      </c>
      <c r="C398" s="0" t="s">
        <v>1381</v>
      </c>
      <c r="D398" s="0" t="s">
        <v>1221</v>
      </c>
      <c r="E398" s="395" t="n">
        <v>19.79</v>
      </c>
    </row>
    <row r="399" customFormat="false" ht="12.75" hidden="false" customHeight="false" outlineLevel="0" collapsed="false">
      <c r="A399" s="0" t="n">
        <v>40812</v>
      </c>
      <c r="B399" s="0" t="s">
        <v>1615</v>
      </c>
      <c r="C399" s="0" t="s">
        <v>1383</v>
      </c>
      <c r="D399" s="0" t="s">
        <v>1221</v>
      </c>
      <c r="E399" s="395" t="n">
        <v>3525.72</v>
      </c>
    </row>
    <row r="400" customFormat="false" ht="12.75" hidden="false" customHeight="false" outlineLevel="0" collapsed="false">
      <c r="A400" s="0" t="n">
        <v>245</v>
      </c>
      <c r="B400" s="0" t="s">
        <v>1616</v>
      </c>
      <c r="C400" s="0" t="s">
        <v>1381</v>
      </c>
      <c r="D400" s="0" t="s">
        <v>1221</v>
      </c>
      <c r="E400" s="395" t="n">
        <v>25.11</v>
      </c>
    </row>
    <row r="401" customFormat="false" ht="12.75" hidden="false" customHeight="false" outlineLevel="0" collapsed="false">
      <c r="A401" s="0" t="n">
        <v>41090</v>
      </c>
      <c r="B401" s="0" t="s">
        <v>1617</v>
      </c>
      <c r="C401" s="0" t="s">
        <v>1383</v>
      </c>
      <c r="D401" s="0" t="s">
        <v>1221</v>
      </c>
      <c r="E401" s="395" t="n">
        <v>4472.46</v>
      </c>
    </row>
    <row r="402" customFormat="false" ht="12.75" hidden="false" customHeight="false" outlineLevel="0" collapsed="false">
      <c r="A402" s="0" t="n">
        <v>251</v>
      </c>
      <c r="B402" s="0" t="s">
        <v>1618</v>
      </c>
      <c r="C402" s="0" t="s">
        <v>1381</v>
      </c>
      <c r="D402" s="0" t="s">
        <v>1221</v>
      </c>
      <c r="E402" s="395" t="n">
        <v>12.29</v>
      </c>
    </row>
    <row r="403" customFormat="false" ht="12.75" hidden="false" customHeight="false" outlineLevel="0" collapsed="false">
      <c r="A403" s="0" t="n">
        <v>40975</v>
      </c>
      <c r="B403" s="0" t="s">
        <v>1619</v>
      </c>
      <c r="C403" s="0" t="s">
        <v>1383</v>
      </c>
      <c r="D403" s="0" t="s">
        <v>1221</v>
      </c>
      <c r="E403" s="395" t="n">
        <v>2189.96</v>
      </c>
    </row>
    <row r="404" customFormat="false" ht="12.75" hidden="false" customHeight="false" outlineLevel="0" collapsed="false">
      <c r="A404" s="0" t="n">
        <v>6127</v>
      </c>
      <c r="B404" s="0" t="s">
        <v>1620</v>
      </c>
      <c r="C404" s="0" t="s">
        <v>1381</v>
      </c>
      <c r="D404" s="0" t="s">
        <v>1221</v>
      </c>
      <c r="E404" s="395" t="n">
        <v>12.33</v>
      </c>
    </row>
    <row r="405" customFormat="false" ht="12.75" hidden="false" customHeight="false" outlineLevel="0" collapsed="false">
      <c r="A405" s="0" t="n">
        <v>41072</v>
      </c>
      <c r="B405" s="0" t="s">
        <v>1621</v>
      </c>
      <c r="C405" s="0" t="s">
        <v>1383</v>
      </c>
      <c r="D405" s="0" t="s">
        <v>1221</v>
      </c>
      <c r="E405" s="395" t="n">
        <v>2199.3</v>
      </c>
    </row>
    <row r="406" customFormat="false" ht="12.75" hidden="false" customHeight="false" outlineLevel="0" collapsed="false">
      <c r="A406" s="0" t="n">
        <v>6121</v>
      </c>
      <c r="B406" s="0" t="s">
        <v>1622</v>
      </c>
      <c r="C406" s="0" t="s">
        <v>1381</v>
      </c>
      <c r="D406" s="0" t="s">
        <v>1221</v>
      </c>
      <c r="E406" s="395" t="n">
        <v>12.39</v>
      </c>
    </row>
    <row r="407" customFormat="false" ht="12.75" hidden="false" customHeight="false" outlineLevel="0" collapsed="false">
      <c r="A407" s="0" t="n">
        <v>41071</v>
      </c>
      <c r="B407" s="0" t="s">
        <v>1623</v>
      </c>
      <c r="C407" s="0" t="s">
        <v>1383</v>
      </c>
      <c r="D407" s="0" t="s">
        <v>1221</v>
      </c>
      <c r="E407" s="395" t="n">
        <v>2206.98</v>
      </c>
    </row>
    <row r="408" customFormat="false" ht="12.75" hidden="false" customHeight="false" outlineLevel="0" collapsed="false">
      <c r="A408" s="0" t="n">
        <v>244</v>
      </c>
      <c r="B408" s="0" t="s">
        <v>1624</v>
      </c>
      <c r="C408" s="0" t="s">
        <v>1381</v>
      </c>
      <c r="D408" s="0" t="s">
        <v>1221</v>
      </c>
      <c r="E408" s="395" t="n">
        <v>8.53</v>
      </c>
    </row>
    <row r="409" customFormat="false" ht="12.75" hidden="false" customHeight="false" outlineLevel="0" collapsed="false">
      <c r="A409" s="0" t="n">
        <v>41093</v>
      </c>
      <c r="B409" s="0" t="s">
        <v>1625</v>
      </c>
      <c r="C409" s="0" t="s">
        <v>1383</v>
      </c>
      <c r="D409" s="0" t="s">
        <v>1221</v>
      </c>
      <c r="E409" s="395" t="n">
        <v>1520.11</v>
      </c>
    </row>
    <row r="410" customFormat="false" ht="12.75" hidden="false" customHeight="false" outlineLevel="0" collapsed="false">
      <c r="A410" s="0" t="n">
        <v>532</v>
      </c>
      <c r="B410" s="0" t="s">
        <v>1626</v>
      </c>
      <c r="C410" s="0" t="s">
        <v>1381</v>
      </c>
      <c r="D410" s="0" t="s">
        <v>1221</v>
      </c>
      <c r="E410" s="395" t="n">
        <v>35.09</v>
      </c>
    </row>
    <row r="411" customFormat="false" ht="12.75" hidden="false" customHeight="false" outlineLevel="0" collapsed="false">
      <c r="A411" s="0" t="n">
        <v>40931</v>
      </c>
      <c r="B411" s="0" t="s">
        <v>1627</v>
      </c>
      <c r="C411" s="0" t="s">
        <v>1383</v>
      </c>
      <c r="D411" s="0" t="s">
        <v>1221</v>
      </c>
      <c r="E411" s="395" t="n">
        <v>6248.7</v>
      </c>
    </row>
    <row r="412" customFormat="false" ht="12.75" hidden="false" customHeight="false" outlineLevel="0" collapsed="false">
      <c r="A412" s="0" t="n">
        <v>36150</v>
      </c>
      <c r="B412" s="0" t="s">
        <v>1628</v>
      </c>
      <c r="C412" s="0" t="s">
        <v>88</v>
      </c>
      <c r="D412" s="0" t="s">
        <v>1221</v>
      </c>
      <c r="E412" s="395" t="n">
        <v>44.43</v>
      </c>
    </row>
    <row r="413" customFormat="false" ht="12.75" hidden="false" customHeight="false" outlineLevel="0" collapsed="false">
      <c r="A413" s="0" t="n">
        <v>4760</v>
      </c>
      <c r="B413" s="0" t="s">
        <v>1629</v>
      </c>
      <c r="C413" s="0" t="s">
        <v>1381</v>
      </c>
      <c r="D413" s="0" t="s">
        <v>1221</v>
      </c>
      <c r="E413" s="395" t="n">
        <v>18.97</v>
      </c>
    </row>
    <row r="414" customFormat="false" ht="12.75" hidden="false" customHeight="false" outlineLevel="0" collapsed="false">
      <c r="A414" s="0" t="n">
        <v>41069</v>
      </c>
      <c r="B414" s="0" t="s">
        <v>1630</v>
      </c>
      <c r="C414" s="0" t="s">
        <v>1383</v>
      </c>
      <c r="D414" s="0" t="s">
        <v>1221</v>
      </c>
      <c r="E414" s="395" t="n">
        <v>3377.81</v>
      </c>
    </row>
    <row r="415" customFormat="false" ht="12.75" hidden="false" customHeight="false" outlineLevel="0" collapsed="false">
      <c r="A415" s="0" t="n">
        <v>10422</v>
      </c>
      <c r="B415" s="0" t="s">
        <v>1631</v>
      </c>
      <c r="C415" s="0" t="s">
        <v>88</v>
      </c>
      <c r="D415" s="0" t="s">
        <v>1221</v>
      </c>
      <c r="E415" s="395" t="n">
        <v>317.58</v>
      </c>
    </row>
    <row r="416" customFormat="false" ht="12.75" hidden="false" customHeight="false" outlineLevel="0" collapsed="false">
      <c r="A416" s="0" t="n">
        <v>44019</v>
      </c>
      <c r="B416" s="0" t="s">
        <v>1632</v>
      </c>
      <c r="C416" s="0" t="s">
        <v>88</v>
      </c>
      <c r="D416" s="0" t="s">
        <v>1221</v>
      </c>
      <c r="E416" s="395" t="n">
        <v>439.6</v>
      </c>
    </row>
    <row r="417" customFormat="false" ht="12.75" hidden="false" customHeight="false" outlineLevel="0" collapsed="false">
      <c r="A417" s="0" t="n">
        <v>36520</v>
      </c>
      <c r="B417" s="0" t="s">
        <v>1633</v>
      </c>
      <c r="C417" s="0" t="s">
        <v>88</v>
      </c>
      <c r="D417" s="0" t="s">
        <v>1221</v>
      </c>
      <c r="E417" s="395" t="n">
        <v>534.51</v>
      </c>
    </row>
    <row r="418" customFormat="false" ht="12.75" hidden="false" customHeight="false" outlineLevel="0" collapsed="false">
      <c r="A418" s="0" t="n">
        <v>42319</v>
      </c>
      <c r="B418" s="0" t="s">
        <v>1634</v>
      </c>
      <c r="C418" s="0" t="s">
        <v>88</v>
      </c>
      <c r="D418" s="0" t="s">
        <v>1221</v>
      </c>
      <c r="E418" s="395" t="n">
        <v>478.95</v>
      </c>
    </row>
    <row r="419" customFormat="false" ht="12.75" hidden="false" customHeight="false" outlineLevel="0" collapsed="false">
      <c r="A419" s="0" t="n">
        <v>10420</v>
      </c>
      <c r="B419" s="0" t="s">
        <v>1635</v>
      </c>
      <c r="C419" s="0" t="s">
        <v>88</v>
      </c>
      <c r="D419" s="0" t="s">
        <v>1228</v>
      </c>
      <c r="E419" s="395" t="n">
        <v>169.9</v>
      </c>
    </row>
    <row r="420" customFormat="false" ht="12.75" hidden="false" customHeight="false" outlineLevel="0" collapsed="false">
      <c r="A420" s="0" t="n">
        <v>10421</v>
      </c>
      <c r="B420" s="0" t="s">
        <v>1636</v>
      </c>
      <c r="C420" s="0" t="s">
        <v>88</v>
      </c>
      <c r="D420" s="0" t="s">
        <v>1221</v>
      </c>
      <c r="E420" s="395" t="n">
        <v>186.7</v>
      </c>
    </row>
    <row r="421" customFormat="false" ht="12.75" hidden="false" customHeight="false" outlineLevel="0" collapsed="false">
      <c r="A421" s="0" t="n">
        <v>11786</v>
      </c>
      <c r="B421" s="0" t="s">
        <v>1637</v>
      </c>
      <c r="C421" s="0" t="s">
        <v>88</v>
      </c>
      <c r="D421" s="0" t="s">
        <v>1221</v>
      </c>
      <c r="E421" s="395" t="n">
        <v>376.45</v>
      </c>
    </row>
    <row r="422" customFormat="false" ht="12.75" hidden="false" customHeight="false" outlineLevel="0" collapsed="false">
      <c r="A422" s="0" t="n">
        <v>10</v>
      </c>
      <c r="B422" s="0" t="s">
        <v>1638</v>
      </c>
      <c r="C422" s="0" t="s">
        <v>88</v>
      </c>
      <c r="D422" s="0" t="s">
        <v>1221</v>
      </c>
      <c r="E422" s="395" t="n">
        <v>13.04</v>
      </c>
    </row>
    <row r="423" customFormat="false" ht="12.75" hidden="false" customHeight="false" outlineLevel="0" collapsed="false">
      <c r="A423" s="0" t="n">
        <v>4815</v>
      </c>
      <c r="B423" s="0" t="s">
        <v>1639</v>
      </c>
      <c r="C423" s="0" t="s">
        <v>88</v>
      </c>
      <c r="D423" s="0" t="s">
        <v>1221</v>
      </c>
      <c r="E423" s="395" t="n">
        <v>6.28</v>
      </c>
    </row>
    <row r="424" customFormat="false" ht="12.75" hidden="false" customHeight="false" outlineLevel="0" collapsed="false">
      <c r="A424" s="0" t="n">
        <v>541</v>
      </c>
      <c r="B424" s="0" t="s">
        <v>1640</v>
      </c>
      <c r="C424" s="0" t="s">
        <v>88</v>
      </c>
      <c r="D424" s="0" t="s">
        <v>1228</v>
      </c>
      <c r="E424" s="395" t="n">
        <v>189.9</v>
      </c>
    </row>
    <row r="425" customFormat="false" ht="12.75" hidden="false" customHeight="false" outlineLevel="0" collapsed="false">
      <c r="A425" s="0" t="n">
        <v>542</v>
      </c>
      <c r="B425" s="0" t="s">
        <v>1641</v>
      </c>
      <c r="C425" s="0" t="s">
        <v>88</v>
      </c>
      <c r="D425" s="0" t="s">
        <v>1221</v>
      </c>
      <c r="E425" s="395" t="n">
        <v>238.04</v>
      </c>
    </row>
    <row r="426" customFormat="false" ht="12.75" hidden="false" customHeight="false" outlineLevel="0" collapsed="false">
      <c r="A426" s="0" t="n">
        <v>540</v>
      </c>
      <c r="B426" s="0" t="s">
        <v>1642</v>
      </c>
      <c r="C426" s="0" t="s">
        <v>88</v>
      </c>
      <c r="D426" s="0" t="s">
        <v>1221</v>
      </c>
      <c r="E426" s="395" t="n">
        <v>536.42</v>
      </c>
    </row>
    <row r="427" customFormat="false" ht="12.75" hidden="false" customHeight="false" outlineLevel="0" collapsed="false">
      <c r="A427" s="0" t="n">
        <v>38364</v>
      </c>
      <c r="B427" s="0" t="s">
        <v>1643</v>
      </c>
      <c r="C427" s="0" t="s">
        <v>88</v>
      </c>
      <c r="D427" s="0" t="s">
        <v>1221</v>
      </c>
      <c r="E427" s="395" t="n">
        <v>670.85</v>
      </c>
    </row>
    <row r="428" customFormat="false" ht="12.75" hidden="false" customHeight="false" outlineLevel="0" collapsed="false">
      <c r="A428" s="0" t="n">
        <v>11692</v>
      </c>
      <c r="B428" s="0" t="s">
        <v>1644</v>
      </c>
      <c r="C428" s="0" t="s">
        <v>751</v>
      </c>
      <c r="D428" s="0" t="s">
        <v>1221</v>
      </c>
      <c r="E428" s="395" t="n">
        <v>360.85</v>
      </c>
    </row>
    <row r="429" customFormat="false" ht="12.75" hidden="false" customHeight="false" outlineLevel="0" collapsed="false">
      <c r="A429" s="0" t="n">
        <v>1746</v>
      </c>
      <c r="B429" s="0" t="s">
        <v>1645</v>
      </c>
      <c r="C429" s="0" t="s">
        <v>88</v>
      </c>
      <c r="D429" s="0" t="s">
        <v>1228</v>
      </c>
      <c r="E429" s="395" t="n">
        <v>186.54</v>
      </c>
    </row>
    <row r="430" customFormat="false" ht="12.75" hidden="false" customHeight="false" outlineLevel="0" collapsed="false">
      <c r="A430" s="0" t="n">
        <v>1748</v>
      </c>
      <c r="B430" s="0" t="s">
        <v>1646</v>
      </c>
      <c r="C430" s="0" t="s">
        <v>88</v>
      </c>
      <c r="D430" s="0" t="s">
        <v>1221</v>
      </c>
      <c r="E430" s="395" t="n">
        <v>248.05</v>
      </c>
    </row>
    <row r="431" customFormat="false" ht="12.75" hidden="false" customHeight="false" outlineLevel="0" collapsed="false">
      <c r="A431" s="0" t="n">
        <v>1749</v>
      </c>
      <c r="B431" s="0" t="s">
        <v>1647</v>
      </c>
      <c r="C431" s="0" t="s">
        <v>88</v>
      </c>
      <c r="D431" s="0" t="s">
        <v>1221</v>
      </c>
      <c r="E431" s="395" t="n">
        <v>359.38</v>
      </c>
    </row>
    <row r="432" customFormat="false" ht="12.75" hidden="false" customHeight="false" outlineLevel="0" collapsed="false">
      <c r="A432" s="0" t="n">
        <v>37412</v>
      </c>
      <c r="B432" s="0" t="s">
        <v>1648</v>
      </c>
      <c r="C432" s="0" t="s">
        <v>88</v>
      </c>
      <c r="D432" s="0" t="s">
        <v>1221</v>
      </c>
      <c r="E432" s="395" t="n">
        <v>182.34</v>
      </c>
    </row>
    <row r="433" customFormat="false" ht="12.75" hidden="false" customHeight="false" outlineLevel="0" collapsed="false">
      <c r="A433" s="0" t="n">
        <v>1745</v>
      </c>
      <c r="B433" s="0" t="s">
        <v>1649</v>
      </c>
      <c r="C433" s="0" t="s">
        <v>88</v>
      </c>
      <c r="D433" s="0" t="s">
        <v>1221</v>
      </c>
      <c r="E433" s="395" t="n">
        <v>216.83</v>
      </c>
    </row>
    <row r="434" customFormat="false" ht="12.75" hidden="false" customHeight="false" outlineLevel="0" collapsed="false">
      <c r="A434" s="0" t="n">
        <v>1750</v>
      </c>
      <c r="B434" s="0" t="s">
        <v>1650</v>
      </c>
      <c r="C434" s="0" t="s">
        <v>88</v>
      </c>
      <c r="D434" s="0" t="s">
        <v>1221</v>
      </c>
      <c r="E434" s="395" t="n">
        <v>506.7</v>
      </c>
    </row>
    <row r="435" customFormat="false" ht="12.75" hidden="false" customHeight="false" outlineLevel="0" collapsed="false">
      <c r="A435" s="0" t="n">
        <v>11687</v>
      </c>
      <c r="B435" s="0" t="s">
        <v>1651</v>
      </c>
      <c r="C435" s="0" t="s">
        <v>740</v>
      </c>
      <c r="D435" s="0" t="s">
        <v>1221</v>
      </c>
      <c r="E435" s="395" t="n">
        <v>807.32</v>
      </c>
    </row>
    <row r="436" customFormat="false" ht="12.75" hidden="false" customHeight="false" outlineLevel="0" collapsed="false">
      <c r="A436" s="0" t="n">
        <v>11689</v>
      </c>
      <c r="B436" s="0" t="s">
        <v>1652</v>
      </c>
      <c r="C436" s="0" t="s">
        <v>740</v>
      </c>
      <c r="D436" s="0" t="s">
        <v>1221</v>
      </c>
      <c r="E436" s="395" t="n">
        <v>1011.53</v>
      </c>
    </row>
    <row r="437" customFormat="false" ht="12.75" hidden="false" customHeight="false" outlineLevel="0" collapsed="false">
      <c r="A437" s="0" t="n">
        <v>11693</v>
      </c>
      <c r="B437" s="0" t="s">
        <v>1653</v>
      </c>
      <c r="C437" s="0" t="s">
        <v>751</v>
      </c>
      <c r="D437" s="0" t="s">
        <v>1221</v>
      </c>
      <c r="E437" s="395" t="n">
        <v>210.56</v>
      </c>
    </row>
    <row r="438" customFormat="false" ht="12.75" hidden="false" customHeight="false" outlineLevel="0" collapsed="false">
      <c r="A438" s="0" t="n">
        <v>36215</v>
      </c>
      <c r="B438" s="0" t="s">
        <v>1654</v>
      </c>
      <c r="C438" s="0" t="s">
        <v>88</v>
      </c>
      <c r="D438" s="0" t="s">
        <v>1221</v>
      </c>
      <c r="E438" s="395" t="n">
        <v>769.52</v>
      </c>
    </row>
    <row r="439" customFormat="false" ht="12.75" hidden="false" customHeight="false" outlineLevel="0" collapsed="false">
      <c r="A439" s="0" t="n">
        <v>42439</v>
      </c>
      <c r="B439" s="0" t="s">
        <v>1655</v>
      </c>
      <c r="C439" s="0" t="s">
        <v>88</v>
      </c>
      <c r="D439" s="0" t="s">
        <v>1223</v>
      </c>
      <c r="E439" s="395" t="n">
        <v>1197.21</v>
      </c>
    </row>
    <row r="440" customFormat="false" ht="12.75" hidden="false" customHeight="false" outlineLevel="0" collapsed="false">
      <c r="A440" s="0" t="n">
        <v>38381</v>
      </c>
      <c r="B440" s="0" t="s">
        <v>1656</v>
      </c>
      <c r="C440" s="0" t="s">
        <v>88</v>
      </c>
      <c r="D440" s="0" t="s">
        <v>1221</v>
      </c>
      <c r="E440" s="395" t="n">
        <v>9.68</v>
      </c>
    </row>
    <row r="441" customFormat="false" ht="12.75" hidden="false" customHeight="false" outlineLevel="0" collapsed="false">
      <c r="A441" s="0" t="n">
        <v>39621</v>
      </c>
      <c r="B441" s="0" t="s">
        <v>1657</v>
      </c>
      <c r="C441" s="0" t="s">
        <v>1658</v>
      </c>
      <c r="D441" s="0" t="s">
        <v>1221</v>
      </c>
      <c r="E441" s="395" t="n">
        <v>1077.21</v>
      </c>
    </row>
    <row r="442" customFormat="false" ht="12.75" hidden="false" customHeight="false" outlineLevel="0" collapsed="false">
      <c r="A442" s="0" t="n">
        <v>39624</v>
      </c>
      <c r="B442" s="0" t="s">
        <v>1659</v>
      </c>
      <c r="C442" s="0" t="s">
        <v>1658</v>
      </c>
      <c r="D442" s="0" t="s">
        <v>1221</v>
      </c>
      <c r="E442" s="395" t="n">
        <v>1188.28</v>
      </c>
    </row>
    <row r="443" customFormat="false" ht="12.75" hidden="false" customHeight="false" outlineLevel="0" collapsed="false">
      <c r="A443" s="0" t="n">
        <v>39615</v>
      </c>
      <c r="B443" s="0" t="s">
        <v>1660</v>
      </c>
      <c r="C443" s="0" t="s">
        <v>88</v>
      </c>
      <c r="D443" s="0" t="s">
        <v>1221</v>
      </c>
      <c r="E443" s="395" t="n">
        <v>480.17</v>
      </c>
    </row>
    <row r="444" customFormat="false" ht="12.75" hidden="false" customHeight="false" outlineLevel="0" collapsed="false">
      <c r="A444" s="0" t="n">
        <v>39620</v>
      </c>
      <c r="B444" s="0" t="s">
        <v>1661</v>
      </c>
      <c r="C444" s="0" t="s">
        <v>88</v>
      </c>
      <c r="D444" s="0" t="s">
        <v>1221</v>
      </c>
      <c r="E444" s="395" t="n">
        <v>733.36</v>
      </c>
    </row>
    <row r="445" customFormat="false" ht="12.75" hidden="false" customHeight="false" outlineLevel="0" collapsed="false">
      <c r="A445" s="0" t="n">
        <v>39623</v>
      </c>
      <c r="B445" s="0" t="s">
        <v>1662</v>
      </c>
      <c r="C445" s="0" t="s">
        <v>88</v>
      </c>
      <c r="D445" s="0" t="s">
        <v>1221</v>
      </c>
      <c r="E445" s="395" t="n">
        <v>785.49</v>
      </c>
    </row>
    <row r="446" customFormat="false" ht="12.75" hidden="false" customHeight="false" outlineLevel="0" collapsed="false">
      <c r="A446" s="0" t="n">
        <v>36207</v>
      </c>
      <c r="B446" s="0" t="s">
        <v>1663</v>
      </c>
      <c r="C446" s="0" t="s">
        <v>88</v>
      </c>
      <c r="D446" s="0" t="s">
        <v>1221</v>
      </c>
      <c r="E446" s="395" t="n">
        <v>340.84</v>
      </c>
    </row>
    <row r="447" customFormat="false" ht="12.75" hidden="false" customHeight="false" outlineLevel="0" collapsed="false">
      <c r="A447" s="0" t="n">
        <v>36209</v>
      </c>
      <c r="B447" s="0" t="s">
        <v>1664</v>
      </c>
      <c r="C447" s="0" t="s">
        <v>88</v>
      </c>
      <c r="D447" s="0" t="s">
        <v>1221</v>
      </c>
      <c r="E447" s="395" t="n">
        <v>391.17</v>
      </c>
    </row>
    <row r="448" customFormat="false" ht="12.75" hidden="false" customHeight="false" outlineLevel="0" collapsed="false">
      <c r="A448" s="0" t="n">
        <v>36210</v>
      </c>
      <c r="B448" s="0" t="s">
        <v>1665</v>
      </c>
      <c r="C448" s="0" t="s">
        <v>88</v>
      </c>
      <c r="D448" s="0" t="s">
        <v>1221</v>
      </c>
      <c r="E448" s="395" t="n">
        <v>423.23</v>
      </c>
    </row>
    <row r="449" customFormat="false" ht="12.75" hidden="false" customHeight="false" outlineLevel="0" collapsed="false">
      <c r="A449" s="0" t="n">
        <v>36204</v>
      </c>
      <c r="B449" s="0" t="s">
        <v>1666</v>
      </c>
      <c r="C449" s="0" t="s">
        <v>88</v>
      </c>
      <c r="D449" s="0" t="s">
        <v>1221</v>
      </c>
      <c r="E449" s="395" t="n">
        <v>150.06</v>
      </c>
    </row>
    <row r="450" customFormat="false" ht="12.75" hidden="false" customHeight="false" outlineLevel="0" collapsed="false">
      <c r="A450" s="0" t="n">
        <v>36205</v>
      </c>
      <c r="B450" s="0" t="s">
        <v>1667</v>
      </c>
      <c r="C450" s="0" t="s">
        <v>88</v>
      </c>
      <c r="D450" s="0" t="s">
        <v>1221</v>
      </c>
      <c r="E450" s="395" t="n">
        <v>166.66</v>
      </c>
    </row>
    <row r="451" customFormat="false" ht="12.75" hidden="false" customHeight="false" outlineLevel="0" collapsed="false">
      <c r="A451" s="0" t="n">
        <v>36081</v>
      </c>
      <c r="B451" s="0" t="s">
        <v>1668</v>
      </c>
      <c r="C451" s="0" t="s">
        <v>88</v>
      </c>
      <c r="D451" s="0" t="s">
        <v>1228</v>
      </c>
      <c r="E451" s="395" t="n">
        <v>177.7</v>
      </c>
    </row>
    <row r="452" customFormat="false" ht="12.75" hidden="false" customHeight="false" outlineLevel="0" collapsed="false">
      <c r="A452" s="0" t="n">
        <v>36206</v>
      </c>
      <c r="B452" s="0" t="s">
        <v>1669</v>
      </c>
      <c r="C452" s="0" t="s">
        <v>88</v>
      </c>
      <c r="D452" s="0" t="s">
        <v>1221</v>
      </c>
      <c r="E452" s="395" t="n">
        <v>186.17</v>
      </c>
    </row>
    <row r="453" customFormat="false" ht="12.75" hidden="false" customHeight="false" outlineLevel="0" collapsed="false">
      <c r="A453" s="0" t="n">
        <v>36218</v>
      </c>
      <c r="B453" s="0" t="s">
        <v>1670</v>
      </c>
      <c r="C453" s="0" t="s">
        <v>88</v>
      </c>
      <c r="D453" s="0" t="s">
        <v>1223</v>
      </c>
      <c r="E453" s="395" t="n">
        <v>136.26</v>
      </c>
    </row>
    <row r="454" customFormat="false" ht="12.75" hidden="false" customHeight="false" outlineLevel="0" collapsed="false">
      <c r="A454" s="0" t="n">
        <v>36220</v>
      </c>
      <c r="B454" s="0" t="s">
        <v>1671</v>
      </c>
      <c r="C454" s="0" t="s">
        <v>88</v>
      </c>
      <c r="D454" s="0" t="s">
        <v>1223</v>
      </c>
      <c r="E454" s="395" t="n">
        <v>156.24</v>
      </c>
    </row>
    <row r="455" customFormat="false" ht="12.75" hidden="false" customHeight="false" outlineLevel="0" collapsed="false">
      <c r="A455" s="0" t="n">
        <v>36080</v>
      </c>
      <c r="B455" s="0" t="s">
        <v>1672</v>
      </c>
      <c r="C455" s="0" t="s">
        <v>88</v>
      </c>
      <c r="D455" s="0" t="s">
        <v>1223</v>
      </c>
      <c r="E455" s="395" t="n">
        <v>169</v>
      </c>
    </row>
    <row r="456" customFormat="false" ht="12.75" hidden="false" customHeight="false" outlineLevel="0" collapsed="false">
      <c r="A456" s="0" t="n">
        <v>36223</v>
      </c>
      <c r="B456" s="0" t="s">
        <v>1673</v>
      </c>
      <c r="C456" s="0" t="s">
        <v>88</v>
      </c>
      <c r="D456" s="0" t="s">
        <v>1223</v>
      </c>
      <c r="E456" s="395" t="n">
        <v>176.97</v>
      </c>
    </row>
    <row r="457" customFormat="false" ht="12.75" hidden="false" customHeight="false" outlineLevel="0" collapsed="false">
      <c r="A457" s="0" t="n">
        <v>546</v>
      </c>
      <c r="B457" s="0" t="s">
        <v>1674</v>
      </c>
      <c r="C457" s="0" t="s">
        <v>753</v>
      </c>
      <c r="D457" s="0" t="s">
        <v>1228</v>
      </c>
      <c r="E457" s="395" t="n">
        <v>13.05</v>
      </c>
    </row>
    <row r="458" customFormat="false" ht="12.75" hidden="false" customHeight="false" outlineLevel="0" collapsed="false">
      <c r="A458" s="0" t="n">
        <v>566</v>
      </c>
      <c r="B458" s="0" t="s">
        <v>1675</v>
      </c>
      <c r="C458" s="0" t="s">
        <v>740</v>
      </c>
      <c r="D458" s="0" t="s">
        <v>1221</v>
      </c>
      <c r="E458" s="395" t="n">
        <v>6.19</v>
      </c>
    </row>
    <row r="459" customFormat="false" ht="12.75" hidden="false" customHeight="false" outlineLevel="0" collapsed="false">
      <c r="A459" s="0" t="n">
        <v>565</v>
      </c>
      <c r="B459" s="0" t="s">
        <v>1676</v>
      </c>
      <c r="C459" s="0" t="s">
        <v>740</v>
      </c>
      <c r="D459" s="0" t="s">
        <v>1221</v>
      </c>
      <c r="E459" s="395" t="n">
        <v>22.57</v>
      </c>
    </row>
    <row r="460" customFormat="false" ht="12.75" hidden="false" customHeight="false" outlineLevel="0" collapsed="false">
      <c r="A460" s="0" t="n">
        <v>555</v>
      </c>
      <c r="B460" s="0" t="s">
        <v>1677</v>
      </c>
      <c r="C460" s="0" t="s">
        <v>740</v>
      </c>
      <c r="D460" s="0" t="s">
        <v>1221</v>
      </c>
      <c r="E460" s="395" t="n">
        <v>16</v>
      </c>
    </row>
    <row r="461" customFormat="false" ht="12.75" hidden="false" customHeight="false" outlineLevel="0" collapsed="false">
      <c r="A461" s="0" t="n">
        <v>557</v>
      </c>
      <c r="B461" s="0" t="s">
        <v>1678</v>
      </c>
      <c r="C461" s="0" t="s">
        <v>740</v>
      </c>
      <c r="D461" s="0" t="s">
        <v>1221</v>
      </c>
      <c r="E461" s="395" t="n">
        <v>50.21</v>
      </c>
    </row>
    <row r="462" customFormat="false" ht="12.75" hidden="false" customHeight="false" outlineLevel="0" collapsed="false">
      <c r="A462" s="0" t="n">
        <v>552</v>
      </c>
      <c r="B462" s="0" t="s">
        <v>1679</v>
      </c>
      <c r="C462" s="0" t="s">
        <v>740</v>
      </c>
      <c r="D462" s="0" t="s">
        <v>1221</v>
      </c>
      <c r="E462" s="395" t="n">
        <v>24.91</v>
      </c>
    </row>
    <row r="463" customFormat="false" ht="12.75" hidden="false" customHeight="false" outlineLevel="0" collapsed="false">
      <c r="A463" s="0" t="n">
        <v>563</v>
      </c>
      <c r="B463" s="0" t="s">
        <v>1680</v>
      </c>
      <c r="C463" s="0" t="s">
        <v>740</v>
      </c>
      <c r="D463" s="0" t="s">
        <v>1221</v>
      </c>
      <c r="E463" s="395" t="n">
        <v>37.44</v>
      </c>
    </row>
    <row r="464" customFormat="false" ht="12.75" hidden="false" customHeight="false" outlineLevel="0" collapsed="false">
      <c r="A464" s="0" t="n">
        <v>549</v>
      </c>
      <c r="B464" s="0" t="s">
        <v>1681</v>
      </c>
      <c r="C464" s="0" t="s">
        <v>740</v>
      </c>
      <c r="D464" s="0" t="s">
        <v>1221</v>
      </c>
      <c r="E464" s="395" t="n">
        <v>67.38</v>
      </c>
    </row>
    <row r="465" customFormat="false" ht="12.75" hidden="false" customHeight="false" outlineLevel="0" collapsed="false">
      <c r="A465" s="0" t="n">
        <v>551</v>
      </c>
      <c r="B465" s="0" t="s">
        <v>1682</v>
      </c>
      <c r="C465" s="0" t="s">
        <v>740</v>
      </c>
      <c r="D465" s="0" t="s">
        <v>1221</v>
      </c>
      <c r="E465" s="395" t="n">
        <v>133.41</v>
      </c>
    </row>
    <row r="466" customFormat="false" ht="12.75" hidden="false" customHeight="false" outlineLevel="0" collapsed="false">
      <c r="A466" s="0" t="n">
        <v>559</v>
      </c>
      <c r="B466" s="0" t="s">
        <v>787</v>
      </c>
      <c r="C466" s="0" t="s">
        <v>740</v>
      </c>
      <c r="D466" s="0" t="s">
        <v>1221</v>
      </c>
      <c r="E466" s="395" t="n">
        <v>33.35</v>
      </c>
    </row>
    <row r="467" customFormat="false" ht="12.75" hidden="false" customHeight="false" outlineLevel="0" collapsed="false">
      <c r="A467" s="0" t="n">
        <v>560</v>
      </c>
      <c r="B467" s="0" t="s">
        <v>1683</v>
      </c>
      <c r="C467" s="0" t="s">
        <v>740</v>
      </c>
      <c r="D467" s="0" t="s">
        <v>1221</v>
      </c>
      <c r="E467" s="395" t="n">
        <v>41.72</v>
      </c>
    </row>
    <row r="468" customFormat="false" ht="12.75" hidden="false" customHeight="false" outlineLevel="0" collapsed="false">
      <c r="A468" s="0" t="n">
        <v>547</v>
      </c>
      <c r="B468" s="0" t="s">
        <v>1684</v>
      </c>
      <c r="C468" s="0" t="s">
        <v>740</v>
      </c>
      <c r="D468" s="0" t="s">
        <v>1221</v>
      </c>
      <c r="E468" s="395" t="n">
        <v>49.96</v>
      </c>
    </row>
    <row r="469" customFormat="false" ht="12.75" hidden="false" customHeight="false" outlineLevel="0" collapsed="false">
      <c r="A469" s="0" t="n">
        <v>38127</v>
      </c>
      <c r="B469" s="0" t="s">
        <v>1685</v>
      </c>
      <c r="C469" s="0" t="s">
        <v>88</v>
      </c>
      <c r="D469" s="0" t="s">
        <v>1221</v>
      </c>
      <c r="E469" s="395" t="n">
        <v>366.85</v>
      </c>
    </row>
    <row r="470" customFormat="false" ht="12.75" hidden="false" customHeight="false" outlineLevel="0" collapsed="false">
      <c r="A470" s="0" t="n">
        <v>38060</v>
      </c>
      <c r="B470" s="0" t="s">
        <v>1686</v>
      </c>
      <c r="C470" s="0" t="s">
        <v>88</v>
      </c>
      <c r="D470" s="0" t="s">
        <v>1221</v>
      </c>
      <c r="E470" s="395" t="n">
        <v>41.49</v>
      </c>
    </row>
    <row r="471" customFormat="false" ht="12.75" hidden="false" customHeight="false" outlineLevel="0" collapsed="false">
      <c r="A471" s="0" t="n">
        <v>10956</v>
      </c>
      <c r="B471" s="0" t="s">
        <v>1687</v>
      </c>
      <c r="C471" s="0" t="s">
        <v>88</v>
      </c>
      <c r="D471" s="0" t="s">
        <v>1221</v>
      </c>
      <c r="E471" s="395" t="n">
        <v>45.5</v>
      </c>
    </row>
    <row r="472" customFormat="false" ht="12.75" hidden="false" customHeight="false" outlineLevel="0" collapsed="false">
      <c r="A472" s="0" t="n">
        <v>39380</v>
      </c>
      <c r="B472" s="0" t="s">
        <v>1688</v>
      </c>
      <c r="C472" s="0" t="s">
        <v>88</v>
      </c>
      <c r="D472" s="0" t="s">
        <v>1221</v>
      </c>
      <c r="E472" s="395" t="n">
        <v>13</v>
      </c>
    </row>
    <row r="473" customFormat="false" ht="12.75" hidden="false" customHeight="false" outlineLevel="0" collapsed="false">
      <c r="A473" s="0" t="n">
        <v>44172</v>
      </c>
      <c r="B473" s="0" t="s">
        <v>1689</v>
      </c>
      <c r="C473" s="0" t="s">
        <v>88</v>
      </c>
      <c r="D473" s="0" t="s">
        <v>1223</v>
      </c>
      <c r="E473" s="395" t="n">
        <v>8.51</v>
      </c>
    </row>
    <row r="474" customFormat="false" ht="12.75" hidden="false" customHeight="false" outlineLevel="0" collapsed="false">
      <c r="A474" s="0" t="n">
        <v>37597</v>
      </c>
      <c r="B474" s="0" t="s">
        <v>1690</v>
      </c>
      <c r="C474" s="0" t="s">
        <v>88</v>
      </c>
      <c r="D474" s="0" t="s">
        <v>1223</v>
      </c>
      <c r="E474" s="395" t="n">
        <v>619421.87</v>
      </c>
    </row>
    <row r="475" customFormat="false" ht="12.75" hidden="false" customHeight="false" outlineLevel="0" collapsed="false">
      <c r="A475" s="0" t="n">
        <v>183</v>
      </c>
      <c r="B475" s="0" t="s">
        <v>1691</v>
      </c>
      <c r="C475" s="0" t="s">
        <v>1692</v>
      </c>
      <c r="D475" s="0" t="s">
        <v>1228</v>
      </c>
      <c r="E475" s="395" t="n">
        <v>285</v>
      </c>
    </row>
    <row r="476" customFormat="false" ht="12.75" hidden="false" customHeight="false" outlineLevel="0" collapsed="false">
      <c r="A476" s="0" t="n">
        <v>184</v>
      </c>
      <c r="B476" s="0" t="s">
        <v>1693</v>
      </c>
      <c r="C476" s="0" t="s">
        <v>1692</v>
      </c>
      <c r="D476" s="0" t="s">
        <v>1221</v>
      </c>
      <c r="E476" s="395" t="n">
        <v>176.51</v>
      </c>
    </row>
    <row r="477" customFormat="false" ht="12.75" hidden="false" customHeight="false" outlineLevel="0" collapsed="false">
      <c r="A477" s="0" t="n">
        <v>181</v>
      </c>
      <c r="B477" s="0" t="s">
        <v>1694</v>
      </c>
      <c r="C477" s="0" t="s">
        <v>1692</v>
      </c>
      <c r="D477" s="0" t="s">
        <v>1221</v>
      </c>
      <c r="E477" s="395" t="n">
        <v>380.61</v>
      </c>
    </row>
    <row r="478" customFormat="false" ht="12.75" hidden="false" customHeight="false" outlineLevel="0" collapsed="false">
      <c r="A478" s="0" t="n">
        <v>20001</v>
      </c>
      <c r="B478" s="0" t="s">
        <v>1695</v>
      </c>
      <c r="C478" s="0" t="s">
        <v>1692</v>
      </c>
      <c r="D478" s="0" t="s">
        <v>1221</v>
      </c>
      <c r="E478" s="395" t="n">
        <v>220.64</v>
      </c>
    </row>
    <row r="479" customFormat="false" ht="12.75" hidden="false" customHeight="false" outlineLevel="0" collapsed="false">
      <c r="A479" s="0" t="n">
        <v>39837</v>
      </c>
      <c r="B479" s="0" t="s">
        <v>1696</v>
      </c>
      <c r="C479" s="0" t="s">
        <v>1692</v>
      </c>
      <c r="D479" s="0" t="s">
        <v>1223</v>
      </c>
      <c r="E479" s="395" t="n">
        <v>339.65</v>
      </c>
    </row>
    <row r="480" customFormat="false" ht="12.75" hidden="false" customHeight="false" outlineLevel="0" collapsed="false">
      <c r="A480" s="0" t="n">
        <v>43366</v>
      </c>
      <c r="B480" s="0" t="s">
        <v>1697</v>
      </c>
      <c r="C480" s="0" t="s">
        <v>753</v>
      </c>
      <c r="D480" s="0" t="s">
        <v>1221</v>
      </c>
      <c r="E480" s="395" t="n">
        <v>3.09</v>
      </c>
    </row>
    <row r="481" customFormat="false" ht="12.75" hidden="false" customHeight="false" outlineLevel="0" collapsed="false">
      <c r="A481" s="0" t="n">
        <v>10535</v>
      </c>
      <c r="B481" s="0" t="s">
        <v>1698</v>
      </c>
      <c r="C481" s="0" t="s">
        <v>88</v>
      </c>
      <c r="D481" s="0" t="s">
        <v>1228</v>
      </c>
      <c r="E481" s="395" t="n">
        <v>5497.36</v>
      </c>
    </row>
    <row r="482" customFormat="false" ht="12.75" hidden="false" customHeight="false" outlineLevel="0" collapsed="false">
      <c r="A482" s="0" t="n">
        <v>10537</v>
      </c>
      <c r="B482" s="0" t="s">
        <v>1699</v>
      </c>
      <c r="C482" s="0" t="s">
        <v>88</v>
      </c>
      <c r="D482" s="0" t="s">
        <v>1221</v>
      </c>
      <c r="E482" s="395" t="n">
        <v>7496.9</v>
      </c>
    </row>
    <row r="483" customFormat="false" ht="12.75" hidden="false" customHeight="false" outlineLevel="0" collapsed="false">
      <c r="A483" s="0" t="n">
        <v>13891</v>
      </c>
      <c r="B483" s="0" t="s">
        <v>1700</v>
      </c>
      <c r="C483" s="0" t="s">
        <v>88</v>
      </c>
      <c r="D483" s="0" t="s">
        <v>1221</v>
      </c>
      <c r="E483" s="395" t="n">
        <v>6876.35</v>
      </c>
    </row>
    <row r="484" customFormat="false" ht="12.75" hidden="false" customHeight="false" outlineLevel="0" collapsed="false">
      <c r="A484" s="0" t="n">
        <v>44492</v>
      </c>
      <c r="B484" s="0" t="s">
        <v>1701</v>
      </c>
      <c r="C484" s="0" t="s">
        <v>88</v>
      </c>
      <c r="D484" s="0" t="s">
        <v>1221</v>
      </c>
      <c r="E484" s="395" t="n">
        <v>29909.36</v>
      </c>
    </row>
    <row r="485" customFormat="false" ht="12.75" hidden="false" customHeight="false" outlineLevel="0" collapsed="false">
      <c r="A485" s="0" t="n">
        <v>36396</v>
      </c>
      <c r="B485" s="0" t="s">
        <v>1702</v>
      </c>
      <c r="C485" s="0" t="s">
        <v>88</v>
      </c>
      <c r="D485" s="0" t="s">
        <v>1221</v>
      </c>
      <c r="E485" s="395" t="n">
        <v>6289.35</v>
      </c>
    </row>
    <row r="486" customFormat="false" ht="12.75" hidden="false" customHeight="false" outlineLevel="0" collapsed="false">
      <c r="A486" s="0" t="n">
        <v>36397</v>
      </c>
      <c r="B486" s="0" t="s">
        <v>1703</v>
      </c>
      <c r="C486" s="0" t="s">
        <v>88</v>
      </c>
      <c r="D486" s="0" t="s">
        <v>1221</v>
      </c>
      <c r="E486" s="395" t="n">
        <v>22362.14</v>
      </c>
    </row>
    <row r="487" customFormat="false" ht="12.75" hidden="false" customHeight="false" outlineLevel="0" collapsed="false">
      <c r="A487" s="0" t="n">
        <v>36398</v>
      </c>
      <c r="B487" s="0" t="s">
        <v>1704</v>
      </c>
      <c r="C487" s="0" t="s">
        <v>88</v>
      </c>
      <c r="D487" s="0" t="s">
        <v>1221</v>
      </c>
      <c r="E487" s="395" t="n">
        <v>27179.32</v>
      </c>
    </row>
    <row r="488" customFormat="false" ht="12.75" hidden="false" customHeight="false" outlineLevel="0" collapsed="false">
      <c r="A488" s="0" t="n">
        <v>647</v>
      </c>
      <c r="B488" s="0" t="s">
        <v>1705</v>
      </c>
      <c r="C488" s="0" t="s">
        <v>1381</v>
      </c>
      <c r="D488" s="0" t="s">
        <v>1221</v>
      </c>
      <c r="E488" s="395" t="n">
        <v>13.32</v>
      </c>
    </row>
    <row r="489" customFormat="false" ht="12.75" hidden="false" customHeight="false" outlineLevel="0" collapsed="false">
      <c r="A489" s="0" t="n">
        <v>40920</v>
      </c>
      <c r="B489" s="0" t="s">
        <v>1706</v>
      </c>
      <c r="C489" s="0" t="s">
        <v>1383</v>
      </c>
      <c r="D489" s="0" t="s">
        <v>1221</v>
      </c>
      <c r="E489" s="395" t="n">
        <v>2373.61</v>
      </c>
    </row>
    <row r="490" customFormat="false" ht="12.75" hidden="false" customHeight="false" outlineLevel="0" collapsed="false">
      <c r="A490" s="0" t="n">
        <v>715</v>
      </c>
      <c r="B490" s="0" t="s">
        <v>1707</v>
      </c>
      <c r="C490" s="0" t="s">
        <v>88</v>
      </c>
      <c r="D490" s="0" t="s">
        <v>1228</v>
      </c>
      <c r="E490" s="395" t="n">
        <v>25.95</v>
      </c>
    </row>
    <row r="491" customFormat="false" ht="12.75" hidden="false" customHeight="false" outlineLevel="0" collapsed="false">
      <c r="A491" s="0" t="n">
        <v>716</v>
      </c>
      <c r="B491" s="0" t="s">
        <v>1708</v>
      </c>
      <c r="C491" s="0" t="s">
        <v>88</v>
      </c>
      <c r="D491" s="0" t="s">
        <v>1221</v>
      </c>
      <c r="E491" s="395" t="n">
        <v>29.34</v>
      </c>
    </row>
    <row r="492" customFormat="false" ht="12.75" hidden="false" customHeight="false" outlineLevel="0" collapsed="false">
      <c r="A492" s="0" t="n">
        <v>38783</v>
      </c>
      <c r="B492" s="0" t="s">
        <v>1709</v>
      </c>
      <c r="C492" s="0" t="s">
        <v>88</v>
      </c>
      <c r="D492" s="0" t="s">
        <v>1221</v>
      </c>
      <c r="E492" s="395" t="n">
        <v>1.12</v>
      </c>
    </row>
    <row r="493" customFormat="false" ht="12.75" hidden="false" customHeight="false" outlineLevel="0" collapsed="false">
      <c r="A493" s="0" t="n">
        <v>37593</v>
      </c>
      <c r="B493" s="0" t="s">
        <v>1710</v>
      </c>
      <c r="C493" s="0" t="s">
        <v>88</v>
      </c>
      <c r="D493" s="0" t="s">
        <v>1221</v>
      </c>
      <c r="E493" s="395" t="n">
        <v>2.76</v>
      </c>
    </row>
    <row r="494" customFormat="false" ht="12.75" hidden="false" customHeight="false" outlineLevel="0" collapsed="false">
      <c r="A494" s="0" t="n">
        <v>37594</v>
      </c>
      <c r="B494" s="0" t="s">
        <v>1711</v>
      </c>
      <c r="C494" s="0" t="s">
        <v>88</v>
      </c>
      <c r="D494" s="0" t="s">
        <v>1221</v>
      </c>
      <c r="E494" s="395" t="n">
        <v>3.43</v>
      </c>
    </row>
    <row r="495" customFormat="false" ht="12.75" hidden="false" customHeight="false" outlineLevel="0" collapsed="false">
      <c r="A495" s="0" t="n">
        <v>37592</v>
      </c>
      <c r="B495" s="0" t="s">
        <v>1712</v>
      </c>
      <c r="C495" s="0" t="s">
        <v>88</v>
      </c>
      <c r="D495" s="0" t="s">
        <v>1221</v>
      </c>
      <c r="E495" s="395" t="n">
        <v>2.17</v>
      </c>
    </row>
    <row r="496" customFormat="false" ht="12.75" hidden="false" customHeight="false" outlineLevel="0" collapsed="false">
      <c r="A496" s="0" t="n">
        <v>7270</v>
      </c>
      <c r="B496" s="0" t="s">
        <v>1713</v>
      </c>
      <c r="C496" s="0" t="s">
        <v>88</v>
      </c>
      <c r="D496" s="0" t="s">
        <v>1221</v>
      </c>
      <c r="E496" s="395" t="n">
        <v>0.97</v>
      </c>
    </row>
    <row r="497" customFormat="false" ht="12.75" hidden="false" customHeight="false" outlineLevel="0" collapsed="false">
      <c r="A497" s="0" t="n">
        <v>7267</v>
      </c>
      <c r="B497" s="0" t="s">
        <v>1714</v>
      </c>
      <c r="C497" s="0" t="s">
        <v>88</v>
      </c>
      <c r="D497" s="0" t="s">
        <v>1221</v>
      </c>
      <c r="E497" s="395" t="n">
        <v>0.76</v>
      </c>
    </row>
    <row r="498" customFormat="false" ht="12.75" hidden="false" customHeight="false" outlineLevel="0" collapsed="false">
      <c r="A498" s="0" t="n">
        <v>7271</v>
      </c>
      <c r="B498" s="0" t="s">
        <v>1715</v>
      </c>
      <c r="C498" s="0" t="s">
        <v>88</v>
      </c>
      <c r="D498" s="0" t="s">
        <v>1228</v>
      </c>
      <c r="E498" s="395" t="n">
        <v>0.84</v>
      </c>
    </row>
    <row r="499" customFormat="false" ht="12.75" hidden="false" customHeight="false" outlineLevel="0" collapsed="false">
      <c r="A499" s="0" t="n">
        <v>7268</v>
      </c>
      <c r="B499" s="0" t="s">
        <v>1716</v>
      </c>
      <c r="C499" s="0" t="s">
        <v>88</v>
      </c>
      <c r="D499" s="0" t="s">
        <v>1221</v>
      </c>
      <c r="E499" s="395" t="n">
        <v>1.16</v>
      </c>
    </row>
    <row r="500" customFormat="false" ht="12.75" hidden="false" customHeight="false" outlineLevel="0" collapsed="false">
      <c r="A500" s="0" t="n">
        <v>34556</v>
      </c>
      <c r="B500" s="0" t="s">
        <v>1717</v>
      </c>
      <c r="C500" s="0" t="s">
        <v>88</v>
      </c>
      <c r="D500" s="0" t="s">
        <v>1221</v>
      </c>
      <c r="E500" s="395" t="n">
        <v>4.37</v>
      </c>
    </row>
    <row r="501" customFormat="false" ht="12.75" hidden="false" customHeight="false" outlineLevel="0" collapsed="false">
      <c r="A501" s="0" t="n">
        <v>37873</v>
      </c>
      <c r="B501" s="0" t="s">
        <v>1718</v>
      </c>
      <c r="C501" s="0" t="s">
        <v>88</v>
      </c>
      <c r="D501" s="0" t="s">
        <v>1221</v>
      </c>
      <c r="E501" s="395" t="n">
        <v>4.45</v>
      </c>
    </row>
    <row r="502" customFormat="false" ht="12.75" hidden="false" customHeight="false" outlineLevel="0" collapsed="false">
      <c r="A502" s="0" t="n">
        <v>34564</v>
      </c>
      <c r="B502" s="0" t="s">
        <v>1719</v>
      </c>
      <c r="C502" s="0" t="s">
        <v>88</v>
      </c>
      <c r="D502" s="0" t="s">
        <v>1221</v>
      </c>
      <c r="E502" s="395" t="n">
        <v>4.66</v>
      </c>
    </row>
    <row r="503" customFormat="false" ht="12.75" hidden="false" customHeight="false" outlineLevel="0" collapsed="false">
      <c r="A503" s="0" t="n">
        <v>34565</v>
      </c>
      <c r="B503" s="0" t="s">
        <v>1720</v>
      </c>
      <c r="C503" s="0" t="s">
        <v>88</v>
      </c>
      <c r="D503" s="0" t="s">
        <v>1221</v>
      </c>
      <c r="E503" s="395" t="n">
        <v>4.93</v>
      </c>
    </row>
    <row r="504" customFormat="false" ht="12.75" hidden="false" customHeight="false" outlineLevel="0" collapsed="false">
      <c r="A504" s="0" t="n">
        <v>38590</v>
      </c>
      <c r="B504" s="0" t="s">
        <v>1721</v>
      </c>
      <c r="C504" s="0" t="s">
        <v>88</v>
      </c>
      <c r="D504" s="0" t="s">
        <v>1221</v>
      </c>
      <c r="E504" s="395" t="n">
        <v>3.64</v>
      </c>
    </row>
    <row r="505" customFormat="false" ht="12.75" hidden="false" customHeight="false" outlineLevel="0" collapsed="false">
      <c r="A505" s="0" t="n">
        <v>34566</v>
      </c>
      <c r="B505" s="0" t="s">
        <v>1722</v>
      </c>
      <c r="C505" s="0" t="s">
        <v>88</v>
      </c>
      <c r="D505" s="0" t="s">
        <v>1221</v>
      </c>
      <c r="E505" s="395" t="n">
        <v>3.82</v>
      </c>
    </row>
    <row r="506" customFormat="false" ht="12.75" hidden="false" customHeight="false" outlineLevel="0" collapsed="false">
      <c r="A506" s="0" t="n">
        <v>34567</v>
      </c>
      <c r="B506" s="0" t="s">
        <v>1723</v>
      </c>
      <c r="C506" s="0" t="s">
        <v>88</v>
      </c>
      <c r="D506" s="0" t="s">
        <v>1221</v>
      </c>
      <c r="E506" s="395" t="n">
        <v>4.05</v>
      </c>
    </row>
    <row r="507" customFormat="false" ht="12.75" hidden="false" customHeight="false" outlineLevel="0" collapsed="false">
      <c r="A507" s="0" t="n">
        <v>38591</v>
      </c>
      <c r="B507" s="0" t="s">
        <v>1724</v>
      </c>
      <c r="C507" s="0" t="s">
        <v>88</v>
      </c>
      <c r="D507" s="0" t="s">
        <v>1221</v>
      </c>
      <c r="E507" s="395" t="n">
        <v>3.68</v>
      </c>
    </row>
    <row r="508" customFormat="false" ht="12.75" hidden="false" customHeight="false" outlineLevel="0" collapsed="false">
      <c r="A508" s="0" t="n">
        <v>34568</v>
      </c>
      <c r="B508" s="0" t="s">
        <v>1725</v>
      </c>
      <c r="C508" s="0" t="s">
        <v>88</v>
      </c>
      <c r="D508" s="0" t="s">
        <v>1221</v>
      </c>
      <c r="E508" s="395" t="n">
        <v>4.79</v>
      </c>
    </row>
    <row r="509" customFormat="false" ht="12.75" hidden="false" customHeight="false" outlineLevel="0" collapsed="false">
      <c r="A509" s="0" t="n">
        <v>34569</v>
      </c>
      <c r="B509" s="0" t="s">
        <v>1726</v>
      </c>
      <c r="C509" s="0" t="s">
        <v>88</v>
      </c>
      <c r="D509" s="0" t="s">
        <v>1221</v>
      </c>
      <c r="E509" s="395" t="n">
        <v>4.93</v>
      </c>
    </row>
    <row r="510" customFormat="false" ht="12.75" hidden="false" customHeight="false" outlineLevel="0" collapsed="false">
      <c r="A510" s="0" t="n">
        <v>34570</v>
      </c>
      <c r="B510" s="0" t="s">
        <v>1727</v>
      </c>
      <c r="C510" s="0" t="s">
        <v>88</v>
      </c>
      <c r="D510" s="0" t="s">
        <v>1221</v>
      </c>
      <c r="E510" s="395" t="n">
        <v>5.35</v>
      </c>
    </row>
    <row r="511" customFormat="false" ht="12.75" hidden="false" customHeight="false" outlineLevel="0" collapsed="false">
      <c r="A511" s="0" t="n">
        <v>25070</v>
      </c>
      <c r="B511" s="0" t="s">
        <v>1728</v>
      </c>
      <c r="C511" s="0" t="s">
        <v>88</v>
      </c>
      <c r="D511" s="0" t="s">
        <v>1221</v>
      </c>
      <c r="E511" s="395" t="n">
        <v>4.02</v>
      </c>
    </row>
    <row r="512" customFormat="false" ht="12.75" hidden="false" customHeight="false" outlineLevel="0" collapsed="false">
      <c r="A512" s="0" t="n">
        <v>34571</v>
      </c>
      <c r="B512" s="0" t="s">
        <v>1729</v>
      </c>
      <c r="C512" s="0" t="s">
        <v>88</v>
      </c>
      <c r="D512" s="0" t="s">
        <v>1221</v>
      </c>
      <c r="E512" s="395" t="n">
        <v>4.06</v>
      </c>
    </row>
    <row r="513" customFormat="false" ht="12.75" hidden="false" customHeight="false" outlineLevel="0" collapsed="false">
      <c r="A513" s="0" t="n">
        <v>34573</v>
      </c>
      <c r="B513" s="0" t="s">
        <v>1730</v>
      </c>
      <c r="C513" s="0" t="s">
        <v>88</v>
      </c>
      <c r="D513" s="0" t="s">
        <v>1221</v>
      </c>
      <c r="E513" s="395" t="n">
        <v>4.27</v>
      </c>
    </row>
    <row r="514" customFormat="false" ht="12.75" hidden="false" customHeight="false" outlineLevel="0" collapsed="false">
      <c r="A514" s="0" t="n">
        <v>37107</v>
      </c>
      <c r="B514" s="0" t="s">
        <v>1731</v>
      </c>
      <c r="C514" s="0" t="s">
        <v>88</v>
      </c>
      <c r="D514" s="0" t="s">
        <v>1221</v>
      </c>
      <c r="E514" s="395" t="n">
        <v>5.64</v>
      </c>
    </row>
    <row r="515" customFormat="false" ht="12.75" hidden="false" customHeight="false" outlineLevel="0" collapsed="false">
      <c r="A515" s="0" t="n">
        <v>34576</v>
      </c>
      <c r="B515" s="0" t="s">
        <v>1732</v>
      </c>
      <c r="C515" s="0" t="s">
        <v>88</v>
      </c>
      <c r="D515" s="0" t="s">
        <v>1221</v>
      </c>
      <c r="E515" s="395" t="n">
        <v>6.23</v>
      </c>
    </row>
    <row r="516" customFormat="false" ht="12.75" hidden="false" customHeight="false" outlineLevel="0" collapsed="false">
      <c r="A516" s="0" t="n">
        <v>34577</v>
      </c>
      <c r="B516" s="0" t="s">
        <v>1733</v>
      </c>
      <c r="C516" s="0" t="s">
        <v>88</v>
      </c>
      <c r="D516" s="0" t="s">
        <v>1221</v>
      </c>
      <c r="E516" s="395" t="n">
        <v>6.5</v>
      </c>
    </row>
    <row r="517" customFormat="false" ht="12.75" hidden="false" customHeight="false" outlineLevel="0" collapsed="false">
      <c r="A517" s="0" t="n">
        <v>34578</v>
      </c>
      <c r="B517" s="0" t="s">
        <v>1734</v>
      </c>
      <c r="C517" s="0" t="s">
        <v>88</v>
      </c>
      <c r="D517" s="0" t="s">
        <v>1221</v>
      </c>
      <c r="E517" s="395" t="n">
        <v>7.05</v>
      </c>
    </row>
    <row r="518" customFormat="false" ht="12.75" hidden="false" customHeight="false" outlineLevel="0" collapsed="false">
      <c r="A518" s="0" t="n">
        <v>34579</v>
      </c>
      <c r="B518" s="0" t="s">
        <v>1735</v>
      </c>
      <c r="C518" s="0" t="s">
        <v>88</v>
      </c>
      <c r="D518" s="0" t="s">
        <v>1221</v>
      </c>
      <c r="E518" s="395" t="n">
        <v>7.52</v>
      </c>
    </row>
    <row r="519" customFormat="false" ht="12.75" hidden="false" customHeight="false" outlineLevel="0" collapsed="false">
      <c r="A519" s="0" t="n">
        <v>25067</v>
      </c>
      <c r="B519" s="0" t="s">
        <v>1736</v>
      </c>
      <c r="C519" s="0" t="s">
        <v>88</v>
      </c>
      <c r="D519" s="0" t="s">
        <v>1221</v>
      </c>
      <c r="E519" s="395" t="n">
        <v>5.03</v>
      </c>
    </row>
    <row r="520" customFormat="false" ht="12.75" hidden="false" customHeight="false" outlineLevel="0" collapsed="false">
      <c r="A520" s="0" t="n">
        <v>34580</v>
      </c>
      <c r="B520" s="0" t="s">
        <v>1737</v>
      </c>
      <c r="C520" s="0" t="s">
        <v>88</v>
      </c>
      <c r="D520" s="0" t="s">
        <v>1221</v>
      </c>
      <c r="E520" s="395" t="n">
        <v>5.62</v>
      </c>
    </row>
    <row r="521" customFormat="false" ht="12.75" hidden="false" customHeight="false" outlineLevel="0" collapsed="false">
      <c r="A521" s="0" t="n">
        <v>25071</v>
      </c>
      <c r="B521" s="0" t="s">
        <v>1738</v>
      </c>
      <c r="C521" s="0" t="s">
        <v>88</v>
      </c>
      <c r="D521" s="0" t="s">
        <v>1221</v>
      </c>
      <c r="E521" s="395" t="n">
        <v>2.8</v>
      </c>
    </row>
    <row r="522" customFormat="false" ht="12.75" hidden="false" customHeight="false" outlineLevel="0" collapsed="false">
      <c r="A522" s="0" t="n">
        <v>44171</v>
      </c>
      <c r="B522" s="0" t="s">
        <v>1739</v>
      </c>
      <c r="C522" s="0" t="s">
        <v>88</v>
      </c>
      <c r="D522" s="0" t="s">
        <v>1223</v>
      </c>
      <c r="E522" s="395" t="n">
        <v>24.28</v>
      </c>
    </row>
    <row r="523" customFormat="false" ht="12.75" hidden="false" customHeight="false" outlineLevel="0" collapsed="false">
      <c r="A523" s="0" t="n">
        <v>38395</v>
      </c>
      <c r="B523" s="0" t="s">
        <v>1740</v>
      </c>
      <c r="C523" s="0" t="s">
        <v>88</v>
      </c>
      <c r="D523" s="0" t="s">
        <v>1221</v>
      </c>
      <c r="E523" s="395" t="n">
        <v>8.09</v>
      </c>
    </row>
    <row r="524" customFormat="false" ht="12.75" hidden="false" customHeight="false" outlineLevel="0" collapsed="false">
      <c r="A524" s="0" t="n">
        <v>34583</v>
      </c>
      <c r="B524" s="0" t="s">
        <v>1741</v>
      </c>
      <c r="C524" s="0" t="s">
        <v>751</v>
      </c>
      <c r="D524" s="0" t="s">
        <v>1221</v>
      </c>
      <c r="E524" s="395" t="n">
        <v>52.21</v>
      </c>
    </row>
    <row r="525" customFormat="false" ht="12.75" hidden="false" customHeight="false" outlineLevel="0" collapsed="false">
      <c r="A525" s="0" t="n">
        <v>34584</v>
      </c>
      <c r="B525" s="0" t="s">
        <v>1742</v>
      </c>
      <c r="C525" s="0" t="s">
        <v>751</v>
      </c>
      <c r="D525" s="0" t="s">
        <v>1221</v>
      </c>
      <c r="E525" s="395" t="n">
        <v>38.29</v>
      </c>
    </row>
    <row r="526" customFormat="false" ht="12.75" hidden="false" customHeight="false" outlineLevel="0" collapsed="false">
      <c r="A526" s="0" t="n">
        <v>709</v>
      </c>
      <c r="B526" s="0" t="s">
        <v>1743</v>
      </c>
      <c r="C526" s="0" t="s">
        <v>751</v>
      </c>
      <c r="D526" s="0" t="s">
        <v>1223</v>
      </c>
      <c r="E526" s="395" t="n">
        <v>813.39</v>
      </c>
    </row>
    <row r="527" customFormat="false" ht="12.75" hidden="false" customHeight="false" outlineLevel="0" collapsed="false">
      <c r="A527" s="0" t="n">
        <v>34599</v>
      </c>
      <c r="B527" s="0" t="s">
        <v>1744</v>
      </c>
      <c r="C527" s="0" t="s">
        <v>88</v>
      </c>
      <c r="D527" s="0" t="s">
        <v>1221</v>
      </c>
      <c r="E527" s="395" t="n">
        <v>2.87</v>
      </c>
    </row>
    <row r="528" customFormat="false" ht="12.75" hidden="false" customHeight="false" outlineLevel="0" collapsed="false">
      <c r="A528" s="0" t="n">
        <v>34592</v>
      </c>
      <c r="B528" s="0" t="s">
        <v>1745</v>
      </c>
      <c r="C528" s="0" t="s">
        <v>88</v>
      </c>
      <c r="D528" s="0" t="s">
        <v>1221</v>
      </c>
      <c r="E528" s="395" t="n">
        <v>3.2</v>
      </c>
    </row>
    <row r="529" customFormat="false" ht="12.75" hidden="false" customHeight="false" outlineLevel="0" collapsed="false">
      <c r="A529" s="0" t="n">
        <v>37103</v>
      </c>
      <c r="B529" s="0" t="s">
        <v>1746</v>
      </c>
      <c r="C529" s="0" t="s">
        <v>88</v>
      </c>
      <c r="D529" s="0" t="s">
        <v>1221</v>
      </c>
      <c r="E529" s="395" t="n">
        <v>3.66</v>
      </c>
    </row>
    <row r="530" customFormat="false" ht="12.75" hidden="false" customHeight="false" outlineLevel="0" collapsed="false">
      <c r="A530" s="0" t="n">
        <v>34555</v>
      </c>
      <c r="B530" s="0" t="s">
        <v>1747</v>
      </c>
      <c r="C530" s="0" t="s">
        <v>88</v>
      </c>
      <c r="D530" s="0" t="s">
        <v>1221</v>
      </c>
      <c r="E530" s="395" t="n">
        <v>4.65</v>
      </c>
    </row>
    <row r="531" customFormat="false" ht="12.75" hidden="false" customHeight="false" outlineLevel="0" collapsed="false">
      <c r="A531" s="0" t="n">
        <v>674</v>
      </c>
      <c r="B531" s="0" t="s">
        <v>1748</v>
      </c>
      <c r="C531" s="0" t="s">
        <v>751</v>
      </c>
      <c r="D531" s="0" t="s">
        <v>1223</v>
      </c>
      <c r="E531" s="395" t="n">
        <v>77.61</v>
      </c>
    </row>
    <row r="532" customFormat="false" ht="12.75" hidden="false" customHeight="false" outlineLevel="0" collapsed="false">
      <c r="A532" s="0" t="n">
        <v>34600</v>
      </c>
      <c r="B532" s="0" t="s">
        <v>1749</v>
      </c>
      <c r="C532" s="0" t="s">
        <v>751</v>
      </c>
      <c r="D532" s="0" t="s">
        <v>1223</v>
      </c>
      <c r="E532" s="395" t="n">
        <v>114</v>
      </c>
    </row>
    <row r="533" customFormat="false" ht="12.75" hidden="false" customHeight="false" outlineLevel="0" collapsed="false">
      <c r="A533" s="0" t="n">
        <v>652</v>
      </c>
      <c r="B533" s="0" t="s">
        <v>1750</v>
      </c>
      <c r="C533" s="0" t="s">
        <v>751</v>
      </c>
      <c r="D533" s="0" t="s">
        <v>1223</v>
      </c>
      <c r="E533" s="395" t="n">
        <v>174.63</v>
      </c>
    </row>
    <row r="534" customFormat="false" ht="12.75" hidden="false" customHeight="false" outlineLevel="0" collapsed="false">
      <c r="A534" s="0" t="n">
        <v>651</v>
      </c>
      <c r="B534" s="0" t="s">
        <v>1751</v>
      </c>
      <c r="C534" s="0" t="s">
        <v>88</v>
      </c>
      <c r="D534" s="0" t="s">
        <v>1221</v>
      </c>
      <c r="E534" s="395" t="n">
        <v>3.52</v>
      </c>
    </row>
    <row r="535" customFormat="false" ht="12.75" hidden="false" customHeight="false" outlineLevel="0" collapsed="false">
      <c r="A535" s="0" t="n">
        <v>654</v>
      </c>
      <c r="B535" s="0" t="s">
        <v>1752</v>
      </c>
      <c r="C535" s="0" t="s">
        <v>88</v>
      </c>
      <c r="D535" s="0" t="s">
        <v>1221</v>
      </c>
      <c r="E535" s="395" t="n">
        <v>4.37</v>
      </c>
    </row>
    <row r="536" customFormat="false" ht="12.75" hidden="false" customHeight="false" outlineLevel="0" collapsed="false">
      <c r="A536" s="0" t="n">
        <v>650</v>
      </c>
      <c r="B536" s="0" t="s">
        <v>1753</v>
      </c>
      <c r="C536" s="0" t="s">
        <v>88</v>
      </c>
      <c r="D536" s="0" t="s">
        <v>1228</v>
      </c>
      <c r="E536" s="395" t="n">
        <v>2.82</v>
      </c>
    </row>
    <row r="537" customFormat="false" ht="12.75" hidden="false" customHeight="false" outlineLevel="0" collapsed="false">
      <c r="A537" s="0" t="n">
        <v>718</v>
      </c>
      <c r="B537" s="0" t="s">
        <v>1754</v>
      </c>
      <c r="C537" s="0" t="s">
        <v>88</v>
      </c>
      <c r="D537" s="0" t="s">
        <v>1221</v>
      </c>
      <c r="E537" s="395" t="n">
        <v>25.64</v>
      </c>
    </row>
    <row r="538" customFormat="false" ht="12.75" hidden="false" customHeight="false" outlineLevel="0" collapsed="false">
      <c r="A538" s="0" t="n">
        <v>11981</v>
      </c>
      <c r="B538" s="0" t="s">
        <v>1755</v>
      </c>
      <c r="C538" s="0" t="s">
        <v>88</v>
      </c>
      <c r="D538" s="0" t="s">
        <v>1221</v>
      </c>
      <c r="E538" s="395" t="n">
        <v>24.91</v>
      </c>
    </row>
    <row r="539" customFormat="false" ht="12.75" hidden="false" customHeight="false" outlineLevel="0" collapsed="false">
      <c r="A539" s="0" t="n">
        <v>34586</v>
      </c>
      <c r="B539" s="0" t="s">
        <v>1756</v>
      </c>
      <c r="C539" s="0" t="s">
        <v>88</v>
      </c>
      <c r="D539" s="0" t="s">
        <v>1221</v>
      </c>
      <c r="E539" s="395" t="n">
        <v>2.36</v>
      </c>
    </row>
    <row r="540" customFormat="false" ht="12.75" hidden="false" customHeight="false" outlineLevel="0" collapsed="false">
      <c r="A540" s="0" t="n">
        <v>38603</v>
      </c>
      <c r="B540" s="0" t="s">
        <v>1757</v>
      </c>
      <c r="C540" s="0" t="s">
        <v>88</v>
      </c>
      <c r="D540" s="0" t="s">
        <v>1221</v>
      </c>
      <c r="E540" s="395" t="n">
        <v>2.85</v>
      </c>
    </row>
    <row r="541" customFormat="false" ht="12.75" hidden="false" customHeight="false" outlineLevel="0" collapsed="false">
      <c r="A541" s="0" t="n">
        <v>34588</v>
      </c>
      <c r="B541" s="0" t="s">
        <v>1758</v>
      </c>
      <c r="C541" s="0" t="s">
        <v>88</v>
      </c>
      <c r="D541" s="0" t="s">
        <v>1221</v>
      </c>
      <c r="E541" s="395" t="n">
        <v>3.08</v>
      </c>
    </row>
    <row r="542" customFormat="false" ht="12.75" hidden="false" customHeight="false" outlineLevel="0" collapsed="false">
      <c r="A542" s="0" t="n">
        <v>34590</v>
      </c>
      <c r="B542" s="0" t="s">
        <v>1759</v>
      </c>
      <c r="C542" s="0" t="s">
        <v>88</v>
      </c>
      <c r="D542" s="0" t="s">
        <v>1221</v>
      </c>
      <c r="E542" s="395" t="n">
        <v>2.81</v>
      </c>
    </row>
    <row r="543" customFormat="false" ht="12.75" hidden="false" customHeight="false" outlineLevel="0" collapsed="false">
      <c r="A543" s="0" t="n">
        <v>34591</v>
      </c>
      <c r="B543" s="0" t="s">
        <v>1760</v>
      </c>
      <c r="C543" s="0" t="s">
        <v>88</v>
      </c>
      <c r="D543" s="0" t="s">
        <v>1221</v>
      </c>
      <c r="E543" s="395" t="n">
        <v>3.81</v>
      </c>
    </row>
    <row r="544" customFormat="false" ht="12.75" hidden="false" customHeight="false" outlineLevel="0" collapsed="false">
      <c r="A544" s="0" t="n">
        <v>41372</v>
      </c>
      <c r="B544" s="0" t="s">
        <v>1761</v>
      </c>
      <c r="C544" s="0" t="s">
        <v>751</v>
      </c>
      <c r="D544" s="0" t="s">
        <v>1223</v>
      </c>
      <c r="E544" s="395" t="n">
        <v>108.92</v>
      </c>
    </row>
    <row r="545" customFormat="false" ht="12.75" hidden="false" customHeight="false" outlineLevel="0" collapsed="false">
      <c r="A545" s="0" t="n">
        <v>41371</v>
      </c>
      <c r="B545" s="0" t="s">
        <v>1762</v>
      </c>
      <c r="C545" s="0" t="s">
        <v>751</v>
      </c>
      <c r="D545" s="0" t="s">
        <v>1223</v>
      </c>
      <c r="E545" s="395" t="n">
        <v>64.38</v>
      </c>
    </row>
    <row r="546" customFormat="false" ht="12.75" hidden="false" customHeight="false" outlineLevel="0" collapsed="false">
      <c r="A546" s="0" t="n">
        <v>40517</v>
      </c>
      <c r="B546" s="0" t="s">
        <v>1763</v>
      </c>
      <c r="C546" s="0" t="s">
        <v>751</v>
      </c>
      <c r="D546" s="0" t="s">
        <v>1221</v>
      </c>
      <c r="E546" s="395" t="n">
        <v>56.06</v>
      </c>
    </row>
    <row r="547" customFormat="false" ht="12.75" hidden="false" customHeight="false" outlineLevel="0" collapsed="false">
      <c r="A547" s="0" t="n">
        <v>40515</v>
      </c>
      <c r="B547" s="0" t="s">
        <v>1764</v>
      </c>
      <c r="C547" s="0" t="s">
        <v>751</v>
      </c>
      <c r="D547" s="0" t="s">
        <v>1221</v>
      </c>
      <c r="E547" s="395" t="n">
        <v>126.15</v>
      </c>
    </row>
    <row r="548" customFormat="false" ht="12.75" hidden="false" customHeight="false" outlineLevel="0" collapsed="false">
      <c r="A548" s="0" t="n">
        <v>40529</v>
      </c>
      <c r="B548" s="0" t="s">
        <v>1765</v>
      </c>
      <c r="C548" s="0" t="s">
        <v>751</v>
      </c>
      <c r="D548" s="0" t="s">
        <v>1221</v>
      </c>
      <c r="E548" s="395" t="n">
        <v>80.59</v>
      </c>
    </row>
    <row r="549" customFormat="false" ht="12.75" hidden="false" customHeight="false" outlineLevel="0" collapsed="false">
      <c r="A549" s="0" t="n">
        <v>36170</v>
      </c>
      <c r="B549" s="0" t="s">
        <v>1766</v>
      </c>
      <c r="C549" s="0" t="s">
        <v>751</v>
      </c>
      <c r="D549" s="0" t="s">
        <v>1228</v>
      </c>
      <c r="E549" s="395" t="n">
        <v>66.87</v>
      </c>
    </row>
    <row r="550" customFormat="false" ht="12.75" hidden="false" customHeight="false" outlineLevel="0" collapsed="false">
      <c r="A550" s="0" t="n">
        <v>40524</v>
      </c>
      <c r="B550" s="0" t="s">
        <v>1767</v>
      </c>
      <c r="C550" s="0" t="s">
        <v>751</v>
      </c>
      <c r="D550" s="0" t="s">
        <v>1221</v>
      </c>
      <c r="E550" s="395" t="n">
        <v>78.84</v>
      </c>
    </row>
    <row r="551" customFormat="false" ht="12.75" hidden="false" customHeight="false" outlineLevel="0" collapsed="false">
      <c r="A551" s="0" t="n">
        <v>36156</v>
      </c>
      <c r="B551" s="0" t="s">
        <v>1768</v>
      </c>
      <c r="C551" s="0" t="s">
        <v>751</v>
      </c>
      <c r="D551" s="0" t="s">
        <v>1221</v>
      </c>
      <c r="E551" s="395" t="n">
        <v>61.32</v>
      </c>
    </row>
    <row r="552" customFormat="false" ht="12.75" hidden="false" customHeight="false" outlineLevel="0" collapsed="false">
      <c r="A552" s="0" t="n">
        <v>36155</v>
      </c>
      <c r="B552" s="0" t="s">
        <v>1769</v>
      </c>
      <c r="C552" s="0" t="s">
        <v>751</v>
      </c>
      <c r="D552" s="0" t="s">
        <v>1221</v>
      </c>
      <c r="E552" s="395" t="n">
        <v>52.94</v>
      </c>
    </row>
    <row r="553" customFormat="false" ht="12.75" hidden="false" customHeight="false" outlineLevel="0" collapsed="false">
      <c r="A553" s="0" t="n">
        <v>36154</v>
      </c>
      <c r="B553" s="0" t="s">
        <v>1770</v>
      </c>
      <c r="C553" s="0" t="s">
        <v>751</v>
      </c>
      <c r="D553" s="0" t="s">
        <v>1221</v>
      </c>
      <c r="E553" s="395" t="n">
        <v>73.58</v>
      </c>
    </row>
    <row r="554" customFormat="false" ht="12.75" hidden="false" customHeight="false" outlineLevel="0" collapsed="false">
      <c r="A554" s="0" t="n">
        <v>695</v>
      </c>
      <c r="B554" s="0" t="s">
        <v>1771</v>
      </c>
      <c r="C554" s="0" t="s">
        <v>751</v>
      </c>
      <c r="D554" s="0" t="s">
        <v>1221</v>
      </c>
      <c r="E554" s="395" t="n">
        <v>54.05</v>
      </c>
    </row>
    <row r="555" customFormat="false" ht="12.75" hidden="false" customHeight="false" outlineLevel="0" collapsed="false">
      <c r="A555" s="0" t="n">
        <v>679</v>
      </c>
      <c r="B555" s="0" t="s">
        <v>1772</v>
      </c>
      <c r="C555" s="0" t="s">
        <v>751</v>
      </c>
      <c r="D555" s="0" t="s">
        <v>1221</v>
      </c>
      <c r="E555" s="395" t="n">
        <v>80.59</v>
      </c>
    </row>
    <row r="556" customFormat="false" ht="12.75" hidden="false" customHeight="false" outlineLevel="0" collapsed="false">
      <c r="A556" s="0" t="n">
        <v>711</v>
      </c>
      <c r="B556" s="0" t="s">
        <v>1773</v>
      </c>
      <c r="C556" s="0" t="s">
        <v>751</v>
      </c>
      <c r="D556" s="0" t="s">
        <v>1221</v>
      </c>
      <c r="E556" s="395" t="n">
        <v>53.31</v>
      </c>
    </row>
    <row r="557" customFormat="false" ht="12.75" hidden="false" customHeight="false" outlineLevel="0" collapsed="false">
      <c r="A557" s="0" t="n">
        <v>712</v>
      </c>
      <c r="B557" s="0" t="s">
        <v>1774</v>
      </c>
      <c r="C557" s="0" t="s">
        <v>751</v>
      </c>
      <c r="D557" s="0" t="s">
        <v>1221</v>
      </c>
      <c r="E557" s="395" t="n">
        <v>67.15</v>
      </c>
    </row>
    <row r="558" customFormat="false" ht="12.75" hidden="false" customHeight="false" outlineLevel="0" collapsed="false">
      <c r="A558" s="0" t="n">
        <v>12614</v>
      </c>
      <c r="B558" s="0" t="s">
        <v>1775</v>
      </c>
      <c r="C558" s="0" t="s">
        <v>88</v>
      </c>
      <c r="D558" s="0" t="s">
        <v>1223</v>
      </c>
      <c r="E558" s="395" t="n">
        <v>22.83</v>
      </c>
    </row>
    <row r="559" customFormat="false" ht="12.75" hidden="false" customHeight="false" outlineLevel="0" collapsed="false">
      <c r="A559" s="0" t="n">
        <v>6140</v>
      </c>
      <c r="B559" s="0" t="s">
        <v>1776</v>
      </c>
      <c r="C559" s="0" t="s">
        <v>88</v>
      </c>
      <c r="D559" s="0" t="s">
        <v>1221</v>
      </c>
      <c r="E559" s="395" t="n">
        <v>4.26</v>
      </c>
    </row>
    <row r="560" customFormat="false" ht="12.75" hidden="false" customHeight="false" outlineLevel="0" collapsed="false">
      <c r="A560" s="0" t="n">
        <v>38399</v>
      </c>
      <c r="B560" s="0" t="s">
        <v>1777</v>
      </c>
      <c r="C560" s="0" t="s">
        <v>88</v>
      </c>
      <c r="D560" s="0" t="s">
        <v>1221</v>
      </c>
      <c r="E560" s="395" t="n">
        <v>324.99</v>
      </c>
    </row>
    <row r="561" customFormat="false" ht="12.75" hidden="false" customHeight="false" outlineLevel="0" collapsed="false">
      <c r="A561" s="0" t="n">
        <v>735</v>
      </c>
      <c r="B561" s="0" t="s">
        <v>1778</v>
      </c>
      <c r="C561" s="0" t="s">
        <v>88</v>
      </c>
      <c r="D561" s="0" t="s">
        <v>1221</v>
      </c>
      <c r="E561" s="395" t="n">
        <v>3146.13</v>
      </c>
    </row>
    <row r="562" customFormat="false" ht="12.75" hidden="false" customHeight="false" outlineLevel="0" collapsed="false">
      <c r="A562" s="0" t="n">
        <v>736</v>
      </c>
      <c r="B562" s="0" t="s">
        <v>1779</v>
      </c>
      <c r="C562" s="0" t="s">
        <v>88</v>
      </c>
      <c r="D562" s="0" t="s">
        <v>1221</v>
      </c>
      <c r="E562" s="395" t="n">
        <v>2645.33</v>
      </c>
    </row>
    <row r="563" customFormat="false" ht="12.75" hidden="false" customHeight="false" outlineLevel="0" collapsed="false">
      <c r="A563" s="0" t="n">
        <v>729</v>
      </c>
      <c r="B563" s="0" t="s">
        <v>1780</v>
      </c>
      <c r="C563" s="0" t="s">
        <v>88</v>
      </c>
      <c r="D563" s="0" t="s">
        <v>1228</v>
      </c>
      <c r="E563" s="395" t="n">
        <v>1078</v>
      </c>
    </row>
    <row r="564" customFormat="false" ht="12.75" hidden="false" customHeight="false" outlineLevel="0" collapsed="false">
      <c r="A564" s="0" t="n">
        <v>39925</v>
      </c>
      <c r="B564" s="0" t="s">
        <v>1781</v>
      </c>
      <c r="C564" s="0" t="s">
        <v>88</v>
      </c>
      <c r="D564" s="0" t="s">
        <v>1221</v>
      </c>
      <c r="E564" s="395" t="n">
        <v>15577</v>
      </c>
    </row>
    <row r="565" customFormat="false" ht="12.75" hidden="false" customHeight="false" outlineLevel="0" collapsed="false">
      <c r="A565" s="0" t="n">
        <v>731</v>
      </c>
      <c r="B565" s="0" t="s">
        <v>1782</v>
      </c>
      <c r="C565" s="0" t="s">
        <v>88</v>
      </c>
      <c r="D565" s="0" t="s">
        <v>1221</v>
      </c>
      <c r="E565" s="395" t="n">
        <v>1049.16</v>
      </c>
    </row>
    <row r="566" customFormat="false" ht="12.75" hidden="false" customHeight="false" outlineLevel="0" collapsed="false">
      <c r="A566" s="0" t="n">
        <v>10575</v>
      </c>
      <c r="B566" s="0" t="s">
        <v>1783</v>
      </c>
      <c r="C566" s="0" t="s">
        <v>88</v>
      </c>
      <c r="D566" s="0" t="s">
        <v>1221</v>
      </c>
      <c r="E566" s="395" t="n">
        <v>1637.29</v>
      </c>
    </row>
    <row r="567" customFormat="false" ht="12.75" hidden="false" customHeight="false" outlineLevel="0" collapsed="false">
      <c r="A567" s="0" t="n">
        <v>733</v>
      </c>
      <c r="B567" s="0" t="s">
        <v>1784</v>
      </c>
      <c r="C567" s="0" t="s">
        <v>88</v>
      </c>
      <c r="D567" s="0" t="s">
        <v>1221</v>
      </c>
      <c r="E567" s="395" t="n">
        <v>1792.64</v>
      </c>
    </row>
    <row r="568" customFormat="false" ht="12.75" hidden="false" customHeight="false" outlineLevel="0" collapsed="false">
      <c r="A568" s="0" t="n">
        <v>732</v>
      </c>
      <c r="B568" s="0" t="s">
        <v>1785</v>
      </c>
      <c r="C568" s="0" t="s">
        <v>88</v>
      </c>
      <c r="D568" s="0" t="s">
        <v>1221</v>
      </c>
      <c r="E568" s="395" t="n">
        <v>1768.53</v>
      </c>
    </row>
    <row r="569" customFormat="false" ht="12.75" hidden="false" customHeight="false" outlineLevel="0" collapsed="false">
      <c r="A569" s="0" t="n">
        <v>737</v>
      </c>
      <c r="B569" s="0" t="s">
        <v>1786</v>
      </c>
      <c r="C569" s="0" t="s">
        <v>88</v>
      </c>
      <c r="D569" s="0" t="s">
        <v>1221</v>
      </c>
      <c r="E569" s="395" t="n">
        <v>9917.42</v>
      </c>
    </row>
    <row r="570" customFormat="false" ht="12.75" hidden="false" customHeight="false" outlineLevel="0" collapsed="false">
      <c r="A570" s="0" t="n">
        <v>738</v>
      </c>
      <c r="B570" s="0" t="s">
        <v>1787</v>
      </c>
      <c r="C570" s="0" t="s">
        <v>88</v>
      </c>
      <c r="D570" s="0" t="s">
        <v>1221</v>
      </c>
      <c r="E570" s="395" t="n">
        <v>4598.64</v>
      </c>
    </row>
    <row r="571" customFormat="false" ht="12.75" hidden="false" customHeight="false" outlineLevel="0" collapsed="false">
      <c r="A571" s="0" t="n">
        <v>740</v>
      </c>
      <c r="B571" s="0" t="s">
        <v>1788</v>
      </c>
      <c r="C571" s="0" t="s">
        <v>88</v>
      </c>
      <c r="D571" s="0" t="s">
        <v>1221</v>
      </c>
      <c r="E571" s="395" t="n">
        <v>9329.68</v>
      </c>
    </row>
    <row r="572" customFormat="false" ht="12.75" hidden="false" customHeight="false" outlineLevel="0" collapsed="false">
      <c r="A572" s="0" t="n">
        <v>734</v>
      </c>
      <c r="B572" s="0" t="s">
        <v>1789</v>
      </c>
      <c r="C572" s="0" t="s">
        <v>88</v>
      </c>
      <c r="D572" s="0" t="s">
        <v>1221</v>
      </c>
      <c r="E572" s="395" t="n">
        <v>1895.87</v>
      </c>
    </row>
    <row r="573" customFormat="false" ht="12.75" hidden="false" customHeight="false" outlineLevel="0" collapsed="false">
      <c r="A573" s="0" t="n">
        <v>39008</v>
      </c>
      <c r="B573" s="0" t="s">
        <v>1790</v>
      </c>
      <c r="C573" s="0" t="s">
        <v>88</v>
      </c>
      <c r="D573" s="0" t="s">
        <v>1221</v>
      </c>
      <c r="E573" s="395" t="n">
        <v>67014.49</v>
      </c>
    </row>
    <row r="574" customFormat="false" ht="12.75" hidden="false" customHeight="false" outlineLevel="0" collapsed="false">
      <c r="A574" s="0" t="n">
        <v>39009</v>
      </c>
      <c r="B574" s="0" t="s">
        <v>1791</v>
      </c>
      <c r="C574" s="0" t="s">
        <v>88</v>
      </c>
      <c r="D574" s="0" t="s">
        <v>1221</v>
      </c>
      <c r="E574" s="395" t="n">
        <v>71797.73</v>
      </c>
    </row>
    <row r="575" customFormat="false" ht="12.75" hidden="false" customHeight="false" outlineLevel="0" collapsed="false">
      <c r="A575" s="0" t="n">
        <v>10587</v>
      </c>
      <c r="B575" s="0" t="s">
        <v>1792</v>
      </c>
      <c r="C575" s="0" t="s">
        <v>88</v>
      </c>
      <c r="D575" s="0" t="s">
        <v>1223</v>
      </c>
      <c r="E575" s="395" t="n">
        <v>3582.6</v>
      </c>
    </row>
    <row r="576" customFormat="false" ht="12.75" hidden="false" customHeight="false" outlineLevel="0" collapsed="false">
      <c r="A576" s="0" t="n">
        <v>759</v>
      </c>
      <c r="B576" s="0" t="s">
        <v>1793</v>
      </c>
      <c r="C576" s="0" t="s">
        <v>88</v>
      </c>
      <c r="D576" s="0" t="s">
        <v>1223</v>
      </c>
      <c r="E576" s="395" t="n">
        <v>5151.08</v>
      </c>
    </row>
    <row r="577" customFormat="false" ht="12.75" hidden="false" customHeight="false" outlineLevel="0" collapsed="false">
      <c r="A577" s="0" t="n">
        <v>761</v>
      </c>
      <c r="B577" s="0" t="s">
        <v>1794</v>
      </c>
      <c r="C577" s="0" t="s">
        <v>88</v>
      </c>
      <c r="D577" s="0" t="s">
        <v>1223</v>
      </c>
      <c r="E577" s="395" t="n">
        <v>8731.51</v>
      </c>
    </row>
    <row r="578" customFormat="false" ht="12.75" hidden="false" customHeight="false" outlineLevel="0" collapsed="false">
      <c r="A578" s="0" t="n">
        <v>750</v>
      </c>
      <c r="B578" s="0" t="s">
        <v>1795</v>
      </c>
      <c r="C578" s="0" t="s">
        <v>88</v>
      </c>
      <c r="D578" s="0" t="s">
        <v>1223</v>
      </c>
      <c r="E578" s="395" t="n">
        <v>8289.87</v>
      </c>
    </row>
    <row r="579" customFormat="false" ht="12.75" hidden="false" customHeight="false" outlineLevel="0" collapsed="false">
      <c r="A579" s="0" t="n">
        <v>755</v>
      </c>
      <c r="B579" s="0" t="s">
        <v>1796</v>
      </c>
      <c r="C579" s="0" t="s">
        <v>88</v>
      </c>
      <c r="D579" s="0" t="s">
        <v>1223</v>
      </c>
      <c r="E579" s="395" t="n">
        <v>34017.63</v>
      </c>
    </row>
    <row r="580" customFormat="false" ht="12.75" hidden="false" customHeight="false" outlineLevel="0" collapsed="false">
      <c r="A580" s="0" t="n">
        <v>749</v>
      </c>
      <c r="B580" s="0" t="s">
        <v>1797</v>
      </c>
      <c r="C580" s="0" t="s">
        <v>88</v>
      </c>
      <c r="D580" s="0" t="s">
        <v>1223</v>
      </c>
      <c r="E580" s="395" t="n">
        <v>12511.05</v>
      </c>
    </row>
    <row r="581" customFormat="false" ht="12.75" hidden="false" customHeight="false" outlineLevel="0" collapsed="false">
      <c r="A581" s="0" t="n">
        <v>756</v>
      </c>
      <c r="B581" s="0" t="s">
        <v>1798</v>
      </c>
      <c r="C581" s="0" t="s">
        <v>88</v>
      </c>
      <c r="D581" s="0" t="s">
        <v>1223</v>
      </c>
      <c r="E581" s="395" t="n">
        <v>37100.78</v>
      </c>
    </row>
    <row r="582" customFormat="false" ht="12.75" hidden="false" customHeight="false" outlineLevel="0" collapsed="false">
      <c r="A582" s="0" t="n">
        <v>757</v>
      </c>
      <c r="B582" s="0" t="s">
        <v>1799</v>
      </c>
      <c r="C582" s="0" t="s">
        <v>88</v>
      </c>
      <c r="D582" s="0" t="s">
        <v>1223</v>
      </c>
      <c r="E582" s="395" t="n">
        <v>16846.12</v>
      </c>
    </row>
    <row r="583" customFormat="false" ht="12.75" hidden="false" customHeight="false" outlineLevel="0" collapsed="false">
      <c r="A583" s="0" t="n">
        <v>10588</v>
      </c>
      <c r="B583" s="0" t="s">
        <v>1800</v>
      </c>
      <c r="C583" s="0" t="s">
        <v>88</v>
      </c>
      <c r="D583" s="0" t="s">
        <v>1223</v>
      </c>
      <c r="E583" s="395" t="n">
        <v>3719.2</v>
      </c>
    </row>
    <row r="584" customFormat="false" ht="12.75" hidden="false" customHeight="false" outlineLevel="0" collapsed="false">
      <c r="A584" s="0" t="n">
        <v>10592</v>
      </c>
      <c r="B584" s="0" t="s">
        <v>1801</v>
      </c>
      <c r="C584" s="0" t="s">
        <v>88</v>
      </c>
      <c r="D584" s="0" t="s">
        <v>1223</v>
      </c>
      <c r="E584" s="395" t="n">
        <v>4492.3</v>
      </c>
    </row>
    <row r="585" customFormat="false" ht="12.75" hidden="false" customHeight="false" outlineLevel="0" collapsed="false">
      <c r="A585" s="0" t="n">
        <v>10589</v>
      </c>
      <c r="B585" s="0" t="s">
        <v>1802</v>
      </c>
      <c r="C585" s="0" t="s">
        <v>88</v>
      </c>
      <c r="D585" s="0" t="s">
        <v>1223</v>
      </c>
      <c r="E585" s="395" t="n">
        <v>6035.12</v>
      </c>
    </row>
    <row r="586" customFormat="false" ht="12.75" hidden="false" customHeight="false" outlineLevel="0" collapsed="false">
      <c r="A586" s="0" t="n">
        <v>760</v>
      </c>
      <c r="B586" s="0" t="s">
        <v>1803</v>
      </c>
      <c r="C586" s="0" t="s">
        <v>88</v>
      </c>
      <c r="D586" s="0" t="s">
        <v>1223</v>
      </c>
      <c r="E586" s="395" t="n">
        <v>33692.25</v>
      </c>
    </row>
    <row r="587" customFormat="false" ht="12.75" hidden="false" customHeight="false" outlineLevel="0" collapsed="false">
      <c r="A587" s="0" t="n">
        <v>751</v>
      </c>
      <c r="B587" s="0" t="s">
        <v>1804</v>
      </c>
      <c r="C587" s="0" t="s">
        <v>88</v>
      </c>
      <c r="D587" s="0" t="s">
        <v>1223</v>
      </c>
      <c r="E587" s="395" t="n">
        <v>5306.52</v>
      </c>
    </row>
    <row r="588" customFormat="false" ht="12.75" hidden="false" customHeight="false" outlineLevel="0" collapsed="false">
      <c r="A588" s="0" t="n">
        <v>754</v>
      </c>
      <c r="B588" s="0" t="s">
        <v>1805</v>
      </c>
      <c r="C588" s="0" t="s">
        <v>88</v>
      </c>
      <c r="D588" s="0" t="s">
        <v>1223</v>
      </c>
      <c r="E588" s="395" t="n">
        <v>8423.06</v>
      </c>
    </row>
    <row r="589" customFormat="false" ht="12.75" hidden="false" customHeight="false" outlineLevel="0" collapsed="false">
      <c r="A589" s="0" t="n">
        <v>44489</v>
      </c>
      <c r="B589" s="0" t="s">
        <v>1806</v>
      </c>
      <c r="C589" s="0" t="s">
        <v>88</v>
      </c>
      <c r="D589" s="0" t="s">
        <v>1221</v>
      </c>
      <c r="E589" s="395" t="n">
        <v>267990.32</v>
      </c>
    </row>
    <row r="590" customFormat="false" ht="12.75" hidden="false" customHeight="false" outlineLevel="0" collapsed="false">
      <c r="A590" s="0" t="n">
        <v>39917</v>
      </c>
      <c r="B590" s="0" t="s">
        <v>1807</v>
      </c>
      <c r="C590" s="0" t="s">
        <v>88</v>
      </c>
      <c r="D590" s="0" t="s">
        <v>1221</v>
      </c>
      <c r="E590" s="395" t="n">
        <v>102939.1</v>
      </c>
    </row>
    <row r="591" customFormat="false" ht="12.75" hidden="false" customHeight="false" outlineLevel="0" collapsed="false">
      <c r="A591" s="0" t="n">
        <v>38167</v>
      </c>
      <c r="B591" s="0" t="s">
        <v>1808</v>
      </c>
      <c r="C591" s="0" t="s">
        <v>1658</v>
      </c>
      <c r="D591" s="0" t="s">
        <v>1221</v>
      </c>
      <c r="E591" s="395" t="n">
        <v>25.75</v>
      </c>
    </row>
    <row r="592" customFormat="false" ht="12.75" hidden="false" customHeight="false" outlineLevel="0" collapsed="false">
      <c r="A592" s="0" t="n">
        <v>36145</v>
      </c>
      <c r="B592" s="0" t="s">
        <v>1809</v>
      </c>
      <c r="C592" s="0" t="s">
        <v>1658</v>
      </c>
      <c r="D592" s="0" t="s">
        <v>1221</v>
      </c>
      <c r="E592" s="395" t="n">
        <v>43.08</v>
      </c>
    </row>
    <row r="593" customFormat="false" ht="12.75" hidden="false" customHeight="false" outlineLevel="0" collapsed="false">
      <c r="A593" s="0" t="n">
        <v>12893</v>
      </c>
      <c r="B593" s="0" t="s">
        <v>1810</v>
      </c>
      <c r="C593" s="0" t="s">
        <v>1658</v>
      </c>
      <c r="D593" s="0" t="s">
        <v>1221</v>
      </c>
      <c r="E593" s="395" t="n">
        <v>71.8</v>
      </c>
    </row>
    <row r="594" customFormat="false" ht="12.75" hidden="false" customHeight="false" outlineLevel="0" collapsed="false">
      <c r="A594" s="0" t="n">
        <v>11685</v>
      </c>
      <c r="B594" s="0" t="s">
        <v>1811</v>
      </c>
      <c r="C594" s="0" t="s">
        <v>88</v>
      </c>
      <c r="D594" s="0" t="s">
        <v>1221</v>
      </c>
      <c r="E594" s="395" t="n">
        <v>27.2</v>
      </c>
    </row>
    <row r="595" customFormat="false" ht="12.75" hidden="false" customHeight="false" outlineLevel="0" collapsed="false">
      <c r="A595" s="0" t="n">
        <v>11680</v>
      </c>
      <c r="B595" s="0" t="s">
        <v>1812</v>
      </c>
      <c r="C595" s="0" t="s">
        <v>88</v>
      </c>
      <c r="D595" s="0" t="s">
        <v>1221</v>
      </c>
      <c r="E595" s="395" t="n">
        <v>23.19</v>
      </c>
    </row>
    <row r="596" customFormat="false" ht="12.75" hidden="false" customHeight="false" outlineLevel="0" collapsed="false">
      <c r="A596" s="0" t="n">
        <v>11679</v>
      </c>
      <c r="B596" s="0" t="s">
        <v>1813</v>
      </c>
      <c r="C596" s="0" t="s">
        <v>88</v>
      </c>
      <c r="D596" s="0" t="s">
        <v>1221</v>
      </c>
      <c r="E596" s="395" t="n">
        <v>31.44</v>
      </c>
    </row>
    <row r="597" customFormat="false" ht="12.75" hidden="false" customHeight="false" outlineLevel="0" collapsed="false">
      <c r="A597" s="0" t="n">
        <v>2512</v>
      </c>
      <c r="B597" s="0" t="s">
        <v>1814</v>
      </c>
      <c r="C597" s="0" t="s">
        <v>88</v>
      </c>
      <c r="D597" s="0" t="s">
        <v>1221</v>
      </c>
      <c r="E597" s="395" t="n">
        <v>25</v>
      </c>
    </row>
    <row r="598" customFormat="false" ht="12.75" hidden="false" customHeight="false" outlineLevel="0" collapsed="false">
      <c r="A598" s="0" t="n">
        <v>4374</v>
      </c>
      <c r="B598" s="0" t="s">
        <v>1815</v>
      </c>
      <c r="C598" s="0" t="s">
        <v>88</v>
      </c>
      <c r="D598" s="0" t="s">
        <v>1221</v>
      </c>
      <c r="E598" s="395" t="n">
        <v>0.77</v>
      </c>
    </row>
    <row r="599" customFormat="false" ht="12.75" hidden="false" customHeight="false" outlineLevel="0" collapsed="false">
      <c r="A599" s="0" t="n">
        <v>7568</v>
      </c>
      <c r="B599" s="0" t="s">
        <v>1816</v>
      </c>
      <c r="C599" s="0" t="s">
        <v>88</v>
      </c>
      <c r="D599" s="0" t="s">
        <v>1221</v>
      </c>
      <c r="E599" s="395" t="n">
        <v>1.29</v>
      </c>
    </row>
    <row r="600" customFormat="false" ht="12.75" hidden="false" customHeight="false" outlineLevel="0" collapsed="false">
      <c r="A600" s="0" t="n">
        <v>7584</v>
      </c>
      <c r="B600" s="0" t="s">
        <v>1817</v>
      </c>
      <c r="C600" s="0" t="s">
        <v>88</v>
      </c>
      <c r="D600" s="0" t="s">
        <v>1221</v>
      </c>
      <c r="E600" s="395" t="n">
        <v>1.96</v>
      </c>
    </row>
    <row r="601" customFormat="false" ht="12.75" hidden="false" customHeight="false" outlineLevel="0" collapsed="false">
      <c r="A601" s="0" t="n">
        <v>11945</v>
      </c>
      <c r="B601" s="0" t="s">
        <v>1818</v>
      </c>
      <c r="C601" s="0" t="s">
        <v>88</v>
      </c>
      <c r="D601" s="0" t="s">
        <v>1221</v>
      </c>
      <c r="E601" s="395" t="n">
        <v>0.12</v>
      </c>
    </row>
    <row r="602" customFormat="false" ht="12.75" hidden="false" customHeight="false" outlineLevel="0" collapsed="false">
      <c r="A602" s="0" t="n">
        <v>11946</v>
      </c>
      <c r="B602" s="0" t="s">
        <v>1819</v>
      </c>
      <c r="C602" s="0" t="s">
        <v>88</v>
      </c>
      <c r="D602" s="0" t="s">
        <v>1221</v>
      </c>
      <c r="E602" s="395" t="n">
        <v>0.14</v>
      </c>
    </row>
    <row r="603" customFormat="false" ht="12.75" hidden="false" customHeight="false" outlineLevel="0" collapsed="false">
      <c r="A603" s="0" t="n">
        <v>4375</v>
      </c>
      <c r="B603" s="0" t="s">
        <v>1820</v>
      </c>
      <c r="C603" s="0" t="s">
        <v>88</v>
      </c>
      <c r="D603" s="0" t="s">
        <v>1228</v>
      </c>
      <c r="E603" s="395" t="n">
        <v>0.21</v>
      </c>
    </row>
    <row r="604" customFormat="false" ht="12.75" hidden="false" customHeight="false" outlineLevel="0" collapsed="false">
      <c r="A604" s="0" t="n">
        <v>11950</v>
      </c>
      <c r="B604" s="0" t="s">
        <v>1821</v>
      </c>
      <c r="C604" s="0" t="s">
        <v>88</v>
      </c>
      <c r="D604" s="0" t="s">
        <v>1221</v>
      </c>
      <c r="E604" s="395" t="n">
        <v>0.43</v>
      </c>
    </row>
    <row r="605" customFormat="false" ht="12.75" hidden="false" customHeight="false" outlineLevel="0" collapsed="false">
      <c r="A605" s="0" t="n">
        <v>4376</v>
      </c>
      <c r="B605" s="0" t="s">
        <v>1822</v>
      </c>
      <c r="C605" s="0" t="s">
        <v>88</v>
      </c>
      <c r="D605" s="0" t="s">
        <v>1221</v>
      </c>
      <c r="E605" s="395" t="n">
        <v>0.41</v>
      </c>
    </row>
    <row r="606" customFormat="false" ht="12.75" hidden="false" customHeight="false" outlineLevel="0" collapsed="false">
      <c r="A606" s="0" t="n">
        <v>7583</v>
      </c>
      <c r="B606" s="0" t="s">
        <v>1823</v>
      </c>
      <c r="C606" s="0" t="s">
        <v>88</v>
      </c>
      <c r="D606" s="0" t="s">
        <v>1221</v>
      </c>
      <c r="E606" s="395" t="n">
        <v>0.88</v>
      </c>
    </row>
    <row r="607" customFormat="false" ht="12.75" hidden="false" customHeight="false" outlineLevel="0" collapsed="false">
      <c r="A607" s="0" t="n">
        <v>4350</v>
      </c>
      <c r="B607" s="0" t="s">
        <v>1824</v>
      </c>
      <c r="C607" s="0" t="s">
        <v>88</v>
      </c>
      <c r="D607" s="0" t="s">
        <v>1223</v>
      </c>
      <c r="E607" s="395" t="n">
        <v>0.59</v>
      </c>
    </row>
    <row r="608" customFormat="false" ht="12.75" hidden="false" customHeight="false" outlineLevel="0" collapsed="false">
      <c r="A608" s="0" t="n">
        <v>39886</v>
      </c>
      <c r="B608" s="0" t="s">
        <v>1825</v>
      </c>
      <c r="C608" s="0" t="s">
        <v>88</v>
      </c>
      <c r="D608" s="0" t="s">
        <v>1223</v>
      </c>
      <c r="E608" s="395" t="n">
        <v>6.35</v>
      </c>
    </row>
    <row r="609" customFormat="false" ht="12.75" hidden="false" customHeight="false" outlineLevel="0" collapsed="false">
      <c r="A609" s="0" t="n">
        <v>39887</v>
      </c>
      <c r="B609" s="0" t="s">
        <v>1826</v>
      </c>
      <c r="C609" s="0" t="s">
        <v>88</v>
      </c>
      <c r="D609" s="0" t="s">
        <v>1223</v>
      </c>
      <c r="E609" s="395" t="n">
        <v>9.53</v>
      </c>
    </row>
    <row r="610" customFormat="false" ht="12.75" hidden="false" customHeight="false" outlineLevel="0" collapsed="false">
      <c r="A610" s="0" t="n">
        <v>39888</v>
      </c>
      <c r="B610" s="0" t="s">
        <v>1827</v>
      </c>
      <c r="C610" s="0" t="s">
        <v>88</v>
      </c>
      <c r="D610" s="0" t="s">
        <v>1223</v>
      </c>
      <c r="E610" s="395" t="n">
        <v>21.8</v>
      </c>
    </row>
    <row r="611" customFormat="false" ht="12.75" hidden="false" customHeight="false" outlineLevel="0" collapsed="false">
      <c r="A611" s="0" t="n">
        <v>39890</v>
      </c>
      <c r="B611" s="0" t="s">
        <v>1828</v>
      </c>
      <c r="C611" s="0" t="s">
        <v>88</v>
      </c>
      <c r="D611" s="0" t="s">
        <v>1223</v>
      </c>
      <c r="E611" s="395" t="n">
        <v>37.22</v>
      </c>
    </row>
    <row r="612" customFormat="false" ht="12.75" hidden="false" customHeight="false" outlineLevel="0" collapsed="false">
      <c r="A612" s="0" t="n">
        <v>39891</v>
      </c>
      <c r="B612" s="0" t="s">
        <v>1829</v>
      </c>
      <c r="C612" s="0" t="s">
        <v>88</v>
      </c>
      <c r="D612" s="0" t="s">
        <v>1223</v>
      </c>
      <c r="E612" s="395" t="n">
        <v>52.48</v>
      </c>
    </row>
    <row r="613" customFormat="false" ht="12.75" hidden="false" customHeight="false" outlineLevel="0" collapsed="false">
      <c r="A613" s="0" t="n">
        <v>39892</v>
      </c>
      <c r="B613" s="0" t="s">
        <v>1830</v>
      </c>
      <c r="C613" s="0" t="s">
        <v>88</v>
      </c>
      <c r="D613" s="0" t="s">
        <v>1223</v>
      </c>
      <c r="E613" s="395" t="n">
        <v>163.58</v>
      </c>
    </row>
    <row r="614" customFormat="false" ht="12.75" hidden="false" customHeight="false" outlineLevel="0" collapsed="false">
      <c r="A614" s="0" t="n">
        <v>790</v>
      </c>
      <c r="B614" s="0" t="s">
        <v>1831</v>
      </c>
      <c r="C614" s="0" t="s">
        <v>88</v>
      </c>
      <c r="D614" s="0" t="s">
        <v>1223</v>
      </c>
      <c r="E614" s="395" t="n">
        <v>21.7</v>
      </c>
    </row>
    <row r="615" customFormat="false" ht="12.75" hidden="false" customHeight="false" outlineLevel="0" collapsed="false">
      <c r="A615" s="0" t="n">
        <v>766</v>
      </c>
      <c r="B615" s="0" t="s">
        <v>1832</v>
      </c>
      <c r="C615" s="0" t="s">
        <v>88</v>
      </c>
      <c r="D615" s="0" t="s">
        <v>1223</v>
      </c>
      <c r="E615" s="395" t="n">
        <v>21.7</v>
      </c>
    </row>
    <row r="616" customFormat="false" ht="12.75" hidden="false" customHeight="false" outlineLevel="0" collapsed="false">
      <c r="A616" s="0" t="n">
        <v>791</v>
      </c>
      <c r="B616" s="0" t="s">
        <v>1833</v>
      </c>
      <c r="C616" s="0" t="s">
        <v>88</v>
      </c>
      <c r="D616" s="0" t="s">
        <v>1223</v>
      </c>
      <c r="E616" s="395" t="n">
        <v>21.7</v>
      </c>
    </row>
    <row r="617" customFormat="false" ht="12.75" hidden="false" customHeight="false" outlineLevel="0" collapsed="false">
      <c r="A617" s="0" t="n">
        <v>767</v>
      </c>
      <c r="B617" s="0" t="s">
        <v>1834</v>
      </c>
      <c r="C617" s="0" t="s">
        <v>88</v>
      </c>
      <c r="D617" s="0" t="s">
        <v>1223</v>
      </c>
      <c r="E617" s="395" t="n">
        <v>21.7</v>
      </c>
    </row>
    <row r="618" customFormat="false" ht="12.75" hidden="false" customHeight="false" outlineLevel="0" collapsed="false">
      <c r="A618" s="0" t="n">
        <v>768</v>
      </c>
      <c r="B618" s="0" t="s">
        <v>1835</v>
      </c>
      <c r="C618" s="0" t="s">
        <v>88</v>
      </c>
      <c r="D618" s="0" t="s">
        <v>1223</v>
      </c>
      <c r="E618" s="395" t="n">
        <v>17.04</v>
      </c>
    </row>
    <row r="619" customFormat="false" ht="12.75" hidden="false" customHeight="false" outlineLevel="0" collapsed="false">
      <c r="A619" s="0" t="n">
        <v>789</v>
      </c>
      <c r="B619" s="0" t="s">
        <v>1836</v>
      </c>
      <c r="C619" s="0" t="s">
        <v>88</v>
      </c>
      <c r="D619" s="0" t="s">
        <v>1223</v>
      </c>
      <c r="E619" s="395" t="n">
        <v>16.68</v>
      </c>
    </row>
    <row r="620" customFormat="false" ht="12.75" hidden="false" customHeight="false" outlineLevel="0" collapsed="false">
      <c r="A620" s="0" t="n">
        <v>769</v>
      </c>
      <c r="B620" s="0" t="s">
        <v>1837</v>
      </c>
      <c r="C620" s="0" t="s">
        <v>88</v>
      </c>
      <c r="D620" s="0" t="s">
        <v>1223</v>
      </c>
      <c r="E620" s="395" t="n">
        <v>17.04</v>
      </c>
    </row>
    <row r="621" customFormat="false" ht="12.75" hidden="false" customHeight="false" outlineLevel="0" collapsed="false">
      <c r="A621" s="0" t="n">
        <v>770</v>
      </c>
      <c r="B621" s="0" t="s">
        <v>1838</v>
      </c>
      <c r="C621" s="0" t="s">
        <v>88</v>
      </c>
      <c r="D621" s="0" t="s">
        <v>1223</v>
      </c>
      <c r="E621" s="395" t="n">
        <v>6.01</v>
      </c>
    </row>
    <row r="622" customFormat="false" ht="12.75" hidden="false" customHeight="false" outlineLevel="0" collapsed="false">
      <c r="A622" s="0" t="n">
        <v>12394</v>
      </c>
      <c r="B622" s="0" t="s">
        <v>1839</v>
      </c>
      <c r="C622" s="0" t="s">
        <v>88</v>
      </c>
      <c r="D622" s="0" t="s">
        <v>1223</v>
      </c>
      <c r="E622" s="395" t="n">
        <v>6.01</v>
      </c>
    </row>
    <row r="623" customFormat="false" ht="12.75" hidden="false" customHeight="false" outlineLevel="0" collapsed="false">
      <c r="A623" s="0" t="n">
        <v>764</v>
      </c>
      <c r="B623" s="0" t="s">
        <v>1840</v>
      </c>
      <c r="C623" s="0" t="s">
        <v>88</v>
      </c>
      <c r="D623" s="0" t="s">
        <v>1223</v>
      </c>
      <c r="E623" s="395" t="n">
        <v>10.49</v>
      </c>
    </row>
    <row r="624" customFormat="false" ht="12.75" hidden="false" customHeight="false" outlineLevel="0" collapsed="false">
      <c r="A624" s="0" t="n">
        <v>765</v>
      </c>
      <c r="B624" s="0" t="s">
        <v>1841</v>
      </c>
      <c r="C624" s="0" t="s">
        <v>88</v>
      </c>
      <c r="D624" s="0" t="s">
        <v>1223</v>
      </c>
      <c r="E624" s="395" t="n">
        <v>10.49</v>
      </c>
    </row>
    <row r="625" customFormat="false" ht="12.75" hidden="false" customHeight="false" outlineLevel="0" collapsed="false">
      <c r="A625" s="0" t="n">
        <v>787</v>
      </c>
      <c r="B625" s="0" t="s">
        <v>1842</v>
      </c>
      <c r="C625" s="0" t="s">
        <v>88</v>
      </c>
      <c r="D625" s="0" t="s">
        <v>1223</v>
      </c>
      <c r="E625" s="395" t="n">
        <v>46.86</v>
      </c>
    </row>
    <row r="626" customFormat="false" ht="12.75" hidden="false" customHeight="false" outlineLevel="0" collapsed="false">
      <c r="A626" s="0" t="n">
        <v>774</v>
      </c>
      <c r="B626" s="0" t="s">
        <v>1843</v>
      </c>
      <c r="C626" s="0" t="s">
        <v>88</v>
      </c>
      <c r="D626" s="0" t="s">
        <v>1223</v>
      </c>
      <c r="E626" s="395" t="n">
        <v>46.86</v>
      </c>
    </row>
    <row r="627" customFormat="false" ht="12.75" hidden="false" customHeight="false" outlineLevel="0" collapsed="false">
      <c r="A627" s="0" t="n">
        <v>773</v>
      </c>
      <c r="B627" s="0" t="s">
        <v>1844</v>
      </c>
      <c r="C627" s="0" t="s">
        <v>88</v>
      </c>
      <c r="D627" s="0" t="s">
        <v>1223</v>
      </c>
      <c r="E627" s="395" t="n">
        <v>46.86</v>
      </c>
    </row>
    <row r="628" customFormat="false" ht="12.75" hidden="false" customHeight="false" outlineLevel="0" collapsed="false">
      <c r="A628" s="0" t="n">
        <v>775</v>
      </c>
      <c r="B628" s="0" t="s">
        <v>1845</v>
      </c>
      <c r="C628" s="0" t="s">
        <v>88</v>
      </c>
      <c r="D628" s="0" t="s">
        <v>1223</v>
      </c>
      <c r="E628" s="395" t="n">
        <v>46.86</v>
      </c>
    </row>
    <row r="629" customFormat="false" ht="12.75" hidden="false" customHeight="false" outlineLevel="0" collapsed="false">
      <c r="A629" s="0" t="n">
        <v>788</v>
      </c>
      <c r="B629" s="0" t="s">
        <v>1846</v>
      </c>
      <c r="C629" s="0" t="s">
        <v>88</v>
      </c>
      <c r="D629" s="0" t="s">
        <v>1223</v>
      </c>
      <c r="E629" s="395" t="n">
        <v>29.12</v>
      </c>
    </row>
    <row r="630" customFormat="false" ht="12.75" hidden="false" customHeight="false" outlineLevel="0" collapsed="false">
      <c r="A630" s="0" t="n">
        <v>772</v>
      </c>
      <c r="B630" s="0" t="s">
        <v>1847</v>
      </c>
      <c r="C630" s="0" t="s">
        <v>88</v>
      </c>
      <c r="D630" s="0" t="s">
        <v>1223</v>
      </c>
      <c r="E630" s="395" t="n">
        <v>29.12</v>
      </c>
    </row>
    <row r="631" customFormat="false" ht="12.75" hidden="false" customHeight="false" outlineLevel="0" collapsed="false">
      <c r="A631" s="0" t="n">
        <v>771</v>
      </c>
      <c r="B631" s="0" t="s">
        <v>1848</v>
      </c>
      <c r="C631" s="0" t="s">
        <v>88</v>
      </c>
      <c r="D631" s="0" t="s">
        <v>1223</v>
      </c>
      <c r="E631" s="395" t="n">
        <v>29.12</v>
      </c>
    </row>
    <row r="632" customFormat="false" ht="12.75" hidden="false" customHeight="false" outlineLevel="0" collapsed="false">
      <c r="A632" s="0" t="n">
        <v>779</v>
      </c>
      <c r="B632" s="0" t="s">
        <v>1849</v>
      </c>
      <c r="C632" s="0" t="s">
        <v>88</v>
      </c>
      <c r="D632" s="0" t="s">
        <v>1223</v>
      </c>
      <c r="E632" s="395" t="n">
        <v>7.24</v>
      </c>
    </row>
    <row r="633" customFormat="false" ht="12.75" hidden="false" customHeight="false" outlineLevel="0" collapsed="false">
      <c r="A633" s="0" t="n">
        <v>776</v>
      </c>
      <c r="B633" s="0" t="s">
        <v>1850</v>
      </c>
      <c r="C633" s="0" t="s">
        <v>88</v>
      </c>
      <c r="D633" s="0" t="s">
        <v>1223</v>
      </c>
      <c r="E633" s="395" t="n">
        <v>69.08</v>
      </c>
    </row>
    <row r="634" customFormat="false" ht="12.75" hidden="false" customHeight="false" outlineLevel="0" collapsed="false">
      <c r="A634" s="0" t="n">
        <v>777</v>
      </c>
      <c r="B634" s="0" t="s">
        <v>1851</v>
      </c>
      <c r="C634" s="0" t="s">
        <v>88</v>
      </c>
      <c r="D634" s="0" t="s">
        <v>1223</v>
      </c>
      <c r="E634" s="395" t="n">
        <v>67.15</v>
      </c>
    </row>
    <row r="635" customFormat="false" ht="12.75" hidden="false" customHeight="false" outlineLevel="0" collapsed="false">
      <c r="A635" s="0" t="n">
        <v>780</v>
      </c>
      <c r="B635" s="0" t="s">
        <v>1852</v>
      </c>
      <c r="C635" s="0" t="s">
        <v>88</v>
      </c>
      <c r="D635" s="0" t="s">
        <v>1223</v>
      </c>
      <c r="E635" s="395" t="n">
        <v>67.49</v>
      </c>
    </row>
    <row r="636" customFormat="false" ht="12.75" hidden="false" customHeight="false" outlineLevel="0" collapsed="false">
      <c r="A636" s="0" t="n">
        <v>778</v>
      </c>
      <c r="B636" s="0" t="s">
        <v>1853</v>
      </c>
      <c r="C636" s="0" t="s">
        <v>88</v>
      </c>
      <c r="D636" s="0" t="s">
        <v>1223</v>
      </c>
      <c r="E636" s="395" t="n">
        <v>69.08</v>
      </c>
    </row>
    <row r="637" customFormat="false" ht="12.75" hidden="false" customHeight="false" outlineLevel="0" collapsed="false">
      <c r="A637" s="0" t="n">
        <v>781</v>
      </c>
      <c r="B637" s="0" t="s">
        <v>1854</v>
      </c>
      <c r="C637" s="0" t="s">
        <v>88</v>
      </c>
      <c r="D637" s="0" t="s">
        <v>1223</v>
      </c>
      <c r="E637" s="395" t="n">
        <v>127.63</v>
      </c>
    </row>
    <row r="638" customFormat="false" ht="12.75" hidden="false" customHeight="false" outlineLevel="0" collapsed="false">
      <c r="A638" s="0" t="n">
        <v>786</v>
      </c>
      <c r="B638" s="0" t="s">
        <v>1855</v>
      </c>
      <c r="C638" s="0" t="s">
        <v>88</v>
      </c>
      <c r="D638" s="0" t="s">
        <v>1223</v>
      </c>
      <c r="E638" s="395" t="n">
        <v>127.63</v>
      </c>
    </row>
    <row r="639" customFormat="false" ht="12.75" hidden="false" customHeight="false" outlineLevel="0" collapsed="false">
      <c r="A639" s="0" t="n">
        <v>782</v>
      </c>
      <c r="B639" s="0" t="s">
        <v>1856</v>
      </c>
      <c r="C639" s="0" t="s">
        <v>88</v>
      </c>
      <c r="D639" s="0" t="s">
        <v>1223</v>
      </c>
      <c r="E639" s="395" t="n">
        <v>127.63</v>
      </c>
    </row>
    <row r="640" customFormat="false" ht="12.75" hidden="false" customHeight="false" outlineLevel="0" collapsed="false">
      <c r="A640" s="0" t="n">
        <v>783</v>
      </c>
      <c r="B640" s="0" t="s">
        <v>1857</v>
      </c>
      <c r="C640" s="0" t="s">
        <v>88</v>
      </c>
      <c r="D640" s="0" t="s">
        <v>1223</v>
      </c>
      <c r="E640" s="395" t="n">
        <v>349.3</v>
      </c>
    </row>
    <row r="641" customFormat="false" ht="12.75" hidden="false" customHeight="false" outlineLevel="0" collapsed="false">
      <c r="A641" s="0" t="n">
        <v>785</v>
      </c>
      <c r="B641" s="0" t="s">
        <v>1858</v>
      </c>
      <c r="C641" s="0" t="s">
        <v>88</v>
      </c>
      <c r="D641" s="0" t="s">
        <v>1223</v>
      </c>
      <c r="E641" s="395" t="n">
        <v>369.07</v>
      </c>
    </row>
    <row r="642" customFormat="false" ht="12.75" hidden="false" customHeight="false" outlineLevel="0" collapsed="false">
      <c r="A642" s="0" t="n">
        <v>784</v>
      </c>
      <c r="B642" s="0" t="s">
        <v>1859</v>
      </c>
      <c r="C642" s="0" t="s">
        <v>88</v>
      </c>
      <c r="D642" s="0" t="s">
        <v>1223</v>
      </c>
      <c r="E642" s="395" t="n">
        <v>395.92</v>
      </c>
    </row>
    <row r="643" customFormat="false" ht="12.75" hidden="false" customHeight="false" outlineLevel="0" collapsed="false">
      <c r="A643" s="0" t="n">
        <v>831</v>
      </c>
      <c r="B643" s="0" t="s">
        <v>1860</v>
      </c>
      <c r="C643" s="0" t="s">
        <v>88</v>
      </c>
      <c r="D643" s="0" t="s">
        <v>1221</v>
      </c>
      <c r="E643" s="395" t="n">
        <v>95.45</v>
      </c>
    </row>
    <row r="644" customFormat="false" ht="12.75" hidden="false" customHeight="false" outlineLevel="0" collapsed="false">
      <c r="A644" s="0" t="n">
        <v>828</v>
      </c>
      <c r="B644" s="0" t="s">
        <v>1861</v>
      </c>
      <c r="C644" s="0" t="s">
        <v>88</v>
      </c>
      <c r="D644" s="0" t="s">
        <v>1221</v>
      </c>
      <c r="E644" s="395" t="n">
        <v>0.55</v>
      </c>
    </row>
    <row r="645" customFormat="false" ht="12.75" hidden="false" customHeight="false" outlineLevel="0" collapsed="false">
      <c r="A645" s="0" t="n">
        <v>829</v>
      </c>
      <c r="B645" s="0" t="s">
        <v>1862</v>
      </c>
      <c r="C645" s="0" t="s">
        <v>88</v>
      </c>
      <c r="D645" s="0" t="s">
        <v>1221</v>
      </c>
      <c r="E645" s="395" t="n">
        <v>1.15</v>
      </c>
    </row>
    <row r="646" customFormat="false" ht="12.75" hidden="false" customHeight="false" outlineLevel="0" collapsed="false">
      <c r="A646" s="0" t="n">
        <v>812</v>
      </c>
      <c r="B646" s="0" t="s">
        <v>1863</v>
      </c>
      <c r="C646" s="0" t="s">
        <v>88</v>
      </c>
      <c r="D646" s="0" t="s">
        <v>1221</v>
      </c>
      <c r="E646" s="395" t="n">
        <v>2.5</v>
      </c>
    </row>
    <row r="647" customFormat="false" ht="12.75" hidden="false" customHeight="false" outlineLevel="0" collapsed="false">
      <c r="A647" s="0" t="n">
        <v>819</v>
      </c>
      <c r="B647" s="0" t="s">
        <v>1864</v>
      </c>
      <c r="C647" s="0" t="s">
        <v>88</v>
      </c>
      <c r="D647" s="0" t="s">
        <v>1221</v>
      </c>
      <c r="E647" s="395" t="n">
        <v>4.12</v>
      </c>
    </row>
    <row r="648" customFormat="false" ht="12.75" hidden="false" customHeight="false" outlineLevel="0" collapsed="false">
      <c r="A648" s="0" t="n">
        <v>818</v>
      </c>
      <c r="B648" s="0" t="s">
        <v>1865</v>
      </c>
      <c r="C648" s="0" t="s">
        <v>88</v>
      </c>
      <c r="D648" s="0" t="s">
        <v>1221</v>
      </c>
      <c r="E648" s="395" t="n">
        <v>6.93</v>
      </c>
    </row>
    <row r="649" customFormat="false" ht="12.75" hidden="false" customHeight="false" outlineLevel="0" collapsed="false">
      <c r="A649" s="0" t="n">
        <v>823</v>
      </c>
      <c r="B649" s="0" t="s">
        <v>1866</v>
      </c>
      <c r="C649" s="0" t="s">
        <v>88</v>
      </c>
      <c r="D649" s="0" t="s">
        <v>1221</v>
      </c>
      <c r="E649" s="395" t="n">
        <v>20.88</v>
      </c>
    </row>
    <row r="650" customFormat="false" ht="12.75" hidden="false" customHeight="false" outlineLevel="0" collapsed="false">
      <c r="A650" s="0" t="n">
        <v>830</v>
      </c>
      <c r="B650" s="0" t="s">
        <v>1867</v>
      </c>
      <c r="C650" s="0" t="s">
        <v>88</v>
      </c>
      <c r="D650" s="0" t="s">
        <v>1221</v>
      </c>
      <c r="E650" s="395" t="n">
        <v>17.2</v>
      </c>
    </row>
    <row r="651" customFormat="false" ht="12.75" hidden="false" customHeight="false" outlineLevel="0" collapsed="false">
      <c r="A651" s="0" t="n">
        <v>826</v>
      </c>
      <c r="B651" s="0" t="s">
        <v>1868</v>
      </c>
      <c r="C651" s="0" t="s">
        <v>88</v>
      </c>
      <c r="D651" s="0" t="s">
        <v>1221</v>
      </c>
      <c r="E651" s="395" t="n">
        <v>53.53</v>
      </c>
    </row>
    <row r="652" customFormat="false" ht="12.75" hidden="false" customHeight="false" outlineLevel="0" collapsed="false">
      <c r="A652" s="0" t="n">
        <v>827</v>
      </c>
      <c r="B652" s="0" t="s">
        <v>1869</v>
      </c>
      <c r="C652" s="0" t="s">
        <v>88</v>
      </c>
      <c r="D652" s="0" t="s">
        <v>1221</v>
      </c>
      <c r="E652" s="395" t="n">
        <v>45.22</v>
      </c>
    </row>
    <row r="653" customFormat="false" ht="12.75" hidden="false" customHeight="false" outlineLevel="0" collapsed="false">
      <c r="A653" s="0" t="n">
        <v>832</v>
      </c>
      <c r="B653" s="0" t="s">
        <v>1870</v>
      </c>
      <c r="C653" s="0" t="s">
        <v>88</v>
      </c>
      <c r="D653" s="0" t="s">
        <v>1221</v>
      </c>
      <c r="E653" s="395" t="n">
        <v>3.13</v>
      </c>
    </row>
    <row r="654" customFormat="false" ht="12.75" hidden="false" customHeight="false" outlineLevel="0" collapsed="false">
      <c r="A654" s="0" t="n">
        <v>833</v>
      </c>
      <c r="B654" s="0" t="s">
        <v>1871</v>
      </c>
      <c r="C654" s="0" t="s">
        <v>88</v>
      </c>
      <c r="D654" s="0" t="s">
        <v>1221</v>
      </c>
      <c r="E654" s="395" t="n">
        <v>4.43</v>
      </c>
    </row>
    <row r="655" customFormat="false" ht="12.75" hidden="false" customHeight="false" outlineLevel="0" collapsed="false">
      <c r="A655" s="0" t="n">
        <v>834</v>
      </c>
      <c r="B655" s="0" t="s">
        <v>1872</v>
      </c>
      <c r="C655" s="0" t="s">
        <v>88</v>
      </c>
      <c r="D655" s="0" t="s">
        <v>1221</v>
      </c>
      <c r="E655" s="395" t="n">
        <v>4.86</v>
      </c>
    </row>
    <row r="656" customFormat="false" ht="12.75" hidden="false" customHeight="false" outlineLevel="0" collapsed="false">
      <c r="A656" s="0" t="n">
        <v>825</v>
      </c>
      <c r="B656" s="0" t="s">
        <v>1873</v>
      </c>
      <c r="C656" s="0" t="s">
        <v>88</v>
      </c>
      <c r="D656" s="0" t="s">
        <v>1221</v>
      </c>
      <c r="E656" s="395" t="n">
        <v>5.43</v>
      </c>
    </row>
    <row r="657" customFormat="false" ht="12.75" hidden="false" customHeight="false" outlineLevel="0" collapsed="false">
      <c r="A657" s="0" t="n">
        <v>813</v>
      </c>
      <c r="B657" s="0" t="s">
        <v>1874</v>
      </c>
      <c r="C657" s="0" t="s">
        <v>88</v>
      </c>
      <c r="D657" s="0" t="s">
        <v>1221</v>
      </c>
      <c r="E657" s="395" t="n">
        <v>5.33</v>
      </c>
    </row>
    <row r="658" customFormat="false" ht="12.75" hidden="false" customHeight="false" outlineLevel="0" collapsed="false">
      <c r="A658" s="0" t="n">
        <v>820</v>
      </c>
      <c r="B658" s="0" t="s">
        <v>1875</v>
      </c>
      <c r="C658" s="0" t="s">
        <v>88</v>
      </c>
      <c r="D658" s="0" t="s">
        <v>1221</v>
      </c>
      <c r="E658" s="395" t="n">
        <v>6.77</v>
      </c>
    </row>
    <row r="659" customFormat="false" ht="12.75" hidden="false" customHeight="false" outlineLevel="0" collapsed="false">
      <c r="A659" s="0" t="n">
        <v>816</v>
      </c>
      <c r="B659" s="0" t="s">
        <v>1876</v>
      </c>
      <c r="C659" s="0" t="s">
        <v>88</v>
      </c>
      <c r="D659" s="0" t="s">
        <v>1221</v>
      </c>
      <c r="E659" s="395" t="n">
        <v>11.52</v>
      </c>
    </row>
    <row r="660" customFormat="false" ht="12.75" hidden="false" customHeight="false" outlineLevel="0" collapsed="false">
      <c r="A660" s="0" t="n">
        <v>814</v>
      </c>
      <c r="B660" s="0" t="s">
        <v>1877</v>
      </c>
      <c r="C660" s="0" t="s">
        <v>88</v>
      </c>
      <c r="D660" s="0" t="s">
        <v>1221</v>
      </c>
      <c r="E660" s="395" t="n">
        <v>13.92</v>
      </c>
    </row>
    <row r="661" customFormat="false" ht="12.75" hidden="false" customHeight="false" outlineLevel="0" collapsed="false">
      <c r="A661" s="0" t="n">
        <v>815</v>
      </c>
      <c r="B661" s="0" t="s">
        <v>1878</v>
      </c>
      <c r="C661" s="0" t="s">
        <v>88</v>
      </c>
      <c r="D661" s="0" t="s">
        <v>1221</v>
      </c>
      <c r="E661" s="395" t="n">
        <v>15.04</v>
      </c>
    </row>
    <row r="662" customFormat="false" ht="12.75" hidden="false" customHeight="false" outlineLevel="0" collapsed="false">
      <c r="A662" s="0" t="n">
        <v>822</v>
      </c>
      <c r="B662" s="0" t="s">
        <v>1879</v>
      </c>
      <c r="C662" s="0" t="s">
        <v>88</v>
      </c>
      <c r="D662" s="0" t="s">
        <v>1221</v>
      </c>
      <c r="E662" s="395" t="n">
        <v>18.32</v>
      </c>
    </row>
    <row r="663" customFormat="false" ht="12.75" hidden="false" customHeight="false" outlineLevel="0" collapsed="false">
      <c r="A663" s="0" t="n">
        <v>821</v>
      </c>
      <c r="B663" s="0" t="s">
        <v>1880</v>
      </c>
      <c r="C663" s="0" t="s">
        <v>88</v>
      </c>
      <c r="D663" s="0" t="s">
        <v>1221</v>
      </c>
      <c r="E663" s="395" t="n">
        <v>21.42</v>
      </c>
    </row>
    <row r="664" customFormat="false" ht="12.75" hidden="false" customHeight="false" outlineLevel="0" collapsed="false">
      <c r="A664" s="0" t="n">
        <v>817</v>
      </c>
      <c r="B664" s="0" t="s">
        <v>1881</v>
      </c>
      <c r="C664" s="0" t="s">
        <v>88</v>
      </c>
      <c r="D664" s="0" t="s">
        <v>1221</v>
      </c>
      <c r="E664" s="395" t="n">
        <v>25.47</v>
      </c>
    </row>
    <row r="665" customFormat="false" ht="12.75" hidden="false" customHeight="false" outlineLevel="0" collapsed="false">
      <c r="A665" s="0" t="n">
        <v>20086</v>
      </c>
      <c r="B665" s="0" t="s">
        <v>1882</v>
      </c>
      <c r="C665" s="0" t="s">
        <v>88</v>
      </c>
      <c r="D665" s="0" t="s">
        <v>1221</v>
      </c>
      <c r="E665" s="395" t="n">
        <v>2.63</v>
      </c>
    </row>
    <row r="666" customFormat="false" ht="12.75" hidden="false" customHeight="false" outlineLevel="0" collapsed="false">
      <c r="A666" s="0" t="n">
        <v>39191</v>
      </c>
      <c r="B666" s="0" t="s">
        <v>1883</v>
      </c>
      <c r="C666" s="0" t="s">
        <v>88</v>
      </c>
      <c r="D666" s="0" t="s">
        <v>1223</v>
      </c>
      <c r="E666" s="395" t="n">
        <v>20.18</v>
      </c>
    </row>
    <row r="667" customFormat="false" ht="12.75" hidden="false" customHeight="false" outlineLevel="0" collapsed="false">
      <c r="A667" s="0" t="n">
        <v>39190</v>
      </c>
      <c r="B667" s="0" t="s">
        <v>1884</v>
      </c>
      <c r="C667" s="0" t="s">
        <v>88</v>
      </c>
      <c r="D667" s="0" t="s">
        <v>1223</v>
      </c>
      <c r="E667" s="395" t="n">
        <v>21.08</v>
      </c>
    </row>
    <row r="668" customFormat="false" ht="12.75" hidden="false" customHeight="false" outlineLevel="0" collapsed="false">
      <c r="A668" s="0" t="n">
        <v>39189</v>
      </c>
      <c r="B668" s="0" t="s">
        <v>1885</v>
      </c>
      <c r="C668" s="0" t="s">
        <v>88</v>
      </c>
      <c r="D668" s="0" t="s">
        <v>1223</v>
      </c>
      <c r="E668" s="395" t="n">
        <v>22.31</v>
      </c>
    </row>
    <row r="669" customFormat="false" ht="12.75" hidden="false" customHeight="false" outlineLevel="0" collapsed="false">
      <c r="A669" s="0" t="n">
        <v>39186</v>
      </c>
      <c r="B669" s="0" t="s">
        <v>1886</v>
      </c>
      <c r="C669" s="0" t="s">
        <v>88</v>
      </c>
      <c r="D669" s="0" t="s">
        <v>1223</v>
      </c>
      <c r="E669" s="395" t="n">
        <v>19.96</v>
      </c>
    </row>
    <row r="670" customFormat="false" ht="12.75" hidden="false" customHeight="false" outlineLevel="0" collapsed="false">
      <c r="A670" s="0" t="n">
        <v>39188</v>
      </c>
      <c r="B670" s="0" t="s">
        <v>1887</v>
      </c>
      <c r="C670" s="0" t="s">
        <v>88</v>
      </c>
      <c r="D670" s="0" t="s">
        <v>1223</v>
      </c>
      <c r="E670" s="395" t="n">
        <v>16.42</v>
      </c>
    </row>
    <row r="671" customFormat="false" ht="12.75" hidden="false" customHeight="false" outlineLevel="0" collapsed="false">
      <c r="A671" s="0" t="n">
        <v>39187</v>
      </c>
      <c r="B671" s="0" t="s">
        <v>1888</v>
      </c>
      <c r="C671" s="0" t="s">
        <v>88</v>
      </c>
      <c r="D671" s="0" t="s">
        <v>1223</v>
      </c>
      <c r="E671" s="395" t="n">
        <v>17.21</v>
      </c>
    </row>
    <row r="672" customFormat="false" ht="12.75" hidden="false" customHeight="false" outlineLevel="0" collapsed="false">
      <c r="A672" s="0" t="n">
        <v>39184</v>
      </c>
      <c r="B672" s="0" t="s">
        <v>1889</v>
      </c>
      <c r="C672" s="0" t="s">
        <v>88</v>
      </c>
      <c r="D672" s="0" t="s">
        <v>1223</v>
      </c>
      <c r="E672" s="395" t="n">
        <v>6.47</v>
      </c>
    </row>
    <row r="673" customFormat="false" ht="12.75" hidden="false" customHeight="false" outlineLevel="0" collapsed="false">
      <c r="A673" s="0" t="n">
        <v>39185</v>
      </c>
      <c r="B673" s="0" t="s">
        <v>1890</v>
      </c>
      <c r="C673" s="0" t="s">
        <v>88</v>
      </c>
      <c r="D673" s="0" t="s">
        <v>1223</v>
      </c>
      <c r="E673" s="395" t="n">
        <v>5.9</v>
      </c>
    </row>
    <row r="674" customFormat="false" ht="12.75" hidden="false" customHeight="false" outlineLevel="0" collapsed="false">
      <c r="A674" s="0" t="n">
        <v>39198</v>
      </c>
      <c r="B674" s="0" t="s">
        <v>1891</v>
      </c>
      <c r="C674" s="0" t="s">
        <v>88</v>
      </c>
      <c r="D674" s="0" t="s">
        <v>1223</v>
      </c>
      <c r="E674" s="395" t="n">
        <v>66.19</v>
      </c>
    </row>
    <row r="675" customFormat="false" ht="12.75" hidden="false" customHeight="false" outlineLevel="0" collapsed="false">
      <c r="A675" s="0" t="n">
        <v>39197</v>
      </c>
      <c r="B675" s="0" t="s">
        <v>1892</v>
      </c>
      <c r="C675" s="0" t="s">
        <v>88</v>
      </c>
      <c r="D675" s="0" t="s">
        <v>1223</v>
      </c>
      <c r="E675" s="395" t="n">
        <v>69.14</v>
      </c>
    </row>
    <row r="676" customFormat="false" ht="12.75" hidden="false" customHeight="false" outlineLevel="0" collapsed="false">
      <c r="A676" s="0" t="n">
        <v>39196</v>
      </c>
      <c r="B676" s="0" t="s">
        <v>1893</v>
      </c>
      <c r="C676" s="0" t="s">
        <v>88</v>
      </c>
      <c r="D676" s="0" t="s">
        <v>1223</v>
      </c>
      <c r="E676" s="395" t="n">
        <v>71.31</v>
      </c>
    </row>
    <row r="677" customFormat="false" ht="12.75" hidden="false" customHeight="false" outlineLevel="0" collapsed="false">
      <c r="A677" s="0" t="n">
        <v>39199</v>
      </c>
      <c r="B677" s="0" t="s">
        <v>1894</v>
      </c>
      <c r="C677" s="0" t="s">
        <v>88</v>
      </c>
      <c r="D677" s="0" t="s">
        <v>1223</v>
      </c>
      <c r="E677" s="395" t="n">
        <v>63.7</v>
      </c>
    </row>
    <row r="678" customFormat="false" ht="12.75" hidden="false" customHeight="false" outlineLevel="0" collapsed="false">
      <c r="A678" s="0" t="n">
        <v>39195</v>
      </c>
      <c r="B678" s="0" t="s">
        <v>1895</v>
      </c>
      <c r="C678" s="0" t="s">
        <v>88</v>
      </c>
      <c r="D678" s="0" t="s">
        <v>1223</v>
      </c>
      <c r="E678" s="395" t="n">
        <v>36.77</v>
      </c>
    </row>
    <row r="679" customFormat="false" ht="12.75" hidden="false" customHeight="false" outlineLevel="0" collapsed="false">
      <c r="A679" s="0" t="n">
        <v>39194</v>
      </c>
      <c r="B679" s="0" t="s">
        <v>1896</v>
      </c>
      <c r="C679" s="0" t="s">
        <v>88</v>
      </c>
      <c r="D679" s="0" t="s">
        <v>1223</v>
      </c>
      <c r="E679" s="395" t="n">
        <v>39.35</v>
      </c>
    </row>
    <row r="680" customFormat="false" ht="12.75" hidden="false" customHeight="false" outlineLevel="0" collapsed="false">
      <c r="A680" s="0" t="n">
        <v>39193</v>
      </c>
      <c r="B680" s="0" t="s">
        <v>1897</v>
      </c>
      <c r="C680" s="0" t="s">
        <v>88</v>
      </c>
      <c r="D680" s="0" t="s">
        <v>1223</v>
      </c>
      <c r="E680" s="395" t="n">
        <v>43.12</v>
      </c>
    </row>
    <row r="681" customFormat="false" ht="12.75" hidden="false" customHeight="false" outlineLevel="0" collapsed="false">
      <c r="A681" s="0" t="n">
        <v>39192</v>
      </c>
      <c r="B681" s="0" t="s">
        <v>1898</v>
      </c>
      <c r="C681" s="0" t="s">
        <v>88</v>
      </c>
      <c r="D681" s="0" t="s">
        <v>1223</v>
      </c>
      <c r="E681" s="395" t="n">
        <v>44.86</v>
      </c>
    </row>
    <row r="682" customFormat="false" ht="12.75" hidden="false" customHeight="false" outlineLevel="0" collapsed="false">
      <c r="A682" s="0" t="n">
        <v>39920</v>
      </c>
      <c r="B682" s="0" t="s">
        <v>1899</v>
      </c>
      <c r="C682" s="0" t="s">
        <v>88</v>
      </c>
      <c r="D682" s="0" t="s">
        <v>1223</v>
      </c>
      <c r="E682" s="395" t="n">
        <v>5.43</v>
      </c>
    </row>
    <row r="683" customFormat="false" ht="12.75" hidden="false" customHeight="false" outlineLevel="0" collapsed="false">
      <c r="A683" s="0" t="n">
        <v>39201</v>
      </c>
      <c r="B683" s="0" t="s">
        <v>1900</v>
      </c>
      <c r="C683" s="0" t="s">
        <v>88</v>
      </c>
      <c r="D683" s="0" t="s">
        <v>1223</v>
      </c>
      <c r="E683" s="395" t="n">
        <v>79.13</v>
      </c>
    </row>
    <row r="684" customFormat="false" ht="12.75" hidden="false" customHeight="false" outlineLevel="0" collapsed="false">
      <c r="A684" s="0" t="n">
        <v>39200</v>
      </c>
      <c r="B684" s="0" t="s">
        <v>1901</v>
      </c>
      <c r="C684" s="0" t="s">
        <v>88</v>
      </c>
      <c r="D684" s="0" t="s">
        <v>1223</v>
      </c>
      <c r="E684" s="395" t="n">
        <v>79.77</v>
      </c>
    </row>
    <row r="685" customFormat="false" ht="12.75" hidden="false" customHeight="false" outlineLevel="0" collapsed="false">
      <c r="A685" s="0" t="n">
        <v>39203</v>
      </c>
      <c r="B685" s="0" t="s">
        <v>1902</v>
      </c>
      <c r="C685" s="0" t="s">
        <v>88</v>
      </c>
      <c r="D685" s="0" t="s">
        <v>1223</v>
      </c>
      <c r="E685" s="395" t="n">
        <v>64.41</v>
      </c>
    </row>
    <row r="686" customFormat="false" ht="12.75" hidden="false" customHeight="false" outlineLevel="0" collapsed="false">
      <c r="A686" s="0" t="n">
        <v>39202</v>
      </c>
      <c r="B686" s="0" t="s">
        <v>1903</v>
      </c>
      <c r="C686" s="0" t="s">
        <v>88</v>
      </c>
      <c r="D686" s="0" t="s">
        <v>1223</v>
      </c>
      <c r="E686" s="395" t="n">
        <v>75.67</v>
      </c>
    </row>
    <row r="687" customFormat="false" ht="12.75" hidden="false" customHeight="false" outlineLevel="0" collapsed="false">
      <c r="A687" s="0" t="n">
        <v>39205</v>
      </c>
      <c r="B687" s="0" t="s">
        <v>1904</v>
      </c>
      <c r="C687" s="0" t="s">
        <v>88</v>
      </c>
      <c r="D687" s="0" t="s">
        <v>1223</v>
      </c>
      <c r="E687" s="395" t="n">
        <v>126.24</v>
      </c>
    </row>
    <row r="688" customFormat="false" ht="12.75" hidden="false" customHeight="false" outlineLevel="0" collapsed="false">
      <c r="A688" s="0" t="n">
        <v>39204</v>
      </c>
      <c r="B688" s="0" t="s">
        <v>1905</v>
      </c>
      <c r="C688" s="0" t="s">
        <v>88</v>
      </c>
      <c r="D688" s="0" t="s">
        <v>1223</v>
      </c>
      <c r="E688" s="395" t="n">
        <v>129.29</v>
      </c>
    </row>
    <row r="689" customFormat="false" ht="12.75" hidden="false" customHeight="false" outlineLevel="0" collapsed="false">
      <c r="A689" s="0" t="n">
        <v>39206</v>
      </c>
      <c r="B689" s="0" t="s">
        <v>1906</v>
      </c>
      <c r="C689" s="0" t="s">
        <v>88</v>
      </c>
      <c r="D689" s="0" t="s">
        <v>1223</v>
      </c>
      <c r="E689" s="395" t="n">
        <v>122.66</v>
      </c>
    </row>
    <row r="690" customFormat="false" ht="12.75" hidden="false" customHeight="false" outlineLevel="0" collapsed="false">
      <c r="A690" s="0" t="n">
        <v>797</v>
      </c>
      <c r="B690" s="0" t="s">
        <v>1907</v>
      </c>
      <c r="C690" s="0" t="s">
        <v>88</v>
      </c>
      <c r="D690" s="0" t="s">
        <v>1221</v>
      </c>
      <c r="E690" s="395" t="n">
        <v>9.96</v>
      </c>
    </row>
    <row r="691" customFormat="false" ht="12.75" hidden="false" customHeight="false" outlineLevel="0" collapsed="false">
      <c r="A691" s="0" t="n">
        <v>798</v>
      </c>
      <c r="B691" s="0" t="s">
        <v>1908</v>
      </c>
      <c r="C691" s="0" t="s">
        <v>88</v>
      </c>
      <c r="D691" s="0" t="s">
        <v>1221</v>
      </c>
      <c r="E691" s="395" t="n">
        <v>1.37</v>
      </c>
    </row>
    <row r="692" customFormat="false" ht="12.75" hidden="false" customHeight="false" outlineLevel="0" collapsed="false">
      <c r="A692" s="0" t="n">
        <v>796</v>
      </c>
      <c r="B692" s="0" t="s">
        <v>1909</v>
      </c>
      <c r="C692" s="0" t="s">
        <v>88</v>
      </c>
      <c r="D692" s="0" t="s">
        <v>1221</v>
      </c>
      <c r="E692" s="395" t="n">
        <v>9.54</v>
      </c>
    </row>
    <row r="693" customFormat="false" ht="12.75" hidden="false" customHeight="false" outlineLevel="0" collapsed="false">
      <c r="A693" s="0" t="n">
        <v>799</v>
      </c>
      <c r="B693" s="0" t="s">
        <v>1910</v>
      </c>
      <c r="C693" s="0" t="s">
        <v>88</v>
      </c>
      <c r="D693" s="0" t="s">
        <v>1221</v>
      </c>
      <c r="E693" s="395" t="n">
        <v>4.49</v>
      </c>
    </row>
    <row r="694" customFormat="false" ht="12.75" hidden="false" customHeight="false" outlineLevel="0" collapsed="false">
      <c r="A694" s="0" t="n">
        <v>792</v>
      </c>
      <c r="B694" s="0" t="s">
        <v>1911</v>
      </c>
      <c r="C694" s="0" t="s">
        <v>88</v>
      </c>
      <c r="D694" s="0" t="s">
        <v>1221</v>
      </c>
      <c r="E694" s="395" t="n">
        <v>4.56</v>
      </c>
    </row>
    <row r="695" customFormat="false" ht="12.75" hidden="false" customHeight="false" outlineLevel="0" collapsed="false">
      <c r="A695" s="0" t="n">
        <v>804</v>
      </c>
      <c r="B695" s="0" t="s">
        <v>1912</v>
      </c>
      <c r="C695" s="0" t="s">
        <v>88</v>
      </c>
      <c r="D695" s="0" t="s">
        <v>1221</v>
      </c>
      <c r="E695" s="395" t="n">
        <v>22.62</v>
      </c>
    </row>
    <row r="696" customFormat="false" ht="12.75" hidden="false" customHeight="false" outlineLevel="0" collapsed="false">
      <c r="A696" s="0" t="n">
        <v>793</v>
      </c>
      <c r="B696" s="0" t="s">
        <v>1913</v>
      </c>
      <c r="C696" s="0" t="s">
        <v>88</v>
      </c>
      <c r="D696" s="0" t="s">
        <v>1221</v>
      </c>
      <c r="E696" s="395" t="n">
        <v>9.71</v>
      </c>
    </row>
    <row r="697" customFormat="false" ht="12.75" hidden="false" customHeight="false" outlineLevel="0" collapsed="false">
      <c r="A697" s="0" t="n">
        <v>801</v>
      </c>
      <c r="B697" s="0" t="s">
        <v>1914</v>
      </c>
      <c r="C697" s="0" t="s">
        <v>88</v>
      </c>
      <c r="D697" s="0" t="s">
        <v>1221</v>
      </c>
      <c r="E697" s="395" t="n">
        <v>6.93</v>
      </c>
    </row>
    <row r="698" customFormat="false" ht="12.75" hidden="false" customHeight="false" outlineLevel="0" collapsed="false">
      <c r="A698" s="0" t="n">
        <v>794</v>
      </c>
      <c r="B698" s="0" t="s">
        <v>1915</v>
      </c>
      <c r="C698" s="0" t="s">
        <v>88</v>
      </c>
      <c r="D698" s="0" t="s">
        <v>1221</v>
      </c>
      <c r="E698" s="395" t="n">
        <v>7.15</v>
      </c>
    </row>
    <row r="699" customFormat="false" ht="12.75" hidden="false" customHeight="false" outlineLevel="0" collapsed="false">
      <c r="A699" s="0" t="n">
        <v>802</v>
      </c>
      <c r="B699" s="0" t="s">
        <v>1916</v>
      </c>
      <c r="C699" s="0" t="s">
        <v>88</v>
      </c>
      <c r="D699" s="0" t="s">
        <v>1221</v>
      </c>
      <c r="E699" s="395" t="n">
        <v>19.95</v>
      </c>
    </row>
    <row r="700" customFormat="false" ht="12.75" hidden="false" customHeight="false" outlineLevel="0" collapsed="false">
      <c r="A700" s="0" t="n">
        <v>803</v>
      </c>
      <c r="B700" s="0" t="s">
        <v>1917</v>
      </c>
      <c r="C700" s="0" t="s">
        <v>88</v>
      </c>
      <c r="D700" s="0" t="s">
        <v>1221</v>
      </c>
      <c r="E700" s="395" t="n">
        <v>17.4</v>
      </c>
    </row>
    <row r="701" customFormat="false" ht="12.75" hidden="false" customHeight="false" outlineLevel="0" collapsed="false">
      <c r="A701" s="0" t="n">
        <v>38001</v>
      </c>
      <c r="B701" s="0" t="s">
        <v>1918</v>
      </c>
      <c r="C701" s="0" t="s">
        <v>88</v>
      </c>
      <c r="D701" s="0" t="s">
        <v>1221</v>
      </c>
      <c r="E701" s="395" t="n">
        <v>0.96</v>
      </c>
    </row>
    <row r="702" customFormat="false" ht="12.75" hidden="false" customHeight="false" outlineLevel="0" collapsed="false">
      <c r="A702" s="0" t="n">
        <v>38002</v>
      </c>
      <c r="B702" s="0" t="s">
        <v>1919</v>
      </c>
      <c r="C702" s="0" t="s">
        <v>88</v>
      </c>
      <c r="D702" s="0" t="s">
        <v>1221</v>
      </c>
      <c r="E702" s="395" t="n">
        <v>1.78</v>
      </c>
    </row>
    <row r="703" customFormat="false" ht="12.75" hidden="false" customHeight="false" outlineLevel="0" collapsed="false">
      <c r="A703" s="0" t="n">
        <v>38003</v>
      </c>
      <c r="B703" s="0" t="s">
        <v>1920</v>
      </c>
      <c r="C703" s="0" t="s">
        <v>88</v>
      </c>
      <c r="D703" s="0" t="s">
        <v>1221</v>
      </c>
      <c r="E703" s="395" t="n">
        <v>21.42</v>
      </c>
    </row>
    <row r="704" customFormat="false" ht="12.75" hidden="false" customHeight="false" outlineLevel="0" collapsed="false">
      <c r="A704" s="0" t="n">
        <v>38004</v>
      </c>
      <c r="B704" s="0" t="s">
        <v>1921</v>
      </c>
      <c r="C704" s="0" t="s">
        <v>88</v>
      </c>
      <c r="D704" s="0" t="s">
        <v>1221</v>
      </c>
      <c r="E704" s="395" t="n">
        <v>28.63</v>
      </c>
    </row>
    <row r="705" customFormat="false" ht="12.75" hidden="false" customHeight="false" outlineLevel="0" collapsed="false">
      <c r="A705" s="0" t="n">
        <v>36327</v>
      </c>
      <c r="B705" s="0" t="s">
        <v>1922</v>
      </c>
      <c r="C705" s="0" t="s">
        <v>88</v>
      </c>
      <c r="D705" s="0" t="s">
        <v>1221</v>
      </c>
      <c r="E705" s="395" t="n">
        <v>2.74</v>
      </c>
    </row>
    <row r="706" customFormat="false" ht="12.75" hidden="false" customHeight="false" outlineLevel="0" collapsed="false">
      <c r="A706" s="0" t="n">
        <v>38992</v>
      </c>
      <c r="B706" s="0" t="s">
        <v>1923</v>
      </c>
      <c r="C706" s="0" t="s">
        <v>88</v>
      </c>
      <c r="D706" s="0" t="s">
        <v>1221</v>
      </c>
      <c r="E706" s="395" t="n">
        <v>4.38</v>
      </c>
    </row>
    <row r="707" customFormat="false" ht="12.75" hidden="false" customHeight="false" outlineLevel="0" collapsed="false">
      <c r="A707" s="0" t="n">
        <v>38993</v>
      </c>
      <c r="B707" s="0" t="s">
        <v>1924</v>
      </c>
      <c r="C707" s="0" t="s">
        <v>88</v>
      </c>
      <c r="D707" s="0" t="s">
        <v>1221</v>
      </c>
      <c r="E707" s="395" t="n">
        <v>12.5</v>
      </c>
    </row>
    <row r="708" customFormat="false" ht="12.75" hidden="false" customHeight="false" outlineLevel="0" collapsed="false">
      <c r="A708" s="0" t="n">
        <v>38418</v>
      </c>
      <c r="B708" s="0" t="s">
        <v>1925</v>
      </c>
      <c r="C708" s="0" t="s">
        <v>88</v>
      </c>
      <c r="D708" s="0" t="s">
        <v>1221</v>
      </c>
      <c r="E708" s="395" t="n">
        <v>7.65</v>
      </c>
    </row>
    <row r="709" customFormat="false" ht="12.75" hidden="false" customHeight="false" outlineLevel="0" collapsed="false">
      <c r="A709" s="0" t="n">
        <v>39178</v>
      </c>
      <c r="B709" s="0" t="s">
        <v>1926</v>
      </c>
      <c r="C709" s="0" t="s">
        <v>88</v>
      </c>
      <c r="D709" s="0" t="s">
        <v>1223</v>
      </c>
      <c r="E709" s="395" t="n">
        <v>2.18</v>
      </c>
    </row>
    <row r="710" customFormat="false" ht="12.75" hidden="false" customHeight="false" outlineLevel="0" collapsed="false">
      <c r="A710" s="0" t="n">
        <v>39177</v>
      </c>
      <c r="B710" s="0" t="s">
        <v>1927</v>
      </c>
      <c r="C710" s="0" t="s">
        <v>88</v>
      </c>
      <c r="D710" s="0" t="s">
        <v>1223</v>
      </c>
      <c r="E710" s="395" t="n">
        <v>1.97</v>
      </c>
    </row>
    <row r="711" customFormat="false" ht="12.75" hidden="false" customHeight="false" outlineLevel="0" collapsed="false">
      <c r="A711" s="0" t="n">
        <v>39174</v>
      </c>
      <c r="B711" s="0" t="s">
        <v>1928</v>
      </c>
      <c r="C711" s="0" t="s">
        <v>88</v>
      </c>
      <c r="D711" s="0" t="s">
        <v>1223</v>
      </c>
      <c r="E711" s="395" t="n">
        <v>0.98</v>
      </c>
    </row>
    <row r="712" customFormat="false" ht="12.75" hidden="false" customHeight="false" outlineLevel="0" collapsed="false">
      <c r="A712" s="0" t="n">
        <v>39176</v>
      </c>
      <c r="B712" s="0" t="s">
        <v>1929</v>
      </c>
      <c r="C712" s="0" t="s">
        <v>88</v>
      </c>
      <c r="D712" s="0" t="s">
        <v>1223</v>
      </c>
      <c r="E712" s="395" t="n">
        <v>1.29</v>
      </c>
    </row>
    <row r="713" customFormat="false" ht="12.75" hidden="false" customHeight="false" outlineLevel="0" collapsed="false">
      <c r="A713" s="0" t="n">
        <v>39180</v>
      </c>
      <c r="B713" s="0" t="s">
        <v>1930</v>
      </c>
      <c r="C713" s="0" t="s">
        <v>88</v>
      </c>
      <c r="D713" s="0" t="s">
        <v>1223</v>
      </c>
      <c r="E713" s="395" t="n">
        <v>5.92</v>
      </c>
    </row>
    <row r="714" customFormat="false" ht="12.75" hidden="false" customHeight="false" outlineLevel="0" collapsed="false">
      <c r="A714" s="0" t="n">
        <v>39179</v>
      </c>
      <c r="B714" s="0" t="s">
        <v>1931</v>
      </c>
      <c r="C714" s="0" t="s">
        <v>88</v>
      </c>
      <c r="D714" s="0" t="s">
        <v>1223</v>
      </c>
      <c r="E714" s="395" t="n">
        <v>5.24</v>
      </c>
    </row>
    <row r="715" customFormat="false" ht="12.75" hidden="false" customHeight="false" outlineLevel="0" collapsed="false">
      <c r="A715" s="0" t="n">
        <v>39175</v>
      </c>
      <c r="B715" s="0" t="s">
        <v>1932</v>
      </c>
      <c r="C715" s="0" t="s">
        <v>88</v>
      </c>
      <c r="D715" s="0" t="s">
        <v>1223</v>
      </c>
      <c r="E715" s="395" t="n">
        <v>1.2</v>
      </c>
    </row>
    <row r="716" customFormat="false" ht="12.75" hidden="false" customHeight="false" outlineLevel="0" collapsed="false">
      <c r="A716" s="0" t="n">
        <v>39217</v>
      </c>
      <c r="B716" s="0" t="s">
        <v>1933</v>
      </c>
      <c r="C716" s="0" t="s">
        <v>88</v>
      </c>
      <c r="D716" s="0" t="s">
        <v>1223</v>
      </c>
      <c r="E716" s="395" t="n">
        <v>0.93</v>
      </c>
    </row>
    <row r="717" customFormat="false" ht="12.75" hidden="false" customHeight="false" outlineLevel="0" collapsed="false">
      <c r="A717" s="0" t="n">
        <v>39181</v>
      </c>
      <c r="B717" s="0" t="s">
        <v>1934</v>
      </c>
      <c r="C717" s="0" t="s">
        <v>88</v>
      </c>
      <c r="D717" s="0" t="s">
        <v>1223</v>
      </c>
      <c r="E717" s="395" t="n">
        <v>7.94</v>
      </c>
    </row>
    <row r="718" customFormat="false" ht="12.75" hidden="false" customHeight="false" outlineLevel="0" collapsed="false">
      <c r="A718" s="0" t="n">
        <v>39182</v>
      </c>
      <c r="B718" s="0" t="s">
        <v>1935</v>
      </c>
      <c r="C718" s="0" t="s">
        <v>88</v>
      </c>
      <c r="D718" s="0" t="s">
        <v>1223</v>
      </c>
      <c r="E718" s="395" t="n">
        <v>11.17</v>
      </c>
    </row>
    <row r="719" customFormat="false" ht="12.75" hidden="false" customHeight="false" outlineLevel="0" collapsed="false">
      <c r="A719" s="0" t="n">
        <v>12616</v>
      </c>
      <c r="B719" s="0" t="s">
        <v>1936</v>
      </c>
      <c r="C719" s="0" t="s">
        <v>88</v>
      </c>
      <c r="D719" s="0" t="s">
        <v>1223</v>
      </c>
      <c r="E719" s="395" t="n">
        <v>6.77</v>
      </c>
    </row>
    <row r="720" customFormat="false" ht="12.75" hidden="false" customHeight="false" outlineLevel="0" collapsed="false">
      <c r="A720" s="0" t="n">
        <v>1049</v>
      </c>
      <c r="B720" s="0" t="s">
        <v>1937</v>
      </c>
      <c r="C720" s="0" t="s">
        <v>88</v>
      </c>
      <c r="D720" s="0" t="s">
        <v>1223</v>
      </c>
      <c r="E720" s="395" t="n">
        <v>9.35</v>
      </c>
    </row>
    <row r="721" customFormat="false" ht="12.75" hidden="false" customHeight="false" outlineLevel="0" collapsed="false">
      <c r="A721" s="0" t="n">
        <v>1099</v>
      </c>
      <c r="B721" s="0" t="s">
        <v>1938</v>
      </c>
      <c r="C721" s="0" t="s">
        <v>88</v>
      </c>
      <c r="D721" s="0" t="s">
        <v>1223</v>
      </c>
      <c r="E721" s="395" t="n">
        <v>7.15</v>
      </c>
    </row>
    <row r="722" customFormat="false" ht="12.75" hidden="false" customHeight="false" outlineLevel="0" collapsed="false">
      <c r="A722" s="0" t="n">
        <v>39678</v>
      </c>
      <c r="B722" s="0" t="s">
        <v>1939</v>
      </c>
      <c r="C722" s="0" t="s">
        <v>88</v>
      </c>
      <c r="D722" s="0" t="s">
        <v>1223</v>
      </c>
      <c r="E722" s="395" t="n">
        <v>2.88</v>
      </c>
    </row>
    <row r="723" customFormat="false" ht="12.75" hidden="false" customHeight="false" outlineLevel="0" collapsed="false">
      <c r="A723" s="0" t="n">
        <v>1050</v>
      </c>
      <c r="B723" s="0" t="s">
        <v>1940</v>
      </c>
      <c r="C723" s="0" t="s">
        <v>88</v>
      </c>
      <c r="D723" s="0" t="s">
        <v>1223</v>
      </c>
      <c r="E723" s="395" t="n">
        <v>4.89</v>
      </c>
    </row>
    <row r="724" customFormat="false" ht="12.75" hidden="false" customHeight="false" outlineLevel="0" collapsed="false">
      <c r="A724" s="0" t="n">
        <v>1101</v>
      </c>
      <c r="B724" s="0" t="s">
        <v>1941</v>
      </c>
      <c r="C724" s="0" t="s">
        <v>88</v>
      </c>
      <c r="D724" s="0" t="s">
        <v>1223</v>
      </c>
      <c r="E724" s="395" t="n">
        <v>30.85</v>
      </c>
    </row>
    <row r="725" customFormat="false" ht="12.75" hidden="false" customHeight="false" outlineLevel="0" collapsed="false">
      <c r="A725" s="0" t="n">
        <v>1100</v>
      </c>
      <c r="B725" s="0" t="s">
        <v>1942</v>
      </c>
      <c r="C725" s="0" t="s">
        <v>88</v>
      </c>
      <c r="D725" s="0" t="s">
        <v>1223</v>
      </c>
      <c r="E725" s="395" t="n">
        <v>15.92</v>
      </c>
    </row>
    <row r="726" customFormat="false" ht="12.75" hidden="false" customHeight="false" outlineLevel="0" collapsed="false">
      <c r="A726" s="0" t="n">
        <v>39679</v>
      </c>
      <c r="B726" s="0" t="s">
        <v>1943</v>
      </c>
      <c r="C726" s="0" t="s">
        <v>88</v>
      </c>
      <c r="D726" s="0" t="s">
        <v>1223</v>
      </c>
      <c r="E726" s="395" t="n">
        <v>61.48</v>
      </c>
    </row>
    <row r="727" customFormat="false" ht="12.75" hidden="false" customHeight="false" outlineLevel="0" collapsed="false">
      <c r="A727" s="0" t="n">
        <v>1098</v>
      </c>
      <c r="B727" s="0" t="s">
        <v>1944</v>
      </c>
      <c r="C727" s="0" t="s">
        <v>88</v>
      </c>
      <c r="D727" s="0" t="s">
        <v>1223</v>
      </c>
      <c r="E727" s="395" t="n">
        <v>3.82</v>
      </c>
    </row>
    <row r="728" customFormat="false" ht="12.75" hidden="false" customHeight="false" outlineLevel="0" collapsed="false">
      <c r="A728" s="0" t="n">
        <v>1102</v>
      </c>
      <c r="B728" s="0" t="s">
        <v>1945</v>
      </c>
      <c r="C728" s="0" t="s">
        <v>88</v>
      </c>
      <c r="D728" s="0" t="s">
        <v>1223</v>
      </c>
      <c r="E728" s="395" t="n">
        <v>46</v>
      </c>
    </row>
    <row r="729" customFormat="false" ht="12.75" hidden="false" customHeight="false" outlineLevel="0" collapsed="false">
      <c r="A729" s="0" t="n">
        <v>1051</v>
      </c>
      <c r="B729" s="0" t="s">
        <v>1946</v>
      </c>
      <c r="C729" s="0" t="s">
        <v>88</v>
      </c>
      <c r="D729" s="0" t="s">
        <v>1223</v>
      </c>
      <c r="E729" s="395" t="n">
        <v>66.86</v>
      </c>
    </row>
    <row r="730" customFormat="false" ht="12.75" hidden="false" customHeight="false" outlineLevel="0" collapsed="false">
      <c r="A730" s="0" t="n">
        <v>37399</v>
      </c>
      <c r="B730" s="0" t="s">
        <v>1947</v>
      </c>
      <c r="C730" s="0" t="s">
        <v>88</v>
      </c>
      <c r="D730" s="0" t="s">
        <v>1221</v>
      </c>
      <c r="E730" s="395" t="n">
        <v>27.85</v>
      </c>
    </row>
    <row r="731" customFormat="false" ht="12.75" hidden="false" customHeight="false" outlineLevel="0" collapsed="false">
      <c r="A731" s="0" t="n">
        <v>41955</v>
      </c>
      <c r="B731" s="0" t="s">
        <v>1948</v>
      </c>
      <c r="C731" s="0" t="s">
        <v>753</v>
      </c>
      <c r="D731" s="0" t="s">
        <v>1221</v>
      </c>
      <c r="E731" s="395" t="n">
        <v>79.65</v>
      </c>
    </row>
    <row r="732" customFormat="false" ht="12.75" hidden="false" customHeight="false" outlineLevel="0" collapsed="false">
      <c r="A732" s="0" t="n">
        <v>41953</v>
      </c>
      <c r="B732" s="0" t="s">
        <v>1949</v>
      </c>
      <c r="C732" s="0" t="s">
        <v>753</v>
      </c>
      <c r="D732" s="0" t="s">
        <v>1221</v>
      </c>
      <c r="E732" s="395" t="n">
        <v>76.01</v>
      </c>
    </row>
    <row r="733" customFormat="false" ht="12.75" hidden="false" customHeight="false" outlineLevel="0" collapsed="false">
      <c r="A733" s="0" t="n">
        <v>41954</v>
      </c>
      <c r="B733" s="0" t="s">
        <v>1950</v>
      </c>
      <c r="C733" s="0" t="s">
        <v>753</v>
      </c>
      <c r="D733" s="0" t="s">
        <v>1221</v>
      </c>
      <c r="E733" s="395" t="n">
        <v>75.29</v>
      </c>
    </row>
    <row r="734" customFormat="false" ht="12.75" hidden="false" customHeight="false" outlineLevel="0" collapsed="false">
      <c r="A734" s="0" t="n">
        <v>25004</v>
      </c>
      <c r="B734" s="0" t="s">
        <v>1951</v>
      </c>
      <c r="C734" s="0" t="s">
        <v>753</v>
      </c>
      <c r="D734" s="0" t="s">
        <v>1223</v>
      </c>
      <c r="E734" s="395" t="n">
        <v>28.8</v>
      </c>
    </row>
    <row r="735" customFormat="false" ht="12.75" hidden="false" customHeight="false" outlineLevel="0" collapsed="false">
      <c r="A735" s="0" t="n">
        <v>25002</v>
      </c>
      <c r="B735" s="0" t="s">
        <v>1952</v>
      </c>
      <c r="C735" s="0" t="s">
        <v>753</v>
      </c>
      <c r="D735" s="0" t="s">
        <v>1223</v>
      </c>
      <c r="E735" s="395" t="n">
        <v>29.04</v>
      </c>
    </row>
    <row r="736" customFormat="false" ht="12.75" hidden="false" customHeight="false" outlineLevel="0" collapsed="false">
      <c r="A736" s="0" t="n">
        <v>37409</v>
      </c>
      <c r="B736" s="0" t="s">
        <v>1953</v>
      </c>
      <c r="C736" s="0" t="s">
        <v>753</v>
      </c>
      <c r="D736" s="0" t="s">
        <v>1223</v>
      </c>
      <c r="E736" s="395" t="n">
        <v>28.56</v>
      </c>
    </row>
    <row r="737" customFormat="false" ht="12.75" hidden="false" customHeight="false" outlineLevel="0" collapsed="false">
      <c r="A737" s="0" t="n">
        <v>841</v>
      </c>
      <c r="B737" s="0" t="s">
        <v>1954</v>
      </c>
      <c r="C737" s="0" t="s">
        <v>753</v>
      </c>
      <c r="D737" s="0" t="s">
        <v>1223</v>
      </c>
      <c r="E737" s="395" t="n">
        <v>29.5</v>
      </c>
    </row>
    <row r="738" customFormat="false" ht="12.75" hidden="false" customHeight="false" outlineLevel="0" collapsed="false">
      <c r="A738" s="0" t="n">
        <v>25005</v>
      </c>
      <c r="B738" s="0" t="s">
        <v>1955</v>
      </c>
      <c r="C738" s="0" t="s">
        <v>753</v>
      </c>
      <c r="D738" s="0" t="s">
        <v>1223</v>
      </c>
      <c r="E738" s="395" t="n">
        <v>32.34</v>
      </c>
    </row>
    <row r="739" customFormat="false" ht="12.75" hidden="false" customHeight="false" outlineLevel="0" collapsed="false">
      <c r="A739" s="0" t="n">
        <v>25003</v>
      </c>
      <c r="B739" s="0" t="s">
        <v>1956</v>
      </c>
      <c r="C739" s="0" t="s">
        <v>753</v>
      </c>
      <c r="D739" s="0" t="s">
        <v>1223</v>
      </c>
      <c r="E739" s="395" t="n">
        <v>34.55</v>
      </c>
    </row>
    <row r="740" customFormat="false" ht="12.75" hidden="false" customHeight="false" outlineLevel="0" collapsed="false">
      <c r="A740" s="0" t="n">
        <v>37410</v>
      </c>
      <c r="B740" s="0" t="s">
        <v>1957</v>
      </c>
      <c r="C740" s="0" t="s">
        <v>753</v>
      </c>
      <c r="D740" s="0" t="s">
        <v>1223</v>
      </c>
      <c r="E740" s="395" t="n">
        <v>32.34</v>
      </c>
    </row>
    <row r="741" customFormat="false" ht="12.75" hidden="false" customHeight="false" outlineLevel="0" collapsed="false">
      <c r="A741" s="0" t="n">
        <v>842</v>
      </c>
      <c r="B741" s="0" t="s">
        <v>1958</v>
      </c>
      <c r="C741" s="0" t="s">
        <v>753</v>
      </c>
      <c r="D741" s="0" t="s">
        <v>1223</v>
      </c>
      <c r="E741" s="395" t="n">
        <v>36.39</v>
      </c>
    </row>
    <row r="742" customFormat="false" ht="12.75" hidden="false" customHeight="false" outlineLevel="0" collapsed="false">
      <c r="A742" s="0" t="n">
        <v>862</v>
      </c>
      <c r="B742" s="0" t="s">
        <v>1959</v>
      </c>
      <c r="C742" s="0" t="s">
        <v>740</v>
      </c>
      <c r="D742" s="0" t="s">
        <v>1221</v>
      </c>
      <c r="E742" s="395" t="n">
        <v>9.54</v>
      </c>
    </row>
    <row r="743" customFormat="false" ht="12.75" hidden="false" customHeight="false" outlineLevel="0" collapsed="false">
      <c r="A743" s="0" t="n">
        <v>866</v>
      </c>
      <c r="B743" s="0" t="s">
        <v>1960</v>
      </c>
      <c r="C743" s="0" t="s">
        <v>740</v>
      </c>
      <c r="D743" s="0" t="s">
        <v>1221</v>
      </c>
      <c r="E743" s="395" t="n">
        <v>117.34</v>
      </c>
    </row>
    <row r="744" customFormat="false" ht="12.75" hidden="false" customHeight="false" outlineLevel="0" collapsed="false">
      <c r="A744" s="0" t="n">
        <v>892</v>
      </c>
      <c r="B744" s="0" t="s">
        <v>1961</v>
      </c>
      <c r="C744" s="0" t="s">
        <v>740</v>
      </c>
      <c r="D744" s="0" t="s">
        <v>1221</v>
      </c>
      <c r="E744" s="395" t="n">
        <v>149.21</v>
      </c>
    </row>
    <row r="745" customFormat="false" ht="12.75" hidden="false" customHeight="false" outlineLevel="0" collapsed="false">
      <c r="A745" s="0" t="n">
        <v>857</v>
      </c>
      <c r="B745" s="0" t="s">
        <v>1962</v>
      </c>
      <c r="C745" s="0" t="s">
        <v>740</v>
      </c>
      <c r="D745" s="0" t="s">
        <v>1228</v>
      </c>
      <c r="E745" s="395" t="n">
        <v>15.19</v>
      </c>
    </row>
    <row r="746" customFormat="false" ht="12.75" hidden="false" customHeight="false" outlineLevel="0" collapsed="false">
      <c r="A746" s="0" t="n">
        <v>37404</v>
      </c>
      <c r="B746" s="0" t="s">
        <v>1963</v>
      </c>
      <c r="C746" s="0" t="s">
        <v>740</v>
      </c>
      <c r="D746" s="0" t="s">
        <v>1221</v>
      </c>
      <c r="E746" s="395" t="n">
        <v>179.43</v>
      </c>
    </row>
    <row r="747" customFormat="false" ht="12.75" hidden="false" customHeight="false" outlineLevel="0" collapsed="false">
      <c r="A747" s="0" t="n">
        <v>868</v>
      </c>
      <c r="B747" s="0" t="s">
        <v>1964</v>
      </c>
      <c r="C747" s="0" t="s">
        <v>740</v>
      </c>
      <c r="D747" s="0" t="s">
        <v>1221</v>
      </c>
      <c r="E747" s="395" t="n">
        <v>23.46</v>
      </c>
    </row>
    <row r="748" customFormat="false" ht="12.75" hidden="false" customHeight="false" outlineLevel="0" collapsed="false">
      <c r="A748" s="0" t="n">
        <v>870</v>
      </c>
      <c r="B748" s="0" t="s">
        <v>1965</v>
      </c>
      <c r="C748" s="0" t="s">
        <v>740</v>
      </c>
      <c r="D748" s="0" t="s">
        <v>1221</v>
      </c>
      <c r="E748" s="395" t="n">
        <v>309.18</v>
      </c>
    </row>
    <row r="749" customFormat="false" ht="12.75" hidden="false" customHeight="false" outlineLevel="0" collapsed="false">
      <c r="A749" s="0" t="n">
        <v>863</v>
      </c>
      <c r="B749" s="0" t="s">
        <v>1966</v>
      </c>
      <c r="C749" s="0" t="s">
        <v>740</v>
      </c>
      <c r="D749" s="0" t="s">
        <v>1221</v>
      </c>
      <c r="E749" s="395" t="n">
        <v>32.41</v>
      </c>
    </row>
    <row r="750" customFormat="false" ht="12.75" hidden="false" customHeight="false" outlineLevel="0" collapsed="false">
      <c r="A750" s="0" t="n">
        <v>867</v>
      </c>
      <c r="B750" s="0" t="s">
        <v>1967</v>
      </c>
      <c r="C750" s="0" t="s">
        <v>740</v>
      </c>
      <c r="D750" s="0" t="s">
        <v>1221</v>
      </c>
      <c r="E750" s="395" t="n">
        <v>45.14</v>
      </c>
    </row>
    <row r="751" customFormat="false" ht="12.75" hidden="false" customHeight="false" outlineLevel="0" collapsed="false">
      <c r="A751" s="0" t="n">
        <v>891</v>
      </c>
      <c r="B751" s="0" t="s">
        <v>1968</v>
      </c>
      <c r="C751" s="0" t="s">
        <v>740</v>
      </c>
      <c r="D751" s="0" t="s">
        <v>1221</v>
      </c>
      <c r="E751" s="395" t="n">
        <v>519.24</v>
      </c>
    </row>
    <row r="752" customFormat="false" ht="12.75" hidden="false" customHeight="false" outlineLevel="0" collapsed="false">
      <c r="A752" s="0" t="n">
        <v>864</v>
      </c>
      <c r="B752" s="0" t="s">
        <v>1969</v>
      </c>
      <c r="C752" s="0" t="s">
        <v>740</v>
      </c>
      <c r="D752" s="0" t="s">
        <v>1221</v>
      </c>
      <c r="E752" s="395" t="n">
        <v>63.59</v>
      </c>
    </row>
    <row r="753" customFormat="false" ht="12.75" hidden="false" customHeight="false" outlineLevel="0" collapsed="false">
      <c r="A753" s="0" t="n">
        <v>865</v>
      </c>
      <c r="B753" s="0" t="s">
        <v>1970</v>
      </c>
      <c r="C753" s="0" t="s">
        <v>740</v>
      </c>
      <c r="D753" s="0" t="s">
        <v>1221</v>
      </c>
      <c r="E753" s="395" t="n">
        <v>89.57</v>
      </c>
    </row>
    <row r="754" customFormat="false" ht="12.75" hidden="false" customHeight="false" outlineLevel="0" collapsed="false">
      <c r="A754" s="0" t="n">
        <v>1006</v>
      </c>
      <c r="B754" s="0" t="s">
        <v>1971</v>
      </c>
      <c r="C754" s="0" t="s">
        <v>740</v>
      </c>
      <c r="D754" s="0" t="s">
        <v>1221</v>
      </c>
      <c r="E754" s="395" t="n">
        <v>116.79</v>
      </c>
    </row>
    <row r="755" customFormat="false" ht="12.75" hidden="false" customHeight="false" outlineLevel="0" collapsed="false">
      <c r="A755" s="0" t="n">
        <v>948</v>
      </c>
      <c r="B755" s="0" t="s">
        <v>1972</v>
      </c>
      <c r="C755" s="0" t="s">
        <v>740</v>
      </c>
      <c r="D755" s="0" t="s">
        <v>1221</v>
      </c>
      <c r="E755" s="395" t="n">
        <v>60.82</v>
      </c>
    </row>
    <row r="756" customFormat="false" ht="12.75" hidden="false" customHeight="false" outlineLevel="0" collapsed="false">
      <c r="A756" s="0" t="n">
        <v>947</v>
      </c>
      <c r="B756" s="0" t="s">
        <v>1973</v>
      </c>
      <c r="C756" s="0" t="s">
        <v>740</v>
      </c>
      <c r="D756" s="0" t="s">
        <v>1221</v>
      </c>
      <c r="E756" s="395" t="n">
        <v>61.86</v>
      </c>
    </row>
    <row r="757" customFormat="false" ht="12.75" hidden="false" customHeight="false" outlineLevel="0" collapsed="false">
      <c r="A757" s="0" t="n">
        <v>911</v>
      </c>
      <c r="B757" s="0" t="s">
        <v>1974</v>
      </c>
      <c r="C757" s="0" t="s">
        <v>740</v>
      </c>
      <c r="D757" s="0" t="s">
        <v>1221</v>
      </c>
      <c r="E757" s="395" t="n">
        <v>89.96</v>
      </c>
    </row>
    <row r="758" customFormat="false" ht="12.75" hidden="false" customHeight="false" outlineLevel="0" collapsed="false">
      <c r="A758" s="0" t="n">
        <v>925</v>
      </c>
      <c r="B758" s="0" t="s">
        <v>1975</v>
      </c>
      <c r="C758" s="0" t="s">
        <v>740</v>
      </c>
      <c r="D758" s="0" t="s">
        <v>1221</v>
      </c>
      <c r="E758" s="395" t="n">
        <v>83.15</v>
      </c>
    </row>
    <row r="759" customFormat="false" ht="12.75" hidden="false" customHeight="false" outlineLevel="0" collapsed="false">
      <c r="A759" s="0" t="n">
        <v>954</v>
      </c>
      <c r="B759" s="0" t="s">
        <v>1976</v>
      </c>
      <c r="C759" s="0" t="s">
        <v>740</v>
      </c>
      <c r="D759" s="0" t="s">
        <v>1221</v>
      </c>
      <c r="E759" s="395" t="n">
        <v>91.86</v>
      </c>
    </row>
    <row r="760" customFormat="false" ht="12.75" hidden="false" customHeight="false" outlineLevel="0" collapsed="false">
      <c r="A760" s="0" t="n">
        <v>901</v>
      </c>
      <c r="B760" s="0" t="s">
        <v>1977</v>
      </c>
      <c r="C760" s="0" t="s">
        <v>740</v>
      </c>
      <c r="D760" s="0" t="s">
        <v>1221</v>
      </c>
      <c r="E760" s="395" t="n">
        <v>98.31</v>
      </c>
    </row>
    <row r="761" customFormat="false" ht="12.75" hidden="false" customHeight="false" outlineLevel="0" collapsed="false">
      <c r="A761" s="0" t="n">
        <v>926</v>
      </c>
      <c r="B761" s="0" t="s">
        <v>1978</v>
      </c>
      <c r="C761" s="0" t="s">
        <v>740</v>
      </c>
      <c r="D761" s="0" t="s">
        <v>1221</v>
      </c>
      <c r="E761" s="395" t="n">
        <v>103.9</v>
      </c>
    </row>
    <row r="762" customFormat="false" ht="12.75" hidden="false" customHeight="false" outlineLevel="0" collapsed="false">
      <c r="A762" s="0" t="n">
        <v>912</v>
      </c>
      <c r="B762" s="0" t="s">
        <v>1979</v>
      </c>
      <c r="C762" s="0" t="s">
        <v>740</v>
      </c>
      <c r="D762" s="0" t="s">
        <v>1221</v>
      </c>
      <c r="E762" s="395" t="n">
        <v>104.53</v>
      </c>
    </row>
    <row r="763" customFormat="false" ht="12.75" hidden="false" customHeight="false" outlineLevel="0" collapsed="false">
      <c r="A763" s="0" t="n">
        <v>955</v>
      </c>
      <c r="B763" s="0" t="s">
        <v>1980</v>
      </c>
      <c r="C763" s="0" t="s">
        <v>740</v>
      </c>
      <c r="D763" s="0" t="s">
        <v>1221</v>
      </c>
      <c r="E763" s="395" t="n">
        <v>124.77</v>
      </c>
    </row>
    <row r="764" customFormat="false" ht="12.75" hidden="false" customHeight="false" outlineLevel="0" collapsed="false">
      <c r="A764" s="0" t="n">
        <v>946</v>
      </c>
      <c r="B764" s="0" t="s">
        <v>1981</v>
      </c>
      <c r="C764" s="0" t="s">
        <v>740</v>
      </c>
      <c r="D764" s="0" t="s">
        <v>1221</v>
      </c>
      <c r="E764" s="395" t="n">
        <v>140.28</v>
      </c>
    </row>
    <row r="765" customFormat="false" ht="12.75" hidden="false" customHeight="false" outlineLevel="0" collapsed="false">
      <c r="A765" s="0" t="n">
        <v>953</v>
      </c>
      <c r="B765" s="0" t="s">
        <v>1982</v>
      </c>
      <c r="C765" s="0" t="s">
        <v>740</v>
      </c>
      <c r="D765" s="0" t="s">
        <v>1221</v>
      </c>
      <c r="E765" s="395" t="n">
        <v>127.66</v>
      </c>
    </row>
    <row r="766" customFormat="false" ht="12.75" hidden="false" customHeight="false" outlineLevel="0" collapsed="false">
      <c r="A766" s="0" t="n">
        <v>902</v>
      </c>
      <c r="B766" s="0" t="s">
        <v>1983</v>
      </c>
      <c r="C766" s="0" t="s">
        <v>740</v>
      </c>
      <c r="D766" s="0" t="s">
        <v>1221</v>
      </c>
      <c r="E766" s="395" t="n">
        <v>155.18</v>
      </c>
    </row>
    <row r="767" customFormat="false" ht="12.75" hidden="false" customHeight="false" outlineLevel="0" collapsed="false">
      <c r="A767" s="0" t="n">
        <v>927</v>
      </c>
      <c r="B767" s="0" t="s">
        <v>1984</v>
      </c>
      <c r="C767" s="0" t="s">
        <v>740</v>
      </c>
      <c r="D767" s="0" t="s">
        <v>1221</v>
      </c>
      <c r="E767" s="395" t="n">
        <v>150.42</v>
      </c>
    </row>
    <row r="768" customFormat="false" ht="12.75" hidden="false" customHeight="false" outlineLevel="0" collapsed="false">
      <c r="A768" s="0" t="n">
        <v>913</v>
      </c>
      <c r="B768" s="0" t="s">
        <v>1985</v>
      </c>
      <c r="C768" s="0" t="s">
        <v>740</v>
      </c>
      <c r="D768" s="0" t="s">
        <v>1221</v>
      </c>
      <c r="E768" s="395" t="n">
        <v>167.89</v>
      </c>
    </row>
    <row r="769" customFormat="false" ht="12.75" hidden="false" customHeight="false" outlineLevel="0" collapsed="false">
      <c r="A769" s="0" t="n">
        <v>903</v>
      </c>
      <c r="B769" s="0" t="s">
        <v>1986</v>
      </c>
      <c r="C769" s="0" t="s">
        <v>740</v>
      </c>
      <c r="D769" s="0" t="s">
        <v>1221</v>
      </c>
      <c r="E769" s="395" t="n">
        <v>190</v>
      </c>
    </row>
    <row r="770" customFormat="false" ht="12.75" hidden="false" customHeight="false" outlineLevel="0" collapsed="false">
      <c r="A770" s="0" t="n">
        <v>945</v>
      </c>
      <c r="B770" s="0" t="s">
        <v>1987</v>
      </c>
      <c r="C770" s="0" t="s">
        <v>740</v>
      </c>
      <c r="D770" s="0" t="s">
        <v>1221</v>
      </c>
      <c r="E770" s="395" t="n">
        <v>200.99</v>
      </c>
    </row>
    <row r="771" customFormat="false" ht="12.75" hidden="false" customHeight="false" outlineLevel="0" collapsed="false">
      <c r="A771" s="0" t="n">
        <v>914</v>
      </c>
      <c r="B771" s="0" t="s">
        <v>1988</v>
      </c>
      <c r="C771" s="0" t="s">
        <v>740</v>
      </c>
      <c r="D771" s="0" t="s">
        <v>1221</v>
      </c>
      <c r="E771" s="395" t="n">
        <v>205.9</v>
      </c>
    </row>
    <row r="772" customFormat="false" ht="12.75" hidden="false" customHeight="false" outlineLevel="0" collapsed="false">
      <c r="A772" s="0" t="n">
        <v>993</v>
      </c>
      <c r="B772" s="0" t="s">
        <v>1989</v>
      </c>
      <c r="C772" s="0" t="s">
        <v>740</v>
      </c>
      <c r="D772" s="0" t="s">
        <v>1221</v>
      </c>
      <c r="E772" s="395" t="n">
        <v>2.51</v>
      </c>
    </row>
    <row r="773" customFormat="false" ht="12.75" hidden="false" customHeight="false" outlineLevel="0" collapsed="false">
      <c r="A773" s="0" t="n">
        <v>1020</v>
      </c>
      <c r="B773" s="0" t="s">
        <v>1990</v>
      </c>
      <c r="C773" s="0" t="s">
        <v>740</v>
      </c>
      <c r="D773" s="0" t="s">
        <v>1221</v>
      </c>
      <c r="E773" s="395" t="n">
        <v>10.95</v>
      </c>
    </row>
    <row r="774" customFormat="false" ht="12.75" hidden="false" customHeight="false" outlineLevel="0" collapsed="false">
      <c r="A774" s="0" t="n">
        <v>1017</v>
      </c>
      <c r="B774" s="0" t="s">
        <v>1991</v>
      </c>
      <c r="C774" s="0" t="s">
        <v>740</v>
      </c>
      <c r="D774" s="0" t="s">
        <v>1221</v>
      </c>
      <c r="E774" s="395" t="n">
        <v>120.31</v>
      </c>
    </row>
    <row r="775" customFormat="false" ht="12.75" hidden="false" customHeight="false" outlineLevel="0" collapsed="false">
      <c r="A775" s="0" t="n">
        <v>999</v>
      </c>
      <c r="B775" s="0" t="s">
        <v>1992</v>
      </c>
      <c r="C775" s="0" t="s">
        <v>740</v>
      </c>
      <c r="D775" s="0" t="s">
        <v>1221</v>
      </c>
      <c r="E775" s="395" t="n">
        <v>149.08</v>
      </c>
    </row>
    <row r="776" customFormat="false" ht="12.75" hidden="false" customHeight="false" outlineLevel="0" collapsed="false">
      <c r="A776" s="0" t="n">
        <v>995</v>
      </c>
      <c r="B776" s="0" t="s">
        <v>1993</v>
      </c>
      <c r="C776" s="0" t="s">
        <v>740</v>
      </c>
      <c r="D776" s="0" t="s">
        <v>1221</v>
      </c>
      <c r="E776" s="395" t="n">
        <v>16.79</v>
      </c>
    </row>
    <row r="777" customFormat="false" ht="12.75" hidden="false" customHeight="false" outlineLevel="0" collapsed="false">
      <c r="A777" s="0" t="n">
        <v>1000</v>
      </c>
      <c r="B777" s="0" t="s">
        <v>1994</v>
      </c>
      <c r="C777" s="0" t="s">
        <v>740</v>
      </c>
      <c r="D777" s="0" t="s">
        <v>1221</v>
      </c>
      <c r="E777" s="395" t="n">
        <v>182.74</v>
      </c>
    </row>
    <row r="778" customFormat="false" ht="12.75" hidden="false" customHeight="false" outlineLevel="0" collapsed="false">
      <c r="A778" s="0" t="n">
        <v>1022</v>
      </c>
      <c r="B778" s="0" t="s">
        <v>1995</v>
      </c>
      <c r="C778" s="0" t="s">
        <v>740</v>
      </c>
      <c r="D778" s="0" t="s">
        <v>1221</v>
      </c>
      <c r="E778" s="395" t="n">
        <v>3.49</v>
      </c>
    </row>
    <row r="779" customFormat="false" ht="12.75" hidden="false" customHeight="false" outlineLevel="0" collapsed="false">
      <c r="A779" s="0" t="n">
        <v>1015</v>
      </c>
      <c r="B779" s="0" t="s">
        <v>1996</v>
      </c>
      <c r="C779" s="0" t="s">
        <v>740</v>
      </c>
      <c r="D779" s="0" t="s">
        <v>1221</v>
      </c>
      <c r="E779" s="395" t="n">
        <v>240.63</v>
      </c>
    </row>
    <row r="780" customFormat="false" ht="12.75" hidden="false" customHeight="false" outlineLevel="0" collapsed="false">
      <c r="A780" s="0" t="n">
        <v>996</v>
      </c>
      <c r="B780" s="0" t="s">
        <v>1997</v>
      </c>
      <c r="C780" s="0" t="s">
        <v>740</v>
      </c>
      <c r="D780" s="0" t="s">
        <v>1221</v>
      </c>
      <c r="E780" s="395" t="n">
        <v>25.56</v>
      </c>
    </row>
    <row r="781" customFormat="false" ht="12.75" hidden="false" customHeight="false" outlineLevel="0" collapsed="false">
      <c r="A781" s="0" t="n">
        <v>1001</v>
      </c>
      <c r="B781" s="0" t="s">
        <v>1998</v>
      </c>
      <c r="C781" s="0" t="s">
        <v>740</v>
      </c>
      <c r="D781" s="0" t="s">
        <v>1221</v>
      </c>
      <c r="E781" s="395" t="n">
        <v>301.14</v>
      </c>
    </row>
    <row r="782" customFormat="false" ht="12.75" hidden="false" customHeight="false" outlineLevel="0" collapsed="false">
      <c r="A782" s="0" t="n">
        <v>1019</v>
      </c>
      <c r="B782" s="0" t="s">
        <v>1999</v>
      </c>
      <c r="C782" s="0" t="s">
        <v>740</v>
      </c>
      <c r="D782" s="0" t="s">
        <v>1221</v>
      </c>
      <c r="E782" s="395" t="n">
        <v>35.24</v>
      </c>
    </row>
    <row r="783" customFormat="false" ht="12.75" hidden="false" customHeight="false" outlineLevel="0" collapsed="false">
      <c r="A783" s="0" t="n">
        <v>1021</v>
      </c>
      <c r="B783" s="0" t="s">
        <v>2000</v>
      </c>
      <c r="C783" s="0" t="s">
        <v>740</v>
      </c>
      <c r="D783" s="0" t="s">
        <v>1221</v>
      </c>
      <c r="E783" s="395" t="n">
        <v>5</v>
      </c>
    </row>
    <row r="784" customFormat="false" ht="12.75" hidden="false" customHeight="false" outlineLevel="0" collapsed="false">
      <c r="A784" s="0" t="n">
        <v>39249</v>
      </c>
      <c r="B784" s="0" t="s">
        <v>2001</v>
      </c>
      <c r="C784" s="0" t="s">
        <v>740</v>
      </c>
      <c r="D784" s="0" t="s">
        <v>1221</v>
      </c>
      <c r="E784" s="395" t="n">
        <v>392.84</v>
      </c>
    </row>
    <row r="785" customFormat="false" ht="12.75" hidden="false" customHeight="false" outlineLevel="0" collapsed="false">
      <c r="A785" s="0" t="n">
        <v>1018</v>
      </c>
      <c r="B785" s="0" t="s">
        <v>2002</v>
      </c>
      <c r="C785" s="0" t="s">
        <v>740</v>
      </c>
      <c r="D785" s="0" t="s">
        <v>1221</v>
      </c>
      <c r="E785" s="395" t="n">
        <v>50.23</v>
      </c>
    </row>
    <row r="786" customFormat="false" ht="12.75" hidden="false" customHeight="false" outlineLevel="0" collapsed="false">
      <c r="A786" s="0" t="n">
        <v>39250</v>
      </c>
      <c r="B786" s="0" t="s">
        <v>2003</v>
      </c>
      <c r="C786" s="0" t="s">
        <v>740</v>
      </c>
      <c r="D786" s="0" t="s">
        <v>1221</v>
      </c>
      <c r="E786" s="395" t="n">
        <v>504.64</v>
      </c>
    </row>
    <row r="787" customFormat="false" ht="12.75" hidden="false" customHeight="false" outlineLevel="0" collapsed="false">
      <c r="A787" s="0" t="n">
        <v>994</v>
      </c>
      <c r="B787" s="0" t="s">
        <v>2004</v>
      </c>
      <c r="C787" s="0" t="s">
        <v>740</v>
      </c>
      <c r="D787" s="0" t="s">
        <v>1221</v>
      </c>
      <c r="E787" s="395" t="n">
        <v>6.83</v>
      </c>
    </row>
    <row r="788" customFormat="false" ht="12.75" hidden="false" customHeight="false" outlineLevel="0" collapsed="false">
      <c r="A788" s="0" t="n">
        <v>977</v>
      </c>
      <c r="B788" s="0" t="s">
        <v>2005</v>
      </c>
      <c r="C788" s="0" t="s">
        <v>740</v>
      </c>
      <c r="D788" s="0" t="s">
        <v>1221</v>
      </c>
      <c r="E788" s="395" t="n">
        <v>69.58</v>
      </c>
    </row>
    <row r="789" customFormat="false" ht="12.75" hidden="false" customHeight="false" outlineLevel="0" collapsed="false">
      <c r="A789" s="0" t="n">
        <v>998</v>
      </c>
      <c r="B789" s="0" t="s">
        <v>2006</v>
      </c>
      <c r="C789" s="0" t="s">
        <v>740</v>
      </c>
      <c r="D789" s="0" t="s">
        <v>1221</v>
      </c>
      <c r="E789" s="395" t="n">
        <v>92.43</v>
      </c>
    </row>
    <row r="790" customFormat="false" ht="12.75" hidden="false" customHeight="false" outlineLevel="0" collapsed="false">
      <c r="A790" s="0" t="n">
        <v>39251</v>
      </c>
      <c r="B790" s="0" t="s">
        <v>2007</v>
      </c>
      <c r="C790" s="0" t="s">
        <v>740</v>
      </c>
      <c r="D790" s="0" t="s">
        <v>1221</v>
      </c>
      <c r="E790" s="395" t="n">
        <v>0.67</v>
      </c>
    </row>
    <row r="791" customFormat="false" ht="12.75" hidden="false" customHeight="false" outlineLevel="0" collapsed="false">
      <c r="A791" s="0" t="n">
        <v>1011</v>
      </c>
      <c r="B791" s="0" t="s">
        <v>2008</v>
      </c>
      <c r="C791" s="0" t="s">
        <v>740</v>
      </c>
      <c r="D791" s="0" t="s">
        <v>1221</v>
      </c>
      <c r="E791" s="395" t="n">
        <v>0.93</v>
      </c>
    </row>
    <row r="792" customFormat="false" ht="12.75" hidden="false" customHeight="false" outlineLevel="0" collapsed="false">
      <c r="A792" s="0" t="n">
        <v>39252</v>
      </c>
      <c r="B792" s="0" t="s">
        <v>2009</v>
      </c>
      <c r="C792" s="0" t="s">
        <v>740</v>
      </c>
      <c r="D792" s="0" t="s">
        <v>1221</v>
      </c>
      <c r="E792" s="395" t="n">
        <v>1.11</v>
      </c>
    </row>
    <row r="793" customFormat="false" ht="12.75" hidden="false" customHeight="false" outlineLevel="0" collapsed="false">
      <c r="A793" s="0" t="n">
        <v>1013</v>
      </c>
      <c r="B793" s="0" t="s">
        <v>2010</v>
      </c>
      <c r="C793" s="0" t="s">
        <v>740</v>
      </c>
      <c r="D793" s="0" t="s">
        <v>1221</v>
      </c>
      <c r="E793" s="395" t="n">
        <v>1.47</v>
      </c>
    </row>
    <row r="794" customFormat="false" ht="12.75" hidden="false" customHeight="false" outlineLevel="0" collapsed="false">
      <c r="A794" s="0" t="n">
        <v>980</v>
      </c>
      <c r="B794" s="0" t="s">
        <v>2011</v>
      </c>
      <c r="C794" s="0" t="s">
        <v>740</v>
      </c>
      <c r="D794" s="0" t="s">
        <v>1221</v>
      </c>
      <c r="E794" s="395" t="n">
        <v>10.04</v>
      </c>
    </row>
    <row r="795" customFormat="false" ht="12.75" hidden="false" customHeight="false" outlineLevel="0" collapsed="false">
      <c r="A795" s="0" t="n">
        <v>39237</v>
      </c>
      <c r="B795" s="0" t="s">
        <v>2012</v>
      </c>
      <c r="C795" s="0" t="s">
        <v>740</v>
      </c>
      <c r="D795" s="0" t="s">
        <v>1221</v>
      </c>
      <c r="E795" s="395" t="n">
        <v>119.05</v>
      </c>
    </row>
    <row r="796" customFormat="false" ht="12.75" hidden="false" customHeight="false" outlineLevel="0" collapsed="false">
      <c r="A796" s="0" t="n">
        <v>39238</v>
      </c>
      <c r="B796" s="0" t="s">
        <v>2013</v>
      </c>
      <c r="C796" s="0" t="s">
        <v>740</v>
      </c>
      <c r="D796" s="0" t="s">
        <v>1221</v>
      </c>
      <c r="E796" s="395" t="n">
        <v>148.64</v>
      </c>
    </row>
    <row r="797" customFormat="false" ht="12.75" hidden="false" customHeight="false" outlineLevel="0" collapsed="false">
      <c r="A797" s="0" t="n">
        <v>979</v>
      </c>
      <c r="B797" s="0" t="s">
        <v>2014</v>
      </c>
      <c r="C797" s="0" t="s">
        <v>740</v>
      </c>
      <c r="D797" s="0" t="s">
        <v>1221</v>
      </c>
      <c r="E797" s="395" t="n">
        <v>15.47</v>
      </c>
    </row>
    <row r="798" customFormat="false" ht="12.75" hidden="false" customHeight="false" outlineLevel="0" collapsed="false">
      <c r="A798" s="0" t="n">
        <v>39239</v>
      </c>
      <c r="B798" s="0" t="s">
        <v>2015</v>
      </c>
      <c r="C798" s="0" t="s">
        <v>740</v>
      </c>
      <c r="D798" s="0" t="s">
        <v>1221</v>
      </c>
      <c r="E798" s="395" t="n">
        <v>180.89</v>
      </c>
    </row>
    <row r="799" customFormat="false" ht="12.75" hidden="false" customHeight="false" outlineLevel="0" collapsed="false">
      <c r="A799" s="0" t="n">
        <v>1014</v>
      </c>
      <c r="B799" s="0" t="s">
        <v>2016</v>
      </c>
      <c r="C799" s="0" t="s">
        <v>740</v>
      </c>
      <c r="D799" s="0" t="s">
        <v>1221</v>
      </c>
      <c r="E799" s="395" t="n">
        <v>2.35</v>
      </c>
    </row>
    <row r="800" customFormat="false" ht="12.75" hidden="false" customHeight="false" outlineLevel="0" collapsed="false">
      <c r="A800" s="0" t="n">
        <v>39240</v>
      </c>
      <c r="B800" s="0" t="s">
        <v>2017</v>
      </c>
      <c r="C800" s="0" t="s">
        <v>740</v>
      </c>
      <c r="D800" s="0" t="s">
        <v>1221</v>
      </c>
      <c r="E800" s="395" t="n">
        <v>239.09</v>
      </c>
    </row>
    <row r="801" customFormat="false" ht="12.75" hidden="false" customHeight="false" outlineLevel="0" collapsed="false">
      <c r="A801" s="0" t="n">
        <v>39232</v>
      </c>
      <c r="B801" s="0" t="s">
        <v>2018</v>
      </c>
      <c r="C801" s="0" t="s">
        <v>740</v>
      </c>
      <c r="D801" s="0" t="s">
        <v>1221</v>
      </c>
      <c r="E801" s="395" t="n">
        <v>24.82</v>
      </c>
    </row>
    <row r="802" customFormat="false" ht="12.75" hidden="false" customHeight="false" outlineLevel="0" collapsed="false">
      <c r="A802" s="0" t="n">
        <v>39233</v>
      </c>
      <c r="B802" s="0" t="s">
        <v>2019</v>
      </c>
      <c r="C802" s="0" t="s">
        <v>740</v>
      </c>
      <c r="D802" s="0" t="s">
        <v>1221</v>
      </c>
      <c r="E802" s="395" t="n">
        <v>34.13</v>
      </c>
    </row>
    <row r="803" customFormat="false" ht="12.75" hidden="false" customHeight="false" outlineLevel="0" collapsed="false">
      <c r="A803" s="0" t="n">
        <v>981</v>
      </c>
      <c r="B803" s="0" t="s">
        <v>2020</v>
      </c>
      <c r="C803" s="0" t="s">
        <v>740</v>
      </c>
      <c r="D803" s="0" t="s">
        <v>1228</v>
      </c>
      <c r="E803" s="395" t="n">
        <v>4.2</v>
      </c>
    </row>
    <row r="804" customFormat="false" ht="12.75" hidden="false" customHeight="false" outlineLevel="0" collapsed="false">
      <c r="A804" s="0" t="n">
        <v>39234</v>
      </c>
      <c r="B804" s="0" t="s">
        <v>2021</v>
      </c>
      <c r="C804" s="0" t="s">
        <v>740</v>
      </c>
      <c r="D804" s="0" t="s">
        <v>1221</v>
      </c>
      <c r="E804" s="395" t="n">
        <v>50.09</v>
      </c>
    </row>
    <row r="805" customFormat="false" ht="12.75" hidden="false" customHeight="false" outlineLevel="0" collapsed="false">
      <c r="A805" s="0" t="n">
        <v>982</v>
      </c>
      <c r="B805" s="0" t="s">
        <v>2022</v>
      </c>
      <c r="C805" s="0" t="s">
        <v>740</v>
      </c>
      <c r="D805" s="0" t="s">
        <v>1221</v>
      </c>
      <c r="E805" s="395" t="n">
        <v>5.87</v>
      </c>
    </row>
    <row r="806" customFormat="false" ht="12.75" hidden="false" customHeight="false" outlineLevel="0" collapsed="false">
      <c r="A806" s="0" t="n">
        <v>39235</v>
      </c>
      <c r="B806" s="0" t="s">
        <v>2023</v>
      </c>
      <c r="C806" s="0" t="s">
        <v>740</v>
      </c>
      <c r="D806" s="0" t="s">
        <v>1221</v>
      </c>
      <c r="E806" s="395" t="n">
        <v>70.45</v>
      </c>
    </row>
    <row r="807" customFormat="false" ht="12.75" hidden="false" customHeight="false" outlineLevel="0" collapsed="false">
      <c r="A807" s="0" t="n">
        <v>39236</v>
      </c>
      <c r="B807" s="0" t="s">
        <v>2024</v>
      </c>
      <c r="C807" s="0" t="s">
        <v>740</v>
      </c>
      <c r="D807" s="0" t="s">
        <v>1221</v>
      </c>
      <c r="E807" s="395" t="n">
        <v>92.36</v>
      </c>
    </row>
    <row r="808" customFormat="false" ht="12.75" hidden="false" customHeight="false" outlineLevel="0" collapsed="false">
      <c r="A808" s="0" t="n">
        <v>876</v>
      </c>
      <c r="B808" s="0" t="s">
        <v>2025</v>
      </c>
      <c r="C808" s="0" t="s">
        <v>740</v>
      </c>
      <c r="D808" s="0" t="s">
        <v>1221</v>
      </c>
      <c r="E808" s="395" t="n">
        <v>238.42</v>
      </c>
    </row>
    <row r="809" customFormat="false" ht="12.75" hidden="false" customHeight="false" outlineLevel="0" collapsed="false">
      <c r="A809" s="0" t="n">
        <v>877</v>
      </c>
      <c r="B809" s="0" t="s">
        <v>2026</v>
      </c>
      <c r="C809" s="0" t="s">
        <v>740</v>
      </c>
      <c r="D809" s="0" t="s">
        <v>1221</v>
      </c>
      <c r="E809" s="395" t="n">
        <v>280.28</v>
      </c>
    </row>
    <row r="810" customFormat="false" ht="12.75" hidden="false" customHeight="false" outlineLevel="0" collapsed="false">
      <c r="A810" s="0" t="n">
        <v>882</v>
      </c>
      <c r="B810" s="0" t="s">
        <v>2027</v>
      </c>
      <c r="C810" s="0" t="s">
        <v>740</v>
      </c>
      <c r="D810" s="0" t="s">
        <v>1221</v>
      </c>
      <c r="E810" s="395" t="n">
        <v>305.41</v>
      </c>
    </row>
    <row r="811" customFormat="false" ht="12.75" hidden="false" customHeight="false" outlineLevel="0" collapsed="false">
      <c r="A811" s="0" t="n">
        <v>878</v>
      </c>
      <c r="B811" s="0" t="s">
        <v>2028</v>
      </c>
      <c r="C811" s="0" t="s">
        <v>740</v>
      </c>
      <c r="D811" s="0" t="s">
        <v>1221</v>
      </c>
      <c r="E811" s="395" t="n">
        <v>379.7</v>
      </c>
    </row>
    <row r="812" customFormat="false" ht="12.75" hidden="false" customHeight="false" outlineLevel="0" collapsed="false">
      <c r="A812" s="0" t="n">
        <v>879</v>
      </c>
      <c r="B812" s="0" t="s">
        <v>2029</v>
      </c>
      <c r="C812" s="0" t="s">
        <v>740</v>
      </c>
      <c r="D812" s="0" t="s">
        <v>1221</v>
      </c>
      <c r="E812" s="395" t="n">
        <v>447.54</v>
      </c>
    </row>
    <row r="813" customFormat="false" ht="12.75" hidden="false" customHeight="false" outlineLevel="0" collapsed="false">
      <c r="A813" s="0" t="n">
        <v>880</v>
      </c>
      <c r="B813" s="0" t="s">
        <v>2030</v>
      </c>
      <c r="C813" s="0" t="s">
        <v>740</v>
      </c>
      <c r="D813" s="0" t="s">
        <v>1221</v>
      </c>
      <c r="E813" s="395" t="n">
        <v>526.58</v>
      </c>
    </row>
    <row r="814" customFormat="false" ht="12.75" hidden="false" customHeight="false" outlineLevel="0" collapsed="false">
      <c r="A814" s="0" t="n">
        <v>873</v>
      </c>
      <c r="B814" s="0" t="s">
        <v>2031</v>
      </c>
      <c r="C814" s="0" t="s">
        <v>740</v>
      </c>
      <c r="D814" s="0" t="s">
        <v>1221</v>
      </c>
      <c r="E814" s="395" t="n">
        <v>160.11</v>
      </c>
    </row>
    <row r="815" customFormat="false" ht="12.75" hidden="false" customHeight="false" outlineLevel="0" collapsed="false">
      <c r="A815" s="0" t="n">
        <v>881</v>
      </c>
      <c r="B815" s="0" t="s">
        <v>2032</v>
      </c>
      <c r="C815" s="0" t="s">
        <v>740</v>
      </c>
      <c r="D815" s="0" t="s">
        <v>1221</v>
      </c>
      <c r="E815" s="395" t="n">
        <v>719.75</v>
      </c>
    </row>
    <row r="816" customFormat="false" ht="12.75" hidden="false" customHeight="false" outlineLevel="0" collapsed="false">
      <c r="A816" s="0" t="n">
        <v>874</v>
      </c>
      <c r="B816" s="0" t="s">
        <v>2033</v>
      </c>
      <c r="C816" s="0" t="s">
        <v>740</v>
      </c>
      <c r="D816" s="0" t="s">
        <v>1221</v>
      </c>
      <c r="E816" s="395" t="n">
        <v>190.02</v>
      </c>
    </row>
    <row r="817" customFormat="false" ht="12.75" hidden="false" customHeight="false" outlineLevel="0" collapsed="false">
      <c r="A817" s="0" t="n">
        <v>875</v>
      </c>
      <c r="B817" s="0" t="s">
        <v>2034</v>
      </c>
      <c r="C817" s="0" t="s">
        <v>740</v>
      </c>
      <c r="D817" s="0" t="s">
        <v>1221</v>
      </c>
      <c r="E817" s="395" t="n">
        <v>226.71</v>
      </c>
    </row>
    <row r="818" customFormat="false" ht="12.75" hidden="false" customHeight="false" outlineLevel="0" collapsed="false">
      <c r="A818" s="0" t="n">
        <v>983</v>
      </c>
      <c r="B818" s="0" t="s">
        <v>2035</v>
      </c>
      <c r="C818" s="0" t="s">
        <v>740</v>
      </c>
      <c r="D818" s="0" t="s">
        <v>1221</v>
      </c>
      <c r="E818" s="395" t="n">
        <v>1.42</v>
      </c>
    </row>
    <row r="819" customFormat="false" ht="12.75" hidden="false" customHeight="false" outlineLevel="0" collapsed="false">
      <c r="A819" s="0" t="n">
        <v>985</v>
      </c>
      <c r="B819" s="0" t="s">
        <v>2036</v>
      </c>
      <c r="C819" s="0" t="s">
        <v>740</v>
      </c>
      <c r="D819" s="0" t="s">
        <v>1221</v>
      </c>
      <c r="E819" s="395" t="n">
        <v>10.65</v>
      </c>
    </row>
    <row r="820" customFormat="false" ht="12.75" hidden="false" customHeight="false" outlineLevel="0" collapsed="false">
      <c r="A820" s="0" t="n">
        <v>990</v>
      </c>
      <c r="B820" s="0" t="s">
        <v>2037</v>
      </c>
      <c r="C820" s="0" t="s">
        <v>740</v>
      </c>
      <c r="D820" s="0" t="s">
        <v>1221</v>
      </c>
      <c r="E820" s="395" t="n">
        <v>145.74</v>
      </c>
    </row>
    <row r="821" customFormat="false" ht="12.75" hidden="false" customHeight="false" outlineLevel="0" collapsed="false">
      <c r="A821" s="0" t="n">
        <v>39241</v>
      </c>
      <c r="B821" s="0" t="s">
        <v>2038</v>
      </c>
      <c r="C821" s="0" t="s">
        <v>740</v>
      </c>
      <c r="D821" s="0" t="s">
        <v>1221</v>
      </c>
      <c r="E821" s="395" t="n">
        <v>16.66</v>
      </c>
    </row>
    <row r="822" customFormat="false" ht="12.75" hidden="false" customHeight="false" outlineLevel="0" collapsed="false">
      <c r="A822" s="0" t="n">
        <v>1005</v>
      </c>
      <c r="B822" s="0" t="s">
        <v>2039</v>
      </c>
      <c r="C822" s="0" t="s">
        <v>740</v>
      </c>
      <c r="D822" s="0" t="s">
        <v>1221</v>
      </c>
      <c r="E822" s="395" t="n">
        <v>178.88</v>
      </c>
    </row>
    <row r="823" customFormat="false" ht="12.75" hidden="false" customHeight="false" outlineLevel="0" collapsed="false">
      <c r="A823" s="0" t="n">
        <v>984</v>
      </c>
      <c r="B823" s="0" t="s">
        <v>2040</v>
      </c>
      <c r="C823" s="0" t="s">
        <v>740</v>
      </c>
      <c r="D823" s="0" t="s">
        <v>1221</v>
      </c>
      <c r="E823" s="395" t="n">
        <v>3.67</v>
      </c>
    </row>
    <row r="824" customFormat="false" ht="12.75" hidden="false" customHeight="false" outlineLevel="0" collapsed="false">
      <c r="A824" s="0" t="n">
        <v>991</v>
      </c>
      <c r="B824" s="0" t="s">
        <v>2041</v>
      </c>
      <c r="C824" s="0" t="s">
        <v>740</v>
      </c>
      <c r="D824" s="0" t="s">
        <v>1221</v>
      </c>
      <c r="E824" s="395" t="n">
        <v>236.36</v>
      </c>
    </row>
    <row r="825" customFormat="false" ht="12.75" hidden="false" customHeight="false" outlineLevel="0" collapsed="false">
      <c r="A825" s="0" t="n">
        <v>986</v>
      </c>
      <c r="B825" s="0" t="s">
        <v>2042</v>
      </c>
      <c r="C825" s="0" t="s">
        <v>740</v>
      </c>
      <c r="D825" s="0" t="s">
        <v>1221</v>
      </c>
      <c r="E825" s="395" t="n">
        <v>25.46</v>
      </c>
    </row>
    <row r="826" customFormat="false" ht="12.75" hidden="false" customHeight="false" outlineLevel="0" collapsed="false">
      <c r="A826" s="0" t="n">
        <v>1024</v>
      </c>
      <c r="B826" s="0" t="s">
        <v>2043</v>
      </c>
      <c r="C826" s="0" t="s">
        <v>740</v>
      </c>
      <c r="D826" s="0" t="s">
        <v>1221</v>
      </c>
      <c r="E826" s="395" t="n">
        <v>292.54</v>
      </c>
    </row>
    <row r="827" customFormat="false" ht="12.75" hidden="false" customHeight="false" outlineLevel="0" collapsed="false">
      <c r="A827" s="0" t="n">
        <v>987</v>
      </c>
      <c r="B827" s="0" t="s">
        <v>2044</v>
      </c>
      <c r="C827" s="0" t="s">
        <v>740</v>
      </c>
      <c r="D827" s="0" t="s">
        <v>1221</v>
      </c>
      <c r="E827" s="395" t="n">
        <v>34.6</v>
      </c>
    </row>
    <row r="828" customFormat="false" ht="12.75" hidden="false" customHeight="false" outlineLevel="0" collapsed="false">
      <c r="A828" s="0" t="n">
        <v>1003</v>
      </c>
      <c r="B828" s="0" t="s">
        <v>2045</v>
      </c>
      <c r="C828" s="0" t="s">
        <v>740</v>
      </c>
      <c r="D828" s="0" t="s">
        <v>1221</v>
      </c>
      <c r="E828" s="395" t="n">
        <v>5.39</v>
      </c>
    </row>
    <row r="829" customFormat="false" ht="12.75" hidden="false" customHeight="false" outlineLevel="0" collapsed="false">
      <c r="A829" s="0" t="n">
        <v>992</v>
      </c>
      <c r="B829" s="0" t="s">
        <v>2046</v>
      </c>
      <c r="C829" s="0" t="s">
        <v>740</v>
      </c>
      <c r="D829" s="0" t="s">
        <v>1221</v>
      </c>
      <c r="E829" s="395" t="n">
        <v>378.49</v>
      </c>
    </row>
    <row r="830" customFormat="false" ht="12.75" hidden="false" customHeight="false" outlineLevel="0" collapsed="false">
      <c r="A830" s="0" t="n">
        <v>1007</v>
      </c>
      <c r="B830" s="0" t="s">
        <v>2047</v>
      </c>
      <c r="C830" s="0" t="s">
        <v>740</v>
      </c>
      <c r="D830" s="0" t="s">
        <v>1221</v>
      </c>
      <c r="E830" s="395" t="n">
        <v>49.08</v>
      </c>
    </row>
    <row r="831" customFormat="false" ht="12.75" hidden="false" customHeight="false" outlineLevel="0" collapsed="false">
      <c r="A831" s="0" t="n">
        <v>39242</v>
      </c>
      <c r="B831" s="0" t="s">
        <v>2048</v>
      </c>
      <c r="C831" s="0" t="s">
        <v>740</v>
      </c>
      <c r="D831" s="0" t="s">
        <v>1221</v>
      </c>
      <c r="E831" s="395" t="n">
        <v>468.96</v>
      </c>
    </row>
    <row r="832" customFormat="false" ht="12.75" hidden="false" customHeight="false" outlineLevel="0" collapsed="false">
      <c r="A832" s="0" t="n">
        <v>1008</v>
      </c>
      <c r="B832" s="0" t="s">
        <v>2049</v>
      </c>
      <c r="C832" s="0" t="s">
        <v>740</v>
      </c>
      <c r="D832" s="0" t="s">
        <v>1221</v>
      </c>
      <c r="E832" s="395" t="n">
        <v>6.11</v>
      </c>
    </row>
    <row r="833" customFormat="false" ht="12.75" hidden="false" customHeight="false" outlineLevel="0" collapsed="false">
      <c r="A833" s="0" t="n">
        <v>988</v>
      </c>
      <c r="B833" s="0" t="s">
        <v>2050</v>
      </c>
      <c r="C833" s="0" t="s">
        <v>740</v>
      </c>
      <c r="D833" s="0" t="s">
        <v>1221</v>
      </c>
      <c r="E833" s="395" t="n">
        <v>67.8</v>
      </c>
    </row>
    <row r="834" customFormat="false" ht="12.75" hidden="false" customHeight="false" outlineLevel="0" collapsed="false">
      <c r="A834" s="0" t="n">
        <v>989</v>
      </c>
      <c r="B834" s="0" t="s">
        <v>2051</v>
      </c>
      <c r="C834" s="0" t="s">
        <v>740</v>
      </c>
      <c r="D834" s="0" t="s">
        <v>1221</v>
      </c>
      <c r="E834" s="395" t="n">
        <v>91.84</v>
      </c>
    </row>
    <row r="835" customFormat="false" ht="12.75" hidden="false" customHeight="false" outlineLevel="0" collapsed="false">
      <c r="A835" s="0" t="n">
        <v>43972</v>
      </c>
      <c r="B835" s="0" t="s">
        <v>2052</v>
      </c>
      <c r="C835" s="0" t="s">
        <v>740</v>
      </c>
      <c r="D835" s="0" t="s">
        <v>1221</v>
      </c>
      <c r="E835" s="395" t="n">
        <v>3.61</v>
      </c>
    </row>
    <row r="836" customFormat="false" ht="12.75" hidden="false" customHeight="false" outlineLevel="0" collapsed="false">
      <c r="A836" s="0" t="n">
        <v>43971</v>
      </c>
      <c r="B836" s="0" t="s">
        <v>2053</v>
      </c>
      <c r="C836" s="0" t="s">
        <v>740</v>
      </c>
      <c r="D836" s="0" t="s">
        <v>1228</v>
      </c>
      <c r="E836" s="395" t="n">
        <v>2.76</v>
      </c>
    </row>
    <row r="837" customFormat="false" ht="12.75" hidden="false" customHeight="false" outlineLevel="0" collapsed="false">
      <c r="A837" s="0" t="n">
        <v>39598</v>
      </c>
      <c r="B837" s="0" t="s">
        <v>2054</v>
      </c>
      <c r="C837" s="0" t="s">
        <v>740</v>
      </c>
      <c r="D837" s="0" t="s">
        <v>1221</v>
      </c>
      <c r="E837" s="395" t="n">
        <v>5.12</v>
      </c>
    </row>
    <row r="838" customFormat="false" ht="12.75" hidden="false" customHeight="false" outlineLevel="0" collapsed="false">
      <c r="A838" s="0" t="n">
        <v>39599</v>
      </c>
      <c r="B838" s="0" t="s">
        <v>2055</v>
      </c>
      <c r="C838" s="0" t="s">
        <v>740</v>
      </c>
      <c r="D838" s="0" t="s">
        <v>1221</v>
      </c>
      <c r="E838" s="395" t="n">
        <v>7.36</v>
      </c>
    </row>
    <row r="839" customFormat="false" ht="12.75" hidden="false" customHeight="false" outlineLevel="0" collapsed="false">
      <c r="A839" s="0" t="n">
        <v>34602</v>
      </c>
      <c r="B839" s="0" t="s">
        <v>2056</v>
      </c>
      <c r="C839" s="0" t="s">
        <v>740</v>
      </c>
      <c r="D839" s="0" t="s">
        <v>1221</v>
      </c>
      <c r="E839" s="395" t="n">
        <v>5.73</v>
      </c>
    </row>
    <row r="840" customFormat="false" ht="12.75" hidden="false" customHeight="false" outlineLevel="0" collapsed="false">
      <c r="A840" s="0" t="n">
        <v>34603</v>
      </c>
      <c r="B840" s="0" t="s">
        <v>2057</v>
      </c>
      <c r="C840" s="0" t="s">
        <v>740</v>
      </c>
      <c r="D840" s="0" t="s">
        <v>1221</v>
      </c>
      <c r="E840" s="395" t="n">
        <v>27.55</v>
      </c>
    </row>
    <row r="841" customFormat="false" ht="12.75" hidden="false" customHeight="false" outlineLevel="0" collapsed="false">
      <c r="A841" s="0" t="n">
        <v>34607</v>
      </c>
      <c r="B841" s="0" t="s">
        <v>2058</v>
      </c>
      <c r="C841" s="0" t="s">
        <v>740</v>
      </c>
      <c r="D841" s="0" t="s">
        <v>1221</v>
      </c>
      <c r="E841" s="395" t="n">
        <v>12.29</v>
      </c>
    </row>
    <row r="842" customFormat="false" ht="12.75" hidden="false" customHeight="false" outlineLevel="0" collapsed="false">
      <c r="A842" s="0" t="n">
        <v>34609</v>
      </c>
      <c r="B842" s="0" t="s">
        <v>2059</v>
      </c>
      <c r="C842" s="0" t="s">
        <v>740</v>
      </c>
      <c r="D842" s="0" t="s">
        <v>1221</v>
      </c>
      <c r="E842" s="395" t="n">
        <v>18.43</v>
      </c>
    </row>
    <row r="843" customFormat="false" ht="12.75" hidden="false" customHeight="false" outlineLevel="0" collapsed="false">
      <c r="A843" s="0" t="n">
        <v>34618</v>
      </c>
      <c r="B843" s="0" t="s">
        <v>2060</v>
      </c>
      <c r="C843" s="0" t="s">
        <v>740</v>
      </c>
      <c r="D843" s="0" t="s">
        <v>1221</v>
      </c>
      <c r="E843" s="395" t="n">
        <v>7.6</v>
      </c>
    </row>
    <row r="844" customFormat="false" ht="12.75" hidden="false" customHeight="false" outlineLevel="0" collapsed="false">
      <c r="A844" s="0" t="n">
        <v>34620</v>
      </c>
      <c r="B844" s="0" t="s">
        <v>2061</v>
      </c>
      <c r="C844" s="0" t="s">
        <v>740</v>
      </c>
      <c r="D844" s="0" t="s">
        <v>1221</v>
      </c>
      <c r="E844" s="395" t="n">
        <v>38.02</v>
      </c>
    </row>
    <row r="845" customFormat="false" ht="12.75" hidden="false" customHeight="false" outlineLevel="0" collapsed="false">
      <c r="A845" s="0" t="n">
        <v>34621</v>
      </c>
      <c r="B845" s="0" t="s">
        <v>2062</v>
      </c>
      <c r="C845" s="0" t="s">
        <v>740</v>
      </c>
      <c r="D845" s="0" t="s">
        <v>1221</v>
      </c>
      <c r="E845" s="395" t="n">
        <v>17.64</v>
      </c>
    </row>
    <row r="846" customFormat="false" ht="12.75" hidden="false" customHeight="false" outlineLevel="0" collapsed="false">
      <c r="A846" s="0" t="n">
        <v>34622</v>
      </c>
      <c r="B846" s="0" t="s">
        <v>2063</v>
      </c>
      <c r="C846" s="0" t="s">
        <v>740</v>
      </c>
      <c r="D846" s="0" t="s">
        <v>1221</v>
      </c>
      <c r="E846" s="395" t="n">
        <v>24.99</v>
      </c>
    </row>
    <row r="847" customFormat="false" ht="12.75" hidden="false" customHeight="false" outlineLevel="0" collapsed="false">
      <c r="A847" s="0" t="n">
        <v>34624</v>
      </c>
      <c r="B847" s="0" t="s">
        <v>2064</v>
      </c>
      <c r="C847" s="0" t="s">
        <v>740</v>
      </c>
      <c r="D847" s="0" t="s">
        <v>1221</v>
      </c>
      <c r="E847" s="395" t="n">
        <v>9.7</v>
      </c>
    </row>
    <row r="848" customFormat="false" ht="12.75" hidden="false" customHeight="false" outlineLevel="0" collapsed="false">
      <c r="A848" s="0" t="n">
        <v>34626</v>
      </c>
      <c r="B848" s="0" t="s">
        <v>2065</v>
      </c>
      <c r="C848" s="0" t="s">
        <v>740</v>
      </c>
      <c r="D848" s="0" t="s">
        <v>1221</v>
      </c>
      <c r="E848" s="395" t="n">
        <v>52.26</v>
      </c>
    </row>
    <row r="849" customFormat="false" ht="12.75" hidden="false" customHeight="false" outlineLevel="0" collapsed="false">
      <c r="A849" s="0" t="n">
        <v>34627</v>
      </c>
      <c r="B849" s="0" t="s">
        <v>2066</v>
      </c>
      <c r="C849" s="0" t="s">
        <v>740</v>
      </c>
      <c r="D849" s="0" t="s">
        <v>1221</v>
      </c>
      <c r="E849" s="395" t="n">
        <v>22.52</v>
      </c>
    </row>
    <row r="850" customFormat="false" ht="12.75" hidden="false" customHeight="false" outlineLevel="0" collapsed="false">
      <c r="A850" s="0" t="n">
        <v>34629</v>
      </c>
      <c r="B850" s="0" t="s">
        <v>2067</v>
      </c>
      <c r="C850" s="0" t="s">
        <v>740</v>
      </c>
      <c r="D850" s="0" t="s">
        <v>1221</v>
      </c>
      <c r="E850" s="395" t="n">
        <v>32.97</v>
      </c>
    </row>
    <row r="851" customFormat="false" ht="12.75" hidden="false" customHeight="false" outlineLevel="0" collapsed="false">
      <c r="A851" s="0" t="n">
        <v>39257</v>
      </c>
      <c r="B851" s="0" t="s">
        <v>2068</v>
      </c>
      <c r="C851" s="0" t="s">
        <v>740</v>
      </c>
      <c r="D851" s="0" t="s">
        <v>1221</v>
      </c>
      <c r="E851" s="395" t="n">
        <v>6.41</v>
      </c>
    </row>
    <row r="852" customFormat="false" ht="12.75" hidden="false" customHeight="false" outlineLevel="0" collapsed="false">
      <c r="A852" s="0" t="n">
        <v>39261</v>
      </c>
      <c r="B852" s="0" t="s">
        <v>2069</v>
      </c>
      <c r="C852" s="0" t="s">
        <v>740</v>
      </c>
      <c r="D852" s="0" t="s">
        <v>1221</v>
      </c>
      <c r="E852" s="395" t="n">
        <v>34.17</v>
      </c>
    </row>
    <row r="853" customFormat="false" ht="12.75" hidden="false" customHeight="false" outlineLevel="0" collapsed="false">
      <c r="A853" s="0" t="n">
        <v>39268</v>
      </c>
      <c r="B853" s="0" t="s">
        <v>2070</v>
      </c>
      <c r="C853" s="0" t="s">
        <v>740</v>
      </c>
      <c r="D853" s="0" t="s">
        <v>1221</v>
      </c>
      <c r="E853" s="395" t="n">
        <v>394.18</v>
      </c>
    </row>
    <row r="854" customFormat="false" ht="12.75" hidden="false" customHeight="false" outlineLevel="0" collapsed="false">
      <c r="A854" s="0" t="n">
        <v>39262</v>
      </c>
      <c r="B854" s="0" t="s">
        <v>2071</v>
      </c>
      <c r="C854" s="0" t="s">
        <v>740</v>
      </c>
      <c r="D854" s="0" t="s">
        <v>1221</v>
      </c>
      <c r="E854" s="395" t="n">
        <v>53.42</v>
      </c>
    </row>
    <row r="855" customFormat="false" ht="12.75" hidden="false" customHeight="false" outlineLevel="0" collapsed="false">
      <c r="A855" s="0" t="n">
        <v>39258</v>
      </c>
      <c r="B855" s="0" t="s">
        <v>835</v>
      </c>
      <c r="C855" s="0" t="s">
        <v>740</v>
      </c>
      <c r="D855" s="0" t="s">
        <v>1221</v>
      </c>
      <c r="E855" s="395" t="n">
        <v>9.5</v>
      </c>
    </row>
    <row r="856" customFormat="false" ht="12.75" hidden="false" customHeight="false" outlineLevel="0" collapsed="false">
      <c r="A856" s="0" t="n">
        <v>39263</v>
      </c>
      <c r="B856" s="0" t="s">
        <v>2072</v>
      </c>
      <c r="C856" s="0" t="s">
        <v>740</v>
      </c>
      <c r="D856" s="0" t="s">
        <v>1221</v>
      </c>
      <c r="E856" s="395" t="n">
        <v>82.65</v>
      </c>
    </row>
    <row r="857" customFormat="false" ht="12.75" hidden="false" customHeight="false" outlineLevel="0" collapsed="false">
      <c r="A857" s="0" t="n">
        <v>39264</v>
      </c>
      <c r="B857" s="0" t="s">
        <v>2073</v>
      </c>
      <c r="C857" s="0" t="s">
        <v>740</v>
      </c>
      <c r="D857" s="0" t="s">
        <v>1221</v>
      </c>
      <c r="E857" s="395" t="n">
        <v>111.91</v>
      </c>
    </row>
    <row r="858" customFormat="false" ht="12.75" hidden="false" customHeight="false" outlineLevel="0" collapsed="false">
      <c r="A858" s="0" t="n">
        <v>39259</v>
      </c>
      <c r="B858" s="0" t="s">
        <v>837</v>
      </c>
      <c r="C858" s="0" t="s">
        <v>740</v>
      </c>
      <c r="D858" s="0" t="s">
        <v>1221</v>
      </c>
      <c r="E858" s="395" t="n">
        <v>14.48</v>
      </c>
    </row>
    <row r="859" customFormat="false" ht="12.75" hidden="false" customHeight="false" outlineLevel="0" collapsed="false">
      <c r="A859" s="0" t="n">
        <v>39265</v>
      </c>
      <c r="B859" s="0" t="s">
        <v>2074</v>
      </c>
      <c r="C859" s="0" t="s">
        <v>740</v>
      </c>
      <c r="D859" s="0" t="s">
        <v>1221</v>
      </c>
      <c r="E859" s="395" t="n">
        <v>164.86</v>
      </c>
    </row>
    <row r="860" customFormat="false" ht="12.75" hidden="false" customHeight="false" outlineLevel="0" collapsed="false">
      <c r="A860" s="0" t="n">
        <v>39260</v>
      </c>
      <c r="B860" s="0" t="s">
        <v>2075</v>
      </c>
      <c r="C860" s="0" t="s">
        <v>740</v>
      </c>
      <c r="D860" s="0" t="s">
        <v>1221</v>
      </c>
      <c r="E860" s="395" t="n">
        <v>20.61</v>
      </c>
    </row>
    <row r="861" customFormat="false" ht="12.75" hidden="false" customHeight="false" outlineLevel="0" collapsed="false">
      <c r="A861" s="0" t="n">
        <v>39266</v>
      </c>
      <c r="B861" s="0" t="s">
        <v>2076</v>
      </c>
      <c r="C861" s="0" t="s">
        <v>740</v>
      </c>
      <c r="D861" s="0" t="s">
        <v>1221</v>
      </c>
      <c r="E861" s="395" t="n">
        <v>231.33</v>
      </c>
    </row>
    <row r="862" customFormat="false" ht="12.75" hidden="false" customHeight="false" outlineLevel="0" collapsed="false">
      <c r="A862" s="0" t="n">
        <v>39267</v>
      </c>
      <c r="B862" s="0" t="s">
        <v>2077</v>
      </c>
      <c r="C862" s="0" t="s">
        <v>740</v>
      </c>
      <c r="D862" s="0" t="s">
        <v>1221</v>
      </c>
      <c r="E862" s="395" t="n">
        <v>303.23</v>
      </c>
    </row>
    <row r="863" customFormat="false" ht="12.75" hidden="false" customHeight="false" outlineLevel="0" collapsed="false">
      <c r="A863" s="0" t="n">
        <v>11901</v>
      </c>
      <c r="B863" s="0" t="s">
        <v>2078</v>
      </c>
      <c r="C863" s="0" t="s">
        <v>740</v>
      </c>
      <c r="D863" s="0" t="s">
        <v>1221</v>
      </c>
      <c r="E863" s="395" t="n">
        <v>0.66</v>
      </c>
    </row>
    <row r="864" customFormat="false" ht="12.75" hidden="false" customHeight="false" outlineLevel="0" collapsed="false">
      <c r="A864" s="0" t="n">
        <v>11902</v>
      </c>
      <c r="B864" s="0" t="s">
        <v>2079</v>
      </c>
      <c r="C864" s="0" t="s">
        <v>740</v>
      </c>
      <c r="D864" s="0" t="s">
        <v>1221</v>
      </c>
      <c r="E864" s="395" t="n">
        <v>1.27</v>
      </c>
    </row>
    <row r="865" customFormat="false" ht="12.75" hidden="false" customHeight="false" outlineLevel="0" collapsed="false">
      <c r="A865" s="0" t="n">
        <v>11903</v>
      </c>
      <c r="B865" s="0" t="s">
        <v>2080</v>
      </c>
      <c r="C865" s="0" t="s">
        <v>740</v>
      </c>
      <c r="D865" s="0" t="s">
        <v>1221</v>
      </c>
      <c r="E865" s="395" t="n">
        <v>1.34</v>
      </c>
    </row>
    <row r="866" customFormat="false" ht="12.75" hidden="false" customHeight="false" outlineLevel="0" collapsed="false">
      <c r="A866" s="0" t="n">
        <v>11904</v>
      </c>
      <c r="B866" s="0" t="s">
        <v>2081</v>
      </c>
      <c r="C866" s="0" t="s">
        <v>740</v>
      </c>
      <c r="D866" s="0" t="s">
        <v>1221</v>
      </c>
      <c r="E866" s="395" t="n">
        <v>2.04</v>
      </c>
    </row>
    <row r="867" customFormat="false" ht="12.75" hidden="false" customHeight="false" outlineLevel="0" collapsed="false">
      <c r="A867" s="0" t="n">
        <v>11905</v>
      </c>
      <c r="B867" s="0" t="s">
        <v>2082</v>
      </c>
      <c r="C867" s="0" t="s">
        <v>740</v>
      </c>
      <c r="D867" s="0" t="s">
        <v>1221</v>
      </c>
      <c r="E867" s="395" t="n">
        <v>2.48</v>
      </c>
    </row>
    <row r="868" customFormat="false" ht="12.75" hidden="false" customHeight="false" outlineLevel="0" collapsed="false">
      <c r="A868" s="0" t="n">
        <v>11906</v>
      </c>
      <c r="B868" s="0" t="s">
        <v>2083</v>
      </c>
      <c r="C868" s="0" t="s">
        <v>740</v>
      </c>
      <c r="D868" s="0" t="s">
        <v>1221</v>
      </c>
      <c r="E868" s="395" t="n">
        <v>3.16</v>
      </c>
    </row>
    <row r="869" customFormat="false" ht="12.75" hidden="false" customHeight="false" outlineLevel="0" collapsed="false">
      <c r="A869" s="0" t="n">
        <v>11919</v>
      </c>
      <c r="B869" s="0" t="s">
        <v>2084</v>
      </c>
      <c r="C869" s="0" t="s">
        <v>740</v>
      </c>
      <c r="D869" s="0" t="s">
        <v>1221</v>
      </c>
      <c r="E869" s="395" t="n">
        <v>5.79</v>
      </c>
    </row>
    <row r="870" customFormat="false" ht="12.75" hidden="false" customHeight="false" outlineLevel="0" collapsed="false">
      <c r="A870" s="0" t="n">
        <v>11920</v>
      </c>
      <c r="B870" s="0" t="s">
        <v>2085</v>
      </c>
      <c r="C870" s="0" t="s">
        <v>740</v>
      </c>
      <c r="D870" s="0" t="s">
        <v>1221</v>
      </c>
      <c r="E870" s="395" t="n">
        <v>11</v>
      </c>
    </row>
    <row r="871" customFormat="false" ht="12.75" hidden="false" customHeight="false" outlineLevel="0" collapsed="false">
      <c r="A871" s="0" t="n">
        <v>11924</v>
      </c>
      <c r="B871" s="0" t="s">
        <v>2086</v>
      </c>
      <c r="C871" s="0" t="s">
        <v>740</v>
      </c>
      <c r="D871" s="0" t="s">
        <v>1221</v>
      </c>
      <c r="E871" s="395" t="n">
        <v>92.34</v>
      </c>
    </row>
    <row r="872" customFormat="false" ht="12.75" hidden="false" customHeight="false" outlineLevel="0" collapsed="false">
      <c r="A872" s="0" t="n">
        <v>11921</v>
      </c>
      <c r="B872" s="0" t="s">
        <v>2087</v>
      </c>
      <c r="C872" s="0" t="s">
        <v>740</v>
      </c>
      <c r="D872" s="0" t="s">
        <v>1221</v>
      </c>
      <c r="E872" s="395" t="n">
        <v>16.09</v>
      </c>
    </row>
    <row r="873" customFormat="false" ht="12.75" hidden="false" customHeight="false" outlineLevel="0" collapsed="false">
      <c r="A873" s="0" t="n">
        <v>11922</v>
      </c>
      <c r="B873" s="0" t="s">
        <v>2088</v>
      </c>
      <c r="C873" s="0" t="s">
        <v>740</v>
      </c>
      <c r="D873" s="0" t="s">
        <v>1221</v>
      </c>
      <c r="E873" s="395" t="n">
        <v>26.02</v>
      </c>
    </row>
    <row r="874" customFormat="false" ht="12.75" hidden="false" customHeight="false" outlineLevel="0" collapsed="false">
      <c r="A874" s="0" t="n">
        <v>11923</v>
      </c>
      <c r="B874" s="0" t="s">
        <v>2089</v>
      </c>
      <c r="C874" s="0" t="s">
        <v>740</v>
      </c>
      <c r="D874" s="0" t="s">
        <v>1221</v>
      </c>
      <c r="E874" s="395" t="n">
        <v>38.1</v>
      </c>
    </row>
    <row r="875" customFormat="false" ht="12.75" hidden="false" customHeight="false" outlineLevel="0" collapsed="false">
      <c r="A875" s="0" t="n">
        <v>11916</v>
      </c>
      <c r="B875" s="0" t="s">
        <v>2090</v>
      </c>
      <c r="C875" s="0" t="s">
        <v>740</v>
      </c>
      <c r="D875" s="0" t="s">
        <v>1221</v>
      </c>
      <c r="E875" s="395" t="n">
        <v>7.92</v>
      </c>
    </row>
    <row r="876" customFormat="false" ht="12.75" hidden="false" customHeight="false" outlineLevel="0" collapsed="false">
      <c r="A876" s="0" t="n">
        <v>11914</v>
      </c>
      <c r="B876" s="0" t="s">
        <v>2091</v>
      </c>
      <c r="C876" s="0" t="s">
        <v>740</v>
      </c>
      <c r="D876" s="0" t="s">
        <v>1221</v>
      </c>
      <c r="E876" s="395" t="n">
        <v>57.08</v>
      </c>
    </row>
    <row r="877" customFormat="false" ht="12.75" hidden="false" customHeight="false" outlineLevel="0" collapsed="false">
      <c r="A877" s="0" t="n">
        <v>11917</v>
      </c>
      <c r="B877" s="0" t="s">
        <v>2092</v>
      </c>
      <c r="C877" s="0" t="s">
        <v>740</v>
      </c>
      <c r="D877" s="0" t="s">
        <v>1221</v>
      </c>
      <c r="E877" s="395" t="n">
        <v>13.95</v>
      </c>
    </row>
    <row r="878" customFormat="false" ht="12.75" hidden="false" customHeight="false" outlineLevel="0" collapsed="false">
      <c r="A878" s="0" t="n">
        <v>11918</v>
      </c>
      <c r="B878" s="0" t="s">
        <v>2093</v>
      </c>
      <c r="C878" s="0" t="s">
        <v>740</v>
      </c>
      <c r="D878" s="0" t="s">
        <v>1221</v>
      </c>
      <c r="E878" s="395" t="n">
        <v>16.55</v>
      </c>
    </row>
    <row r="879" customFormat="false" ht="12.75" hidden="false" customHeight="false" outlineLevel="0" collapsed="false">
      <c r="A879" s="0" t="n">
        <v>37734</v>
      </c>
      <c r="B879" s="0" t="s">
        <v>2094</v>
      </c>
      <c r="C879" s="0" t="s">
        <v>88</v>
      </c>
      <c r="D879" s="0" t="s">
        <v>1223</v>
      </c>
      <c r="E879" s="395" t="n">
        <v>71861.01</v>
      </c>
    </row>
    <row r="880" customFormat="false" ht="12.75" hidden="false" customHeight="false" outlineLevel="0" collapsed="false">
      <c r="A880" s="0" t="n">
        <v>42251</v>
      </c>
      <c r="B880" s="0" t="s">
        <v>2095</v>
      </c>
      <c r="C880" s="0" t="s">
        <v>88</v>
      </c>
      <c r="D880" s="0" t="s">
        <v>1223</v>
      </c>
      <c r="E880" s="395" t="n">
        <v>81602.56</v>
      </c>
    </row>
    <row r="881" customFormat="false" ht="12.75" hidden="false" customHeight="false" outlineLevel="0" collapsed="false">
      <c r="A881" s="0" t="n">
        <v>37733</v>
      </c>
      <c r="B881" s="0" t="s">
        <v>2096</v>
      </c>
      <c r="C881" s="0" t="s">
        <v>88</v>
      </c>
      <c r="D881" s="0" t="s">
        <v>1223</v>
      </c>
      <c r="E881" s="395" t="n">
        <v>53881.11</v>
      </c>
    </row>
    <row r="882" customFormat="false" ht="12.75" hidden="false" customHeight="false" outlineLevel="0" collapsed="false">
      <c r="A882" s="0" t="n">
        <v>37735</v>
      </c>
      <c r="B882" s="0" t="s">
        <v>2097</v>
      </c>
      <c r="C882" s="0" t="s">
        <v>88</v>
      </c>
      <c r="D882" s="0" t="s">
        <v>1223</v>
      </c>
      <c r="E882" s="395" t="n">
        <v>64926.74</v>
      </c>
    </row>
    <row r="883" customFormat="false" ht="12.75" hidden="false" customHeight="false" outlineLevel="0" collapsed="false">
      <c r="A883" s="0" t="n">
        <v>5090</v>
      </c>
      <c r="B883" s="0" t="s">
        <v>2098</v>
      </c>
      <c r="C883" s="0" t="s">
        <v>88</v>
      </c>
      <c r="D883" s="0" t="s">
        <v>1228</v>
      </c>
      <c r="E883" s="395" t="n">
        <v>18.9</v>
      </c>
    </row>
    <row r="884" customFormat="false" ht="12.75" hidden="false" customHeight="false" outlineLevel="0" collapsed="false">
      <c r="A884" s="0" t="n">
        <v>5085</v>
      </c>
      <c r="B884" s="0" t="s">
        <v>2099</v>
      </c>
      <c r="C884" s="0" t="s">
        <v>88</v>
      </c>
      <c r="D884" s="0" t="s">
        <v>1221</v>
      </c>
      <c r="E884" s="395" t="n">
        <v>28.13</v>
      </c>
    </row>
    <row r="885" customFormat="false" ht="12.75" hidden="false" customHeight="false" outlineLevel="0" collapsed="false">
      <c r="A885" s="0" t="n">
        <v>43603</v>
      </c>
      <c r="B885" s="0" t="s">
        <v>2100</v>
      </c>
      <c r="C885" s="0" t="s">
        <v>88</v>
      </c>
      <c r="D885" s="0" t="s">
        <v>1221</v>
      </c>
      <c r="E885" s="395" t="n">
        <v>40.19</v>
      </c>
    </row>
    <row r="886" customFormat="false" ht="12.75" hidden="false" customHeight="false" outlineLevel="0" collapsed="false">
      <c r="A886" s="0" t="n">
        <v>38374</v>
      </c>
      <c r="B886" s="0" t="s">
        <v>2101</v>
      </c>
      <c r="C886" s="0" t="s">
        <v>88</v>
      </c>
      <c r="D886" s="0" t="s">
        <v>1221</v>
      </c>
      <c r="E886" s="395" t="n">
        <v>1080.03</v>
      </c>
    </row>
    <row r="887" customFormat="false" ht="12.75" hidden="false" customHeight="false" outlineLevel="0" collapsed="false">
      <c r="A887" s="0" t="n">
        <v>20209</v>
      </c>
      <c r="B887" s="0" t="s">
        <v>2102</v>
      </c>
      <c r="C887" s="0" t="s">
        <v>740</v>
      </c>
      <c r="D887" s="0" t="s">
        <v>1221</v>
      </c>
      <c r="E887" s="395" t="n">
        <v>32.25</v>
      </c>
    </row>
    <row r="888" customFormat="false" ht="12.75" hidden="false" customHeight="false" outlineLevel="0" collapsed="false">
      <c r="A888" s="0" t="n">
        <v>20212</v>
      </c>
      <c r="B888" s="0" t="s">
        <v>2103</v>
      </c>
      <c r="C888" s="0" t="s">
        <v>740</v>
      </c>
      <c r="D888" s="0" t="s">
        <v>1221</v>
      </c>
      <c r="E888" s="395" t="n">
        <v>27</v>
      </c>
    </row>
    <row r="889" customFormat="false" ht="12.75" hidden="false" customHeight="false" outlineLevel="0" collapsed="false">
      <c r="A889" s="0" t="n">
        <v>4433</v>
      </c>
      <c r="B889" s="0" t="s">
        <v>2104</v>
      </c>
      <c r="C889" s="0" t="s">
        <v>740</v>
      </c>
      <c r="D889" s="0" t="s">
        <v>1221</v>
      </c>
      <c r="E889" s="395" t="n">
        <v>30.89</v>
      </c>
    </row>
    <row r="890" customFormat="false" ht="12.75" hidden="false" customHeight="false" outlineLevel="0" collapsed="false">
      <c r="A890" s="0" t="n">
        <v>4430</v>
      </c>
      <c r="B890" s="0" t="s">
        <v>747</v>
      </c>
      <c r="C890" s="0" t="s">
        <v>740</v>
      </c>
      <c r="D890" s="0" t="s">
        <v>1228</v>
      </c>
      <c r="E890" s="395" t="n">
        <v>15.8</v>
      </c>
    </row>
    <row r="891" customFormat="false" ht="12.75" hidden="false" customHeight="false" outlineLevel="0" collapsed="false">
      <c r="A891" s="0" t="n">
        <v>4400</v>
      </c>
      <c r="B891" s="0" t="s">
        <v>2105</v>
      </c>
      <c r="C891" s="0" t="s">
        <v>740</v>
      </c>
      <c r="D891" s="0" t="s">
        <v>1221</v>
      </c>
      <c r="E891" s="395" t="n">
        <v>25.14</v>
      </c>
    </row>
    <row r="892" customFormat="false" ht="12.75" hidden="false" customHeight="false" outlineLevel="0" collapsed="false">
      <c r="A892" s="0" t="n">
        <v>2729</v>
      </c>
      <c r="B892" s="0" t="s">
        <v>2106</v>
      </c>
      <c r="C892" s="0" t="s">
        <v>88</v>
      </c>
      <c r="D892" s="0" t="s">
        <v>1221</v>
      </c>
      <c r="E892" s="395" t="n">
        <v>28.44</v>
      </c>
    </row>
    <row r="893" customFormat="false" ht="12.75" hidden="false" customHeight="false" outlineLevel="0" collapsed="false">
      <c r="A893" s="0" t="n">
        <v>4513</v>
      </c>
      <c r="B893" s="0" t="s">
        <v>2107</v>
      </c>
      <c r="C893" s="0" t="s">
        <v>740</v>
      </c>
      <c r="D893" s="0" t="s">
        <v>1221</v>
      </c>
      <c r="E893" s="395" t="n">
        <v>5.94</v>
      </c>
    </row>
    <row r="894" customFormat="false" ht="12.75" hidden="false" customHeight="false" outlineLevel="0" collapsed="false">
      <c r="A894" s="0" t="n">
        <v>11871</v>
      </c>
      <c r="B894" s="0" t="s">
        <v>2108</v>
      </c>
      <c r="C894" s="0" t="s">
        <v>88</v>
      </c>
      <c r="D894" s="0" t="s">
        <v>1223</v>
      </c>
      <c r="E894" s="395" t="n">
        <v>458</v>
      </c>
    </row>
    <row r="895" customFormat="false" ht="12.75" hidden="false" customHeight="false" outlineLevel="0" collapsed="false">
      <c r="A895" s="0" t="n">
        <v>34636</v>
      </c>
      <c r="B895" s="0" t="s">
        <v>2109</v>
      </c>
      <c r="C895" s="0" t="s">
        <v>88</v>
      </c>
      <c r="D895" s="0" t="s">
        <v>1228</v>
      </c>
      <c r="E895" s="395" t="n">
        <v>499</v>
      </c>
    </row>
    <row r="896" customFormat="false" ht="12.75" hidden="false" customHeight="false" outlineLevel="0" collapsed="false">
      <c r="A896" s="0" t="n">
        <v>34639</v>
      </c>
      <c r="B896" s="0" t="s">
        <v>2110</v>
      </c>
      <c r="C896" s="0" t="s">
        <v>88</v>
      </c>
      <c r="D896" s="0" t="s">
        <v>1221</v>
      </c>
      <c r="E896" s="395" t="n">
        <v>1013.46</v>
      </c>
    </row>
    <row r="897" customFormat="false" ht="12.75" hidden="false" customHeight="false" outlineLevel="0" collapsed="false">
      <c r="A897" s="0" t="n">
        <v>34640</v>
      </c>
      <c r="B897" s="0" t="s">
        <v>2111</v>
      </c>
      <c r="C897" s="0" t="s">
        <v>88</v>
      </c>
      <c r="D897" s="0" t="s">
        <v>1221</v>
      </c>
      <c r="E897" s="395" t="n">
        <v>1138.38</v>
      </c>
    </row>
    <row r="898" customFormat="false" ht="12.75" hidden="false" customHeight="false" outlineLevel="0" collapsed="false">
      <c r="A898" s="0" t="n">
        <v>34637</v>
      </c>
      <c r="B898" s="0" t="s">
        <v>2112</v>
      </c>
      <c r="C898" s="0" t="s">
        <v>88</v>
      </c>
      <c r="D898" s="0" t="s">
        <v>1221</v>
      </c>
      <c r="E898" s="395" t="n">
        <v>286.5</v>
      </c>
    </row>
    <row r="899" customFormat="false" ht="12.75" hidden="false" customHeight="false" outlineLevel="0" collapsed="false">
      <c r="A899" s="0" t="n">
        <v>34638</v>
      </c>
      <c r="B899" s="0" t="s">
        <v>2113</v>
      </c>
      <c r="C899" s="0" t="s">
        <v>88</v>
      </c>
      <c r="D899" s="0" t="s">
        <v>1221</v>
      </c>
      <c r="E899" s="395" t="n">
        <v>491.31</v>
      </c>
    </row>
    <row r="900" customFormat="false" ht="12.75" hidden="false" customHeight="false" outlineLevel="0" collapsed="false">
      <c r="A900" s="0" t="n">
        <v>11868</v>
      </c>
      <c r="B900" s="0" t="s">
        <v>2114</v>
      </c>
      <c r="C900" s="0" t="s">
        <v>88</v>
      </c>
      <c r="D900" s="0" t="s">
        <v>1223</v>
      </c>
      <c r="E900" s="395" t="n">
        <v>629.46</v>
      </c>
    </row>
    <row r="901" customFormat="false" ht="12.75" hidden="false" customHeight="false" outlineLevel="0" collapsed="false">
      <c r="A901" s="0" t="n">
        <v>37106</v>
      </c>
      <c r="B901" s="0" t="s">
        <v>2115</v>
      </c>
      <c r="C901" s="0" t="s">
        <v>88</v>
      </c>
      <c r="D901" s="0" t="s">
        <v>1223</v>
      </c>
      <c r="E901" s="395" t="n">
        <v>6079.85</v>
      </c>
    </row>
    <row r="902" customFormat="false" ht="12.75" hidden="false" customHeight="false" outlineLevel="0" collapsed="false">
      <c r="A902" s="0" t="n">
        <v>11869</v>
      </c>
      <c r="B902" s="0" t="s">
        <v>2116</v>
      </c>
      <c r="C902" s="0" t="s">
        <v>88</v>
      </c>
      <c r="D902" s="0" t="s">
        <v>1223</v>
      </c>
      <c r="E902" s="395" t="n">
        <v>1021.28</v>
      </c>
    </row>
    <row r="903" customFormat="false" ht="12.75" hidden="false" customHeight="false" outlineLevel="0" collapsed="false">
      <c r="A903" s="0" t="n">
        <v>37104</v>
      </c>
      <c r="B903" s="0" t="s">
        <v>2117</v>
      </c>
      <c r="C903" s="0" t="s">
        <v>88</v>
      </c>
      <c r="D903" s="0" t="s">
        <v>1223</v>
      </c>
      <c r="E903" s="395" t="n">
        <v>1316.5</v>
      </c>
    </row>
    <row r="904" customFormat="false" ht="12.75" hidden="false" customHeight="false" outlineLevel="0" collapsed="false">
      <c r="A904" s="0" t="n">
        <v>37105</v>
      </c>
      <c r="B904" s="0" t="s">
        <v>2118</v>
      </c>
      <c r="C904" s="0" t="s">
        <v>88</v>
      </c>
      <c r="D904" s="0" t="s">
        <v>1223</v>
      </c>
      <c r="E904" s="395" t="n">
        <v>2932.05</v>
      </c>
    </row>
    <row r="905" customFormat="false" ht="12.75" hidden="false" customHeight="false" outlineLevel="0" collapsed="false">
      <c r="A905" s="0" t="n">
        <v>34641</v>
      </c>
      <c r="B905" s="0" t="s">
        <v>2119</v>
      </c>
      <c r="C905" s="0" t="s">
        <v>88</v>
      </c>
      <c r="D905" s="0" t="s">
        <v>1221</v>
      </c>
      <c r="E905" s="395" t="n">
        <v>98.85</v>
      </c>
    </row>
    <row r="906" customFormat="false" ht="12.75" hidden="false" customHeight="false" outlineLevel="0" collapsed="false">
      <c r="A906" s="0" t="n">
        <v>43434</v>
      </c>
      <c r="B906" s="0" t="s">
        <v>2120</v>
      </c>
      <c r="C906" s="0" t="s">
        <v>88</v>
      </c>
      <c r="D906" s="0" t="s">
        <v>1221</v>
      </c>
      <c r="E906" s="395" t="n">
        <v>106.88</v>
      </c>
    </row>
    <row r="907" customFormat="false" ht="12.75" hidden="false" customHeight="false" outlineLevel="0" collapsed="false">
      <c r="A907" s="0" t="n">
        <v>43435</v>
      </c>
      <c r="B907" s="0" t="s">
        <v>2121</v>
      </c>
      <c r="C907" s="0" t="s">
        <v>88</v>
      </c>
      <c r="D907" s="0" t="s">
        <v>1221</v>
      </c>
      <c r="E907" s="395" t="n">
        <v>195.94</v>
      </c>
    </row>
    <row r="908" customFormat="false" ht="12.75" hidden="false" customHeight="false" outlineLevel="0" collapsed="false">
      <c r="A908" s="0" t="n">
        <v>43436</v>
      </c>
      <c r="B908" s="0" t="s">
        <v>2122</v>
      </c>
      <c r="C908" s="0" t="s">
        <v>88</v>
      </c>
      <c r="D908" s="0" t="s">
        <v>1221</v>
      </c>
      <c r="E908" s="395" t="n">
        <v>342.9</v>
      </c>
    </row>
    <row r="909" customFormat="false" ht="12.75" hidden="false" customHeight="false" outlineLevel="0" collapsed="false">
      <c r="A909" s="0" t="n">
        <v>43437</v>
      </c>
      <c r="B909" s="0" t="s">
        <v>2123</v>
      </c>
      <c r="C909" s="0" t="s">
        <v>88</v>
      </c>
      <c r="D909" s="0" t="s">
        <v>1221</v>
      </c>
      <c r="E909" s="395" t="n">
        <v>621.68</v>
      </c>
    </row>
    <row r="910" customFormat="false" ht="12.75" hidden="false" customHeight="false" outlineLevel="0" collapsed="false">
      <c r="A910" s="0" t="n">
        <v>43438</v>
      </c>
      <c r="B910" s="0" t="s">
        <v>2124</v>
      </c>
      <c r="C910" s="0" t="s">
        <v>88</v>
      </c>
      <c r="D910" s="0" t="s">
        <v>1221</v>
      </c>
      <c r="E910" s="395" t="n">
        <v>1113.34</v>
      </c>
    </row>
    <row r="911" customFormat="false" ht="12.75" hidden="false" customHeight="false" outlineLevel="0" collapsed="false">
      <c r="A911" s="0" t="n">
        <v>41627</v>
      </c>
      <c r="B911" s="0" t="s">
        <v>2125</v>
      </c>
      <c r="C911" s="0" t="s">
        <v>88</v>
      </c>
      <c r="D911" s="0" t="s">
        <v>1221</v>
      </c>
      <c r="E911" s="395" t="n">
        <v>164.77</v>
      </c>
    </row>
    <row r="912" customFormat="false" ht="12.75" hidden="false" customHeight="false" outlineLevel="0" collapsed="false">
      <c r="A912" s="0" t="n">
        <v>41628</v>
      </c>
      <c r="B912" s="0" t="s">
        <v>2126</v>
      </c>
      <c r="C912" s="0" t="s">
        <v>88</v>
      </c>
      <c r="D912" s="0" t="s">
        <v>1221</v>
      </c>
      <c r="E912" s="395" t="n">
        <v>302.82</v>
      </c>
    </row>
    <row r="913" customFormat="false" ht="12.75" hidden="false" customHeight="false" outlineLevel="0" collapsed="false">
      <c r="A913" s="0" t="n">
        <v>41629</v>
      </c>
      <c r="B913" s="0" t="s">
        <v>2127</v>
      </c>
      <c r="C913" s="0" t="s">
        <v>88</v>
      </c>
      <c r="D913" s="0" t="s">
        <v>1221</v>
      </c>
      <c r="E913" s="395" t="n">
        <v>384.77</v>
      </c>
    </row>
    <row r="914" customFormat="false" ht="12.75" hidden="false" customHeight="false" outlineLevel="0" collapsed="false">
      <c r="A914" s="0" t="n">
        <v>43429</v>
      </c>
      <c r="B914" s="0" t="s">
        <v>2128</v>
      </c>
      <c r="C914" s="0" t="s">
        <v>88</v>
      </c>
      <c r="D914" s="0" t="s">
        <v>1221</v>
      </c>
      <c r="E914" s="395" t="n">
        <v>85.25</v>
      </c>
    </row>
    <row r="915" customFormat="false" ht="12.75" hidden="false" customHeight="false" outlineLevel="0" collapsed="false">
      <c r="A915" s="0" t="n">
        <v>43430</v>
      </c>
      <c r="B915" s="0" t="s">
        <v>2129</v>
      </c>
      <c r="C915" s="0" t="s">
        <v>88</v>
      </c>
      <c r="D915" s="0" t="s">
        <v>1221</v>
      </c>
      <c r="E915" s="395" t="n">
        <v>141.61</v>
      </c>
    </row>
    <row r="916" customFormat="false" ht="12.75" hidden="false" customHeight="false" outlineLevel="0" collapsed="false">
      <c r="A916" s="0" t="n">
        <v>43431</v>
      </c>
      <c r="B916" s="0" t="s">
        <v>2130</v>
      </c>
      <c r="C916" s="0" t="s">
        <v>88</v>
      </c>
      <c r="D916" s="0" t="s">
        <v>1221</v>
      </c>
      <c r="E916" s="395" t="n">
        <v>274.32</v>
      </c>
    </row>
    <row r="917" customFormat="false" ht="12.75" hidden="false" customHeight="false" outlineLevel="0" collapsed="false">
      <c r="A917" s="0" t="n">
        <v>43432</v>
      </c>
      <c r="B917" s="0" t="s">
        <v>2131</v>
      </c>
      <c r="C917" s="0" t="s">
        <v>88</v>
      </c>
      <c r="D917" s="0" t="s">
        <v>1221</v>
      </c>
      <c r="E917" s="395" t="n">
        <v>570.03</v>
      </c>
    </row>
    <row r="918" customFormat="false" ht="12.75" hidden="false" customHeight="false" outlineLevel="0" collapsed="false">
      <c r="A918" s="0" t="n">
        <v>43433</v>
      </c>
      <c r="B918" s="0" t="s">
        <v>2132</v>
      </c>
      <c r="C918" s="0" t="s">
        <v>88</v>
      </c>
      <c r="D918" s="0" t="s">
        <v>1221</v>
      </c>
      <c r="E918" s="395" t="n">
        <v>898.68</v>
      </c>
    </row>
    <row r="919" customFormat="false" ht="12.75" hidden="false" customHeight="false" outlineLevel="0" collapsed="false">
      <c r="A919" s="0" t="n">
        <v>43094</v>
      </c>
      <c r="B919" s="0" t="s">
        <v>2133</v>
      </c>
      <c r="C919" s="0" t="s">
        <v>88</v>
      </c>
      <c r="D919" s="0" t="s">
        <v>1221</v>
      </c>
      <c r="E919" s="395" t="n">
        <v>297.31</v>
      </c>
    </row>
    <row r="920" customFormat="false" ht="12.75" hidden="false" customHeight="false" outlineLevel="0" collapsed="false">
      <c r="A920" s="0" t="n">
        <v>43093</v>
      </c>
      <c r="B920" s="0" t="s">
        <v>2134</v>
      </c>
      <c r="C920" s="0" t="s">
        <v>88</v>
      </c>
      <c r="D920" s="0" t="s">
        <v>1221</v>
      </c>
      <c r="E920" s="395" t="n">
        <v>315.95</v>
      </c>
    </row>
    <row r="921" customFormat="false" ht="12.75" hidden="false" customHeight="false" outlineLevel="0" collapsed="false">
      <c r="A921" s="0" t="n">
        <v>1030</v>
      </c>
      <c r="B921" s="0" t="s">
        <v>2135</v>
      </c>
      <c r="C921" s="0" t="s">
        <v>88</v>
      </c>
      <c r="D921" s="0" t="s">
        <v>1228</v>
      </c>
      <c r="E921" s="395" t="n">
        <v>48.98</v>
      </c>
    </row>
    <row r="922" customFormat="false" ht="12.75" hidden="false" customHeight="false" outlineLevel="0" collapsed="false">
      <c r="A922" s="0" t="n">
        <v>11694</v>
      </c>
      <c r="B922" s="0" t="s">
        <v>2136</v>
      </c>
      <c r="C922" s="0" t="s">
        <v>88</v>
      </c>
      <c r="D922" s="0" t="s">
        <v>1221</v>
      </c>
      <c r="E922" s="395" t="n">
        <v>1082.71</v>
      </c>
    </row>
    <row r="923" customFormat="false" ht="12.75" hidden="false" customHeight="false" outlineLevel="0" collapsed="false">
      <c r="A923" s="0" t="n">
        <v>11881</v>
      </c>
      <c r="B923" s="0" t="s">
        <v>2137</v>
      </c>
      <c r="C923" s="0" t="s">
        <v>88</v>
      </c>
      <c r="D923" s="0" t="s">
        <v>1221</v>
      </c>
      <c r="E923" s="395" t="n">
        <v>151.41</v>
      </c>
    </row>
    <row r="924" customFormat="false" ht="12.75" hidden="false" customHeight="false" outlineLevel="0" collapsed="false">
      <c r="A924" s="0" t="n">
        <v>35277</v>
      </c>
      <c r="B924" s="0" t="s">
        <v>2138</v>
      </c>
      <c r="C924" s="0" t="s">
        <v>88</v>
      </c>
      <c r="D924" s="0" t="s">
        <v>1221</v>
      </c>
      <c r="E924" s="395" t="n">
        <v>497.25</v>
      </c>
    </row>
    <row r="925" customFormat="false" ht="12.75" hidden="false" customHeight="false" outlineLevel="0" collapsed="false">
      <c r="A925" s="0" t="n">
        <v>10521</v>
      </c>
      <c r="B925" s="0" t="s">
        <v>2139</v>
      </c>
      <c r="C925" s="0" t="s">
        <v>88</v>
      </c>
      <c r="D925" s="0" t="s">
        <v>1221</v>
      </c>
      <c r="E925" s="395" t="n">
        <v>276.81</v>
      </c>
    </row>
    <row r="926" customFormat="false" ht="12.75" hidden="false" customHeight="false" outlineLevel="0" collapsed="false">
      <c r="A926" s="0" t="n">
        <v>10885</v>
      </c>
      <c r="B926" s="0" t="s">
        <v>2140</v>
      </c>
      <c r="C926" s="0" t="s">
        <v>88</v>
      </c>
      <c r="D926" s="0" t="s">
        <v>1221</v>
      </c>
      <c r="E926" s="395" t="n">
        <v>350.14</v>
      </c>
    </row>
    <row r="927" customFormat="false" ht="12.75" hidden="false" customHeight="false" outlineLevel="0" collapsed="false">
      <c r="A927" s="0" t="n">
        <v>20962</v>
      </c>
      <c r="B927" s="0" t="s">
        <v>2141</v>
      </c>
      <c r="C927" s="0" t="s">
        <v>88</v>
      </c>
      <c r="D927" s="0" t="s">
        <v>1228</v>
      </c>
      <c r="E927" s="395" t="n">
        <v>290</v>
      </c>
    </row>
    <row r="928" customFormat="false" ht="12.75" hidden="false" customHeight="false" outlineLevel="0" collapsed="false">
      <c r="A928" s="0" t="n">
        <v>20963</v>
      </c>
      <c r="B928" s="0" t="s">
        <v>2142</v>
      </c>
      <c r="C928" s="0" t="s">
        <v>88</v>
      </c>
      <c r="D928" s="0" t="s">
        <v>1221</v>
      </c>
      <c r="E928" s="395" t="n">
        <v>354.26</v>
      </c>
    </row>
    <row r="929" customFormat="false" ht="12.75" hidden="false" customHeight="false" outlineLevel="0" collapsed="false">
      <c r="A929" s="0" t="n">
        <v>34643</v>
      </c>
      <c r="B929" s="0" t="s">
        <v>2143</v>
      </c>
      <c r="C929" s="0" t="s">
        <v>88</v>
      </c>
      <c r="D929" s="0" t="s">
        <v>1221</v>
      </c>
      <c r="E929" s="395" t="n">
        <v>57.27</v>
      </c>
    </row>
    <row r="930" customFormat="false" ht="12.75" hidden="false" customHeight="false" outlineLevel="0" collapsed="false">
      <c r="A930" s="0" t="n">
        <v>41480</v>
      </c>
      <c r="B930" s="0" t="s">
        <v>2144</v>
      </c>
      <c r="C930" s="0" t="s">
        <v>88</v>
      </c>
      <c r="D930" s="0" t="s">
        <v>1221</v>
      </c>
      <c r="E930" s="395" t="n">
        <v>66.4</v>
      </c>
    </row>
    <row r="931" customFormat="false" ht="12.75" hidden="false" customHeight="false" outlineLevel="0" collapsed="false">
      <c r="A931" s="0" t="n">
        <v>41474</v>
      </c>
      <c r="B931" s="0" t="s">
        <v>2145</v>
      </c>
      <c r="C931" s="0" t="s">
        <v>88</v>
      </c>
      <c r="D931" s="0" t="s">
        <v>1221</v>
      </c>
      <c r="E931" s="395" t="n">
        <v>106.07</v>
      </c>
    </row>
    <row r="932" customFormat="false" ht="12.75" hidden="false" customHeight="false" outlineLevel="0" collapsed="false">
      <c r="A932" s="0" t="n">
        <v>41475</v>
      </c>
      <c r="B932" s="0" t="s">
        <v>2146</v>
      </c>
      <c r="C932" s="0" t="s">
        <v>88</v>
      </c>
      <c r="D932" s="0" t="s">
        <v>1221</v>
      </c>
      <c r="E932" s="395" t="n">
        <v>90.5</v>
      </c>
    </row>
    <row r="933" customFormat="false" ht="12.75" hidden="false" customHeight="false" outlineLevel="0" collapsed="false">
      <c r="A933" s="0" t="n">
        <v>41476</v>
      </c>
      <c r="B933" s="0" t="s">
        <v>2147</v>
      </c>
      <c r="C933" s="0" t="s">
        <v>88</v>
      </c>
      <c r="D933" s="0" t="s">
        <v>1221</v>
      </c>
      <c r="E933" s="395" t="n">
        <v>198.16</v>
      </c>
    </row>
    <row r="934" customFormat="false" ht="12.75" hidden="false" customHeight="false" outlineLevel="0" collapsed="false">
      <c r="A934" s="0" t="n">
        <v>2555</v>
      </c>
      <c r="B934" s="0" t="s">
        <v>2148</v>
      </c>
      <c r="C934" s="0" t="s">
        <v>88</v>
      </c>
      <c r="D934" s="0" t="s">
        <v>1221</v>
      </c>
      <c r="E934" s="395" t="n">
        <v>1.85</v>
      </c>
    </row>
    <row r="935" customFormat="false" ht="12.75" hidden="false" customHeight="false" outlineLevel="0" collapsed="false">
      <c r="A935" s="0" t="n">
        <v>2556</v>
      </c>
      <c r="B935" s="0" t="s">
        <v>2149</v>
      </c>
      <c r="C935" s="0" t="s">
        <v>88</v>
      </c>
      <c r="D935" s="0" t="s">
        <v>1221</v>
      </c>
      <c r="E935" s="395" t="n">
        <v>1.91</v>
      </c>
    </row>
    <row r="936" customFormat="false" ht="12.75" hidden="false" customHeight="false" outlineLevel="0" collapsed="false">
      <c r="A936" s="0" t="n">
        <v>2557</v>
      </c>
      <c r="B936" s="0" t="s">
        <v>2150</v>
      </c>
      <c r="C936" s="0" t="s">
        <v>88</v>
      </c>
      <c r="D936" s="0" t="s">
        <v>1221</v>
      </c>
      <c r="E936" s="395" t="n">
        <v>4.04</v>
      </c>
    </row>
    <row r="937" customFormat="false" ht="12.75" hidden="false" customHeight="false" outlineLevel="0" collapsed="false">
      <c r="A937" s="0" t="n">
        <v>10569</v>
      </c>
      <c r="B937" s="0" t="s">
        <v>2151</v>
      </c>
      <c r="C937" s="0" t="s">
        <v>88</v>
      </c>
      <c r="D937" s="0" t="s">
        <v>1221</v>
      </c>
      <c r="E937" s="395" t="n">
        <v>4.04</v>
      </c>
    </row>
    <row r="938" customFormat="false" ht="12.75" hidden="false" customHeight="false" outlineLevel="0" collapsed="false">
      <c r="A938" s="0" t="n">
        <v>39810</v>
      </c>
      <c r="B938" s="0" t="s">
        <v>2152</v>
      </c>
      <c r="C938" s="0" t="s">
        <v>88</v>
      </c>
      <c r="D938" s="0" t="s">
        <v>1221</v>
      </c>
      <c r="E938" s="395" t="n">
        <v>40.12</v>
      </c>
    </row>
    <row r="939" customFormat="false" ht="12.75" hidden="false" customHeight="false" outlineLevel="0" collapsed="false">
      <c r="A939" s="0" t="n">
        <v>39811</v>
      </c>
      <c r="B939" s="0" t="s">
        <v>2153</v>
      </c>
      <c r="C939" s="0" t="s">
        <v>88</v>
      </c>
      <c r="D939" s="0" t="s">
        <v>1221</v>
      </c>
      <c r="E939" s="395" t="n">
        <v>49.08</v>
      </c>
    </row>
    <row r="940" customFormat="false" ht="12.75" hidden="false" customHeight="false" outlineLevel="0" collapsed="false">
      <c r="A940" s="0" t="n">
        <v>39812</v>
      </c>
      <c r="B940" s="0" t="s">
        <v>2154</v>
      </c>
      <c r="C940" s="0" t="s">
        <v>88</v>
      </c>
      <c r="D940" s="0" t="s">
        <v>1221</v>
      </c>
      <c r="E940" s="395" t="n">
        <v>80.69</v>
      </c>
    </row>
    <row r="941" customFormat="false" ht="12.75" hidden="false" customHeight="false" outlineLevel="0" collapsed="false">
      <c r="A941" s="0" t="n">
        <v>43096</v>
      </c>
      <c r="B941" s="0" t="s">
        <v>2155</v>
      </c>
      <c r="C941" s="0" t="s">
        <v>88</v>
      </c>
      <c r="D941" s="0" t="s">
        <v>1221</v>
      </c>
      <c r="E941" s="395" t="n">
        <v>267.48</v>
      </c>
    </row>
    <row r="942" customFormat="false" ht="12.75" hidden="false" customHeight="false" outlineLevel="0" collapsed="false">
      <c r="A942" s="0" t="n">
        <v>43102</v>
      </c>
      <c r="B942" s="0" t="s">
        <v>2156</v>
      </c>
      <c r="C942" s="0" t="s">
        <v>88</v>
      </c>
      <c r="D942" s="0" t="s">
        <v>1221</v>
      </c>
      <c r="E942" s="395" t="n">
        <v>162.64</v>
      </c>
    </row>
    <row r="943" customFormat="false" ht="12.75" hidden="false" customHeight="false" outlineLevel="0" collapsed="false">
      <c r="A943" s="0" t="n">
        <v>43103</v>
      </c>
      <c r="B943" s="0" t="s">
        <v>2157</v>
      </c>
      <c r="C943" s="0" t="s">
        <v>88</v>
      </c>
      <c r="D943" s="0" t="s">
        <v>1221</v>
      </c>
      <c r="E943" s="395" t="n">
        <v>239.5</v>
      </c>
    </row>
    <row r="944" customFormat="false" ht="12.75" hidden="false" customHeight="false" outlineLevel="0" collapsed="false">
      <c r="A944" s="0" t="n">
        <v>43098</v>
      </c>
      <c r="B944" s="0" t="s">
        <v>2158</v>
      </c>
      <c r="C944" s="0" t="s">
        <v>88</v>
      </c>
      <c r="D944" s="0" t="s">
        <v>1221</v>
      </c>
      <c r="E944" s="395" t="n">
        <v>90.6</v>
      </c>
    </row>
    <row r="945" customFormat="false" ht="12.75" hidden="false" customHeight="false" outlineLevel="0" collapsed="false">
      <c r="A945" s="0" t="n">
        <v>43097</v>
      </c>
      <c r="B945" s="0" t="s">
        <v>2159</v>
      </c>
      <c r="C945" s="0" t="s">
        <v>88</v>
      </c>
      <c r="D945" s="0" t="s">
        <v>1221</v>
      </c>
      <c r="E945" s="395" t="n">
        <v>53.68</v>
      </c>
    </row>
    <row r="946" customFormat="false" ht="12.75" hidden="false" customHeight="false" outlineLevel="0" collapsed="false">
      <c r="A946" s="0" t="n">
        <v>43104</v>
      </c>
      <c r="B946" s="0" t="s">
        <v>2160</v>
      </c>
      <c r="C946" s="0" t="s">
        <v>88</v>
      </c>
      <c r="D946" s="0" t="s">
        <v>1221</v>
      </c>
      <c r="E946" s="395" t="n">
        <v>634.97</v>
      </c>
    </row>
    <row r="947" customFormat="false" ht="12.75" hidden="false" customHeight="false" outlineLevel="0" collapsed="false">
      <c r="A947" s="0" t="n">
        <v>39771</v>
      </c>
      <c r="B947" s="0" t="s">
        <v>2161</v>
      </c>
      <c r="C947" s="0" t="s">
        <v>88</v>
      </c>
      <c r="D947" s="0" t="s">
        <v>1221</v>
      </c>
      <c r="E947" s="395" t="n">
        <v>38.82</v>
      </c>
    </row>
    <row r="948" customFormat="false" ht="12.75" hidden="false" customHeight="false" outlineLevel="0" collapsed="false">
      <c r="A948" s="0" t="n">
        <v>39772</v>
      </c>
      <c r="B948" s="0" t="s">
        <v>2162</v>
      </c>
      <c r="C948" s="0" t="s">
        <v>88</v>
      </c>
      <c r="D948" s="0" t="s">
        <v>1221</v>
      </c>
      <c r="E948" s="395" t="n">
        <v>76.3</v>
      </c>
    </row>
    <row r="949" customFormat="false" ht="12.75" hidden="false" customHeight="false" outlineLevel="0" collapsed="false">
      <c r="A949" s="0" t="n">
        <v>39773</v>
      </c>
      <c r="B949" s="0" t="s">
        <v>2163</v>
      </c>
      <c r="C949" s="0" t="s">
        <v>88</v>
      </c>
      <c r="D949" s="0" t="s">
        <v>1221</v>
      </c>
      <c r="E949" s="395" t="n">
        <v>122.64</v>
      </c>
    </row>
    <row r="950" customFormat="false" ht="12.75" hidden="false" customHeight="false" outlineLevel="0" collapsed="false">
      <c r="A950" s="0" t="n">
        <v>39774</v>
      </c>
      <c r="B950" s="0" t="s">
        <v>2164</v>
      </c>
      <c r="C950" s="0" t="s">
        <v>88</v>
      </c>
      <c r="D950" s="0" t="s">
        <v>1221</v>
      </c>
      <c r="E950" s="395" t="n">
        <v>183.45</v>
      </c>
    </row>
    <row r="951" customFormat="false" ht="12.75" hidden="false" customHeight="false" outlineLevel="0" collapsed="false">
      <c r="A951" s="0" t="n">
        <v>39775</v>
      </c>
      <c r="B951" s="0" t="s">
        <v>2165</v>
      </c>
      <c r="C951" s="0" t="s">
        <v>88</v>
      </c>
      <c r="D951" s="0" t="s">
        <v>1221</v>
      </c>
      <c r="E951" s="395" t="n">
        <v>244.83</v>
      </c>
    </row>
    <row r="952" customFormat="false" ht="12.75" hidden="false" customHeight="false" outlineLevel="0" collapsed="false">
      <c r="A952" s="0" t="n">
        <v>39776</v>
      </c>
      <c r="B952" s="0" t="s">
        <v>2166</v>
      </c>
      <c r="C952" s="0" t="s">
        <v>88</v>
      </c>
      <c r="D952" s="0" t="s">
        <v>1221</v>
      </c>
      <c r="E952" s="395" t="n">
        <v>295.89</v>
      </c>
    </row>
    <row r="953" customFormat="false" ht="12.75" hidden="false" customHeight="false" outlineLevel="0" collapsed="false">
      <c r="A953" s="0" t="n">
        <v>39777</v>
      </c>
      <c r="B953" s="0" t="s">
        <v>2167</v>
      </c>
      <c r="C953" s="0" t="s">
        <v>88</v>
      </c>
      <c r="D953" s="0" t="s">
        <v>1221</v>
      </c>
      <c r="E953" s="395" t="n">
        <v>375.03</v>
      </c>
    </row>
    <row r="954" customFormat="false" ht="12.75" hidden="false" customHeight="false" outlineLevel="0" collapsed="false">
      <c r="A954" s="0" t="n">
        <v>20254</v>
      </c>
      <c r="B954" s="0" t="s">
        <v>2168</v>
      </c>
      <c r="C954" s="0" t="s">
        <v>88</v>
      </c>
      <c r="D954" s="0" t="s">
        <v>1221</v>
      </c>
      <c r="E954" s="395" t="n">
        <v>27.22</v>
      </c>
    </row>
    <row r="955" customFormat="false" ht="12.75" hidden="false" customHeight="false" outlineLevel="0" collapsed="false">
      <c r="A955" s="0" t="n">
        <v>20253</v>
      </c>
      <c r="B955" s="0" t="s">
        <v>2169</v>
      </c>
      <c r="C955" s="0" t="s">
        <v>88</v>
      </c>
      <c r="D955" s="0" t="s">
        <v>1221</v>
      </c>
      <c r="E955" s="395" t="n">
        <v>89.38</v>
      </c>
    </row>
    <row r="956" customFormat="false" ht="12.75" hidden="false" customHeight="false" outlineLevel="0" collapsed="false">
      <c r="A956" s="0" t="n">
        <v>11247</v>
      </c>
      <c r="B956" s="0" t="s">
        <v>2170</v>
      </c>
      <c r="C956" s="0" t="s">
        <v>88</v>
      </c>
      <c r="D956" s="0" t="s">
        <v>1221</v>
      </c>
      <c r="E956" s="395" t="n">
        <v>1718.75</v>
      </c>
    </row>
    <row r="957" customFormat="false" ht="12.75" hidden="false" customHeight="false" outlineLevel="0" collapsed="false">
      <c r="A957" s="0" t="n">
        <v>11250</v>
      </c>
      <c r="B957" s="0" t="s">
        <v>2171</v>
      </c>
      <c r="C957" s="0" t="s">
        <v>88</v>
      </c>
      <c r="D957" s="0" t="s">
        <v>1221</v>
      </c>
      <c r="E957" s="395" t="n">
        <v>73.99</v>
      </c>
    </row>
    <row r="958" customFormat="false" ht="12.75" hidden="false" customHeight="false" outlineLevel="0" collapsed="false">
      <c r="A958" s="0" t="n">
        <v>11249</v>
      </c>
      <c r="B958" s="0" t="s">
        <v>2172</v>
      </c>
      <c r="C958" s="0" t="s">
        <v>88</v>
      </c>
      <c r="D958" s="0" t="s">
        <v>1221</v>
      </c>
      <c r="E958" s="395" t="n">
        <v>3357.33</v>
      </c>
    </row>
    <row r="959" customFormat="false" ht="12.75" hidden="false" customHeight="false" outlineLevel="0" collapsed="false">
      <c r="A959" s="0" t="n">
        <v>11251</v>
      </c>
      <c r="B959" s="0" t="s">
        <v>2173</v>
      </c>
      <c r="C959" s="0" t="s">
        <v>88</v>
      </c>
      <c r="D959" s="0" t="s">
        <v>1221</v>
      </c>
      <c r="E959" s="395" t="n">
        <v>163.9</v>
      </c>
    </row>
    <row r="960" customFormat="false" ht="12.75" hidden="false" customHeight="false" outlineLevel="0" collapsed="false">
      <c r="A960" s="0" t="n">
        <v>11253</v>
      </c>
      <c r="B960" s="0" t="s">
        <v>2174</v>
      </c>
      <c r="C960" s="0" t="s">
        <v>88</v>
      </c>
      <c r="D960" s="0" t="s">
        <v>1221</v>
      </c>
      <c r="E960" s="395" t="n">
        <v>271.6</v>
      </c>
    </row>
    <row r="961" customFormat="false" ht="12.75" hidden="false" customHeight="false" outlineLevel="0" collapsed="false">
      <c r="A961" s="0" t="n">
        <v>11255</v>
      </c>
      <c r="B961" s="0" t="s">
        <v>2175</v>
      </c>
      <c r="C961" s="0" t="s">
        <v>88</v>
      </c>
      <c r="D961" s="0" t="s">
        <v>1221</v>
      </c>
      <c r="E961" s="395" t="n">
        <v>406.04</v>
      </c>
    </row>
    <row r="962" customFormat="false" ht="12.75" hidden="false" customHeight="false" outlineLevel="0" collapsed="false">
      <c r="A962" s="0" t="n">
        <v>14055</v>
      </c>
      <c r="B962" s="0" t="s">
        <v>2176</v>
      </c>
      <c r="C962" s="0" t="s">
        <v>88</v>
      </c>
      <c r="D962" s="0" t="s">
        <v>1221</v>
      </c>
      <c r="E962" s="395" t="n">
        <v>816.81</v>
      </c>
    </row>
    <row r="963" customFormat="false" ht="12.75" hidden="false" customHeight="false" outlineLevel="0" collapsed="false">
      <c r="A963" s="0" t="n">
        <v>11256</v>
      </c>
      <c r="B963" s="0" t="s">
        <v>2177</v>
      </c>
      <c r="C963" s="0" t="s">
        <v>88</v>
      </c>
      <c r="D963" s="0" t="s">
        <v>1221</v>
      </c>
      <c r="E963" s="395" t="n">
        <v>508.61</v>
      </c>
    </row>
    <row r="964" customFormat="false" ht="12.75" hidden="false" customHeight="false" outlineLevel="0" collapsed="false">
      <c r="A964" s="0" t="n">
        <v>1872</v>
      </c>
      <c r="B964" s="0" t="s">
        <v>2178</v>
      </c>
      <c r="C964" s="0" t="s">
        <v>88</v>
      </c>
      <c r="D964" s="0" t="s">
        <v>1221</v>
      </c>
      <c r="E964" s="395" t="n">
        <v>3.23</v>
      </c>
    </row>
    <row r="965" customFormat="false" ht="12.75" hidden="false" customHeight="false" outlineLevel="0" collapsed="false">
      <c r="A965" s="0" t="n">
        <v>1873</v>
      </c>
      <c r="B965" s="0" t="s">
        <v>2179</v>
      </c>
      <c r="C965" s="0" t="s">
        <v>88</v>
      </c>
      <c r="D965" s="0" t="s">
        <v>1221</v>
      </c>
      <c r="E965" s="395" t="n">
        <v>6.43</v>
      </c>
    </row>
    <row r="966" customFormat="false" ht="12.75" hidden="false" customHeight="false" outlineLevel="0" collapsed="false">
      <c r="A966" s="0" t="n">
        <v>39693</v>
      </c>
      <c r="B966" s="0" t="s">
        <v>2180</v>
      </c>
      <c r="C966" s="0" t="s">
        <v>88</v>
      </c>
      <c r="D966" s="0" t="s">
        <v>1221</v>
      </c>
      <c r="E966" s="395" t="n">
        <v>3194.3</v>
      </c>
    </row>
    <row r="967" customFormat="false" ht="12.75" hidden="false" customHeight="false" outlineLevel="0" collapsed="false">
      <c r="A967" s="0" t="n">
        <v>39692</v>
      </c>
      <c r="B967" s="0" t="s">
        <v>2181</v>
      </c>
      <c r="C967" s="0" t="s">
        <v>88</v>
      </c>
      <c r="D967" s="0" t="s">
        <v>1221</v>
      </c>
      <c r="E967" s="395" t="n">
        <v>1022.1</v>
      </c>
    </row>
    <row r="968" customFormat="false" ht="12.75" hidden="false" customHeight="false" outlineLevel="0" collapsed="false">
      <c r="A968" s="0" t="n">
        <v>1062</v>
      </c>
      <c r="B968" s="0" t="s">
        <v>2182</v>
      </c>
      <c r="C968" s="0" t="s">
        <v>88</v>
      </c>
      <c r="D968" s="0" t="s">
        <v>1221</v>
      </c>
      <c r="E968" s="395" t="n">
        <v>323.92</v>
      </c>
    </row>
    <row r="969" customFormat="false" ht="12.75" hidden="false" customHeight="false" outlineLevel="0" collapsed="false">
      <c r="A969" s="0" t="n">
        <v>39686</v>
      </c>
      <c r="B969" s="0" t="s">
        <v>2183</v>
      </c>
      <c r="C969" s="0" t="s">
        <v>88</v>
      </c>
      <c r="D969" s="0" t="s">
        <v>1221</v>
      </c>
      <c r="E969" s="395" t="n">
        <v>524.5</v>
      </c>
    </row>
    <row r="970" customFormat="false" ht="12.75" hidden="false" customHeight="false" outlineLevel="0" collapsed="false">
      <c r="A970" s="0" t="n">
        <v>43095</v>
      </c>
      <c r="B970" s="0" t="s">
        <v>2184</v>
      </c>
      <c r="C970" s="0" t="s">
        <v>88</v>
      </c>
      <c r="D970" s="0" t="s">
        <v>1221</v>
      </c>
      <c r="E970" s="395" t="n">
        <v>176.26</v>
      </c>
    </row>
    <row r="971" customFormat="false" ht="12.75" hidden="false" customHeight="false" outlineLevel="0" collapsed="false">
      <c r="A971" s="0" t="n">
        <v>1871</v>
      </c>
      <c r="B971" s="0" t="s">
        <v>2185</v>
      </c>
      <c r="C971" s="0" t="s">
        <v>88</v>
      </c>
      <c r="D971" s="0" t="s">
        <v>1221</v>
      </c>
      <c r="E971" s="395" t="n">
        <v>5.79</v>
      </c>
    </row>
    <row r="972" customFormat="false" ht="12.75" hidden="false" customHeight="false" outlineLevel="0" collapsed="false">
      <c r="A972" s="0" t="n">
        <v>12001</v>
      </c>
      <c r="B972" s="0" t="s">
        <v>2186</v>
      </c>
      <c r="C972" s="0" t="s">
        <v>88</v>
      </c>
      <c r="D972" s="0" t="s">
        <v>1221</v>
      </c>
      <c r="E972" s="395" t="n">
        <v>8.36</v>
      </c>
    </row>
    <row r="973" customFormat="false" ht="12.75" hidden="false" customHeight="false" outlineLevel="0" collapsed="false">
      <c r="A973" s="0" t="n">
        <v>11882</v>
      </c>
      <c r="B973" s="0" t="s">
        <v>2187</v>
      </c>
      <c r="C973" s="0" t="s">
        <v>88</v>
      </c>
      <c r="D973" s="0" t="s">
        <v>1221</v>
      </c>
      <c r="E973" s="395" t="n">
        <v>108.66</v>
      </c>
    </row>
    <row r="974" customFormat="false" ht="12.75" hidden="false" customHeight="false" outlineLevel="0" collapsed="false">
      <c r="A974" s="0" t="n">
        <v>1068</v>
      </c>
      <c r="B974" s="0" t="s">
        <v>2188</v>
      </c>
      <c r="C974" s="0" t="s">
        <v>88</v>
      </c>
      <c r="D974" s="0" t="s">
        <v>1221</v>
      </c>
      <c r="E974" s="395" t="n">
        <v>2136.6</v>
      </c>
    </row>
    <row r="975" customFormat="false" ht="12.75" hidden="false" customHeight="false" outlineLevel="0" collapsed="false">
      <c r="A975" s="0" t="n">
        <v>39690</v>
      </c>
      <c r="B975" s="0" t="s">
        <v>2189</v>
      </c>
      <c r="C975" s="0" t="s">
        <v>88</v>
      </c>
      <c r="D975" s="0" t="s">
        <v>1221</v>
      </c>
      <c r="E975" s="395" t="n">
        <v>3584.51</v>
      </c>
    </row>
    <row r="976" customFormat="false" ht="12.75" hidden="false" customHeight="false" outlineLevel="0" collapsed="false">
      <c r="A976" s="0" t="n">
        <v>39691</v>
      </c>
      <c r="B976" s="0" t="s">
        <v>2190</v>
      </c>
      <c r="C976" s="0" t="s">
        <v>88</v>
      </c>
      <c r="D976" s="0" t="s">
        <v>1221</v>
      </c>
      <c r="E976" s="395" t="n">
        <v>4508.31</v>
      </c>
    </row>
    <row r="977" customFormat="false" ht="12.75" hidden="false" customHeight="false" outlineLevel="0" collapsed="false">
      <c r="A977" s="0" t="n">
        <v>39808</v>
      </c>
      <c r="B977" s="0" t="s">
        <v>2191</v>
      </c>
      <c r="C977" s="0" t="s">
        <v>88</v>
      </c>
      <c r="D977" s="0" t="s">
        <v>1221</v>
      </c>
      <c r="E977" s="395" t="n">
        <v>92.02</v>
      </c>
    </row>
    <row r="978" customFormat="false" ht="12.75" hidden="false" customHeight="false" outlineLevel="0" collapsed="false">
      <c r="A978" s="0" t="n">
        <v>39809</v>
      </c>
      <c r="B978" s="0" t="s">
        <v>2192</v>
      </c>
      <c r="C978" s="0" t="s">
        <v>88</v>
      </c>
      <c r="D978" s="0" t="s">
        <v>1221</v>
      </c>
      <c r="E978" s="395" t="n">
        <v>218.26</v>
      </c>
    </row>
    <row r="979" customFormat="false" ht="12.75" hidden="false" customHeight="false" outlineLevel="0" collapsed="false">
      <c r="A979" s="0" t="n">
        <v>43439</v>
      </c>
      <c r="B979" s="0" t="s">
        <v>2193</v>
      </c>
      <c r="C979" s="0" t="s">
        <v>88</v>
      </c>
      <c r="D979" s="0" t="s">
        <v>1221</v>
      </c>
      <c r="E979" s="395" t="n">
        <v>498.77</v>
      </c>
    </row>
    <row r="980" customFormat="false" ht="12.75" hidden="false" customHeight="false" outlineLevel="0" collapsed="false">
      <c r="A980" s="0" t="n">
        <v>5103</v>
      </c>
      <c r="B980" s="0" t="s">
        <v>2194</v>
      </c>
      <c r="C980" s="0" t="s">
        <v>88</v>
      </c>
      <c r="D980" s="0" t="s">
        <v>1221</v>
      </c>
      <c r="E980" s="395" t="n">
        <v>31.48</v>
      </c>
    </row>
    <row r="981" customFormat="false" ht="12.75" hidden="false" customHeight="false" outlineLevel="0" collapsed="false">
      <c r="A981" s="0" t="n">
        <v>11880</v>
      </c>
      <c r="B981" s="0" t="s">
        <v>2195</v>
      </c>
      <c r="C981" s="0" t="s">
        <v>88</v>
      </c>
      <c r="D981" s="0" t="s">
        <v>1221</v>
      </c>
      <c r="E981" s="395" t="n">
        <v>132.4</v>
      </c>
    </row>
    <row r="982" customFormat="false" ht="12.75" hidden="false" customHeight="false" outlineLevel="0" collapsed="false">
      <c r="A982" s="0" t="n">
        <v>11714</v>
      </c>
      <c r="B982" s="0" t="s">
        <v>2196</v>
      </c>
      <c r="C982" s="0" t="s">
        <v>88</v>
      </c>
      <c r="D982" s="0" t="s">
        <v>1221</v>
      </c>
      <c r="E982" s="395" t="n">
        <v>90.2</v>
      </c>
    </row>
    <row r="983" customFormat="false" ht="12.75" hidden="false" customHeight="false" outlineLevel="0" collapsed="false">
      <c r="A983" s="0" t="n">
        <v>11712</v>
      </c>
      <c r="B983" s="0" t="s">
        <v>2197</v>
      </c>
      <c r="C983" s="0" t="s">
        <v>88</v>
      </c>
      <c r="D983" s="0" t="s">
        <v>1228</v>
      </c>
      <c r="E983" s="395" t="n">
        <v>58.9</v>
      </c>
    </row>
    <row r="984" customFormat="false" ht="12.75" hidden="false" customHeight="false" outlineLevel="0" collapsed="false">
      <c r="A984" s="0" t="n">
        <v>11717</v>
      </c>
      <c r="B984" s="0" t="s">
        <v>2198</v>
      </c>
      <c r="C984" s="0" t="s">
        <v>88</v>
      </c>
      <c r="D984" s="0" t="s">
        <v>1221</v>
      </c>
      <c r="E984" s="395" t="n">
        <v>71</v>
      </c>
    </row>
    <row r="985" customFormat="false" ht="12.75" hidden="false" customHeight="false" outlineLevel="0" collapsed="false">
      <c r="A985" s="0" t="n">
        <v>1106</v>
      </c>
      <c r="B985" s="0" t="s">
        <v>2199</v>
      </c>
      <c r="C985" s="0" t="s">
        <v>753</v>
      </c>
      <c r="D985" s="0" t="s">
        <v>1228</v>
      </c>
      <c r="E985" s="395" t="n">
        <v>1.1</v>
      </c>
    </row>
    <row r="986" customFormat="false" ht="12.75" hidden="false" customHeight="false" outlineLevel="0" collapsed="false">
      <c r="A986" s="0" t="n">
        <v>11161</v>
      </c>
      <c r="B986" s="0" t="s">
        <v>2200</v>
      </c>
      <c r="C986" s="0" t="s">
        <v>753</v>
      </c>
      <c r="D986" s="0" t="s">
        <v>1221</v>
      </c>
      <c r="E986" s="395" t="n">
        <v>1.84</v>
      </c>
    </row>
    <row r="987" customFormat="false" ht="12.75" hidden="false" customHeight="false" outlineLevel="0" collapsed="false">
      <c r="A987" s="0" t="n">
        <v>1107</v>
      </c>
      <c r="B987" s="0" t="s">
        <v>2201</v>
      </c>
      <c r="C987" s="0" t="s">
        <v>753</v>
      </c>
      <c r="D987" s="0" t="s">
        <v>1221</v>
      </c>
      <c r="E987" s="395" t="n">
        <v>0.93</v>
      </c>
    </row>
    <row r="988" customFormat="false" ht="12.75" hidden="false" customHeight="false" outlineLevel="0" collapsed="false">
      <c r="A988" s="0" t="n">
        <v>44479</v>
      </c>
      <c r="B988" s="0" t="s">
        <v>2202</v>
      </c>
      <c r="C988" s="0" t="s">
        <v>753</v>
      </c>
      <c r="D988" s="0" t="s">
        <v>1221</v>
      </c>
      <c r="E988" s="395" t="n">
        <v>0.24</v>
      </c>
    </row>
    <row r="989" customFormat="false" ht="12.75" hidden="false" customHeight="false" outlineLevel="0" collapsed="false">
      <c r="A989" s="0" t="n">
        <v>41068</v>
      </c>
      <c r="B989" s="0" t="s">
        <v>2203</v>
      </c>
      <c r="C989" s="0" t="s">
        <v>1383</v>
      </c>
      <c r="D989" s="0" t="s">
        <v>1221</v>
      </c>
      <c r="E989" s="395" t="n">
        <v>3059.41</v>
      </c>
    </row>
    <row r="990" customFormat="false" ht="12.75" hidden="false" customHeight="false" outlineLevel="0" collapsed="false">
      <c r="A990" s="0" t="n">
        <v>4759</v>
      </c>
      <c r="B990" s="0" t="s">
        <v>2204</v>
      </c>
      <c r="C990" s="0" t="s">
        <v>1381</v>
      </c>
      <c r="D990" s="0" t="s">
        <v>1221</v>
      </c>
      <c r="E990" s="395" t="n">
        <v>17.16</v>
      </c>
    </row>
    <row r="991" customFormat="false" ht="12.75" hidden="false" customHeight="false" outlineLevel="0" collapsed="false">
      <c r="A991" s="0" t="n">
        <v>1108</v>
      </c>
      <c r="B991" s="0" t="s">
        <v>2205</v>
      </c>
      <c r="C991" s="0" t="s">
        <v>740</v>
      </c>
      <c r="D991" s="0" t="s">
        <v>1221</v>
      </c>
      <c r="E991" s="395" t="n">
        <v>34.84</v>
      </c>
    </row>
    <row r="992" customFormat="false" ht="12.75" hidden="false" customHeight="false" outlineLevel="0" collapsed="false">
      <c r="A992" s="0" t="n">
        <v>1117</v>
      </c>
      <c r="B992" s="0" t="s">
        <v>2206</v>
      </c>
      <c r="C992" s="0" t="s">
        <v>740</v>
      </c>
      <c r="D992" s="0" t="s">
        <v>1221</v>
      </c>
      <c r="E992" s="395" t="n">
        <v>35.12</v>
      </c>
    </row>
    <row r="993" customFormat="false" ht="12.75" hidden="false" customHeight="false" outlineLevel="0" collapsed="false">
      <c r="A993" s="0" t="n">
        <v>1118</v>
      </c>
      <c r="B993" s="0" t="s">
        <v>2207</v>
      </c>
      <c r="C993" s="0" t="s">
        <v>740</v>
      </c>
      <c r="D993" s="0" t="s">
        <v>1221</v>
      </c>
      <c r="E993" s="395" t="n">
        <v>41.5</v>
      </c>
    </row>
    <row r="994" customFormat="false" ht="12.75" hidden="false" customHeight="false" outlineLevel="0" collapsed="false">
      <c r="A994" s="0" t="n">
        <v>1110</v>
      </c>
      <c r="B994" s="0" t="s">
        <v>2208</v>
      </c>
      <c r="C994" s="0" t="s">
        <v>740</v>
      </c>
      <c r="D994" s="0" t="s">
        <v>1221</v>
      </c>
      <c r="E994" s="395" t="n">
        <v>41.5</v>
      </c>
    </row>
    <row r="995" customFormat="false" ht="12.75" hidden="false" customHeight="false" outlineLevel="0" collapsed="false">
      <c r="A995" s="0" t="n">
        <v>12618</v>
      </c>
      <c r="B995" s="0" t="s">
        <v>2209</v>
      </c>
      <c r="C995" s="0" t="s">
        <v>88</v>
      </c>
      <c r="D995" s="0" t="s">
        <v>1223</v>
      </c>
      <c r="E995" s="395" t="n">
        <v>54.45</v>
      </c>
    </row>
    <row r="996" customFormat="false" ht="12.75" hidden="false" customHeight="false" outlineLevel="0" collapsed="false">
      <c r="A996" s="0" t="n">
        <v>40784</v>
      </c>
      <c r="B996" s="0" t="s">
        <v>2210</v>
      </c>
      <c r="C996" s="0" t="s">
        <v>740</v>
      </c>
      <c r="D996" s="0" t="s">
        <v>1221</v>
      </c>
      <c r="E996" s="395" t="n">
        <v>114.48</v>
      </c>
    </row>
    <row r="997" customFormat="false" ht="12.75" hidden="false" customHeight="false" outlineLevel="0" collapsed="false">
      <c r="A997" s="0" t="n">
        <v>40782</v>
      </c>
      <c r="B997" s="0" t="s">
        <v>2211</v>
      </c>
      <c r="C997" s="0" t="s">
        <v>740</v>
      </c>
      <c r="D997" s="0" t="s">
        <v>1221</v>
      </c>
      <c r="E997" s="395" t="n">
        <v>44.92</v>
      </c>
    </row>
    <row r="998" customFormat="false" ht="12.75" hidden="false" customHeight="false" outlineLevel="0" collapsed="false">
      <c r="A998" s="0" t="n">
        <v>40783</v>
      </c>
      <c r="B998" s="0" t="s">
        <v>2212</v>
      </c>
      <c r="C998" s="0" t="s">
        <v>740</v>
      </c>
      <c r="D998" s="0" t="s">
        <v>1221</v>
      </c>
      <c r="E998" s="395" t="n">
        <v>58.52</v>
      </c>
    </row>
    <row r="999" customFormat="false" ht="12.75" hidden="false" customHeight="false" outlineLevel="0" collapsed="false">
      <c r="A999" s="0" t="n">
        <v>1109</v>
      </c>
      <c r="B999" s="0" t="s">
        <v>2213</v>
      </c>
      <c r="C999" s="0" t="s">
        <v>740</v>
      </c>
      <c r="D999" s="0" t="s">
        <v>1221</v>
      </c>
      <c r="E999" s="395" t="n">
        <v>34.84</v>
      </c>
    </row>
    <row r="1000" customFormat="false" ht="12.75" hidden="false" customHeight="false" outlineLevel="0" collapsed="false">
      <c r="A1000" s="0" t="n">
        <v>1119</v>
      </c>
      <c r="B1000" s="0" t="s">
        <v>2214</v>
      </c>
      <c r="C1000" s="0" t="s">
        <v>740</v>
      </c>
      <c r="D1000" s="0" t="s">
        <v>1221</v>
      </c>
      <c r="E1000" s="395" t="n">
        <v>22.46</v>
      </c>
    </row>
    <row r="1001" customFormat="false" ht="12.75" hidden="false" customHeight="false" outlineLevel="0" collapsed="false">
      <c r="A1001" s="0" t="n">
        <v>13115</v>
      </c>
      <c r="B1001" s="0" t="s">
        <v>2215</v>
      </c>
      <c r="C1001" s="0" t="s">
        <v>740</v>
      </c>
      <c r="D1001" s="0" t="s">
        <v>1221</v>
      </c>
      <c r="E1001" s="395" t="n">
        <v>17.73</v>
      </c>
    </row>
    <row r="1002" customFormat="false" ht="12.75" hidden="false" customHeight="false" outlineLevel="0" collapsed="false">
      <c r="A1002" s="0" t="n">
        <v>10541</v>
      </c>
      <c r="B1002" s="0" t="s">
        <v>2216</v>
      </c>
      <c r="C1002" s="0" t="s">
        <v>740</v>
      </c>
      <c r="D1002" s="0" t="s">
        <v>1221</v>
      </c>
      <c r="E1002" s="395" t="n">
        <v>21.67</v>
      </c>
    </row>
    <row r="1003" customFormat="false" ht="12.75" hidden="false" customHeight="false" outlineLevel="0" collapsed="false">
      <c r="A1003" s="0" t="n">
        <v>10542</v>
      </c>
      <c r="B1003" s="0" t="s">
        <v>2217</v>
      </c>
      <c r="C1003" s="0" t="s">
        <v>740</v>
      </c>
      <c r="D1003" s="0" t="s">
        <v>1221</v>
      </c>
      <c r="E1003" s="395" t="n">
        <v>28.34</v>
      </c>
    </row>
    <row r="1004" customFormat="false" ht="12.75" hidden="false" customHeight="false" outlineLevel="0" collapsed="false">
      <c r="A1004" s="0" t="n">
        <v>10543</v>
      </c>
      <c r="B1004" s="0" t="s">
        <v>2218</v>
      </c>
      <c r="C1004" s="0" t="s">
        <v>740</v>
      </c>
      <c r="D1004" s="0" t="s">
        <v>1221</v>
      </c>
      <c r="E1004" s="395" t="n">
        <v>45.98</v>
      </c>
    </row>
    <row r="1005" customFormat="false" ht="12.75" hidden="false" customHeight="false" outlineLevel="0" collapsed="false">
      <c r="A1005" s="0" t="n">
        <v>10544</v>
      </c>
      <c r="B1005" s="0" t="s">
        <v>2219</v>
      </c>
      <c r="C1005" s="0" t="s">
        <v>740</v>
      </c>
      <c r="D1005" s="0" t="s">
        <v>1221</v>
      </c>
      <c r="E1005" s="395" t="n">
        <v>59.47</v>
      </c>
    </row>
    <row r="1006" customFormat="false" ht="12.75" hidden="false" customHeight="false" outlineLevel="0" collapsed="false">
      <c r="A1006" s="0" t="n">
        <v>10545</v>
      </c>
      <c r="B1006" s="0" t="s">
        <v>2220</v>
      </c>
      <c r="C1006" s="0" t="s">
        <v>740</v>
      </c>
      <c r="D1006" s="0" t="s">
        <v>1221</v>
      </c>
      <c r="E1006" s="395" t="n">
        <v>111.14</v>
      </c>
    </row>
    <row r="1007" customFormat="false" ht="12.75" hidden="false" customHeight="false" outlineLevel="0" collapsed="false">
      <c r="A1007" s="0" t="n">
        <v>38365</v>
      </c>
      <c r="B1007" s="0" t="s">
        <v>2221</v>
      </c>
      <c r="C1007" s="0" t="s">
        <v>751</v>
      </c>
      <c r="D1007" s="0" t="s">
        <v>1221</v>
      </c>
      <c r="E1007" s="395" t="n">
        <v>1.94</v>
      </c>
    </row>
    <row r="1008" customFormat="false" ht="12.75" hidden="false" customHeight="false" outlineLevel="0" collapsed="false">
      <c r="A1008" s="0" t="n">
        <v>44056</v>
      </c>
      <c r="B1008" s="0" t="s">
        <v>2222</v>
      </c>
      <c r="C1008" s="0" t="s">
        <v>88</v>
      </c>
      <c r="D1008" s="0" t="s">
        <v>1223</v>
      </c>
      <c r="E1008" s="395" t="n">
        <v>390702.68</v>
      </c>
    </row>
    <row r="1009" customFormat="false" ht="12.75" hidden="false" customHeight="false" outlineLevel="0" collapsed="false">
      <c r="A1009" s="0" t="n">
        <v>44057</v>
      </c>
      <c r="B1009" s="0" t="s">
        <v>2223</v>
      </c>
      <c r="C1009" s="0" t="s">
        <v>88</v>
      </c>
      <c r="D1009" s="0" t="s">
        <v>1223</v>
      </c>
      <c r="E1009" s="395" t="n">
        <v>417000</v>
      </c>
    </row>
    <row r="1010" customFormat="false" ht="12.75" hidden="false" customHeight="false" outlineLevel="0" collapsed="false">
      <c r="A1010" s="0" t="n">
        <v>37754</v>
      </c>
      <c r="B1010" s="0" t="s">
        <v>2224</v>
      </c>
      <c r="C1010" s="0" t="s">
        <v>88</v>
      </c>
      <c r="D1010" s="0" t="s">
        <v>1223</v>
      </c>
      <c r="E1010" s="395" t="n">
        <v>431125.41</v>
      </c>
    </row>
    <row r="1011" customFormat="false" ht="12.75" hidden="false" customHeight="false" outlineLevel="0" collapsed="false">
      <c r="A1011" s="0" t="n">
        <v>37757</v>
      </c>
      <c r="B1011" s="0" t="s">
        <v>2225</v>
      </c>
      <c r="C1011" s="0" t="s">
        <v>88</v>
      </c>
      <c r="D1011" s="0" t="s">
        <v>1223</v>
      </c>
      <c r="E1011" s="395" t="n">
        <v>480864.88</v>
      </c>
    </row>
    <row r="1012" customFormat="false" ht="12.75" hidden="false" customHeight="false" outlineLevel="0" collapsed="false">
      <c r="A1012" s="0" t="n">
        <v>44058</v>
      </c>
      <c r="B1012" s="0" t="s">
        <v>2226</v>
      </c>
      <c r="C1012" s="0" t="s">
        <v>88</v>
      </c>
      <c r="D1012" s="0" t="s">
        <v>1223</v>
      </c>
      <c r="E1012" s="395" t="n">
        <v>454567.57</v>
      </c>
    </row>
    <row r="1013" customFormat="false" ht="12.75" hidden="false" customHeight="false" outlineLevel="0" collapsed="false">
      <c r="A1013" s="0" t="n">
        <v>37752</v>
      </c>
      <c r="B1013" s="0" t="s">
        <v>2227</v>
      </c>
      <c r="C1013" s="0" t="s">
        <v>88</v>
      </c>
      <c r="D1013" s="0" t="s">
        <v>1223</v>
      </c>
      <c r="E1013" s="395" t="n">
        <v>473351.33</v>
      </c>
    </row>
    <row r="1014" customFormat="false" ht="12.75" hidden="false" customHeight="false" outlineLevel="0" collapsed="false">
      <c r="A1014" s="0" t="n">
        <v>44059</v>
      </c>
      <c r="B1014" s="0" t="s">
        <v>2228</v>
      </c>
      <c r="C1014" s="0" t="s">
        <v>88</v>
      </c>
      <c r="D1014" s="0" t="s">
        <v>1223</v>
      </c>
      <c r="E1014" s="395" t="n">
        <v>374172.97</v>
      </c>
    </row>
    <row r="1015" customFormat="false" ht="12.75" hidden="false" customHeight="false" outlineLevel="0" collapsed="false">
      <c r="A1015" s="0" t="n">
        <v>37750</v>
      </c>
      <c r="B1015" s="0" t="s">
        <v>2229</v>
      </c>
      <c r="C1015" s="0" t="s">
        <v>88</v>
      </c>
      <c r="D1015" s="0" t="s">
        <v>1223</v>
      </c>
      <c r="E1015" s="395" t="n">
        <v>374924.32</v>
      </c>
    </row>
    <row r="1016" customFormat="false" ht="12.75" hidden="false" customHeight="false" outlineLevel="0" collapsed="false">
      <c r="A1016" s="0" t="n">
        <v>37758</v>
      </c>
      <c r="B1016" s="0" t="s">
        <v>2230</v>
      </c>
      <c r="C1016" s="0" t="s">
        <v>88</v>
      </c>
      <c r="D1016" s="0" t="s">
        <v>1223</v>
      </c>
      <c r="E1016" s="395" t="n">
        <v>596572.96</v>
      </c>
    </row>
    <row r="1017" customFormat="false" ht="12.75" hidden="false" customHeight="false" outlineLevel="0" collapsed="false">
      <c r="A1017" s="0" t="n">
        <v>44060</v>
      </c>
      <c r="B1017" s="0" t="s">
        <v>2231</v>
      </c>
      <c r="C1017" s="0" t="s">
        <v>88</v>
      </c>
      <c r="D1017" s="0" t="s">
        <v>1223</v>
      </c>
      <c r="E1017" s="395" t="n">
        <v>577037.84</v>
      </c>
    </row>
    <row r="1018" customFormat="false" ht="12.75" hidden="false" customHeight="false" outlineLevel="0" collapsed="false">
      <c r="A1018" s="0" t="n">
        <v>37749</v>
      </c>
      <c r="B1018" s="0" t="s">
        <v>2232</v>
      </c>
      <c r="C1018" s="0" t="s">
        <v>88</v>
      </c>
      <c r="D1018" s="0" t="s">
        <v>1223</v>
      </c>
      <c r="E1018" s="395" t="n">
        <v>616108.11</v>
      </c>
    </row>
    <row r="1019" customFormat="false" ht="12.75" hidden="false" customHeight="false" outlineLevel="0" collapsed="false">
      <c r="A1019" s="0" t="n">
        <v>44061</v>
      </c>
      <c r="B1019" s="0" t="s">
        <v>2233</v>
      </c>
      <c r="C1019" s="0" t="s">
        <v>88</v>
      </c>
      <c r="D1019" s="0" t="s">
        <v>1223</v>
      </c>
      <c r="E1019" s="395" t="n">
        <v>565767.58</v>
      </c>
    </row>
    <row r="1020" customFormat="false" ht="12.75" hidden="false" customHeight="false" outlineLevel="0" collapsed="false">
      <c r="A1020" s="0" t="n">
        <v>1159</v>
      </c>
      <c r="B1020" s="0" t="s">
        <v>2234</v>
      </c>
      <c r="C1020" s="0" t="s">
        <v>88</v>
      </c>
      <c r="D1020" s="0" t="s">
        <v>1228</v>
      </c>
      <c r="E1020" s="395" t="n">
        <v>253072.83</v>
      </c>
    </row>
    <row r="1021" customFormat="false" ht="12.75" hidden="false" customHeight="false" outlineLevel="0" collapsed="false">
      <c r="A1021" s="0" t="n">
        <v>12114</v>
      </c>
      <c r="B1021" s="0" t="s">
        <v>2235</v>
      </c>
      <c r="C1021" s="0" t="s">
        <v>88</v>
      </c>
      <c r="D1021" s="0" t="s">
        <v>1221</v>
      </c>
      <c r="E1021" s="395" t="n">
        <v>160.73</v>
      </c>
    </row>
    <row r="1022" customFormat="false" ht="12.75" hidden="false" customHeight="false" outlineLevel="0" collapsed="false">
      <c r="A1022" s="0" t="n">
        <v>38106</v>
      </c>
      <c r="B1022" s="0" t="s">
        <v>2236</v>
      </c>
      <c r="C1022" s="0" t="s">
        <v>88</v>
      </c>
      <c r="D1022" s="0" t="s">
        <v>1221</v>
      </c>
      <c r="E1022" s="395" t="n">
        <v>21.84</v>
      </c>
    </row>
    <row r="1023" customFormat="false" ht="12.75" hidden="false" customHeight="false" outlineLevel="0" collapsed="false">
      <c r="A1023" s="0" t="n">
        <v>38085</v>
      </c>
      <c r="B1023" s="0" t="s">
        <v>2237</v>
      </c>
      <c r="C1023" s="0" t="s">
        <v>88</v>
      </c>
      <c r="D1023" s="0" t="s">
        <v>1221</v>
      </c>
      <c r="E1023" s="395" t="n">
        <v>25.8</v>
      </c>
    </row>
    <row r="1024" customFormat="false" ht="12.75" hidden="false" customHeight="false" outlineLevel="0" collapsed="false">
      <c r="A1024" s="0" t="n">
        <v>38599</v>
      </c>
      <c r="B1024" s="0" t="s">
        <v>2238</v>
      </c>
      <c r="C1024" s="0" t="s">
        <v>88</v>
      </c>
      <c r="D1024" s="0" t="s">
        <v>1221</v>
      </c>
      <c r="E1024" s="395" t="n">
        <v>5.42</v>
      </c>
    </row>
    <row r="1025" customFormat="false" ht="12.75" hidden="false" customHeight="false" outlineLevel="0" collapsed="false">
      <c r="A1025" s="0" t="n">
        <v>38596</v>
      </c>
      <c r="B1025" s="0" t="s">
        <v>2239</v>
      </c>
      <c r="C1025" s="0" t="s">
        <v>88</v>
      </c>
      <c r="D1025" s="0" t="s">
        <v>1221</v>
      </c>
      <c r="E1025" s="395" t="n">
        <v>4.5</v>
      </c>
    </row>
    <row r="1026" customFormat="false" ht="12.75" hidden="false" customHeight="false" outlineLevel="0" collapsed="false">
      <c r="A1026" s="0" t="n">
        <v>38600</v>
      </c>
      <c r="B1026" s="0" t="s">
        <v>2240</v>
      </c>
      <c r="C1026" s="0" t="s">
        <v>88</v>
      </c>
      <c r="D1026" s="0" t="s">
        <v>1221</v>
      </c>
      <c r="E1026" s="395" t="n">
        <v>5.75</v>
      </c>
    </row>
    <row r="1027" customFormat="false" ht="12.75" hidden="false" customHeight="false" outlineLevel="0" collapsed="false">
      <c r="A1027" s="0" t="n">
        <v>38597</v>
      </c>
      <c r="B1027" s="0" t="s">
        <v>2241</v>
      </c>
      <c r="C1027" s="0" t="s">
        <v>88</v>
      </c>
      <c r="D1027" s="0" t="s">
        <v>1221</v>
      </c>
      <c r="E1027" s="395" t="n">
        <v>4.53</v>
      </c>
    </row>
    <row r="1028" customFormat="false" ht="12.75" hidden="false" customHeight="false" outlineLevel="0" collapsed="false">
      <c r="A1028" s="0" t="n">
        <v>659</v>
      </c>
      <c r="B1028" s="0" t="s">
        <v>2242</v>
      </c>
      <c r="C1028" s="0" t="s">
        <v>88</v>
      </c>
      <c r="D1028" s="0" t="s">
        <v>1221</v>
      </c>
      <c r="E1028" s="395" t="n">
        <v>2.6</v>
      </c>
    </row>
    <row r="1029" customFormat="false" ht="12.75" hidden="false" customHeight="false" outlineLevel="0" collapsed="false">
      <c r="A1029" s="0" t="n">
        <v>660</v>
      </c>
      <c r="B1029" s="0" t="s">
        <v>2243</v>
      </c>
      <c r="C1029" s="0" t="s">
        <v>88</v>
      </c>
      <c r="D1029" s="0" t="s">
        <v>1221</v>
      </c>
      <c r="E1029" s="395" t="n">
        <v>3.12</v>
      </c>
    </row>
    <row r="1030" customFormat="false" ht="12.75" hidden="false" customHeight="false" outlineLevel="0" collapsed="false">
      <c r="A1030" s="0" t="n">
        <v>658</v>
      </c>
      <c r="B1030" s="0" t="s">
        <v>2244</v>
      </c>
      <c r="C1030" s="0" t="s">
        <v>88</v>
      </c>
      <c r="D1030" s="0" t="s">
        <v>1221</v>
      </c>
      <c r="E1030" s="395" t="n">
        <v>1.76</v>
      </c>
    </row>
    <row r="1031" customFormat="false" ht="12.75" hidden="false" customHeight="false" outlineLevel="0" collapsed="false">
      <c r="A1031" s="0" t="n">
        <v>38548</v>
      </c>
      <c r="B1031" s="0" t="s">
        <v>2245</v>
      </c>
      <c r="C1031" s="0" t="s">
        <v>88</v>
      </c>
      <c r="D1031" s="0" t="s">
        <v>1221</v>
      </c>
      <c r="E1031" s="395" t="n">
        <v>2.04</v>
      </c>
    </row>
    <row r="1032" customFormat="false" ht="12.75" hidden="false" customHeight="false" outlineLevel="0" collapsed="false">
      <c r="A1032" s="0" t="n">
        <v>34649</v>
      </c>
      <c r="B1032" s="0" t="s">
        <v>2246</v>
      </c>
      <c r="C1032" s="0" t="s">
        <v>88</v>
      </c>
      <c r="D1032" s="0" t="s">
        <v>1221</v>
      </c>
      <c r="E1032" s="395" t="n">
        <v>2.77</v>
      </c>
    </row>
    <row r="1033" customFormat="false" ht="12.75" hidden="false" customHeight="false" outlineLevel="0" collapsed="false">
      <c r="A1033" s="0" t="n">
        <v>34655</v>
      </c>
      <c r="B1033" s="0" t="s">
        <v>2247</v>
      </c>
      <c r="C1033" s="0" t="s">
        <v>88</v>
      </c>
      <c r="D1033" s="0" t="s">
        <v>1221</v>
      </c>
      <c r="E1033" s="395" t="n">
        <v>3.67</v>
      </c>
    </row>
    <row r="1034" customFormat="false" ht="12.75" hidden="false" customHeight="false" outlineLevel="0" collapsed="false">
      <c r="A1034" s="0" t="n">
        <v>40607</v>
      </c>
      <c r="B1034" s="0" t="s">
        <v>2248</v>
      </c>
      <c r="C1034" s="0" t="s">
        <v>88</v>
      </c>
      <c r="D1034" s="0" t="s">
        <v>1221</v>
      </c>
      <c r="E1034" s="395" t="n">
        <v>5.72</v>
      </c>
    </row>
    <row r="1035" customFormat="false" ht="12.75" hidden="false" customHeight="false" outlineLevel="0" collapsed="false">
      <c r="A1035" s="0" t="n">
        <v>567</v>
      </c>
      <c r="B1035" s="0" t="s">
        <v>2249</v>
      </c>
      <c r="C1035" s="0" t="s">
        <v>740</v>
      </c>
      <c r="D1035" s="0" t="s">
        <v>1221</v>
      </c>
      <c r="E1035" s="395" t="n">
        <v>16.55</v>
      </c>
    </row>
    <row r="1036" customFormat="false" ht="12.75" hidden="false" customHeight="false" outlineLevel="0" collapsed="false">
      <c r="A1036" s="0" t="n">
        <v>574</v>
      </c>
      <c r="B1036" s="0" t="s">
        <v>2250</v>
      </c>
      <c r="C1036" s="0" t="s">
        <v>740</v>
      </c>
      <c r="D1036" s="0" t="s">
        <v>1221</v>
      </c>
      <c r="E1036" s="395" t="n">
        <v>43.51</v>
      </c>
    </row>
    <row r="1037" customFormat="false" ht="12.75" hidden="false" customHeight="false" outlineLevel="0" collapsed="false">
      <c r="A1037" s="0" t="n">
        <v>568</v>
      </c>
      <c r="B1037" s="0" t="s">
        <v>2251</v>
      </c>
      <c r="C1037" s="0" t="s">
        <v>740</v>
      </c>
      <c r="D1037" s="0" t="s">
        <v>1221</v>
      </c>
      <c r="E1037" s="395" t="n">
        <v>91.68</v>
      </c>
    </row>
    <row r="1038" customFormat="false" ht="12.75" hidden="false" customHeight="false" outlineLevel="0" collapsed="false">
      <c r="A1038" s="0" t="n">
        <v>585</v>
      </c>
      <c r="B1038" s="0" t="s">
        <v>2252</v>
      </c>
      <c r="C1038" s="0" t="s">
        <v>753</v>
      </c>
      <c r="D1038" s="0" t="s">
        <v>1223</v>
      </c>
      <c r="E1038" s="395" t="n">
        <v>32.89</v>
      </c>
    </row>
    <row r="1039" customFormat="false" ht="12.75" hidden="false" customHeight="false" outlineLevel="0" collapsed="false">
      <c r="A1039" s="0" t="n">
        <v>4777</v>
      </c>
      <c r="B1039" s="0" t="s">
        <v>2253</v>
      </c>
      <c r="C1039" s="0" t="s">
        <v>753</v>
      </c>
      <c r="D1039" s="0" t="s">
        <v>1221</v>
      </c>
      <c r="E1039" s="395" t="n">
        <v>14.04</v>
      </c>
    </row>
    <row r="1040" customFormat="false" ht="12.75" hidden="false" customHeight="false" outlineLevel="0" collapsed="false">
      <c r="A1040" s="0" t="n">
        <v>587</v>
      </c>
      <c r="B1040" s="0" t="s">
        <v>2254</v>
      </c>
      <c r="C1040" s="0" t="s">
        <v>753</v>
      </c>
      <c r="D1040" s="0" t="s">
        <v>1223</v>
      </c>
      <c r="E1040" s="395" t="n">
        <v>35.24</v>
      </c>
    </row>
    <row r="1041" customFormat="false" ht="12.75" hidden="false" customHeight="false" outlineLevel="0" collapsed="false">
      <c r="A1041" s="0" t="n">
        <v>590</v>
      </c>
      <c r="B1041" s="0" t="s">
        <v>2255</v>
      </c>
      <c r="C1041" s="0" t="s">
        <v>753</v>
      </c>
      <c r="D1041" s="0" t="s">
        <v>1223</v>
      </c>
      <c r="E1041" s="395" t="n">
        <v>34.06</v>
      </c>
    </row>
    <row r="1042" customFormat="false" ht="12.75" hidden="false" customHeight="false" outlineLevel="0" collapsed="false">
      <c r="A1042" s="0" t="n">
        <v>592</v>
      </c>
      <c r="B1042" s="0" t="s">
        <v>2256</v>
      </c>
      <c r="C1042" s="0" t="s">
        <v>753</v>
      </c>
      <c r="D1042" s="0" t="s">
        <v>1223</v>
      </c>
      <c r="E1042" s="395" t="n">
        <v>35.24</v>
      </c>
    </row>
    <row r="1043" customFormat="false" ht="12.75" hidden="false" customHeight="false" outlineLevel="0" collapsed="false">
      <c r="A1043" s="0" t="n">
        <v>586</v>
      </c>
      <c r="B1043" s="0" t="s">
        <v>2257</v>
      </c>
      <c r="C1043" s="0" t="s">
        <v>740</v>
      </c>
      <c r="D1043" s="0" t="s">
        <v>1223</v>
      </c>
      <c r="E1043" s="395" t="n">
        <v>20.72</v>
      </c>
    </row>
    <row r="1044" customFormat="false" ht="12.75" hidden="false" customHeight="false" outlineLevel="0" collapsed="false">
      <c r="A1044" s="0" t="n">
        <v>591</v>
      </c>
      <c r="B1044" s="0" t="s">
        <v>2258</v>
      </c>
      <c r="C1044" s="0" t="s">
        <v>753</v>
      </c>
      <c r="D1044" s="0" t="s">
        <v>1223</v>
      </c>
      <c r="E1044" s="395" t="n">
        <v>32.89</v>
      </c>
    </row>
    <row r="1045" customFormat="false" ht="12.75" hidden="false" customHeight="false" outlineLevel="0" collapsed="false">
      <c r="A1045" s="0" t="n">
        <v>588</v>
      </c>
      <c r="B1045" s="0" t="s">
        <v>2259</v>
      </c>
      <c r="C1045" s="0" t="s">
        <v>740</v>
      </c>
      <c r="D1045" s="0" t="s">
        <v>1223</v>
      </c>
      <c r="E1045" s="395" t="n">
        <v>32.77</v>
      </c>
    </row>
    <row r="1046" customFormat="false" ht="12.75" hidden="false" customHeight="false" outlineLevel="0" collapsed="false">
      <c r="A1046" s="0" t="n">
        <v>589</v>
      </c>
      <c r="B1046" s="0" t="s">
        <v>2260</v>
      </c>
      <c r="C1046" s="0" t="s">
        <v>740</v>
      </c>
      <c r="D1046" s="0" t="s">
        <v>1223</v>
      </c>
      <c r="E1046" s="395" t="n">
        <v>55.39</v>
      </c>
    </row>
    <row r="1047" customFormat="false" ht="12.75" hidden="false" customHeight="false" outlineLevel="0" collapsed="false">
      <c r="A1047" s="0" t="n">
        <v>584</v>
      </c>
      <c r="B1047" s="0" t="s">
        <v>2261</v>
      </c>
      <c r="C1047" s="0" t="s">
        <v>740</v>
      </c>
      <c r="D1047" s="0" t="s">
        <v>1223</v>
      </c>
      <c r="E1047" s="395" t="n">
        <v>35</v>
      </c>
    </row>
    <row r="1048" customFormat="false" ht="12.75" hidden="false" customHeight="false" outlineLevel="0" collapsed="false">
      <c r="A1048" s="0" t="n">
        <v>1165</v>
      </c>
      <c r="B1048" s="0" t="s">
        <v>2262</v>
      </c>
      <c r="C1048" s="0" t="s">
        <v>88</v>
      </c>
      <c r="D1048" s="0" t="s">
        <v>1223</v>
      </c>
      <c r="E1048" s="395" t="n">
        <v>20.11</v>
      </c>
    </row>
    <row r="1049" customFormat="false" ht="12.75" hidden="false" customHeight="false" outlineLevel="0" collapsed="false">
      <c r="A1049" s="0" t="n">
        <v>1164</v>
      </c>
      <c r="B1049" s="0" t="s">
        <v>2263</v>
      </c>
      <c r="C1049" s="0" t="s">
        <v>88</v>
      </c>
      <c r="D1049" s="0" t="s">
        <v>1223</v>
      </c>
      <c r="E1049" s="395" t="n">
        <v>16.29</v>
      </c>
    </row>
    <row r="1050" customFormat="false" ht="12.75" hidden="false" customHeight="false" outlineLevel="0" collapsed="false">
      <c r="A1050" s="0" t="n">
        <v>1162</v>
      </c>
      <c r="B1050" s="0" t="s">
        <v>2264</v>
      </c>
      <c r="C1050" s="0" t="s">
        <v>88</v>
      </c>
      <c r="D1050" s="0" t="s">
        <v>1223</v>
      </c>
      <c r="E1050" s="395" t="n">
        <v>5.66</v>
      </c>
    </row>
    <row r="1051" customFormat="false" ht="12.75" hidden="false" customHeight="false" outlineLevel="0" collapsed="false">
      <c r="A1051" s="0" t="n">
        <v>12395</v>
      </c>
      <c r="B1051" s="0" t="s">
        <v>2265</v>
      </c>
      <c r="C1051" s="0" t="s">
        <v>88</v>
      </c>
      <c r="D1051" s="0" t="s">
        <v>1223</v>
      </c>
      <c r="E1051" s="395" t="n">
        <v>5.5</v>
      </c>
    </row>
    <row r="1052" customFormat="false" ht="12.75" hidden="false" customHeight="false" outlineLevel="0" collapsed="false">
      <c r="A1052" s="0" t="n">
        <v>1170</v>
      </c>
      <c r="B1052" s="0" t="s">
        <v>2266</v>
      </c>
      <c r="C1052" s="0" t="s">
        <v>88</v>
      </c>
      <c r="D1052" s="0" t="s">
        <v>1223</v>
      </c>
      <c r="E1052" s="395" t="n">
        <v>10.67</v>
      </c>
    </row>
    <row r="1053" customFormat="false" ht="12.75" hidden="false" customHeight="false" outlineLevel="0" collapsed="false">
      <c r="A1053" s="0" t="n">
        <v>1169</v>
      </c>
      <c r="B1053" s="0" t="s">
        <v>2267</v>
      </c>
      <c r="C1053" s="0" t="s">
        <v>88</v>
      </c>
      <c r="D1053" s="0" t="s">
        <v>1223</v>
      </c>
      <c r="E1053" s="395" t="n">
        <v>52.4</v>
      </c>
    </row>
    <row r="1054" customFormat="false" ht="12.75" hidden="false" customHeight="false" outlineLevel="0" collapsed="false">
      <c r="A1054" s="0" t="n">
        <v>1166</v>
      </c>
      <c r="B1054" s="0" t="s">
        <v>2268</v>
      </c>
      <c r="C1054" s="0" t="s">
        <v>88</v>
      </c>
      <c r="D1054" s="0" t="s">
        <v>1223</v>
      </c>
      <c r="E1054" s="395" t="n">
        <v>29.05</v>
      </c>
    </row>
    <row r="1055" customFormat="false" ht="12.75" hidden="false" customHeight="false" outlineLevel="0" collapsed="false">
      <c r="A1055" s="0" t="n">
        <v>1163</v>
      </c>
      <c r="B1055" s="0" t="s">
        <v>2269</v>
      </c>
      <c r="C1055" s="0" t="s">
        <v>88</v>
      </c>
      <c r="D1055" s="0" t="s">
        <v>1223</v>
      </c>
      <c r="E1055" s="395" t="n">
        <v>7.32</v>
      </c>
    </row>
    <row r="1056" customFormat="false" ht="12.75" hidden="false" customHeight="false" outlineLevel="0" collapsed="false">
      <c r="A1056" s="0" t="n">
        <v>12396</v>
      </c>
      <c r="B1056" s="0" t="s">
        <v>2270</v>
      </c>
      <c r="C1056" s="0" t="s">
        <v>88</v>
      </c>
      <c r="D1056" s="0" t="s">
        <v>1223</v>
      </c>
      <c r="E1056" s="395" t="n">
        <v>5.5</v>
      </c>
    </row>
    <row r="1057" customFormat="false" ht="12.75" hidden="false" customHeight="false" outlineLevel="0" collapsed="false">
      <c r="A1057" s="0" t="n">
        <v>1168</v>
      </c>
      <c r="B1057" s="0" t="s">
        <v>2271</v>
      </c>
      <c r="C1057" s="0" t="s">
        <v>88</v>
      </c>
      <c r="D1057" s="0" t="s">
        <v>1223</v>
      </c>
      <c r="E1057" s="395" t="n">
        <v>74.7</v>
      </c>
    </row>
    <row r="1058" customFormat="false" ht="12.75" hidden="false" customHeight="false" outlineLevel="0" collapsed="false">
      <c r="A1058" s="0" t="n">
        <v>1167</v>
      </c>
      <c r="B1058" s="0" t="s">
        <v>2272</v>
      </c>
      <c r="C1058" s="0" t="s">
        <v>88</v>
      </c>
      <c r="D1058" s="0" t="s">
        <v>1223</v>
      </c>
      <c r="E1058" s="395" t="n">
        <v>124.96</v>
      </c>
    </row>
    <row r="1059" customFormat="false" ht="12.75" hidden="false" customHeight="false" outlineLevel="0" collapsed="false">
      <c r="A1059" s="0" t="n">
        <v>36331</v>
      </c>
      <c r="B1059" s="0" t="s">
        <v>2273</v>
      </c>
      <c r="C1059" s="0" t="s">
        <v>88</v>
      </c>
      <c r="D1059" s="0" t="s">
        <v>1221</v>
      </c>
      <c r="E1059" s="395" t="n">
        <v>2.11</v>
      </c>
    </row>
    <row r="1060" customFormat="false" ht="12.75" hidden="false" customHeight="false" outlineLevel="0" collapsed="false">
      <c r="A1060" s="0" t="n">
        <v>36346</v>
      </c>
      <c r="B1060" s="0" t="s">
        <v>2274</v>
      </c>
      <c r="C1060" s="0" t="s">
        <v>88</v>
      </c>
      <c r="D1060" s="0" t="s">
        <v>1221</v>
      </c>
      <c r="E1060" s="395" t="n">
        <v>3.63</v>
      </c>
    </row>
    <row r="1061" customFormat="false" ht="12.75" hidden="false" customHeight="false" outlineLevel="0" collapsed="false">
      <c r="A1061" s="0" t="n">
        <v>1210</v>
      </c>
      <c r="B1061" s="0" t="s">
        <v>2275</v>
      </c>
      <c r="C1061" s="0" t="s">
        <v>88</v>
      </c>
      <c r="D1061" s="0" t="s">
        <v>1221</v>
      </c>
      <c r="E1061" s="395" t="n">
        <v>15.42</v>
      </c>
    </row>
    <row r="1062" customFormat="false" ht="12.75" hidden="false" customHeight="false" outlineLevel="0" collapsed="false">
      <c r="A1062" s="0" t="n">
        <v>1203</v>
      </c>
      <c r="B1062" s="0" t="s">
        <v>2276</v>
      </c>
      <c r="C1062" s="0" t="s">
        <v>88</v>
      </c>
      <c r="D1062" s="0" t="s">
        <v>1221</v>
      </c>
      <c r="E1062" s="395" t="n">
        <v>14.94</v>
      </c>
    </row>
    <row r="1063" customFormat="false" ht="12.75" hidden="false" customHeight="false" outlineLevel="0" collapsed="false">
      <c r="A1063" s="0" t="n">
        <v>1197</v>
      </c>
      <c r="B1063" s="0" t="s">
        <v>2277</v>
      </c>
      <c r="C1063" s="0" t="s">
        <v>88</v>
      </c>
      <c r="D1063" s="0" t="s">
        <v>1221</v>
      </c>
      <c r="E1063" s="395" t="n">
        <v>1.91</v>
      </c>
    </row>
    <row r="1064" customFormat="false" ht="12.75" hidden="false" customHeight="false" outlineLevel="0" collapsed="false">
      <c r="A1064" s="0" t="n">
        <v>1202</v>
      </c>
      <c r="B1064" s="0" t="s">
        <v>2278</v>
      </c>
      <c r="C1064" s="0" t="s">
        <v>88</v>
      </c>
      <c r="D1064" s="0" t="s">
        <v>1221</v>
      </c>
      <c r="E1064" s="395" t="n">
        <v>5.14</v>
      </c>
    </row>
    <row r="1065" customFormat="false" ht="12.75" hidden="false" customHeight="false" outlineLevel="0" collapsed="false">
      <c r="A1065" s="0" t="n">
        <v>1188</v>
      </c>
      <c r="B1065" s="0" t="s">
        <v>2279</v>
      </c>
      <c r="C1065" s="0" t="s">
        <v>88</v>
      </c>
      <c r="D1065" s="0" t="s">
        <v>1221</v>
      </c>
      <c r="E1065" s="395" t="n">
        <v>30.38</v>
      </c>
    </row>
    <row r="1066" customFormat="false" ht="12.75" hidden="false" customHeight="false" outlineLevel="0" collapsed="false">
      <c r="A1066" s="0" t="n">
        <v>1211</v>
      </c>
      <c r="B1066" s="0" t="s">
        <v>2280</v>
      </c>
      <c r="C1066" s="0" t="s">
        <v>88</v>
      </c>
      <c r="D1066" s="0" t="s">
        <v>1221</v>
      </c>
      <c r="E1066" s="395" t="n">
        <v>15.68</v>
      </c>
    </row>
    <row r="1067" customFormat="false" ht="12.75" hidden="false" customHeight="false" outlineLevel="0" collapsed="false">
      <c r="A1067" s="0" t="n">
        <v>1198</v>
      </c>
      <c r="B1067" s="0" t="s">
        <v>2281</v>
      </c>
      <c r="C1067" s="0" t="s">
        <v>88</v>
      </c>
      <c r="D1067" s="0" t="s">
        <v>1221</v>
      </c>
      <c r="E1067" s="395" t="n">
        <v>2.83</v>
      </c>
    </row>
    <row r="1068" customFormat="false" ht="12.75" hidden="false" customHeight="false" outlineLevel="0" collapsed="false">
      <c r="A1068" s="0" t="n">
        <v>1199</v>
      </c>
      <c r="B1068" s="0" t="s">
        <v>2282</v>
      </c>
      <c r="C1068" s="0" t="s">
        <v>88</v>
      </c>
      <c r="D1068" s="0" t="s">
        <v>1221</v>
      </c>
      <c r="E1068" s="395" t="n">
        <v>39.68</v>
      </c>
    </row>
    <row r="1069" customFormat="false" ht="12.75" hidden="false" customHeight="false" outlineLevel="0" collapsed="false">
      <c r="A1069" s="0" t="n">
        <v>20088</v>
      </c>
      <c r="B1069" s="0" t="s">
        <v>2283</v>
      </c>
      <c r="C1069" s="0" t="s">
        <v>88</v>
      </c>
      <c r="D1069" s="0" t="s">
        <v>1221</v>
      </c>
      <c r="E1069" s="395" t="n">
        <v>17.63</v>
      </c>
    </row>
    <row r="1070" customFormat="false" ht="12.75" hidden="false" customHeight="false" outlineLevel="0" collapsed="false">
      <c r="A1070" s="0" t="n">
        <v>20089</v>
      </c>
      <c r="B1070" s="0" t="s">
        <v>2284</v>
      </c>
      <c r="C1070" s="0" t="s">
        <v>88</v>
      </c>
      <c r="D1070" s="0" t="s">
        <v>1221</v>
      </c>
      <c r="E1070" s="395" t="n">
        <v>84.03</v>
      </c>
    </row>
    <row r="1071" customFormat="false" ht="12.75" hidden="false" customHeight="false" outlineLevel="0" collapsed="false">
      <c r="A1071" s="0" t="n">
        <v>20087</v>
      </c>
      <c r="B1071" s="0" t="s">
        <v>2285</v>
      </c>
      <c r="C1071" s="0" t="s">
        <v>88</v>
      </c>
      <c r="D1071" s="0" t="s">
        <v>1221</v>
      </c>
      <c r="E1071" s="395" t="n">
        <v>12.69</v>
      </c>
    </row>
    <row r="1072" customFormat="false" ht="12.75" hidden="false" customHeight="false" outlineLevel="0" collapsed="false">
      <c r="A1072" s="0" t="n">
        <v>1200</v>
      </c>
      <c r="B1072" s="0" t="s">
        <v>746</v>
      </c>
      <c r="C1072" s="0" t="s">
        <v>88</v>
      </c>
      <c r="D1072" s="0" t="s">
        <v>1221</v>
      </c>
      <c r="E1072" s="395" t="n">
        <v>10.31</v>
      </c>
    </row>
    <row r="1073" customFormat="false" ht="12.75" hidden="false" customHeight="false" outlineLevel="0" collapsed="false">
      <c r="A1073" s="0" t="n">
        <v>12909</v>
      </c>
      <c r="B1073" s="0" t="s">
        <v>2286</v>
      </c>
      <c r="C1073" s="0" t="s">
        <v>88</v>
      </c>
      <c r="D1073" s="0" t="s">
        <v>1221</v>
      </c>
      <c r="E1073" s="395" t="n">
        <v>4.67</v>
      </c>
    </row>
    <row r="1074" customFormat="false" ht="12.75" hidden="false" customHeight="false" outlineLevel="0" collapsed="false">
      <c r="A1074" s="0" t="n">
        <v>12910</v>
      </c>
      <c r="B1074" s="0" t="s">
        <v>2287</v>
      </c>
      <c r="C1074" s="0" t="s">
        <v>88</v>
      </c>
      <c r="D1074" s="0" t="s">
        <v>1221</v>
      </c>
      <c r="E1074" s="395" t="n">
        <v>7.8</v>
      </c>
    </row>
    <row r="1075" customFormat="false" ht="12.75" hidden="false" customHeight="false" outlineLevel="0" collapsed="false">
      <c r="A1075" s="0" t="n">
        <v>1184</v>
      </c>
      <c r="B1075" s="0" t="s">
        <v>2288</v>
      </c>
      <c r="C1075" s="0" t="s">
        <v>88</v>
      </c>
      <c r="D1075" s="0" t="s">
        <v>1221</v>
      </c>
      <c r="E1075" s="395" t="n">
        <v>97.56</v>
      </c>
    </row>
    <row r="1076" customFormat="false" ht="12.75" hidden="false" customHeight="false" outlineLevel="0" collapsed="false">
      <c r="A1076" s="0" t="n">
        <v>1191</v>
      </c>
      <c r="B1076" s="0" t="s">
        <v>2289</v>
      </c>
      <c r="C1076" s="0" t="s">
        <v>88</v>
      </c>
      <c r="D1076" s="0" t="s">
        <v>1221</v>
      </c>
      <c r="E1076" s="395" t="n">
        <v>1.39</v>
      </c>
    </row>
    <row r="1077" customFormat="false" ht="12.75" hidden="false" customHeight="false" outlineLevel="0" collapsed="false">
      <c r="A1077" s="0" t="n">
        <v>1185</v>
      </c>
      <c r="B1077" s="0" t="s">
        <v>2290</v>
      </c>
      <c r="C1077" s="0" t="s">
        <v>88</v>
      </c>
      <c r="D1077" s="0" t="s">
        <v>1221</v>
      </c>
      <c r="E1077" s="395" t="n">
        <v>1.58</v>
      </c>
    </row>
    <row r="1078" customFormat="false" ht="12.75" hidden="false" customHeight="false" outlineLevel="0" collapsed="false">
      <c r="A1078" s="0" t="n">
        <v>1189</v>
      </c>
      <c r="B1078" s="0" t="s">
        <v>2291</v>
      </c>
      <c r="C1078" s="0" t="s">
        <v>88</v>
      </c>
      <c r="D1078" s="0" t="s">
        <v>1221</v>
      </c>
      <c r="E1078" s="395" t="n">
        <v>2.75</v>
      </c>
    </row>
    <row r="1079" customFormat="false" ht="12.75" hidden="false" customHeight="false" outlineLevel="0" collapsed="false">
      <c r="A1079" s="0" t="n">
        <v>1193</v>
      </c>
      <c r="B1079" s="0" t="s">
        <v>2292</v>
      </c>
      <c r="C1079" s="0" t="s">
        <v>88</v>
      </c>
      <c r="D1079" s="0" t="s">
        <v>1221</v>
      </c>
      <c r="E1079" s="395" t="n">
        <v>5.28</v>
      </c>
    </row>
    <row r="1080" customFormat="false" ht="12.75" hidden="false" customHeight="false" outlineLevel="0" collapsed="false">
      <c r="A1080" s="0" t="n">
        <v>1194</v>
      </c>
      <c r="B1080" s="0" t="s">
        <v>2293</v>
      </c>
      <c r="C1080" s="0" t="s">
        <v>88</v>
      </c>
      <c r="D1080" s="0" t="s">
        <v>1221</v>
      </c>
      <c r="E1080" s="395" t="n">
        <v>10.01</v>
      </c>
    </row>
    <row r="1081" customFormat="false" ht="12.75" hidden="false" customHeight="false" outlineLevel="0" collapsed="false">
      <c r="A1081" s="0" t="n">
        <v>1195</v>
      </c>
      <c r="B1081" s="0" t="s">
        <v>2294</v>
      </c>
      <c r="C1081" s="0" t="s">
        <v>88</v>
      </c>
      <c r="D1081" s="0" t="s">
        <v>1221</v>
      </c>
      <c r="E1081" s="395" t="n">
        <v>15.05</v>
      </c>
    </row>
    <row r="1082" customFormat="false" ht="12.75" hidden="false" customHeight="false" outlineLevel="0" collapsed="false">
      <c r="A1082" s="0" t="n">
        <v>1204</v>
      </c>
      <c r="B1082" s="0" t="s">
        <v>2295</v>
      </c>
      <c r="C1082" s="0" t="s">
        <v>88</v>
      </c>
      <c r="D1082" s="0" t="s">
        <v>1221</v>
      </c>
      <c r="E1082" s="395" t="n">
        <v>27.36</v>
      </c>
    </row>
    <row r="1083" customFormat="false" ht="12.75" hidden="false" customHeight="false" outlineLevel="0" collapsed="false">
      <c r="A1083" s="0" t="n">
        <v>1205</v>
      </c>
      <c r="B1083" s="0" t="s">
        <v>2296</v>
      </c>
      <c r="C1083" s="0" t="s">
        <v>88</v>
      </c>
      <c r="D1083" s="0" t="s">
        <v>1221</v>
      </c>
      <c r="E1083" s="395" t="n">
        <v>64.91</v>
      </c>
    </row>
    <row r="1084" customFormat="false" ht="12.75" hidden="false" customHeight="false" outlineLevel="0" collapsed="false">
      <c r="A1084" s="0" t="n">
        <v>1207</v>
      </c>
      <c r="B1084" s="0" t="s">
        <v>2297</v>
      </c>
      <c r="C1084" s="0" t="s">
        <v>88</v>
      </c>
      <c r="D1084" s="0" t="s">
        <v>1223</v>
      </c>
      <c r="E1084" s="395" t="n">
        <v>39.75</v>
      </c>
    </row>
    <row r="1085" customFormat="false" ht="12.75" hidden="false" customHeight="false" outlineLevel="0" collapsed="false">
      <c r="A1085" s="0" t="n">
        <v>1206</v>
      </c>
      <c r="B1085" s="0" t="s">
        <v>2298</v>
      </c>
      <c r="C1085" s="0" t="s">
        <v>88</v>
      </c>
      <c r="D1085" s="0" t="s">
        <v>1223</v>
      </c>
      <c r="E1085" s="395" t="n">
        <v>9.97</v>
      </c>
    </row>
    <row r="1086" customFormat="false" ht="12.75" hidden="false" customHeight="false" outlineLevel="0" collapsed="false">
      <c r="A1086" s="0" t="n">
        <v>1183</v>
      </c>
      <c r="B1086" s="0" t="s">
        <v>2299</v>
      </c>
      <c r="C1086" s="0" t="s">
        <v>88</v>
      </c>
      <c r="D1086" s="0" t="s">
        <v>1223</v>
      </c>
      <c r="E1086" s="395" t="n">
        <v>25.96</v>
      </c>
    </row>
    <row r="1087" customFormat="false" ht="12.75" hidden="false" customHeight="false" outlineLevel="0" collapsed="false">
      <c r="A1087" s="0" t="n">
        <v>42685</v>
      </c>
      <c r="B1087" s="0" t="s">
        <v>2300</v>
      </c>
      <c r="C1087" s="0" t="s">
        <v>88</v>
      </c>
      <c r="D1087" s="0" t="s">
        <v>1223</v>
      </c>
      <c r="E1087" s="395" t="n">
        <v>102.69</v>
      </c>
    </row>
    <row r="1088" customFormat="false" ht="12.75" hidden="false" customHeight="false" outlineLevel="0" collapsed="false">
      <c r="A1088" s="0" t="n">
        <v>42686</v>
      </c>
      <c r="B1088" s="0" t="s">
        <v>2301</v>
      </c>
      <c r="C1088" s="0" t="s">
        <v>88</v>
      </c>
      <c r="D1088" s="0" t="s">
        <v>1223</v>
      </c>
      <c r="E1088" s="395" t="n">
        <v>159.88</v>
      </c>
    </row>
    <row r="1089" customFormat="false" ht="12.75" hidden="false" customHeight="false" outlineLevel="0" collapsed="false">
      <c r="A1089" s="0" t="n">
        <v>12894</v>
      </c>
      <c r="B1089" s="0" t="s">
        <v>2302</v>
      </c>
      <c r="C1089" s="0" t="s">
        <v>88</v>
      </c>
      <c r="D1089" s="0" t="s">
        <v>1221</v>
      </c>
      <c r="E1089" s="395" t="n">
        <v>19.44</v>
      </c>
    </row>
    <row r="1090" customFormat="false" ht="12.75" hidden="false" customHeight="false" outlineLevel="0" collapsed="false">
      <c r="A1090" s="0" t="n">
        <v>12895</v>
      </c>
      <c r="B1090" s="0" t="s">
        <v>2303</v>
      </c>
      <c r="C1090" s="0" t="s">
        <v>88</v>
      </c>
      <c r="D1090" s="0" t="s">
        <v>1228</v>
      </c>
      <c r="E1090" s="395" t="n">
        <v>14.96</v>
      </c>
    </row>
    <row r="1091" customFormat="false" ht="12.75" hidden="false" customHeight="false" outlineLevel="0" collapsed="false">
      <c r="A1091" s="0" t="n">
        <v>1631</v>
      </c>
      <c r="B1091" s="0" t="s">
        <v>2304</v>
      </c>
      <c r="C1091" s="0" t="s">
        <v>88</v>
      </c>
      <c r="D1091" s="0" t="s">
        <v>1223</v>
      </c>
      <c r="E1091" s="395" t="n">
        <v>151.73</v>
      </c>
    </row>
    <row r="1092" customFormat="false" ht="12.75" hidden="false" customHeight="false" outlineLevel="0" collapsed="false">
      <c r="A1092" s="0" t="n">
        <v>1633</v>
      </c>
      <c r="B1092" s="0" t="s">
        <v>2305</v>
      </c>
      <c r="C1092" s="0" t="s">
        <v>88</v>
      </c>
      <c r="D1092" s="0" t="s">
        <v>1223</v>
      </c>
      <c r="E1092" s="395" t="n">
        <v>257.8</v>
      </c>
    </row>
    <row r="1093" customFormat="false" ht="12.75" hidden="false" customHeight="false" outlineLevel="0" collapsed="false">
      <c r="A1093" s="0" t="n">
        <v>10818</v>
      </c>
      <c r="B1093" s="0" t="s">
        <v>2306</v>
      </c>
      <c r="C1093" s="0" t="s">
        <v>753</v>
      </c>
      <c r="D1093" s="0" t="s">
        <v>1223</v>
      </c>
      <c r="E1093" s="395" t="n">
        <v>45.34</v>
      </c>
    </row>
    <row r="1094" customFormat="false" ht="12.75" hidden="false" customHeight="false" outlineLevel="0" collapsed="false">
      <c r="A1094" s="0" t="n">
        <v>41410</v>
      </c>
      <c r="B1094" s="0" t="s">
        <v>2307</v>
      </c>
      <c r="C1094" s="0" t="s">
        <v>88</v>
      </c>
      <c r="D1094" s="0" t="s">
        <v>1221</v>
      </c>
      <c r="E1094" s="395" t="n">
        <v>58.64</v>
      </c>
    </row>
    <row r="1095" customFormat="false" ht="12.75" hidden="false" customHeight="false" outlineLevel="0" collapsed="false">
      <c r="A1095" s="0" t="n">
        <v>41411</v>
      </c>
      <c r="B1095" s="0" t="s">
        <v>2308</v>
      </c>
      <c r="C1095" s="0" t="s">
        <v>88</v>
      </c>
      <c r="D1095" s="0" t="s">
        <v>1221</v>
      </c>
      <c r="E1095" s="395" t="n">
        <v>53.16</v>
      </c>
    </row>
    <row r="1096" customFormat="false" ht="12.75" hidden="false" customHeight="false" outlineLevel="0" collapsed="false">
      <c r="A1096" s="0" t="n">
        <v>41412</v>
      </c>
      <c r="B1096" s="0" t="s">
        <v>2309</v>
      </c>
      <c r="C1096" s="0" t="s">
        <v>88</v>
      </c>
      <c r="D1096" s="0" t="s">
        <v>1221</v>
      </c>
      <c r="E1096" s="395" t="n">
        <v>102.82</v>
      </c>
    </row>
    <row r="1097" customFormat="false" ht="12.75" hidden="false" customHeight="false" outlineLevel="0" collapsed="false">
      <c r="A1097" s="0" t="n">
        <v>41413</v>
      </c>
      <c r="B1097" s="0" t="s">
        <v>2310</v>
      </c>
      <c r="C1097" s="0" t="s">
        <v>88</v>
      </c>
      <c r="D1097" s="0" t="s">
        <v>1221</v>
      </c>
      <c r="E1097" s="395" t="n">
        <v>92.52</v>
      </c>
    </row>
    <row r="1098" customFormat="false" ht="12.75" hidden="false" customHeight="false" outlineLevel="0" collapsed="false">
      <c r="A1098" s="0" t="n">
        <v>39359</v>
      </c>
      <c r="B1098" s="0" t="s">
        <v>2311</v>
      </c>
      <c r="C1098" s="0" t="s">
        <v>88</v>
      </c>
      <c r="D1098" s="0" t="s">
        <v>1223</v>
      </c>
      <c r="E1098" s="395" t="n">
        <v>24.81</v>
      </c>
    </row>
    <row r="1099" customFormat="false" ht="12.75" hidden="false" customHeight="false" outlineLevel="0" collapsed="false">
      <c r="A1099" s="0" t="n">
        <v>39360</v>
      </c>
      <c r="B1099" s="0" t="s">
        <v>2312</v>
      </c>
      <c r="C1099" s="0" t="s">
        <v>88</v>
      </c>
      <c r="D1099" s="0" t="s">
        <v>1223</v>
      </c>
      <c r="E1099" s="395" t="n">
        <v>22.55</v>
      </c>
    </row>
    <row r="1100" customFormat="false" ht="12.75" hidden="false" customHeight="false" outlineLevel="0" collapsed="false">
      <c r="A1100" s="0" t="n">
        <v>10710</v>
      </c>
      <c r="B1100" s="0" t="s">
        <v>2313</v>
      </c>
      <c r="C1100" s="0" t="s">
        <v>751</v>
      </c>
      <c r="D1100" s="0" t="s">
        <v>1223</v>
      </c>
      <c r="E1100" s="395" t="n">
        <v>123</v>
      </c>
    </row>
    <row r="1101" customFormat="false" ht="12.75" hidden="false" customHeight="false" outlineLevel="0" collapsed="false">
      <c r="A1101" s="0" t="n">
        <v>10709</v>
      </c>
      <c r="B1101" s="0" t="s">
        <v>2314</v>
      </c>
      <c r="C1101" s="0" t="s">
        <v>751</v>
      </c>
      <c r="D1101" s="0" t="s">
        <v>1223</v>
      </c>
      <c r="E1101" s="395" t="n">
        <v>151.11</v>
      </c>
    </row>
    <row r="1102" customFormat="false" ht="12.75" hidden="false" customHeight="false" outlineLevel="0" collapsed="false">
      <c r="A1102" s="0" t="n">
        <v>39636</v>
      </c>
      <c r="B1102" s="0" t="s">
        <v>2315</v>
      </c>
      <c r="C1102" s="0" t="s">
        <v>751</v>
      </c>
      <c r="D1102" s="0" t="s">
        <v>1223</v>
      </c>
      <c r="E1102" s="395" t="n">
        <v>154.3</v>
      </c>
    </row>
    <row r="1103" customFormat="false" ht="12.75" hidden="false" customHeight="false" outlineLevel="0" collapsed="false">
      <c r="A1103" s="0" t="n">
        <v>10708</v>
      </c>
      <c r="B1103" s="0" t="s">
        <v>2316</v>
      </c>
      <c r="C1103" s="0" t="s">
        <v>751</v>
      </c>
      <c r="D1103" s="0" t="s">
        <v>1223</v>
      </c>
      <c r="E1103" s="395" t="n">
        <v>47.61</v>
      </c>
    </row>
    <row r="1104" customFormat="false" ht="12.75" hidden="false" customHeight="false" outlineLevel="0" collapsed="false">
      <c r="A1104" s="0" t="n">
        <v>39635</v>
      </c>
      <c r="B1104" s="0" t="s">
        <v>2317</v>
      </c>
      <c r="C1104" s="0" t="s">
        <v>751</v>
      </c>
      <c r="D1104" s="0" t="s">
        <v>1223</v>
      </c>
      <c r="E1104" s="395" t="n">
        <v>81.06</v>
      </c>
    </row>
    <row r="1105" customFormat="false" ht="12.75" hidden="false" customHeight="false" outlineLevel="0" collapsed="false">
      <c r="A1105" s="0" t="n">
        <v>6117</v>
      </c>
      <c r="B1105" s="0" t="s">
        <v>2318</v>
      </c>
      <c r="C1105" s="0" t="s">
        <v>1381</v>
      </c>
      <c r="D1105" s="0" t="s">
        <v>1221</v>
      </c>
      <c r="E1105" s="395" t="n">
        <v>13.57</v>
      </c>
    </row>
    <row r="1106" customFormat="false" ht="12.75" hidden="false" customHeight="false" outlineLevel="0" collapsed="false">
      <c r="A1106" s="0" t="n">
        <v>40913</v>
      </c>
      <c r="B1106" s="0" t="s">
        <v>2319</v>
      </c>
      <c r="C1106" s="0" t="s">
        <v>1383</v>
      </c>
      <c r="D1106" s="0" t="s">
        <v>1221</v>
      </c>
      <c r="E1106" s="395" t="n">
        <v>2420.1</v>
      </c>
    </row>
    <row r="1107" customFormat="false" ht="12.75" hidden="false" customHeight="false" outlineLevel="0" collapsed="false">
      <c r="A1107" s="0" t="n">
        <v>1214</v>
      </c>
      <c r="B1107" s="0" t="s">
        <v>2320</v>
      </c>
      <c r="C1107" s="0" t="s">
        <v>1381</v>
      </c>
      <c r="D1107" s="0" t="s">
        <v>1221</v>
      </c>
      <c r="E1107" s="395" t="n">
        <v>17.86</v>
      </c>
    </row>
    <row r="1108" customFormat="false" ht="12.75" hidden="false" customHeight="false" outlineLevel="0" collapsed="false">
      <c r="A1108" s="0" t="n">
        <v>40915</v>
      </c>
      <c r="B1108" s="0" t="s">
        <v>2321</v>
      </c>
      <c r="C1108" s="0" t="s">
        <v>1383</v>
      </c>
      <c r="D1108" s="0" t="s">
        <v>1221</v>
      </c>
      <c r="E1108" s="395" t="n">
        <v>3180.71</v>
      </c>
    </row>
    <row r="1109" customFormat="false" ht="12.75" hidden="false" customHeight="false" outlineLevel="0" collapsed="false">
      <c r="A1109" s="0" t="n">
        <v>1213</v>
      </c>
      <c r="B1109" s="0" t="s">
        <v>2322</v>
      </c>
      <c r="C1109" s="0" t="s">
        <v>1381</v>
      </c>
      <c r="D1109" s="0" t="s">
        <v>1228</v>
      </c>
      <c r="E1109" s="395" t="n">
        <v>18.97</v>
      </c>
    </row>
    <row r="1110" customFormat="false" ht="12.75" hidden="false" customHeight="false" outlineLevel="0" collapsed="false">
      <c r="A1110" s="0" t="n">
        <v>40914</v>
      </c>
      <c r="B1110" s="0" t="s">
        <v>2323</v>
      </c>
      <c r="C1110" s="0" t="s">
        <v>1383</v>
      </c>
      <c r="D1110" s="0" t="s">
        <v>1221</v>
      </c>
      <c r="E1110" s="395" t="n">
        <v>3377.81</v>
      </c>
    </row>
    <row r="1111" customFormat="false" ht="12.75" hidden="false" customHeight="false" outlineLevel="0" collapsed="false">
      <c r="A1111" s="0" t="n">
        <v>5091</v>
      </c>
      <c r="B1111" s="0" t="s">
        <v>2324</v>
      </c>
      <c r="C1111" s="0" t="s">
        <v>88</v>
      </c>
      <c r="D1111" s="0" t="s">
        <v>1221</v>
      </c>
      <c r="E1111" s="395" t="n">
        <v>18.45</v>
      </c>
    </row>
    <row r="1112" customFormat="false" ht="12.75" hidden="false" customHeight="false" outlineLevel="0" collapsed="false">
      <c r="A1112" s="0" t="n">
        <v>14615</v>
      </c>
      <c r="B1112" s="0" t="s">
        <v>2325</v>
      </c>
      <c r="C1112" s="0" t="s">
        <v>88</v>
      </c>
      <c r="D1112" s="0" t="s">
        <v>1223</v>
      </c>
      <c r="E1112" s="395" t="n">
        <v>3739.79</v>
      </c>
    </row>
    <row r="1113" customFormat="false" ht="12.75" hidden="false" customHeight="false" outlineLevel="0" collapsed="false">
      <c r="A1113" s="0" t="n">
        <v>2711</v>
      </c>
      <c r="B1113" s="0" t="s">
        <v>2326</v>
      </c>
      <c r="C1113" s="0" t="s">
        <v>88</v>
      </c>
      <c r="D1113" s="0" t="s">
        <v>1228</v>
      </c>
      <c r="E1113" s="395" t="n">
        <v>263</v>
      </c>
    </row>
    <row r="1114" customFormat="false" ht="12.75" hidden="false" customHeight="false" outlineLevel="0" collapsed="false">
      <c r="A1114" s="0" t="n">
        <v>37727</v>
      </c>
      <c r="B1114" s="0" t="s">
        <v>2327</v>
      </c>
      <c r="C1114" s="0" t="s">
        <v>88</v>
      </c>
      <c r="D1114" s="0" t="s">
        <v>1223</v>
      </c>
      <c r="E1114" s="395" t="n">
        <v>16750</v>
      </c>
    </row>
    <row r="1115" customFormat="false" ht="12.75" hidden="false" customHeight="false" outlineLevel="0" collapsed="false">
      <c r="A1115" s="0" t="n">
        <v>37728</v>
      </c>
      <c r="B1115" s="0" t="s">
        <v>2328</v>
      </c>
      <c r="C1115" s="0" t="s">
        <v>88</v>
      </c>
      <c r="D1115" s="0" t="s">
        <v>1223</v>
      </c>
      <c r="E1115" s="395" t="n">
        <v>22723.77</v>
      </c>
    </row>
    <row r="1116" customFormat="false" ht="12.75" hidden="false" customHeight="false" outlineLevel="0" collapsed="false">
      <c r="A1116" s="0" t="n">
        <v>37729</v>
      </c>
      <c r="B1116" s="0" t="s">
        <v>2329</v>
      </c>
      <c r="C1116" s="0" t="s">
        <v>88</v>
      </c>
      <c r="D1116" s="0" t="s">
        <v>1223</v>
      </c>
      <c r="E1116" s="395" t="n">
        <v>24597.9</v>
      </c>
    </row>
    <row r="1117" customFormat="false" ht="12.75" hidden="false" customHeight="false" outlineLevel="0" collapsed="false">
      <c r="A1117" s="0" t="n">
        <v>37730</v>
      </c>
      <c r="B1117" s="0" t="s">
        <v>2330</v>
      </c>
      <c r="C1117" s="0" t="s">
        <v>88</v>
      </c>
      <c r="D1117" s="0" t="s">
        <v>1223</v>
      </c>
      <c r="E1117" s="395" t="n">
        <v>26472.02</v>
      </c>
    </row>
    <row r="1118" customFormat="false" ht="12.75" hidden="false" customHeight="false" outlineLevel="0" collapsed="false">
      <c r="A1118" s="0" t="n">
        <v>37731</v>
      </c>
      <c r="B1118" s="0" t="s">
        <v>2331</v>
      </c>
      <c r="C1118" s="0" t="s">
        <v>88</v>
      </c>
      <c r="D1118" s="0" t="s">
        <v>1223</v>
      </c>
      <c r="E1118" s="395" t="n">
        <v>28346.15</v>
      </c>
    </row>
    <row r="1119" customFormat="false" ht="12.75" hidden="false" customHeight="false" outlineLevel="0" collapsed="false">
      <c r="A1119" s="0" t="n">
        <v>37732</v>
      </c>
      <c r="B1119" s="0" t="s">
        <v>2332</v>
      </c>
      <c r="C1119" s="0" t="s">
        <v>88</v>
      </c>
      <c r="D1119" s="0" t="s">
        <v>1223</v>
      </c>
      <c r="E1119" s="395" t="n">
        <v>32328.67</v>
      </c>
    </row>
    <row r="1120" customFormat="false" ht="12.75" hidden="false" customHeight="false" outlineLevel="0" collapsed="false">
      <c r="A1120" s="0" t="n">
        <v>42256</v>
      </c>
      <c r="B1120" s="0" t="s">
        <v>2333</v>
      </c>
      <c r="C1120" s="0" t="s">
        <v>753</v>
      </c>
      <c r="D1120" s="0" t="s">
        <v>1221</v>
      </c>
      <c r="E1120" s="395" t="n">
        <v>12.04</v>
      </c>
    </row>
    <row r="1121" customFormat="false" ht="12.75" hidden="false" customHeight="false" outlineLevel="0" collapsed="false">
      <c r="A1121" s="0" t="n">
        <v>42250</v>
      </c>
      <c r="B1121" s="0" t="s">
        <v>2334</v>
      </c>
      <c r="C1121" s="0" t="s">
        <v>2335</v>
      </c>
      <c r="D1121" s="0" t="s">
        <v>1221</v>
      </c>
      <c r="E1121" s="395" t="n">
        <v>5418.91</v>
      </c>
    </row>
    <row r="1122" customFormat="false" ht="12.75" hidden="false" customHeight="false" outlineLevel="0" collapsed="false">
      <c r="A1122" s="0" t="n">
        <v>4743</v>
      </c>
      <c r="B1122" s="0" t="s">
        <v>2336</v>
      </c>
      <c r="C1122" s="0" t="s">
        <v>757</v>
      </c>
      <c r="D1122" s="0" t="s">
        <v>1221</v>
      </c>
      <c r="E1122" s="395" t="n">
        <v>92.8</v>
      </c>
    </row>
    <row r="1123" customFormat="false" ht="12.75" hidden="false" customHeight="false" outlineLevel="0" collapsed="false">
      <c r="A1123" s="0" t="n">
        <v>4744</v>
      </c>
      <c r="B1123" s="0" t="s">
        <v>2337</v>
      </c>
      <c r="C1123" s="0" t="s">
        <v>757</v>
      </c>
      <c r="D1123" s="0" t="s">
        <v>1221</v>
      </c>
      <c r="E1123" s="395" t="n">
        <v>148.49</v>
      </c>
    </row>
    <row r="1124" customFormat="false" ht="12.75" hidden="false" customHeight="false" outlineLevel="0" collapsed="false">
      <c r="A1124" s="0" t="n">
        <v>4745</v>
      </c>
      <c r="B1124" s="0" t="s">
        <v>2338</v>
      </c>
      <c r="C1124" s="0" t="s">
        <v>757</v>
      </c>
      <c r="D1124" s="0" t="s">
        <v>1221</v>
      </c>
      <c r="E1124" s="395" t="n">
        <v>178.09</v>
      </c>
    </row>
    <row r="1125" customFormat="false" ht="12.75" hidden="false" customHeight="false" outlineLevel="0" collapsed="false">
      <c r="A1125" s="0" t="n">
        <v>36496</v>
      </c>
      <c r="B1125" s="0" t="s">
        <v>2339</v>
      </c>
      <c r="C1125" s="0" t="s">
        <v>88</v>
      </c>
      <c r="D1125" s="0" t="s">
        <v>1223</v>
      </c>
      <c r="E1125" s="395" t="n">
        <v>9495.26</v>
      </c>
    </row>
    <row r="1126" customFormat="false" ht="12.75" hidden="false" customHeight="false" outlineLevel="0" collapsed="false">
      <c r="A1126" s="0" t="n">
        <v>10630</v>
      </c>
      <c r="B1126" s="0" t="s">
        <v>2340</v>
      </c>
      <c r="C1126" s="0" t="s">
        <v>88</v>
      </c>
      <c r="D1126" s="0" t="s">
        <v>1221</v>
      </c>
      <c r="E1126" s="395" t="n">
        <v>638423.54</v>
      </c>
    </row>
    <row r="1127" customFormat="false" ht="12.75" hidden="false" customHeight="false" outlineLevel="0" collapsed="false">
      <c r="A1127" s="0" t="n">
        <v>37762</v>
      </c>
      <c r="B1127" s="0" t="s">
        <v>2341</v>
      </c>
      <c r="C1127" s="0" t="s">
        <v>88</v>
      </c>
      <c r="D1127" s="0" t="s">
        <v>1221</v>
      </c>
      <c r="E1127" s="395" t="n">
        <v>547536.96</v>
      </c>
    </row>
    <row r="1128" customFormat="false" ht="12.75" hidden="false" customHeight="false" outlineLevel="0" collapsed="false">
      <c r="A1128" s="0" t="n">
        <v>37763</v>
      </c>
      <c r="B1128" s="0" t="s">
        <v>2342</v>
      </c>
      <c r="C1128" s="0" t="s">
        <v>88</v>
      </c>
      <c r="D1128" s="0" t="s">
        <v>1221</v>
      </c>
      <c r="E1128" s="395" t="n">
        <v>554187.12</v>
      </c>
    </row>
    <row r="1129" customFormat="false" ht="12.75" hidden="false" customHeight="false" outlineLevel="0" collapsed="false">
      <c r="A1129" s="0" t="n">
        <v>41992</v>
      </c>
      <c r="B1129" s="0" t="s">
        <v>2343</v>
      </c>
      <c r="C1129" s="0" t="s">
        <v>88</v>
      </c>
      <c r="D1129" s="0" t="s">
        <v>1228</v>
      </c>
      <c r="E1129" s="395" t="n">
        <v>630000</v>
      </c>
    </row>
    <row r="1130" customFormat="false" ht="12.75" hidden="false" customHeight="false" outlineLevel="0" collapsed="false">
      <c r="A1130" s="0" t="n">
        <v>13215</v>
      </c>
      <c r="B1130" s="0" t="s">
        <v>2344</v>
      </c>
      <c r="C1130" s="0" t="s">
        <v>88</v>
      </c>
      <c r="D1130" s="0" t="s">
        <v>1221</v>
      </c>
      <c r="E1130" s="395" t="n">
        <v>772536.87</v>
      </c>
    </row>
    <row r="1131" customFormat="false" ht="12.75" hidden="false" customHeight="false" outlineLevel="0" collapsed="false">
      <c r="A1131" s="0" t="n">
        <v>4235</v>
      </c>
      <c r="B1131" s="0" t="s">
        <v>2345</v>
      </c>
      <c r="C1131" s="0" t="s">
        <v>1381</v>
      </c>
      <c r="D1131" s="0" t="s">
        <v>1221</v>
      </c>
      <c r="E1131" s="395" t="n">
        <v>11.53</v>
      </c>
    </row>
    <row r="1132" customFormat="false" ht="12.75" hidden="false" customHeight="false" outlineLevel="0" collapsed="false">
      <c r="A1132" s="0" t="n">
        <v>40976</v>
      </c>
      <c r="B1132" s="0" t="s">
        <v>2346</v>
      </c>
      <c r="C1132" s="0" t="s">
        <v>1383</v>
      </c>
      <c r="D1132" s="0" t="s">
        <v>1221</v>
      </c>
      <c r="E1132" s="395" t="n">
        <v>2053.67</v>
      </c>
    </row>
    <row r="1133" customFormat="false" ht="12.75" hidden="false" customHeight="false" outlineLevel="0" collapsed="false">
      <c r="A1133" s="0" t="n">
        <v>39013</v>
      </c>
      <c r="B1133" s="0" t="s">
        <v>2347</v>
      </c>
      <c r="C1133" s="0" t="s">
        <v>88</v>
      </c>
      <c r="D1133" s="0" t="s">
        <v>1223</v>
      </c>
      <c r="E1133" s="395" t="n">
        <v>1.48</v>
      </c>
    </row>
    <row r="1134" customFormat="false" ht="12.75" hidden="false" customHeight="false" outlineLevel="0" collapsed="false">
      <c r="A1134" s="0" t="n">
        <v>43091</v>
      </c>
      <c r="B1134" s="0" t="s">
        <v>2348</v>
      </c>
      <c r="C1134" s="0" t="s">
        <v>88</v>
      </c>
      <c r="D1134" s="0" t="s">
        <v>1221</v>
      </c>
      <c r="E1134" s="395" t="n">
        <v>7362.03</v>
      </c>
    </row>
    <row r="1135" customFormat="false" ht="12.75" hidden="false" customHeight="false" outlineLevel="0" collapsed="false">
      <c r="A1135" s="0" t="n">
        <v>43092</v>
      </c>
      <c r="B1135" s="0" t="s">
        <v>2349</v>
      </c>
      <c r="C1135" s="0" t="s">
        <v>88</v>
      </c>
      <c r="D1135" s="0" t="s">
        <v>1221</v>
      </c>
      <c r="E1135" s="395" t="n">
        <v>9816.04</v>
      </c>
    </row>
    <row r="1136" customFormat="false" ht="12.75" hidden="false" customHeight="false" outlineLevel="0" collapsed="false">
      <c r="A1136" s="0" t="n">
        <v>43089</v>
      </c>
      <c r="B1136" s="0" t="s">
        <v>2350</v>
      </c>
      <c r="C1136" s="0" t="s">
        <v>88</v>
      </c>
      <c r="D1136" s="0" t="s">
        <v>1221</v>
      </c>
      <c r="E1136" s="395" t="n">
        <v>1710.72</v>
      </c>
    </row>
    <row r="1137" customFormat="false" ht="12.75" hidden="false" customHeight="false" outlineLevel="0" collapsed="false">
      <c r="A1137" s="0" t="n">
        <v>43090</v>
      </c>
      <c r="B1137" s="0" t="s">
        <v>2351</v>
      </c>
      <c r="C1137" s="0" t="s">
        <v>88</v>
      </c>
      <c r="D1137" s="0" t="s">
        <v>1221</v>
      </c>
      <c r="E1137" s="395" t="n">
        <v>3775.4</v>
      </c>
    </row>
    <row r="1138" customFormat="false" ht="12.75" hidden="false" customHeight="false" outlineLevel="0" collapsed="false">
      <c r="A1138" s="0" t="n">
        <v>41967</v>
      </c>
      <c r="B1138" s="0" t="s">
        <v>2352</v>
      </c>
      <c r="C1138" s="0" t="s">
        <v>1271</v>
      </c>
      <c r="D1138" s="0" t="s">
        <v>1221</v>
      </c>
      <c r="E1138" s="395" t="n">
        <v>18.78</v>
      </c>
    </row>
    <row r="1139" customFormat="false" ht="12.75" hidden="false" customHeight="false" outlineLevel="0" collapsed="false">
      <c r="A1139" s="0" t="n">
        <v>12760</v>
      </c>
      <c r="B1139" s="0" t="s">
        <v>2353</v>
      </c>
      <c r="C1139" s="0" t="s">
        <v>751</v>
      </c>
      <c r="D1139" s="0" t="s">
        <v>1221</v>
      </c>
      <c r="E1139" s="395" t="n">
        <v>1084.73</v>
      </c>
    </row>
    <row r="1140" customFormat="false" ht="12.75" hidden="false" customHeight="false" outlineLevel="0" collapsed="false">
      <c r="A1140" s="0" t="n">
        <v>12759</v>
      </c>
      <c r="B1140" s="0" t="s">
        <v>2354</v>
      </c>
      <c r="C1140" s="0" t="s">
        <v>751</v>
      </c>
      <c r="D1140" s="0" t="s">
        <v>1221</v>
      </c>
      <c r="E1140" s="395" t="n">
        <v>723.14</v>
      </c>
    </row>
    <row r="1141" customFormat="false" ht="12.75" hidden="false" customHeight="false" outlineLevel="0" collapsed="false">
      <c r="A1141" s="0" t="n">
        <v>43105</v>
      </c>
      <c r="B1141" s="0" t="s">
        <v>2355</v>
      </c>
      <c r="C1141" s="0" t="s">
        <v>753</v>
      </c>
      <c r="D1141" s="0" t="s">
        <v>1221</v>
      </c>
      <c r="E1141" s="395" t="n">
        <v>45.31</v>
      </c>
    </row>
    <row r="1142" customFormat="false" ht="12.75" hidden="false" customHeight="false" outlineLevel="0" collapsed="false">
      <c r="A1142" s="0" t="n">
        <v>40424</v>
      </c>
      <c r="B1142" s="0" t="s">
        <v>2356</v>
      </c>
      <c r="C1142" s="0" t="s">
        <v>753</v>
      </c>
      <c r="D1142" s="0" t="s">
        <v>1221</v>
      </c>
      <c r="E1142" s="395" t="n">
        <v>11.51</v>
      </c>
    </row>
    <row r="1143" customFormat="false" ht="12.75" hidden="false" customHeight="false" outlineLevel="0" collapsed="false">
      <c r="A1143" s="0" t="n">
        <v>1325</v>
      </c>
      <c r="B1143" s="0" t="s">
        <v>2357</v>
      </c>
      <c r="C1143" s="0" t="s">
        <v>753</v>
      </c>
      <c r="D1143" s="0" t="s">
        <v>1221</v>
      </c>
      <c r="E1143" s="395" t="n">
        <v>12.61</v>
      </c>
    </row>
    <row r="1144" customFormat="false" ht="12.75" hidden="false" customHeight="false" outlineLevel="0" collapsed="false">
      <c r="A1144" s="0" t="n">
        <v>1327</v>
      </c>
      <c r="B1144" s="0" t="s">
        <v>2358</v>
      </c>
      <c r="C1144" s="0" t="s">
        <v>753</v>
      </c>
      <c r="D1144" s="0" t="s">
        <v>1221</v>
      </c>
      <c r="E1144" s="395" t="n">
        <v>13.43</v>
      </c>
    </row>
    <row r="1145" customFormat="false" ht="12.75" hidden="false" customHeight="false" outlineLevel="0" collapsed="false">
      <c r="A1145" s="0" t="n">
        <v>1328</v>
      </c>
      <c r="B1145" s="0" t="s">
        <v>2359</v>
      </c>
      <c r="C1145" s="0" t="s">
        <v>753</v>
      </c>
      <c r="D1145" s="0" t="s">
        <v>1221</v>
      </c>
      <c r="E1145" s="395" t="n">
        <v>12.64</v>
      </c>
    </row>
    <row r="1146" customFormat="false" ht="12.75" hidden="false" customHeight="false" outlineLevel="0" collapsed="false">
      <c r="A1146" s="0" t="n">
        <v>1321</v>
      </c>
      <c r="B1146" s="0" t="s">
        <v>2360</v>
      </c>
      <c r="C1146" s="0" t="s">
        <v>753</v>
      </c>
      <c r="D1146" s="0" t="s">
        <v>1221</v>
      </c>
      <c r="E1146" s="395" t="n">
        <v>11.7</v>
      </c>
    </row>
    <row r="1147" customFormat="false" ht="12.75" hidden="false" customHeight="false" outlineLevel="0" collapsed="false">
      <c r="A1147" s="0" t="n">
        <v>1318</v>
      </c>
      <c r="B1147" s="0" t="s">
        <v>2361</v>
      </c>
      <c r="C1147" s="0" t="s">
        <v>753</v>
      </c>
      <c r="D1147" s="0" t="s">
        <v>1221</v>
      </c>
      <c r="E1147" s="395" t="n">
        <v>11.71</v>
      </c>
    </row>
    <row r="1148" customFormat="false" ht="12.75" hidden="false" customHeight="false" outlineLevel="0" collapsed="false">
      <c r="A1148" s="0" t="n">
        <v>1322</v>
      </c>
      <c r="B1148" s="0" t="s">
        <v>2362</v>
      </c>
      <c r="C1148" s="0" t="s">
        <v>753</v>
      </c>
      <c r="D1148" s="0" t="s">
        <v>1221</v>
      </c>
      <c r="E1148" s="395" t="n">
        <v>12.37</v>
      </c>
    </row>
    <row r="1149" customFormat="false" ht="12.75" hidden="false" customHeight="false" outlineLevel="0" collapsed="false">
      <c r="A1149" s="0" t="n">
        <v>1323</v>
      </c>
      <c r="B1149" s="0" t="s">
        <v>2363</v>
      </c>
      <c r="C1149" s="0" t="s">
        <v>753</v>
      </c>
      <c r="D1149" s="0" t="s">
        <v>1221</v>
      </c>
      <c r="E1149" s="395" t="n">
        <v>12.37</v>
      </c>
    </row>
    <row r="1150" customFormat="false" ht="12.75" hidden="false" customHeight="false" outlineLevel="0" collapsed="false">
      <c r="A1150" s="0" t="n">
        <v>1319</v>
      </c>
      <c r="B1150" s="0" t="s">
        <v>2364</v>
      </c>
      <c r="C1150" s="0" t="s">
        <v>753</v>
      </c>
      <c r="D1150" s="0" t="s">
        <v>1221</v>
      </c>
      <c r="E1150" s="395" t="n">
        <v>10.43</v>
      </c>
    </row>
    <row r="1151" customFormat="false" ht="12.75" hidden="false" customHeight="false" outlineLevel="0" collapsed="false">
      <c r="A1151" s="0" t="n">
        <v>11026</v>
      </c>
      <c r="B1151" s="0" t="s">
        <v>2365</v>
      </c>
      <c r="C1151" s="0" t="s">
        <v>753</v>
      </c>
      <c r="D1151" s="0" t="s">
        <v>1221</v>
      </c>
      <c r="E1151" s="395" t="n">
        <v>14.34</v>
      </c>
    </row>
    <row r="1152" customFormat="false" ht="12.75" hidden="false" customHeight="false" outlineLevel="0" collapsed="false">
      <c r="A1152" s="0" t="n">
        <v>11027</v>
      </c>
      <c r="B1152" s="0" t="s">
        <v>2366</v>
      </c>
      <c r="C1152" s="0" t="s">
        <v>753</v>
      </c>
      <c r="D1152" s="0" t="s">
        <v>1221</v>
      </c>
      <c r="E1152" s="395" t="n">
        <v>14.93</v>
      </c>
    </row>
    <row r="1153" customFormat="false" ht="12.75" hidden="false" customHeight="false" outlineLevel="0" collapsed="false">
      <c r="A1153" s="0" t="n">
        <v>11046</v>
      </c>
      <c r="B1153" s="0" t="s">
        <v>2367</v>
      </c>
      <c r="C1153" s="0" t="s">
        <v>753</v>
      </c>
      <c r="D1153" s="0" t="s">
        <v>1221</v>
      </c>
      <c r="E1153" s="395" t="n">
        <v>14.3</v>
      </c>
    </row>
    <row r="1154" customFormat="false" ht="12.75" hidden="false" customHeight="false" outlineLevel="0" collapsed="false">
      <c r="A1154" s="0" t="n">
        <v>11047</v>
      </c>
      <c r="B1154" s="0" t="s">
        <v>2368</v>
      </c>
      <c r="C1154" s="0" t="s">
        <v>753</v>
      </c>
      <c r="D1154" s="0" t="s">
        <v>1221</v>
      </c>
      <c r="E1154" s="395" t="n">
        <v>15.59</v>
      </c>
    </row>
    <row r="1155" customFormat="false" ht="12.75" hidden="false" customHeight="false" outlineLevel="0" collapsed="false">
      <c r="A1155" s="0" t="n">
        <v>43668</v>
      </c>
      <c r="B1155" s="0" t="s">
        <v>2369</v>
      </c>
      <c r="C1155" s="0" t="s">
        <v>753</v>
      </c>
      <c r="D1155" s="0" t="s">
        <v>1221</v>
      </c>
      <c r="E1155" s="395" t="n">
        <v>13.76</v>
      </c>
    </row>
    <row r="1156" customFormat="false" ht="12.75" hidden="false" customHeight="false" outlineLevel="0" collapsed="false">
      <c r="A1156" s="0" t="n">
        <v>11049</v>
      </c>
      <c r="B1156" s="0" t="s">
        <v>2370</v>
      </c>
      <c r="C1156" s="0" t="s">
        <v>753</v>
      </c>
      <c r="D1156" s="0" t="s">
        <v>1228</v>
      </c>
      <c r="E1156" s="395" t="n">
        <v>14.9</v>
      </c>
    </row>
    <row r="1157" customFormat="false" ht="12.75" hidden="false" customHeight="false" outlineLevel="0" collapsed="false">
      <c r="A1157" s="0" t="n">
        <v>43106</v>
      </c>
      <c r="B1157" s="0" t="s">
        <v>2371</v>
      </c>
      <c r="C1157" s="0" t="s">
        <v>753</v>
      </c>
      <c r="D1157" s="0" t="s">
        <v>1221</v>
      </c>
      <c r="E1157" s="395" t="n">
        <v>14.99</v>
      </c>
    </row>
    <row r="1158" customFormat="false" ht="12.75" hidden="false" customHeight="false" outlineLevel="0" collapsed="false">
      <c r="A1158" s="0" t="n">
        <v>11051</v>
      </c>
      <c r="B1158" s="0" t="s">
        <v>2372</v>
      </c>
      <c r="C1158" s="0" t="s">
        <v>753</v>
      </c>
      <c r="D1158" s="0" t="s">
        <v>1221</v>
      </c>
      <c r="E1158" s="395" t="n">
        <v>15.64</v>
      </c>
    </row>
    <row r="1159" customFormat="false" ht="12.75" hidden="false" customHeight="false" outlineLevel="0" collapsed="false">
      <c r="A1159" s="0" t="n">
        <v>11061</v>
      </c>
      <c r="B1159" s="0" t="s">
        <v>2373</v>
      </c>
      <c r="C1159" s="0" t="s">
        <v>753</v>
      </c>
      <c r="D1159" s="0" t="s">
        <v>1221</v>
      </c>
      <c r="E1159" s="395" t="n">
        <v>18.77</v>
      </c>
    </row>
    <row r="1160" customFormat="false" ht="12.75" hidden="false" customHeight="false" outlineLevel="0" collapsed="false">
      <c r="A1160" s="0" t="n">
        <v>43667</v>
      </c>
      <c r="B1160" s="0" t="s">
        <v>2374</v>
      </c>
      <c r="C1160" s="0" t="s">
        <v>753</v>
      </c>
      <c r="D1160" s="0" t="s">
        <v>1221</v>
      </c>
      <c r="E1160" s="395" t="n">
        <v>13.64</v>
      </c>
    </row>
    <row r="1161" customFormat="false" ht="12.75" hidden="false" customHeight="false" outlineLevel="0" collapsed="false">
      <c r="A1161" s="0" t="n">
        <v>1333</v>
      </c>
      <c r="B1161" s="0" t="s">
        <v>2375</v>
      </c>
      <c r="C1161" s="0" t="s">
        <v>753</v>
      </c>
      <c r="D1161" s="0" t="s">
        <v>1221</v>
      </c>
      <c r="E1161" s="395" t="n">
        <v>11.36</v>
      </c>
    </row>
    <row r="1162" customFormat="false" ht="12.75" hidden="false" customHeight="false" outlineLevel="0" collapsed="false">
      <c r="A1162" s="0" t="n">
        <v>1330</v>
      </c>
      <c r="B1162" s="0" t="s">
        <v>2376</v>
      </c>
      <c r="C1162" s="0" t="s">
        <v>753</v>
      </c>
      <c r="D1162" s="0" t="s">
        <v>1221</v>
      </c>
      <c r="E1162" s="395" t="n">
        <v>11.26</v>
      </c>
    </row>
    <row r="1163" customFormat="false" ht="12.75" hidden="false" customHeight="false" outlineLevel="0" collapsed="false">
      <c r="A1163" s="0" t="n">
        <v>10957</v>
      </c>
      <c r="B1163" s="0" t="s">
        <v>2377</v>
      </c>
      <c r="C1163" s="0" t="s">
        <v>753</v>
      </c>
      <c r="D1163" s="0" t="s">
        <v>1221</v>
      </c>
      <c r="E1163" s="395" t="n">
        <v>12.98</v>
      </c>
    </row>
    <row r="1164" customFormat="false" ht="12.75" hidden="false" customHeight="false" outlineLevel="0" collapsed="false">
      <c r="A1164" s="0" t="n">
        <v>1332</v>
      </c>
      <c r="B1164" s="0" t="s">
        <v>2378</v>
      </c>
      <c r="C1164" s="0" t="s">
        <v>753</v>
      </c>
      <c r="D1164" s="0" t="s">
        <v>1221</v>
      </c>
      <c r="E1164" s="395" t="n">
        <v>11.54</v>
      </c>
    </row>
    <row r="1165" customFormat="false" ht="12.75" hidden="false" customHeight="false" outlineLevel="0" collapsed="false">
      <c r="A1165" s="0" t="n">
        <v>1334</v>
      </c>
      <c r="B1165" s="0" t="s">
        <v>2379</v>
      </c>
      <c r="C1165" s="0" t="s">
        <v>753</v>
      </c>
      <c r="D1165" s="0" t="s">
        <v>1221</v>
      </c>
      <c r="E1165" s="395" t="n">
        <v>12.8</v>
      </c>
    </row>
    <row r="1166" customFormat="false" ht="12.75" hidden="false" customHeight="false" outlineLevel="0" collapsed="false">
      <c r="A1166" s="0" t="n">
        <v>1335</v>
      </c>
      <c r="B1166" s="0" t="s">
        <v>2380</v>
      </c>
      <c r="C1166" s="0" t="s">
        <v>753</v>
      </c>
      <c r="D1166" s="0" t="s">
        <v>1221</v>
      </c>
      <c r="E1166" s="395" t="n">
        <v>13.22</v>
      </c>
    </row>
    <row r="1167" customFormat="false" ht="12.75" hidden="false" customHeight="false" outlineLevel="0" collapsed="false">
      <c r="A1167" s="0" t="n">
        <v>40425</v>
      </c>
      <c r="B1167" s="0" t="s">
        <v>2381</v>
      </c>
      <c r="C1167" s="0" t="s">
        <v>753</v>
      </c>
      <c r="D1167" s="0" t="s">
        <v>1221</v>
      </c>
      <c r="E1167" s="395" t="n">
        <v>11.32</v>
      </c>
    </row>
    <row r="1168" customFormat="false" ht="12.75" hidden="false" customHeight="false" outlineLevel="0" collapsed="false">
      <c r="A1168" s="0" t="n">
        <v>1337</v>
      </c>
      <c r="B1168" s="0" t="s">
        <v>2382</v>
      </c>
      <c r="C1168" s="0" t="s">
        <v>753</v>
      </c>
      <c r="D1168" s="0" t="s">
        <v>1221</v>
      </c>
      <c r="E1168" s="395" t="n">
        <v>12.98</v>
      </c>
    </row>
    <row r="1169" customFormat="false" ht="12.75" hidden="false" customHeight="false" outlineLevel="0" collapsed="false">
      <c r="A1169" s="0" t="n">
        <v>1338</v>
      </c>
      <c r="B1169" s="0" t="s">
        <v>2383</v>
      </c>
      <c r="C1169" s="0" t="s">
        <v>751</v>
      </c>
      <c r="D1169" s="0" t="s">
        <v>1228</v>
      </c>
      <c r="E1169" s="395" t="n">
        <v>57.4</v>
      </c>
    </row>
    <row r="1170" customFormat="false" ht="12.75" hidden="false" customHeight="false" outlineLevel="0" collapsed="false">
      <c r="A1170" s="0" t="n">
        <v>1340</v>
      </c>
      <c r="B1170" s="0" t="s">
        <v>2384</v>
      </c>
      <c r="C1170" s="0" t="s">
        <v>751</v>
      </c>
      <c r="D1170" s="0" t="s">
        <v>1221</v>
      </c>
      <c r="E1170" s="395" t="n">
        <v>66.36</v>
      </c>
    </row>
    <row r="1171" customFormat="false" ht="12.75" hidden="false" customHeight="false" outlineLevel="0" collapsed="false">
      <c r="A1171" s="0" t="n">
        <v>1341</v>
      </c>
      <c r="B1171" s="0" t="s">
        <v>2385</v>
      </c>
      <c r="C1171" s="0" t="s">
        <v>751</v>
      </c>
      <c r="D1171" s="0" t="s">
        <v>1221</v>
      </c>
      <c r="E1171" s="395" t="n">
        <v>63.92</v>
      </c>
    </row>
    <row r="1172" customFormat="false" ht="12.75" hidden="false" customHeight="false" outlineLevel="0" collapsed="false">
      <c r="A1172" s="0" t="n">
        <v>34659</v>
      </c>
      <c r="B1172" s="0" t="s">
        <v>2386</v>
      </c>
      <c r="C1172" s="0" t="s">
        <v>751</v>
      </c>
      <c r="D1172" s="0" t="s">
        <v>1221</v>
      </c>
      <c r="E1172" s="395" t="n">
        <v>45.68</v>
      </c>
    </row>
    <row r="1173" customFormat="false" ht="12.75" hidden="false" customHeight="false" outlineLevel="0" collapsed="false">
      <c r="A1173" s="0" t="n">
        <v>34514</v>
      </c>
      <c r="B1173" s="0" t="s">
        <v>2387</v>
      </c>
      <c r="C1173" s="0" t="s">
        <v>751</v>
      </c>
      <c r="D1173" s="0" t="s">
        <v>1228</v>
      </c>
      <c r="E1173" s="395" t="n">
        <v>50.6</v>
      </c>
    </row>
    <row r="1174" customFormat="false" ht="12.75" hidden="false" customHeight="false" outlineLevel="0" collapsed="false">
      <c r="A1174" s="0" t="n">
        <v>34660</v>
      </c>
      <c r="B1174" s="0" t="s">
        <v>2388</v>
      </c>
      <c r="C1174" s="0" t="s">
        <v>751</v>
      </c>
      <c r="D1174" s="0" t="s">
        <v>1221</v>
      </c>
      <c r="E1174" s="395" t="n">
        <v>64.21</v>
      </c>
    </row>
    <row r="1175" customFormat="false" ht="12.75" hidden="false" customHeight="false" outlineLevel="0" collapsed="false">
      <c r="A1175" s="0" t="n">
        <v>34661</v>
      </c>
      <c r="B1175" s="0" t="s">
        <v>2389</v>
      </c>
      <c r="C1175" s="0" t="s">
        <v>751</v>
      </c>
      <c r="D1175" s="0" t="s">
        <v>1221</v>
      </c>
      <c r="E1175" s="395" t="n">
        <v>92.23</v>
      </c>
    </row>
    <row r="1176" customFormat="false" ht="12.75" hidden="false" customHeight="false" outlineLevel="0" collapsed="false">
      <c r="A1176" s="0" t="n">
        <v>34667</v>
      </c>
      <c r="B1176" s="0" t="s">
        <v>2390</v>
      </c>
      <c r="C1176" s="0" t="s">
        <v>751</v>
      </c>
      <c r="D1176" s="0" t="s">
        <v>1221</v>
      </c>
      <c r="E1176" s="395" t="n">
        <v>33.4</v>
      </c>
    </row>
    <row r="1177" customFormat="false" ht="12.75" hidden="false" customHeight="false" outlineLevel="0" collapsed="false">
      <c r="A1177" s="0" t="n">
        <v>34668</v>
      </c>
      <c r="B1177" s="0" t="s">
        <v>2391</v>
      </c>
      <c r="C1177" s="0" t="s">
        <v>751</v>
      </c>
      <c r="D1177" s="0" t="s">
        <v>1221</v>
      </c>
      <c r="E1177" s="395" t="n">
        <v>43.65</v>
      </c>
    </row>
    <row r="1178" customFormat="false" ht="12.75" hidden="false" customHeight="false" outlineLevel="0" collapsed="false">
      <c r="A1178" s="0" t="n">
        <v>34741</v>
      </c>
      <c r="B1178" s="0" t="s">
        <v>2392</v>
      </c>
      <c r="C1178" s="0" t="s">
        <v>751</v>
      </c>
      <c r="D1178" s="0" t="s">
        <v>1221</v>
      </c>
      <c r="E1178" s="395" t="n">
        <v>48.02</v>
      </c>
    </row>
    <row r="1179" customFormat="false" ht="12.75" hidden="false" customHeight="false" outlineLevel="0" collapsed="false">
      <c r="A1179" s="0" t="n">
        <v>34664</v>
      </c>
      <c r="B1179" s="0" t="s">
        <v>2393</v>
      </c>
      <c r="C1179" s="0" t="s">
        <v>751</v>
      </c>
      <c r="D1179" s="0" t="s">
        <v>1221</v>
      </c>
      <c r="E1179" s="395" t="n">
        <v>52.41</v>
      </c>
    </row>
    <row r="1180" customFormat="false" ht="12.75" hidden="false" customHeight="false" outlineLevel="0" collapsed="false">
      <c r="A1180" s="0" t="n">
        <v>34665</v>
      </c>
      <c r="B1180" s="0" t="s">
        <v>2394</v>
      </c>
      <c r="C1180" s="0" t="s">
        <v>751</v>
      </c>
      <c r="D1180" s="0" t="s">
        <v>1221</v>
      </c>
      <c r="E1180" s="395" t="n">
        <v>65.06</v>
      </c>
    </row>
    <row r="1181" customFormat="false" ht="12.75" hidden="false" customHeight="false" outlineLevel="0" collapsed="false">
      <c r="A1181" s="0" t="n">
        <v>34666</v>
      </c>
      <c r="B1181" s="0" t="s">
        <v>2395</v>
      </c>
      <c r="C1181" s="0" t="s">
        <v>751</v>
      </c>
      <c r="D1181" s="0" t="s">
        <v>1221</v>
      </c>
      <c r="E1181" s="395" t="n">
        <v>98.26</v>
      </c>
    </row>
    <row r="1182" customFormat="false" ht="12.75" hidden="false" customHeight="false" outlineLevel="0" collapsed="false">
      <c r="A1182" s="0" t="n">
        <v>34669</v>
      </c>
      <c r="B1182" s="0" t="s">
        <v>2396</v>
      </c>
      <c r="C1182" s="0" t="s">
        <v>751</v>
      </c>
      <c r="D1182" s="0" t="s">
        <v>1221</v>
      </c>
      <c r="E1182" s="395" t="n">
        <v>36.03</v>
      </c>
    </row>
    <row r="1183" customFormat="false" ht="12.75" hidden="false" customHeight="false" outlineLevel="0" collapsed="false">
      <c r="A1183" s="0" t="n">
        <v>34670</v>
      </c>
      <c r="B1183" s="0" t="s">
        <v>2397</v>
      </c>
      <c r="C1183" s="0" t="s">
        <v>751</v>
      </c>
      <c r="D1183" s="0" t="s">
        <v>1221</v>
      </c>
      <c r="E1183" s="395" t="n">
        <v>44.07</v>
      </c>
    </row>
    <row r="1184" customFormat="false" ht="12.75" hidden="false" customHeight="false" outlineLevel="0" collapsed="false">
      <c r="A1184" s="0" t="n">
        <v>34671</v>
      </c>
      <c r="B1184" s="0" t="s">
        <v>2398</v>
      </c>
      <c r="C1184" s="0" t="s">
        <v>751</v>
      </c>
      <c r="D1184" s="0" t="s">
        <v>1221</v>
      </c>
      <c r="E1184" s="395" t="n">
        <v>36.78</v>
      </c>
    </row>
    <row r="1185" customFormat="false" ht="12.75" hidden="false" customHeight="false" outlineLevel="0" collapsed="false">
      <c r="A1185" s="0" t="n">
        <v>34672</v>
      </c>
      <c r="B1185" s="0" t="s">
        <v>2399</v>
      </c>
      <c r="C1185" s="0" t="s">
        <v>751</v>
      </c>
      <c r="D1185" s="0" t="s">
        <v>1221</v>
      </c>
      <c r="E1185" s="395" t="n">
        <v>38.79</v>
      </c>
    </row>
    <row r="1186" customFormat="false" ht="12.75" hidden="false" customHeight="false" outlineLevel="0" collapsed="false">
      <c r="A1186" s="0" t="n">
        <v>34673</v>
      </c>
      <c r="B1186" s="0" t="s">
        <v>2400</v>
      </c>
      <c r="C1186" s="0" t="s">
        <v>751</v>
      </c>
      <c r="D1186" s="0" t="s">
        <v>1221</v>
      </c>
      <c r="E1186" s="395" t="n">
        <v>47.33</v>
      </c>
    </row>
    <row r="1187" customFormat="false" ht="12.75" hidden="false" customHeight="false" outlineLevel="0" collapsed="false">
      <c r="A1187" s="0" t="n">
        <v>34674</v>
      </c>
      <c r="B1187" s="0" t="s">
        <v>2401</v>
      </c>
      <c r="C1187" s="0" t="s">
        <v>751</v>
      </c>
      <c r="D1187" s="0" t="s">
        <v>1221</v>
      </c>
      <c r="E1187" s="395" t="n">
        <v>62.92</v>
      </c>
    </row>
    <row r="1188" customFormat="false" ht="12.75" hidden="false" customHeight="false" outlineLevel="0" collapsed="false">
      <c r="A1188" s="0" t="n">
        <v>34675</v>
      </c>
      <c r="B1188" s="0" t="s">
        <v>2402</v>
      </c>
      <c r="C1188" s="0" t="s">
        <v>751</v>
      </c>
      <c r="D1188" s="0" t="s">
        <v>1221</v>
      </c>
      <c r="E1188" s="395" t="n">
        <v>76.71</v>
      </c>
    </row>
    <row r="1189" customFormat="false" ht="12.75" hidden="false" customHeight="false" outlineLevel="0" collapsed="false">
      <c r="A1189" s="0" t="n">
        <v>34676</v>
      </c>
      <c r="B1189" s="0" t="s">
        <v>2403</v>
      </c>
      <c r="C1189" s="0" t="s">
        <v>751</v>
      </c>
      <c r="D1189" s="0" t="s">
        <v>1221</v>
      </c>
      <c r="E1189" s="395" t="n">
        <v>22.08</v>
      </c>
    </row>
    <row r="1190" customFormat="false" ht="12.75" hidden="false" customHeight="false" outlineLevel="0" collapsed="false">
      <c r="A1190" s="0" t="n">
        <v>34677</v>
      </c>
      <c r="B1190" s="0" t="s">
        <v>2404</v>
      </c>
      <c r="C1190" s="0" t="s">
        <v>751</v>
      </c>
      <c r="D1190" s="0" t="s">
        <v>1221</v>
      </c>
      <c r="E1190" s="395" t="n">
        <v>29.69</v>
      </c>
    </row>
    <row r="1191" customFormat="false" ht="12.75" hidden="false" customHeight="false" outlineLevel="0" collapsed="false">
      <c r="A1191" s="0" t="n">
        <v>43126</v>
      </c>
      <c r="B1191" s="0" t="s">
        <v>2405</v>
      </c>
      <c r="C1191" s="0" t="s">
        <v>751</v>
      </c>
      <c r="D1191" s="0" t="s">
        <v>1221</v>
      </c>
      <c r="E1191" s="395" t="n">
        <v>133.4</v>
      </c>
    </row>
    <row r="1192" customFormat="false" ht="12.75" hidden="false" customHeight="false" outlineLevel="0" collapsed="false">
      <c r="A1192" s="0" t="n">
        <v>43124</v>
      </c>
      <c r="B1192" s="0" t="s">
        <v>2406</v>
      </c>
      <c r="C1192" s="0" t="s">
        <v>751</v>
      </c>
      <c r="D1192" s="0" t="s">
        <v>1221</v>
      </c>
      <c r="E1192" s="395" t="n">
        <v>155.76</v>
      </c>
    </row>
    <row r="1193" customFormat="false" ht="12.75" hidden="false" customHeight="false" outlineLevel="0" collapsed="false">
      <c r="A1193" s="0" t="n">
        <v>43125</v>
      </c>
      <c r="B1193" s="0" t="s">
        <v>2407</v>
      </c>
      <c r="C1193" s="0" t="s">
        <v>751</v>
      </c>
      <c r="D1193" s="0" t="s">
        <v>1221</v>
      </c>
      <c r="E1193" s="395" t="n">
        <v>202</v>
      </c>
    </row>
    <row r="1194" customFormat="false" ht="12.75" hidden="false" customHeight="false" outlineLevel="0" collapsed="false">
      <c r="A1194" s="0" t="n">
        <v>40623</v>
      </c>
      <c r="B1194" s="0" t="s">
        <v>2408</v>
      </c>
      <c r="C1194" s="0" t="s">
        <v>1658</v>
      </c>
      <c r="D1194" s="0" t="s">
        <v>1221</v>
      </c>
      <c r="E1194" s="395" t="n">
        <v>126.38</v>
      </c>
    </row>
    <row r="1195" customFormat="false" ht="12.75" hidden="false" customHeight="false" outlineLevel="0" collapsed="false">
      <c r="A1195" s="0" t="n">
        <v>43701</v>
      </c>
      <c r="B1195" s="0" t="s">
        <v>2409</v>
      </c>
      <c r="C1195" s="0" t="s">
        <v>753</v>
      </c>
      <c r="D1195" s="0" t="s">
        <v>1228</v>
      </c>
      <c r="E1195" s="395" t="n">
        <v>58.17</v>
      </c>
    </row>
    <row r="1196" customFormat="false" ht="12.75" hidden="false" customHeight="false" outlineLevel="0" collapsed="false">
      <c r="A1196" s="0" t="n">
        <v>1345</v>
      </c>
      <c r="B1196" s="0" t="s">
        <v>2410</v>
      </c>
      <c r="C1196" s="0" t="s">
        <v>751</v>
      </c>
      <c r="D1196" s="0" t="s">
        <v>1221</v>
      </c>
      <c r="E1196" s="395" t="n">
        <v>103.24</v>
      </c>
    </row>
    <row r="1197" customFormat="false" ht="12.75" hidden="false" customHeight="false" outlineLevel="0" collapsed="false">
      <c r="A1197" s="0" t="n">
        <v>1346</v>
      </c>
      <c r="B1197" s="0" t="s">
        <v>2411</v>
      </c>
      <c r="C1197" s="0" t="s">
        <v>751</v>
      </c>
      <c r="D1197" s="0" t="s">
        <v>1221</v>
      </c>
      <c r="E1197" s="395" t="n">
        <v>60.05</v>
      </c>
    </row>
    <row r="1198" customFormat="false" ht="12.75" hidden="false" customHeight="false" outlineLevel="0" collapsed="false">
      <c r="A1198" s="0" t="n">
        <v>1347</v>
      </c>
      <c r="B1198" s="0" t="s">
        <v>2412</v>
      </c>
      <c r="C1198" s="0" t="s">
        <v>751</v>
      </c>
      <c r="D1198" s="0" t="s">
        <v>1221</v>
      </c>
      <c r="E1198" s="395" t="n">
        <v>74.41</v>
      </c>
    </row>
    <row r="1199" customFormat="false" ht="12.75" hidden="false" customHeight="false" outlineLevel="0" collapsed="false">
      <c r="A1199" s="0" t="n">
        <v>43678</v>
      </c>
      <c r="B1199" s="0" t="s">
        <v>2413</v>
      </c>
      <c r="C1199" s="0" t="s">
        <v>751</v>
      </c>
      <c r="D1199" s="0" t="s">
        <v>1221</v>
      </c>
      <c r="E1199" s="395" t="n">
        <v>86.31</v>
      </c>
    </row>
    <row r="1200" customFormat="false" ht="12.75" hidden="false" customHeight="false" outlineLevel="0" collapsed="false">
      <c r="A1200" s="0" t="n">
        <v>43680</v>
      </c>
      <c r="B1200" s="0" t="s">
        <v>2414</v>
      </c>
      <c r="C1200" s="0" t="s">
        <v>751</v>
      </c>
      <c r="D1200" s="0" t="s">
        <v>1221</v>
      </c>
      <c r="E1200" s="395" t="n">
        <v>124.34</v>
      </c>
    </row>
    <row r="1201" customFormat="false" ht="12.75" hidden="false" customHeight="false" outlineLevel="0" collapsed="false">
      <c r="A1201" s="0" t="n">
        <v>43679</v>
      </c>
      <c r="B1201" s="0" t="s">
        <v>2415</v>
      </c>
      <c r="C1201" s="0" t="s">
        <v>751</v>
      </c>
      <c r="D1201" s="0" t="s">
        <v>1221</v>
      </c>
      <c r="E1201" s="395" t="n">
        <v>43.64</v>
      </c>
    </row>
    <row r="1202" customFormat="false" ht="12.75" hidden="false" customHeight="false" outlineLevel="0" collapsed="false">
      <c r="A1202" s="0" t="n">
        <v>1355</v>
      </c>
      <c r="B1202" s="0" t="s">
        <v>2416</v>
      </c>
      <c r="C1202" s="0" t="s">
        <v>751</v>
      </c>
      <c r="D1202" s="0" t="s">
        <v>1221</v>
      </c>
      <c r="E1202" s="395" t="n">
        <v>49.66</v>
      </c>
    </row>
    <row r="1203" customFormat="false" ht="12.75" hidden="false" customHeight="false" outlineLevel="0" collapsed="false">
      <c r="A1203" s="0" t="n">
        <v>1358</v>
      </c>
      <c r="B1203" s="0" t="s">
        <v>2417</v>
      </c>
      <c r="C1203" s="0" t="s">
        <v>751</v>
      </c>
      <c r="D1203" s="0" t="s">
        <v>1221</v>
      </c>
      <c r="E1203" s="395" t="n">
        <v>60.96</v>
      </c>
    </row>
    <row r="1204" customFormat="false" ht="12.75" hidden="false" customHeight="false" outlineLevel="0" collapsed="false">
      <c r="A1204" s="0" t="n">
        <v>43681</v>
      </c>
      <c r="B1204" s="0" t="s">
        <v>2418</v>
      </c>
      <c r="C1204" s="0" t="s">
        <v>751</v>
      </c>
      <c r="D1204" s="0" t="s">
        <v>1228</v>
      </c>
      <c r="E1204" s="395" t="n">
        <v>38.41</v>
      </c>
    </row>
    <row r="1205" customFormat="false" ht="12.75" hidden="false" customHeight="false" outlineLevel="0" collapsed="false">
      <c r="A1205" s="0" t="n">
        <v>43677</v>
      </c>
      <c r="B1205" s="0" t="s">
        <v>2419</v>
      </c>
      <c r="C1205" s="0" t="s">
        <v>751</v>
      </c>
      <c r="D1205" s="0" t="s">
        <v>1221</v>
      </c>
      <c r="E1205" s="395" t="n">
        <v>75.64</v>
      </c>
    </row>
    <row r="1206" customFormat="false" ht="12.75" hidden="false" customHeight="false" outlineLevel="0" collapsed="false">
      <c r="A1206" s="0" t="n">
        <v>43682</v>
      </c>
      <c r="B1206" s="0" t="s">
        <v>2420</v>
      </c>
      <c r="C1206" s="0" t="s">
        <v>751</v>
      </c>
      <c r="D1206" s="0" t="s">
        <v>1221</v>
      </c>
      <c r="E1206" s="395" t="n">
        <v>23.19</v>
      </c>
    </row>
    <row r="1207" customFormat="false" ht="12.75" hidden="false" customHeight="false" outlineLevel="0" collapsed="false">
      <c r="A1207" s="0" t="n">
        <v>20971</v>
      </c>
      <c r="B1207" s="0" t="s">
        <v>2421</v>
      </c>
      <c r="C1207" s="0" t="s">
        <v>88</v>
      </c>
      <c r="D1207" s="0" t="s">
        <v>1221</v>
      </c>
      <c r="E1207" s="395" t="n">
        <v>16.66</v>
      </c>
    </row>
    <row r="1208" customFormat="false" ht="12.75" hidden="false" customHeight="false" outlineLevel="0" collapsed="false">
      <c r="A1208" s="0" t="n">
        <v>13279</v>
      </c>
      <c r="B1208" s="0" t="s">
        <v>2422</v>
      </c>
      <c r="C1208" s="0" t="s">
        <v>753</v>
      </c>
      <c r="D1208" s="0" t="s">
        <v>1223</v>
      </c>
      <c r="E1208" s="395" t="n">
        <v>19.22</v>
      </c>
    </row>
    <row r="1209" customFormat="false" ht="12.75" hidden="false" customHeight="false" outlineLevel="0" collapsed="false">
      <c r="A1209" s="0" t="n">
        <v>11977</v>
      </c>
      <c r="B1209" s="0" t="s">
        <v>2423</v>
      </c>
      <c r="C1209" s="0" t="s">
        <v>88</v>
      </c>
      <c r="D1209" s="0" t="s">
        <v>1223</v>
      </c>
      <c r="E1209" s="395" t="n">
        <v>9.96</v>
      </c>
    </row>
    <row r="1210" customFormat="false" ht="12.75" hidden="false" customHeight="false" outlineLevel="0" collapsed="false">
      <c r="A1210" s="0" t="n">
        <v>11975</v>
      </c>
      <c r="B1210" s="0" t="s">
        <v>2424</v>
      </c>
      <c r="C1210" s="0" t="s">
        <v>88</v>
      </c>
      <c r="D1210" s="0" t="s">
        <v>1223</v>
      </c>
      <c r="E1210" s="395" t="n">
        <v>21.83</v>
      </c>
    </row>
    <row r="1211" customFormat="false" ht="12.75" hidden="false" customHeight="false" outlineLevel="0" collapsed="false">
      <c r="A1211" s="0" t="n">
        <v>39746</v>
      </c>
      <c r="B1211" s="0" t="s">
        <v>2425</v>
      </c>
      <c r="C1211" s="0" t="s">
        <v>88</v>
      </c>
      <c r="D1211" s="0" t="s">
        <v>1223</v>
      </c>
      <c r="E1211" s="395" t="n">
        <v>242.9</v>
      </c>
    </row>
    <row r="1212" customFormat="false" ht="12.75" hidden="false" customHeight="false" outlineLevel="0" collapsed="false">
      <c r="A1212" s="0" t="n">
        <v>11976</v>
      </c>
      <c r="B1212" s="0" t="s">
        <v>2426</v>
      </c>
      <c r="C1212" s="0" t="s">
        <v>88</v>
      </c>
      <c r="D1212" s="0" t="s">
        <v>1223</v>
      </c>
      <c r="E1212" s="395" t="n">
        <v>1.11</v>
      </c>
    </row>
    <row r="1213" customFormat="false" ht="12.75" hidden="false" customHeight="false" outlineLevel="0" collapsed="false">
      <c r="A1213" s="0" t="n">
        <v>1368</v>
      </c>
      <c r="B1213" s="0" t="s">
        <v>2427</v>
      </c>
      <c r="C1213" s="0" t="s">
        <v>88</v>
      </c>
      <c r="D1213" s="0" t="s">
        <v>1228</v>
      </c>
      <c r="E1213" s="395" t="n">
        <v>70.6</v>
      </c>
    </row>
    <row r="1214" customFormat="false" ht="12.75" hidden="false" customHeight="false" outlineLevel="0" collapsed="false">
      <c r="A1214" s="0" t="n">
        <v>1367</v>
      </c>
      <c r="B1214" s="0" t="s">
        <v>2428</v>
      </c>
      <c r="C1214" s="0" t="s">
        <v>88</v>
      </c>
      <c r="D1214" s="0" t="s">
        <v>1221</v>
      </c>
      <c r="E1214" s="395" t="n">
        <v>228.37</v>
      </c>
    </row>
    <row r="1215" customFormat="false" ht="12.75" hidden="false" customHeight="false" outlineLevel="0" collapsed="false">
      <c r="A1215" s="0" t="n">
        <v>41899</v>
      </c>
      <c r="B1215" s="0" t="s">
        <v>2429</v>
      </c>
      <c r="C1215" s="0" t="s">
        <v>2335</v>
      </c>
      <c r="D1215" s="0" t="s">
        <v>1223</v>
      </c>
      <c r="E1215" s="395" t="n">
        <v>5496.12</v>
      </c>
    </row>
    <row r="1216" customFormat="false" ht="12.75" hidden="false" customHeight="false" outlineLevel="0" collapsed="false">
      <c r="A1216" s="0" t="n">
        <v>1380</v>
      </c>
      <c r="B1216" s="0" t="s">
        <v>2430</v>
      </c>
      <c r="C1216" s="0" t="s">
        <v>753</v>
      </c>
      <c r="D1216" s="0" t="s">
        <v>1221</v>
      </c>
      <c r="E1216" s="395" t="n">
        <v>2.14</v>
      </c>
    </row>
    <row r="1217" customFormat="false" ht="12.75" hidden="false" customHeight="false" outlineLevel="0" collapsed="false">
      <c r="A1217" s="0" t="n">
        <v>1375</v>
      </c>
      <c r="B1217" s="0" t="s">
        <v>2431</v>
      </c>
      <c r="C1217" s="0" t="s">
        <v>753</v>
      </c>
      <c r="D1217" s="0" t="s">
        <v>1221</v>
      </c>
      <c r="E1217" s="395" t="n">
        <v>18.32</v>
      </c>
    </row>
    <row r="1218" customFormat="false" ht="12.75" hidden="false" customHeight="false" outlineLevel="0" collapsed="false">
      <c r="A1218" s="0" t="n">
        <v>1379</v>
      </c>
      <c r="B1218" s="0" t="s">
        <v>2432</v>
      </c>
      <c r="C1218" s="0" t="s">
        <v>753</v>
      </c>
      <c r="D1218" s="0" t="s">
        <v>1228</v>
      </c>
      <c r="E1218" s="395" t="n">
        <v>0.68</v>
      </c>
    </row>
    <row r="1219" customFormat="false" ht="12.75" hidden="false" customHeight="false" outlineLevel="0" collapsed="false">
      <c r="A1219" s="0" t="n">
        <v>13284</v>
      </c>
      <c r="B1219" s="0" t="s">
        <v>2433</v>
      </c>
      <c r="C1219" s="0" t="s">
        <v>753</v>
      </c>
      <c r="D1219" s="0" t="s">
        <v>1221</v>
      </c>
      <c r="E1219" s="395" t="n">
        <v>0.68</v>
      </c>
    </row>
    <row r="1220" customFormat="false" ht="12.75" hidden="false" customHeight="false" outlineLevel="0" collapsed="false">
      <c r="A1220" s="0" t="n">
        <v>44528</v>
      </c>
      <c r="B1220" s="0" t="s">
        <v>2434</v>
      </c>
      <c r="C1220" s="0" t="s">
        <v>753</v>
      </c>
      <c r="D1220" s="0" t="s">
        <v>1221</v>
      </c>
      <c r="E1220" s="395" t="n">
        <v>2.56</v>
      </c>
    </row>
    <row r="1221" customFormat="false" ht="12.75" hidden="false" customHeight="false" outlineLevel="0" collapsed="false">
      <c r="A1221" s="0" t="n">
        <v>34753</v>
      </c>
      <c r="B1221" s="0" t="s">
        <v>2435</v>
      </c>
      <c r="C1221" s="0" t="s">
        <v>753</v>
      </c>
      <c r="D1221" s="0" t="s">
        <v>1221</v>
      </c>
      <c r="E1221" s="395" t="n">
        <v>0.74</v>
      </c>
    </row>
    <row r="1222" customFormat="false" ht="12.75" hidden="false" customHeight="false" outlineLevel="0" collapsed="false">
      <c r="A1222" s="0" t="n">
        <v>420</v>
      </c>
      <c r="B1222" s="0" t="s">
        <v>2436</v>
      </c>
      <c r="C1222" s="0" t="s">
        <v>88</v>
      </c>
      <c r="D1222" s="0" t="s">
        <v>1223</v>
      </c>
      <c r="E1222" s="395" t="n">
        <v>49.78</v>
      </c>
    </row>
    <row r="1223" customFormat="false" ht="12.75" hidden="false" customHeight="false" outlineLevel="0" collapsed="false">
      <c r="A1223" s="0" t="n">
        <v>12327</v>
      </c>
      <c r="B1223" s="0" t="s">
        <v>2437</v>
      </c>
      <c r="C1223" s="0" t="s">
        <v>88</v>
      </c>
      <c r="D1223" s="0" t="s">
        <v>1223</v>
      </c>
      <c r="E1223" s="395" t="n">
        <v>59.3</v>
      </c>
    </row>
    <row r="1224" customFormat="false" ht="12.75" hidden="false" customHeight="false" outlineLevel="0" collapsed="false">
      <c r="A1224" s="0" t="n">
        <v>36148</v>
      </c>
      <c r="B1224" s="0" t="s">
        <v>2438</v>
      </c>
      <c r="C1224" s="0" t="s">
        <v>88</v>
      </c>
      <c r="D1224" s="0" t="s">
        <v>1221</v>
      </c>
      <c r="E1224" s="395" t="n">
        <v>71.8</v>
      </c>
    </row>
    <row r="1225" customFormat="false" ht="12.75" hidden="false" customHeight="false" outlineLevel="0" collapsed="false">
      <c r="A1225" s="0" t="n">
        <v>12329</v>
      </c>
      <c r="B1225" s="0" t="s">
        <v>816</v>
      </c>
      <c r="C1225" s="0" t="s">
        <v>753</v>
      </c>
      <c r="D1225" s="0" t="s">
        <v>1221</v>
      </c>
      <c r="E1225" s="395" t="n">
        <v>139.32</v>
      </c>
    </row>
    <row r="1226" customFormat="false" ht="12.75" hidden="false" customHeight="false" outlineLevel="0" collapsed="false">
      <c r="A1226" s="0" t="n">
        <v>1339</v>
      </c>
      <c r="B1226" s="0" t="s">
        <v>2439</v>
      </c>
      <c r="C1226" s="0" t="s">
        <v>753</v>
      </c>
      <c r="D1226" s="0" t="s">
        <v>1221</v>
      </c>
      <c r="E1226" s="395" t="n">
        <v>57.55</v>
      </c>
    </row>
    <row r="1227" customFormat="false" ht="12.75" hidden="false" customHeight="false" outlineLevel="0" collapsed="false">
      <c r="A1227" s="0" t="n">
        <v>44396</v>
      </c>
      <c r="B1227" s="0" t="s">
        <v>2440</v>
      </c>
      <c r="C1227" s="0" t="s">
        <v>753</v>
      </c>
      <c r="D1227" s="0" t="s">
        <v>1221</v>
      </c>
      <c r="E1227" s="395" t="n">
        <v>41.35</v>
      </c>
    </row>
    <row r="1228" customFormat="false" ht="12.75" hidden="false" customHeight="false" outlineLevel="0" collapsed="false">
      <c r="A1228" s="0" t="n">
        <v>44327</v>
      </c>
      <c r="B1228" s="0" t="s">
        <v>2441</v>
      </c>
      <c r="C1228" s="0" t="s">
        <v>1271</v>
      </c>
      <c r="D1228" s="0" t="s">
        <v>1221</v>
      </c>
      <c r="E1228" s="395" t="n">
        <v>140.64</v>
      </c>
    </row>
    <row r="1229" customFormat="false" ht="12.75" hidden="false" customHeight="false" outlineLevel="0" collapsed="false">
      <c r="A1229" s="0" t="n">
        <v>37418</v>
      </c>
      <c r="B1229" s="0" t="s">
        <v>2442</v>
      </c>
      <c r="C1229" s="0" t="s">
        <v>88</v>
      </c>
      <c r="D1229" s="0" t="s">
        <v>1223</v>
      </c>
      <c r="E1229" s="395" t="n">
        <v>19.9</v>
      </c>
    </row>
    <row r="1230" customFormat="false" ht="12.75" hidden="false" customHeight="false" outlineLevel="0" collapsed="false">
      <c r="A1230" s="0" t="n">
        <v>37419</v>
      </c>
      <c r="B1230" s="0" t="s">
        <v>2443</v>
      </c>
      <c r="C1230" s="0" t="s">
        <v>88</v>
      </c>
      <c r="D1230" s="0" t="s">
        <v>1223</v>
      </c>
      <c r="E1230" s="395" t="n">
        <v>20.43</v>
      </c>
    </row>
    <row r="1231" customFormat="false" ht="12.75" hidden="false" customHeight="false" outlineLevel="0" collapsed="false">
      <c r="A1231" s="0" t="n">
        <v>1427</v>
      </c>
      <c r="B1231" s="0" t="s">
        <v>2444</v>
      </c>
      <c r="C1231" s="0" t="s">
        <v>88</v>
      </c>
      <c r="D1231" s="0" t="s">
        <v>1223</v>
      </c>
      <c r="E1231" s="395" t="n">
        <v>23.38</v>
      </c>
    </row>
    <row r="1232" customFormat="false" ht="12.75" hidden="false" customHeight="false" outlineLevel="0" collapsed="false">
      <c r="A1232" s="0" t="n">
        <v>1402</v>
      </c>
      <c r="B1232" s="0" t="s">
        <v>2445</v>
      </c>
      <c r="C1232" s="0" t="s">
        <v>88</v>
      </c>
      <c r="D1232" s="0" t="s">
        <v>1223</v>
      </c>
      <c r="E1232" s="395" t="n">
        <v>8.09</v>
      </c>
    </row>
    <row r="1233" customFormat="false" ht="12.75" hidden="false" customHeight="false" outlineLevel="0" collapsed="false">
      <c r="A1233" s="0" t="n">
        <v>1420</v>
      </c>
      <c r="B1233" s="0" t="s">
        <v>2446</v>
      </c>
      <c r="C1233" s="0" t="s">
        <v>88</v>
      </c>
      <c r="D1233" s="0" t="s">
        <v>1223</v>
      </c>
      <c r="E1233" s="395" t="n">
        <v>10.4</v>
      </c>
    </row>
    <row r="1234" customFormat="false" ht="12.75" hidden="false" customHeight="false" outlineLevel="0" collapsed="false">
      <c r="A1234" s="0" t="n">
        <v>1419</v>
      </c>
      <c r="B1234" s="0" t="s">
        <v>2447</v>
      </c>
      <c r="C1234" s="0" t="s">
        <v>88</v>
      </c>
      <c r="D1234" s="0" t="s">
        <v>1223</v>
      </c>
      <c r="E1234" s="395" t="n">
        <v>12.57</v>
      </c>
    </row>
    <row r="1235" customFormat="false" ht="12.75" hidden="false" customHeight="false" outlineLevel="0" collapsed="false">
      <c r="A1235" s="0" t="n">
        <v>1414</v>
      </c>
      <c r="B1235" s="0" t="s">
        <v>734</v>
      </c>
      <c r="C1235" s="0" t="s">
        <v>88</v>
      </c>
      <c r="D1235" s="0" t="s">
        <v>1223</v>
      </c>
      <c r="E1235" s="395" t="n">
        <v>12.29</v>
      </c>
    </row>
    <row r="1236" customFormat="false" ht="12.75" hidden="false" customHeight="false" outlineLevel="0" collapsed="false">
      <c r="A1236" s="0" t="n">
        <v>1413</v>
      </c>
      <c r="B1236" s="0" t="s">
        <v>2448</v>
      </c>
      <c r="C1236" s="0" t="s">
        <v>88</v>
      </c>
      <c r="D1236" s="0" t="s">
        <v>1223</v>
      </c>
      <c r="E1236" s="395" t="n">
        <v>18.16</v>
      </c>
    </row>
    <row r="1237" customFormat="false" ht="12.75" hidden="false" customHeight="false" outlineLevel="0" collapsed="false">
      <c r="A1237" s="0" t="n">
        <v>1412</v>
      </c>
      <c r="B1237" s="0" t="s">
        <v>2449</v>
      </c>
      <c r="C1237" s="0" t="s">
        <v>88</v>
      </c>
      <c r="D1237" s="0" t="s">
        <v>1223</v>
      </c>
      <c r="E1237" s="395" t="n">
        <v>15.39</v>
      </c>
    </row>
    <row r="1238" customFormat="false" ht="12.75" hidden="false" customHeight="false" outlineLevel="0" collapsed="false">
      <c r="A1238" s="0" t="n">
        <v>1411</v>
      </c>
      <c r="B1238" s="0" t="s">
        <v>2450</v>
      </c>
      <c r="C1238" s="0" t="s">
        <v>88</v>
      </c>
      <c r="D1238" s="0" t="s">
        <v>1223</v>
      </c>
      <c r="E1238" s="395" t="n">
        <v>27.99</v>
      </c>
    </row>
    <row r="1239" customFormat="false" ht="12.75" hidden="false" customHeight="false" outlineLevel="0" collapsed="false">
      <c r="A1239" s="0" t="n">
        <v>1406</v>
      </c>
      <c r="B1239" s="0" t="s">
        <v>2451</v>
      </c>
      <c r="C1239" s="0" t="s">
        <v>88</v>
      </c>
      <c r="D1239" s="0" t="s">
        <v>1223</v>
      </c>
      <c r="E1239" s="395" t="n">
        <v>18.56</v>
      </c>
    </row>
    <row r="1240" customFormat="false" ht="12.75" hidden="false" customHeight="false" outlineLevel="0" collapsed="false">
      <c r="A1240" s="0" t="n">
        <v>1407</v>
      </c>
      <c r="B1240" s="0" t="s">
        <v>2452</v>
      </c>
      <c r="C1240" s="0" t="s">
        <v>88</v>
      </c>
      <c r="D1240" s="0" t="s">
        <v>1223</v>
      </c>
      <c r="E1240" s="395" t="n">
        <v>23.15</v>
      </c>
    </row>
    <row r="1241" customFormat="false" ht="12.75" hidden="false" customHeight="false" outlineLevel="0" collapsed="false">
      <c r="A1241" s="0" t="n">
        <v>1404</v>
      </c>
      <c r="B1241" s="0" t="s">
        <v>2453</v>
      </c>
      <c r="C1241" s="0" t="s">
        <v>88</v>
      </c>
      <c r="D1241" s="0" t="s">
        <v>1223</v>
      </c>
      <c r="E1241" s="395" t="n">
        <v>24.61</v>
      </c>
    </row>
    <row r="1242" customFormat="false" ht="12.75" hidden="false" customHeight="false" outlineLevel="0" collapsed="false">
      <c r="A1242" s="0" t="n">
        <v>11281</v>
      </c>
      <c r="B1242" s="0" t="s">
        <v>2454</v>
      </c>
      <c r="C1242" s="0" t="s">
        <v>88</v>
      </c>
      <c r="D1242" s="0" t="s">
        <v>1223</v>
      </c>
      <c r="E1242" s="395" t="n">
        <v>11599.9</v>
      </c>
    </row>
    <row r="1243" customFormat="false" ht="12.75" hidden="false" customHeight="false" outlineLevel="0" collapsed="false">
      <c r="A1243" s="0" t="n">
        <v>1442</v>
      </c>
      <c r="B1243" s="0" t="s">
        <v>2455</v>
      </c>
      <c r="C1243" s="0" t="s">
        <v>88</v>
      </c>
      <c r="D1243" s="0" t="s">
        <v>1223</v>
      </c>
      <c r="E1243" s="395" t="n">
        <v>9738.03</v>
      </c>
    </row>
    <row r="1244" customFormat="false" ht="12.75" hidden="false" customHeight="false" outlineLevel="0" collapsed="false">
      <c r="A1244" s="0" t="n">
        <v>13457</v>
      </c>
      <c r="B1244" s="0" t="s">
        <v>2456</v>
      </c>
      <c r="C1244" s="0" t="s">
        <v>88</v>
      </c>
      <c r="D1244" s="0" t="s">
        <v>1223</v>
      </c>
      <c r="E1244" s="395" t="n">
        <v>8405.72</v>
      </c>
    </row>
    <row r="1245" customFormat="false" ht="12.75" hidden="false" customHeight="false" outlineLevel="0" collapsed="false">
      <c r="A1245" s="0" t="n">
        <v>40699</v>
      </c>
      <c r="B1245" s="0" t="s">
        <v>2457</v>
      </c>
      <c r="C1245" s="0" t="s">
        <v>88</v>
      </c>
      <c r="D1245" s="0" t="s">
        <v>1223</v>
      </c>
      <c r="E1245" s="395" t="n">
        <v>6497.94</v>
      </c>
    </row>
    <row r="1246" customFormat="false" ht="12.75" hidden="false" customHeight="false" outlineLevel="0" collapsed="false">
      <c r="A1246" s="0" t="n">
        <v>40701</v>
      </c>
      <c r="B1246" s="0" t="s">
        <v>2458</v>
      </c>
      <c r="C1246" s="0" t="s">
        <v>88</v>
      </c>
      <c r="D1246" s="0" t="s">
        <v>1223</v>
      </c>
      <c r="E1246" s="395" t="n">
        <v>114892.54</v>
      </c>
    </row>
    <row r="1247" customFormat="false" ht="12.75" hidden="false" customHeight="false" outlineLevel="0" collapsed="false">
      <c r="A1247" s="0" t="n">
        <v>40700</v>
      </c>
      <c r="B1247" s="0" t="s">
        <v>2459</v>
      </c>
      <c r="C1247" s="0" t="s">
        <v>88</v>
      </c>
      <c r="D1247" s="0" t="s">
        <v>1223</v>
      </c>
      <c r="E1247" s="395" t="n">
        <v>15126.36</v>
      </c>
    </row>
    <row r="1248" customFormat="false" ht="12.75" hidden="false" customHeight="false" outlineLevel="0" collapsed="false">
      <c r="A1248" s="0" t="n">
        <v>13458</v>
      </c>
      <c r="B1248" s="0" t="s">
        <v>2460</v>
      </c>
      <c r="C1248" s="0" t="s">
        <v>88</v>
      </c>
      <c r="D1248" s="0" t="s">
        <v>1223</v>
      </c>
      <c r="E1248" s="395" t="n">
        <v>14373.78</v>
      </c>
    </row>
    <row r="1249" customFormat="false" ht="12.75" hidden="false" customHeight="false" outlineLevel="0" collapsed="false">
      <c r="A1249" s="0" t="n">
        <v>11134</v>
      </c>
      <c r="B1249" s="0" t="s">
        <v>2461</v>
      </c>
      <c r="C1249" s="0" t="s">
        <v>751</v>
      </c>
      <c r="D1249" s="0" t="s">
        <v>1221</v>
      </c>
      <c r="E1249" s="395" t="n">
        <v>85.55</v>
      </c>
    </row>
    <row r="1250" customFormat="false" ht="12.75" hidden="false" customHeight="false" outlineLevel="0" collapsed="false">
      <c r="A1250" s="0" t="n">
        <v>11135</v>
      </c>
      <c r="B1250" s="0" t="s">
        <v>2462</v>
      </c>
      <c r="C1250" s="0" t="s">
        <v>751</v>
      </c>
      <c r="D1250" s="0" t="s">
        <v>1221</v>
      </c>
      <c r="E1250" s="395" t="n">
        <v>92.37</v>
      </c>
    </row>
    <row r="1251" customFormat="false" ht="12.75" hidden="false" customHeight="false" outlineLevel="0" collapsed="false">
      <c r="A1251" s="0" t="n">
        <v>11136</v>
      </c>
      <c r="B1251" s="0" t="s">
        <v>2463</v>
      </c>
      <c r="C1251" s="0" t="s">
        <v>751</v>
      </c>
      <c r="D1251" s="0" t="s">
        <v>1221</v>
      </c>
      <c r="E1251" s="395" t="n">
        <v>105.76</v>
      </c>
    </row>
    <row r="1252" customFormat="false" ht="12.75" hidden="false" customHeight="false" outlineLevel="0" collapsed="false">
      <c r="A1252" s="0" t="n">
        <v>34743</v>
      </c>
      <c r="B1252" s="0" t="s">
        <v>2464</v>
      </c>
      <c r="C1252" s="0" t="s">
        <v>751</v>
      </c>
      <c r="D1252" s="0" t="s">
        <v>1221</v>
      </c>
      <c r="E1252" s="395" t="n">
        <v>127.61</v>
      </c>
    </row>
    <row r="1253" customFormat="false" ht="12.75" hidden="false" customHeight="false" outlineLevel="0" collapsed="false">
      <c r="A1253" s="0" t="n">
        <v>11137</v>
      </c>
      <c r="B1253" s="0" t="s">
        <v>2465</v>
      </c>
      <c r="C1253" s="0" t="s">
        <v>751</v>
      </c>
      <c r="D1253" s="0" t="s">
        <v>1221</v>
      </c>
      <c r="E1253" s="395" t="n">
        <v>144.94</v>
      </c>
    </row>
    <row r="1254" customFormat="false" ht="12.75" hidden="false" customHeight="false" outlineLevel="0" collapsed="false">
      <c r="A1254" s="0" t="n">
        <v>34745</v>
      </c>
      <c r="B1254" s="0" t="s">
        <v>2466</v>
      </c>
      <c r="C1254" s="0" t="s">
        <v>751</v>
      </c>
      <c r="D1254" s="0" t="s">
        <v>1221</v>
      </c>
      <c r="E1254" s="395" t="n">
        <v>172.36</v>
      </c>
    </row>
    <row r="1255" customFormat="false" ht="12.75" hidden="false" customHeight="false" outlineLevel="0" collapsed="false">
      <c r="A1255" s="0" t="n">
        <v>34746</v>
      </c>
      <c r="B1255" s="0" t="s">
        <v>2467</v>
      </c>
      <c r="C1255" s="0" t="s">
        <v>751</v>
      </c>
      <c r="D1255" s="0" t="s">
        <v>1221</v>
      </c>
      <c r="E1255" s="395" t="n">
        <v>47</v>
      </c>
    </row>
    <row r="1256" customFormat="false" ht="12.75" hidden="false" customHeight="false" outlineLevel="0" collapsed="false">
      <c r="A1256" s="0" t="n">
        <v>1360</v>
      </c>
      <c r="B1256" s="0" t="s">
        <v>2468</v>
      </c>
      <c r="C1256" s="0" t="s">
        <v>751</v>
      </c>
      <c r="D1256" s="0" t="s">
        <v>1221</v>
      </c>
      <c r="E1256" s="395" t="n">
        <v>54.84</v>
      </c>
    </row>
    <row r="1257" customFormat="false" ht="12.75" hidden="false" customHeight="false" outlineLevel="0" collapsed="false">
      <c r="A1257" s="0" t="n">
        <v>36524</v>
      </c>
      <c r="B1257" s="0" t="s">
        <v>2469</v>
      </c>
      <c r="C1257" s="0" t="s">
        <v>88</v>
      </c>
      <c r="D1257" s="0" t="s">
        <v>1223</v>
      </c>
      <c r="E1257" s="395" t="n">
        <v>144260.8</v>
      </c>
    </row>
    <row r="1258" customFormat="false" ht="12.75" hidden="false" customHeight="false" outlineLevel="0" collapsed="false">
      <c r="A1258" s="0" t="n">
        <v>36526</v>
      </c>
      <c r="B1258" s="0" t="s">
        <v>2470</v>
      </c>
      <c r="C1258" s="0" t="s">
        <v>88</v>
      </c>
      <c r="D1258" s="0" t="s">
        <v>1223</v>
      </c>
      <c r="E1258" s="395" t="n">
        <v>116251.23</v>
      </c>
    </row>
    <row r="1259" customFormat="false" ht="12.75" hidden="false" customHeight="false" outlineLevel="0" collapsed="false">
      <c r="A1259" s="0" t="n">
        <v>36523</v>
      </c>
      <c r="B1259" s="0" t="s">
        <v>2471</v>
      </c>
      <c r="C1259" s="0" t="s">
        <v>88</v>
      </c>
      <c r="D1259" s="0" t="s">
        <v>1223</v>
      </c>
      <c r="E1259" s="395" t="n">
        <v>248878.19</v>
      </c>
    </row>
    <row r="1260" customFormat="false" ht="12.75" hidden="false" customHeight="false" outlineLevel="0" collapsed="false">
      <c r="A1260" s="0" t="n">
        <v>36527</v>
      </c>
      <c r="B1260" s="0" t="s">
        <v>2472</v>
      </c>
      <c r="C1260" s="0" t="s">
        <v>88</v>
      </c>
      <c r="D1260" s="0" t="s">
        <v>1223</v>
      </c>
      <c r="E1260" s="395" t="n">
        <v>270332.98</v>
      </c>
    </row>
    <row r="1261" customFormat="false" ht="12.75" hidden="false" customHeight="false" outlineLevel="0" collapsed="false">
      <c r="A1261" s="0" t="n">
        <v>13803</v>
      </c>
      <c r="B1261" s="0" t="s">
        <v>2473</v>
      </c>
      <c r="C1261" s="0" t="s">
        <v>88</v>
      </c>
      <c r="D1261" s="0" t="s">
        <v>1223</v>
      </c>
      <c r="E1261" s="395" t="n">
        <v>97750.05</v>
      </c>
    </row>
    <row r="1262" customFormat="false" ht="12.75" hidden="false" customHeight="false" outlineLevel="0" collapsed="false">
      <c r="A1262" s="0" t="n">
        <v>38642</v>
      </c>
      <c r="B1262" s="0" t="s">
        <v>2474</v>
      </c>
      <c r="C1262" s="0" t="s">
        <v>88</v>
      </c>
      <c r="D1262" s="0" t="s">
        <v>1223</v>
      </c>
      <c r="E1262" s="395" t="n">
        <v>62940.45</v>
      </c>
    </row>
    <row r="1263" customFormat="false" ht="12.75" hidden="false" customHeight="false" outlineLevel="0" collapsed="false">
      <c r="A1263" s="0" t="n">
        <v>36522</v>
      </c>
      <c r="B1263" s="0" t="s">
        <v>2475</v>
      </c>
      <c r="C1263" s="0" t="s">
        <v>88</v>
      </c>
      <c r="D1263" s="0" t="s">
        <v>1223</v>
      </c>
      <c r="E1263" s="395" t="n">
        <v>73199</v>
      </c>
    </row>
    <row r="1264" customFormat="false" ht="12.75" hidden="false" customHeight="false" outlineLevel="0" collapsed="false">
      <c r="A1264" s="0" t="n">
        <v>36525</v>
      </c>
      <c r="B1264" s="0" t="s">
        <v>2476</v>
      </c>
      <c r="C1264" s="0" t="s">
        <v>88</v>
      </c>
      <c r="D1264" s="0" t="s">
        <v>1223</v>
      </c>
      <c r="E1264" s="395" t="n">
        <v>98030.55</v>
      </c>
    </row>
    <row r="1265" customFormat="false" ht="12.75" hidden="false" customHeight="false" outlineLevel="0" collapsed="false">
      <c r="A1265" s="0" t="n">
        <v>34348</v>
      </c>
      <c r="B1265" s="0" t="s">
        <v>2477</v>
      </c>
      <c r="C1265" s="0" t="s">
        <v>740</v>
      </c>
      <c r="D1265" s="0" t="s">
        <v>1221</v>
      </c>
      <c r="E1265" s="395" t="n">
        <v>24.93</v>
      </c>
    </row>
    <row r="1266" customFormat="false" ht="12.75" hidden="false" customHeight="false" outlineLevel="0" collapsed="false">
      <c r="A1266" s="0" t="n">
        <v>34347</v>
      </c>
      <c r="B1266" s="0" t="s">
        <v>2478</v>
      </c>
      <c r="C1266" s="0" t="s">
        <v>740</v>
      </c>
      <c r="D1266" s="0" t="s">
        <v>1221</v>
      </c>
      <c r="E1266" s="395" t="n">
        <v>17.82</v>
      </c>
    </row>
    <row r="1267" customFormat="false" ht="12.75" hidden="false" customHeight="false" outlineLevel="0" collapsed="false">
      <c r="A1267" s="0" t="n">
        <v>11146</v>
      </c>
      <c r="B1267" s="0" t="s">
        <v>2479</v>
      </c>
      <c r="C1267" s="0" t="s">
        <v>757</v>
      </c>
      <c r="D1267" s="0" t="s">
        <v>1221</v>
      </c>
      <c r="E1267" s="395" t="n">
        <v>503.55</v>
      </c>
    </row>
    <row r="1268" customFormat="false" ht="12.75" hidden="false" customHeight="false" outlineLevel="0" collapsed="false">
      <c r="A1268" s="0" t="n">
        <v>11147</v>
      </c>
      <c r="B1268" s="0" t="s">
        <v>2480</v>
      </c>
      <c r="C1268" s="0" t="s">
        <v>757</v>
      </c>
      <c r="D1268" s="0" t="s">
        <v>1221</v>
      </c>
      <c r="E1268" s="395" t="n">
        <v>523.25</v>
      </c>
    </row>
    <row r="1269" customFormat="false" ht="12.75" hidden="false" customHeight="false" outlineLevel="0" collapsed="false">
      <c r="A1269" s="0" t="n">
        <v>34872</v>
      </c>
      <c r="B1269" s="0" t="s">
        <v>2481</v>
      </c>
      <c r="C1269" s="0" t="s">
        <v>757</v>
      </c>
      <c r="D1269" s="0" t="s">
        <v>1221</v>
      </c>
      <c r="E1269" s="395" t="n">
        <v>529.13</v>
      </c>
    </row>
    <row r="1270" customFormat="false" ht="12.75" hidden="false" customHeight="false" outlineLevel="0" collapsed="false">
      <c r="A1270" s="0" t="n">
        <v>34491</v>
      </c>
      <c r="B1270" s="0" t="s">
        <v>2482</v>
      </c>
      <c r="C1270" s="0" t="s">
        <v>757</v>
      </c>
      <c r="D1270" s="0" t="s">
        <v>1221</v>
      </c>
      <c r="E1270" s="395" t="n">
        <v>544.46</v>
      </c>
    </row>
    <row r="1271" customFormat="false" ht="12.75" hidden="false" customHeight="false" outlineLevel="0" collapsed="false">
      <c r="A1271" s="0" t="n">
        <v>34770</v>
      </c>
      <c r="B1271" s="0" t="s">
        <v>2483</v>
      </c>
      <c r="C1271" s="0" t="s">
        <v>2335</v>
      </c>
      <c r="D1271" s="0" t="s">
        <v>1221</v>
      </c>
      <c r="E1271" s="395" t="n">
        <v>578.72</v>
      </c>
    </row>
    <row r="1272" customFormat="false" ht="12.75" hidden="false" customHeight="false" outlineLevel="0" collapsed="false">
      <c r="A1272" s="0" t="n">
        <v>1518</v>
      </c>
      <c r="B1272" s="0" t="s">
        <v>2484</v>
      </c>
      <c r="C1272" s="0" t="s">
        <v>2335</v>
      </c>
      <c r="D1272" s="0" t="s">
        <v>1228</v>
      </c>
      <c r="E1272" s="395" t="n">
        <v>590</v>
      </c>
    </row>
    <row r="1273" customFormat="false" ht="12.75" hidden="false" customHeight="false" outlineLevel="0" collapsed="false">
      <c r="A1273" s="0" t="n">
        <v>41965</v>
      </c>
      <c r="B1273" s="0" t="s">
        <v>2485</v>
      </c>
      <c r="C1273" s="0" t="s">
        <v>2335</v>
      </c>
      <c r="D1273" s="0" t="s">
        <v>1221</v>
      </c>
      <c r="E1273" s="395" t="n">
        <v>517.33</v>
      </c>
    </row>
    <row r="1274" customFormat="false" ht="12.75" hidden="false" customHeight="false" outlineLevel="0" collapsed="false">
      <c r="A1274" s="0" t="n">
        <v>34492</v>
      </c>
      <c r="B1274" s="0" t="s">
        <v>2486</v>
      </c>
      <c r="C1274" s="0" t="s">
        <v>757</v>
      </c>
      <c r="D1274" s="0" t="s">
        <v>1228</v>
      </c>
      <c r="E1274" s="395" t="n">
        <v>447.5</v>
      </c>
    </row>
    <row r="1275" customFormat="false" ht="12.75" hidden="false" customHeight="false" outlineLevel="0" collapsed="false">
      <c r="A1275" s="0" t="n">
        <v>1524</v>
      </c>
      <c r="B1275" s="0" t="s">
        <v>2487</v>
      </c>
      <c r="C1275" s="0" t="s">
        <v>757</v>
      </c>
      <c r="D1275" s="0" t="s">
        <v>1221</v>
      </c>
      <c r="E1275" s="395" t="n">
        <v>483.12</v>
      </c>
    </row>
    <row r="1276" customFormat="false" ht="12.75" hidden="false" customHeight="false" outlineLevel="0" collapsed="false">
      <c r="A1276" s="0" t="n">
        <v>38404</v>
      </c>
      <c r="B1276" s="0" t="s">
        <v>756</v>
      </c>
      <c r="C1276" s="0" t="s">
        <v>757</v>
      </c>
      <c r="D1276" s="0" t="s">
        <v>1221</v>
      </c>
      <c r="E1276" s="395" t="n">
        <v>463.52</v>
      </c>
    </row>
    <row r="1277" customFormat="false" ht="12.75" hidden="false" customHeight="false" outlineLevel="0" collapsed="false">
      <c r="A1277" s="0" t="n">
        <v>39849</v>
      </c>
      <c r="B1277" s="0" t="s">
        <v>2488</v>
      </c>
      <c r="C1277" s="0" t="s">
        <v>757</v>
      </c>
      <c r="D1277" s="0" t="s">
        <v>1221</v>
      </c>
      <c r="E1277" s="395" t="n">
        <v>531.2</v>
      </c>
    </row>
    <row r="1278" customFormat="false" ht="12.75" hidden="false" customHeight="false" outlineLevel="0" collapsed="false">
      <c r="A1278" s="0" t="n">
        <v>38464</v>
      </c>
      <c r="B1278" s="0" t="s">
        <v>2489</v>
      </c>
      <c r="C1278" s="0" t="s">
        <v>757</v>
      </c>
      <c r="D1278" s="0" t="s">
        <v>1221</v>
      </c>
      <c r="E1278" s="395" t="n">
        <v>538.91</v>
      </c>
    </row>
    <row r="1279" customFormat="false" ht="12.75" hidden="false" customHeight="false" outlineLevel="0" collapsed="false">
      <c r="A1279" s="0" t="n">
        <v>34493</v>
      </c>
      <c r="B1279" s="0" t="s">
        <v>2490</v>
      </c>
      <c r="C1279" s="0" t="s">
        <v>757</v>
      </c>
      <c r="D1279" s="0" t="s">
        <v>1221</v>
      </c>
      <c r="E1279" s="395" t="n">
        <v>460.11</v>
      </c>
    </row>
    <row r="1280" customFormat="false" ht="12.75" hidden="false" customHeight="false" outlineLevel="0" collapsed="false">
      <c r="A1280" s="0" t="n">
        <v>1527</v>
      </c>
      <c r="B1280" s="0" t="s">
        <v>765</v>
      </c>
      <c r="C1280" s="0" t="s">
        <v>757</v>
      </c>
      <c r="D1280" s="0" t="s">
        <v>1221</v>
      </c>
      <c r="E1280" s="395" t="n">
        <v>498.45</v>
      </c>
    </row>
    <row r="1281" customFormat="false" ht="12.75" hidden="false" customHeight="false" outlineLevel="0" collapsed="false">
      <c r="A1281" s="0" t="n">
        <v>38405</v>
      </c>
      <c r="B1281" s="0" t="s">
        <v>2491</v>
      </c>
      <c r="C1281" s="0" t="s">
        <v>757</v>
      </c>
      <c r="D1281" s="0" t="s">
        <v>1221</v>
      </c>
      <c r="E1281" s="395" t="n">
        <v>477.82</v>
      </c>
    </row>
    <row r="1282" customFormat="false" ht="12.75" hidden="false" customHeight="false" outlineLevel="0" collapsed="false">
      <c r="A1282" s="0" t="n">
        <v>38408</v>
      </c>
      <c r="B1282" s="0" t="s">
        <v>2492</v>
      </c>
      <c r="C1282" s="0" t="s">
        <v>757</v>
      </c>
      <c r="D1282" s="0" t="s">
        <v>1221</v>
      </c>
      <c r="E1282" s="395" t="n">
        <v>528.9</v>
      </c>
    </row>
    <row r="1283" customFormat="false" ht="12.75" hidden="false" customHeight="false" outlineLevel="0" collapsed="false">
      <c r="A1283" s="0" t="n">
        <v>34494</v>
      </c>
      <c r="B1283" s="0" t="s">
        <v>2493</v>
      </c>
      <c r="C1283" s="0" t="s">
        <v>757</v>
      </c>
      <c r="D1283" s="0" t="s">
        <v>1221</v>
      </c>
      <c r="E1283" s="395" t="n">
        <v>475.45</v>
      </c>
    </row>
    <row r="1284" customFormat="false" ht="12.75" hidden="false" customHeight="false" outlineLevel="0" collapsed="false">
      <c r="A1284" s="0" t="n">
        <v>1525</v>
      </c>
      <c r="B1284" s="0" t="s">
        <v>2494</v>
      </c>
      <c r="C1284" s="0" t="s">
        <v>757</v>
      </c>
      <c r="D1284" s="0" t="s">
        <v>1221</v>
      </c>
      <c r="E1284" s="395" t="n">
        <v>513.79</v>
      </c>
    </row>
    <row r="1285" customFormat="false" ht="12.75" hidden="false" customHeight="false" outlineLevel="0" collapsed="false">
      <c r="A1285" s="0" t="n">
        <v>38406</v>
      </c>
      <c r="B1285" s="0" t="s">
        <v>2495</v>
      </c>
      <c r="C1285" s="0" t="s">
        <v>757</v>
      </c>
      <c r="D1285" s="0" t="s">
        <v>1221</v>
      </c>
      <c r="E1285" s="395" t="n">
        <v>504.54</v>
      </c>
    </row>
    <row r="1286" customFormat="false" ht="12.75" hidden="false" customHeight="false" outlineLevel="0" collapsed="false">
      <c r="A1286" s="0" t="n">
        <v>38409</v>
      </c>
      <c r="B1286" s="0" t="s">
        <v>2496</v>
      </c>
      <c r="C1286" s="0" t="s">
        <v>757</v>
      </c>
      <c r="D1286" s="0" t="s">
        <v>1221</v>
      </c>
      <c r="E1286" s="395" t="n">
        <v>532.5</v>
      </c>
    </row>
    <row r="1287" customFormat="false" ht="12.75" hidden="false" customHeight="false" outlineLevel="0" collapsed="false">
      <c r="A1287" s="0" t="n">
        <v>43360</v>
      </c>
      <c r="B1287" s="0" t="s">
        <v>2497</v>
      </c>
      <c r="C1287" s="0" t="s">
        <v>757</v>
      </c>
      <c r="D1287" s="0" t="s">
        <v>1221</v>
      </c>
      <c r="E1287" s="395" t="n">
        <v>555.25</v>
      </c>
    </row>
    <row r="1288" customFormat="false" ht="12.75" hidden="false" customHeight="false" outlineLevel="0" collapsed="false">
      <c r="A1288" s="0" t="n">
        <v>34495</v>
      </c>
      <c r="B1288" s="0" t="s">
        <v>2498</v>
      </c>
      <c r="C1288" s="0" t="s">
        <v>757</v>
      </c>
      <c r="D1288" s="0" t="s">
        <v>1221</v>
      </c>
      <c r="E1288" s="395" t="n">
        <v>490.78</v>
      </c>
    </row>
    <row r="1289" customFormat="false" ht="12.75" hidden="false" customHeight="false" outlineLevel="0" collapsed="false">
      <c r="A1289" s="0" t="n">
        <v>11145</v>
      </c>
      <c r="B1289" s="0" t="s">
        <v>2499</v>
      </c>
      <c r="C1289" s="0" t="s">
        <v>757</v>
      </c>
      <c r="D1289" s="0" t="s">
        <v>1221</v>
      </c>
      <c r="E1289" s="395" t="n">
        <v>529.13</v>
      </c>
    </row>
    <row r="1290" customFormat="false" ht="12.75" hidden="false" customHeight="false" outlineLevel="0" collapsed="false">
      <c r="A1290" s="0" t="n">
        <v>34496</v>
      </c>
      <c r="B1290" s="0" t="s">
        <v>2500</v>
      </c>
      <c r="C1290" s="0" t="s">
        <v>757</v>
      </c>
      <c r="D1290" s="0" t="s">
        <v>1221</v>
      </c>
      <c r="E1290" s="395" t="n">
        <v>511.97</v>
      </c>
    </row>
    <row r="1291" customFormat="false" ht="12.75" hidden="false" customHeight="false" outlineLevel="0" collapsed="false">
      <c r="A1291" s="0" t="n">
        <v>34479</v>
      </c>
      <c r="B1291" s="0" t="s">
        <v>2501</v>
      </c>
      <c r="C1291" s="0" t="s">
        <v>757</v>
      </c>
      <c r="D1291" s="0" t="s">
        <v>1221</v>
      </c>
      <c r="E1291" s="395" t="n">
        <v>544.46</v>
      </c>
    </row>
    <row r="1292" customFormat="false" ht="12.75" hidden="false" customHeight="false" outlineLevel="0" collapsed="false">
      <c r="A1292" s="0" t="n">
        <v>34481</v>
      </c>
      <c r="B1292" s="0" t="s">
        <v>2502</v>
      </c>
      <c r="C1292" s="0" t="s">
        <v>757</v>
      </c>
      <c r="D1292" s="0" t="s">
        <v>1221</v>
      </c>
      <c r="E1292" s="395" t="n">
        <v>568.9</v>
      </c>
    </row>
    <row r="1293" customFormat="false" ht="12.75" hidden="false" customHeight="false" outlineLevel="0" collapsed="false">
      <c r="A1293" s="0" t="n">
        <v>34483</v>
      </c>
      <c r="B1293" s="0" t="s">
        <v>2503</v>
      </c>
      <c r="C1293" s="0" t="s">
        <v>757</v>
      </c>
      <c r="D1293" s="0" t="s">
        <v>1221</v>
      </c>
      <c r="E1293" s="395" t="n">
        <v>607.83</v>
      </c>
    </row>
    <row r="1294" customFormat="false" ht="12.75" hidden="false" customHeight="false" outlineLevel="0" collapsed="false">
      <c r="A1294" s="0" t="n">
        <v>34485</v>
      </c>
      <c r="B1294" s="0" t="s">
        <v>2504</v>
      </c>
      <c r="C1294" s="0" t="s">
        <v>757</v>
      </c>
      <c r="D1294" s="0" t="s">
        <v>1221</v>
      </c>
      <c r="E1294" s="395" t="n">
        <v>650</v>
      </c>
    </row>
    <row r="1295" customFormat="false" ht="12.75" hidden="false" customHeight="false" outlineLevel="0" collapsed="false">
      <c r="A1295" s="0" t="n">
        <v>14041</v>
      </c>
      <c r="B1295" s="0" t="s">
        <v>2505</v>
      </c>
      <c r="C1295" s="0" t="s">
        <v>757</v>
      </c>
      <c r="D1295" s="0" t="s">
        <v>1221</v>
      </c>
      <c r="E1295" s="395" t="n">
        <v>422.53</v>
      </c>
    </row>
    <row r="1296" customFormat="false" ht="12.75" hidden="false" customHeight="false" outlineLevel="0" collapsed="false">
      <c r="A1296" s="0" t="n">
        <v>1523</v>
      </c>
      <c r="B1296" s="0" t="s">
        <v>2506</v>
      </c>
      <c r="C1296" s="0" t="s">
        <v>757</v>
      </c>
      <c r="D1296" s="0" t="s">
        <v>1221</v>
      </c>
      <c r="E1296" s="395" t="n">
        <v>429.44</v>
      </c>
    </row>
    <row r="1297" customFormat="false" ht="12.75" hidden="false" customHeight="false" outlineLevel="0" collapsed="false">
      <c r="A1297" s="0" t="n">
        <v>14052</v>
      </c>
      <c r="B1297" s="0" t="s">
        <v>2507</v>
      </c>
      <c r="C1297" s="0" t="s">
        <v>88</v>
      </c>
      <c r="D1297" s="0" t="s">
        <v>1223</v>
      </c>
      <c r="E1297" s="395" t="n">
        <v>12.92</v>
      </c>
    </row>
    <row r="1298" customFormat="false" ht="12.75" hidden="false" customHeight="false" outlineLevel="0" collapsed="false">
      <c r="A1298" s="0" t="n">
        <v>14054</v>
      </c>
      <c r="B1298" s="0" t="s">
        <v>2508</v>
      </c>
      <c r="C1298" s="0" t="s">
        <v>88</v>
      </c>
      <c r="D1298" s="0" t="s">
        <v>1223</v>
      </c>
      <c r="E1298" s="395" t="n">
        <v>16.79</v>
      </c>
    </row>
    <row r="1299" customFormat="false" ht="12.75" hidden="false" customHeight="false" outlineLevel="0" collapsed="false">
      <c r="A1299" s="0" t="n">
        <v>14053</v>
      </c>
      <c r="B1299" s="0" t="s">
        <v>2509</v>
      </c>
      <c r="C1299" s="0" t="s">
        <v>88</v>
      </c>
      <c r="D1299" s="0" t="s">
        <v>1223</v>
      </c>
      <c r="E1299" s="395" t="n">
        <v>13.11</v>
      </c>
    </row>
    <row r="1300" customFormat="false" ht="12.75" hidden="false" customHeight="false" outlineLevel="0" collapsed="false">
      <c r="A1300" s="0" t="n">
        <v>2558</v>
      </c>
      <c r="B1300" s="0" t="s">
        <v>2510</v>
      </c>
      <c r="C1300" s="0" t="s">
        <v>88</v>
      </c>
      <c r="D1300" s="0" t="s">
        <v>1223</v>
      </c>
      <c r="E1300" s="395" t="n">
        <v>9.87</v>
      </c>
    </row>
    <row r="1301" customFormat="false" ht="12.75" hidden="false" customHeight="false" outlineLevel="0" collapsed="false">
      <c r="A1301" s="0" t="n">
        <v>2560</v>
      </c>
      <c r="B1301" s="0" t="s">
        <v>2511</v>
      </c>
      <c r="C1301" s="0" t="s">
        <v>88</v>
      </c>
      <c r="D1301" s="0" t="s">
        <v>1223</v>
      </c>
      <c r="E1301" s="395" t="n">
        <v>17.38</v>
      </c>
    </row>
    <row r="1302" customFormat="false" ht="12.75" hidden="false" customHeight="false" outlineLevel="0" collapsed="false">
      <c r="A1302" s="0" t="n">
        <v>2559</v>
      </c>
      <c r="B1302" s="0" t="s">
        <v>2512</v>
      </c>
      <c r="C1302" s="0" t="s">
        <v>88</v>
      </c>
      <c r="D1302" s="0" t="s">
        <v>1223</v>
      </c>
      <c r="E1302" s="395" t="n">
        <v>13.9</v>
      </c>
    </row>
    <row r="1303" customFormat="false" ht="12.75" hidden="false" customHeight="false" outlineLevel="0" collapsed="false">
      <c r="A1303" s="0" t="n">
        <v>2592</v>
      </c>
      <c r="B1303" s="0" t="s">
        <v>2513</v>
      </c>
      <c r="C1303" s="0" t="s">
        <v>88</v>
      </c>
      <c r="D1303" s="0" t="s">
        <v>1223</v>
      </c>
      <c r="E1303" s="395" t="n">
        <v>230.43</v>
      </c>
    </row>
    <row r="1304" customFormat="false" ht="12.75" hidden="false" customHeight="false" outlineLevel="0" collapsed="false">
      <c r="A1304" s="0" t="n">
        <v>2566</v>
      </c>
      <c r="B1304" s="0" t="s">
        <v>2514</v>
      </c>
      <c r="C1304" s="0" t="s">
        <v>88</v>
      </c>
      <c r="D1304" s="0" t="s">
        <v>1223</v>
      </c>
      <c r="E1304" s="395" t="n">
        <v>23.19</v>
      </c>
    </row>
    <row r="1305" customFormat="false" ht="12.75" hidden="false" customHeight="false" outlineLevel="0" collapsed="false">
      <c r="A1305" s="0" t="n">
        <v>2589</v>
      </c>
      <c r="B1305" s="0" t="s">
        <v>2515</v>
      </c>
      <c r="C1305" s="0" t="s">
        <v>88</v>
      </c>
      <c r="D1305" s="0" t="s">
        <v>1223</v>
      </c>
      <c r="E1305" s="395" t="n">
        <v>30.82</v>
      </c>
    </row>
    <row r="1306" customFormat="false" ht="12.75" hidden="false" customHeight="false" outlineLevel="0" collapsed="false">
      <c r="A1306" s="0" t="n">
        <v>2591</v>
      </c>
      <c r="B1306" s="0" t="s">
        <v>2516</v>
      </c>
      <c r="C1306" s="0" t="s">
        <v>88</v>
      </c>
      <c r="D1306" s="0" t="s">
        <v>1223</v>
      </c>
      <c r="E1306" s="395" t="n">
        <v>11.24</v>
      </c>
    </row>
    <row r="1307" customFormat="false" ht="12.75" hidden="false" customHeight="false" outlineLevel="0" collapsed="false">
      <c r="A1307" s="0" t="n">
        <v>2590</v>
      </c>
      <c r="B1307" s="0" t="s">
        <v>2517</v>
      </c>
      <c r="C1307" s="0" t="s">
        <v>88</v>
      </c>
      <c r="D1307" s="0" t="s">
        <v>1223</v>
      </c>
      <c r="E1307" s="395" t="n">
        <v>18.91</v>
      </c>
    </row>
    <row r="1308" customFormat="false" ht="12.75" hidden="false" customHeight="false" outlineLevel="0" collapsed="false">
      <c r="A1308" s="0" t="n">
        <v>2567</v>
      </c>
      <c r="B1308" s="0" t="s">
        <v>2518</v>
      </c>
      <c r="C1308" s="0" t="s">
        <v>88</v>
      </c>
      <c r="D1308" s="0" t="s">
        <v>1223</v>
      </c>
      <c r="E1308" s="395" t="n">
        <v>45.21</v>
      </c>
    </row>
    <row r="1309" customFormat="false" ht="12.75" hidden="false" customHeight="false" outlineLevel="0" collapsed="false">
      <c r="A1309" s="0" t="n">
        <v>2565</v>
      </c>
      <c r="B1309" s="0" t="s">
        <v>2519</v>
      </c>
      <c r="C1309" s="0" t="s">
        <v>88</v>
      </c>
      <c r="D1309" s="0" t="s">
        <v>1223</v>
      </c>
      <c r="E1309" s="395" t="n">
        <v>11.26</v>
      </c>
    </row>
    <row r="1310" customFormat="false" ht="12.75" hidden="false" customHeight="false" outlineLevel="0" collapsed="false">
      <c r="A1310" s="0" t="n">
        <v>2568</v>
      </c>
      <c r="B1310" s="0" t="s">
        <v>2520</v>
      </c>
      <c r="C1310" s="0" t="s">
        <v>88</v>
      </c>
      <c r="D1310" s="0" t="s">
        <v>1223</v>
      </c>
      <c r="E1310" s="395" t="n">
        <v>125.54</v>
      </c>
    </row>
    <row r="1311" customFormat="false" ht="12.75" hidden="false" customHeight="false" outlineLevel="0" collapsed="false">
      <c r="A1311" s="0" t="n">
        <v>2594</v>
      </c>
      <c r="B1311" s="0" t="s">
        <v>2521</v>
      </c>
      <c r="C1311" s="0" t="s">
        <v>88</v>
      </c>
      <c r="D1311" s="0" t="s">
        <v>1223</v>
      </c>
      <c r="E1311" s="395" t="n">
        <v>209.15</v>
      </c>
    </row>
    <row r="1312" customFormat="false" ht="12.75" hidden="false" customHeight="false" outlineLevel="0" collapsed="false">
      <c r="A1312" s="0" t="n">
        <v>2587</v>
      </c>
      <c r="B1312" s="0" t="s">
        <v>2522</v>
      </c>
      <c r="C1312" s="0" t="s">
        <v>88</v>
      </c>
      <c r="D1312" s="0" t="s">
        <v>1223</v>
      </c>
      <c r="E1312" s="395" t="n">
        <v>35.64</v>
      </c>
    </row>
    <row r="1313" customFormat="false" ht="12.75" hidden="false" customHeight="false" outlineLevel="0" collapsed="false">
      <c r="A1313" s="0" t="n">
        <v>2588</v>
      </c>
      <c r="B1313" s="0" t="s">
        <v>2523</v>
      </c>
      <c r="C1313" s="0" t="s">
        <v>88</v>
      </c>
      <c r="D1313" s="0" t="s">
        <v>1223</v>
      </c>
      <c r="E1313" s="395" t="n">
        <v>28.31</v>
      </c>
    </row>
    <row r="1314" customFormat="false" ht="12.75" hidden="false" customHeight="false" outlineLevel="0" collapsed="false">
      <c r="A1314" s="0" t="n">
        <v>2569</v>
      </c>
      <c r="B1314" s="0" t="s">
        <v>2524</v>
      </c>
      <c r="C1314" s="0" t="s">
        <v>88</v>
      </c>
      <c r="D1314" s="0" t="s">
        <v>1223</v>
      </c>
      <c r="E1314" s="395" t="n">
        <v>10.91</v>
      </c>
    </row>
    <row r="1315" customFormat="false" ht="12.75" hidden="false" customHeight="false" outlineLevel="0" collapsed="false">
      <c r="A1315" s="0" t="n">
        <v>2570</v>
      </c>
      <c r="B1315" s="0" t="s">
        <v>2525</v>
      </c>
      <c r="C1315" s="0" t="s">
        <v>88</v>
      </c>
      <c r="D1315" s="0" t="s">
        <v>1223</v>
      </c>
      <c r="E1315" s="395" t="n">
        <v>18.29</v>
      </c>
    </row>
    <row r="1316" customFormat="false" ht="12.75" hidden="false" customHeight="false" outlineLevel="0" collapsed="false">
      <c r="A1316" s="0" t="n">
        <v>2571</v>
      </c>
      <c r="B1316" s="0" t="s">
        <v>2526</v>
      </c>
      <c r="C1316" s="0" t="s">
        <v>88</v>
      </c>
      <c r="D1316" s="0" t="s">
        <v>1223</v>
      </c>
      <c r="E1316" s="395" t="n">
        <v>54.29</v>
      </c>
    </row>
    <row r="1317" customFormat="false" ht="12.75" hidden="false" customHeight="false" outlineLevel="0" collapsed="false">
      <c r="A1317" s="0" t="n">
        <v>2593</v>
      </c>
      <c r="B1317" s="0" t="s">
        <v>2527</v>
      </c>
      <c r="C1317" s="0" t="s">
        <v>88</v>
      </c>
      <c r="D1317" s="0" t="s">
        <v>1223</v>
      </c>
      <c r="E1317" s="395" t="n">
        <v>11.63</v>
      </c>
    </row>
    <row r="1318" customFormat="false" ht="12.75" hidden="false" customHeight="false" outlineLevel="0" collapsed="false">
      <c r="A1318" s="0" t="n">
        <v>2572</v>
      </c>
      <c r="B1318" s="0" t="s">
        <v>2528</v>
      </c>
      <c r="C1318" s="0" t="s">
        <v>88</v>
      </c>
      <c r="D1318" s="0" t="s">
        <v>1223</v>
      </c>
      <c r="E1318" s="395" t="n">
        <v>160.55</v>
      </c>
    </row>
    <row r="1319" customFormat="false" ht="12.75" hidden="false" customHeight="false" outlineLevel="0" collapsed="false">
      <c r="A1319" s="0" t="n">
        <v>2595</v>
      </c>
      <c r="B1319" s="0" t="s">
        <v>2529</v>
      </c>
      <c r="C1319" s="0" t="s">
        <v>88</v>
      </c>
      <c r="D1319" s="0" t="s">
        <v>1223</v>
      </c>
      <c r="E1319" s="395" t="n">
        <v>250.49</v>
      </c>
    </row>
    <row r="1320" customFormat="false" ht="12.75" hidden="false" customHeight="false" outlineLevel="0" collapsed="false">
      <c r="A1320" s="0" t="n">
        <v>2576</v>
      </c>
      <c r="B1320" s="0" t="s">
        <v>2530</v>
      </c>
      <c r="C1320" s="0" t="s">
        <v>88</v>
      </c>
      <c r="D1320" s="0" t="s">
        <v>1223</v>
      </c>
      <c r="E1320" s="395" t="n">
        <v>42.7</v>
      </c>
    </row>
    <row r="1321" customFormat="false" ht="12.75" hidden="false" customHeight="false" outlineLevel="0" collapsed="false">
      <c r="A1321" s="0" t="n">
        <v>2575</v>
      </c>
      <c r="B1321" s="0" t="s">
        <v>2531</v>
      </c>
      <c r="C1321" s="0" t="s">
        <v>88</v>
      </c>
      <c r="D1321" s="0" t="s">
        <v>1223</v>
      </c>
      <c r="E1321" s="395" t="n">
        <v>32.1</v>
      </c>
    </row>
    <row r="1322" customFormat="false" ht="12.75" hidden="false" customHeight="false" outlineLevel="0" collapsed="false">
      <c r="A1322" s="0" t="n">
        <v>2573</v>
      </c>
      <c r="B1322" s="0" t="s">
        <v>2532</v>
      </c>
      <c r="C1322" s="0" t="s">
        <v>88</v>
      </c>
      <c r="D1322" s="0" t="s">
        <v>1223</v>
      </c>
      <c r="E1322" s="395" t="n">
        <v>13.33</v>
      </c>
    </row>
    <row r="1323" customFormat="false" ht="12.75" hidden="false" customHeight="false" outlineLevel="0" collapsed="false">
      <c r="A1323" s="0" t="n">
        <v>2586</v>
      </c>
      <c r="B1323" s="0" t="s">
        <v>2533</v>
      </c>
      <c r="C1323" s="0" t="s">
        <v>88</v>
      </c>
      <c r="D1323" s="0" t="s">
        <v>1223</v>
      </c>
      <c r="E1323" s="395" t="n">
        <v>21.61</v>
      </c>
    </row>
    <row r="1324" customFormat="false" ht="12.75" hidden="false" customHeight="false" outlineLevel="0" collapsed="false">
      <c r="A1324" s="0" t="n">
        <v>2577</v>
      </c>
      <c r="B1324" s="0" t="s">
        <v>2534</v>
      </c>
      <c r="C1324" s="0" t="s">
        <v>88</v>
      </c>
      <c r="D1324" s="0" t="s">
        <v>1223</v>
      </c>
      <c r="E1324" s="395" t="n">
        <v>57.86</v>
      </c>
    </row>
    <row r="1325" customFormat="false" ht="12.75" hidden="false" customHeight="false" outlineLevel="0" collapsed="false">
      <c r="A1325" s="0" t="n">
        <v>2574</v>
      </c>
      <c r="B1325" s="0" t="s">
        <v>2535</v>
      </c>
      <c r="C1325" s="0" t="s">
        <v>88</v>
      </c>
      <c r="D1325" s="0" t="s">
        <v>1223</v>
      </c>
      <c r="E1325" s="395" t="n">
        <v>13.42</v>
      </c>
    </row>
    <row r="1326" customFormat="false" ht="12.75" hidden="false" customHeight="false" outlineLevel="0" collapsed="false">
      <c r="A1326" s="0" t="n">
        <v>2578</v>
      </c>
      <c r="B1326" s="0" t="s">
        <v>2536</v>
      </c>
      <c r="C1326" s="0" t="s">
        <v>88</v>
      </c>
      <c r="D1326" s="0" t="s">
        <v>1223</v>
      </c>
      <c r="E1326" s="395" t="n">
        <v>180.65</v>
      </c>
    </row>
    <row r="1327" customFormat="false" ht="12.75" hidden="false" customHeight="false" outlineLevel="0" collapsed="false">
      <c r="A1327" s="0" t="n">
        <v>2585</v>
      </c>
      <c r="B1327" s="0" t="s">
        <v>2537</v>
      </c>
      <c r="C1327" s="0" t="s">
        <v>88</v>
      </c>
      <c r="D1327" s="0" t="s">
        <v>1223</v>
      </c>
      <c r="E1327" s="395" t="n">
        <v>247.89</v>
      </c>
    </row>
    <row r="1328" customFormat="false" ht="12.75" hidden="false" customHeight="false" outlineLevel="0" collapsed="false">
      <c r="A1328" s="0" t="n">
        <v>12008</v>
      </c>
      <c r="B1328" s="0" t="s">
        <v>2538</v>
      </c>
      <c r="C1328" s="0" t="s">
        <v>88</v>
      </c>
      <c r="D1328" s="0" t="s">
        <v>1223</v>
      </c>
      <c r="E1328" s="395" t="n">
        <v>133</v>
      </c>
    </row>
    <row r="1329" customFormat="false" ht="12.75" hidden="false" customHeight="false" outlineLevel="0" collapsed="false">
      <c r="A1329" s="0" t="n">
        <v>2582</v>
      </c>
      <c r="B1329" s="0" t="s">
        <v>2539</v>
      </c>
      <c r="C1329" s="0" t="s">
        <v>88</v>
      </c>
      <c r="D1329" s="0" t="s">
        <v>1223</v>
      </c>
      <c r="E1329" s="395" t="n">
        <v>39.61</v>
      </c>
    </row>
    <row r="1330" customFormat="false" ht="12.75" hidden="false" customHeight="false" outlineLevel="0" collapsed="false">
      <c r="A1330" s="0" t="n">
        <v>2597</v>
      </c>
      <c r="B1330" s="0" t="s">
        <v>2540</v>
      </c>
      <c r="C1330" s="0" t="s">
        <v>88</v>
      </c>
      <c r="D1330" s="0" t="s">
        <v>1223</v>
      </c>
      <c r="E1330" s="395" t="n">
        <v>33.94</v>
      </c>
    </row>
    <row r="1331" customFormat="false" ht="12.75" hidden="false" customHeight="false" outlineLevel="0" collapsed="false">
      <c r="A1331" s="0" t="n">
        <v>2579</v>
      </c>
      <c r="B1331" s="0" t="s">
        <v>2541</v>
      </c>
      <c r="C1331" s="0" t="s">
        <v>88</v>
      </c>
      <c r="D1331" s="0" t="s">
        <v>1223</v>
      </c>
      <c r="E1331" s="395" t="n">
        <v>16.16</v>
      </c>
    </row>
    <row r="1332" customFormat="false" ht="12.75" hidden="false" customHeight="false" outlineLevel="0" collapsed="false">
      <c r="A1332" s="0" t="n">
        <v>2581</v>
      </c>
      <c r="B1332" s="0" t="s">
        <v>2542</v>
      </c>
      <c r="C1332" s="0" t="s">
        <v>88</v>
      </c>
      <c r="D1332" s="0" t="s">
        <v>1223</v>
      </c>
      <c r="E1332" s="395" t="n">
        <v>20.68</v>
      </c>
    </row>
    <row r="1333" customFormat="false" ht="12.75" hidden="false" customHeight="false" outlineLevel="0" collapsed="false">
      <c r="A1333" s="0" t="n">
        <v>2596</v>
      </c>
      <c r="B1333" s="0" t="s">
        <v>2543</v>
      </c>
      <c r="C1333" s="0" t="s">
        <v>88</v>
      </c>
      <c r="D1333" s="0" t="s">
        <v>1223</v>
      </c>
      <c r="E1333" s="395" t="n">
        <v>61.16</v>
      </c>
    </row>
    <row r="1334" customFormat="false" ht="12.75" hidden="false" customHeight="false" outlineLevel="0" collapsed="false">
      <c r="A1334" s="0" t="n">
        <v>2580</v>
      </c>
      <c r="B1334" s="0" t="s">
        <v>2544</v>
      </c>
      <c r="C1334" s="0" t="s">
        <v>88</v>
      </c>
      <c r="D1334" s="0" t="s">
        <v>1223</v>
      </c>
      <c r="E1334" s="395" t="n">
        <v>17.71</v>
      </c>
    </row>
    <row r="1335" customFormat="false" ht="12.75" hidden="false" customHeight="false" outlineLevel="0" collapsed="false">
      <c r="A1335" s="0" t="n">
        <v>2583</v>
      </c>
      <c r="B1335" s="0" t="s">
        <v>2545</v>
      </c>
      <c r="C1335" s="0" t="s">
        <v>88</v>
      </c>
      <c r="D1335" s="0" t="s">
        <v>1223</v>
      </c>
      <c r="E1335" s="395" t="n">
        <v>148.76</v>
      </c>
    </row>
    <row r="1336" customFormat="false" ht="12.75" hidden="false" customHeight="false" outlineLevel="0" collapsed="false">
      <c r="A1336" s="0" t="n">
        <v>2584</v>
      </c>
      <c r="B1336" s="0" t="s">
        <v>2546</v>
      </c>
      <c r="C1336" s="0" t="s">
        <v>88</v>
      </c>
      <c r="D1336" s="0" t="s">
        <v>1223</v>
      </c>
      <c r="E1336" s="395" t="n">
        <v>247.64</v>
      </c>
    </row>
    <row r="1337" customFormat="false" ht="12.75" hidden="false" customHeight="false" outlineLevel="0" collapsed="false">
      <c r="A1337" s="0" t="n">
        <v>12010</v>
      </c>
      <c r="B1337" s="0" t="s">
        <v>2547</v>
      </c>
      <c r="C1337" s="0" t="s">
        <v>88</v>
      </c>
      <c r="D1337" s="0" t="s">
        <v>1221</v>
      </c>
      <c r="E1337" s="395" t="n">
        <v>13.59</v>
      </c>
    </row>
    <row r="1338" customFormat="false" ht="12.75" hidden="false" customHeight="false" outlineLevel="0" collapsed="false">
      <c r="A1338" s="0" t="n">
        <v>39329</v>
      </c>
      <c r="B1338" s="0" t="s">
        <v>2548</v>
      </c>
      <c r="C1338" s="0" t="s">
        <v>88</v>
      </c>
      <c r="D1338" s="0" t="s">
        <v>1221</v>
      </c>
      <c r="E1338" s="395" t="n">
        <v>14.22</v>
      </c>
    </row>
    <row r="1339" customFormat="false" ht="12.75" hidden="false" customHeight="false" outlineLevel="0" collapsed="false">
      <c r="A1339" s="0" t="n">
        <v>39330</v>
      </c>
      <c r="B1339" s="0" t="s">
        <v>2549</v>
      </c>
      <c r="C1339" s="0" t="s">
        <v>88</v>
      </c>
      <c r="D1339" s="0" t="s">
        <v>1221</v>
      </c>
      <c r="E1339" s="395" t="n">
        <v>14.96</v>
      </c>
    </row>
    <row r="1340" customFormat="false" ht="12.75" hidden="false" customHeight="false" outlineLevel="0" collapsed="false">
      <c r="A1340" s="0" t="n">
        <v>39332</v>
      </c>
      <c r="B1340" s="0" t="s">
        <v>2550</v>
      </c>
      <c r="C1340" s="0" t="s">
        <v>88</v>
      </c>
      <c r="D1340" s="0" t="s">
        <v>1221</v>
      </c>
      <c r="E1340" s="395" t="n">
        <v>16.71</v>
      </c>
    </row>
    <row r="1341" customFormat="false" ht="12.75" hidden="false" customHeight="false" outlineLevel="0" collapsed="false">
      <c r="A1341" s="0" t="n">
        <v>39331</v>
      </c>
      <c r="B1341" s="0" t="s">
        <v>2551</v>
      </c>
      <c r="C1341" s="0" t="s">
        <v>88</v>
      </c>
      <c r="D1341" s="0" t="s">
        <v>1221</v>
      </c>
      <c r="E1341" s="395" t="n">
        <v>13.3</v>
      </c>
    </row>
    <row r="1342" customFormat="false" ht="12.75" hidden="false" customHeight="false" outlineLevel="0" collapsed="false">
      <c r="A1342" s="0" t="n">
        <v>39333</v>
      </c>
      <c r="B1342" s="0" t="s">
        <v>2552</v>
      </c>
      <c r="C1342" s="0" t="s">
        <v>88</v>
      </c>
      <c r="D1342" s="0" t="s">
        <v>1221</v>
      </c>
      <c r="E1342" s="395" t="n">
        <v>12.97</v>
      </c>
    </row>
    <row r="1343" customFormat="false" ht="12.75" hidden="false" customHeight="false" outlineLevel="0" collapsed="false">
      <c r="A1343" s="0" t="n">
        <v>39335</v>
      </c>
      <c r="B1343" s="0" t="s">
        <v>2553</v>
      </c>
      <c r="C1343" s="0" t="s">
        <v>88</v>
      </c>
      <c r="D1343" s="0" t="s">
        <v>1221</v>
      </c>
      <c r="E1343" s="395" t="n">
        <v>15.01</v>
      </c>
    </row>
    <row r="1344" customFormat="false" ht="12.75" hidden="false" customHeight="false" outlineLevel="0" collapsed="false">
      <c r="A1344" s="0" t="n">
        <v>39334</v>
      </c>
      <c r="B1344" s="0" t="s">
        <v>2554</v>
      </c>
      <c r="C1344" s="0" t="s">
        <v>88</v>
      </c>
      <c r="D1344" s="0" t="s">
        <v>1221</v>
      </c>
      <c r="E1344" s="395" t="n">
        <v>11.93</v>
      </c>
    </row>
    <row r="1345" customFormat="false" ht="12.75" hidden="false" customHeight="false" outlineLevel="0" collapsed="false">
      <c r="A1345" s="0" t="n">
        <v>12016</v>
      </c>
      <c r="B1345" s="0" t="s">
        <v>2555</v>
      </c>
      <c r="C1345" s="0" t="s">
        <v>88</v>
      </c>
      <c r="D1345" s="0" t="s">
        <v>1221</v>
      </c>
      <c r="E1345" s="395" t="n">
        <v>14.98</v>
      </c>
    </row>
    <row r="1346" customFormat="false" ht="12.75" hidden="false" customHeight="false" outlineLevel="0" collapsed="false">
      <c r="A1346" s="0" t="n">
        <v>12015</v>
      </c>
      <c r="B1346" s="0" t="s">
        <v>2556</v>
      </c>
      <c r="C1346" s="0" t="s">
        <v>88</v>
      </c>
      <c r="D1346" s="0" t="s">
        <v>1221</v>
      </c>
      <c r="E1346" s="395" t="n">
        <v>17.43</v>
      </c>
    </row>
    <row r="1347" customFormat="false" ht="12.75" hidden="false" customHeight="false" outlineLevel="0" collapsed="false">
      <c r="A1347" s="0" t="n">
        <v>12020</v>
      </c>
      <c r="B1347" s="0" t="s">
        <v>2557</v>
      </c>
      <c r="C1347" s="0" t="s">
        <v>88</v>
      </c>
      <c r="D1347" s="0" t="s">
        <v>1221</v>
      </c>
      <c r="E1347" s="395" t="n">
        <v>14.98</v>
      </c>
    </row>
    <row r="1348" customFormat="false" ht="12.75" hidden="false" customHeight="false" outlineLevel="0" collapsed="false">
      <c r="A1348" s="0" t="n">
        <v>12019</v>
      </c>
      <c r="B1348" s="0" t="s">
        <v>2558</v>
      </c>
      <c r="C1348" s="0" t="s">
        <v>88</v>
      </c>
      <c r="D1348" s="0" t="s">
        <v>1221</v>
      </c>
      <c r="E1348" s="395" t="n">
        <v>17.43</v>
      </c>
    </row>
    <row r="1349" customFormat="false" ht="12.75" hidden="false" customHeight="false" outlineLevel="0" collapsed="false">
      <c r="A1349" s="0" t="n">
        <v>39336</v>
      </c>
      <c r="B1349" s="0" t="s">
        <v>2559</v>
      </c>
      <c r="C1349" s="0" t="s">
        <v>88</v>
      </c>
      <c r="D1349" s="0" t="s">
        <v>1221</v>
      </c>
      <c r="E1349" s="395" t="n">
        <v>14.96</v>
      </c>
    </row>
    <row r="1350" customFormat="false" ht="12.75" hidden="false" customHeight="false" outlineLevel="0" collapsed="false">
      <c r="A1350" s="0" t="n">
        <v>39338</v>
      </c>
      <c r="B1350" s="0" t="s">
        <v>2560</v>
      </c>
      <c r="C1350" s="0" t="s">
        <v>88</v>
      </c>
      <c r="D1350" s="0" t="s">
        <v>1221</v>
      </c>
      <c r="E1350" s="395" t="n">
        <v>16.71</v>
      </c>
    </row>
    <row r="1351" customFormat="false" ht="12.75" hidden="false" customHeight="false" outlineLevel="0" collapsed="false">
      <c r="A1351" s="0" t="n">
        <v>39337</v>
      </c>
      <c r="B1351" s="0" t="s">
        <v>2561</v>
      </c>
      <c r="C1351" s="0" t="s">
        <v>88</v>
      </c>
      <c r="D1351" s="0" t="s">
        <v>1221</v>
      </c>
      <c r="E1351" s="395" t="n">
        <v>13.3</v>
      </c>
    </row>
    <row r="1352" customFormat="false" ht="12.75" hidden="false" customHeight="false" outlineLevel="0" collapsed="false">
      <c r="A1352" s="0" t="n">
        <v>39341</v>
      </c>
      <c r="B1352" s="0" t="s">
        <v>2562</v>
      </c>
      <c r="C1352" s="0" t="s">
        <v>88</v>
      </c>
      <c r="D1352" s="0" t="s">
        <v>1221</v>
      </c>
      <c r="E1352" s="395" t="n">
        <v>21.79</v>
      </c>
    </row>
    <row r="1353" customFormat="false" ht="12.75" hidden="false" customHeight="false" outlineLevel="0" collapsed="false">
      <c r="A1353" s="0" t="n">
        <v>39340</v>
      </c>
      <c r="B1353" s="0" t="s">
        <v>2563</v>
      </c>
      <c r="C1353" s="0" t="s">
        <v>88</v>
      </c>
      <c r="D1353" s="0" t="s">
        <v>1221</v>
      </c>
      <c r="E1353" s="395" t="n">
        <v>16</v>
      </c>
    </row>
    <row r="1354" customFormat="false" ht="12.75" hidden="false" customHeight="false" outlineLevel="0" collapsed="false">
      <c r="A1354" s="0" t="n">
        <v>12025</v>
      </c>
      <c r="B1354" s="0" t="s">
        <v>2564</v>
      </c>
      <c r="C1354" s="0" t="s">
        <v>88</v>
      </c>
      <c r="D1354" s="0" t="s">
        <v>1221</v>
      </c>
      <c r="E1354" s="395" t="n">
        <v>16.52</v>
      </c>
    </row>
    <row r="1355" customFormat="false" ht="12.75" hidden="false" customHeight="false" outlineLevel="0" collapsed="false">
      <c r="A1355" s="0" t="n">
        <v>39342</v>
      </c>
      <c r="B1355" s="0" t="s">
        <v>2565</v>
      </c>
      <c r="C1355" s="0" t="s">
        <v>88</v>
      </c>
      <c r="D1355" s="0" t="s">
        <v>1221</v>
      </c>
      <c r="E1355" s="395" t="n">
        <v>21.79</v>
      </c>
    </row>
    <row r="1356" customFormat="false" ht="12.75" hidden="false" customHeight="false" outlineLevel="0" collapsed="false">
      <c r="A1356" s="0" t="n">
        <v>39343</v>
      </c>
      <c r="B1356" s="0" t="s">
        <v>2566</v>
      </c>
      <c r="C1356" s="0" t="s">
        <v>88</v>
      </c>
      <c r="D1356" s="0" t="s">
        <v>1221</v>
      </c>
      <c r="E1356" s="395" t="n">
        <v>18.4</v>
      </c>
    </row>
    <row r="1357" customFormat="false" ht="12.75" hidden="false" customHeight="false" outlineLevel="0" collapsed="false">
      <c r="A1357" s="0" t="n">
        <v>39345</v>
      </c>
      <c r="B1357" s="0" t="s">
        <v>2567</v>
      </c>
      <c r="C1357" s="0" t="s">
        <v>88</v>
      </c>
      <c r="D1357" s="0" t="s">
        <v>1221</v>
      </c>
      <c r="E1357" s="395" t="n">
        <v>24.9</v>
      </c>
    </row>
    <row r="1358" customFormat="false" ht="12.75" hidden="false" customHeight="false" outlineLevel="0" collapsed="false">
      <c r="A1358" s="0" t="n">
        <v>39344</v>
      </c>
      <c r="B1358" s="0" t="s">
        <v>2568</v>
      </c>
      <c r="C1358" s="0" t="s">
        <v>88</v>
      </c>
      <c r="D1358" s="0" t="s">
        <v>1221</v>
      </c>
      <c r="E1358" s="395" t="n">
        <v>17.79</v>
      </c>
    </row>
    <row r="1359" customFormat="false" ht="12.75" hidden="false" customHeight="false" outlineLevel="0" collapsed="false">
      <c r="A1359" s="0" t="n">
        <v>12623</v>
      </c>
      <c r="B1359" s="0" t="s">
        <v>2569</v>
      </c>
      <c r="C1359" s="0" t="s">
        <v>740</v>
      </c>
      <c r="D1359" s="0" t="s">
        <v>1223</v>
      </c>
      <c r="E1359" s="395" t="n">
        <v>14.18</v>
      </c>
    </row>
    <row r="1360" customFormat="false" ht="12.75" hidden="false" customHeight="false" outlineLevel="0" collapsed="false">
      <c r="A1360" s="0" t="n">
        <v>34498</v>
      </c>
      <c r="B1360" s="0" t="s">
        <v>2570</v>
      </c>
      <c r="C1360" s="0" t="s">
        <v>88</v>
      </c>
      <c r="D1360" s="0" t="s">
        <v>1221</v>
      </c>
      <c r="E1360" s="395" t="n">
        <v>98.21</v>
      </c>
    </row>
    <row r="1361" customFormat="false" ht="12.75" hidden="false" customHeight="false" outlineLevel="0" collapsed="false">
      <c r="A1361" s="0" t="n">
        <v>13244</v>
      </c>
      <c r="B1361" s="0" t="s">
        <v>2571</v>
      </c>
      <c r="C1361" s="0" t="s">
        <v>88</v>
      </c>
      <c r="D1361" s="0" t="s">
        <v>1228</v>
      </c>
      <c r="E1361" s="395" t="n">
        <v>41.34</v>
      </c>
    </row>
    <row r="1362" customFormat="false" ht="12.75" hidden="false" customHeight="false" outlineLevel="0" collapsed="false">
      <c r="A1362" s="0" t="n">
        <v>38998</v>
      </c>
      <c r="B1362" s="0" t="s">
        <v>2572</v>
      </c>
      <c r="C1362" s="0" t="s">
        <v>88</v>
      </c>
      <c r="D1362" s="0" t="s">
        <v>1221</v>
      </c>
      <c r="E1362" s="395" t="n">
        <v>15.36</v>
      </c>
    </row>
    <row r="1363" customFormat="false" ht="12.75" hidden="false" customHeight="false" outlineLevel="0" collapsed="false">
      <c r="A1363" s="0" t="n">
        <v>38999</v>
      </c>
      <c r="B1363" s="0" t="s">
        <v>2573</v>
      </c>
      <c r="C1363" s="0" t="s">
        <v>88</v>
      </c>
      <c r="D1363" s="0" t="s">
        <v>1221</v>
      </c>
      <c r="E1363" s="395" t="n">
        <v>25.41</v>
      </c>
    </row>
    <row r="1364" customFormat="false" ht="12.75" hidden="false" customHeight="false" outlineLevel="0" collapsed="false">
      <c r="A1364" s="0" t="n">
        <v>38996</v>
      </c>
      <c r="B1364" s="0" t="s">
        <v>2574</v>
      </c>
      <c r="C1364" s="0" t="s">
        <v>88</v>
      </c>
      <c r="D1364" s="0" t="s">
        <v>1221</v>
      </c>
      <c r="E1364" s="395" t="n">
        <v>22.19</v>
      </c>
    </row>
    <row r="1365" customFormat="false" ht="12.75" hidden="false" customHeight="false" outlineLevel="0" collapsed="false">
      <c r="A1365" s="0" t="n">
        <v>38997</v>
      </c>
      <c r="B1365" s="0" t="s">
        <v>2575</v>
      </c>
      <c r="C1365" s="0" t="s">
        <v>88</v>
      </c>
      <c r="D1365" s="0" t="s">
        <v>1221</v>
      </c>
      <c r="E1365" s="395" t="n">
        <v>35.92</v>
      </c>
    </row>
    <row r="1366" customFormat="false" ht="12.75" hidden="false" customHeight="false" outlineLevel="0" collapsed="false">
      <c r="A1366" s="0" t="n">
        <v>39600</v>
      </c>
      <c r="B1366" s="0" t="s">
        <v>2576</v>
      </c>
      <c r="C1366" s="0" t="s">
        <v>88</v>
      </c>
      <c r="D1366" s="0" t="s">
        <v>1221</v>
      </c>
      <c r="E1366" s="395" t="n">
        <v>14.47</v>
      </c>
    </row>
    <row r="1367" customFormat="false" ht="12.75" hidden="false" customHeight="false" outlineLevel="0" collapsed="false">
      <c r="A1367" s="0" t="n">
        <v>39601</v>
      </c>
      <c r="B1367" s="0" t="s">
        <v>2577</v>
      </c>
      <c r="C1367" s="0" t="s">
        <v>88</v>
      </c>
      <c r="D1367" s="0" t="s">
        <v>1221</v>
      </c>
      <c r="E1367" s="395" t="n">
        <v>30.69</v>
      </c>
    </row>
    <row r="1368" customFormat="false" ht="12.75" hidden="false" customHeight="false" outlineLevel="0" collapsed="false">
      <c r="A1368" s="0" t="n">
        <v>39862</v>
      </c>
      <c r="B1368" s="0" t="s">
        <v>2578</v>
      </c>
      <c r="C1368" s="0" t="s">
        <v>88</v>
      </c>
      <c r="D1368" s="0" t="s">
        <v>1223</v>
      </c>
      <c r="E1368" s="395" t="n">
        <v>14.86</v>
      </c>
    </row>
    <row r="1369" customFormat="false" ht="12.75" hidden="false" customHeight="false" outlineLevel="0" collapsed="false">
      <c r="A1369" s="0" t="n">
        <v>39863</v>
      </c>
      <c r="B1369" s="0" t="s">
        <v>2579</v>
      </c>
      <c r="C1369" s="0" t="s">
        <v>88</v>
      </c>
      <c r="D1369" s="0" t="s">
        <v>1223</v>
      </c>
      <c r="E1369" s="395" t="n">
        <v>15.06</v>
      </c>
    </row>
    <row r="1370" customFormat="false" ht="12.75" hidden="false" customHeight="false" outlineLevel="0" collapsed="false">
      <c r="A1370" s="0" t="n">
        <v>39864</v>
      </c>
      <c r="B1370" s="0" t="s">
        <v>2580</v>
      </c>
      <c r="C1370" s="0" t="s">
        <v>88</v>
      </c>
      <c r="D1370" s="0" t="s">
        <v>1223</v>
      </c>
      <c r="E1370" s="395" t="n">
        <v>18.69</v>
      </c>
    </row>
    <row r="1371" customFormat="false" ht="12.75" hidden="false" customHeight="false" outlineLevel="0" collapsed="false">
      <c r="A1371" s="0" t="n">
        <v>39865</v>
      </c>
      <c r="B1371" s="0" t="s">
        <v>2581</v>
      </c>
      <c r="C1371" s="0" t="s">
        <v>88</v>
      </c>
      <c r="D1371" s="0" t="s">
        <v>1223</v>
      </c>
      <c r="E1371" s="395" t="n">
        <v>26.35</v>
      </c>
    </row>
    <row r="1372" customFormat="false" ht="12.75" hidden="false" customHeight="false" outlineLevel="0" collapsed="false">
      <c r="A1372" s="0" t="n">
        <v>2517</v>
      </c>
      <c r="B1372" s="0" t="s">
        <v>2582</v>
      </c>
      <c r="C1372" s="0" t="s">
        <v>88</v>
      </c>
      <c r="D1372" s="0" t="s">
        <v>1223</v>
      </c>
      <c r="E1372" s="395" t="n">
        <v>24.67</v>
      </c>
    </row>
    <row r="1373" customFormat="false" ht="12.75" hidden="false" customHeight="false" outlineLevel="0" collapsed="false">
      <c r="A1373" s="0" t="n">
        <v>2522</v>
      </c>
      <c r="B1373" s="0" t="s">
        <v>2583</v>
      </c>
      <c r="C1373" s="0" t="s">
        <v>88</v>
      </c>
      <c r="D1373" s="0" t="s">
        <v>1223</v>
      </c>
      <c r="E1373" s="395" t="n">
        <v>15.94</v>
      </c>
    </row>
    <row r="1374" customFormat="false" ht="12.75" hidden="false" customHeight="false" outlineLevel="0" collapsed="false">
      <c r="A1374" s="0" t="n">
        <v>2548</v>
      </c>
      <c r="B1374" s="0" t="s">
        <v>2584</v>
      </c>
      <c r="C1374" s="0" t="s">
        <v>88</v>
      </c>
      <c r="D1374" s="0" t="s">
        <v>1223</v>
      </c>
      <c r="E1374" s="395" t="n">
        <v>9.81</v>
      </c>
    </row>
    <row r="1375" customFormat="false" ht="12.75" hidden="false" customHeight="false" outlineLevel="0" collapsed="false">
      <c r="A1375" s="0" t="n">
        <v>2516</v>
      </c>
      <c r="B1375" s="0" t="s">
        <v>2585</v>
      </c>
      <c r="C1375" s="0" t="s">
        <v>88</v>
      </c>
      <c r="D1375" s="0" t="s">
        <v>1223</v>
      </c>
      <c r="E1375" s="395" t="n">
        <v>12.8</v>
      </c>
    </row>
    <row r="1376" customFormat="false" ht="12.75" hidden="false" customHeight="false" outlineLevel="0" collapsed="false">
      <c r="A1376" s="0" t="n">
        <v>2518</v>
      </c>
      <c r="B1376" s="0" t="s">
        <v>2586</v>
      </c>
      <c r="C1376" s="0" t="s">
        <v>88</v>
      </c>
      <c r="D1376" s="0" t="s">
        <v>1223</v>
      </c>
      <c r="E1376" s="395" t="n">
        <v>117.44</v>
      </c>
    </row>
    <row r="1377" customFormat="false" ht="12.75" hidden="false" customHeight="false" outlineLevel="0" collapsed="false">
      <c r="A1377" s="0" t="n">
        <v>2521</v>
      </c>
      <c r="B1377" s="0" t="s">
        <v>2587</v>
      </c>
      <c r="C1377" s="0" t="s">
        <v>88</v>
      </c>
      <c r="D1377" s="0" t="s">
        <v>1223</v>
      </c>
      <c r="E1377" s="395" t="n">
        <v>49.99</v>
      </c>
    </row>
    <row r="1378" customFormat="false" ht="12.75" hidden="false" customHeight="false" outlineLevel="0" collapsed="false">
      <c r="A1378" s="0" t="n">
        <v>2515</v>
      </c>
      <c r="B1378" s="0" t="s">
        <v>2588</v>
      </c>
      <c r="C1378" s="0" t="s">
        <v>88</v>
      </c>
      <c r="D1378" s="0" t="s">
        <v>1223</v>
      </c>
      <c r="E1378" s="395" t="n">
        <v>10.65</v>
      </c>
    </row>
    <row r="1379" customFormat="false" ht="12.75" hidden="false" customHeight="false" outlineLevel="0" collapsed="false">
      <c r="A1379" s="0" t="n">
        <v>2519</v>
      </c>
      <c r="B1379" s="0" t="s">
        <v>2589</v>
      </c>
      <c r="C1379" s="0" t="s">
        <v>88</v>
      </c>
      <c r="D1379" s="0" t="s">
        <v>1223</v>
      </c>
      <c r="E1379" s="395" t="n">
        <v>141.61</v>
      </c>
    </row>
    <row r="1380" customFormat="false" ht="12.75" hidden="false" customHeight="false" outlineLevel="0" collapsed="false">
      <c r="A1380" s="0" t="n">
        <v>2520</v>
      </c>
      <c r="B1380" s="0" t="s">
        <v>2590</v>
      </c>
      <c r="C1380" s="0" t="s">
        <v>88</v>
      </c>
      <c r="D1380" s="0" t="s">
        <v>1223</v>
      </c>
      <c r="E1380" s="395" t="n">
        <v>260.64</v>
      </c>
    </row>
    <row r="1381" customFormat="false" ht="12.75" hidden="false" customHeight="false" outlineLevel="0" collapsed="false">
      <c r="A1381" s="0" t="n">
        <v>1602</v>
      </c>
      <c r="B1381" s="0" t="s">
        <v>2591</v>
      </c>
      <c r="C1381" s="0" t="s">
        <v>88</v>
      </c>
      <c r="D1381" s="0" t="s">
        <v>1221</v>
      </c>
      <c r="E1381" s="395" t="n">
        <v>40.99</v>
      </c>
    </row>
    <row r="1382" customFormat="false" ht="12.75" hidden="false" customHeight="false" outlineLevel="0" collapsed="false">
      <c r="A1382" s="0" t="n">
        <v>1601</v>
      </c>
      <c r="B1382" s="0" t="s">
        <v>2592</v>
      </c>
      <c r="C1382" s="0" t="s">
        <v>88</v>
      </c>
      <c r="D1382" s="0" t="s">
        <v>1221</v>
      </c>
      <c r="E1382" s="395" t="n">
        <v>36.53</v>
      </c>
    </row>
    <row r="1383" customFormat="false" ht="12.75" hidden="false" customHeight="false" outlineLevel="0" collapsed="false">
      <c r="A1383" s="0" t="n">
        <v>1598</v>
      </c>
      <c r="B1383" s="0" t="s">
        <v>2593</v>
      </c>
      <c r="C1383" s="0" t="s">
        <v>88</v>
      </c>
      <c r="D1383" s="0" t="s">
        <v>1221</v>
      </c>
      <c r="E1383" s="395" t="n">
        <v>10.81</v>
      </c>
    </row>
    <row r="1384" customFormat="false" ht="12.75" hidden="false" customHeight="false" outlineLevel="0" collapsed="false">
      <c r="A1384" s="0" t="n">
        <v>1600</v>
      </c>
      <c r="B1384" s="0" t="s">
        <v>2594</v>
      </c>
      <c r="C1384" s="0" t="s">
        <v>88</v>
      </c>
      <c r="D1384" s="0" t="s">
        <v>1221</v>
      </c>
      <c r="E1384" s="395" t="n">
        <v>15.96</v>
      </c>
    </row>
    <row r="1385" customFormat="false" ht="12.75" hidden="false" customHeight="false" outlineLevel="0" collapsed="false">
      <c r="A1385" s="0" t="n">
        <v>1603</v>
      </c>
      <c r="B1385" s="0" t="s">
        <v>2595</v>
      </c>
      <c r="C1385" s="0" t="s">
        <v>88</v>
      </c>
      <c r="D1385" s="0" t="s">
        <v>1221</v>
      </c>
      <c r="E1385" s="395" t="n">
        <v>61.89</v>
      </c>
    </row>
    <row r="1386" customFormat="false" ht="12.75" hidden="false" customHeight="false" outlineLevel="0" collapsed="false">
      <c r="A1386" s="0" t="n">
        <v>1599</v>
      </c>
      <c r="B1386" s="0" t="s">
        <v>2596</v>
      </c>
      <c r="C1386" s="0" t="s">
        <v>88</v>
      </c>
      <c r="D1386" s="0" t="s">
        <v>1221</v>
      </c>
      <c r="E1386" s="395" t="n">
        <v>12.54</v>
      </c>
    </row>
    <row r="1387" customFormat="false" ht="12.75" hidden="false" customHeight="false" outlineLevel="0" collapsed="false">
      <c r="A1387" s="0" t="n">
        <v>1597</v>
      </c>
      <c r="B1387" s="0" t="s">
        <v>2597</v>
      </c>
      <c r="C1387" s="0" t="s">
        <v>88</v>
      </c>
      <c r="D1387" s="0" t="s">
        <v>1221</v>
      </c>
      <c r="E1387" s="395" t="n">
        <v>10.16</v>
      </c>
    </row>
    <row r="1388" customFormat="false" ht="12.75" hidden="false" customHeight="false" outlineLevel="0" collapsed="false">
      <c r="A1388" s="0" t="n">
        <v>39602</v>
      </c>
      <c r="B1388" s="0" t="s">
        <v>2598</v>
      </c>
      <c r="C1388" s="0" t="s">
        <v>88</v>
      </c>
      <c r="D1388" s="0" t="s">
        <v>1221</v>
      </c>
      <c r="E1388" s="395" t="n">
        <v>1.53</v>
      </c>
    </row>
    <row r="1389" customFormat="false" ht="12.75" hidden="false" customHeight="false" outlineLevel="0" collapsed="false">
      <c r="A1389" s="0" t="n">
        <v>39603</v>
      </c>
      <c r="B1389" s="0" t="s">
        <v>2599</v>
      </c>
      <c r="C1389" s="0" t="s">
        <v>88</v>
      </c>
      <c r="D1389" s="0" t="s">
        <v>1221</v>
      </c>
      <c r="E1389" s="395" t="n">
        <v>3.27</v>
      </c>
    </row>
    <row r="1390" customFormat="false" ht="12.75" hidden="false" customHeight="false" outlineLevel="0" collapsed="false">
      <c r="A1390" s="0" t="n">
        <v>11821</v>
      </c>
      <c r="B1390" s="0" t="s">
        <v>2600</v>
      </c>
      <c r="C1390" s="0" t="s">
        <v>88</v>
      </c>
      <c r="D1390" s="0" t="s">
        <v>1221</v>
      </c>
      <c r="E1390" s="395" t="n">
        <v>8.35</v>
      </c>
    </row>
    <row r="1391" customFormat="false" ht="12.75" hidden="false" customHeight="false" outlineLevel="0" collapsed="false">
      <c r="A1391" s="0" t="n">
        <v>1562</v>
      </c>
      <c r="B1391" s="0" t="s">
        <v>2601</v>
      </c>
      <c r="C1391" s="0" t="s">
        <v>88</v>
      </c>
      <c r="D1391" s="0" t="s">
        <v>1221</v>
      </c>
      <c r="E1391" s="395" t="n">
        <v>13.67</v>
      </c>
    </row>
    <row r="1392" customFormat="false" ht="12.75" hidden="false" customHeight="false" outlineLevel="0" collapsed="false">
      <c r="A1392" s="0" t="n">
        <v>1563</v>
      </c>
      <c r="B1392" s="0" t="s">
        <v>2602</v>
      </c>
      <c r="C1392" s="0" t="s">
        <v>88</v>
      </c>
      <c r="D1392" s="0" t="s">
        <v>1221</v>
      </c>
      <c r="E1392" s="395" t="n">
        <v>18.35</v>
      </c>
    </row>
    <row r="1393" customFormat="false" ht="12.75" hidden="false" customHeight="false" outlineLevel="0" collapsed="false">
      <c r="A1393" s="0" t="n">
        <v>11856</v>
      </c>
      <c r="B1393" s="0" t="s">
        <v>2603</v>
      </c>
      <c r="C1393" s="0" t="s">
        <v>88</v>
      </c>
      <c r="D1393" s="0" t="s">
        <v>1228</v>
      </c>
      <c r="E1393" s="395" t="n">
        <v>5.47</v>
      </c>
    </row>
    <row r="1394" customFormat="false" ht="12.75" hidden="false" customHeight="false" outlineLevel="0" collapsed="false">
      <c r="A1394" s="0" t="n">
        <v>11857</v>
      </c>
      <c r="B1394" s="0" t="s">
        <v>2604</v>
      </c>
      <c r="C1394" s="0" t="s">
        <v>88</v>
      </c>
      <c r="D1394" s="0" t="s">
        <v>1221</v>
      </c>
      <c r="E1394" s="395" t="n">
        <v>28.79</v>
      </c>
    </row>
    <row r="1395" customFormat="false" ht="12.75" hidden="false" customHeight="false" outlineLevel="0" collapsed="false">
      <c r="A1395" s="0" t="n">
        <v>11858</v>
      </c>
      <c r="B1395" s="0" t="s">
        <v>2605</v>
      </c>
      <c r="C1395" s="0" t="s">
        <v>88</v>
      </c>
      <c r="D1395" s="0" t="s">
        <v>1221</v>
      </c>
      <c r="E1395" s="395" t="n">
        <v>35.73</v>
      </c>
    </row>
    <row r="1396" customFormat="false" ht="12.75" hidden="false" customHeight="false" outlineLevel="0" collapsed="false">
      <c r="A1396" s="0" t="n">
        <v>1539</v>
      </c>
      <c r="B1396" s="0" t="s">
        <v>2606</v>
      </c>
      <c r="C1396" s="0" t="s">
        <v>88</v>
      </c>
      <c r="D1396" s="0" t="s">
        <v>1221</v>
      </c>
      <c r="E1396" s="395" t="n">
        <v>6.43</v>
      </c>
    </row>
    <row r="1397" customFormat="false" ht="12.75" hidden="false" customHeight="false" outlineLevel="0" collapsed="false">
      <c r="A1397" s="0" t="n">
        <v>11859</v>
      </c>
      <c r="B1397" s="0" t="s">
        <v>2607</v>
      </c>
      <c r="C1397" s="0" t="s">
        <v>88</v>
      </c>
      <c r="D1397" s="0" t="s">
        <v>1221</v>
      </c>
      <c r="E1397" s="395" t="n">
        <v>48.61</v>
      </c>
    </row>
    <row r="1398" customFormat="false" ht="12.75" hidden="false" customHeight="false" outlineLevel="0" collapsed="false">
      <c r="A1398" s="0" t="n">
        <v>1550</v>
      </c>
      <c r="B1398" s="0" t="s">
        <v>2608</v>
      </c>
      <c r="C1398" s="0" t="s">
        <v>88</v>
      </c>
      <c r="D1398" s="0" t="s">
        <v>1221</v>
      </c>
      <c r="E1398" s="395" t="n">
        <v>6.78</v>
      </c>
    </row>
    <row r="1399" customFormat="false" ht="12.75" hidden="false" customHeight="false" outlineLevel="0" collapsed="false">
      <c r="A1399" s="0" t="n">
        <v>11854</v>
      </c>
      <c r="B1399" s="0" t="s">
        <v>2609</v>
      </c>
      <c r="C1399" s="0" t="s">
        <v>88</v>
      </c>
      <c r="D1399" s="0" t="s">
        <v>1221</v>
      </c>
      <c r="E1399" s="395" t="n">
        <v>8.47</v>
      </c>
    </row>
    <row r="1400" customFormat="false" ht="12.75" hidden="false" customHeight="false" outlineLevel="0" collapsed="false">
      <c r="A1400" s="0" t="n">
        <v>11862</v>
      </c>
      <c r="B1400" s="0" t="s">
        <v>2610</v>
      </c>
      <c r="C1400" s="0" t="s">
        <v>88</v>
      </c>
      <c r="D1400" s="0" t="s">
        <v>1221</v>
      </c>
      <c r="E1400" s="395" t="n">
        <v>11.88</v>
      </c>
    </row>
    <row r="1401" customFormat="false" ht="12.75" hidden="false" customHeight="false" outlineLevel="0" collapsed="false">
      <c r="A1401" s="0" t="n">
        <v>11863</v>
      </c>
      <c r="B1401" s="0" t="s">
        <v>2611</v>
      </c>
      <c r="C1401" s="0" t="s">
        <v>88</v>
      </c>
      <c r="D1401" s="0" t="s">
        <v>1221</v>
      </c>
      <c r="E1401" s="395" t="n">
        <v>4.8</v>
      </c>
    </row>
    <row r="1402" customFormat="false" ht="12.75" hidden="false" customHeight="false" outlineLevel="0" collapsed="false">
      <c r="A1402" s="0" t="n">
        <v>11855</v>
      </c>
      <c r="B1402" s="0" t="s">
        <v>857</v>
      </c>
      <c r="C1402" s="0" t="s">
        <v>88</v>
      </c>
      <c r="D1402" s="0" t="s">
        <v>1221</v>
      </c>
      <c r="E1402" s="395" t="n">
        <v>17.74</v>
      </c>
    </row>
    <row r="1403" customFormat="false" ht="12.75" hidden="false" customHeight="false" outlineLevel="0" collapsed="false">
      <c r="A1403" s="0" t="n">
        <v>11864</v>
      </c>
      <c r="B1403" s="0" t="s">
        <v>2612</v>
      </c>
      <c r="C1403" s="0" t="s">
        <v>88</v>
      </c>
      <c r="D1403" s="0" t="s">
        <v>1221</v>
      </c>
      <c r="E1403" s="395" t="n">
        <v>26.82</v>
      </c>
    </row>
    <row r="1404" customFormat="false" ht="12.75" hidden="false" customHeight="false" outlineLevel="0" collapsed="false">
      <c r="A1404" s="0" t="n">
        <v>2527</v>
      </c>
      <c r="B1404" s="0" t="s">
        <v>2613</v>
      </c>
      <c r="C1404" s="0" t="s">
        <v>88</v>
      </c>
      <c r="D1404" s="0" t="s">
        <v>1223</v>
      </c>
      <c r="E1404" s="395" t="n">
        <v>8.83</v>
      </c>
    </row>
    <row r="1405" customFormat="false" ht="12.75" hidden="false" customHeight="false" outlineLevel="0" collapsed="false">
      <c r="A1405" s="0" t="n">
        <v>2526</v>
      </c>
      <c r="B1405" s="0" t="s">
        <v>2614</v>
      </c>
      <c r="C1405" s="0" t="s">
        <v>88</v>
      </c>
      <c r="D1405" s="0" t="s">
        <v>1223</v>
      </c>
      <c r="E1405" s="395" t="n">
        <v>5.66</v>
      </c>
    </row>
    <row r="1406" customFormat="false" ht="12.75" hidden="false" customHeight="false" outlineLevel="0" collapsed="false">
      <c r="A1406" s="0" t="n">
        <v>2487</v>
      </c>
      <c r="B1406" s="0" t="s">
        <v>2615</v>
      </c>
      <c r="C1406" s="0" t="s">
        <v>88</v>
      </c>
      <c r="D1406" s="0" t="s">
        <v>1223</v>
      </c>
      <c r="E1406" s="395" t="n">
        <v>1.93</v>
      </c>
    </row>
    <row r="1407" customFormat="false" ht="12.75" hidden="false" customHeight="false" outlineLevel="0" collapsed="false">
      <c r="A1407" s="0" t="n">
        <v>2483</v>
      </c>
      <c r="B1407" s="0" t="s">
        <v>2616</v>
      </c>
      <c r="C1407" s="0" t="s">
        <v>88</v>
      </c>
      <c r="D1407" s="0" t="s">
        <v>1223</v>
      </c>
      <c r="E1407" s="395" t="n">
        <v>4.03</v>
      </c>
    </row>
    <row r="1408" customFormat="false" ht="12.75" hidden="false" customHeight="false" outlineLevel="0" collapsed="false">
      <c r="A1408" s="0" t="n">
        <v>2528</v>
      </c>
      <c r="B1408" s="0" t="s">
        <v>2617</v>
      </c>
      <c r="C1408" s="0" t="s">
        <v>88</v>
      </c>
      <c r="D1408" s="0" t="s">
        <v>1223</v>
      </c>
      <c r="E1408" s="395" t="n">
        <v>22.22</v>
      </c>
    </row>
    <row r="1409" customFormat="false" ht="12.75" hidden="false" customHeight="false" outlineLevel="0" collapsed="false">
      <c r="A1409" s="0" t="n">
        <v>2489</v>
      </c>
      <c r="B1409" s="0" t="s">
        <v>2618</v>
      </c>
      <c r="C1409" s="0" t="s">
        <v>88</v>
      </c>
      <c r="D1409" s="0" t="s">
        <v>1223</v>
      </c>
      <c r="E1409" s="395" t="n">
        <v>9.79</v>
      </c>
    </row>
    <row r="1410" customFormat="false" ht="12.75" hidden="false" customHeight="false" outlineLevel="0" collapsed="false">
      <c r="A1410" s="0" t="n">
        <v>2488</v>
      </c>
      <c r="B1410" s="0" t="s">
        <v>2619</v>
      </c>
      <c r="C1410" s="0" t="s">
        <v>88</v>
      </c>
      <c r="D1410" s="0" t="s">
        <v>1223</v>
      </c>
      <c r="E1410" s="395" t="n">
        <v>2.26</v>
      </c>
    </row>
    <row r="1411" customFormat="false" ht="12.75" hidden="false" customHeight="false" outlineLevel="0" collapsed="false">
      <c r="A1411" s="0" t="n">
        <v>2484</v>
      </c>
      <c r="B1411" s="0" t="s">
        <v>2620</v>
      </c>
      <c r="C1411" s="0" t="s">
        <v>88</v>
      </c>
      <c r="D1411" s="0" t="s">
        <v>1223</v>
      </c>
      <c r="E1411" s="395" t="n">
        <v>32.28</v>
      </c>
    </row>
    <row r="1412" customFormat="false" ht="12.75" hidden="false" customHeight="false" outlineLevel="0" collapsed="false">
      <c r="A1412" s="0" t="n">
        <v>2485</v>
      </c>
      <c r="B1412" s="0" t="s">
        <v>2621</v>
      </c>
      <c r="C1412" s="0" t="s">
        <v>88</v>
      </c>
      <c r="D1412" s="0" t="s">
        <v>1223</v>
      </c>
      <c r="E1412" s="395" t="n">
        <v>50.59</v>
      </c>
    </row>
    <row r="1413" customFormat="false" ht="12.75" hidden="false" customHeight="false" outlineLevel="0" collapsed="false">
      <c r="A1413" s="0" t="n">
        <v>38005</v>
      </c>
      <c r="B1413" s="0" t="s">
        <v>2622</v>
      </c>
      <c r="C1413" s="0" t="s">
        <v>88</v>
      </c>
      <c r="D1413" s="0" t="s">
        <v>1221</v>
      </c>
      <c r="E1413" s="395" t="n">
        <v>17.58</v>
      </c>
    </row>
    <row r="1414" customFormat="false" ht="12.75" hidden="false" customHeight="false" outlineLevel="0" collapsed="false">
      <c r="A1414" s="0" t="n">
        <v>38006</v>
      </c>
      <c r="B1414" s="0" t="s">
        <v>2623</v>
      </c>
      <c r="C1414" s="0" t="s">
        <v>88</v>
      </c>
      <c r="D1414" s="0" t="s">
        <v>1221</v>
      </c>
      <c r="E1414" s="395" t="n">
        <v>21.58</v>
      </c>
    </row>
    <row r="1415" customFormat="false" ht="12.75" hidden="false" customHeight="false" outlineLevel="0" collapsed="false">
      <c r="A1415" s="0" t="n">
        <v>38428</v>
      </c>
      <c r="B1415" s="0" t="s">
        <v>2624</v>
      </c>
      <c r="C1415" s="0" t="s">
        <v>88</v>
      </c>
      <c r="D1415" s="0" t="s">
        <v>1221</v>
      </c>
      <c r="E1415" s="395" t="n">
        <v>20.22</v>
      </c>
    </row>
    <row r="1416" customFormat="false" ht="12.75" hidden="false" customHeight="false" outlineLevel="0" collapsed="false">
      <c r="A1416" s="0" t="n">
        <v>38007</v>
      </c>
      <c r="B1416" s="0" t="s">
        <v>2625</v>
      </c>
      <c r="C1416" s="0" t="s">
        <v>88</v>
      </c>
      <c r="D1416" s="0" t="s">
        <v>1221</v>
      </c>
      <c r="E1416" s="395" t="n">
        <v>33.03</v>
      </c>
    </row>
    <row r="1417" customFormat="false" ht="12.75" hidden="false" customHeight="false" outlineLevel="0" collapsed="false">
      <c r="A1417" s="0" t="n">
        <v>38008</v>
      </c>
      <c r="B1417" s="0" t="s">
        <v>2626</v>
      </c>
      <c r="C1417" s="0" t="s">
        <v>88</v>
      </c>
      <c r="D1417" s="0" t="s">
        <v>1221</v>
      </c>
      <c r="E1417" s="395" t="n">
        <v>133.03</v>
      </c>
    </row>
    <row r="1418" customFormat="false" ht="12.75" hidden="false" customHeight="false" outlineLevel="0" collapsed="false">
      <c r="A1418" s="0" t="n">
        <v>38009</v>
      </c>
      <c r="B1418" s="0" t="s">
        <v>2627</v>
      </c>
      <c r="C1418" s="0" t="s">
        <v>88</v>
      </c>
      <c r="D1418" s="0" t="s">
        <v>1221</v>
      </c>
      <c r="E1418" s="395" t="n">
        <v>162.59</v>
      </c>
    </row>
    <row r="1419" customFormat="false" ht="12.75" hidden="false" customHeight="false" outlineLevel="0" collapsed="false">
      <c r="A1419" s="0" t="n">
        <v>39279</v>
      </c>
      <c r="B1419" s="0" t="s">
        <v>2628</v>
      </c>
      <c r="C1419" s="0" t="s">
        <v>88</v>
      </c>
      <c r="D1419" s="0" t="s">
        <v>1223</v>
      </c>
      <c r="E1419" s="395" t="n">
        <v>11.03</v>
      </c>
    </row>
    <row r="1420" customFormat="false" ht="12.75" hidden="false" customHeight="false" outlineLevel="0" collapsed="false">
      <c r="A1420" s="0" t="n">
        <v>38845</v>
      </c>
      <c r="B1420" s="0" t="s">
        <v>2629</v>
      </c>
      <c r="C1420" s="0" t="s">
        <v>88</v>
      </c>
      <c r="D1420" s="0" t="s">
        <v>1223</v>
      </c>
      <c r="E1420" s="395" t="n">
        <v>15.96</v>
      </c>
    </row>
    <row r="1421" customFormat="false" ht="12.75" hidden="false" customHeight="false" outlineLevel="0" collapsed="false">
      <c r="A1421" s="0" t="n">
        <v>39280</v>
      </c>
      <c r="B1421" s="0" t="s">
        <v>2630</v>
      </c>
      <c r="C1421" s="0" t="s">
        <v>88</v>
      </c>
      <c r="D1421" s="0" t="s">
        <v>1223</v>
      </c>
      <c r="E1421" s="395" t="n">
        <v>14.3</v>
      </c>
    </row>
    <row r="1422" customFormat="false" ht="12.75" hidden="false" customHeight="false" outlineLevel="0" collapsed="false">
      <c r="A1422" s="0" t="n">
        <v>39281</v>
      </c>
      <c r="B1422" s="0" t="s">
        <v>2631</v>
      </c>
      <c r="C1422" s="0" t="s">
        <v>88</v>
      </c>
      <c r="D1422" s="0" t="s">
        <v>1223</v>
      </c>
      <c r="E1422" s="395" t="n">
        <v>18.83</v>
      </c>
    </row>
    <row r="1423" customFormat="false" ht="12.75" hidden="false" customHeight="false" outlineLevel="0" collapsed="false">
      <c r="A1423" s="0" t="n">
        <v>38849</v>
      </c>
      <c r="B1423" s="0" t="s">
        <v>2632</v>
      </c>
      <c r="C1423" s="0" t="s">
        <v>88</v>
      </c>
      <c r="D1423" s="0" t="s">
        <v>1223</v>
      </c>
      <c r="E1423" s="395" t="n">
        <v>16.13</v>
      </c>
    </row>
    <row r="1424" customFormat="false" ht="12.75" hidden="false" customHeight="false" outlineLevel="0" collapsed="false">
      <c r="A1424" s="0" t="n">
        <v>39282</v>
      </c>
      <c r="B1424" s="0" t="s">
        <v>2633</v>
      </c>
      <c r="C1424" s="0" t="s">
        <v>88</v>
      </c>
      <c r="D1424" s="0" t="s">
        <v>1223</v>
      </c>
      <c r="E1424" s="395" t="n">
        <v>19.28</v>
      </c>
    </row>
    <row r="1425" customFormat="false" ht="12.75" hidden="false" customHeight="false" outlineLevel="0" collapsed="false">
      <c r="A1425" s="0" t="n">
        <v>38852</v>
      </c>
      <c r="B1425" s="0" t="s">
        <v>2634</v>
      </c>
      <c r="C1425" s="0" t="s">
        <v>88</v>
      </c>
      <c r="D1425" s="0" t="s">
        <v>1223</v>
      </c>
      <c r="E1425" s="395" t="n">
        <v>26.23</v>
      </c>
    </row>
    <row r="1426" customFormat="false" ht="12.75" hidden="false" customHeight="false" outlineLevel="0" collapsed="false">
      <c r="A1426" s="0" t="n">
        <v>38844</v>
      </c>
      <c r="B1426" s="0" t="s">
        <v>2635</v>
      </c>
      <c r="C1426" s="0" t="s">
        <v>88</v>
      </c>
      <c r="D1426" s="0" t="s">
        <v>1223</v>
      </c>
      <c r="E1426" s="395" t="n">
        <v>8.06</v>
      </c>
    </row>
    <row r="1427" customFormat="false" ht="12.75" hidden="false" customHeight="false" outlineLevel="0" collapsed="false">
      <c r="A1427" s="0" t="n">
        <v>38846</v>
      </c>
      <c r="B1427" s="0" t="s">
        <v>2636</v>
      </c>
      <c r="C1427" s="0" t="s">
        <v>88</v>
      </c>
      <c r="D1427" s="0" t="s">
        <v>1223</v>
      </c>
      <c r="E1427" s="395" t="n">
        <v>8.81</v>
      </c>
    </row>
    <row r="1428" customFormat="false" ht="12.75" hidden="false" customHeight="false" outlineLevel="0" collapsed="false">
      <c r="A1428" s="0" t="n">
        <v>38847</v>
      </c>
      <c r="B1428" s="0" t="s">
        <v>2637</v>
      </c>
      <c r="C1428" s="0" t="s">
        <v>88</v>
      </c>
      <c r="D1428" s="0" t="s">
        <v>1223</v>
      </c>
      <c r="E1428" s="395" t="n">
        <v>10.84</v>
      </c>
    </row>
    <row r="1429" customFormat="false" ht="12.75" hidden="false" customHeight="false" outlineLevel="0" collapsed="false">
      <c r="A1429" s="0" t="n">
        <v>38850</v>
      </c>
      <c r="B1429" s="0" t="s">
        <v>2638</v>
      </c>
      <c r="C1429" s="0" t="s">
        <v>88</v>
      </c>
      <c r="D1429" s="0" t="s">
        <v>1223</v>
      </c>
      <c r="E1429" s="395" t="n">
        <v>15.07</v>
      </c>
    </row>
    <row r="1430" customFormat="false" ht="12.75" hidden="false" customHeight="false" outlineLevel="0" collapsed="false">
      <c r="A1430" s="0" t="n">
        <v>38848</v>
      </c>
      <c r="B1430" s="0" t="s">
        <v>2639</v>
      </c>
      <c r="C1430" s="0" t="s">
        <v>88</v>
      </c>
      <c r="D1430" s="0" t="s">
        <v>1223</v>
      </c>
      <c r="E1430" s="395" t="n">
        <v>12.61</v>
      </c>
    </row>
    <row r="1431" customFormat="false" ht="12.75" hidden="false" customHeight="false" outlineLevel="0" collapsed="false">
      <c r="A1431" s="0" t="n">
        <v>38851</v>
      </c>
      <c r="B1431" s="0" t="s">
        <v>2640</v>
      </c>
      <c r="C1431" s="0" t="s">
        <v>88</v>
      </c>
      <c r="D1431" s="0" t="s">
        <v>1223</v>
      </c>
      <c r="E1431" s="395" t="n">
        <v>22.92</v>
      </c>
    </row>
    <row r="1432" customFormat="false" ht="12.75" hidden="false" customHeight="false" outlineLevel="0" collapsed="false">
      <c r="A1432" s="0" t="n">
        <v>38860</v>
      </c>
      <c r="B1432" s="0" t="s">
        <v>2641</v>
      </c>
      <c r="C1432" s="0" t="s">
        <v>88</v>
      </c>
      <c r="D1432" s="0" t="s">
        <v>1223</v>
      </c>
      <c r="E1432" s="395" t="n">
        <v>6.47</v>
      </c>
    </row>
    <row r="1433" customFormat="false" ht="12.75" hidden="false" customHeight="false" outlineLevel="0" collapsed="false">
      <c r="A1433" s="0" t="n">
        <v>38861</v>
      </c>
      <c r="B1433" s="0" t="s">
        <v>2642</v>
      </c>
      <c r="C1433" s="0" t="s">
        <v>88</v>
      </c>
      <c r="D1433" s="0" t="s">
        <v>1223</v>
      </c>
      <c r="E1433" s="395" t="n">
        <v>8.72</v>
      </c>
    </row>
    <row r="1434" customFormat="false" ht="12.75" hidden="false" customHeight="false" outlineLevel="0" collapsed="false">
      <c r="A1434" s="0" t="n">
        <v>38862</v>
      </c>
      <c r="B1434" s="0" t="s">
        <v>2643</v>
      </c>
      <c r="C1434" s="0" t="s">
        <v>88</v>
      </c>
      <c r="D1434" s="0" t="s">
        <v>1223</v>
      </c>
      <c r="E1434" s="395" t="n">
        <v>7.35</v>
      </c>
    </row>
    <row r="1435" customFormat="false" ht="12.75" hidden="false" customHeight="false" outlineLevel="0" collapsed="false">
      <c r="A1435" s="0" t="n">
        <v>38863</v>
      </c>
      <c r="B1435" s="0" t="s">
        <v>2644</v>
      </c>
      <c r="C1435" s="0" t="s">
        <v>88</v>
      </c>
      <c r="D1435" s="0" t="s">
        <v>1223</v>
      </c>
      <c r="E1435" s="395" t="n">
        <v>8.44</v>
      </c>
    </row>
    <row r="1436" customFormat="false" ht="12.75" hidden="false" customHeight="false" outlineLevel="0" collapsed="false">
      <c r="A1436" s="0" t="n">
        <v>38865</v>
      </c>
      <c r="B1436" s="0" t="s">
        <v>2645</v>
      </c>
      <c r="C1436" s="0" t="s">
        <v>88</v>
      </c>
      <c r="D1436" s="0" t="s">
        <v>1223</v>
      </c>
      <c r="E1436" s="395" t="n">
        <v>11.46</v>
      </c>
    </row>
    <row r="1437" customFormat="false" ht="12.75" hidden="false" customHeight="false" outlineLevel="0" collapsed="false">
      <c r="A1437" s="0" t="n">
        <v>38864</v>
      </c>
      <c r="B1437" s="0" t="s">
        <v>2646</v>
      </c>
      <c r="C1437" s="0" t="s">
        <v>88</v>
      </c>
      <c r="D1437" s="0" t="s">
        <v>1223</v>
      </c>
      <c r="E1437" s="395" t="n">
        <v>17.52</v>
      </c>
    </row>
    <row r="1438" customFormat="false" ht="12.75" hidden="false" customHeight="false" outlineLevel="0" collapsed="false">
      <c r="A1438" s="0" t="n">
        <v>38866</v>
      </c>
      <c r="B1438" s="0" t="s">
        <v>2647</v>
      </c>
      <c r="C1438" s="0" t="s">
        <v>88</v>
      </c>
      <c r="D1438" s="0" t="s">
        <v>1223</v>
      </c>
      <c r="E1438" s="395" t="n">
        <v>12.33</v>
      </c>
    </row>
    <row r="1439" customFormat="false" ht="12.75" hidden="false" customHeight="false" outlineLevel="0" collapsed="false">
      <c r="A1439" s="0" t="n">
        <v>38868</v>
      </c>
      <c r="B1439" s="0" t="s">
        <v>2648</v>
      </c>
      <c r="C1439" s="0" t="s">
        <v>88</v>
      </c>
      <c r="D1439" s="0" t="s">
        <v>1223</v>
      </c>
      <c r="E1439" s="395" t="n">
        <v>20.56</v>
      </c>
    </row>
    <row r="1440" customFormat="false" ht="12.75" hidden="false" customHeight="false" outlineLevel="0" collapsed="false">
      <c r="A1440" s="0" t="n">
        <v>38853</v>
      </c>
      <c r="B1440" s="0" t="s">
        <v>2649</v>
      </c>
      <c r="C1440" s="0" t="s">
        <v>88</v>
      </c>
      <c r="D1440" s="0" t="s">
        <v>1223</v>
      </c>
      <c r="E1440" s="395" t="n">
        <v>6.64</v>
      </c>
    </row>
    <row r="1441" customFormat="false" ht="12.75" hidden="false" customHeight="false" outlineLevel="0" collapsed="false">
      <c r="A1441" s="0" t="n">
        <v>38854</v>
      </c>
      <c r="B1441" s="0" t="s">
        <v>2650</v>
      </c>
      <c r="C1441" s="0" t="s">
        <v>88</v>
      </c>
      <c r="D1441" s="0" t="s">
        <v>1223</v>
      </c>
      <c r="E1441" s="395" t="n">
        <v>9.08</v>
      </c>
    </row>
    <row r="1442" customFormat="false" ht="12.75" hidden="false" customHeight="false" outlineLevel="0" collapsed="false">
      <c r="A1442" s="0" t="n">
        <v>38855</v>
      </c>
      <c r="B1442" s="0" t="s">
        <v>2651</v>
      </c>
      <c r="C1442" s="0" t="s">
        <v>88</v>
      </c>
      <c r="D1442" s="0" t="s">
        <v>1223</v>
      </c>
      <c r="E1442" s="395" t="n">
        <v>6.73</v>
      </c>
    </row>
    <row r="1443" customFormat="false" ht="12.75" hidden="false" customHeight="false" outlineLevel="0" collapsed="false">
      <c r="A1443" s="0" t="n">
        <v>38856</v>
      </c>
      <c r="B1443" s="0" t="s">
        <v>2652</v>
      </c>
      <c r="C1443" s="0" t="s">
        <v>88</v>
      </c>
      <c r="D1443" s="0" t="s">
        <v>1223</v>
      </c>
      <c r="E1443" s="395" t="n">
        <v>10.82</v>
      </c>
    </row>
    <row r="1444" customFormat="false" ht="12.75" hidden="false" customHeight="false" outlineLevel="0" collapsed="false">
      <c r="A1444" s="0" t="n">
        <v>38857</v>
      </c>
      <c r="B1444" s="0" t="s">
        <v>2653</v>
      </c>
      <c r="C1444" s="0" t="s">
        <v>88</v>
      </c>
      <c r="D1444" s="0" t="s">
        <v>1223</v>
      </c>
      <c r="E1444" s="395" t="n">
        <v>14.31</v>
      </c>
    </row>
    <row r="1445" customFormat="false" ht="12.75" hidden="false" customHeight="false" outlineLevel="0" collapsed="false">
      <c r="A1445" s="0" t="n">
        <v>38858</v>
      </c>
      <c r="B1445" s="0" t="s">
        <v>2654</v>
      </c>
      <c r="C1445" s="0" t="s">
        <v>88</v>
      </c>
      <c r="D1445" s="0" t="s">
        <v>1223</v>
      </c>
      <c r="E1445" s="395" t="n">
        <v>13.01</v>
      </c>
    </row>
    <row r="1446" customFormat="false" ht="12.75" hidden="false" customHeight="false" outlineLevel="0" collapsed="false">
      <c r="A1446" s="0" t="n">
        <v>38859</v>
      </c>
      <c r="B1446" s="0" t="s">
        <v>2655</v>
      </c>
      <c r="C1446" s="0" t="s">
        <v>88</v>
      </c>
      <c r="D1446" s="0" t="s">
        <v>1223</v>
      </c>
      <c r="E1446" s="395" t="n">
        <v>21.07</v>
      </c>
    </row>
    <row r="1447" customFormat="false" ht="12.75" hidden="false" customHeight="false" outlineLevel="0" collapsed="false">
      <c r="A1447" s="0" t="n">
        <v>3104</v>
      </c>
      <c r="B1447" s="0" t="s">
        <v>2656</v>
      </c>
      <c r="C1447" s="0" t="s">
        <v>2657</v>
      </c>
      <c r="D1447" s="0" t="s">
        <v>1221</v>
      </c>
      <c r="E1447" s="395" t="n">
        <v>142.92</v>
      </c>
    </row>
    <row r="1448" customFormat="false" ht="12.75" hidden="false" customHeight="false" outlineLevel="0" collapsed="false">
      <c r="A1448" s="0" t="n">
        <v>1607</v>
      </c>
      <c r="B1448" s="0" t="s">
        <v>2658</v>
      </c>
      <c r="C1448" s="0" t="s">
        <v>2657</v>
      </c>
      <c r="D1448" s="0" t="s">
        <v>1221</v>
      </c>
      <c r="E1448" s="395" t="n">
        <v>0.34</v>
      </c>
    </row>
    <row r="1449" customFormat="false" ht="12.75" hidden="false" customHeight="false" outlineLevel="0" collapsed="false">
      <c r="A1449" s="0" t="n">
        <v>38169</v>
      </c>
      <c r="B1449" s="0" t="s">
        <v>2659</v>
      </c>
      <c r="C1449" s="0" t="s">
        <v>2657</v>
      </c>
      <c r="D1449" s="0" t="s">
        <v>1221</v>
      </c>
      <c r="E1449" s="395" t="n">
        <v>74.69</v>
      </c>
    </row>
    <row r="1450" customFormat="false" ht="12.75" hidden="false" customHeight="false" outlineLevel="0" collapsed="false">
      <c r="A1450" s="0" t="n">
        <v>6142</v>
      </c>
      <c r="B1450" s="0" t="s">
        <v>2660</v>
      </c>
      <c r="C1450" s="0" t="s">
        <v>88</v>
      </c>
      <c r="D1450" s="0" t="s">
        <v>1221</v>
      </c>
      <c r="E1450" s="395" t="n">
        <v>9.26</v>
      </c>
    </row>
    <row r="1451" customFormat="false" ht="12.75" hidden="false" customHeight="false" outlineLevel="0" collapsed="false">
      <c r="A1451" s="0" t="n">
        <v>11686</v>
      </c>
      <c r="B1451" s="0" t="s">
        <v>2661</v>
      </c>
      <c r="C1451" s="0" t="s">
        <v>88</v>
      </c>
      <c r="D1451" s="0" t="s">
        <v>1221</v>
      </c>
      <c r="E1451" s="395" t="n">
        <v>12.86</v>
      </c>
    </row>
    <row r="1452" customFormat="false" ht="12.75" hidden="false" customHeight="false" outlineLevel="0" collapsed="false">
      <c r="A1452" s="0" t="n">
        <v>37598</v>
      </c>
      <c r="B1452" s="0" t="s">
        <v>2662</v>
      </c>
      <c r="C1452" s="0" t="s">
        <v>88</v>
      </c>
      <c r="D1452" s="0" t="s">
        <v>1223</v>
      </c>
      <c r="E1452" s="395" t="n">
        <v>41.06</v>
      </c>
    </row>
    <row r="1453" customFormat="false" ht="12.75" hidden="false" customHeight="false" outlineLevel="0" collapsed="false">
      <c r="A1453" s="0" t="n">
        <v>25398</v>
      </c>
      <c r="B1453" s="0" t="s">
        <v>2663</v>
      </c>
      <c r="C1453" s="0" t="s">
        <v>88</v>
      </c>
      <c r="D1453" s="0" t="s">
        <v>1223</v>
      </c>
      <c r="E1453" s="395" t="n">
        <v>4727.99</v>
      </c>
    </row>
    <row r="1454" customFormat="false" ht="12.75" hidden="false" customHeight="false" outlineLevel="0" collapsed="false">
      <c r="A1454" s="0" t="n">
        <v>25399</v>
      </c>
      <c r="B1454" s="0" t="s">
        <v>2664</v>
      </c>
      <c r="C1454" s="0" t="s">
        <v>88</v>
      </c>
      <c r="D1454" s="0" t="s">
        <v>1223</v>
      </c>
      <c r="E1454" s="395" t="n">
        <v>2870.3</v>
      </c>
    </row>
    <row r="1455" customFormat="false" ht="12.75" hidden="false" customHeight="false" outlineLevel="0" collapsed="false">
      <c r="A1455" s="0" t="n">
        <v>43440</v>
      </c>
      <c r="B1455" s="0" t="s">
        <v>2665</v>
      </c>
      <c r="C1455" s="0" t="s">
        <v>88</v>
      </c>
      <c r="D1455" s="0" t="s">
        <v>1221</v>
      </c>
      <c r="E1455" s="395" t="n">
        <v>430.19</v>
      </c>
    </row>
    <row r="1456" customFormat="false" ht="12.75" hidden="false" customHeight="false" outlineLevel="0" collapsed="false">
      <c r="A1456" s="0" t="n">
        <v>10667</v>
      </c>
      <c r="B1456" s="0" t="s">
        <v>2666</v>
      </c>
      <c r="C1456" s="0" t="s">
        <v>88</v>
      </c>
      <c r="D1456" s="0" t="s">
        <v>1223</v>
      </c>
      <c r="E1456" s="395" t="n">
        <v>22500</v>
      </c>
    </row>
    <row r="1457" customFormat="false" ht="12.75" hidden="false" customHeight="false" outlineLevel="0" collapsed="false">
      <c r="A1457" s="0" t="n">
        <v>1613</v>
      </c>
      <c r="B1457" s="0" t="s">
        <v>2667</v>
      </c>
      <c r="C1457" s="0" t="s">
        <v>88</v>
      </c>
      <c r="D1457" s="0" t="s">
        <v>1223</v>
      </c>
      <c r="E1457" s="395" t="n">
        <v>1522.88</v>
      </c>
    </row>
    <row r="1458" customFormat="false" ht="12.75" hidden="false" customHeight="false" outlineLevel="0" collapsed="false">
      <c r="A1458" s="0" t="n">
        <v>1626</v>
      </c>
      <c r="B1458" s="0" t="s">
        <v>2668</v>
      </c>
      <c r="C1458" s="0" t="s">
        <v>88</v>
      </c>
      <c r="D1458" s="0" t="s">
        <v>1223</v>
      </c>
      <c r="E1458" s="395" t="n">
        <v>2277.66</v>
      </c>
    </row>
    <row r="1459" customFormat="false" ht="12.75" hidden="false" customHeight="false" outlineLevel="0" collapsed="false">
      <c r="A1459" s="0" t="n">
        <v>1625</v>
      </c>
      <c r="B1459" s="0" t="s">
        <v>2669</v>
      </c>
      <c r="C1459" s="0" t="s">
        <v>88</v>
      </c>
      <c r="D1459" s="0" t="s">
        <v>1223</v>
      </c>
      <c r="E1459" s="395" t="n">
        <v>159.08</v>
      </c>
    </row>
    <row r="1460" customFormat="false" ht="12.75" hidden="false" customHeight="false" outlineLevel="0" collapsed="false">
      <c r="A1460" s="0" t="n">
        <v>1622</v>
      </c>
      <c r="B1460" s="0" t="s">
        <v>2670</v>
      </c>
      <c r="C1460" s="0" t="s">
        <v>88</v>
      </c>
      <c r="D1460" s="0" t="s">
        <v>1223</v>
      </c>
      <c r="E1460" s="395" t="n">
        <v>5139.74</v>
      </c>
    </row>
    <row r="1461" customFormat="false" ht="12.75" hidden="false" customHeight="false" outlineLevel="0" collapsed="false">
      <c r="A1461" s="0" t="n">
        <v>1620</v>
      </c>
      <c r="B1461" s="0" t="s">
        <v>2671</v>
      </c>
      <c r="C1461" s="0" t="s">
        <v>88</v>
      </c>
      <c r="D1461" s="0" t="s">
        <v>1223</v>
      </c>
      <c r="E1461" s="395" t="n">
        <v>335.12</v>
      </c>
    </row>
    <row r="1462" customFormat="false" ht="12.75" hidden="false" customHeight="false" outlineLevel="0" collapsed="false">
      <c r="A1462" s="0" t="n">
        <v>1629</v>
      </c>
      <c r="B1462" s="0" t="s">
        <v>2672</v>
      </c>
      <c r="C1462" s="0" t="s">
        <v>88</v>
      </c>
      <c r="D1462" s="0" t="s">
        <v>1223</v>
      </c>
      <c r="E1462" s="395" t="n">
        <v>12508.9</v>
      </c>
    </row>
    <row r="1463" customFormat="false" ht="12.75" hidden="false" customHeight="false" outlineLevel="0" collapsed="false">
      <c r="A1463" s="0" t="n">
        <v>1627</v>
      </c>
      <c r="B1463" s="0" t="s">
        <v>2673</v>
      </c>
      <c r="C1463" s="0" t="s">
        <v>88</v>
      </c>
      <c r="D1463" s="0" t="s">
        <v>1223</v>
      </c>
      <c r="E1463" s="395" t="n">
        <v>640.57</v>
      </c>
    </row>
    <row r="1464" customFormat="false" ht="12.75" hidden="false" customHeight="false" outlineLevel="0" collapsed="false">
      <c r="A1464" s="0" t="n">
        <v>1623</v>
      </c>
      <c r="B1464" s="0" t="s">
        <v>2674</v>
      </c>
      <c r="C1464" s="0" t="s">
        <v>88</v>
      </c>
      <c r="D1464" s="0" t="s">
        <v>1223</v>
      </c>
      <c r="E1464" s="395" t="n">
        <v>129.74</v>
      </c>
    </row>
    <row r="1465" customFormat="false" ht="12.75" hidden="false" customHeight="false" outlineLevel="0" collapsed="false">
      <c r="A1465" s="0" t="n">
        <v>1619</v>
      </c>
      <c r="B1465" s="0" t="s">
        <v>2675</v>
      </c>
      <c r="C1465" s="0" t="s">
        <v>88</v>
      </c>
      <c r="D1465" s="0" t="s">
        <v>1223</v>
      </c>
      <c r="E1465" s="395" t="n">
        <v>178.47</v>
      </c>
    </row>
    <row r="1466" customFormat="false" ht="12.75" hidden="false" customHeight="false" outlineLevel="0" collapsed="false">
      <c r="A1466" s="0" t="n">
        <v>1630</v>
      </c>
      <c r="B1466" s="0" t="s">
        <v>2676</v>
      </c>
      <c r="C1466" s="0" t="s">
        <v>88</v>
      </c>
      <c r="D1466" s="0" t="s">
        <v>1223</v>
      </c>
      <c r="E1466" s="395" t="n">
        <v>3929.43</v>
      </c>
    </row>
    <row r="1467" customFormat="false" ht="12.75" hidden="false" customHeight="false" outlineLevel="0" collapsed="false">
      <c r="A1467" s="0" t="n">
        <v>1616</v>
      </c>
      <c r="B1467" s="0" t="s">
        <v>2677</v>
      </c>
      <c r="C1467" s="0" t="s">
        <v>88</v>
      </c>
      <c r="D1467" s="0" t="s">
        <v>1223</v>
      </c>
      <c r="E1467" s="395" t="n">
        <v>6043.54</v>
      </c>
    </row>
    <row r="1468" customFormat="false" ht="12.75" hidden="false" customHeight="false" outlineLevel="0" collapsed="false">
      <c r="A1468" s="0" t="n">
        <v>1614</v>
      </c>
      <c r="B1468" s="0" t="s">
        <v>2678</v>
      </c>
      <c r="C1468" s="0" t="s">
        <v>88</v>
      </c>
      <c r="D1468" s="0" t="s">
        <v>1223</v>
      </c>
      <c r="E1468" s="395" t="n">
        <v>276.21</v>
      </c>
    </row>
    <row r="1469" customFormat="false" ht="12.75" hidden="false" customHeight="false" outlineLevel="0" collapsed="false">
      <c r="A1469" s="0" t="n">
        <v>1617</v>
      </c>
      <c r="B1469" s="0" t="s">
        <v>2679</v>
      </c>
      <c r="C1469" s="0" t="s">
        <v>88</v>
      </c>
      <c r="D1469" s="0" t="s">
        <v>1223</v>
      </c>
      <c r="E1469" s="395" t="n">
        <v>7214.68</v>
      </c>
    </row>
    <row r="1470" customFormat="false" ht="12.75" hidden="false" customHeight="false" outlineLevel="0" collapsed="false">
      <c r="A1470" s="0" t="n">
        <v>1621</v>
      </c>
      <c r="B1470" s="0" t="s">
        <v>2680</v>
      </c>
      <c r="C1470" s="0" t="s">
        <v>88</v>
      </c>
      <c r="D1470" s="0" t="s">
        <v>1223</v>
      </c>
      <c r="E1470" s="395" t="n">
        <v>493.99</v>
      </c>
    </row>
    <row r="1471" customFormat="false" ht="12.75" hidden="false" customHeight="false" outlineLevel="0" collapsed="false">
      <c r="A1471" s="0" t="n">
        <v>1624</v>
      </c>
      <c r="B1471" s="0" t="s">
        <v>2681</v>
      </c>
      <c r="C1471" s="0" t="s">
        <v>88</v>
      </c>
      <c r="D1471" s="0" t="s">
        <v>1223</v>
      </c>
      <c r="E1471" s="395" t="n">
        <v>17734.04</v>
      </c>
    </row>
    <row r="1472" customFormat="false" ht="12.75" hidden="false" customHeight="false" outlineLevel="0" collapsed="false">
      <c r="A1472" s="0" t="n">
        <v>1615</v>
      </c>
      <c r="B1472" s="0" t="s">
        <v>2682</v>
      </c>
      <c r="C1472" s="0" t="s">
        <v>88</v>
      </c>
      <c r="D1472" s="0" t="s">
        <v>1223</v>
      </c>
      <c r="E1472" s="395" t="n">
        <v>927.65</v>
      </c>
    </row>
    <row r="1473" customFormat="false" ht="12.75" hidden="false" customHeight="false" outlineLevel="0" collapsed="false">
      <c r="A1473" s="0" t="n">
        <v>1612</v>
      </c>
      <c r="B1473" s="0" t="s">
        <v>2683</v>
      </c>
      <c r="C1473" s="0" t="s">
        <v>88</v>
      </c>
      <c r="D1473" s="0" t="s">
        <v>1223</v>
      </c>
      <c r="E1473" s="395" t="n">
        <v>122.18</v>
      </c>
    </row>
    <row r="1474" customFormat="false" ht="12.75" hidden="false" customHeight="false" outlineLevel="0" collapsed="false">
      <c r="A1474" s="0" t="n">
        <v>1618</v>
      </c>
      <c r="B1474" s="0" t="s">
        <v>2684</v>
      </c>
      <c r="C1474" s="0" t="s">
        <v>88</v>
      </c>
      <c r="D1474" s="0" t="s">
        <v>1223</v>
      </c>
      <c r="E1474" s="395" t="n">
        <v>1274.73</v>
      </c>
    </row>
    <row r="1475" customFormat="false" ht="12.75" hidden="false" customHeight="false" outlineLevel="0" collapsed="false">
      <c r="A1475" s="0" t="n">
        <v>14211</v>
      </c>
      <c r="B1475" s="0" t="s">
        <v>2685</v>
      </c>
      <c r="C1475" s="0" t="s">
        <v>88</v>
      </c>
      <c r="D1475" s="0" t="s">
        <v>1223</v>
      </c>
      <c r="E1475" s="395" t="n">
        <v>41.59</v>
      </c>
    </row>
    <row r="1476" customFormat="false" ht="12.75" hidden="false" customHeight="false" outlineLevel="0" collapsed="false">
      <c r="A1476" s="0" t="n">
        <v>43657</v>
      </c>
      <c r="B1476" s="0" t="s">
        <v>2686</v>
      </c>
      <c r="C1476" s="0" t="s">
        <v>740</v>
      </c>
      <c r="D1476" s="0" t="s">
        <v>1221</v>
      </c>
      <c r="E1476" s="395" t="n">
        <v>7.03</v>
      </c>
    </row>
    <row r="1477" customFormat="false" ht="12.75" hidden="false" customHeight="false" outlineLevel="0" collapsed="false">
      <c r="A1477" s="0" t="n">
        <v>34500</v>
      </c>
      <c r="B1477" s="0" t="s">
        <v>2687</v>
      </c>
      <c r="C1477" s="0" t="s">
        <v>1381</v>
      </c>
      <c r="D1477" s="0" t="s">
        <v>1221</v>
      </c>
      <c r="E1477" s="395" t="n">
        <v>130.91</v>
      </c>
    </row>
    <row r="1478" customFormat="false" ht="12.75" hidden="false" customHeight="false" outlineLevel="0" collapsed="false">
      <c r="A1478" s="0" t="n">
        <v>40934</v>
      </c>
      <c r="B1478" s="0" t="s">
        <v>2688</v>
      </c>
      <c r="C1478" s="0" t="s">
        <v>1383</v>
      </c>
      <c r="D1478" s="0" t="s">
        <v>1221</v>
      </c>
      <c r="E1478" s="395" t="n">
        <v>23304.73</v>
      </c>
    </row>
    <row r="1479" customFormat="false" ht="12.75" hidden="false" customHeight="false" outlineLevel="0" collapsed="false">
      <c r="A1479" s="0" t="n">
        <v>38200</v>
      </c>
      <c r="B1479" s="0" t="s">
        <v>2689</v>
      </c>
      <c r="C1479" s="0" t="s">
        <v>2690</v>
      </c>
      <c r="D1479" s="0" t="s">
        <v>1221</v>
      </c>
      <c r="E1479" s="395" t="n">
        <v>638.53</v>
      </c>
    </row>
    <row r="1480" customFormat="false" ht="12.75" hidden="false" customHeight="false" outlineLevel="0" collapsed="false">
      <c r="A1480" s="0" t="n">
        <v>39269</v>
      </c>
      <c r="B1480" s="0" t="s">
        <v>2691</v>
      </c>
      <c r="C1480" s="0" t="s">
        <v>740</v>
      </c>
      <c r="D1480" s="0" t="s">
        <v>1221</v>
      </c>
      <c r="E1480" s="395" t="n">
        <v>1.42</v>
      </c>
    </row>
    <row r="1481" customFormat="false" ht="12.75" hidden="false" customHeight="false" outlineLevel="0" collapsed="false">
      <c r="A1481" s="0" t="n">
        <v>11889</v>
      </c>
      <c r="B1481" s="0" t="s">
        <v>2692</v>
      </c>
      <c r="C1481" s="0" t="s">
        <v>740</v>
      </c>
      <c r="D1481" s="0" t="s">
        <v>1221</v>
      </c>
      <c r="E1481" s="395" t="n">
        <v>1.97</v>
      </c>
    </row>
    <row r="1482" customFormat="false" ht="12.75" hidden="false" customHeight="false" outlineLevel="0" collapsed="false">
      <c r="A1482" s="0" t="n">
        <v>39270</v>
      </c>
      <c r="B1482" s="0" t="s">
        <v>2693</v>
      </c>
      <c r="C1482" s="0" t="s">
        <v>740</v>
      </c>
      <c r="D1482" s="0" t="s">
        <v>1221</v>
      </c>
      <c r="E1482" s="395" t="n">
        <v>2.35</v>
      </c>
    </row>
    <row r="1483" customFormat="false" ht="12.75" hidden="false" customHeight="false" outlineLevel="0" collapsed="false">
      <c r="A1483" s="0" t="n">
        <v>11890</v>
      </c>
      <c r="B1483" s="0" t="s">
        <v>2694</v>
      </c>
      <c r="C1483" s="0" t="s">
        <v>740</v>
      </c>
      <c r="D1483" s="0" t="s">
        <v>1221</v>
      </c>
      <c r="E1483" s="395" t="n">
        <v>3.05</v>
      </c>
    </row>
    <row r="1484" customFormat="false" ht="12.75" hidden="false" customHeight="false" outlineLevel="0" collapsed="false">
      <c r="A1484" s="0" t="n">
        <v>11891</v>
      </c>
      <c r="B1484" s="0" t="s">
        <v>2695</v>
      </c>
      <c r="C1484" s="0" t="s">
        <v>740</v>
      </c>
      <c r="D1484" s="0" t="s">
        <v>1221</v>
      </c>
      <c r="E1484" s="395" t="n">
        <v>5.03</v>
      </c>
    </row>
    <row r="1485" customFormat="false" ht="12.75" hidden="false" customHeight="false" outlineLevel="0" collapsed="false">
      <c r="A1485" s="0" t="n">
        <v>11892</v>
      </c>
      <c r="B1485" s="0" t="s">
        <v>2696</v>
      </c>
      <c r="C1485" s="0" t="s">
        <v>740</v>
      </c>
      <c r="D1485" s="0" t="s">
        <v>1221</v>
      </c>
      <c r="E1485" s="395" t="n">
        <v>7.76</v>
      </c>
    </row>
    <row r="1486" customFormat="false" ht="12.75" hidden="false" customHeight="false" outlineLevel="0" collapsed="false">
      <c r="A1486" s="0" t="n">
        <v>37601</v>
      </c>
      <c r="B1486" s="0" t="s">
        <v>2697</v>
      </c>
      <c r="C1486" s="0" t="s">
        <v>740</v>
      </c>
      <c r="D1486" s="0" t="s">
        <v>1223</v>
      </c>
      <c r="E1486" s="395" t="n">
        <v>9.12</v>
      </c>
    </row>
    <row r="1487" customFormat="false" ht="12.75" hidden="false" customHeight="false" outlineLevel="0" collapsed="false">
      <c r="A1487" s="0" t="n">
        <v>1634</v>
      </c>
      <c r="B1487" s="0" t="s">
        <v>2698</v>
      </c>
      <c r="C1487" s="0" t="s">
        <v>740</v>
      </c>
      <c r="D1487" s="0" t="s">
        <v>1223</v>
      </c>
      <c r="E1487" s="395" t="n">
        <v>9.43</v>
      </c>
    </row>
    <row r="1488" customFormat="false" ht="12.75" hidden="false" customHeight="false" outlineLevel="0" collapsed="false">
      <c r="A1488" s="0" t="n">
        <v>5086</v>
      </c>
      <c r="B1488" s="0" t="s">
        <v>2699</v>
      </c>
      <c r="C1488" s="0" t="s">
        <v>753</v>
      </c>
      <c r="D1488" s="0" t="s">
        <v>1221</v>
      </c>
      <c r="E1488" s="395" t="n">
        <v>30.92</v>
      </c>
    </row>
    <row r="1489" customFormat="false" ht="12.75" hidden="false" customHeight="false" outlineLevel="0" collapsed="false">
      <c r="A1489" s="0" t="n">
        <v>11280</v>
      </c>
      <c r="B1489" s="0" t="s">
        <v>2700</v>
      </c>
      <c r="C1489" s="0" t="s">
        <v>88</v>
      </c>
      <c r="D1489" s="0" t="s">
        <v>1221</v>
      </c>
      <c r="E1489" s="395" t="n">
        <v>11535.3</v>
      </c>
    </row>
    <row r="1490" customFormat="false" ht="12.75" hidden="false" customHeight="false" outlineLevel="0" collapsed="false">
      <c r="A1490" s="0" t="n">
        <v>40519</v>
      </c>
      <c r="B1490" s="0" t="s">
        <v>2701</v>
      </c>
      <c r="C1490" s="0" t="s">
        <v>88</v>
      </c>
      <c r="D1490" s="0" t="s">
        <v>1221</v>
      </c>
      <c r="E1490" s="395" t="n">
        <v>95093.08</v>
      </c>
    </row>
    <row r="1491" customFormat="false" ht="12.75" hidden="false" customHeight="false" outlineLevel="0" collapsed="false">
      <c r="A1491" s="0" t="n">
        <v>39869</v>
      </c>
      <c r="B1491" s="0" t="s">
        <v>2702</v>
      </c>
      <c r="C1491" s="0" t="s">
        <v>88</v>
      </c>
      <c r="D1491" s="0" t="s">
        <v>1223</v>
      </c>
      <c r="E1491" s="395" t="n">
        <v>14.75</v>
      </c>
    </row>
    <row r="1492" customFormat="false" ht="12.75" hidden="false" customHeight="false" outlineLevel="0" collapsed="false">
      <c r="A1492" s="0" t="n">
        <v>39870</v>
      </c>
      <c r="B1492" s="0" t="s">
        <v>2703</v>
      </c>
      <c r="C1492" s="0" t="s">
        <v>88</v>
      </c>
      <c r="D1492" s="0" t="s">
        <v>1223</v>
      </c>
      <c r="E1492" s="395" t="n">
        <v>22.56</v>
      </c>
    </row>
    <row r="1493" customFormat="false" ht="12.75" hidden="false" customHeight="false" outlineLevel="0" collapsed="false">
      <c r="A1493" s="0" t="n">
        <v>39871</v>
      </c>
      <c r="B1493" s="0" t="s">
        <v>2704</v>
      </c>
      <c r="C1493" s="0" t="s">
        <v>88</v>
      </c>
      <c r="D1493" s="0" t="s">
        <v>1223</v>
      </c>
      <c r="E1493" s="395" t="n">
        <v>25.29</v>
      </c>
    </row>
    <row r="1494" customFormat="false" ht="12.75" hidden="false" customHeight="false" outlineLevel="0" collapsed="false">
      <c r="A1494" s="0" t="n">
        <v>12722</v>
      </c>
      <c r="B1494" s="0" t="s">
        <v>2705</v>
      </c>
      <c r="C1494" s="0" t="s">
        <v>88</v>
      </c>
      <c r="D1494" s="0" t="s">
        <v>1223</v>
      </c>
      <c r="E1494" s="395" t="n">
        <v>846.46</v>
      </c>
    </row>
    <row r="1495" customFormat="false" ht="12.75" hidden="false" customHeight="false" outlineLevel="0" collapsed="false">
      <c r="A1495" s="0" t="n">
        <v>12714</v>
      </c>
      <c r="B1495" s="0" t="s">
        <v>2706</v>
      </c>
      <c r="C1495" s="0" t="s">
        <v>88</v>
      </c>
      <c r="D1495" s="0" t="s">
        <v>1223</v>
      </c>
      <c r="E1495" s="395" t="n">
        <v>5.52</v>
      </c>
    </row>
    <row r="1496" customFormat="false" ht="12.75" hidden="false" customHeight="false" outlineLevel="0" collapsed="false">
      <c r="A1496" s="0" t="n">
        <v>12715</v>
      </c>
      <c r="B1496" s="0" t="s">
        <v>2707</v>
      </c>
      <c r="C1496" s="0" t="s">
        <v>88</v>
      </c>
      <c r="D1496" s="0" t="s">
        <v>1223</v>
      </c>
      <c r="E1496" s="395" t="n">
        <v>12.47</v>
      </c>
    </row>
    <row r="1497" customFormat="false" ht="12.75" hidden="false" customHeight="false" outlineLevel="0" collapsed="false">
      <c r="A1497" s="0" t="n">
        <v>12716</v>
      </c>
      <c r="B1497" s="0" t="s">
        <v>2708</v>
      </c>
      <c r="C1497" s="0" t="s">
        <v>88</v>
      </c>
      <c r="D1497" s="0" t="s">
        <v>1223</v>
      </c>
      <c r="E1497" s="395" t="n">
        <v>21.42</v>
      </c>
    </row>
    <row r="1498" customFormat="false" ht="12.75" hidden="false" customHeight="false" outlineLevel="0" collapsed="false">
      <c r="A1498" s="0" t="n">
        <v>12717</v>
      </c>
      <c r="B1498" s="0" t="s">
        <v>2709</v>
      </c>
      <c r="C1498" s="0" t="s">
        <v>88</v>
      </c>
      <c r="D1498" s="0" t="s">
        <v>1223</v>
      </c>
      <c r="E1498" s="395" t="n">
        <v>42.11</v>
      </c>
    </row>
    <row r="1499" customFormat="false" ht="12.75" hidden="false" customHeight="false" outlineLevel="0" collapsed="false">
      <c r="A1499" s="0" t="n">
        <v>12718</v>
      </c>
      <c r="B1499" s="0" t="s">
        <v>2710</v>
      </c>
      <c r="C1499" s="0" t="s">
        <v>88</v>
      </c>
      <c r="D1499" s="0" t="s">
        <v>1223</v>
      </c>
      <c r="E1499" s="395" t="n">
        <v>64.63</v>
      </c>
    </row>
    <row r="1500" customFormat="false" ht="12.75" hidden="false" customHeight="false" outlineLevel="0" collapsed="false">
      <c r="A1500" s="0" t="n">
        <v>12719</v>
      </c>
      <c r="B1500" s="0" t="s">
        <v>2711</v>
      </c>
      <c r="C1500" s="0" t="s">
        <v>88</v>
      </c>
      <c r="D1500" s="0" t="s">
        <v>1223</v>
      </c>
      <c r="E1500" s="395" t="n">
        <v>102.59</v>
      </c>
    </row>
    <row r="1501" customFormat="false" ht="12.75" hidden="false" customHeight="false" outlineLevel="0" collapsed="false">
      <c r="A1501" s="0" t="n">
        <v>12720</v>
      </c>
      <c r="B1501" s="0" t="s">
        <v>2712</v>
      </c>
      <c r="C1501" s="0" t="s">
        <v>88</v>
      </c>
      <c r="D1501" s="0" t="s">
        <v>1223</v>
      </c>
      <c r="E1501" s="395" t="n">
        <v>357.23</v>
      </c>
    </row>
    <row r="1502" customFormat="false" ht="12.75" hidden="false" customHeight="false" outlineLevel="0" collapsed="false">
      <c r="A1502" s="0" t="n">
        <v>12721</v>
      </c>
      <c r="B1502" s="0" t="s">
        <v>2713</v>
      </c>
      <c r="C1502" s="0" t="s">
        <v>88</v>
      </c>
      <c r="D1502" s="0" t="s">
        <v>1223</v>
      </c>
      <c r="E1502" s="395" t="n">
        <v>342.56</v>
      </c>
    </row>
    <row r="1503" customFormat="false" ht="12.75" hidden="false" customHeight="false" outlineLevel="0" collapsed="false">
      <c r="A1503" s="0" t="n">
        <v>3468</v>
      </c>
      <c r="B1503" s="0" t="s">
        <v>2714</v>
      </c>
      <c r="C1503" s="0" t="s">
        <v>88</v>
      </c>
      <c r="D1503" s="0" t="s">
        <v>1223</v>
      </c>
      <c r="E1503" s="395" t="n">
        <v>44.5</v>
      </c>
    </row>
    <row r="1504" customFormat="false" ht="12.75" hidden="false" customHeight="false" outlineLevel="0" collapsed="false">
      <c r="A1504" s="0" t="n">
        <v>3465</v>
      </c>
      <c r="B1504" s="0" t="s">
        <v>2715</v>
      </c>
      <c r="C1504" s="0" t="s">
        <v>88</v>
      </c>
      <c r="D1504" s="0" t="s">
        <v>1223</v>
      </c>
      <c r="E1504" s="395" t="n">
        <v>44.49</v>
      </c>
    </row>
    <row r="1505" customFormat="false" ht="12.75" hidden="false" customHeight="false" outlineLevel="0" collapsed="false">
      <c r="A1505" s="0" t="n">
        <v>12403</v>
      </c>
      <c r="B1505" s="0" t="s">
        <v>2716</v>
      </c>
      <c r="C1505" s="0" t="s">
        <v>88</v>
      </c>
      <c r="D1505" s="0" t="s">
        <v>1223</v>
      </c>
      <c r="E1505" s="395" t="n">
        <v>31.71</v>
      </c>
    </row>
    <row r="1506" customFormat="false" ht="12.75" hidden="false" customHeight="false" outlineLevel="0" collapsed="false">
      <c r="A1506" s="0" t="n">
        <v>3463</v>
      </c>
      <c r="B1506" s="0" t="s">
        <v>2717</v>
      </c>
      <c r="C1506" s="0" t="s">
        <v>88</v>
      </c>
      <c r="D1506" s="0" t="s">
        <v>1223</v>
      </c>
      <c r="E1506" s="395" t="n">
        <v>18.52</v>
      </c>
    </row>
    <row r="1507" customFormat="false" ht="12.75" hidden="false" customHeight="false" outlineLevel="0" collapsed="false">
      <c r="A1507" s="0" t="n">
        <v>3464</v>
      </c>
      <c r="B1507" s="0" t="s">
        <v>2718</v>
      </c>
      <c r="C1507" s="0" t="s">
        <v>88</v>
      </c>
      <c r="D1507" s="0" t="s">
        <v>1223</v>
      </c>
      <c r="E1507" s="395" t="n">
        <v>18.52</v>
      </c>
    </row>
    <row r="1508" customFormat="false" ht="12.75" hidden="false" customHeight="false" outlineLevel="0" collapsed="false">
      <c r="A1508" s="0" t="n">
        <v>3466</v>
      </c>
      <c r="B1508" s="0" t="s">
        <v>2719</v>
      </c>
      <c r="C1508" s="0" t="s">
        <v>88</v>
      </c>
      <c r="D1508" s="0" t="s">
        <v>1223</v>
      </c>
      <c r="E1508" s="395" t="n">
        <v>112.99</v>
      </c>
    </row>
    <row r="1509" customFormat="false" ht="12.75" hidden="false" customHeight="false" outlineLevel="0" collapsed="false">
      <c r="A1509" s="0" t="n">
        <v>3467</v>
      </c>
      <c r="B1509" s="0" t="s">
        <v>2720</v>
      </c>
      <c r="C1509" s="0" t="s">
        <v>88</v>
      </c>
      <c r="D1509" s="0" t="s">
        <v>1223</v>
      </c>
      <c r="E1509" s="395" t="n">
        <v>63.81</v>
      </c>
    </row>
    <row r="1510" customFormat="false" ht="12.75" hidden="false" customHeight="false" outlineLevel="0" collapsed="false">
      <c r="A1510" s="0" t="n">
        <v>3462</v>
      </c>
      <c r="B1510" s="0" t="s">
        <v>2721</v>
      </c>
      <c r="C1510" s="0" t="s">
        <v>88</v>
      </c>
      <c r="D1510" s="0" t="s">
        <v>1223</v>
      </c>
      <c r="E1510" s="395" t="n">
        <v>12.22</v>
      </c>
    </row>
    <row r="1511" customFormat="false" ht="12.75" hidden="false" customHeight="false" outlineLevel="0" collapsed="false">
      <c r="A1511" s="0" t="n">
        <v>3446</v>
      </c>
      <c r="B1511" s="0" t="s">
        <v>2722</v>
      </c>
      <c r="C1511" s="0" t="s">
        <v>88</v>
      </c>
      <c r="D1511" s="0" t="s">
        <v>1223</v>
      </c>
      <c r="E1511" s="395" t="n">
        <v>37.62</v>
      </c>
    </row>
    <row r="1512" customFormat="false" ht="12.75" hidden="false" customHeight="false" outlineLevel="0" collapsed="false">
      <c r="A1512" s="0" t="n">
        <v>3445</v>
      </c>
      <c r="B1512" s="0" t="s">
        <v>2723</v>
      </c>
      <c r="C1512" s="0" t="s">
        <v>88</v>
      </c>
      <c r="D1512" s="0" t="s">
        <v>1223</v>
      </c>
      <c r="E1512" s="395" t="n">
        <v>30.71</v>
      </c>
    </row>
    <row r="1513" customFormat="false" ht="12.75" hidden="false" customHeight="false" outlineLevel="0" collapsed="false">
      <c r="A1513" s="0" t="n">
        <v>3441</v>
      </c>
      <c r="B1513" s="0" t="s">
        <v>2724</v>
      </c>
      <c r="C1513" s="0" t="s">
        <v>88</v>
      </c>
      <c r="D1513" s="0" t="s">
        <v>1223</v>
      </c>
      <c r="E1513" s="395" t="n">
        <v>8.67</v>
      </c>
    </row>
    <row r="1514" customFormat="false" ht="12.75" hidden="false" customHeight="false" outlineLevel="0" collapsed="false">
      <c r="A1514" s="0" t="n">
        <v>3444</v>
      </c>
      <c r="B1514" s="0" t="s">
        <v>2725</v>
      </c>
      <c r="C1514" s="0" t="s">
        <v>88</v>
      </c>
      <c r="D1514" s="0" t="s">
        <v>1223</v>
      </c>
      <c r="E1514" s="395" t="n">
        <v>18.9</v>
      </c>
    </row>
    <row r="1515" customFormat="false" ht="12.75" hidden="false" customHeight="false" outlineLevel="0" collapsed="false">
      <c r="A1515" s="0" t="n">
        <v>12402</v>
      </c>
      <c r="B1515" s="0" t="s">
        <v>2726</v>
      </c>
      <c r="C1515" s="0" t="s">
        <v>88</v>
      </c>
      <c r="D1515" s="0" t="s">
        <v>1223</v>
      </c>
      <c r="E1515" s="395" t="n">
        <v>105.74</v>
      </c>
    </row>
    <row r="1516" customFormat="false" ht="12.75" hidden="false" customHeight="false" outlineLevel="0" collapsed="false">
      <c r="A1516" s="0" t="n">
        <v>3447</v>
      </c>
      <c r="B1516" s="0" t="s">
        <v>2727</v>
      </c>
      <c r="C1516" s="0" t="s">
        <v>88</v>
      </c>
      <c r="D1516" s="0" t="s">
        <v>1223</v>
      </c>
      <c r="E1516" s="395" t="n">
        <v>54.71</v>
      </c>
    </row>
    <row r="1517" customFormat="false" ht="12.75" hidden="false" customHeight="false" outlineLevel="0" collapsed="false">
      <c r="A1517" s="0" t="n">
        <v>3442</v>
      </c>
      <c r="B1517" s="0" t="s">
        <v>2728</v>
      </c>
      <c r="C1517" s="0" t="s">
        <v>88</v>
      </c>
      <c r="D1517" s="0" t="s">
        <v>1223</v>
      </c>
      <c r="E1517" s="395" t="n">
        <v>12.96</v>
      </c>
    </row>
    <row r="1518" customFormat="false" ht="12.75" hidden="false" customHeight="false" outlineLevel="0" collapsed="false">
      <c r="A1518" s="0" t="n">
        <v>3448</v>
      </c>
      <c r="B1518" s="0" t="s">
        <v>2729</v>
      </c>
      <c r="C1518" s="0" t="s">
        <v>88</v>
      </c>
      <c r="D1518" s="0" t="s">
        <v>1223</v>
      </c>
      <c r="E1518" s="395" t="n">
        <v>154.6</v>
      </c>
    </row>
    <row r="1519" customFormat="false" ht="12.75" hidden="false" customHeight="false" outlineLevel="0" collapsed="false">
      <c r="A1519" s="0" t="n">
        <v>3449</v>
      </c>
      <c r="B1519" s="0" t="s">
        <v>2730</v>
      </c>
      <c r="C1519" s="0" t="s">
        <v>88</v>
      </c>
      <c r="D1519" s="0" t="s">
        <v>1223</v>
      </c>
      <c r="E1519" s="395" t="n">
        <v>270.89</v>
      </c>
    </row>
    <row r="1520" customFormat="false" ht="12.75" hidden="false" customHeight="false" outlineLevel="0" collapsed="false">
      <c r="A1520" s="0" t="n">
        <v>37438</v>
      </c>
      <c r="B1520" s="0" t="s">
        <v>2731</v>
      </c>
      <c r="C1520" s="0" t="s">
        <v>88</v>
      </c>
      <c r="D1520" s="0" t="s">
        <v>1223</v>
      </c>
      <c r="E1520" s="395" t="n">
        <v>255.01</v>
      </c>
    </row>
    <row r="1521" customFormat="false" ht="12.75" hidden="false" customHeight="false" outlineLevel="0" collapsed="false">
      <c r="A1521" s="0" t="n">
        <v>37439</v>
      </c>
      <c r="B1521" s="0" t="s">
        <v>2732</v>
      </c>
      <c r="C1521" s="0" t="s">
        <v>88</v>
      </c>
      <c r="D1521" s="0" t="s">
        <v>1223</v>
      </c>
      <c r="E1521" s="395" t="n">
        <v>1667.24</v>
      </c>
    </row>
    <row r="1522" customFormat="false" ht="12.75" hidden="false" customHeight="false" outlineLevel="0" collapsed="false">
      <c r="A1522" s="0" t="n">
        <v>37435</v>
      </c>
      <c r="B1522" s="0" t="s">
        <v>2733</v>
      </c>
      <c r="C1522" s="0" t="s">
        <v>88</v>
      </c>
      <c r="D1522" s="0" t="s">
        <v>1223</v>
      </c>
      <c r="E1522" s="395" t="n">
        <v>29.97</v>
      </c>
    </row>
    <row r="1523" customFormat="false" ht="12.75" hidden="false" customHeight="false" outlineLevel="0" collapsed="false">
      <c r="A1523" s="0" t="n">
        <v>37436</v>
      </c>
      <c r="B1523" s="0" t="s">
        <v>2734</v>
      </c>
      <c r="C1523" s="0" t="s">
        <v>88</v>
      </c>
      <c r="D1523" s="0" t="s">
        <v>1223</v>
      </c>
      <c r="E1523" s="395" t="n">
        <v>35.37</v>
      </c>
    </row>
    <row r="1524" customFormat="false" ht="12.75" hidden="false" customHeight="false" outlineLevel="0" collapsed="false">
      <c r="A1524" s="0" t="n">
        <v>37437</v>
      </c>
      <c r="B1524" s="0" t="s">
        <v>2735</v>
      </c>
      <c r="C1524" s="0" t="s">
        <v>88</v>
      </c>
      <c r="D1524" s="0" t="s">
        <v>1223</v>
      </c>
      <c r="E1524" s="395" t="n">
        <v>51.15</v>
      </c>
    </row>
    <row r="1525" customFormat="false" ht="12.75" hidden="false" customHeight="false" outlineLevel="0" collapsed="false">
      <c r="A1525" s="0" t="n">
        <v>3473</v>
      </c>
      <c r="B1525" s="0" t="s">
        <v>2736</v>
      </c>
      <c r="C1525" s="0" t="s">
        <v>88</v>
      </c>
      <c r="D1525" s="0" t="s">
        <v>1223</v>
      </c>
      <c r="E1525" s="395" t="n">
        <v>42.53</v>
      </c>
    </row>
    <row r="1526" customFormat="false" ht="12.75" hidden="false" customHeight="false" outlineLevel="0" collapsed="false">
      <c r="A1526" s="0" t="n">
        <v>3474</v>
      </c>
      <c r="B1526" s="0" t="s">
        <v>2737</v>
      </c>
      <c r="C1526" s="0" t="s">
        <v>88</v>
      </c>
      <c r="D1526" s="0" t="s">
        <v>1223</v>
      </c>
      <c r="E1526" s="395" t="n">
        <v>35.06</v>
      </c>
    </row>
    <row r="1527" customFormat="false" ht="12.75" hidden="false" customHeight="false" outlineLevel="0" collapsed="false">
      <c r="A1527" s="0" t="n">
        <v>3450</v>
      </c>
      <c r="B1527" s="0" t="s">
        <v>2738</v>
      </c>
      <c r="C1527" s="0" t="s">
        <v>88</v>
      </c>
      <c r="D1527" s="0" t="s">
        <v>1223</v>
      </c>
      <c r="E1527" s="395" t="n">
        <v>10.16</v>
      </c>
    </row>
    <row r="1528" customFormat="false" ht="12.75" hidden="false" customHeight="false" outlineLevel="0" collapsed="false">
      <c r="A1528" s="0" t="n">
        <v>3443</v>
      </c>
      <c r="B1528" s="0" t="s">
        <v>2739</v>
      </c>
      <c r="C1528" s="0" t="s">
        <v>88</v>
      </c>
      <c r="D1528" s="0" t="s">
        <v>1223</v>
      </c>
      <c r="E1528" s="395" t="n">
        <v>21.81</v>
      </c>
    </row>
    <row r="1529" customFormat="false" ht="12.75" hidden="false" customHeight="false" outlineLevel="0" collapsed="false">
      <c r="A1529" s="0" t="n">
        <v>3453</v>
      </c>
      <c r="B1529" s="0" t="s">
        <v>2740</v>
      </c>
      <c r="C1529" s="0" t="s">
        <v>88</v>
      </c>
      <c r="D1529" s="0" t="s">
        <v>1223</v>
      </c>
      <c r="E1529" s="395" t="n">
        <v>124.15</v>
      </c>
    </row>
    <row r="1530" customFormat="false" ht="12.75" hidden="false" customHeight="false" outlineLevel="0" collapsed="false">
      <c r="A1530" s="0" t="n">
        <v>3452</v>
      </c>
      <c r="B1530" s="0" t="s">
        <v>2741</v>
      </c>
      <c r="C1530" s="0" t="s">
        <v>88</v>
      </c>
      <c r="D1530" s="0" t="s">
        <v>1223</v>
      </c>
      <c r="E1530" s="395" t="n">
        <v>61.28</v>
      </c>
    </row>
    <row r="1531" customFormat="false" ht="12.75" hidden="false" customHeight="false" outlineLevel="0" collapsed="false">
      <c r="A1531" s="0" t="n">
        <v>3451</v>
      </c>
      <c r="B1531" s="0" t="s">
        <v>2742</v>
      </c>
      <c r="C1531" s="0" t="s">
        <v>88</v>
      </c>
      <c r="D1531" s="0" t="s">
        <v>1223</v>
      </c>
      <c r="E1531" s="395" t="n">
        <v>12.15</v>
      </c>
    </row>
    <row r="1532" customFormat="false" ht="12.75" hidden="false" customHeight="false" outlineLevel="0" collapsed="false">
      <c r="A1532" s="0" t="n">
        <v>3454</v>
      </c>
      <c r="B1532" s="0" t="s">
        <v>2743</v>
      </c>
      <c r="C1532" s="0" t="s">
        <v>88</v>
      </c>
      <c r="D1532" s="0" t="s">
        <v>1223</v>
      </c>
      <c r="E1532" s="395" t="n">
        <v>188.83</v>
      </c>
    </row>
    <row r="1533" customFormat="false" ht="12.75" hidden="false" customHeight="false" outlineLevel="0" collapsed="false">
      <c r="A1533" s="0" t="n">
        <v>3458</v>
      </c>
      <c r="B1533" s="0" t="s">
        <v>2744</v>
      </c>
      <c r="C1533" s="0" t="s">
        <v>88</v>
      </c>
      <c r="D1533" s="0" t="s">
        <v>1223</v>
      </c>
      <c r="E1533" s="395" t="n">
        <v>34.09</v>
      </c>
    </row>
    <row r="1534" customFormat="false" ht="12.75" hidden="false" customHeight="false" outlineLevel="0" collapsed="false">
      <c r="A1534" s="0" t="n">
        <v>3457</v>
      </c>
      <c r="B1534" s="0" t="s">
        <v>2745</v>
      </c>
      <c r="C1534" s="0" t="s">
        <v>88</v>
      </c>
      <c r="D1534" s="0" t="s">
        <v>1223</v>
      </c>
      <c r="E1534" s="395" t="n">
        <v>25.59</v>
      </c>
    </row>
    <row r="1535" customFormat="false" ht="12.75" hidden="false" customHeight="false" outlineLevel="0" collapsed="false">
      <c r="A1535" s="0" t="n">
        <v>3455</v>
      </c>
      <c r="B1535" s="0" t="s">
        <v>2746</v>
      </c>
      <c r="C1535" s="0" t="s">
        <v>88</v>
      </c>
      <c r="D1535" s="0" t="s">
        <v>1223</v>
      </c>
      <c r="E1535" s="395" t="n">
        <v>7.27</v>
      </c>
    </row>
    <row r="1536" customFormat="false" ht="12.75" hidden="false" customHeight="false" outlineLevel="0" collapsed="false">
      <c r="A1536" s="0" t="n">
        <v>3472</v>
      </c>
      <c r="B1536" s="0" t="s">
        <v>2747</v>
      </c>
      <c r="C1536" s="0" t="s">
        <v>88</v>
      </c>
      <c r="D1536" s="0" t="s">
        <v>1223</v>
      </c>
      <c r="E1536" s="395" t="n">
        <v>16.33</v>
      </c>
    </row>
    <row r="1537" customFormat="false" ht="12.75" hidden="false" customHeight="false" outlineLevel="0" collapsed="false">
      <c r="A1537" s="0" t="n">
        <v>3470</v>
      </c>
      <c r="B1537" s="0" t="s">
        <v>2748</v>
      </c>
      <c r="C1537" s="0" t="s">
        <v>88</v>
      </c>
      <c r="D1537" s="0" t="s">
        <v>1223</v>
      </c>
      <c r="E1537" s="395" t="n">
        <v>95.2</v>
      </c>
    </row>
    <row r="1538" customFormat="false" ht="12.75" hidden="false" customHeight="false" outlineLevel="0" collapsed="false">
      <c r="A1538" s="0" t="n">
        <v>3471</v>
      </c>
      <c r="B1538" s="0" t="s">
        <v>2749</v>
      </c>
      <c r="C1538" s="0" t="s">
        <v>88</v>
      </c>
      <c r="D1538" s="0" t="s">
        <v>1223</v>
      </c>
      <c r="E1538" s="395" t="n">
        <v>52.31</v>
      </c>
    </row>
    <row r="1539" customFormat="false" ht="12.75" hidden="false" customHeight="false" outlineLevel="0" collapsed="false">
      <c r="A1539" s="0" t="n">
        <v>3456</v>
      </c>
      <c r="B1539" s="0" t="s">
        <v>2750</v>
      </c>
      <c r="C1539" s="0" t="s">
        <v>88</v>
      </c>
      <c r="D1539" s="0" t="s">
        <v>1223</v>
      </c>
      <c r="E1539" s="395" t="n">
        <v>10.88</v>
      </c>
    </row>
    <row r="1540" customFormat="false" ht="12.75" hidden="false" customHeight="false" outlineLevel="0" collapsed="false">
      <c r="A1540" s="0" t="n">
        <v>3459</v>
      </c>
      <c r="B1540" s="0" t="s">
        <v>2751</v>
      </c>
      <c r="C1540" s="0" t="s">
        <v>88</v>
      </c>
      <c r="D1540" s="0" t="s">
        <v>1223</v>
      </c>
      <c r="E1540" s="395" t="n">
        <v>134.28</v>
      </c>
    </row>
    <row r="1541" customFormat="false" ht="12.75" hidden="false" customHeight="false" outlineLevel="0" collapsed="false">
      <c r="A1541" s="0" t="n">
        <v>3469</v>
      </c>
      <c r="B1541" s="0" t="s">
        <v>2752</v>
      </c>
      <c r="C1541" s="0" t="s">
        <v>88</v>
      </c>
      <c r="D1541" s="0" t="s">
        <v>1223</v>
      </c>
      <c r="E1541" s="395" t="n">
        <v>255.36</v>
      </c>
    </row>
    <row r="1542" customFormat="false" ht="12.75" hidden="false" customHeight="false" outlineLevel="0" collapsed="false">
      <c r="A1542" s="0" t="n">
        <v>3460</v>
      </c>
      <c r="B1542" s="0" t="s">
        <v>2753</v>
      </c>
      <c r="C1542" s="0" t="s">
        <v>88</v>
      </c>
      <c r="D1542" s="0" t="s">
        <v>1223</v>
      </c>
      <c r="E1542" s="395" t="n">
        <v>372.61</v>
      </c>
    </row>
    <row r="1543" customFormat="false" ht="12.75" hidden="false" customHeight="false" outlineLevel="0" collapsed="false">
      <c r="A1543" s="0" t="n">
        <v>3461</v>
      </c>
      <c r="B1543" s="0" t="s">
        <v>2754</v>
      </c>
      <c r="C1543" s="0" t="s">
        <v>88</v>
      </c>
      <c r="D1543" s="0" t="s">
        <v>1223</v>
      </c>
      <c r="E1543" s="395" t="n">
        <v>952.38</v>
      </c>
    </row>
    <row r="1544" customFormat="false" ht="12.75" hidden="false" customHeight="false" outlineLevel="0" collapsed="false">
      <c r="A1544" s="0" t="n">
        <v>37433</v>
      </c>
      <c r="B1544" s="0" t="s">
        <v>2755</v>
      </c>
      <c r="C1544" s="0" t="s">
        <v>88</v>
      </c>
      <c r="D1544" s="0" t="s">
        <v>1223</v>
      </c>
      <c r="E1544" s="395" t="n">
        <v>255.01</v>
      </c>
    </row>
    <row r="1545" customFormat="false" ht="12.75" hidden="false" customHeight="false" outlineLevel="0" collapsed="false">
      <c r="A1545" s="0" t="n">
        <v>37430</v>
      </c>
      <c r="B1545" s="0" t="s">
        <v>2756</v>
      </c>
      <c r="C1545" s="0" t="s">
        <v>88</v>
      </c>
      <c r="D1545" s="0" t="s">
        <v>1223</v>
      </c>
      <c r="E1545" s="395" t="n">
        <v>31.96</v>
      </c>
    </row>
    <row r="1546" customFormat="false" ht="12.75" hidden="false" customHeight="false" outlineLevel="0" collapsed="false">
      <c r="A1546" s="0" t="n">
        <v>37434</v>
      </c>
      <c r="B1546" s="0" t="s">
        <v>2757</v>
      </c>
      <c r="C1546" s="0" t="s">
        <v>88</v>
      </c>
      <c r="D1546" s="0" t="s">
        <v>1223</v>
      </c>
      <c r="E1546" s="395" t="n">
        <v>2377.71</v>
      </c>
    </row>
    <row r="1547" customFormat="false" ht="12.75" hidden="false" customHeight="false" outlineLevel="0" collapsed="false">
      <c r="A1547" s="0" t="n">
        <v>37431</v>
      </c>
      <c r="B1547" s="0" t="s">
        <v>2758</v>
      </c>
      <c r="C1547" s="0" t="s">
        <v>88</v>
      </c>
      <c r="D1547" s="0" t="s">
        <v>1223</v>
      </c>
      <c r="E1547" s="395" t="n">
        <v>43.35</v>
      </c>
    </row>
    <row r="1548" customFormat="false" ht="12.75" hidden="false" customHeight="false" outlineLevel="0" collapsed="false">
      <c r="A1548" s="0" t="n">
        <v>37432</v>
      </c>
      <c r="B1548" s="0" t="s">
        <v>2759</v>
      </c>
      <c r="C1548" s="0" t="s">
        <v>88</v>
      </c>
      <c r="D1548" s="0" t="s">
        <v>1223</v>
      </c>
      <c r="E1548" s="395" t="n">
        <v>79.96</v>
      </c>
    </row>
    <row r="1549" customFormat="false" ht="12.75" hidden="false" customHeight="false" outlineLevel="0" collapsed="false">
      <c r="A1549" s="0" t="n">
        <v>37413</v>
      </c>
      <c r="B1549" s="0" t="s">
        <v>2760</v>
      </c>
      <c r="C1549" s="0" t="s">
        <v>88</v>
      </c>
      <c r="D1549" s="0" t="s">
        <v>1223</v>
      </c>
      <c r="E1549" s="395" t="n">
        <v>4.56</v>
      </c>
    </row>
    <row r="1550" customFormat="false" ht="12.75" hidden="false" customHeight="false" outlineLevel="0" collapsed="false">
      <c r="A1550" s="0" t="n">
        <v>37414</v>
      </c>
      <c r="B1550" s="0" t="s">
        <v>2761</v>
      </c>
      <c r="C1550" s="0" t="s">
        <v>88</v>
      </c>
      <c r="D1550" s="0" t="s">
        <v>1223</v>
      </c>
      <c r="E1550" s="395" t="n">
        <v>5.17</v>
      </c>
    </row>
    <row r="1551" customFormat="false" ht="12.75" hidden="false" customHeight="false" outlineLevel="0" collapsed="false">
      <c r="A1551" s="0" t="n">
        <v>37415</v>
      </c>
      <c r="B1551" s="0" t="s">
        <v>2762</v>
      </c>
      <c r="C1551" s="0" t="s">
        <v>88</v>
      </c>
      <c r="D1551" s="0" t="s">
        <v>1223</v>
      </c>
      <c r="E1551" s="395" t="n">
        <v>9.41</v>
      </c>
    </row>
    <row r="1552" customFormat="false" ht="12.75" hidden="false" customHeight="false" outlineLevel="0" collapsed="false">
      <c r="A1552" s="0" t="n">
        <v>37416</v>
      </c>
      <c r="B1552" s="0" t="s">
        <v>2763</v>
      </c>
      <c r="C1552" s="0" t="s">
        <v>88</v>
      </c>
      <c r="D1552" s="0" t="s">
        <v>1223</v>
      </c>
      <c r="E1552" s="395" t="n">
        <v>4.26</v>
      </c>
    </row>
    <row r="1553" customFormat="false" ht="12.75" hidden="false" customHeight="false" outlineLevel="0" collapsed="false">
      <c r="A1553" s="0" t="n">
        <v>37417</v>
      </c>
      <c r="B1553" s="0" t="s">
        <v>2764</v>
      </c>
      <c r="C1553" s="0" t="s">
        <v>88</v>
      </c>
      <c r="D1553" s="0" t="s">
        <v>1223</v>
      </c>
      <c r="E1553" s="395" t="n">
        <v>6.13</v>
      </c>
    </row>
    <row r="1554" customFormat="false" ht="12.75" hidden="false" customHeight="false" outlineLevel="0" collapsed="false">
      <c r="A1554" s="0" t="n">
        <v>43590</v>
      </c>
      <c r="B1554" s="0" t="s">
        <v>2765</v>
      </c>
      <c r="C1554" s="0" t="s">
        <v>88</v>
      </c>
      <c r="D1554" s="0" t="s">
        <v>1221</v>
      </c>
      <c r="E1554" s="395" t="n">
        <v>143.76</v>
      </c>
    </row>
    <row r="1555" customFormat="false" ht="12.75" hidden="false" customHeight="false" outlineLevel="0" collapsed="false">
      <c r="A1555" s="0" t="n">
        <v>43589</v>
      </c>
      <c r="B1555" s="0" t="s">
        <v>2766</v>
      </c>
      <c r="C1555" s="0" t="s">
        <v>88</v>
      </c>
      <c r="D1555" s="0" t="s">
        <v>1221</v>
      </c>
      <c r="E1555" s="395" t="n">
        <v>26.01</v>
      </c>
    </row>
    <row r="1556" customFormat="false" ht="12.75" hidden="false" customHeight="false" outlineLevel="0" collapsed="false">
      <c r="A1556" s="0" t="n">
        <v>34519</v>
      </c>
      <c r="B1556" s="0" t="s">
        <v>2767</v>
      </c>
      <c r="C1556" s="0" t="s">
        <v>88</v>
      </c>
      <c r="D1556" s="0" t="s">
        <v>1223</v>
      </c>
      <c r="E1556" s="395" t="n">
        <v>88.11</v>
      </c>
    </row>
    <row r="1557" customFormat="false" ht="12.75" hidden="false" customHeight="false" outlineLevel="0" collapsed="false">
      <c r="A1557" s="0" t="n">
        <v>1649</v>
      </c>
      <c r="B1557" s="0" t="s">
        <v>2768</v>
      </c>
      <c r="C1557" s="0" t="s">
        <v>88</v>
      </c>
      <c r="D1557" s="0" t="s">
        <v>1223</v>
      </c>
      <c r="E1557" s="395" t="n">
        <v>80.4</v>
      </c>
    </row>
    <row r="1558" customFormat="false" ht="12.75" hidden="false" customHeight="false" outlineLevel="0" collapsed="false">
      <c r="A1558" s="0" t="n">
        <v>1653</v>
      </c>
      <c r="B1558" s="0" t="s">
        <v>2769</v>
      </c>
      <c r="C1558" s="0" t="s">
        <v>88</v>
      </c>
      <c r="D1558" s="0" t="s">
        <v>1223</v>
      </c>
      <c r="E1558" s="395" t="n">
        <v>62.98</v>
      </c>
    </row>
    <row r="1559" customFormat="false" ht="12.75" hidden="false" customHeight="false" outlineLevel="0" collapsed="false">
      <c r="A1559" s="0" t="n">
        <v>1647</v>
      </c>
      <c r="B1559" s="0" t="s">
        <v>2770</v>
      </c>
      <c r="C1559" s="0" t="s">
        <v>88</v>
      </c>
      <c r="D1559" s="0" t="s">
        <v>1223</v>
      </c>
      <c r="E1559" s="395" t="n">
        <v>22.55</v>
      </c>
    </row>
    <row r="1560" customFormat="false" ht="12.75" hidden="false" customHeight="false" outlineLevel="0" collapsed="false">
      <c r="A1560" s="0" t="n">
        <v>1648</v>
      </c>
      <c r="B1560" s="0" t="s">
        <v>2771</v>
      </c>
      <c r="C1560" s="0" t="s">
        <v>88</v>
      </c>
      <c r="D1560" s="0" t="s">
        <v>1223</v>
      </c>
      <c r="E1560" s="395" t="n">
        <v>43.3</v>
      </c>
    </row>
    <row r="1561" customFormat="false" ht="12.75" hidden="false" customHeight="false" outlineLevel="0" collapsed="false">
      <c r="A1561" s="0" t="n">
        <v>1651</v>
      </c>
      <c r="B1561" s="0" t="s">
        <v>2772</v>
      </c>
      <c r="C1561" s="0" t="s">
        <v>88</v>
      </c>
      <c r="D1561" s="0" t="s">
        <v>1223</v>
      </c>
      <c r="E1561" s="395" t="n">
        <v>200.88</v>
      </c>
    </row>
    <row r="1562" customFormat="false" ht="12.75" hidden="false" customHeight="false" outlineLevel="0" collapsed="false">
      <c r="A1562" s="0" t="n">
        <v>1650</v>
      </c>
      <c r="B1562" s="0" t="s">
        <v>2773</v>
      </c>
      <c r="C1562" s="0" t="s">
        <v>88</v>
      </c>
      <c r="D1562" s="0" t="s">
        <v>1223</v>
      </c>
      <c r="E1562" s="395" t="n">
        <v>111.04</v>
      </c>
    </row>
    <row r="1563" customFormat="false" ht="12.75" hidden="false" customHeight="false" outlineLevel="0" collapsed="false">
      <c r="A1563" s="0" t="n">
        <v>1654</v>
      </c>
      <c r="B1563" s="0" t="s">
        <v>2774</v>
      </c>
      <c r="C1563" s="0" t="s">
        <v>88</v>
      </c>
      <c r="D1563" s="0" t="s">
        <v>1223</v>
      </c>
      <c r="E1563" s="395" t="n">
        <v>30.95</v>
      </c>
    </row>
    <row r="1564" customFormat="false" ht="12.75" hidden="false" customHeight="false" outlineLevel="0" collapsed="false">
      <c r="A1564" s="0" t="n">
        <v>1652</v>
      </c>
      <c r="B1564" s="0" t="s">
        <v>2775</v>
      </c>
      <c r="C1564" s="0" t="s">
        <v>88</v>
      </c>
      <c r="D1564" s="0" t="s">
        <v>1223</v>
      </c>
      <c r="E1564" s="395" t="n">
        <v>288.32</v>
      </c>
    </row>
    <row r="1565" customFormat="false" ht="12.75" hidden="false" customHeight="false" outlineLevel="0" collapsed="false">
      <c r="A1565" s="0" t="n">
        <v>10510</v>
      </c>
      <c r="B1565" s="0" t="s">
        <v>2776</v>
      </c>
      <c r="C1565" s="0" t="s">
        <v>88</v>
      </c>
      <c r="D1565" s="0" t="s">
        <v>1221</v>
      </c>
      <c r="E1565" s="395" t="n">
        <v>147.28</v>
      </c>
    </row>
    <row r="1566" customFormat="false" ht="12.75" hidden="false" customHeight="false" outlineLevel="0" collapsed="false">
      <c r="A1566" s="0" t="n">
        <v>1747</v>
      </c>
      <c r="B1566" s="0" t="s">
        <v>2777</v>
      </c>
      <c r="C1566" s="0" t="s">
        <v>88</v>
      </c>
      <c r="D1566" s="0" t="s">
        <v>1221</v>
      </c>
      <c r="E1566" s="395" t="n">
        <v>148.8</v>
      </c>
    </row>
    <row r="1567" customFormat="false" ht="12.75" hidden="false" customHeight="false" outlineLevel="0" collapsed="false">
      <c r="A1567" s="0" t="n">
        <v>1744</v>
      </c>
      <c r="B1567" s="0" t="s">
        <v>2778</v>
      </c>
      <c r="C1567" s="0" t="s">
        <v>88</v>
      </c>
      <c r="D1567" s="0" t="s">
        <v>1221</v>
      </c>
      <c r="E1567" s="395" t="n">
        <v>103.06</v>
      </c>
    </row>
    <row r="1568" customFormat="false" ht="12.75" hidden="false" customHeight="false" outlineLevel="0" collapsed="false">
      <c r="A1568" s="0" t="n">
        <v>1743</v>
      </c>
      <c r="B1568" s="0" t="s">
        <v>2779</v>
      </c>
      <c r="C1568" s="0" t="s">
        <v>88</v>
      </c>
      <c r="D1568" s="0" t="s">
        <v>1221</v>
      </c>
      <c r="E1568" s="395" t="n">
        <v>135.34</v>
      </c>
    </row>
    <row r="1569" customFormat="false" ht="12.75" hidden="false" customHeight="false" outlineLevel="0" collapsed="false">
      <c r="A1569" s="0" t="n">
        <v>39640</v>
      </c>
      <c r="B1569" s="0" t="s">
        <v>2780</v>
      </c>
      <c r="C1569" s="0" t="s">
        <v>88</v>
      </c>
      <c r="D1569" s="0" t="s">
        <v>1221</v>
      </c>
      <c r="E1569" s="395" t="n">
        <v>11.92</v>
      </c>
    </row>
    <row r="1570" customFormat="false" ht="12.75" hidden="false" customHeight="false" outlineLevel="0" collapsed="false">
      <c r="A1570" s="0" t="n">
        <v>7216</v>
      </c>
      <c r="B1570" s="0" t="s">
        <v>2781</v>
      </c>
      <c r="C1570" s="0" t="s">
        <v>88</v>
      </c>
      <c r="D1570" s="0" t="s">
        <v>1221</v>
      </c>
      <c r="E1570" s="395" t="n">
        <v>64.06</v>
      </c>
    </row>
    <row r="1571" customFormat="false" ht="12.75" hidden="false" customHeight="false" outlineLevel="0" collapsed="false">
      <c r="A1571" s="0" t="n">
        <v>20235</v>
      </c>
      <c r="B1571" s="0" t="s">
        <v>2782</v>
      </c>
      <c r="C1571" s="0" t="s">
        <v>88</v>
      </c>
      <c r="D1571" s="0" t="s">
        <v>1221</v>
      </c>
      <c r="E1571" s="395" t="n">
        <v>51.5</v>
      </c>
    </row>
    <row r="1572" customFormat="false" ht="12.75" hidden="false" customHeight="false" outlineLevel="0" collapsed="false">
      <c r="A1572" s="0" t="n">
        <v>7181</v>
      </c>
      <c r="B1572" s="0" t="s">
        <v>2783</v>
      </c>
      <c r="C1572" s="0" t="s">
        <v>88</v>
      </c>
      <c r="D1572" s="0" t="s">
        <v>1221</v>
      </c>
      <c r="E1572" s="395" t="n">
        <v>3.56</v>
      </c>
    </row>
    <row r="1573" customFormat="false" ht="12.75" hidden="false" customHeight="false" outlineLevel="0" collapsed="false">
      <c r="A1573" s="0" t="n">
        <v>40742</v>
      </c>
      <c r="B1573" s="0" t="s">
        <v>2784</v>
      </c>
      <c r="C1573" s="0" t="s">
        <v>88</v>
      </c>
      <c r="D1573" s="0" t="s">
        <v>1221</v>
      </c>
      <c r="E1573" s="395" t="n">
        <v>10.55</v>
      </c>
    </row>
    <row r="1574" customFormat="false" ht="12.75" hidden="false" customHeight="false" outlineLevel="0" collapsed="false">
      <c r="A1574" s="0" t="n">
        <v>7214</v>
      </c>
      <c r="B1574" s="0" t="s">
        <v>2785</v>
      </c>
      <c r="C1574" s="0" t="s">
        <v>88</v>
      </c>
      <c r="D1574" s="0" t="s">
        <v>1221</v>
      </c>
      <c r="E1574" s="395" t="n">
        <v>62.56</v>
      </c>
    </row>
    <row r="1575" customFormat="false" ht="12.75" hidden="false" customHeight="false" outlineLevel="0" collapsed="false">
      <c r="A1575" s="0" t="n">
        <v>7219</v>
      </c>
      <c r="B1575" s="0" t="s">
        <v>2786</v>
      </c>
      <c r="C1575" s="0" t="s">
        <v>88</v>
      </c>
      <c r="D1575" s="0" t="s">
        <v>1221</v>
      </c>
      <c r="E1575" s="395" t="n">
        <v>55.49</v>
      </c>
    </row>
    <row r="1576" customFormat="false" ht="12.75" hidden="false" customHeight="false" outlineLevel="0" collapsed="false">
      <c r="A1576" s="0" t="n">
        <v>37972</v>
      </c>
      <c r="B1576" s="0" t="s">
        <v>2787</v>
      </c>
      <c r="C1576" s="0" t="s">
        <v>88</v>
      </c>
      <c r="D1576" s="0" t="s">
        <v>1221</v>
      </c>
      <c r="E1576" s="395" t="n">
        <v>6.3</v>
      </c>
    </row>
    <row r="1577" customFormat="false" ht="12.75" hidden="false" customHeight="false" outlineLevel="0" collapsed="false">
      <c r="A1577" s="0" t="n">
        <v>37973</v>
      </c>
      <c r="B1577" s="0" t="s">
        <v>2788</v>
      </c>
      <c r="C1577" s="0" t="s">
        <v>88</v>
      </c>
      <c r="D1577" s="0" t="s">
        <v>1221</v>
      </c>
      <c r="E1577" s="395" t="n">
        <v>10.08</v>
      </c>
    </row>
    <row r="1578" customFormat="false" ht="12.75" hidden="false" customHeight="false" outlineLevel="0" collapsed="false">
      <c r="A1578" s="0" t="n">
        <v>37971</v>
      </c>
      <c r="B1578" s="0" t="s">
        <v>2789</v>
      </c>
      <c r="C1578" s="0" t="s">
        <v>88</v>
      </c>
      <c r="D1578" s="0" t="s">
        <v>1221</v>
      </c>
      <c r="E1578" s="395" t="n">
        <v>3.78</v>
      </c>
    </row>
    <row r="1579" customFormat="false" ht="12.75" hidden="false" customHeight="false" outlineLevel="0" collapsed="false">
      <c r="A1579" s="0" t="n">
        <v>20094</v>
      </c>
      <c r="B1579" s="0" t="s">
        <v>2790</v>
      </c>
      <c r="C1579" s="0" t="s">
        <v>88</v>
      </c>
      <c r="D1579" s="0" t="s">
        <v>1223</v>
      </c>
      <c r="E1579" s="395" t="n">
        <v>33.19</v>
      </c>
    </row>
    <row r="1580" customFormat="false" ht="12.75" hidden="false" customHeight="false" outlineLevel="0" collapsed="false">
      <c r="A1580" s="0" t="n">
        <v>20095</v>
      </c>
      <c r="B1580" s="0" t="s">
        <v>2791</v>
      </c>
      <c r="C1580" s="0" t="s">
        <v>88</v>
      </c>
      <c r="D1580" s="0" t="s">
        <v>1223</v>
      </c>
      <c r="E1580" s="395" t="n">
        <v>42.27</v>
      </c>
    </row>
    <row r="1581" customFormat="false" ht="12.75" hidden="false" customHeight="false" outlineLevel="0" collapsed="false">
      <c r="A1581" s="0" t="n">
        <v>1954</v>
      </c>
      <c r="B1581" s="0" t="s">
        <v>2792</v>
      </c>
      <c r="C1581" s="0" t="s">
        <v>88</v>
      </c>
      <c r="D1581" s="0" t="s">
        <v>1221</v>
      </c>
      <c r="E1581" s="395" t="n">
        <v>174</v>
      </c>
    </row>
    <row r="1582" customFormat="false" ht="12.75" hidden="false" customHeight="false" outlineLevel="0" collapsed="false">
      <c r="A1582" s="0" t="n">
        <v>1926</v>
      </c>
      <c r="B1582" s="0" t="s">
        <v>2793</v>
      </c>
      <c r="C1582" s="0" t="s">
        <v>88</v>
      </c>
      <c r="D1582" s="0" t="s">
        <v>1221</v>
      </c>
      <c r="E1582" s="395" t="n">
        <v>2.3</v>
      </c>
    </row>
    <row r="1583" customFormat="false" ht="12.75" hidden="false" customHeight="false" outlineLevel="0" collapsed="false">
      <c r="A1583" s="0" t="n">
        <v>1927</v>
      </c>
      <c r="B1583" s="0" t="s">
        <v>2794</v>
      </c>
      <c r="C1583" s="0" t="s">
        <v>88</v>
      </c>
      <c r="D1583" s="0" t="s">
        <v>1221</v>
      </c>
      <c r="E1583" s="395" t="n">
        <v>3.03</v>
      </c>
    </row>
    <row r="1584" customFormat="false" ht="12.75" hidden="false" customHeight="false" outlineLevel="0" collapsed="false">
      <c r="A1584" s="0" t="n">
        <v>1923</v>
      </c>
      <c r="B1584" s="0" t="s">
        <v>2795</v>
      </c>
      <c r="C1584" s="0" t="s">
        <v>88</v>
      </c>
      <c r="D1584" s="0" t="s">
        <v>1221</v>
      </c>
      <c r="E1584" s="395" t="n">
        <v>4.96</v>
      </c>
    </row>
    <row r="1585" customFormat="false" ht="12.75" hidden="false" customHeight="false" outlineLevel="0" collapsed="false">
      <c r="A1585" s="0" t="n">
        <v>1929</v>
      </c>
      <c r="B1585" s="0" t="s">
        <v>2796</v>
      </c>
      <c r="C1585" s="0" t="s">
        <v>88</v>
      </c>
      <c r="D1585" s="0" t="s">
        <v>1221</v>
      </c>
      <c r="E1585" s="395" t="n">
        <v>8.13</v>
      </c>
    </row>
    <row r="1586" customFormat="false" ht="12.75" hidden="false" customHeight="false" outlineLevel="0" collapsed="false">
      <c r="A1586" s="0" t="n">
        <v>1930</v>
      </c>
      <c r="B1586" s="0" t="s">
        <v>2797</v>
      </c>
      <c r="C1586" s="0" t="s">
        <v>88</v>
      </c>
      <c r="D1586" s="0" t="s">
        <v>1221</v>
      </c>
      <c r="E1586" s="395" t="n">
        <v>15.76</v>
      </c>
    </row>
    <row r="1587" customFormat="false" ht="12.75" hidden="false" customHeight="false" outlineLevel="0" collapsed="false">
      <c r="A1587" s="0" t="n">
        <v>1924</v>
      </c>
      <c r="B1587" s="0" t="s">
        <v>2798</v>
      </c>
      <c r="C1587" s="0" t="s">
        <v>88</v>
      </c>
      <c r="D1587" s="0" t="s">
        <v>1221</v>
      </c>
      <c r="E1587" s="395" t="n">
        <v>27.16</v>
      </c>
    </row>
    <row r="1588" customFormat="false" ht="12.75" hidden="false" customHeight="false" outlineLevel="0" collapsed="false">
      <c r="A1588" s="0" t="n">
        <v>1922</v>
      </c>
      <c r="B1588" s="0" t="s">
        <v>2799</v>
      </c>
      <c r="C1588" s="0" t="s">
        <v>88</v>
      </c>
      <c r="D1588" s="0" t="s">
        <v>1221</v>
      </c>
      <c r="E1588" s="395" t="n">
        <v>40.34</v>
      </c>
    </row>
    <row r="1589" customFormat="false" ht="12.75" hidden="false" customHeight="false" outlineLevel="0" collapsed="false">
      <c r="A1589" s="0" t="n">
        <v>1953</v>
      </c>
      <c r="B1589" s="0" t="s">
        <v>2800</v>
      </c>
      <c r="C1589" s="0" t="s">
        <v>88</v>
      </c>
      <c r="D1589" s="0" t="s">
        <v>1221</v>
      </c>
      <c r="E1589" s="395" t="n">
        <v>70.5</v>
      </c>
    </row>
    <row r="1590" customFormat="false" ht="12.75" hidden="false" customHeight="false" outlineLevel="0" collapsed="false">
      <c r="A1590" s="0" t="n">
        <v>1962</v>
      </c>
      <c r="B1590" s="0" t="s">
        <v>2801</v>
      </c>
      <c r="C1590" s="0" t="s">
        <v>88</v>
      </c>
      <c r="D1590" s="0" t="s">
        <v>1221</v>
      </c>
      <c r="E1590" s="395" t="n">
        <v>230.65</v>
      </c>
    </row>
    <row r="1591" customFormat="false" ht="12.75" hidden="false" customHeight="false" outlineLevel="0" collapsed="false">
      <c r="A1591" s="0" t="n">
        <v>1955</v>
      </c>
      <c r="B1591" s="0" t="s">
        <v>2802</v>
      </c>
      <c r="C1591" s="0" t="s">
        <v>88</v>
      </c>
      <c r="D1591" s="0" t="s">
        <v>1221</v>
      </c>
      <c r="E1591" s="395" t="n">
        <v>3.05</v>
      </c>
    </row>
    <row r="1592" customFormat="false" ht="12.75" hidden="false" customHeight="false" outlineLevel="0" collapsed="false">
      <c r="A1592" s="0" t="n">
        <v>1956</v>
      </c>
      <c r="B1592" s="0" t="s">
        <v>2803</v>
      </c>
      <c r="C1592" s="0" t="s">
        <v>88</v>
      </c>
      <c r="D1592" s="0" t="s">
        <v>1221</v>
      </c>
      <c r="E1592" s="395" t="n">
        <v>3.93</v>
      </c>
    </row>
    <row r="1593" customFormat="false" ht="12.75" hidden="false" customHeight="false" outlineLevel="0" collapsed="false">
      <c r="A1593" s="0" t="n">
        <v>1957</v>
      </c>
      <c r="B1593" s="0" t="s">
        <v>2804</v>
      </c>
      <c r="C1593" s="0" t="s">
        <v>88</v>
      </c>
      <c r="D1593" s="0" t="s">
        <v>1221</v>
      </c>
      <c r="E1593" s="395" t="n">
        <v>8.94</v>
      </c>
    </row>
    <row r="1594" customFormat="false" ht="12.75" hidden="false" customHeight="false" outlineLevel="0" collapsed="false">
      <c r="A1594" s="0" t="n">
        <v>1958</v>
      </c>
      <c r="B1594" s="0" t="s">
        <v>2805</v>
      </c>
      <c r="C1594" s="0" t="s">
        <v>88</v>
      </c>
      <c r="D1594" s="0" t="s">
        <v>1221</v>
      </c>
      <c r="E1594" s="395" t="n">
        <v>15.87</v>
      </c>
    </row>
    <row r="1595" customFormat="false" ht="12.75" hidden="false" customHeight="false" outlineLevel="0" collapsed="false">
      <c r="A1595" s="0" t="n">
        <v>1959</v>
      </c>
      <c r="B1595" s="0" t="s">
        <v>2806</v>
      </c>
      <c r="C1595" s="0" t="s">
        <v>88</v>
      </c>
      <c r="D1595" s="0" t="s">
        <v>1221</v>
      </c>
      <c r="E1595" s="395" t="n">
        <v>19.35</v>
      </c>
    </row>
    <row r="1596" customFormat="false" ht="12.75" hidden="false" customHeight="false" outlineLevel="0" collapsed="false">
      <c r="A1596" s="0" t="n">
        <v>1925</v>
      </c>
      <c r="B1596" s="0" t="s">
        <v>2807</v>
      </c>
      <c r="C1596" s="0" t="s">
        <v>88</v>
      </c>
      <c r="D1596" s="0" t="s">
        <v>1221</v>
      </c>
      <c r="E1596" s="395" t="n">
        <v>47.82</v>
      </c>
    </row>
    <row r="1597" customFormat="false" ht="12.75" hidden="false" customHeight="false" outlineLevel="0" collapsed="false">
      <c r="A1597" s="0" t="n">
        <v>1960</v>
      </c>
      <c r="B1597" s="0" t="s">
        <v>2808</v>
      </c>
      <c r="C1597" s="0" t="s">
        <v>88</v>
      </c>
      <c r="D1597" s="0" t="s">
        <v>1221</v>
      </c>
      <c r="E1597" s="395" t="n">
        <v>67.99</v>
      </c>
    </row>
    <row r="1598" customFormat="false" ht="12.75" hidden="false" customHeight="false" outlineLevel="0" collapsed="false">
      <c r="A1598" s="0" t="n">
        <v>1961</v>
      </c>
      <c r="B1598" s="0" t="s">
        <v>2809</v>
      </c>
      <c r="C1598" s="0" t="s">
        <v>88</v>
      </c>
      <c r="D1598" s="0" t="s">
        <v>1221</v>
      </c>
      <c r="E1598" s="395" t="n">
        <v>97.7</v>
      </c>
    </row>
    <row r="1599" customFormat="false" ht="12.75" hidden="false" customHeight="false" outlineLevel="0" collapsed="false">
      <c r="A1599" s="0" t="n">
        <v>38426</v>
      </c>
      <c r="B1599" s="0" t="s">
        <v>2810</v>
      </c>
      <c r="C1599" s="0" t="s">
        <v>88</v>
      </c>
      <c r="D1599" s="0" t="s">
        <v>1221</v>
      </c>
      <c r="E1599" s="395" t="n">
        <v>28.87</v>
      </c>
    </row>
    <row r="1600" customFormat="false" ht="12.75" hidden="false" customHeight="false" outlineLevel="0" collapsed="false">
      <c r="A1600" s="0" t="n">
        <v>38423</v>
      </c>
      <c r="B1600" s="0" t="s">
        <v>2811</v>
      </c>
      <c r="C1600" s="0" t="s">
        <v>88</v>
      </c>
      <c r="D1600" s="0" t="s">
        <v>1221</v>
      </c>
      <c r="E1600" s="395" t="n">
        <v>65.48</v>
      </c>
    </row>
    <row r="1601" customFormat="false" ht="12.75" hidden="false" customHeight="false" outlineLevel="0" collapsed="false">
      <c r="A1601" s="0" t="n">
        <v>38421</v>
      </c>
      <c r="B1601" s="0" t="s">
        <v>2812</v>
      </c>
      <c r="C1601" s="0" t="s">
        <v>88</v>
      </c>
      <c r="D1601" s="0" t="s">
        <v>1221</v>
      </c>
      <c r="E1601" s="395" t="n">
        <v>30.91</v>
      </c>
    </row>
    <row r="1602" customFormat="false" ht="12.75" hidden="false" customHeight="false" outlineLevel="0" collapsed="false">
      <c r="A1602" s="0" t="n">
        <v>38422</v>
      </c>
      <c r="B1602" s="0" t="s">
        <v>2813</v>
      </c>
      <c r="C1602" s="0" t="s">
        <v>88</v>
      </c>
      <c r="D1602" s="0" t="s">
        <v>1221</v>
      </c>
      <c r="E1602" s="395" t="n">
        <v>45.19</v>
      </c>
    </row>
    <row r="1603" customFormat="false" ht="12.75" hidden="false" customHeight="false" outlineLevel="0" collapsed="false">
      <c r="A1603" s="0" t="n">
        <v>39866</v>
      </c>
      <c r="B1603" s="0" t="s">
        <v>2814</v>
      </c>
      <c r="C1603" s="0" t="s">
        <v>88</v>
      </c>
      <c r="D1603" s="0" t="s">
        <v>1223</v>
      </c>
      <c r="E1603" s="395" t="n">
        <v>19.54</v>
      </c>
    </row>
    <row r="1604" customFormat="false" ht="12.75" hidden="false" customHeight="false" outlineLevel="0" collapsed="false">
      <c r="A1604" s="0" t="n">
        <v>39867</v>
      </c>
      <c r="B1604" s="0" t="s">
        <v>2815</v>
      </c>
      <c r="C1604" s="0" t="s">
        <v>88</v>
      </c>
      <c r="D1604" s="0" t="s">
        <v>1223</v>
      </c>
      <c r="E1604" s="395" t="n">
        <v>43.44</v>
      </c>
    </row>
    <row r="1605" customFormat="false" ht="12.75" hidden="false" customHeight="false" outlineLevel="0" collapsed="false">
      <c r="A1605" s="0" t="n">
        <v>39868</v>
      </c>
      <c r="B1605" s="0" t="s">
        <v>2816</v>
      </c>
      <c r="C1605" s="0" t="s">
        <v>88</v>
      </c>
      <c r="D1605" s="0" t="s">
        <v>1223</v>
      </c>
      <c r="E1605" s="395" t="n">
        <v>78.26</v>
      </c>
    </row>
    <row r="1606" customFormat="false" ht="12.75" hidden="false" customHeight="false" outlineLevel="0" collapsed="false">
      <c r="A1606" s="0" t="n">
        <v>37999</v>
      </c>
      <c r="B1606" s="0" t="s">
        <v>2817</v>
      </c>
      <c r="C1606" s="0" t="s">
        <v>88</v>
      </c>
      <c r="D1606" s="0" t="s">
        <v>1221</v>
      </c>
      <c r="E1606" s="395" t="n">
        <v>6.04</v>
      </c>
    </row>
    <row r="1607" customFormat="false" ht="12.75" hidden="false" customHeight="false" outlineLevel="0" collapsed="false">
      <c r="A1607" s="0" t="n">
        <v>38000</v>
      </c>
      <c r="B1607" s="0" t="s">
        <v>2818</v>
      </c>
      <c r="C1607" s="0" t="s">
        <v>88</v>
      </c>
      <c r="D1607" s="0" t="s">
        <v>1221</v>
      </c>
      <c r="E1607" s="395" t="n">
        <v>7.99</v>
      </c>
    </row>
    <row r="1608" customFormat="false" ht="12.75" hidden="false" customHeight="false" outlineLevel="0" collapsed="false">
      <c r="A1608" s="0" t="n">
        <v>38129</v>
      </c>
      <c r="B1608" s="0" t="s">
        <v>2819</v>
      </c>
      <c r="C1608" s="0" t="s">
        <v>88</v>
      </c>
      <c r="D1608" s="0" t="s">
        <v>1221</v>
      </c>
      <c r="E1608" s="395" t="n">
        <v>5.28</v>
      </c>
    </row>
    <row r="1609" customFormat="false" ht="12.75" hidden="false" customHeight="false" outlineLevel="0" collapsed="false">
      <c r="A1609" s="0" t="n">
        <v>38025</v>
      </c>
      <c r="B1609" s="0" t="s">
        <v>2820</v>
      </c>
      <c r="C1609" s="0" t="s">
        <v>88</v>
      </c>
      <c r="D1609" s="0" t="s">
        <v>1221</v>
      </c>
      <c r="E1609" s="395" t="n">
        <v>8.83</v>
      </c>
    </row>
    <row r="1610" customFormat="false" ht="12.75" hidden="false" customHeight="false" outlineLevel="0" collapsed="false">
      <c r="A1610" s="0" t="n">
        <v>38026</v>
      </c>
      <c r="B1610" s="0" t="s">
        <v>2821</v>
      </c>
      <c r="C1610" s="0" t="s">
        <v>88</v>
      </c>
      <c r="D1610" s="0" t="s">
        <v>1221</v>
      </c>
      <c r="E1610" s="395" t="n">
        <v>23.65</v>
      </c>
    </row>
    <row r="1611" customFormat="false" ht="12.75" hidden="false" customHeight="false" outlineLevel="0" collapsed="false">
      <c r="A1611" s="0" t="n">
        <v>1858</v>
      </c>
      <c r="B1611" s="0" t="s">
        <v>2822</v>
      </c>
      <c r="C1611" s="0" t="s">
        <v>88</v>
      </c>
      <c r="D1611" s="0" t="s">
        <v>1223</v>
      </c>
      <c r="E1611" s="395" t="n">
        <v>46.47</v>
      </c>
    </row>
    <row r="1612" customFormat="false" ht="12.75" hidden="false" customHeight="false" outlineLevel="0" collapsed="false">
      <c r="A1612" s="0" t="n">
        <v>1844</v>
      </c>
      <c r="B1612" s="0" t="s">
        <v>2823</v>
      </c>
      <c r="C1612" s="0" t="s">
        <v>88</v>
      </c>
      <c r="D1612" s="0" t="s">
        <v>1223</v>
      </c>
      <c r="E1612" s="395" t="n">
        <v>171.33</v>
      </c>
    </row>
    <row r="1613" customFormat="false" ht="12.75" hidden="false" customHeight="false" outlineLevel="0" collapsed="false">
      <c r="A1613" s="0" t="n">
        <v>1863</v>
      </c>
      <c r="B1613" s="0" t="s">
        <v>2824</v>
      </c>
      <c r="C1613" s="0" t="s">
        <v>88</v>
      </c>
      <c r="D1613" s="0" t="s">
        <v>1223</v>
      </c>
      <c r="E1613" s="395" t="n">
        <v>67.44</v>
      </c>
    </row>
    <row r="1614" customFormat="false" ht="12.75" hidden="false" customHeight="false" outlineLevel="0" collapsed="false">
      <c r="A1614" s="0" t="n">
        <v>1865</v>
      </c>
      <c r="B1614" s="0" t="s">
        <v>2825</v>
      </c>
      <c r="C1614" s="0" t="s">
        <v>88</v>
      </c>
      <c r="D1614" s="0" t="s">
        <v>1223</v>
      </c>
      <c r="E1614" s="395" t="n">
        <v>246.03</v>
      </c>
    </row>
    <row r="1615" customFormat="false" ht="12.75" hidden="false" customHeight="false" outlineLevel="0" collapsed="false">
      <c r="A1615" s="0" t="n">
        <v>36355</v>
      </c>
      <c r="B1615" s="0" t="s">
        <v>2826</v>
      </c>
      <c r="C1615" s="0" t="s">
        <v>88</v>
      </c>
      <c r="D1615" s="0" t="s">
        <v>1221</v>
      </c>
      <c r="E1615" s="395" t="n">
        <v>8.5</v>
      </c>
    </row>
    <row r="1616" customFormat="false" ht="12.75" hidden="false" customHeight="false" outlineLevel="0" collapsed="false">
      <c r="A1616" s="0" t="n">
        <v>36356</v>
      </c>
      <c r="B1616" s="0" t="s">
        <v>2827</v>
      </c>
      <c r="C1616" s="0" t="s">
        <v>88</v>
      </c>
      <c r="D1616" s="0" t="s">
        <v>1221</v>
      </c>
      <c r="E1616" s="395" t="n">
        <v>14.29</v>
      </c>
    </row>
    <row r="1617" customFormat="false" ht="12.75" hidden="false" customHeight="false" outlineLevel="0" collapsed="false">
      <c r="A1617" s="0" t="n">
        <v>1932</v>
      </c>
      <c r="B1617" s="0" t="s">
        <v>2828</v>
      </c>
      <c r="C1617" s="0" t="s">
        <v>88</v>
      </c>
      <c r="D1617" s="0" t="s">
        <v>1221</v>
      </c>
      <c r="E1617" s="395" t="n">
        <v>11.15</v>
      </c>
    </row>
    <row r="1618" customFormat="false" ht="12.75" hidden="false" customHeight="false" outlineLevel="0" collapsed="false">
      <c r="A1618" s="0" t="n">
        <v>1933</v>
      </c>
      <c r="B1618" s="0" t="s">
        <v>2829</v>
      </c>
      <c r="C1618" s="0" t="s">
        <v>88</v>
      </c>
      <c r="D1618" s="0" t="s">
        <v>1221</v>
      </c>
      <c r="E1618" s="395" t="n">
        <v>4.91</v>
      </c>
    </row>
    <row r="1619" customFormat="false" ht="12.75" hidden="false" customHeight="false" outlineLevel="0" collapsed="false">
      <c r="A1619" s="0" t="n">
        <v>1951</v>
      </c>
      <c r="B1619" s="0" t="s">
        <v>2830</v>
      </c>
      <c r="C1619" s="0" t="s">
        <v>88</v>
      </c>
      <c r="D1619" s="0" t="s">
        <v>1221</v>
      </c>
      <c r="E1619" s="395" t="n">
        <v>21.82</v>
      </c>
    </row>
    <row r="1620" customFormat="false" ht="12.75" hidden="false" customHeight="false" outlineLevel="0" collapsed="false">
      <c r="A1620" s="0" t="n">
        <v>1966</v>
      </c>
      <c r="B1620" s="0" t="s">
        <v>2831</v>
      </c>
      <c r="C1620" s="0" t="s">
        <v>88</v>
      </c>
      <c r="D1620" s="0" t="s">
        <v>1221</v>
      </c>
      <c r="E1620" s="395" t="n">
        <v>25.1</v>
      </c>
    </row>
    <row r="1621" customFormat="false" ht="12.75" hidden="false" customHeight="false" outlineLevel="0" collapsed="false">
      <c r="A1621" s="0" t="n">
        <v>1952</v>
      </c>
      <c r="B1621" s="0" t="s">
        <v>2832</v>
      </c>
      <c r="C1621" s="0" t="s">
        <v>88</v>
      </c>
      <c r="D1621" s="0" t="s">
        <v>1221</v>
      </c>
      <c r="E1621" s="395" t="n">
        <v>94.28</v>
      </c>
    </row>
    <row r="1622" customFormat="false" ht="12.75" hidden="false" customHeight="false" outlineLevel="0" collapsed="false">
      <c r="A1622" s="0" t="n">
        <v>20104</v>
      </c>
      <c r="B1622" s="0" t="s">
        <v>2833</v>
      </c>
      <c r="C1622" s="0" t="s">
        <v>88</v>
      </c>
      <c r="D1622" s="0" t="s">
        <v>1221</v>
      </c>
      <c r="E1622" s="395" t="n">
        <v>696.63</v>
      </c>
    </row>
    <row r="1623" customFormat="false" ht="12.75" hidden="false" customHeight="false" outlineLevel="0" collapsed="false">
      <c r="A1623" s="0" t="n">
        <v>20105</v>
      </c>
      <c r="B1623" s="0" t="s">
        <v>2834</v>
      </c>
      <c r="C1623" s="0" t="s">
        <v>88</v>
      </c>
      <c r="D1623" s="0" t="s">
        <v>1221</v>
      </c>
      <c r="E1623" s="395" t="n">
        <v>1085.06</v>
      </c>
    </row>
    <row r="1624" customFormat="false" ht="12.75" hidden="false" customHeight="false" outlineLevel="0" collapsed="false">
      <c r="A1624" s="0" t="n">
        <v>1965</v>
      </c>
      <c r="B1624" s="0" t="s">
        <v>2835</v>
      </c>
      <c r="C1624" s="0" t="s">
        <v>88</v>
      </c>
      <c r="D1624" s="0" t="s">
        <v>1221</v>
      </c>
      <c r="E1624" s="395" t="n">
        <v>50.9</v>
      </c>
    </row>
    <row r="1625" customFormat="false" ht="12.75" hidden="false" customHeight="false" outlineLevel="0" collapsed="false">
      <c r="A1625" s="0" t="n">
        <v>10765</v>
      </c>
      <c r="B1625" s="0" t="s">
        <v>2836</v>
      </c>
      <c r="C1625" s="0" t="s">
        <v>88</v>
      </c>
      <c r="D1625" s="0" t="s">
        <v>1221</v>
      </c>
      <c r="E1625" s="395" t="n">
        <v>12.86</v>
      </c>
    </row>
    <row r="1626" customFormat="false" ht="12.75" hidden="false" customHeight="false" outlineLevel="0" collapsed="false">
      <c r="A1626" s="0" t="n">
        <v>10767</v>
      </c>
      <c r="B1626" s="0" t="s">
        <v>2837</v>
      </c>
      <c r="C1626" s="0" t="s">
        <v>88</v>
      </c>
      <c r="D1626" s="0" t="s">
        <v>1221</v>
      </c>
      <c r="E1626" s="395" t="n">
        <v>42.15</v>
      </c>
    </row>
    <row r="1627" customFormat="false" ht="12.75" hidden="false" customHeight="false" outlineLevel="0" collapsed="false">
      <c r="A1627" s="0" t="n">
        <v>1970</v>
      </c>
      <c r="B1627" s="0" t="s">
        <v>2838</v>
      </c>
      <c r="C1627" s="0" t="s">
        <v>88</v>
      </c>
      <c r="D1627" s="0" t="s">
        <v>1221</v>
      </c>
      <c r="E1627" s="395" t="n">
        <v>52.83</v>
      </c>
    </row>
    <row r="1628" customFormat="false" ht="12.75" hidden="false" customHeight="false" outlineLevel="0" collapsed="false">
      <c r="A1628" s="0" t="n">
        <v>1967</v>
      </c>
      <c r="B1628" s="0" t="s">
        <v>2839</v>
      </c>
      <c r="C1628" s="0" t="s">
        <v>88</v>
      </c>
      <c r="D1628" s="0" t="s">
        <v>1221</v>
      </c>
      <c r="E1628" s="395" t="n">
        <v>5.88</v>
      </c>
    </row>
    <row r="1629" customFormat="false" ht="12.75" hidden="false" customHeight="false" outlineLevel="0" collapsed="false">
      <c r="A1629" s="0" t="n">
        <v>1968</v>
      </c>
      <c r="B1629" s="0" t="s">
        <v>2840</v>
      </c>
      <c r="C1629" s="0" t="s">
        <v>88</v>
      </c>
      <c r="D1629" s="0" t="s">
        <v>1221</v>
      </c>
      <c r="E1629" s="395" t="n">
        <v>12.31</v>
      </c>
    </row>
    <row r="1630" customFormat="false" ht="12.75" hidden="false" customHeight="false" outlineLevel="0" collapsed="false">
      <c r="A1630" s="0" t="n">
        <v>1969</v>
      </c>
      <c r="B1630" s="0" t="s">
        <v>2841</v>
      </c>
      <c r="C1630" s="0" t="s">
        <v>88</v>
      </c>
      <c r="D1630" s="0" t="s">
        <v>1221</v>
      </c>
      <c r="E1630" s="395" t="n">
        <v>36.23</v>
      </c>
    </row>
    <row r="1631" customFormat="false" ht="12.75" hidden="false" customHeight="false" outlineLevel="0" collapsed="false">
      <c r="A1631" s="0" t="n">
        <v>1839</v>
      </c>
      <c r="B1631" s="0" t="s">
        <v>2842</v>
      </c>
      <c r="C1631" s="0" t="s">
        <v>88</v>
      </c>
      <c r="D1631" s="0" t="s">
        <v>1223</v>
      </c>
      <c r="E1631" s="395" t="n">
        <v>167.53</v>
      </c>
    </row>
    <row r="1632" customFormat="false" ht="12.75" hidden="false" customHeight="false" outlineLevel="0" collapsed="false">
      <c r="A1632" s="0" t="n">
        <v>1835</v>
      </c>
      <c r="B1632" s="0" t="s">
        <v>2843</v>
      </c>
      <c r="C1632" s="0" t="s">
        <v>88</v>
      </c>
      <c r="D1632" s="0" t="s">
        <v>1223</v>
      </c>
      <c r="E1632" s="395" t="n">
        <v>35.62</v>
      </c>
    </row>
    <row r="1633" customFormat="false" ht="12.75" hidden="false" customHeight="false" outlineLevel="0" collapsed="false">
      <c r="A1633" s="0" t="n">
        <v>1823</v>
      </c>
      <c r="B1633" s="0" t="s">
        <v>2844</v>
      </c>
      <c r="C1633" s="0" t="s">
        <v>88</v>
      </c>
      <c r="D1633" s="0" t="s">
        <v>1223</v>
      </c>
      <c r="E1633" s="395" t="n">
        <v>68.86</v>
      </c>
    </row>
    <row r="1634" customFormat="false" ht="12.75" hidden="false" customHeight="false" outlineLevel="0" collapsed="false">
      <c r="A1634" s="0" t="n">
        <v>1827</v>
      </c>
      <c r="B1634" s="0" t="s">
        <v>2845</v>
      </c>
      <c r="C1634" s="0" t="s">
        <v>88</v>
      </c>
      <c r="D1634" s="0" t="s">
        <v>1223</v>
      </c>
      <c r="E1634" s="395" t="n">
        <v>165.9</v>
      </c>
    </row>
    <row r="1635" customFormat="false" ht="12.75" hidden="false" customHeight="false" outlineLevel="0" collapsed="false">
      <c r="A1635" s="0" t="n">
        <v>1831</v>
      </c>
      <c r="B1635" s="0" t="s">
        <v>2846</v>
      </c>
      <c r="C1635" s="0" t="s">
        <v>88</v>
      </c>
      <c r="D1635" s="0" t="s">
        <v>1223</v>
      </c>
      <c r="E1635" s="395" t="n">
        <v>36.22</v>
      </c>
    </row>
    <row r="1636" customFormat="false" ht="12.75" hidden="false" customHeight="false" outlineLevel="0" collapsed="false">
      <c r="A1636" s="0" t="n">
        <v>1825</v>
      </c>
      <c r="B1636" s="0" t="s">
        <v>2847</v>
      </c>
      <c r="C1636" s="0" t="s">
        <v>88</v>
      </c>
      <c r="D1636" s="0" t="s">
        <v>1223</v>
      </c>
      <c r="E1636" s="395" t="n">
        <v>89.38</v>
      </c>
    </row>
    <row r="1637" customFormat="false" ht="12.75" hidden="false" customHeight="false" outlineLevel="0" collapsed="false">
      <c r="A1637" s="0" t="n">
        <v>1828</v>
      </c>
      <c r="B1637" s="0" t="s">
        <v>2848</v>
      </c>
      <c r="C1637" s="0" t="s">
        <v>88</v>
      </c>
      <c r="D1637" s="0" t="s">
        <v>1223</v>
      </c>
      <c r="E1637" s="395" t="n">
        <v>202.45</v>
      </c>
    </row>
    <row r="1638" customFormat="false" ht="12.75" hidden="false" customHeight="false" outlineLevel="0" collapsed="false">
      <c r="A1638" s="0" t="n">
        <v>1845</v>
      </c>
      <c r="B1638" s="0" t="s">
        <v>2849</v>
      </c>
      <c r="C1638" s="0" t="s">
        <v>88</v>
      </c>
      <c r="D1638" s="0" t="s">
        <v>1223</v>
      </c>
      <c r="E1638" s="395" t="n">
        <v>45.38</v>
      </c>
    </row>
    <row r="1639" customFormat="false" ht="12.75" hidden="false" customHeight="false" outlineLevel="0" collapsed="false">
      <c r="A1639" s="0" t="n">
        <v>1824</v>
      </c>
      <c r="B1639" s="0" t="s">
        <v>2850</v>
      </c>
      <c r="C1639" s="0" t="s">
        <v>88</v>
      </c>
      <c r="D1639" s="0" t="s">
        <v>1223</v>
      </c>
      <c r="E1639" s="395" t="n">
        <v>107.15</v>
      </c>
    </row>
    <row r="1640" customFormat="false" ht="12.75" hidden="false" customHeight="false" outlineLevel="0" collapsed="false">
      <c r="A1640" s="0" t="n">
        <v>1941</v>
      </c>
      <c r="B1640" s="0" t="s">
        <v>2851</v>
      </c>
      <c r="C1640" s="0" t="s">
        <v>88</v>
      </c>
      <c r="D1640" s="0" t="s">
        <v>1221</v>
      </c>
      <c r="E1640" s="395" t="n">
        <v>34.09</v>
      </c>
    </row>
    <row r="1641" customFormat="false" ht="12.75" hidden="false" customHeight="false" outlineLevel="0" collapsed="false">
      <c r="A1641" s="0" t="n">
        <v>1940</v>
      </c>
      <c r="B1641" s="0" t="s">
        <v>2852</v>
      </c>
      <c r="C1641" s="0" t="s">
        <v>88</v>
      </c>
      <c r="D1641" s="0" t="s">
        <v>1221</v>
      </c>
      <c r="E1641" s="395" t="n">
        <v>25.76</v>
      </c>
    </row>
    <row r="1642" customFormat="false" ht="12.75" hidden="false" customHeight="false" outlineLevel="0" collapsed="false">
      <c r="A1642" s="0" t="n">
        <v>1937</v>
      </c>
      <c r="B1642" s="0" t="s">
        <v>2853</v>
      </c>
      <c r="C1642" s="0" t="s">
        <v>88</v>
      </c>
      <c r="D1642" s="0" t="s">
        <v>1221</v>
      </c>
      <c r="E1642" s="395" t="n">
        <v>5.35</v>
      </c>
    </row>
    <row r="1643" customFormat="false" ht="12.75" hidden="false" customHeight="false" outlineLevel="0" collapsed="false">
      <c r="A1643" s="0" t="n">
        <v>1939</v>
      </c>
      <c r="B1643" s="0" t="s">
        <v>2854</v>
      </c>
      <c r="C1643" s="0" t="s">
        <v>88</v>
      </c>
      <c r="D1643" s="0" t="s">
        <v>1221</v>
      </c>
      <c r="E1643" s="395" t="n">
        <v>10.59</v>
      </c>
    </row>
    <row r="1644" customFormat="false" ht="12.75" hidden="false" customHeight="false" outlineLevel="0" collapsed="false">
      <c r="A1644" s="0" t="n">
        <v>1942</v>
      </c>
      <c r="B1644" s="0" t="s">
        <v>2855</v>
      </c>
      <c r="C1644" s="0" t="s">
        <v>88</v>
      </c>
      <c r="D1644" s="0" t="s">
        <v>1221</v>
      </c>
      <c r="E1644" s="395" t="n">
        <v>48.64</v>
      </c>
    </row>
    <row r="1645" customFormat="false" ht="12.75" hidden="false" customHeight="false" outlineLevel="0" collapsed="false">
      <c r="A1645" s="0" t="n">
        <v>1938</v>
      </c>
      <c r="B1645" s="0" t="s">
        <v>2856</v>
      </c>
      <c r="C1645" s="0" t="s">
        <v>88</v>
      </c>
      <c r="D1645" s="0" t="s">
        <v>1221</v>
      </c>
      <c r="E1645" s="395" t="n">
        <v>6.77</v>
      </c>
    </row>
    <row r="1646" customFormat="false" ht="12.75" hidden="false" customHeight="false" outlineLevel="0" collapsed="false">
      <c r="A1646" s="0" t="n">
        <v>42692</v>
      </c>
      <c r="B1646" s="0" t="s">
        <v>2857</v>
      </c>
      <c r="C1646" s="0" t="s">
        <v>88</v>
      </c>
      <c r="D1646" s="0" t="s">
        <v>1223</v>
      </c>
      <c r="E1646" s="395" t="n">
        <v>545.85</v>
      </c>
    </row>
    <row r="1647" customFormat="false" ht="12.75" hidden="false" customHeight="false" outlineLevel="0" collapsed="false">
      <c r="A1647" s="0" t="n">
        <v>42693</v>
      </c>
      <c r="B1647" s="0" t="s">
        <v>2858</v>
      </c>
      <c r="C1647" s="0" t="s">
        <v>88</v>
      </c>
      <c r="D1647" s="0" t="s">
        <v>1223</v>
      </c>
      <c r="E1647" s="395" t="n">
        <v>897.89</v>
      </c>
    </row>
    <row r="1648" customFormat="false" ht="12.75" hidden="false" customHeight="false" outlineLevel="0" collapsed="false">
      <c r="A1648" s="0" t="n">
        <v>42695</v>
      </c>
      <c r="B1648" s="0" t="s">
        <v>2859</v>
      </c>
      <c r="C1648" s="0" t="s">
        <v>88</v>
      </c>
      <c r="D1648" s="0" t="s">
        <v>1223</v>
      </c>
      <c r="E1648" s="395" t="n">
        <v>682.71</v>
      </c>
    </row>
    <row r="1649" customFormat="false" ht="12.75" hidden="false" customHeight="false" outlineLevel="0" collapsed="false">
      <c r="A1649" s="0" t="n">
        <v>42694</v>
      </c>
      <c r="B1649" s="0" t="s">
        <v>2860</v>
      </c>
      <c r="C1649" s="0" t="s">
        <v>88</v>
      </c>
      <c r="D1649" s="0" t="s">
        <v>1223</v>
      </c>
      <c r="E1649" s="395" t="n">
        <v>1009.3</v>
      </c>
    </row>
    <row r="1650" customFormat="false" ht="12.75" hidden="false" customHeight="false" outlineLevel="0" collapsed="false">
      <c r="A1650" s="0" t="n">
        <v>20097</v>
      </c>
      <c r="B1650" s="0" t="s">
        <v>2861</v>
      </c>
      <c r="C1650" s="0" t="s">
        <v>88</v>
      </c>
      <c r="D1650" s="0" t="s">
        <v>1221</v>
      </c>
      <c r="E1650" s="395" t="n">
        <v>49.91</v>
      </c>
    </row>
    <row r="1651" customFormat="false" ht="12.75" hidden="false" customHeight="false" outlineLevel="0" collapsed="false">
      <c r="A1651" s="0" t="n">
        <v>20098</v>
      </c>
      <c r="B1651" s="0" t="s">
        <v>2862</v>
      </c>
      <c r="C1651" s="0" t="s">
        <v>88</v>
      </c>
      <c r="D1651" s="0" t="s">
        <v>1221</v>
      </c>
      <c r="E1651" s="395" t="n">
        <v>168.27</v>
      </c>
    </row>
    <row r="1652" customFormat="false" ht="12.75" hidden="false" customHeight="false" outlineLevel="0" collapsed="false">
      <c r="A1652" s="0" t="n">
        <v>20096</v>
      </c>
      <c r="B1652" s="0" t="s">
        <v>2863</v>
      </c>
      <c r="C1652" s="0" t="s">
        <v>88</v>
      </c>
      <c r="D1652" s="0" t="s">
        <v>1221</v>
      </c>
      <c r="E1652" s="395" t="n">
        <v>32.65</v>
      </c>
    </row>
    <row r="1653" customFormat="false" ht="12.75" hidden="false" customHeight="false" outlineLevel="0" collapsed="false">
      <c r="A1653" s="0" t="n">
        <v>1964</v>
      </c>
      <c r="B1653" s="0" t="s">
        <v>2864</v>
      </c>
      <c r="C1653" s="0" t="s">
        <v>88</v>
      </c>
      <c r="D1653" s="0" t="s">
        <v>1221</v>
      </c>
      <c r="E1653" s="395" t="n">
        <v>30.18</v>
      </c>
    </row>
    <row r="1654" customFormat="false" ht="12.75" hidden="false" customHeight="false" outlineLevel="0" collapsed="false">
      <c r="A1654" s="0" t="n">
        <v>1880</v>
      </c>
      <c r="B1654" s="0" t="s">
        <v>2865</v>
      </c>
      <c r="C1654" s="0" t="s">
        <v>88</v>
      </c>
      <c r="D1654" s="0" t="s">
        <v>1221</v>
      </c>
      <c r="E1654" s="395" t="n">
        <v>4.45</v>
      </c>
    </row>
    <row r="1655" customFormat="false" ht="12.75" hidden="false" customHeight="false" outlineLevel="0" collapsed="false">
      <c r="A1655" s="0" t="n">
        <v>39274</v>
      </c>
      <c r="B1655" s="0" t="s">
        <v>2866</v>
      </c>
      <c r="C1655" s="0" t="s">
        <v>88</v>
      </c>
      <c r="D1655" s="0" t="s">
        <v>1221</v>
      </c>
      <c r="E1655" s="395" t="n">
        <v>3.45</v>
      </c>
    </row>
    <row r="1656" customFormat="false" ht="12.75" hidden="false" customHeight="false" outlineLevel="0" collapsed="false">
      <c r="A1656" s="0" t="n">
        <v>2628</v>
      </c>
      <c r="B1656" s="0" t="s">
        <v>2867</v>
      </c>
      <c r="C1656" s="0" t="s">
        <v>88</v>
      </c>
      <c r="D1656" s="0" t="s">
        <v>1223</v>
      </c>
      <c r="E1656" s="395" t="n">
        <v>300.3</v>
      </c>
    </row>
    <row r="1657" customFormat="false" ht="12.75" hidden="false" customHeight="false" outlineLevel="0" collapsed="false">
      <c r="A1657" s="0" t="n">
        <v>2622</v>
      </c>
      <c r="B1657" s="0" t="s">
        <v>2868</v>
      </c>
      <c r="C1657" s="0" t="s">
        <v>88</v>
      </c>
      <c r="D1657" s="0" t="s">
        <v>1223</v>
      </c>
      <c r="E1657" s="395" t="n">
        <v>7.13</v>
      </c>
    </row>
    <row r="1658" customFormat="false" ht="12.75" hidden="false" customHeight="false" outlineLevel="0" collapsed="false">
      <c r="A1658" s="0" t="n">
        <v>2623</v>
      </c>
      <c r="B1658" s="0" t="s">
        <v>2869</v>
      </c>
      <c r="C1658" s="0" t="s">
        <v>88</v>
      </c>
      <c r="D1658" s="0" t="s">
        <v>1223</v>
      </c>
      <c r="E1658" s="395" t="n">
        <v>8.58</v>
      </c>
    </row>
    <row r="1659" customFormat="false" ht="12.75" hidden="false" customHeight="false" outlineLevel="0" collapsed="false">
      <c r="A1659" s="0" t="n">
        <v>2624</v>
      </c>
      <c r="B1659" s="0" t="s">
        <v>2870</v>
      </c>
      <c r="C1659" s="0" t="s">
        <v>88</v>
      </c>
      <c r="D1659" s="0" t="s">
        <v>1223</v>
      </c>
      <c r="E1659" s="395" t="n">
        <v>13.65</v>
      </c>
    </row>
    <row r="1660" customFormat="false" ht="12.75" hidden="false" customHeight="false" outlineLevel="0" collapsed="false">
      <c r="A1660" s="0" t="n">
        <v>2625</v>
      </c>
      <c r="B1660" s="0" t="s">
        <v>2871</v>
      </c>
      <c r="C1660" s="0" t="s">
        <v>88</v>
      </c>
      <c r="D1660" s="0" t="s">
        <v>1223</v>
      </c>
      <c r="E1660" s="395" t="n">
        <v>28.81</v>
      </c>
    </row>
    <row r="1661" customFormat="false" ht="12.75" hidden="false" customHeight="false" outlineLevel="0" collapsed="false">
      <c r="A1661" s="0" t="n">
        <v>2626</v>
      </c>
      <c r="B1661" s="0" t="s">
        <v>2872</v>
      </c>
      <c r="C1661" s="0" t="s">
        <v>88</v>
      </c>
      <c r="D1661" s="0" t="s">
        <v>1223</v>
      </c>
      <c r="E1661" s="395" t="n">
        <v>42.22</v>
      </c>
    </row>
    <row r="1662" customFormat="false" ht="12.75" hidden="false" customHeight="false" outlineLevel="0" collapsed="false">
      <c r="A1662" s="0" t="n">
        <v>2630</v>
      </c>
      <c r="B1662" s="0" t="s">
        <v>2873</v>
      </c>
      <c r="C1662" s="0" t="s">
        <v>88</v>
      </c>
      <c r="D1662" s="0" t="s">
        <v>1223</v>
      </c>
      <c r="E1662" s="395" t="n">
        <v>64.21</v>
      </c>
    </row>
    <row r="1663" customFormat="false" ht="12.75" hidden="false" customHeight="false" outlineLevel="0" collapsed="false">
      <c r="A1663" s="0" t="n">
        <v>2627</v>
      </c>
      <c r="B1663" s="0" t="s">
        <v>2874</v>
      </c>
      <c r="C1663" s="0" t="s">
        <v>88</v>
      </c>
      <c r="D1663" s="0" t="s">
        <v>1223</v>
      </c>
      <c r="E1663" s="395" t="n">
        <v>113.11</v>
      </c>
    </row>
    <row r="1664" customFormat="false" ht="12.75" hidden="false" customHeight="false" outlineLevel="0" collapsed="false">
      <c r="A1664" s="0" t="n">
        <v>2629</v>
      </c>
      <c r="B1664" s="0" t="s">
        <v>2875</v>
      </c>
      <c r="C1664" s="0" t="s">
        <v>88</v>
      </c>
      <c r="D1664" s="0" t="s">
        <v>1223</v>
      </c>
      <c r="E1664" s="395" t="n">
        <v>152.99</v>
      </c>
    </row>
    <row r="1665" customFormat="false" ht="12.75" hidden="false" customHeight="false" outlineLevel="0" collapsed="false">
      <c r="A1665" s="0" t="n">
        <v>12033</v>
      </c>
      <c r="B1665" s="0" t="s">
        <v>2876</v>
      </c>
      <c r="C1665" s="0" t="s">
        <v>88</v>
      </c>
      <c r="D1665" s="0" t="s">
        <v>1221</v>
      </c>
      <c r="E1665" s="395" t="n">
        <v>14.19</v>
      </c>
    </row>
    <row r="1666" customFormat="false" ht="12.75" hidden="false" customHeight="false" outlineLevel="0" collapsed="false">
      <c r="A1666" s="0" t="n">
        <v>40408</v>
      </c>
      <c r="B1666" s="0" t="s">
        <v>2877</v>
      </c>
      <c r="C1666" s="0" t="s">
        <v>88</v>
      </c>
      <c r="D1666" s="0" t="s">
        <v>1221</v>
      </c>
      <c r="E1666" s="395" t="n">
        <v>9.33</v>
      </c>
    </row>
    <row r="1667" customFormat="false" ht="12.75" hidden="false" customHeight="false" outlineLevel="0" collapsed="false">
      <c r="A1667" s="0" t="n">
        <v>40409</v>
      </c>
      <c r="B1667" s="0" t="s">
        <v>2878</v>
      </c>
      <c r="C1667" s="0" t="s">
        <v>88</v>
      </c>
      <c r="D1667" s="0" t="s">
        <v>1221</v>
      </c>
      <c r="E1667" s="395" t="n">
        <v>3.3</v>
      </c>
    </row>
    <row r="1668" customFormat="false" ht="12.75" hidden="false" customHeight="false" outlineLevel="0" collapsed="false">
      <c r="A1668" s="0" t="n">
        <v>39276</v>
      </c>
      <c r="B1668" s="0" t="s">
        <v>2879</v>
      </c>
      <c r="C1668" s="0" t="s">
        <v>88</v>
      </c>
      <c r="D1668" s="0" t="s">
        <v>1221</v>
      </c>
      <c r="E1668" s="395" t="n">
        <v>8.4</v>
      </c>
    </row>
    <row r="1669" customFormat="false" ht="12.75" hidden="false" customHeight="false" outlineLevel="0" collapsed="false">
      <c r="A1669" s="0" t="n">
        <v>39277</v>
      </c>
      <c r="B1669" s="0" t="s">
        <v>2880</v>
      </c>
      <c r="C1669" s="0" t="s">
        <v>88</v>
      </c>
      <c r="D1669" s="0" t="s">
        <v>1221</v>
      </c>
      <c r="E1669" s="395" t="n">
        <v>22.69</v>
      </c>
    </row>
    <row r="1670" customFormat="false" ht="12.75" hidden="false" customHeight="false" outlineLevel="0" collapsed="false">
      <c r="A1670" s="0" t="n">
        <v>12034</v>
      </c>
      <c r="B1670" s="0" t="s">
        <v>2881</v>
      </c>
      <c r="C1670" s="0" t="s">
        <v>88</v>
      </c>
      <c r="D1670" s="0" t="s">
        <v>1221</v>
      </c>
      <c r="E1670" s="395" t="n">
        <v>6.43</v>
      </c>
    </row>
    <row r="1671" customFormat="false" ht="12.75" hidden="false" customHeight="false" outlineLevel="0" collapsed="false">
      <c r="A1671" s="0" t="n">
        <v>39879</v>
      </c>
      <c r="B1671" s="0" t="s">
        <v>2882</v>
      </c>
      <c r="C1671" s="0" t="s">
        <v>88</v>
      </c>
      <c r="D1671" s="0" t="s">
        <v>1223</v>
      </c>
      <c r="E1671" s="395" t="n">
        <v>5.49</v>
      </c>
    </row>
    <row r="1672" customFormat="false" ht="12.75" hidden="false" customHeight="false" outlineLevel="0" collapsed="false">
      <c r="A1672" s="0" t="n">
        <v>39880</v>
      </c>
      <c r="B1672" s="0" t="s">
        <v>2883</v>
      </c>
      <c r="C1672" s="0" t="s">
        <v>88</v>
      </c>
      <c r="D1672" s="0" t="s">
        <v>1223</v>
      </c>
      <c r="E1672" s="395" t="n">
        <v>12.16</v>
      </c>
    </row>
    <row r="1673" customFormat="false" ht="12.75" hidden="false" customHeight="false" outlineLevel="0" collapsed="false">
      <c r="A1673" s="0" t="n">
        <v>39881</v>
      </c>
      <c r="B1673" s="0" t="s">
        <v>2884</v>
      </c>
      <c r="C1673" s="0" t="s">
        <v>88</v>
      </c>
      <c r="D1673" s="0" t="s">
        <v>1223</v>
      </c>
      <c r="E1673" s="395" t="n">
        <v>19.52</v>
      </c>
    </row>
    <row r="1674" customFormat="false" ht="12.75" hidden="false" customHeight="false" outlineLevel="0" collapsed="false">
      <c r="A1674" s="0" t="n">
        <v>39882</v>
      </c>
      <c r="B1674" s="0" t="s">
        <v>2885</v>
      </c>
      <c r="C1674" s="0" t="s">
        <v>88</v>
      </c>
      <c r="D1674" s="0" t="s">
        <v>1223</v>
      </c>
      <c r="E1674" s="395" t="n">
        <v>51.42</v>
      </c>
    </row>
    <row r="1675" customFormat="false" ht="12.75" hidden="false" customHeight="false" outlineLevel="0" collapsed="false">
      <c r="A1675" s="0" t="n">
        <v>39883</v>
      </c>
      <c r="B1675" s="0" t="s">
        <v>2886</v>
      </c>
      <c r="C1675" s="0" t="s">
        <v>88</v>
      </c>
      <c r="D1675" s="0" t="s">
        <v>1223</v>
      </c>
      <c r="E1675" s="395" t="n">
        <v>82.12</v>
      </c>
    </row>
    <row r="1676" customFormat="false" ht="12.75" hidden="false" customHeight="false" outlineLevel="0" collapsed="false">
      <c r="A1676" s="0" t="n">
        <v>39884</v>
      </c>
      <c r="B1676" s="0" t="s">
        <v>2887</v>
      </c>
      <c r="C1676" s="0" t="s">
        <v>88</v>
      </c>
      <c r="D1676" s="0" t="s">
        <v>1223</v>
      </c>
      <c r="E1676" s="395" t="n">
        <v>121.97</v>
      </c>
    </row>
    <row r="1677" customFormat="false" ht="12.75" hidden="false" customHeight="false" outlineLevel="0" collapsed="false">
      <c r="A1677" s="0" t="n">
        <v>39885</v>
      </c>
      <c r="B1677" s="0" t="s">
        <v>2888</v>
      </c>
      <c r="C1677" s="0" t="s">
        <v>88</v>
      </c>
      <c r="D1677" s="0" t="s">
        <v>1223</v>
      </c>
      <c r="E1677" s="395" t="n">
        <v>289.87</v>
      </c>
    </row>
    <row r="1678" customFormat="false" ht="12.75" hidden="false" customHeight="false" outlineLevel="0" collapsed="false">
      <c r="A1678" s="0" t="n">
        <v>1777</v>
      </c>
      <c r="B1678" s="0" t="s">
        <v>2889</v>
      </c>
      <c r="C1678" s="0" t="s">
        <v>88</v>
      </c>
      <c r="D1678" s="0" t="s">
        <v>1223</v>
      </c>
      <c r="E1678" s="395" t="n">
        <v>86.69</v>
      </c>
    </row>
    <row r="1679" customFormat="false" ht="12.75" hidden="false" customHeight="false" outlineLevel="0" collapsed="false">
      <c r="A1679" s="0" t="n">
        <v>1819</v>
      </c>
      <c r="B1679" s="0" t="s">
        <v>2890</v>
      </c>
      <c r="C1679" s="0" t="s">
        <v>88</v>
      </c>
      <c r="D1679" s="0" t="s">
        <v>1223</v>
      </c>
      <c r="E1679" s="395" t="n">
        <v>63.07</v>
      </c>
    </row>
    <row r="1680" customFormat="false" ht="12.75" hidden="false" customHeight="false" outlineLevel="0" collapsed="false">
      <c r="A1680" s="0" t="n">
        <v>1775</v>
      </c>
      <c r="B1680" s="0" t="s">
        <v>2891</v>
      </c>
      <c r="C1680" s="0" t="s">
        <v>88</v>
      </c>
      <c r="D1680" s="0" t="s">
        <v>1223</v>
      </c>
      <c r="E1680" s="395" t="n">
        <v>18.86</v>
      </c>
    </row>
    <row r="1681" customFormat="false" ht="12.75" hidden="false" customHeight="false" outlineLevel="0" collapsed="false">
      <c r="A1681" s="0" t="n">
        <v>1776</v>
      </c>
      <c r="B1681" s="0" t="s">
        <v>2892</v>
      </c>
      <c r="C1681" s="0" t="s">
        <v>88</v>
      </c>
      <c r="D1681" s="0" t="s">
        <v>1223</v>
      </c>
      <c r="E1681" s="395" t="n">
        <v>51.31</v>
      </c>
    </row>
    <row r="1682" customFormat="false" ht="12.75" hidden="false" customHeight="false" outlineLevel="0" collapsed="false">
      <c r="A1682" s="0" t="n">
        <v>1778</v>
      </c>
      <c r="B1682" s="0" t="s">
        <v>2893</v>
      </c>
      <c r="C1682" s="0" t="s">
        <v>88</v>
      </c>
      <c r="D1682" s="0" t="s">
        <v>1223</v>
      </c>
      <c r="E1682" s="395" t="n">
        <v>209.84</v>
      </c>
    </row>
    <row r="1683" customFormat="false" ht="12.75" hidden="false" customHeight="false" outlineLevel="0" collapsed="false">
      <c r="A1683" s="0" t="n">
        <v>1818</v>
      </c>
      <c r="B1683" s="0" t="s">
        <v>2894</v>
      </c>
      <c r="C1683" s="0" t="s">
        <v>88</v>
      </c>
      <c r="D1683" s="0" t="s">
        <v>1223</v>
      </c>
      <c r="E1683" s="395" t="n">
        <v>139.29</v>
      </c>
    </row>
    <row r="1684" customFormat="false" ht="12.75" hidden="false" customHeight="false" outlineLevel="0" collapsed="false">
      <c r="A1684" s="0" t="n">
        <v>1820</v>
      </c>
      <c r="B1684" s="0" t="s">
        <v>2895</v>
      </c>
      <c r="C1684" s="0" t="s">
        <v>88</v>
      </c>
      <c r="D1684" s="0" t="s">
        <v>1223</v>
      </c>
      <c r="E1684" s="395" t="n">
        <v>27.24</v>
      </c>
    </row>
    <row r="1685" customFormat="false" ht="12.75" hidden="false" customHeight="false" outlineLevel="0" collapsed="false">
      <c r="A1685" s="0" t="n">
        <v>1779</v>
      </c>
      <c r="B1685" s="0" t="s">
        <v>2896</v>
      </c>
      <c r="C1685" s="0" t="s">
        <v>88</v>
      </c>
      <c r="D1685" s="0" t="s">
        <v>1223</v>
      </c>
      <c r="E1685" s="395" t="n">
        <v>305.17</v>
      </c>
    </row>
    <row r="1686" customFormat="false" ht="12.75" hidden="false" customHeight="false" outlineLevel="0" collapsed="false">
      <c r="A1686" s="0" t="n">
        <v>1780</v>
      </c>
      <c r="B1686" s="0" t="s">
        <v>2897</v>
      </c>
      <c r="C1686" s="0" t="s">
        <v>88</v>
      </c>
      <c r="D1686" s="0" t="s">
        <v>1223</v>
      </c>
      <c r="E1686" s="395" t="n">
        <v>629.13</v>
      </c>
    </row>
    <row r="1687" customFormat="false" ht="12.75" hidden="false" customHeight="false" outlineLevel="0" collapsed="false">
      <c r="A1687" s="0" t="n">
        <v>1783</v>
      </c>
      <c r="B1687" s="0" t="s">
        <v>2898</v>
      </c>
      <c r="C1687" s="0" t="s">
        <v>88</v>
      </c>
      <c r="D1687" s="0" t="s">
        <v>1223</v>
      </c>
      <c r="E1687" s="395" t="n">
        <v>66.52</v>
      </c>
    </row>
    <row r="1688" customFormat="false" ht="12.75" hidden="false" customHeight="false" outlineLevel="0" collapsed="false">
      <c r="A1688" s="0" t="n">
        <v>1782</v>
      </c>
      <c r="B1688" s="0" t="s">
        <v>2899</v>
      </c>
      <c r="C1688" s="0" t="s">
        <v>88</v>
      </c>
      <c r="D1688" s="0" t="s">
        <v>1223</v>
      </c>
      <c r="E1688" s="395" t="n">
        <v>52.59</v>
      </c>
    </row>
    <row r="1689" customFormat="false" ht="12.75" hidden="false" customHeight="false" outlineLevel="0" collapsed="false">
      <c r="A1689" s="0" t="n">
        <v>1817</v>
      </c>
      <c r="B1689" s="0" t="s">
        <v>2900</v>
      </c>
      <c r="C1689" s="0" t="s">
        <v>88</v>
      </c>
      <c r="D1689" s="0" t="s">
        <v>1223</v>
      </c>
      <c r="E1689" s="395" t="n">
        <v>15.67</v>
      </c>
    </row>
    <row r="1690" customFormat="false" ht="12.75" hidden="false" customHeight="false" outlineLevel="0" collapsed="false">
      <c r="A1690" s="0" t="n">
        <v>1781</v>
      </c>
      <c r="B1690" s="0" t="s">
        <v>2901</v>
      </c>
      <c r="C1690" s="0" t="s">
        <v>88</v>
      </c>
      <c r="D1690" s="0" t="s">
        <v>1223</v>
      </c>
      <c r="E1690" s="395" t="n">
        <v>34.27</v>
      </c>
    </row>
    <row r="1691" customFormat="false" ht="12.75" hidden="false" customHeight="false" outlineLevel="0" collapsed="false">
      <c r="A1691" s="0" t="n">
        <v>1784</v>
      </c>
      <c r="B1691" s="0" t="s">
        <v>2902</v>
      </c>
      <c r="C1691" s="0" t="s">
        <v>88</v>
      </c>
      <c r="D1691" s="0" t="s">
        <v>1223</v>
      </c>
      <c r="E1691" s="395" t="n">
        <v>187.83</v>
      </c>
    </row>
    <row r="1692" customFormat="false" ht="12.75" hidden="false" customHeight="false" outlineLevel="0" collapsed="false">
      <c r="A1692" s="0" t="n">
        <v>1810</v>
      </c>
      <c r="B1692" s="0" t="s">
        <v>2903</v>
      </c>
      <c r="C1692" s="0" t="s">
        <v>88</v>
      </c>
      <c r="D1692" s="0" t="s">
        <v>1223</v>
      </c>
      <c r="E1692" s="395" t="n">
        <v>104.18</v>
      </c>
    </row>
    <row r="1693" customFormat="false" ht="12.75" hidden="false" customHeight="false" outlineLevel="0" collapsed="false">
      <c r="A1693" s="0" t="n">
        <v>1811</v>
      </c>
      <c r="B1693" s="0" t="s">
        <v>2904</v>
      </c>
      <c r="C1693" s="0" t="s">
        <v>88</v>
      </c>
      <c r="D1693" s="0" t="s">
        <v>1223</v>
      </c>
      <c r="E1693" s="395" t="n">
        <v>22.54</v>
      </c>
    </row>
    <row r="1694" customFormat="false" ht="12.75" hidden="false" customHeight="false" outlineLevel="0" collapsed="false">
      <c r="A1694" s="0" t="n">
        <v>1812</v>
      </c>
      <c r="B1694" s="0" t="s">
        <v>2905</v>
      </c>
      <c r="C1694" s="0" t="s">
        <v>88</v>
      </c>
      <c r="D1694" s="0" t="s">
        <v>1223</v>
      </c>
      <c r="E1694" s="395" t="n">
        <v>263</v>
      </c>
    </row>
    <row r="1695" customFormat="false" ht="12.75" hidden="false" customHeight="false" outlineLevel="0" collapsed="false">
      <c r="A1695" s="0" t="n">
        <v>40386</v>
      </c>
      <c r="B1695" s="0" t="s">
        <v>2906</v>
      </c>
      <c r="C1695" s="0" t="s">
        <v>88</v>
      </c>
      <c r="D1695" s="0" t="s">
        <v>1223</v>
      </c>
      <c r="E1695" s="395" t="n">
        <v>95.63</v>
      </c>
    </row>
    <row r="1696" customFormat="false" ht="12.75" hidden="false" customHeight="false" outlineLevel="0" collapsed="false">
      <c r="A1696" s="0" t="n">
        <v>40384</v>
      </c>
      <c r="B1696" s="0" t="s">
        <v>2907</v>
      </c>
      <c r="C1696" s="0" t="s">
        <v>88</v>
      </c>
      <c r="D1696" s="0" t="s">
        <v>1223</v>
      </c>
      <c r="E1696" s="395" t="n">
        <v>65.47</v>
      </c>
    </row>
    <row r="1697" customFormat="false" ht="12.75" hidden="false" customHeight="false" outlineLevel="0" collapsed="false">
      <c r="A1697" s="0" t="n">
        <v>40379</v>
      </c>
      <c r="B1697" s="0" t="s">
        <v>2908</v>
      </c>
      <c r="C1697" s="0" t="s">
        <v>88</v>
      </c>
      <c r="D1697" s="0" t="s">
        <v>1223</v>
      </c>
      <c r="E1697" s="395" t="n">
        <v>22.63</v>
      </c>
    </row>
    <row r="1698" customFormat="false" ht="12.75" hidden="false" customHeight="false" outlineLevel="0" collapsed="false">
      <c r="A1698" s="0" t="n">
        <v>40423</v>
      </c>
      <c r="B1698" s="0" t="s">
        <v>2909</v>
      </c>
      <c r="C1698" s="0" t="s">
        <v>88</v>
      </c>
      <c r="D1698" s="0" t="s">
        <v>1223</v>
      </c>
      <c r="E1698" s="395" t="n">
        <v>42.83</v>
      </c>
    </row>
    <row r="1699" customFormat="false" ht="12.75" hidden="false" customHeight="false" outlineLevel="0" collapsed="false">
      <c r="A1699" s="0" t="n">
        <v>40389</v>
      </c>
      <c r="B1699" s="0" t="s">
        <v>2910</v>
      </c>
      <c r="C1699" s="0" t="s">
        <v>88</v>
      </c>
      <c r="D1699" s="0" t="s">
        <v>1223</v>
      </c>
      <c r="E1699" s="395" t="n">
        <v>271.62</v>
      </c>
    </row>
    <row r="1700" customFormat="false" ht="12.75" hidden="false" customHeight="false" outlineLevel="0" collapsed="false">
      <c r="A1700" s="0" t="n">
        <v>40388</v>
      </c>
      <c r="B1700" s="0" t="s">
        <v>2911</v>
      </c>
      <c r="C1700" s="0" t="s">
        <v>88</v>
      </c>
      <c r="D1700" s="0" t="s">
        <v>1223</v>
      </c>
      <c r="E1700" s="395" t="n">
        <v>135.96</v>
      </c>
    </row>
    <row r="1701" customFormat="false" ht="12.75" hidden="false" customHeight="false" outlineLevel="0" collapsed="false">
      <c r="A1701" s="0" t="n">
        <v>40381</v>
      </c>
      <c r="B1701" s="0" t="s">
        <v>2912</v>
      </c>
      <c r="C1701" s="0" t="s">
        <v>88</v>
      </c>
      <c r="D1701" s="0" t="s">
        <v>1223</v>
      </c>
      <c r="E1701" s="395" t="n">
        <v>30.18</v>
      </c>
    </row>
    <row r="1702" customFormat="false" ht="12.75" hidden="false" customHeight="false" outlineLevel="0" collapsed="false">
      <c r="A1702" s="0" t="n">
        <v>40391</v>
      </c>
      <c r="B1702" s="0" t="s">
        <v>2913</v>
      </c>
      <c r="C1702" s="0" t="s">
        <v>88</v>
      </c>
      <c r="D1702" s="0" t="s">
        <v>1223</v>
      </c>
      <c r="E1702" s="395" t="n">
        <v>705</v>
      </c>
    </row>
    <row r="1703" customFormat="false" ht="12.75" hidden="false" customHeight="false" outlineLevel="0" collapsed="false">
      <c r="A1703" s="0" t="n">
        <v>40414</v>
      </c>
      <c r="B1703" s="0" t="s">
        <v>2914</v>
      </c>
      <c r="C1703" s="0" t="s">
        <v>88</v>
      </c>
      <c r="D1703" s="0" t="s">
        <v>1223</v>
      </c>
      <c r="E1703" s="395" t="n">
        <v>23.54</v>
      </c>
    </row>
    <row r="1704" customFormat="false" ht="12.75" hidden="false" customHeight="false" outlineLevel="0" collapsed="false">
      <c r="A1704" s="0" t="n">
        <v>40416</v>
      </c>
      <c r="B1704" s="0" t="s">
        <v>2915</v>
      </c>
      <c r="C1704" s="0" t="s">
        <v>88</v>
      </c>
      <c r="D1704" s="0" t="s">
        <v>1223</v>
      </c>
      <c r="E1704" s="395" t="n">
        <v>32.54</v>
      </c>
    </row>
    <row r="1705" customFormat="false" ht="12.75" hidden="false" customHeight="false" outlineLevel="0" collapsed="false">
      <c r="A1705" s="0" t="n">
        <v>40418</v>
      </c>
      <c r="B1705" s="0" t="s">
        <v>2916</v>
      </c>
      <c r="C1705" s="0" t="s">
        <v>88</v>
      </c>
      <c r="D1705" s="0" t="s">
        <v>1223</v>
      </c>
      <c r="E1705" s="395" t="n">
        <v>38.81</v>
      </c>
    </row>
    <row r="1706" customFormat="false" ht="12.75" hidden="false" customHeight="false" outlineLevel="0" collapsed="false">
      <c r="A1706" s="0" t="n">
        <v>2609</v>
      </c>
      <c r="B1706" s="0" t="s">
        <v>2917</v>
      </c>
      <c r="C1706" s="0" t="s">
        <v>88</v>
      </c>
      <c r="D1706" s="0" t="s">
        <v>1223</v>
      </c>
      <c r="E1706" s="395" t="n">
        <v>6.7</v>
      </c>
    </row>
    <row r="1707" customFormat="false" ht="12.75" hidden="false" customHeight="false" outlineLevel="0" collapsed="false">
      <c r="A1707" s="0" t="n">
        <v>2634</v>
      </c>
      <c r="B1707" s="0" t="s">
        <v>2918</v>
      </c>
      <c r="C1707" s="0" t="s">
        <v>88</v>
      </c>
      <c r="D1707" s="0" t="s">
        <v>1223</v>
      </c>
      <c r="E1707" s="395" t="n">
        <v>8.8</v>
      </c>
    </row>
    <row r="1708" customFormat="false" ht="12.75" hidden="false" customHeight="false" outlineLevel="0" collapsed="false">
      <c r="A1708" s="0" t="n">
        <v>2611</v>
      </c>
      <c r="B1708" s="0" t="s">
        <v>2919</v>
      </c>
      <c r="C1708" s="0" t="s">
        <v>88</v>
      </c>
      <c r="D1708" s="0" t="s">
        <v>1223</v>
      </c>
      <c r="E1708" s="395" t="n">
        <v>24.8</v>
      </c>
    </row>
    <row r="1709" customFormat="false" ht="12.75" hidden="false" customHeight="false" outlineLevel="0" collapsed="false">
      <c r="A1709" s="0" t="n">
        <v>34359</v>
      </c>
      <c r="B1709" s="0" t="s">
        <v>2920</v>
      </c>
      <c r="C1709" s="0" t="s">
        <v>88</v>
      </c>
      <c r="D1709" s="0" t="s">
        <v>1223</v>
      </c>
      <c r="E1709" s="395" t="n">
        <v>10.45</v>
      </c>
    </row>
    <row r="1710" customFormat="false" ht="12.75" hidden="false" customHeight="false" outlineLevel="0" collapsed="false">
      <c r="A1710" s="0" t="n">
        <v>1789</v>
      </c>
      <c r="B1710" s="0" t="s">
        <v>2921</v>
      </c>
      <c r="C1710" s="0" t="s">
        <v>88</v>
      </c>
      <c r="D1710" s="0" t="s">
        <v>1223</v>
      </c>
      <c r="E1710" s="395" t="n">
        <v>83.2</v>
      </c>
    </row>
    <row r="1711" customFormat="false" ht="12.75" hidden="false" customHeight="false" outlineLevel="0" collapsed="false">
      <c r="A1711" s="0" t="n">
        <v>1788</v>
      </c>
      <c r="B1711" s="0" t="s">
        <v>2922</v>
      </c>
      <c r="C1711" s="0" t="s">
        <v>88</v>
      </c>
      <c r="D1711" s="0" t="s">
        <v>1223</v>
      </c>
      <c r="E1711" s="395" t="n">
        <v>66.69</v>
      </c>
    </row>
    <row r="1712" customFormat="false" ht="12.75" hidden="false" customHeight="false" outlineLevel="0" collapsed="false">
      <c r="A1712" s="0" t="n">
        <v>1786</v>
      </c>
      <c r="B1712" s="0" t="s">
        <v>2923</v>
      </c>
      <c r="C1712" s="0" t="s">
        <v>88</v>
      </c>
      <c r="D1712" s="0" t="s">
        <v>1223</v>
      </c>
      <c r="E1712" s="395" t="n">
        <v>16.56</v>
      </c>
    </row>
    <row r="1713" customFormat="false" ht="12.75" hidden="false" customHeight="false" outlineLevel="0" collapsed="false">
      <c r="A1713" s="0" t="n">
        <v>1787</v>
      </c>
      <c r="B1713" s="0" t="s">
        <v>2924</v>
      </c>
      <c r="C1713" s="0" t="s">
        <v>88</v>
      </c>
      <c r="D1713" s="0" t="s">
        <v>1223</v>
      </c>
      <c r="E1713" s="395" t="n">
        <v>39.65</v>
      </c>
    </row>
    <row r="1714" customFormat="false" ht="12.75" hidden="false" customHeight="false" outlineLevel="0" collapsed="false">
      <c r="A1714" s="0" t="n">
        <v>1791</v>
      </c>
      <c r="B1714" s="0" t="s">
        <v>2925</v>
      </c>
      <c r="C1714" s="0" t="s">
        <v>88</v>
      </c>
      <c r="D1714" s="0" t="s">
        <v>1223</v>
      </c>
      <c r="E1714" s="395" t="n">
        <v>240.46</v>
      </c>
    </row>
    <row r="1715" customFormat="false" ht="12.75" hidden="false" customHeight="false" outlineLevel="0" collapsed="false">
      <c r="A1715" s="0" t="n">
        <v>1790</v>
      </c>
      <c r="B1715" s="0" t="s">
        <v>2926</v>
      </c>
      <c r="C1715" s="0" t="s">
        <v>88</v>
      </c>
      <c r="D1715" s="0" t="s">
        <v>1223</v>
      </c>
      <c r="E1715" s="395" t="n">
        <v>138.56</v>
      </c>
    </row>
    <row r="1716" customFormat="false" ht="12.75" hidden="false" customHeight="false" outlineLevel="0" collapsed="false">
      <c r="A1716" s="0" t="n">
        <v>1813</v>
      </c>
      <c r="B1716" s="0" t="s">
        <v>2927</v>
      </c>
      <c r="C1716" s="0" t="s">
        <v>88</v>
      </c>
      <c r="D1716" s="0" t="s">
        <v>1223</v>
      </c>
      <c r="E1716" s="395" t="n">
        <v>26.28</v>
      </c>
    </row>
    <row r="1717" customFormat="false" ht="12.75" hidden="false" customHeight="false" outlineLevel="0" collapsed="false">
      <c r="A1717" s="0" t="n">
        <v>1792</v>
      </c>
      <c r="B1717" s="0" t="s">
        <v>2928</v>
      </c>
      <c r="C1717" s="0" t="s">
        <v>88</v>
      </c>
      <c r="D1717" s="0" t="s">
        <v>1223</v>
      </c>
      <c r="E1717" s="395" t="n">
        <v>324.58</v>
      </c>
    </row>
    <row r="1718" customFormat="false" ht="12.75" hidden="false" customHeight="false" outlineLevel="0" collapsed="false">
      <c r="A1718" s="0" t="n">
        <v>1793</v>
      </c>
      <c r="B1718" s="0" t="s">
        <v>2929</v>
      </c>
      <c r="C1718" s="0" t="s">
        <v>88</v>
      </c>
      <c r="D1718" s="0" t="s">
        <v>1223</v>
      </c>
      <c r="E1718" s="395" t="n">
        <v>655.87</v>
      </c>
    </row>
    <row r="1719" customFormat="false" ht="12.75" hidden="false" customHeight="false" outlineLevel="0" collapsed="false">
      <c r="A1719" s="0" t="n">
        <v>1809</v>
      </c>
      <c r="B1719" s="0" t="s">
        <v>2930</v>
      </c>
      <c r="C1719" s="0" t="s">
        <v>88</v>
      </c>
      <c r="D1719" s="0" t="s">
        <v>1223</v>
      </c>
      <c r="E1719" s="395" t="n">
        <v>78</v>
      </c>
    </row>
    <row r="1720" customFormat="false" ht="12.75" hidden="false" customHeight="false" outlineLevel="0" collapsed="false">
      <c r="A1720" s="0" t="n">
        <v>1814</v>
      </c>
      <c r="B1720" s="0" t="s">
        <v>2931</v>
      </c>
      <c r="C1720" s="0" t="s">
        <v>88</v>
      </c>
      <c r="D1720" s="0" t="s">
        <v>1223</v>
      </c>
      <c r="E1720" s="395" t="n">
        <v>64.08</v>
      </c>
    </row>
    <row r="1721" customFormat="false" ht="12.75" hidden="false" customHeight="false" outlineLevel="0" collapsed="false">
      <c r="A1721" s="0" t="n">
        <v>1803</v>
      </c>
      <c r="B1721" s="0" t="s">
        <v>2932</v>
      </c>
      <c r="C1721" s="0" t="s">
        <v>88</v>
      </c>
      <c r="D1721" s="0" t="s">
        <v>1223</v>
      </c>
      <c r="E1721" s="395" t="n">
        <v>16.19</v>
      </c>
    </row>
    <row r="1722" customFormat="false" ht="12.75" hidden="false" customHeight="false" outlineLevel="0" collapsed="false">
      <c r="A1722" s="0" t="n">
        <v>1805</v>
      </c>
      <c r="B1722" s="0" t="s">
        <v>2933</v>
      </c>
      <c r="C1722" s="0" t="s">
        <v>88</v>
      </c>
      <c r="D1722" s="0" t="s">
        <v>1223</v>
      </c>
      <c r="E1722" s="395" t="n">
        <v>37.19</v>
      </c>
    </row>
    <row r="1723" customFormat="false" ht="12.75" hidden="false" customHeight="false" outlineLevel="0" collapsed="false">
      <c r="A1723" s="0" t="n">
        <v>1821</v>
      </c>
      <c r="B1723" s="0" t="s">
        <v>2934</v>
      </c>
      <c r="C1723" s="0" t="s">
        <v>88</v>
      </c>
      <c r="D1723" s="0" t="s">
        <v>1223</v>
      </c>
      <c r="E1723" s="395" t="n">
        <v>219.69</v>
      </c>
    </row>
    <row r="1724" customFormat="false" ht="12.75" hidden="false" customHeight="false" outlineLevel="0" collapsed="false">
      <c r="A1724" s="0" t="n">
        <v>1806</v>
      </c>
      <c r="B1724" s="0" t="s">
        <v>2935</v>
      </c>
      <c r="C1724" s="0" t="s">
        <v>88</v>
      </c>
      <c r="D1724" s="0" t="s">
        <v>1223</v>
      </c>
      <c r="E1724" s="395" t="n">
        <v>130.76</v>
      </c>
    </row>
    <row r="1725" customFormat="false" ht="12.75" hidden="false" customHeight="false" outlineLevel="0" collapsed="false">
      <c r="A1725" s="0" t="n">
        <v>1804</v>
      </c>
      <c r="B1725" s="0" t="s">
        <v>2936</v>
      </c>
      <c r="C1725" s="0" t="s">
        <v>88</v>
      </c>
      <c r="D1725" s="0" t="s">
        <v>1223</v>
      </c>
      <c r="E1725" s="395" t="n">
        <v>23.05</v>
      </c>
    </row>
    <row r="1726" customFormat="false" ht="12.75" hidden="false" customHeight="false" outlineLevel="0" collapsed="false">
      <c r="A1726" s="0" t="n">
        <v>1807</v>
      </c>
      <c r="B1726" s="0" t="s">
        <v>2937</v>
      </c>
      <c r="C1726" s="0" t="s">
        <v>88</v>
      </c>
      <c r="D1726" s="0" t="s">
        <v>1223</v>
      </c>
      <c r="E1726" s="395" t="n">
        <v>314.2</v>
      </c>
    </row>
    <row r="1727" customFormat="false" ht="12.75" hidden="false" customHeight="false" outlineLevel="0" collapsed="false">
      <c r="A1727" s="0" t="n">
        <v>1808</v>
      </c>
      <c r="B1727" s="0" t="s">
        <v>808</v>
      </c>
      <c r="C1727" s="0" t="s">
        <v>88</v>
      </c>
      <c r="D1727" s="0" t="s">
        <v>1223</v>
      </c>
      <c r="E1727" s="395" t="n">
        <v>629.91</v>
      </c>
    </row>
    <row r="1728" customFormat="false" ht="12.75" hidden="false" customHeight="false" outlineLevel="0" collapsed="false">
      <c r="A1728" s="0" t="n">
        <v>1797</v>
      </c>
      <c r="B1728" s="0" t="s">
        <v>2938</v>
      </c>
      <c r="C1728" s="0" t="s">
        <v>88</v>
      </c>
      <c r="D1728" s="0" t="s">
        <v>1223</v>
      </c>
      <c r="E1728" s="395" t="n">
        <v>94.47</v>
      </c>
    </row>
    <row r="1729" customFormat="false" ht="12.75" hidden="false" customHeight="false" outlineLevel="0" collapsed="false">
      <c r="A1729" s="0" t="n">
        <v>1796</v>
      </c>
      <c r="B1729" s="0" t="s">
        <v>2939</v>
      </c>
      <c r="C1729" s="0" t="s">
        <v>88</v>
      </c>
      <c r="D1729" s="0" t="s">
        <v>1223</v>
      </c>
      <c r="E1729" s="395" t="n">
        <v>72.47</v>
      </c>
    </row>
    <row r="1730" customFormat="false" ht="12.75" hidden="false" customHeight="false" outlineLevel="0" collapsed="false">
      <c r="A1730" s="0" t="n">
        <v>1794</v>
      </c>
      <c r="B1730" s="0" t="s">
        <v>2940</v>
      </c>
      <c r="C1730" s="0" t="s">
        <v>88</v>
      </c>
      <c r="D1730" s="0" t="s">
        <v>1223</v>
      </c>
      <c r="E1730" s="395" t="n">
        <v>17.3</v>
      </c>
    </row>
    <row r="1731" customFormat="false" ht="12.75" hidden="false" customHeight="false" outlineLevel="0" collapsed="false">
      <c r="A1731" s="0" t="n">
        <v>1816</v>
      </c>
      <c r="B1731" s="0" t="s">
        <v>2941</v>
      </c>
      <c r="C1731" s="0" t="s">
        <v>88</v>
      </c>
      <c r="D1731" s="0" t="s">
        <v>1223</v>
      </c>
      <c r="E1731" s="395" t="n">
        <v>39.01</v>
      </c>
    </row>
    <row r="1732" customFormat="false" ht="12.75" hidden="false" customHeight="false" outlineLevel="0" collapsed="false">
      <c r="A1732" s="0" t="n">
        <v>1815</v>
      </c>
      <c r="B1732" s="0" t="s">
        <v>2942</v>
      </c>
      <c r="C1732" s="0" t="s">
        <v>88</v>
      </c>
      <c r="D1732" s="0" t="s">
        <v>1223</v>
      </c>
      <c r="E1732" s="395" t="n">
        <v>299.55</v>
      </c>
    </row>
    <row r="1733" customFormat="false" ht="12.75" hidden="false" customHeight="false" outlineLevel="0" collapsed="false">
      <c r="A1733" s="0" t="n">
        <v>1798</v>
      </c>
      <c r="B1733" s="0" t="s">
        <v>2943</v>
      </c>
      <c r="C1733" s="0" t="s">
        <v>88</v>
      </c>
      <c r="D1733" s="0" t="s">
        <v>1223</v>
      </c>
      <c r="E1733" s="395" t="n">
        <v>134.04</v>
      </c>
    </row>
    <row r="1734" customFormat="false" ht="12.75" hidden="false" customHeight="false" outlineLevel="0" collapsed="false">
      <c r="A1734" s="0" t="n">
        <v>1795</v>
      </c>
      <c r="B1734" s="0" t="s">
        <v>2944</v>
      </c>
      <c r="C1734" s="0" t="s">
        <v>88</v>
      </c>
      <c r="D1734" s="0" t="s">
        <v>1223</v>
      </c>
      <c r="E1734" s="395" t="n">
        <v>23.96</v>
      </c>
    </row>
    <row r="1735" customFormat="false" ht="12.75" hidden="false" customHeight="false" outlineLevel="0" collapsed="false">
      <c r="A1735" s="0" t="n">
        <v>1799</v>
      </c>
      <c r="B1735" s="0" t="s">
        <v>2945</v>
      </c>
      <c r="C1735" s="0" t="s">
        <v>88</v>
      </c>
      <c r="D1735" s="0" t="s">
        <v>1223</v>
      </c>
      <c r="E1735" s="395" t="n">
        <v>390.13</v>
      </c>
    </row>
    <row r="1736" customFormat="false" ht="12.75" hidden="false" customHeight="false" outlineLevel="0" collapsed="false">
      <c r="A1736" s="0" t="n">
        <v>1800</v>
      </c>
      <c r="B1736" s="0" t="s">
        <v>2946</v>
      </c>
      <c r="C1736" s="0" t="s">
        <v>88</v>
      </c>
      <c r="D1736" s="0" t="s">
        <v>1223</v>
      </c>
      <c r="E1736" s="395" t="n">
        <v>744.83</v>
      </c>
    </row>
    <row r="1737" customFormat="false" ht="12.75" hidden="false" customHeight="false" outlineLevel="0" collapsed="false">
      <c r="A1737" s="0" t="n">
        <v>1802</v>
      </c>
      <c r="B1737" s="0" t="s">
        <v>2947</v>
      </c>
      <c r="C1737" s="0" t="s">
        <v>88</v>
      </c>
      <c r="D1737" s="0" t="s">
        <v>1223</v>
      </c>
      <c r="E1737" s="395" t="n">
        <v>1863.11</v>
      </c>
    </row>
    <row r="1738" customFormat="false" ht="12.75" hidden="false" customHeight="false" outlineLevel="0" collapsed="false">
      <c r="A1738" s="0" t="n">
        <v>40385</v>
      </c>
      <c r="B1738" s="0" t="s">
        <v>2948</v>
      </c>
      <c r="C1738" s="0" t="s">
        <v>88</v>
      </c>
      <c r="D1738" s="0" t="s">
        <v>1223</v>
      </c>
      <c r="E1738" s="395" t="n">
        <v>95.63</v>
      </c>
    </row>
    <row r="1739" customFormat="false" ht="12.75" hidden="false" customHeight="false" outlineLevel="0" collapsed="false">
      <c r="A1739" s="0" t="n">
        <v>40383</v>
      </c>
      <c r="B1739" s="0" t="s">
        <v>2949</v>
      </c>
      <c r="C1739" s="0" t="s">
        <v>88</v>
      </c>
      <c r="D1739" s="0" t="s">
        <v>1223</v>
      </c>
      <c r="E1739" s="395" t="n">
        <v>65.47</v>
      </c>
    </row>
    <row r="1740" customFormat="false" ht="12.75" hidden="false" customHeight="false" outlineLevel="0" collapsed="false">
      <c r="A1740" s="0" t="n">
        <v>40378</v>
      </c>
      <c r="B1740" s="0" t="s">
        <v>2950</v>
      </c>
      <c r="C1740" s="0" t="s">
        <v>88</v>
      </c>
      <c r="D1740" s="0" t="s">
        <v>1223</v>
      </c>
      <c r="E1740" s="395" t="n">
        <v>22.63</v>
      </c>
    </row>
    <row r="1741" customFormat="false" ht="12.75" hidden="false" customHeight="false" outlineLevel="0" collapsed="false">
      <c r="A1741" s="0" t="n">
        <v>40382</v>
      </c>
      <c r="B1741" s="0" t="s">
        <v>2951</v>
      </c>
      <c r="C1741" s="0" t="s">
        <v>88</v>
      </c>
      <c r="D1741" s="0" t="s">
        <v>1223</v>
      </c>
      <c r="E1741" s="395" t="n">
        <v>42.83</v>
      </c>
    </row>
    <row r="1742" customFormat="false" ht="12.75" hidden="false" customHeight="false" outlineLevel="0" collapsed="false">
      <c r="A1742" s="0" t="n">
        <v>40422</v>
      </c>
      <c r="B1742" s="0" t="s">
        <v>2952</v>
      </c>
      <c r="C1742" s="0" t="s">
        <v>88</v>
      </c>
      <c r="D1742" s="0" t="s">
        <v>1223</v>
      </c>
      <c r="E1742" s="395" t="n">
        <v>291.79</v>
      </c>
    </row>
    <row r="1743" customFormat="false" ht="12.75" hidden="false" customHeight="false" outlineLevel="0" collapsed="false">
      <c r="A1743" s="0" t="n">
        <v>40387</v>
      </c>
      <c r="B1743" s="0" t="s">
        <v>2953</v>
      </c>
      <c r="C1743" s="0" t="s">
        <v>88</v>
      </c>
      <c r="D1743" s="0" t="s">
        <v>1223</v>
      </c>
      <c r="E1743" s="395" t="n">
        <v>148.57</v>
      </c>
    </row>
    <row r="1744" customFormat="false" ht="12.75" hidden="false" customHeight="false" outlineLevel="0" collapsed="false">
      <c r="A1744" s="0" t="n">
        <v>40380</v>
      </c>
      <c r="B1744" s="0" t="s">
        <v>2954</v>
      </c>
      <c r="C1744" s="0" t="s">
        <v>88</v>
      </c>
      <c r="D1744" s="0" t="s">
        <v>1223</v>
      </c>
      <c r="E1744" s="395" t="n">
        <v>30.18</v>
      </c>
    </row>
    <row r="1745" customFormat="false" ht="12.75" hidden="false" customHeight="false" outlineLevel="0" collapsed="false">
      <c r="A1745" s="0" t="n">
        <v>40390</v>
      </c>
      <c r="B1745" s="0" t="s">
        <v>2955</v>
      </c>
      <c r="C1745" s="0" t="s">
        <v>88</v>
      </c>
      <c r="D1745" s="0" t="s">
        <v>1223</v>
      </c>
      <c r="E1745" s="395" t="n">
        <v>614.54</v>
      </c>
    </row>
    <row r="1746" customFormat="false" ht="12.75" hidden="false" customHeight="false" outlineLevel="0" collapsed="false">
      <c r="A1746" s="0" t="n">
        <v>40413</v>
      </c>
      <c r="B1746" s="0" t="s">
        <v>2956</v>
      </c>
      <c r="C1746" s="0" t="s">
        <v>88</v>
      </c>
      <c r="D1746" s="0" t="s">
        <v>1223</v>
      </c>
      <c r="E1746" s="395" t="n">
        <v>25.57</v>
      </c>
    </row>
    <row r="1747" customFormat="false" ht="12.75" hidden="false" customHeight="false" outlineLevel="0" collapsed="false">
      <c r="A1747" s="0" t="n">
        <v>40415</v>
      </c>
      <c r="B1747" s="0" t="s">
        <v>2957</v>
      </c>
      <c r="C1747" s="0" t="s">
        <v>88</v>
      </c>
      <c r="D1747" s="0" t="s">
        <v>1223</v>
      </c>
      <c r="E1747" s="395" t="n">
        <v>36.44</v>
      </c>
    </row>
    <row r="1748" customFormat="false" ht="12.75" hidden="false" customHeight="false" outlineLevel="0" collapsed="false">
      <c r="A1748" s="0" t="n">
        <v>40417</v>
      </c>
      <c r="B1748" s="0" t="s">
        <v>2958</v>
      </c>
      <c r="C1748" s="0" t="s">
        <v>88</v>
      </c>
      <c r="D1748" s="0" t="s">
        <v>1223</v>
      </c>
      <c r="E1748" s="395" t="n">
        <v>42.99</v>
      </c>
    </row>
    <row r="1749" customFormat="false" ht="12.75" hidden="false" customHeight="false" outlineLevel="0" collapsed="false">
      <c r="A1749" s="0" t="n">
        <v>39271</v>
      </c>
      <c r="B1749" s="0" t="s">
        <v>2959</v>
      </c>
      <c r="C1749" s="0" t="s">
        <v>88</v>
      </c>
      <c r="D1749" s="0" t="s">
        <v>1221</v>
      </c>
      <c r="E1749" s="395" t="n">
        <v>2.86</v>
      </c>
    </row>
    <row r="1750" customFormat="false" ht="12.75" hidden="false" customHeight="false" outlineLevel="0" collapsed="false">
      <c r="A1750" s="0" t="n">
        <v>39273</v>
      </c>
      <c r="B1750" s="0" t="s">
        <v>2960</v>
      </c>
      <c r="C1750" s="0" t="s">
        <v>88</v>
      </c>
      <c r="D1750" s="0" t="s">
        <v>1221</v>
      </c>
      <c r="E1750" s="395" t="n">
        <v>4.85</v>
      </c>
    </row>
    <row r="1751" customFormat="false" ht="12.75" hidden="false" customHeight="false" outlineLevel="0" collapsed="false">
      <c r="A1751" s="0" t="n">
        <v>39272</v>
      </c>
      <c r="B1751" s="0" t="s">
        <v>2961</v>
      </c>
      <c r="C1751" s="0" t="s">
        <v>88</v>
      </c>
      <c r="D1751" s="0" t="s">
        <v>1221</v>
      </c>
      <c r="E1751" s="395" t="n">
        <v>3.51</v>
      </c>
    </row>
    <row r="1752" customFormat="false" ht="12.75" hidden="false" customHeight="false" outlineLevel="0" collapsed="false">
      <c r="A1752" s="0" t="n">
        <v>1875</v>
      </c>
      <c r="B1752" s="0" t="s">
        <v>2962</v>
      </c>
      <c r="C1752" s="0" t="s">
        <v>88</v>
      </c>
      <c r="D1752" s="0" t="s">
        <v>1221</v>
      </c>
      <c r="E1752" s="395" t="n">
        <v>7.76</v>
      </c>
    </row>
    <row r="1753" customFormat="false" ht="12.75" hidden="false" customHeight="false" outlineLevel="0" collapsed="false">
      <c r="A1753" s="0" t="n">
        <v>1874</v>
      </c>
      <c r="B1753" s="0" t="s">
        <v>2963</v>
      </c>
      <c r="C1753" s="0" t="s">
        <v>88</v>
      </c>
      <c r="D1753" s="0" t="s">
        <v>1221</v>
      </c>
      <c r="E1753" s="395" t="n">
        <v>6.41</v>
      </c>
    </row>
    <row r="1754" customFormat="false" ht="12.75" hidden="false" customHeight="false" outlineLevel="0" collapsed="false">
      <c r="A1754" s="0" t="n">
        <v>1870</v>
      </c>
      <c r="B1754" s="0" t="s">
        <v>2964</v>
      </c>
      <c r="C1754" s="0" t="s">
        <v>88</v>
      </c>
      <c r="D1754" s="0" t="s">
        <v>1228</v>
      </c>
      <c r="E1754" s="395" t="n">
        <v>3.7</v>
      </c>
    </row>
    <row r="1755" customFormat="false" ht="12.75" hidden="false" customHeight="false" outlineLevel="0" collapsed="false">
      <c r="A1755" s="0" t="n">
        <v>1884</v>
      </c>
      <c r="B1755" s="0" t="s">
        <v>2965</v>
      </c>
      <c r="C1755" s="0" t="s">
        <v>88</v>
      </c>
      <c r="D1755" s="0" t="s">
        <v>1221</v>
      </c>
      <c r="E1755" s="395" t="n">
        <v>5.68</v>
      </c>
    </row>
    <row r="1756" customFormat="false" ht="12.75" hidden="false" customHeight="false" outlineLevel="0" collapsed="false">
      <c r="A1756" s="0" t="n">
        <v>1887</v>
      </c>
      <c r="B1756" s="0" t="s">
        <v>2966</v>
      </c>
      <c r="C1756" s="0" t="s">
        <v>88</v>
      </c>
      <c r="D1756" s="0" t="s">
        <v>1221</v>
      </c>
      <c r="E1756" s="395" t="n">
        <v>32.17</v>
      </c>
    </row>
    <row r="1757" customFormat="false" ht="12.75" hidden="false" customHeight="false" outlineLevel="0" collapsed="false">
      <c r="A1757" s="0" t="n">
        <v>1876</v>
      </c>
      <c r="B1757" s="0" t="s">
        <v>2967</v>
      </c>
      <c r="C1757" s="0" t="s">
        <v>88</v>
      </c>
      <c r="D1757" s="0" t="s">
        <v>1221</v>
      </c>
      <c r="E1757" s="395" t="n">
        <v>12.61</v>
      </c>
    </row>
    <row r="1758" customFormat="false" ht="12.75" hidden="false" customHeight="false" outlineLevel="0" collapsed="false">
      <c r="A1758" s="0" t="n">
        <v>1879</v>
      </c>
      <c r="B1758" s="0" t="s">
        <v>2968</v>
      </c>
      <c r="C1758" s="0" t="s">
        <v>88</v>
      </c>
      <c r="D1758" s="0" t="s">
        <v>1221</v>
      </c>
      <c r="E1758" s="395" t="n">
        <v>3.75</v>
      </c>
    </row>
    <row r="1759" customFormat="false" ht="12.75" hidden="false" customHeight="false" outlineLevel="0" collapsed="false">
      <c r="A1759" s="0" t="n">
        <v>1877</v>
      </c>
      <c r="B1759" s="0" t="s">
        <v>2969</v>
      </c>
      <c r="C1759" s="0" t="s">
        <v>88</v>
      </c>
      <c r="D1759" s="0" t="s">
        <v>1221</v>
      </c>
      <c r="E1759" s="395" t="n">
        <v>32.21</v>
      </c>
    </row>
    <row r="1760" customFormat="false" ht="12.75" hidden="false" customHeight="false" outlineLevel="0" collapsed="false">
      <c r="A1760" s="0" t="n">
        <v>1878</v>
      </c>
      <c r="B1760" s="0" t="s">
        <v>2970</v>
      </c>
      <c r="C1760" s="0" t="s">
        <v>88</v>
      </c>
      <c r="D1760" s="0" t="s">
        <v>1221</v>
      </c>
      <c r="E1760" s="395" t="n">
        <v>64.72</v>
      </c>
    </row>
    <row r="1761" customFormat="false" ht="12.75" hidden="false" customHeight="false" outlineLevel="0" collapsed="false">
      <c r="A1761" s="0" t="n">
        <v>2621</v>
      </c>
      <c r="B1761" s="0" t="s">
        <v>2971</v>
      </c>
      <c r="C1761" s="0" t="s">
        <v>88</v>
      </c>
      <c r="D1761" s="0" t="s">
        <v>1223</v>
      </c>
      <c r="E1761" s="395" t="n">
        <v>212.17</v>
      </c>
    </row>
    <row r="1762" customFormat="false" ht="12.75" hidden="false" customHeight="false" outlineLevel="0" collapsed="false">
      <c r="A1762" s="0" t="n">
        <v>2616</v>
      </c>
      <c r="B1762" s="0" t="s">
        <v>2972</v>
      </c>
      <c r="C1762" s="0" t="s">
        <v>88</v>
      </c>
      <c r="D1762" s="0" t="s">
        <v>1223</v>
      </c>
      <c r="E1762" s="395" t="n">
        <v>6</v>
      </c>
    </row>
    <row r="1763" customFormat="false" ht="12.75" hidden="false" customHeight="false" outlineLevel="0" collapsed="false">
      <c r="A1763" s="0" t="n">
        <v>2633</v>
      </c>
      <c r="B1763" s="0" t="s">
        <v>2973</v>
      </c>
      <c r="C1763" s="0" t="s">
        <v>88</v>
      </c>
      <c r="D1763" s="0" t="s">
        <v>1223</v>
      </c>
      <c r="E1763" s="395" t="n">
        <v>6.79</v>
      </c>
    </row>
    <row r="1764" customFormat="false" ht="12.75" hidden="false" customHeight="false" outlineLevel="0" collapsed="false">
      <c r="A1764" s="0" t="n">
        <v>2617</v>
      </c>
      <c r="B1764" s="0" t="s">
        <v>2974</v>
      </c>
      <c r="C1764" s="0" t="s">
        <v>88</v>
      </c>
      <c r="D1764" s="0" t="s">
        <v>1223</v>
      </c>
      <c r="E1764" s="395" t="n">
        <v>9.23</v>
      </c>
    </row>
    <row r="1765" customFormat="false" ht="12.75" hidden="false" customHeight="false" outlineLevel="0" collapsed="false">
      <c r="A1765" s="0" t="n">
        <v>2618</v>
      </c>
      <c r="B1765" s="0" t="s">
        <v>2975</v>
      </c>
      <c r="C1765" s="0" t="s">
        <v>88</v>
      </c>
      <c r="D1765" s="0" t="s">
        <v>1223</v>
      </c>
      <c r="E1765" s="395" t="n">
        <v>21.02</v>
      </c>
    </row>
    <row r="1766" customFormat="false" ht="12.75" hidden="false" customHeight="false" outlineLevel="0" collapsed="false">
      <c r="A1766" s="0" t="n">
        <v>2632</v>
      </c>
      <c r="B1766" s="0" t="s">
        <v>2976</v>
      </c>
      <c r="C1766" s="0" t="s">
        <v>88</v>
      </c>
      <c r="D1766" s="0" t="s">
        <v>1223</v>
      </c>
      <c r="E1766" s="395" t="n">
        <v>25.63</v>
      </c>
    </row>
    <row r="1767" customFormat="false" ht="12.75" hidden="false" customHeight="false" outlineLevel="0" collapsed="false">
      <c r="A1767" s="0" t="n">
        <v>2631</v>
      </c>
      <c r="B1767" s="0" t="s">
        <v>2977</v>
      </c>
      <c r="C1767" s="0" t="s">
        <v>88</v>
      </c>
      <c r="D1767" s="0" t="s">
        <v>1223</v>
      </c>
      <c r="E1767" s="395" t="n">
        <v>37.63</v>
      </c>
    </row>
    <row r="1768" customFormat="false" ht="12.75" hidden="false" customHeight="false" outlineLevel="0" collapsed="false">
      <c r="A1768" s="0" t="n">
        <v>2619</v>
      </c>
      <c r="B1768" s="0" t="s">
        <v>2978</v>
      </c>
      <c r="C1768" s="0" t="s">
        <v>88</v>
      </c>
      <c r="D1768" s="0" t="s">
        <v>1223</v>
      </c>
      <c r="E1768" s="395" t="n">
        <v>95.29</v>
      </c>
    </row>
    <row r="1769" customFormat="false" ht="12.75" hidden="false" customHeight="false" outlineLevel="0" collapsed="false">
      <c r="A1769" s="0" t="n">
        <v>2620</v>
      </c>
      <c r="B1769" s="0" t="s">
        <v>2979</v>
      </c>
      <c r="C1769" s="0" t="s">
        <v>88</v>
      </c>
      <c r="D1769" s="0" t="s">
        <v>1223</v>
      </c>
      <c r="E1769" s="395" t="n">
        <v>125.1</v>
      </c>
    </row>
    <row r="1770" customFormat="false" ht="12.75" hidden="false" customHeight="false" outlineLevel="0" collapsed="false">
      <c r="A1770" s="0" t="n">
        <v>44472</v>
      </c>
      <c r="B1770" s="0" t="s">
        <v>2980</v>
      </c>
      <c r="C1770" s="0" t="s">
        <v>88</v>
      </c>
      <c r="D1770" s="0" t="s">
        <v>1223</v>
      </c>
      <c r="E1770" s="395" t="n">
        <v>63.58</v>
      </c>
    </row>
    <row r="1771" customFormat="false" ht="12.75" hidden="false" customHeight="false" outlineLevel="0" collapsed="false">
      <c r="A1771" s="0" t="n">
        <v>38369</v>
      </c>
      <c r="B1771" s="0" t="s">
        <v>2981</v>
      </c>
      <c r="C1771" s="0" t="s">
        <v>88</v>
      </c>
      <c r="D1771" s="0" t="s">
        <v>1221</v>
      </c>
      <c r="E1771" s="395" t="n">
        <v>26.32</v>
      </c>
    </row>
    <row r="1772" customFormat="false" ht="12.75" hidden="false" customHeight="false" outlineLevel="0" collapsed="false">
      <c r="A1772" s="0" t="n">
        <v>38370</v>
      </c>
      <c r="B1772" s="0" t="s">
        <v>2982</v>
      </c>
      <c r="C1772" s="0" t="s">
        <v>88</v>
      </c>
      <c r="D1772" s="0" t="s">
        <v>1221</v>
      </c>
      <c r="E1772" s="395" t="n">
        <v>26.32</v>
      </c>
    </row>
    <row r="1773" customFormat="false" ht="12.75" hidden="false" customHeight="false" outlineLevel="0" collapsed="false">
      <c r="A1773" s="0" t="n">
        <v>38372</v>
      </c>
      <c r="B1773" s="0" t="s">
        <v>2983</v>
      </c>
      <c r="C1773" s="0" t="s">
        <v>88</v>
      </c>
      <c r="D1773" s="0" t="s">
        <v>1221</v>
      </c>
      <c r="E1773" s="395" t="n">
        <v>19.61</v>
      </c>
    </row>
    <row r="1774" customFormat="false" ht="12.75" hidden="false" customHeight="false" outlineLevel="0" collapsed="false">
      <c r="A1774" s="0" t="n">
        <v>2357</v>
      </c>
      <c r="B1774" s="0" t="s">
        <v>2984</v>
      </c>
      <c r="C1774" s="0" t="s">
        <v>1381</v>
      </c>
      <c r="D1774" s="0" t="s">
        <v>1221</v>
      </c>
      <c r="E1774" s="395" t="n">
        <v>7.37</v>
      </c>
    </row>
    <row r="1775" customFormat="false" ht="12.75" hidden="false" customHeight="false" outlineLevel="0" collapsed="false">
      <c r="A1775" s="0" t="n">
        <v>40806</v>
      </c>
      <c r="B1775" s="0" t="s">
        <v>2985</v>
      </c>
      <c r="C1775" s="0" t="s">
        <v>1383</v>
      </c>
      <c r="D1775" s="0" t="s">
        <v>1221</v>
      </c>
      <c r="E1775" s="395" t="n">
        <v>1315.31</v>
      </c>
    </row>
    <row r="1776" customFormat="false" ht="12.75" hidden="false" customHeight="false" outlineLevel="0" collapsed="false">
      <c r="A1776" s="0" t="n">
        <v>2355</v>
      </c>
      <c r="B1776" s="0" t="s">
        <v>2986</v>
      </c>
      <c r="C1776" s="0" t="s">
        <v>1381</v>
      </c>
      <c r="D1776" s="0" t="s">
        <v>1221</v>
      </c>
      <c r="E1776" s="395" t="n">
        <v>17.98</v>
      </c>
    </row>
    <row r="1777" customFormat="false" ht="12.75" hidden="false" customHeight="false" outlineLevel="0" collapsed="false">
      <c r="A1777" s="0" t="n">
        <v>40805</v>
      </c>
      <c r="B1777" s="0" t="s">
        <v>2987</v>
      </c>
      <c r="C1777" s="0" t="s">
        <v>1383</v>
      </c>
      <c r="D1777" s="0" t="s">
        <v>1221</v>
      </c>
      <c r="E1777" s="395" t="n">
        <v>3203.29</v>
      </c>
    </row>
    <row r="1778" customFormat="false" ht="12.75" hidden="false" customHeight="false" outlineLevel="0" collapsed="false">
      <c r="A1778" s="0" t="n">
        <v>2358</v>
      </c>
      <c r="B1778" s="0" t="s">
        <v>2988</v>
      </c>
      <c r="C1778" s="0" t="s">
        <v>1381</v>
      </c>
      <c r="D1778" s="0" t="s">
        <v>1221</v>
      </c>
      <c r="E1778" s="395" t="n">
        <v>13.89</v>
      </c>
    </row>
    <row r="1779" customFormat="false" ht="12.75" hidden="false" customHeight="false" outlineLevel="0" collapsed="false">
      <c r="A1779" s="0" t="n">
        <v>40807</v>
      </c>
      <c r="B1779" s="0" t="s">
        <v>2989</v>
      </c>
      <c r="C1779" s="0" t="s">
        <v>1383</v>
      </c>
      <c r="D1779" s="0" t="s">
        <v>1221</v>
      </c>
      <c r="E1779" s="395" t="n">
        <v>2472.86</v>
      </c>
    </row>
    <row r="1780" customFormat="false" ht="12.75" hidden="false" customHeight="false" outlineLevel="0" collapsed="false">
      <c r="A1780" s="0" t="n">
        <v>2359</v>
      </c>
      <c r="B1780" s="0" t="s">
        <v>2990</v>
      </c>
      <c r="C1780" s="0" t="s">
        <v>1381</v>
      </c>
      <c r="D1780" s="0" t="s">
        <v>1221</v>
      </c>
      <c r="E1780" s="395" t="n">
        <v>10.84</v>
      </c>
    </row>
    <row r="1781" customFormat="false" ht="12.75" hidden="false" customHeight="false" outlineLevel="0" collapsed="false">
      <c r="A1781" s="0" t="n">
        <v>40808</v>
      </c>
      <c r="B1781" s="0" t="s">
        <v>2991</v>
      </c>
      <c r="C1781" s="0" t="s">
        <v>1383</v>
      </c>
      <c r="D1781" s="0" t="s">
        <v>1221</v>
      </c>
      <c r="E1781" s="395" t="n">
        <v>1932.9</v>
      </c>
    </row>
    <row r="1782" customFormat="false" ht="12.75" hidden="false" customHeight="false" outlineLevel="0" collapsed="false">
      <c r="A1782" s="0" t="n">
        <v>44330</v>
      </c>
      <c r="B1782" s="0" t="s">
        <v>2992</v>
      </c>
      <c r="C1782" s="0" t="s">
        <v>1271</v>
      </c>
      <c r="D1782" s="0" t="s">
        <v>1221</v>
      </c>
      <c r="E1782" s="395" t="n">
        <v>8.49</v>
      </c>
    </row>
    <row r="1783" customFormat="false" ht="12.75" hidden="false" customHeight="false" outlineLevel="0" collapsed="false">
      <c r="A1783" s="0" t="n">
        <v>43144</v>
      </c>
      <c r="B1783" s="0" t="s">
        <v>2993</v>
      </c>
      <c r="C1783" s="0" t="s">
        <v>753</v>
      </c>
      <c r="D1783" s="0" t="s">
        <v>1221</v>
      </c>
      <c r="E1783" s="395" t="n">
        <v>40.66</v>
      </c>
    </row>
    <row r="1784" customFormat="false" ht="12.75" hidden="false" customHeight="false" outlineLevel="0" collapsed="false">
      <c r="A1784" s="0" t="n">
        <v>39397</v>
      </c>
      <c r="B1784" s="0" t="s">
        <v>2994</v>
      </c>
      <c r="C1784" s="0" t="s">
        <v>1271</v>
      </c>
      <c r="D1784" s="0" t="s">
        <v>1221</v>
      </c>
      <c r="E1784" s="395" t="n">
        <v>18.53</v>
      </c>
    </row>
    <row r="1785" customFormat="false" ht="12.75" hidden="false" customHeight="false" outlineLevel="0" collapsed="false">
      <c r="A1785" s="0" t="n">
        <v>2692</v>
      </c>
      <c r="B1785" s="0" t="s">
        <v>2995</v>
      </c>
      <c r="C1785" s="0" t="s">
        <v>1271</v>
      </c>
      <c r="D1785" s="0" t="s">
        <v>1221</v>
      </c>
      <c r="E1785" s="395" t="n">
        <v>7.47</v>
      </c>
    </row>
    <row r="1786" customFormat="false" ht="12.75" hidden="false" customHeight="false" outlineLevel="0" collapsed="false">
      <c r="A1786" s="0" t="n">
        <v>44329</v>
      </c>
      <c r="B1786" s="0" t="s">
        <v>2996</v>
      </c>
      <c r="C1786" s="0" t="s">
        <v>1271</v>
      </c>
      <c r="D1786" s="0" t="s">
        <v>1221</v>
      </c>
      <c r="E1786" s="395" t="n">
        <v>11.13</v>
      </c>
    </row>
    <row r="1787" customFormat="false" ht="12.75" hidden="false" customHeight="false" outlineLevel="0" collapsed="false">
      <c r="A1787" s="0" t="n">
        <v>5318</v>
      </c>
      <c r="B1787" s="0" t="s">
        <v>2997</v>
      </c>
      <c r="C1787" s="0" t="s">
        <v>1271</v>
      </c>
      <c r="D1787" s="0" t="s">
        <v>1228</v>
      </c>
      <c r="E1787" s="395" t="n">
        <v>18</v>
      </c>
    </row>
    <row r="1788" customFormat="false" ht="12.75" hidden="false" customHeight="false" outlineLevel="0" collapsed="false">
      <c r="A1788" s="0" t="n">
        <v>5330</v>
      </c>
      <c r="B1788" s="0" t="s">
        <v>2998</v>
      </c>
      <c r="C1788" s="0" t="s">
        <v>1271</v>
      </c>
      <c r="D1788" s="0" t="s">
        <v>1221</v>
      </c>
      <c r="E1788" s="395" t="n">
        <v>41.03</v>
      </c>
    </row>
    <row r="1789" customFormat="false" ht="12.75" hidden="false" customHeight="false" outlineLevel="0" collapsed="false">
      <c r="A1789" s="0" t="n">
        <v>44532</v>
      </c>
      <c r="B1789" s="0" t="s">
        <v>2999</v>
      </c>
      <c r="C1789" s="0" t="s">
        <v>88</v>
      </c>
      <c r="D1789" s="0" t="s">
        <v>1221</v>
      </c>
      <c r="E1789" s="395" t="n">
        <v>27.89</v>
      </c>
    </row>
    <row r="1790" customFormat="false" ht="12.75" hidden="false" customHeight="false" outlineLevel="0" collapsed="false">
      <c r="A1790" s="0" t="n">
        <v>44531</v>
      </c>
      <c r="B1790" s="0" t="s">
        <v>3000</v>
      </c>
      <c r="C1790" s="0" t="s">
        <v>88</v>
      </c>
      <c r="D1790" s="0" t="s">
        <v>1221</v>
      </c>
      <c r="E1790" s="395" t="n">
        <v>88.65</v>
      </c>
    </row>
    <row r="1791" customFormat="false" ht="12.75" hidden="false" customHeight="false" outlineLevel="0" collapsed="false">
      <c r="A1791" s="0" t="n">
        <v>38140</v>
      </c>
      <c r="B1791" s="0" t="s">
        <v>3001</v>
      </c>
      <c r="C1791" s="0" t="s">
        <v>88</v>
      </c>
      <c r="D1791" s="0" t="s">
        <v>1228</v>
      </c>
      <c r="E1791" s="395" t="n">
        <v>21.5</v>
      </c>
    </row>
    <row r="1792" customFormat="false" ht="12.75" hidden="false" customHeight="false" outlineLevel="0" collapsed="false">
      <c r="A1792" s="0" t="n">
        <v>13887</v>
      </c>
      <c r="B1792" s="0" t="s">
        <v>3002</v>
      </c>
      <c r="C1792" s="0" t="s">
        <v>88</v>
      </c>
      <c r="D1792" s="0" t="s">
        <v>1221</v>
      </c>
      <c r="E1792" s="395" t="n">
        <v>509.02</v>
      </c>
    </row>
    <row r="1793" customFormat="false" ht="12.75" hidden="false" customHeight="false" outlineLevel="0" collapsed="false">
      <c r="A1793" s="0" t="n">
        <v>44495</v>
      </c>
      <c r="B1793" s="0" t="s">
        <v>3003</v>
      </c>
      <c r="C1793" s="0" t="s">
        <v>88</v>
      </c>
      <c r="D1793" s="0" t="s">
        <v>1221</v>
      </c>
      <c r="E1793" s="395" t="n">
        <v>22.66</v>
      </c>
    </row>
    <row r="1794" customFormat="false" ht="12.75" hidden="false" customHeight="false" outlineLevel="0" collapsed="false">
      <c r="A1794" s="0" t="n">
        <v>44533</v>
      </c>
      <c r="B1794" s="0" t="s">
        <v>3004</v>
      </c>
      <c r="C1794" s="0" t="s">
        <v>88</v>
      </c>
      <c r="D1794" s="0" t="s">
        <v>1221</v>
      </c>
      <c r="E1794" s="395" t="n">
        <v>21.4</v>
      </c>
    </row>
    <row r="1795" customFormat="false" ht="12.75" hidden="false" customHeight="false" outlineLevel="0" collapsed="false">
      <c r="A1795" s="0" t="n">
        <v>44534</v>
      </c>
      <c r="B1795" s="0" t="s">
        <v>3005</v>
      </c>
      <c r="C1795" s="0" t="s">
        <v>88</v>
      </c>
      <c r="D1795" s="0" t="s">
        <v>1221</v>
      </c>
      <c r="E1795" s="395" t="n">
        <v>5.57</v>
      </c>
    </row>
    <row r="1796" customFormat="false" ht="12.75" hidden="false" customHeight="false" outlineLevel="0" collapsed="false">
      <c r="A1796" s="0" t="n">
        <v>34544</v>
      </c>
      <c r="B1796" s="0" t="s">
        <v>3006</v>
      </c>
      <c r="C1796" s="0" t="s">
        <v>88</v>
      </c>
      <c r="D1796" s="0" t="s">
        <v>1221</v>
      </c>
      <c r="E1796" s="395" t="n">
        <v>1686.92</v>
      </c>
    </row>
    <row r="1797" customFormat="false" ht="12.75" hidden="false" customHeight="false" outlineLevel="0" collapsed="false">
      <c r="A1797" s="0" t="n">
        <v>34729</v>
      </c>
      <c r="B1797" s="0" t="s">
        <v>3007</v>
      </c>
      <c r="C1797" s="0" t="s">
        <v>88</v>
      </c>
      <c r="D1797" s="0" t="s">
        <v>1221</v>
      </c>
      <c r="E1797" s="395" t="n">
        <v>1327.03</v>
      </c>
    </row>
    <row r="1798" customFormat="false" ht="12.75" hidden="false" customHeight="false" outlineLevel="0" collapsed="false">
      <c r="A1798" s="0" t="n">
        <v>34734</v>
      </c>
      <c r="B1798" s="0" t="s">
        <v>3008</v>
      </c>
      <c r="C1798" s="0" t="s">
        <v>88</v>
      </c>
      <c r="D1798" s="0" t="s">
        <v>1221</v>
      </c>
      <c r="E1798" s="395" t="n">
        <v>2054.66</v>
      </c>
    </row>
    <row r="1799" customFormat="false" ht="12.75" hidden="false" customHeight="false" outlineLevel="0" collapsed="false">
      <c r="A1799" s="0" t="n">
        <v>34738</v>
      </c>
      <c r="B1799" s="0" t="s">
        <v>3009</v>
      </c>
      <c r="C1799" s="0" t="s">
        <v>88</v>
      </c>
      <c r="D1799" s="0" t="s">
        <v>1221</v>
      </c>
      <c r="E1799" s="395" t="n">
        <v>4800.33</v>
      </c>
    </row>
    <row r="1800" customFormat="false" ht="12.75" hidden="false" customHeight="false" outlineLevel="0" collapsed="false">
      <c r="A1800" s="0" t="n">
        <v>2391</v>
      </c>
      <c r="B1800" s="0" t="s">
        <v>3010</v>
      </c>
      <c r="C1800" s="0" t="s">
        <v>88</v>
      </c>
      <c r="D1800" s="0" t="s">
        <v>1221</v>
      </c>
      <c r="E1800" s="395" t="n">
        <v>390.42</v>
      </c>
    </row>
    <row r="1801" customFormat="false" ht="12.75" hidden="false" customHeight="false" outlineLevel="0" collapsed="false">
      <c r="A1801" s="0" t="n">
        <v>2374</v>
      </c>
      <c r="B1801" s="0" t="s">
        <v>3011</v>
      </c>
      <c r="C1801" s="0" t="s">
        <v>88</v>
      </c>
      <c r="D1801" s="0" t="s">
        <v>1221</v>
      </c>
      <c r="E1801" s="395" t="n">
        <v>442.92</v>
      </c>
    </row>
    <row r="1802" customFormat="false" ht="12.75" hidden="false" customHeight="false" outlineLevel="0" collapsed="false">
      <c r="A1802" s="0" t="n">
        <v>2377</v>
      </c>
      <c r="B1802" s="0" t="s">
        <v>3012</v>
      </c>
      <c r="C1802" s="0" t="s">
        <v>88</v>
      </c>
      <c r="D1802" s="0" t="s">
        <v>1221</v>
      </c>
      <c r="E1802" s="395" t="n">
        <v>621.6</v>
      </c>
    </row>
    <row r="1803" customFormat="false" ht="12.75" hidden="false" customHeight="false" outlineLevel="0" collapsed="false">
      <c r="A1803" s="0" t="n">
        <v>2393</v>
      </c>
      <c r="B1803" s="0" t="s">
        <v>3013</v>
      </c>
      <c r="C1803" s="0" t="s">
        <v>88</v>
      </c>
      <c r="D1803" s="0" t="s">
        <v>1221</v>
      </c>
      <c r="E1803" s="395" t="n">
        <v>1040.95</v>
      </c>
    </row>
    <row r="1804" customFormat="false" ht="12.75" hidden="false" customHeight="false" outlineLevel="0" collapsed="false">
      <c r="A1804" s="0" t="n">
        <v>34705</v>
      </c>
      <c r="B1804" s="0" t="s">
        <v>3014</v>
      </c>
      <c r="C1804" s="0" t="s">
        <v>88</v>
      </c>
      <c r="D1804" s="0" t="s">
        <v>1221</v>
      </c>
      <c r="E1804" s="395" t="n">
        <v>910.46</v>
      </c>
    </row>
    <row r="1805" customFormat="false" ht="12.75" hidden="false" customHeight="false" outlineLevel="0" collapsed="false">
      <c r="A1805" s="0" t="n">
        <v>34707</v>
      </c>
      <c r="B1805" s="0" t="s">
        <v>3015</v>
      </c>
      <c r="C1805" s="0" t="s">
        <v>88</v>
      </c>
      <c r="D1805" s="0" t="s">
        <v>1221</v>
      </c>
      <c r="E1805" s="395" t="n">
        <v>1687.1</v>
      </c>
    </row>
    <row r="1806" customFormat="false" ht="12.75" hidden="false" customHeight="false" outlineLevel="0" collapsed="false">
      <c r="A1806" s="0" t="n">
        <v>2378</v>
      </c>
      <c r="B1806" s="0" t="s">
        <v>3016</v>
      </c>
      <c r="C1806" s="0" t="s">
        <v>88</v>
      </c>
      <c r="D1806" s="0" t="s">
        <v>1221</v>
      </c>
      <c r="E1806" s="395" t="n">
        <v>1429.88</v>
      </c>
    </row>
    <row r="1807" customFormat="false" ht="12.75" hidden="false" customHeight="false" outlineLevel="0" collapsed="false">
      <c r="A1807" s="0" t="n">
        <v>2379</v>
      </c>
      <c r="B1807" s="0" t="s">
        <v>3017</v>
      </c>
      <c r="C1807" s="0" t="s">
        <v>88</v>
      </c>
      <c r="D1807" s="0" t="s">
        <v>1221</v>
      </c>
      <c r="E1807" s="395" t="n">
        <v>1429.88</v>
      </c>
    </row>
    <row r="1808" customFormat="false" ht="12.75" hidden="false" customHeight="false" outlineLevel="0" collapsed="false">
      <c r="A1808" s="0" t="n">
        <v>2376</v>
      </c>
      <c r="B1808" s="0" t="s">
        <v>3018</v>
      </c>
      <c r="C1808" s="0" t="s">
        <v>88</v>
      </c>
      <c r="D1808" s="0" t="s">
        <v>1221</v>
      </c>
      <c r="E1808" s="395" t="n">
        <v>2355.01</v>
      </c>
    </row>
    <row r="1809" customFormat="false" ht="12.75" hidden="false" customHeight="false" outlineLevel="0" collapsed="false">
      <c r="A1809" s="0" t="n">
        <v>2394</v>
      </c>
      <c r="B1809" s="0" t="s">
        <v>3019</v>
      </c>
      <c r="C1809" s="0" t="s">
        <v>88</v>
      </c>
      <c r="D1809" s="0" t="s">
        <v>1221</v>
      </c>
      <c r="E1809" s="395" t="n">
        <v>5034.58</v>
      </c>
    </row>
    <row r="1810" customFormat="false" ht="12.75" hidden="false" customHeight="false" outlineLevel="0" collapsed="false">
      <c r="A1810" s="0" t="n">
        <v>34686</v>
      </c>
      <c r="B1810" s="0" t="s">
        <v>3020</v>
      </c>
      <c r="C1810" s="0" t="s">
        <v>88</v>
      </c>
      <c r="D1810" s="0" t="s">
        <v>1221</v>
      </c>
      <c r="E1810" s="395" t="n">
        <v>15.11</v>
      </c>
    </row>
    <row r="1811" customFormat="false" ht="12.75" hidden="false" customHeight="false" outlineLevel="0" collapsed="false">
      <c r="A1811" s="0" t="n">
        <v>34616</v>
      </c>
      <c r="B1811" s="0" t="s">
        <v>3021</v>
      </c>
      <c r="C1811" s="0" t="s">
        <v>88</v>
      </c>
      <c r="D1811" s="0" t="s">
        <v>1221</v>
      </c>
      <c r="E1811" s="395" t="n">
        <v>58.42</v>
      </c>
    </row>
    <row r="1812" customFormat="false" ht="12.75" hidden="false" customHeight="false" outlineLevel="0" collapsed="false">
      <c r="A1812" s="0" t="n">
        <v>34623</v>
      </c>
      <c r="B1812" s="0" t="s">
        <v>3022</v>
      </c>
      <c r="C1812" s="0" t="s">
        <v>88</v>
      </c>
      <c r="D1812" s="0" t="s">
        <v>1221</v>
      </c>
      <c r="E1812" s="395" t="n">
        <v>57.52</v>
      </c>
    </row>
    <row r="1813" customFormat="false" ht="12.75" hidden="false" customHeight="false" outlineLevel="0" collapsed="false">
      <c r="A1813" s="0" t="n">
        <v>34628</v>
      </c>
      <c r="B1813" s="0" t="s">
        <v>3023</v>
      </c>
      <c r="C1813" s="0" t="s">
        <v>88</v>
      </c>
      <c r="D1813" s="0" t="s">
        <v>1221</v>
      </c>
      <c r="E1813" s="395" t="n">
        <v>82.39</v>
      </c>
    </row>
    <row r="1814" customFormat="false" ht="12.75" hidden="false" customHeight="false" outlineLevel="0" collapsed="false">
      <c r="A1814" s="0" t="n">
        <v>34653</v>
      </c>
      <c r="B1814" s="0" t="s">
        <v>3024</v>
      </c>
      <c r="C1814" s="0" t="s">
        <v>88</v>
      </c>
      <c r="D1814" s="0" t="s">
        <v>1221</v>
      </c>
      <c r="E1814" s="395" t="n">
        <v>10.19</v>
      </c>
    </row>
    <row r="1815" customFormat="false" ht="12.75" hidden="false" customHeight="false" outlineLevel="0" collapsed="false">
      <c r="A1815" s="0" t="n">
        <v>34688</v>
      </c>
      <c r="B1815" s="0" t="s">
        <v>3025</v>
      </c>
      <c r="C1815" s="0" t="s">
        <v>88</v>
      </c>
      <c r="D1815" s="0" t="s">
        <v>1221</v>
      </c>
      <c r="E1815" s="395" t="n">
        <v>18.47</v>
      </c>
    </row>
    <row r="1816" customFormat="false" ht="12.75" hidden="false" customHeight="false" outlineLevel="0" collapsed="false">
      <c r="A1816" s="0" t="n">
        <v>34709</v>
      </c>
      <c r="B1816" s="0" t="s">
        <v>3026</v>
      </c>
      <c r="C1816" s="0" t="s">
        <v>88</v>
      </c>
      <c r="D1816" s="0" t="s">
        <v>1221</v>
      </c>
      <c r="E1816" s="395" t="n">
        <v>71.58</v>
      </c>
    </row>
    <row r="1817" customFormat="false" ht="12.75" hidden="false" customHeight="false" outlineLevel="0" collapsed="false">
      <c r="A1817" s="0" t="n">
        <v>34714</v>
      </c>
      <c r="B1817" s="0" t="s">
        <v>3027</v>
      </c>
      <c r="C1817" s="0" t="s">
        <v>88</v>
      </c>
      <c r="D1817" s="0" t="s">
        <v>1221</v>
      </c>
      <c r="E1817" s="395" t="n">
        <v>85.49</v>
      </c>
    </row>
    <row r="1818" customFormat="false" ht="12.75" hidden="false" customHeight="false" outlineLevel="0" collapsed="false">
      <c r="A1818" s="0" t="n">
        <v>2388</v>
      </c>
      <c r="B1818" s="0" t="s">
        <v>3028</v>
      </c>
      <c r="C1818" s="0" t="s">
        <v>88</v>
      </c>
      <c r="D1818" s="0" t="s">
        <v>1221</v>
      </c>
      <c r="E1818" s="395" t="n">
        <v>71.04</v>
      </c>
    </row>
    <row r="1819" customFormat="false" ht="12.75" hidden="false" customHeight="false" outlineLevel="0" collapsed="false">
      <c r="A1819" s="0" t="n">
        <v>34606</v>
      </c>
      <c r="B1819" s="0" t="s">
        <v>3029</v>
      </c>
      <c r="C1819" s="0" t="s">
        <v>88</v>
      </c>
      <c r="D1819" s="0" t="s">
        <v>1221</v>
      </c>
      <c r="E1819" s="395" t="n">
        <v>108.97</v>
      </c>
    </row>
    <row r="1820" customFormat="false" ht="12.75" hidden="false" customHeight="false" outlineLevel="0" collapsed="false">
      <c r="A1820" s="0" t="n">
        <v>34689</v>
      </c>
      <c r="B1820" s="0" t="s">
        <v>3030</v>
      </c>
      <c r="C1820" s="0" t="s">
        <v>88</v>
      </c>
      <c r="D1820" s="0" t="s">
        <v>1221</v>
      </c>
      <c r="E1820" s="395" t="n">
        <v>34.69</v>
      </c>
    </row>
    <row r="1821" customFormat="false" ht="12.75" hidden="false" customHeight="false" outlineLevel="0" collapsed="false">
      <c r="A1821" s="0" t="n">
        <v>2370</v>
      </c>
      <c r="B1821" s="0" t="s">
        <v>3031</v>
      </c>
      <c r="C1821" s="0" t="s">
        <v>88</v>
      </c>
      <c r="D1821" s="0" t="s">
        <v>1228</v>
      </c>
      <c r="E1821" s="395" t="n">
        <v>13.2</v>
      </c>
    </row>
    <row r="1822" customFormat="false" ht="12.75" hidden="false" customHeight="false" outlineLevel="0" collapsed="false">
      <c r="A1822" s="0" t="n">
        <v>2386</v>
      </c>
      <c r="B1822" s="0" t="s">
        <v>3032</v>
      </c>
      <c r="C1822" s="0" t="s">
        <v>88</v>
      </c>
      <c r="D1822" s="0" t="s">
        <v>1221</v>
      </c>
      <c r="E1822" s="395" t="n">
        <v>22.14</v>
      </c>
    </row>
    <row r="1823" customFormat="false" ht="12.75" hidden="false" customHeight="false" outlineLevel="0" collapsed="false">
      <c r="A1823" s="0" t="n">
        <v>2392</v>
      </c>
      <c r="B1823" s="0" t="s">
        <v>3033</v>
      </c>
      <c r="C1823" s="0" t="s">
        <v>88</v>
      </c>
      <c r="D1823" s="0" t="s">
        <v>1221</v>
      </c>
      <c r="E1823" s="395" t="n">
        <v>88.61</v>
      </c>
    </row>
    <row r="1824" customFormat="false" ht="12.75" hidden="false" customHeight="false" outlineLevel="0" collapsed="false">
      <c r="A1824" s="0" t="n">
        <v>2373</v>
      </c>
      <c r="B1824" s="0" t="s">
        <v>3034</v>
      </c>
      <c r="C1824" s="0" t="s">
        <v>88</v>
      </c>
      <c r="D1824" s="0" t="s">
        <v>1221</v>
      </c>
      <c r="E1824" s="395" t="n">
        <v>124.84</v>
      </c>
    </row>
    <row r="1825" customFormat="false" ht="12.75" hidden="false" customHeight="false" outlineLevel="0" collapsed="false">
      <c r="A1825" s="0" t="n">
        <v>39465</v>
      </c>
      <c r="B1825" s="0" t="s">
        <v>3035</v>
      </c>
      <c r="C1825" s="0" t="s">
        <v>88</v>
      </c>
      <c r="D1825" s="0" t="s">
        <v>1221</v>
      </c>
      <c r="E1825" s="395" t="n">
        <v>76.26</v>
      </c>
    </row>
    <row r="1826" customFormat="false" ht="12.75" hidden="false" customHeight="false" outlineLevel="0" collapsed="false">
      <c r="A1826" s="0" t="n">
        <v>39466</v>
      </c>
      <c r="B1826" s="0" t="s">
        <v>3036</v>
      </c>
      <c r="C1826" s="0" t="s">
        <v>88</v>
      </c>
      <c r="D1826" s="0" t="s">
        <v>1221</v>
      </c>
      <c r="E1826" s="395" t="n">
        <v>85.8</v>
      </c>
    </row>
    <row r="1827" customFormat="false" ht="12.75" hidden="false" customHeight="false" outlineLevel="0" collapsed="false">
      <c r="A1827" s="0" t="n">
        <v>39467</v>
      </c>
      <c r="B1827" s="0" t="s">
        <v>3037</v>
      </c>
      <c r="C1827" s="0" t="s">
        <v>88</v>
      </c>
      <c r="D1827" s="0" t="s">
        <v>1221</v>
      </c>
      <c r="E1827" s="395" t="n">
        <v>109.75</v>
      </c>
    </row>
    <row r="1828" customFormat="false" ht="12.75" hidden="false" customHeight="false" outlineLevel="0" collapsed="false">
      <c r="A1828" s="0" t="n">
        <v>39468</v>
      </c>
      <c r="B1828" s="0" t="s">
        <v>3038</v>
      </c>
      <c r="C1828" s="0" t="s">
        <v>88</v>
      </c>
      <c r="D1828" s="0" t="s">
        <v>1221</v>
      </c>
      <c r="E1828" s="395" t="n">
        <v>195.07</v>
      </c>
    </row>
    <row r="1829" customFormat="false" ht="12.75" hidden="false" customHeight="false" outlineLevel="0" collapsed="false">
      <c r="A1829" s="0" t="n">
        <v>39469</v>
      </c>
      <c r="B1829" s="0" t="s">
        <v>849</v>
      </c>
      <c r="C1829" s="0" t="s">
        <v>88</v>
      </c>
      <c r="D1829" s="0" t="s">
        <v>1221</v>
      </c>
      <c r="E1829" s="395" t="n">
        <v>79.46</v>
      </c>
    </row>
    <row r="1830" customFormat="false" ht="12.75" hidden="false" customHeight="false" outlineLevel="0" collapsed="false">
      <c r="A1830" s="0" t="n">
        <v>39470</v>
      </c>
      <c r="B1830" s="0" t="s">
        <v>3039</v>
      </c>
      <c r="C1830" s="0" t="s">
        <v>88</v>
      </c>
      <c r="D1830" s="0" t="s">
        <v>1221</v>
      </c>
      <c r="E1830" s="395" t="n">
        <v>97.63</v>
      </c>
    </row>
    <row r="1831" customFormat="false" ht="12.75" hidden="false" customHeight="false" outlineLevel="0" collapsed="false">
      <c r="A1831" s="0" t="n">
        <v>39471</v>
      </c>
      <c r="B1831" s="0" t="s">
        <v>3040</v>
      </c>
      <c r="C1831" s="0" t="s">
        <v>88</v>
      </c>
      <c r="D1831" s="0" t="s">
        <v>1221</v>
      </c>
      <c r="E1831" s="395" t="n">
        <v>117.33</v>
      </c>
    </row>
    <row r="1832" customFormat="false" ht="12.75" hidden="false" customHeight="false" outlineLevel="0" collapsed="false">
      <c r="A1832" s="0" t="n">
        <v>39472</v>
      </c>
      <c r="B1832" s="0" t="s">
        <v>3041</v>
      </c>
      <c r="C1832" s="0" t="s">
        <v>88</v>
      </c>
      <c r="D1832" s="0" t="s">
        <v>1221</v>
      </c>
      <c r="E1832" s="395" t="n">
        <v>203.86</v>
      </c>
    </row>
    <row r="1833" customFormat="false" ht="12.75" hidden="false" customHeight="false" outlineLevel="0" collapsed="false">
      <c r="A1833" s="0" t="n">
        <v>39473</v>
      </c>
      <c r="B1833" s="0" t="s">
        <v>3042</v>
      </c>
      <c r="C1833" s="0" t="s">
        <v>88</v>
      </c>
      <c r="D1833" s="0" t="s">
        <v>1221</v>
      </c>
      <c r="E1833" s="395" t="n">
        <v>131.69</v>
      </c>
    </row>
    <row r="1834" customFormat="false" ht="12.75" hidden="false" customHeight="false" outlineLevel="0" collapsed="false">
      <c r="A1834" s="0" t="n">
        <v>39474</v>
      </c>
      <c r="B1834" s="0" t="s">
        <v>3043</v>
      </c>
      <c r="C1834" s="0" t="s">
        <v>88</v>
      </c>
      <c r="D1834" s="0" t="s">
        <v>1221</v>
      </c>
      <c r="E1834" s="395" t="n">
        <v>140.39</v>
      </c>
    </row>
    <row r="1835" customFormat="false" ht="12.75" hidden="false" customHeight="false" outlineLevel="0" collapsed="false">
      <c r="A1835" s="0" t="n">
        <v>39475</v>
      </c>
      <c r="B1835" s="0" t="s">
        <v>3044</v>
      </c>
      <c r="C1835" s="0" t="s">
        <v>88</v>
      </c>
      <c r="D1835" s="0" t="s">
        <v>1221</v>
      </c>
      <c r="E1835" s="395" t="n">
        <v>159.29</v>
      </c>
    </row>
    <row r="1836" customFormat="false" ht="12.75" hidden="false" customHeight="false" outlineLevel="0" collapsed="false">
      <c r="A1836" s="0" t="n">
        <v>39476</v>
      </c>
      <c r="B1836" s="0" t="s">
        <v>3045</v>
      </c>
      <c r="C1836" s="0" t="s">
        <v>88</v>
      </c>
      <c r="D1836" s="0" t="s">
        <v>1221</v>
      </c>
      <c r="E1836" s="395" t="n">
        <v>299.86</v>
      </c>
    </row>
    <row r="1837" customFormat="false" ht="12.75" hidden="false" customHeight="false" outlineLevel="0" collapsed="false">
      <c r="A1837" s="0" t="n">
        <v>39477</v>
      </c>
      <c r="B1837" s="0" t="s">
        <v>3046</v>
      </c>
      <c r="C1837" s="0" t="s">
        <v>88</v>
      </c>
      <c r="D1837" s="0" t="s">
        <v>1221</v>
      </c>
      <c r="E1837" s="395" t="n">
        <v>146.92</v>
      </c>
    </row>
    <row r="1838" customFormat="false" ht="12.75" hidden="false" customHeight="false" outlineLevel="0" collapsed="false">
      <c r="A1838" s="0" t="n">
        <v>39478</v>
      </c>
      <c r="B1838" s="0" t="s">
        <v>3047</v>
      </c>
      <c r="C1838" s="0" t="s">
        <v>88</v>
      </c>
      <c r="D1838" s="0" t="s">
        <v>1221</v>
      </c>
      <c r="E1838" s="395" t="n">
        <v>151.47</v>
      </c>
    </row>
    <row r="1839" customFormat="false" ht="12.75" hidden="false" customHeight="false" outlineLevel="0" collapsed="false">
      <c r="A1839" s="0" t="n">
        <v>39479</v>
      </c>
      <c r="B1839" s="0" t="s">
        <v>3048</v>
      </c>
      <c r="C1839" s="0" t="s">
        <v>88</v>
      </c>
      <c r="D1839" s="0" t="s">
        <v>1221</v>
      </c>
      <c r="E1839" s="395" t="n">
        <v>178.46</v>
      </c>
    </row>
    <row r="1840" customFormat="false" ht="12.75" hidden="false" customHeight="false" outlineLevel="0" collapsed="false">
      <c r="A1840" s="0" t="n">
        <v>39480</v>
      </c>
      <c r="B1840" s="0" t="s">
        <v>3049</v>
      </c>
      <c r="C1840" s="0" t="s">
        <v>88</v>
      </c>
      <c r="D1840" s="0" t="s">
        <v>1221</v>
      </c>
      <c r="E1840" s="395" t="n">
        <v>368.25</v>
      </c>
    </row>
    <row r="1841" customFormat="false" ht="12.75" hidden="false" customHeight="false" outlineLevel="0" collapsed="false">
      <c r="A1841" s="0" t="n">
        <v>39459</v>
      </c>
      <c r="B1841" s="0" t="s">
        <v>3050</v>
      </c>
      <c r="C1841" s="0" t="s">
        <v>88</v>
      </c>
      <c r="D1841" s="0" t="s">
        <v>1221</v>
      </c>
      <c r="E1841" s="395" t="n">
        <v>312.55</v>
      </c>
    </row>
    <row r="1842" customFormat="false" ht="12.75" hidden="false" customHeight="false" outlineLevel="0" collapsed="false">
      <c r="A1842" s="0" t="n">
        <v>39445</v>
      </c>
      <c r="B1842" s="0" t="s">
        <v>848</v>
      </c>
      <c r="C1842" s="0" t="s">
        <v>88</v>
      </c>
      <c r="D1842" s="0" t="s">
        <v>1221</v>
      </c>
      <c r="E1842" s="395" t="n">
        <v>156.93</v>
      </c>
    </row>
    <row r="1843" customFormat="false" ht="12.75" hidden="false" customHeight="false" outlineLevel="0" collapsed="false">
      <c r="A1843" s="0" t="n">
        <v>39446</v>
      </c>
      <c r="B1843" s="0" t="s">
        <v>3051</v>
      </c>
      <c r="C1843" s="0" t="s">
        <v>88</v>
      </c>
      <c r="D1843" s="0" t="s">
        <v>1221</v>
      </c>
      <c r="E1843" s="395" t="n">
        <v>159.72</v>
      </c>
    </row>
    <row r="1844" customFormat="false" ht="12.75" hidden="false" customHeight="false" outlineLevel="0" collapsed="false">
      <c r="A1844" s="0" t="n">
        <v>39447</v>
      </c>
      <c r="B1844" s="0" t="s">
        <v>3052</v>
      </c>
      <c r="C1844" s="0" t="s">
        <v>88</v>
      </c>
      <c r="D1844" s="0" t="s">
        <v>1221</v>
      </c>
      <c r="E1844" s="395" t="n">
        <v>170.8</v>
      </c>
    </row>
    <row r="1845" customFormat="false" ht="12.75" hidden="false" customHeight="false" outlineLevel="0" collapsed="false">
      <c r="A1845" s="0" t="n">
        <v>39448</v>
      </c>
      <c r="B1845" s="0" t="s">
        <v>3053</v>
      </c>
      <c r="C1845" s="0" t="s">
        <v>88</v>
      </c>
      <c r="D1845" s="0" t="s">
        <v>1221</v>
      </c>
      <c r="E1845" s="395" t="n">
        <v>291.25</v>
      </c>
    </row>
    <row r="1846" customFormat="false" ht="12.75" hidden="false" customHeight="false" outlineLevel="0" collapsed="false">
      <c r="A1846" s="0" t="n">
        <v>39450</v>
      </c>
      <c r="B1846" s="0" t="s">
        <v>3054</v>
      </c>
      <c r="C1846" s="0" t="s">
        <v>88</v>
      </c>
      <c r="D1846" s="0" t="s">
        <v>1221</v>
      </c>
      <c r="E1846" s="395" t="n">
        <v>177.7</v>
      </c>
    </row>
    <row r="1847" customFormat="false" ht="12.75" hidden="false" customHeight="false" outlineLevel="0" collapsed="false">
      <c r="A1847" s="0" t="n">
        <v>39451</v>
      </c>
      <c r="B1847" s="0" t="s">
        <v>3055</v>
      </c>
      <c r="C1847" s="0" t="s">
        <v>88</v>
      </c>
      <c r="D1847" s="0" t="s">
        <v>1221</v>
      </c>
      <c r="E1847" s="395" t="n">
        <v>193.81</v>
      </c>
    </row>
    <row r="1848" customFormat="false" ht="12.75" hidden="false" customHeight="false" outlineLevel="0" collapsed="false">
      <c r="A1848" s="0" t="n">
        <v>39452</v>
      </c>
      <c r="B1848" s="0" t="s">
        <v>3056</v>
      </c>
      <c r="C1848" s="0" t="s">
        <v>88</v>
      </c>
      <c r="D1848" s="0" t="s">
        <v>1221</v>
      </c>
      <c r="E1848" s="395" t="n">
        <v>194.97</v>
      </c>
    </row>
    <row r="1849" customFormat="false" ht="12.75" hidden="false" customHeight="false" outlineLevel="0" collapsed="false">
      <c r="A1849" s="0" t="n">
        <v>39523</v>
      </c>
      <c r="B1849" s="0" t="s">
        <v>3057</v>
      </c>
      <c r="C1849" s="0" t="s">
        <v>88</v>
      </c>
      <c r="D1849" s="0" t="s">
        <v>1221</v>
      </c>
      <c r="E1849" s="395" t="n">
        <v>326.28</v>
      </c>
    </row>
    <row r="1850" customFormat="false" ht="12.75" hidden="false" customHeight="false" outlineLevel="0" collapsed="false">
      <c r="A1850" s="0" t="n">
        <v>39449</v>
      </c>
      <c r="B1850" s="0" t="s">
        <v>3058</v>
      </c>
      <c r="C1850" s="0" t="s">
        <v>88</v>
      </c>
      <c r="D1850" s="0" t="s">
        <v>1221</v>
      </c>
      <c r="E1850" s="395" t="n">
        <v>361.34</v>
      </c>
    </row>
    <row r="1851" customFormat="false" ht="12.75" hidden="false" customHeight="false" outlineLevel="0" collapsed="false">
      <c r="A1851" s="0" t="n">
        <v>39455</v>
      </c>
      <c r="B1851" s="0" t="s">
        <v>3059</v>
      </c>
      <c r="C1851" s="0" t="s">
        <v>88</v>
      </c>
      <c r="D1851" s="0" t="s">
        <v>1221</v>
      </c>
      <c r="E1851" s="395" t="n">
        <v>178.8</v>
      </c>
    </row>
    <row r="1852" customFormat="false" ht="12.75" hidden="false" customHeight="false" outlineLevel="0" collapsed="false">
      <c r="A1852" s="0" t="n">
        <v>39456</v>
      </c>
      <c r="B1852" s="0" t="s">
        <v>3060</v>
      </c>
      <c r="C1852" s="0" t="s">
        <v>88</v>
      </c>
      <c r="D1852" s="0" t="s">
        <v>1221</v>
      </c>
      <c r="E1852" s="395" t="n">
        <v>178.93</v>
      </c>
    </row>
    <row r="1853" customFormat="false" ht="12.75" hidden="false" customHeight="false" outlineLevel="0" collapsed="false">
      <c r="A1853" s="0" t="n">
        <v>39457</v>
      </c>
      <c r="B1853" s="0" t="s">
        <v>3061</v>
      </c>
      <c r="C1853" s="0" t="s">
        <v>88</v>
      </c>
      <c r="D1853" s="0" t="s">
        <v>1221</v>
      </c>
      <c r="E1853" s="395" t="n">
        <v>195.06</v>
      </c>
    </row>
    <row r="1854" customFormat="false" ht="12.75" hidden="false" customHeight="false" outlineLevel="0" collapsed="false">
      <c r="A1854" s="0" t="n">
        <v>39458</v>
      </c>
      <c r="B1854" s="0" t="s">
        <v>3062</v>
      </c>
      <c r="C1854" s="0" t="s">
        <v>88</v>
      </c>
      <c r="D1854" s="0" t="s">
        <v>1221</v>
      </c>
      <c r="E1854" s="395" t="n">
        <v>364</v>
      </c>
    </row>
    <row r="1855" customFormat="false" ht="12.75" hidden="false" customHeight="false" outlineLevel="0" collapsed="false">
      <c r="A1855" s="0" t="n">
        <v>39464</v>
      </c>
      <c r="B1855" s="0" t="s">
        <v>3063</v>
      </c>
      <c r="C1855" s="0" t="s">
        <v>88</v>
      </c>
      <c r="D1855" s="0" t="s">
        <v>1221</v>
      </c>
      <c r="E1855" s="395" t="n">
        <v>585.34</v>
      </c>
    </row>
    <row r="1856" customFormat="false" ht="12.75" hidden="false" customHeight="false" outlineLevel="0" collapsed="false">
      <c r="A1856" s="0" t="n">
        <v>39460</v>
      </c>
      <c r="B1856" s="0" t="s">
        <v>3064</v>
      </c>
      <c r="C1856" s="0" t="s">
        <v>88</v>
      </c>
      <c r="D1856" s="0" t="s">
        <v>1221</v>
      </c>
      <c r="E1856" s="395" t="n">
        <v>222</v>
      </c>
    </row>
    <row r="1857" customFormat="false" ht="12.75" hidden="false" customHeight="false" outlineLevel="0" collapsed="false">
      <c r="A1857" s="0" t="n">
        <v>39461</v>
      </c>
      <c r="B1857" s="0" t="s">
        <v>3065</v>
      </c>
      <c r="C1857" s="0" t="s">
        <v>88</v>
      </c>
      <c r="D1857" s="0" t="s">
        <v>1221</v>
      </c>
      <c r="E1857" s="395" t="n">
        <v>260.14</v>
      </c>
    </row>
    <row r="1858" customFormat="false" ht="12.75" hidden="false" customHeight="false" outlineLevel="0" collapsed="false">
      <c r="A1858" s="0" t="n">
        <v>39462</v>
      </c>
      <c r="B1858" s="0" t="s">
        <v>3066</v>
      </c>
      <c r="C1858" s="0" t="s">
        <v>88</v>
      </c>
      <c r="D1858" s="0" t="s">
        <v>1221</v>
      </c>
      <c r="E1858" s="395" t="n">
        <v>250.71</v>
      </c>
    </row>
    <row r="1859" customFormat="false" ht="12.75" hidden="false" customHeight="false" outlineLevel="0" collapsed="false">
      <c r="A1859" s="0" t="n">
        <v>39463</v>
      </c>
      <c r="B1859" s="0" t="s">
        <v>3067</v>
      </c>
      <c r="C1859" s="0" t="s">
        <v>88</v>
      </c>
      <c r="D1859" s="0" t="s">
        <v>1221</v>
      </c>
      <c r="E1859" s="395" t="n">
        <v>580.8</v>
      </c>
    </row>
    <row r="1860" customFormat="false" ht="12.75" hidden="false" customHeight="false" outlineLevel="0" collapsed="false">
      <c r="A1860" s="0" t="n">
        <v>26039</v>
      </c>
      <c r="B1860" s="0" t="s">
        <v>3068</v>
      </c>
      <c r="C1860" s="0" t="s">
        <v>88</v>
      </c>
      <c r="D1860" s="0" t="s">
        <v>1223</v>
      </c>
      <c r="E1860" s="395" t="n">
        <v>414856.6</v>
      </c>
    </row>
    <row r="1861" customFormat="false" ht="12.75" hidden="false" customHeight="false" outlineLevel="0" collapsed="false">
      <c r="A1861" s="0" t="n">
        <v>2401</v>
      </c>
      <c r="B1861" s="0" t="s">
        <v>3069</v>
      </c>
      <c r="C1861" s="0" t="s">
        <v>88</v>
      </c>
      <c r="D1861" s="0" t="s">
        <v>1223</v>
      </c>
      <c r="E1861" s="395" t="n">
        <v>95421.61</v>
      </c>
    </row>
    <row r="1862" customFormat="false" ht="12.75" hidden="false" customHeight="false" outlineLevel="0" collapsed="false">
      <c r="A1862" s="0" t="n">
        <v>38870</v>
      </c>
      <c r="B1862" s="0" t="s">
        <v>3070</v>
      </c>
      <c r="C1862" s="0" t="s">
        <v>88</v>
      </c>
      <c r="D1862" s="0" t="s">
        <v>1223</v>
      </c>
      <c r="E1862" s="395" t="n">
        <v>37.72</v>
      </c>
    </row>
    <row r="1863" customFormat="false" ht="12.75" hidden="false" customHeight="false" outlineLevel="0" collapsed="false">
      <c r="A1863" s="0" t="n">
        <v>38869</v>
      </c>
      <c r="B1863" s="0" t="s">
        <v>3071</v>
      </c>
      <c r="C1863" s="0" t="s">
        <v>88</v>
      </c>
      <c r="D1863" s="0" t="s">
        <v>1223</v>
      </c>
      <c r="E1863" s="395" t="n">
        <v>33.27</v>
      </c>
    </row>
    <row r="1864" customFormat="false" ht="12.75" hidden="false" customHeight="false" outlineLevel="0" collapsed="false">
      <c r="A1864" s="0" t="n">
        <v>38872</v>
      </c>
      <c r="B1864" s="0" t="s">
        <v>3072</v>
      </c>
      <c r="C1864" s="0" t="s">
        <v>88</v>
      </c>
      <c r="D1864" s="0" t="s">
        <v>1223</v>
      </c>
      <c r="E1864" s="395" t="n">
        <v>51.52</v>
      </c>
    </row>
    <row r="1865" customFormat="false" ht="12.75" hidden="false" customHeight="false" outlineLevel="0" collapsed="false">
      <c r="A1865" s="0" t="n">
        <v>38871</v>
      </c>
      <c r="B1865" s="0" t="s">
        <v>3073</v>
      </c>
      <c r="C1865" s="0" t="s">
        <v>88</v>
      </c>
      <c r="D1865" s="0" t="s">
        <v>1223</v>
      </c>
      <c r="E1865" s="395" t="n">
        <v>41.44</v>
      </c>
    </row>
    <row r="1866" customFormat="false" ht="12.75" hidden="false" customHeight="false" outlineLevel="0" collapsed="false">
      <c r="A1866" s="0" t="n">
        <v>39283</v>
      </c>
      <c r="B1866" s="0" t="s">
        <v>3074</v>
      </c>
      <c r="C1866" s="0" t="s">
        <v>88</v>
      </c>
      <c r="D1866" s="0" t="s">
        <v>1223</v>
      </c>
      <c r="E1866" s="395" t="n">
        <v>129.08</v>
      </c>
    </row>
    <row r="1867" customFormat="false" ht="12.75" hidden="false" customHeight="false" outlineLevel="0" collapsed="false">
      <c r="A1867" s="0" t="n">
        <v>39284</v>
      </c>
      <c r="B1867" s="0" t="s">
        <v>3075</v>
      </c>
      <c r="C1867" s="0" t="s">
        <v>88</v>
      </c>
      <c r="D1867" s="0" t="s">
        <v>1223</v>
      </c>
      <c r="E1867" s="395" t="n">
        <v>139.88</v>
      </c>
    </row>
    <row r="1868" customFormat="false" ht="12.75" hidden="false" customHeight="false" outlineLevel="0" collapsed="false">
      <c r="A1868" s="0" t="n">
        <v>39285</v>
      </c>
      <c r="B1868" s="0" t="s">
        <v>3076</v>
      </c>
      <c r="C1868" s="0" t="s">
        <v>88</v>
      </c>
      <c r="D1868" s="0" t="s">
        <v>1223</v>
      </c>
      <c r="E1868" s="395" t="n">
        <v>141.9</v>
      </c>
    </row>
    <row r="1869" customFormat="false" ht="12.75" hidden="false" customHeight="false" outlineLevel="0" collapsed="false">
      <c r="A1869" s="0" t="n">
        <v>39286</v>
      </c>
      <c r="B1869" s="0" t="s">
        <v>3077</v>
      </c>
      <c r="C1869" s="0" t="s">
        <v>88</v>
      </c>
      <c r="D1869" s="0" t="s">
        <v>1223</v>
      </c>
      <c r="E1869" s="395" t="n">
        <v>138.81</v>
      </c>
    </row>
    <row r="1870" customFormat="false" ht="12.75" hidden="false" customHeight="false" outlineLevel="0" collapsed="false">
      <c r="A1870" s="0" t="n">
        <v>39287</v>
      </c>
      <c r="B1870" s="0" t="s">
        <v>3078</v>
      </c>
      <c r="C1870" s="0" t="s">
        <v>88</v>
      </c>
      <c r="D1870" s="0" t="s">
        <v>1223</v>
      </c>
      <c r="E1870" s="395" t="n">
        <v>162.99</v>
      </c>
    </row>
    <row r="1871" customFormat="false" ht="12.75" hidden="false" customHeight="false" outlineLevel="0" collapsed="false">
      <c r="A1871" s="0" t="n">
        <v>39288</v>
      </c>
      <c r="B1871" s="0" t="s">
        <v>3079</v>
      </c>
      <c r="C1871" s="0" t="s">
        <v>88</v>
      </c>
      <c r="D1871" s="0" t="s">
        <v>1223</v>
      </c>
      <c r="E1871" s="395" t="n">
        <v>173.94</v>
      </c>
    </row>
    <row r="1872" customFormat="false" ht="12.75" hidden="false" customHeight="false" outlineLevel="0" collapsed="false">
      <c r="A1872" s="0" t="n">
        <v>44476</v>
      </c>
      <c r="B1872" s="0" t="s">
        <v>3080</v>
      </c>
      <c r="C1872" s="0" t="s">
        <v>751</v>
      </c>
      <c r="D1872" s="0" t="s">
        <v>1221</v>
      </c>
      <c r="E1872" s="395" t="n">
        <v>535.34</v>
      </c>
    </row>
    <row r="1873" customFormat="false" ht="12.75" hidden="false" customHeight="false" outlineLevel="0" collapsed="false">
      <c r="A1873" s="0" t="n">
        <v>10629</v>
      </c>
      <c r="B1873" s="0" t="s">
        <v>3081</v>
      </c>
      <c r="C1873" s="0" t="s">
        <v>751</v>
      </c>
      <c r="D1873" s="0" t="s">
        <v>1221</v>
      </c>
      <c r="E1873" s="395" t="n">
        <v>457.29</v>
      </c>
    </row>
    <row r="1874" customFormat="false" ht="12.75" hidden="false" customHeight="false" outlineLevel="0" collapsed="false">
      <c r="A1874" s="0" t="n">
        <v>10698</v>
      </c>
      <c r="B1874" s="0" t="s">
        <v>3082</v>
      </c>
      <c r="C1874" s="0" t="s">
        <v>751</v>
      </c>
      <c r="D1874" s="0" t="s">
        <v>1223</v>
      </c>
      <c r="E1874" s="395" t="n">
        <v>178.86</v>
      </c>
    </row>
    <row r="1875" customFormat="false" ht="12.75" hidden="false" customHeight="false" outlineLevel="0" collapsed="false">
      <c r="A1875" s="0" t="n">
        <v>40521</v>
      </c>
      <c r="B1875" s="0" t="s">
        <v>3083</v>
      </c>
      <c r="C1875" s="0" t="s">
        <v>88</v>
      </c>
      <c r="D1875" s="0" t="s">
        <v>1221</v>
      </c>
      <c r="E1875" s="395" t="n">
        <v>100783.37</v>
      </c>
    </row>
    <row r="1876" customFormat="false" ht="12.75" hidden="false" customHeight="false" outlineLevel="0" collapsed="false">
      <c r="A1876" s="0" t="n">
        <v>2432</v>
      </c>
      <c r="B1876" s="0" t="s">
        <v>778</v>
      </c>
      <c r="C1876" s="0" t="s">
        <v>88</v>
      </c>
      <c r="D1876" s="0" t="s">
        <v>1221</v>
      </c>
      <c r="E1876" s="395" t="n">
        <v>17.89</v>
      </c>
    </row>
    <row r="1877" customFormat="false" ht="12.75" hidden="false" customHeight="false" outlineLevel="0" collapsed="false">
      <c r="A1877" s="0" t="n">
        <v>2433</v>
      </c>
      <c r="B1877" s="0" t="s">
        <v>3084</v>
      </c>
      <c r="C1877" s="0" t="s">
        <v>88</v>
      </c>
      <c r="D1877" s="0" t="s">
        <v>1221</v>
      </c>
      <c r="E1877" s="395" t="n">
        <v>6.06</v>
      </c>
    </row>
    <row r="1878" customFormat="false" ht="12.75" hidden="false" customHeight="false" outlineLevel="0" collapsed="false">
      <c r="A1878" s="0" t="n">
        <v>2418</v>
      </c>
      <c r="B1878" s="0" t="s">
        <v>3085</v>
      </c>
      <c r="C1878" s="0" t="s">
        <v>88</v>
      </c>
      <c r="D1878" s="0" t="s">
        <v>1228</v>
      </c>
      <c r="E1878" s="395" t="n">
        <v>8.3</v>
      </c>
    </row>
    <row r="1879" customFormat="false" ht="12.75" hidden="false" customHeight="false" outlineLevel="0" collapsed="false">
      <c r="A1879" s="0" t="n">
        <v>2420</v>
      </c>
      <c r="B1879" s="0" t="s">
        <v>3086</v>
      </c>
      <c r="C1879" s="0" t="s">
        <v>88</v>
      </c>
      <c r="D1879" s="0" t="s">
        <v>1221</v>
      </c>
      <c r="E1879" s="395" t="n">
        <v>10.41</v>
      </c>
    </row>
    <row r="1880" customFormat="false" ht="12.75" hidden="false" customHeight="false" outlineLevel="0" collapsed="false">
      <c r="A1880" s="0" t="n">
        <v>11447</v>
      </c>
      <c r="B1880" s="0" t="s">
        <v>3087</v>
      </c>
      <c r="C1880" s="0" t="s">
        <v>88</v>
      </c>
      <c r="D1880" s="0" t="s">
        <v>1221</v>
      </c>
      <c r="E1880" s="395" t="n">
        <v>20.57</v>
      </c>
    </row>
    <row r="1881" customFormat="false" ht="12.75" hidden="false" customHeight="false" outlineLevel="0" collapsed="false">
      <c r="A1881" s="0" t="n">
        <v>11451</v>
      </c>
      <c r="B1881" s="0" t="s">
        <v>3088</v>
      </c>
      <c r="C1881" s="0" t="s">
        <v>88</v>
      </c>
      <c r="D1881" s="0" t="s">
        <v>1221</v>
      </c>
      <c r="E1881" s="395" t="n">
        <v>55.15</v>
      </c>
    </row>
    <row r="1882" customFormat="false" ht="12.75" hidden="false" customHeight="false" outlineLevel="0" collapsed="false">
      <c r="A1882" s="0" t="n">
        <v>11116</v>
      </c>
      <c r="B1882" s="0" t="s">
        <v>3089</v>
      </c>
      <c r="C1882" s="0" t="s">
        <v>88</v>
      </c>
      <c r="D1882" s="0" t="s">
        <v>1223</v>
      </c>
      <c r="E1882" s="395" t="n">
        <v>719.13</v>
      </c>
    </row>
    <row r="1883" customFormat="false" ht="12.75" hidden="false" customHeight="false" outlineLevel="0" collapsed="false">
      <c r="A1883" s="0" t="n">
        <v>38411</v>
      </c>
      <c r="B1883" s="0" t="s">
        <v>3090</v>
      </c>
      <c r="C1883" s="0" t="s">
        <v>88</v>
      </c>
      <c r="D1883" s="0" t="s">
        <v>1221</v>
      </c>
      <c r="E1883" s="395" t="n">
        <v>1821.32</v>
      </c>
    </row>
    <row r="1884" customFormat="false" ht="12.75" hidden="false" customHeight="false" outlineLevel="0" collapsed="false">
      <c r="A1884" s="0" t="n">
        <v>38189</v>
      </c>
      <c r="B1884" s="0" t="s">
        <v>3091</v>
      </c>
      <c r="C1884" s="0" t="s">
        <v>88</v>
      </c>
      <c r="D1884" s="0" t="s">
        <v>1221</v>
      </c>
      <c r="E1884" s="395" t="n">
        <v>143</v>
      </c>
    </row>
    <row r="1885" customFormat="false" ht="12.75" hidden="false" customHeight="false" outlineLevel="0" collapsed="false">
      <c r="A1885" s="0" t="n">
        <v>38190</v>
      </c>
      <c r="B1885" s="0" t="s">
        <v>3092</v>
      </c>
      <c r="C1885" s="0" t="s">
        <v>88</v>
      </c>
      <c r="D1885" s="0" t="s">
        <v>1221</v>
      </c>
      <c r="E1885" s="395" t="n">
        <v>301.27</v>
      </c>
    </row>
    <row r="1886" customFormat="false" ht="12.75" hidden="false" customHeight="false" outlineLevel="0" collapsed="false">
      <c r="A1886" s="0" t="n">
        <v>7608</v>
      </c>
      <c r="B1886" s="0" t="s">
        <v>3093</v>
      </c>
      <c r="C1886" s="0" t="s">
        <v>88</v>
      </c>
      <c r="D1886" s="0" t="s">
        <v>1221</v>
      </c>
      <c r="E1886" s="395" t="n">
        <v>16.11</v>
      </c>
    </row>
    <row r="1887" customFormat="false" ht="12.75" hidden="false" customHeight="false" outlineLevel="0" collapsed="false">
      <c r="A1887" s="0" t="n">
        <v>1370</v>
      </c>
      <c r="B1887" s="0" t="s">
        <v>3094</v>
      </c>
      <c r="C1887" s="0" t="s">
        <v>88</v>
      </c>
      <c r="D1887" s="0" t="s">
        <v>1221</v>
      </c>
      <c r="E1887" s="395" t="n">
        <v>96.14</v>
      </c>
    </row>
    <row r="1888" customFormat="false" ht="12.75" hidden="false" customHeight="false" outlineLevel="0" collapsed="false">
      <c r="A1888" s="0" t="n">
        <v>36516</v>
      </c>
      <c r="B1888" s="0" t="s">
        <v>3095</v>
      </c>
      <c r="C1888" s="0" t="s">
        <v>88</v>
      </c>
      <c r="D1888" s="0" t="s">
        <v>1223</v>
      </c>
      <c r="E1888" s="395" t="n">
        <v>138609.79</v>
      </c>
    </row>
    <row r="1889" customFormat="false" ht="12.75" hidden="false" customHeight="false" outlineLevel="0" collapsed="false">
      <c r="A1889" s="0" t="n">
        <v>34777</v>
      </c>
      <c r="B1889" s="0" t="s">
        <v>3096</v>
      </c>
      <c r="C1889" s="0" t="s">
        <v>88</v>
      </c>
      <c r="D1889" s="0" t="s">
        <v>1221</v>
      </c>
      <c r="E1889" s="395" t="n">
        <v>3.13</v>
      </c>
    </row>
    <row r="1890" customFormat="false" ht="12.75" hidden="false" customHeight="false" outlineLevel="0" collapsed="false">
      <c r="A1890" s="0" t="n">
        <v>7272</v>
      </c>
      <c r="B1890" s="0" t="s">
        <v>3097</v>
      </c>
      <c r="C1890" s="0" t="s">
        <v>88</v>
      </c>
      <c r="D1890" s="0" t="s">
        <v>1221</v>
      </c>
      <c r="E1890" s="395" t="n">
        <v>2.64</v>
      </c>
    </row>
    <row r="1891" customFormat="false" ht="12.75" hidden="false" customHeight="false" outlineLevel="0" collapsed="false">
      <c r="A1891" s="0" t="n">
        <v>10605</v>
      </c>
      <c r="B1891" s="0" t="s">
        <v>3098</v>
      </c>
      <c r="C1891" s="0" t="s">
        <v>88</v>
      </c>
      <c r="D1891" s="0" t="s">
        <v>1221</v>
      </c>
      <c r="E1891" s="395" t="n">
        <v>4.93</v>
      </c>
    </row>
    <row r="1892" customFormat="false" ht="12.75" hidden="false" customHeight="false" outlineLevel="0" collapsed="false">
      <c r="A1892" s="0" t="n">
        <v>10604</v>
      </c>
      <c r="B1892" s="0" t="s">
        <v>3099</v>
      </c>
      <c r="C1892" s="0" t="s">
        <v>88</v>
      </c>
      <c r="D1892" s="0" t="s">
        <v>1221</v>
      </c>
      <c r="E1892" s="395" t="n">
        <v>11.51</v>
      </c>
    </row>
    <row r="1893" customFormat="false" ht="12.75" hidden="false" customHeight="false" outlineLevel="0" collapsed="false">
      <c r="A1893" s="0" t="n">
        <v>672</v>
      </c>
      <c r="B1893" s="0" t="s">
        <v>3100</v>
      </c>
      <c r="C1893" s="0" t="s">
        <v>88</v>
      </c>
      <c r="D1893" s="0" t="s">
        <v>1221</v>
      </c>
      <c r="E1893" s="395" t="n">
        <v>15.82</v>
      </c>
    </row>
    <row r="1894" customFormat="false" ht="12.75" hidden="false" customHeight="false" outlineLevel="0" collapsed="false">
      <c r="A1894" s="0" t="n">
        <v>668</v>
      </c>
      <c r="B1894" s="0" t="s">
        <v>3101</v>
      </c>
      <c r="C1894" s="0" t="s">
        <v>88</v>
      </c>
      <c r="D1894" s="0" t="s">
        <v>1221</v>
      </c>
      <c r="E1894" s="395" t="n">
        <v>19.1</v>
      </c>
    </row>
    <row r="1895" customFormat="false" ht="12.75" hidden="false" customHeight="false" outlineLevel="0" collapsed="false">
      <c r="A1895" s="0" t="n">
        <v>10578</v>
      </c>
      <c r="B1895" s="0" t="s">
        <v>3102</v>
      </c>
      <c r="C1895" s="0" t="s">
        <v>88</v>
      </c>
      <c r="D1895" s="0" t="s">
        <v>1221</v>
      </c>
      <c r="E1895" s="395" t="n">
        <v>22.25</v>
      </c>
    </row>
    <row r="1896" customFormat="false" ht="12.75" hidden="false" customHeight="false" outlineLevel="0" collapsed="false">
      <c r="A1896" s="0" t="n">
        <v>666</v>
      </c>
      <c r="B1896" s="0" t="s">
        <v>3103</v>
      </c>
      <c r="C1896" s="0" t="s">
        <v>88</v>
      </c>
      <c r="D1896" s="0" t="s">
        <v>1221</v>
      </c>
      <c r="E1896" s="395" t="n">
        <v>24.74</v>
      </c>
    </row>
    <row r="1897" customFormat="false" ht="12.75" hidden="false" customHeight="false" outlineLevel="0" collapsed="false">
      <c r="A1897" s="0" t="n">
        <v>665</v>
      </c>
      <c r="B1897" s="0" t="s">
        <v>3104</v>
      </c>
      <c r="C1897" s="0" t="s">
        <v>88</v>
      </c>
      <c r="D1897" s="0" t="s">
        <v>1221</v>
      </c>
      <c r="E1897" s="395" t="n">
        <v>33.09</v>
      </c>
    </row>
    <row r="1898" customFormat="false" ht="12.75" hidden="false" customHeight="false" outlineLevel="0" collapsed="false">
      <c r="A1898" s="0" t="n">
        <v>10577</v>
      </c>
      <c r="B1898" s="0" t="s">
        <v>3105</v>
      </c>
      <c r="C1898" s="0" t="s">
        <v>88</v>
      </c>
      <c r="D1898" s="0" t="s">
        <v>1221</v>
      </c>
      <c r="E1898" s="395" t="n">
        <v>29.35</v>
      </c>
    </row>
    <row r="1899" customFormat="false" ht="12.75" hidden="false" customHeight="false" outlineLevel="0" collapsed="false">
      <c r="A1899" s="0" t="n">
        <v>10583</v>
      </c>
      <c r="B1899" s="0" t="s">
        <v>3106</v>
      </c>
      <c r="C1899" s="0" t="s">
        <v>88</v>
      </c>
      <c r="D1899" s="0" t="s">
        <v>1221</v>
      </c>
      <c r="E1899" s="395" t="n">
        <v>15.25</v>
      </c>
    </row>
    <row r="1900" customFormat="false" ht="12.75" hidden="false" customHeight="false" outlineLevel="0" collapsed="false">
      <c r="A1900" s="0" t="n">
        <v>10579</v>
      </c>
      <c r="B1900" s="0" t="s">
        <v>3107</v>
      </c>
      <c r="C1900" s="0" t="s">
        <v>88</v>
      </c>
      <c r="D1900" s="0" t="s">
        <v>1221</v>
      </c>
      <c r="E1900" s="395" t="n">
        <v>26.57</v>
      </c>
    </row>
    <row r="1901" customFormat="false" ht="12.75" hidden="false" customHeight="false" outlineLevel="0" collapsed="false">
      <c r="A1901" s="0" t="n">
        <v>10582</v>
      </c>
      <c r="B1901" s="0" t="s">
        <v>3108</v>
      </c>
      <c r="C1901" s="0" t="s">
        <v>88</v>
      </c>
      <c r="D1901" s="0" t="s">
        <v>1221</v>
      </c>
      <c r="E1901" s="395" t="n">
        <v>13.42</v>
      </c>
    </row>
    <row r="1902" customFormat="false" ht="12.75" hidden="false" customHeight="false" outlineLevel="0" collapsed="false">
      <c r="A1902" s="0" t="n">
        <v>2436</v>
      </c>
      <c r="B1902" s="0" t="s">
        <v>3109</v>
      </c>
      <c r="C1902" s="0" t="s">
        <v>1381</v>
      </c>
      <c r="D1902" s="0" t="s">
        <v>1228</v>
      </c>
      <c r="E1902" s="395" t="n">
        <v>18.97</v>
      </c>
    </row>
    <row r="1903" customFormat="false" ht="12.75" hidden="false" customHeight="false" outlineLevel="0" collapsed="false">
      <c r="A1903" s="0" t="n">
        <v>40918</v>
      </c>
      <c r="B1903" s="0" t="s">
        <v>3110</v>
      </c>
      <c r="C1903" s="0" t="s">
        <v>1383</v>
      </c>
      <c r="D1903" s="0" t="s">
        <v>1221</v>
      </c>
      <c r="E1903" s="395" t="n">
        <v>3377.81</v>
      </c>
    </row>
    <row r="1904" customFormat="false" ht="12.75" hidden="false" customHeight="false" outlineLevel="0" collapsed="false">
      <c r="A1904" s="0" t="n">
        <v>2439</v>
      </c>
      <c r="B1904" s="0" t="s">
        <v>3111</v>
      </c>
      <c r="C1904" s="0" t="s">
        <v>1381</v>
      </c>
      <c r="D1904" s="0" t="s">
        <v>1221</v>
      </c>
      <c r="E1904" s="395" t="n">
        <v>18.97</v>
      </c>
    </row>
    <row r="1905" customFormat="false" ht="12.75" hidden="false" customHeight="false" outlineLevel="0" collapsed="false">
      <c r="A1905" s="0" t="n">
        <v>40923</v>
      </c>
      <c r="B1905" s="0" t="s">
        <v>3112</v>
      </c>
      <c r="C1905" s="0" t="s">
        <v>1383</v>
      </c>
      <c r="D1905" s="0" t="s">
        <v>1221</v>
      </c>
      <c r="E1905" s="395" t="n">
        <v>3377.81</v>
      </c>
    </row>
    <row r="1906" customFormat="false" ht="12.75" hidden="false" customHeight="false" outlineLevel="0" collapsed="false">
      <c r="A1906" s="0" t="n">
        <v>10998</v>
      </c>
      <c r="B1906" s="0" t="s">
        <v>3113</v>
      </c>
      <c r="C1906" s="0" t="s">
        <v>753</v>
      </c>
      <c r="D1906" s="0" t="s">
        <v>1221</v>
      </c>
      <c r="E1906" s="395" t="n">
        <v>37.63</v>
      </c>
    </row>
    <row r="1907" customFormat="false" ht="12.75" hidden="false" customHeight="false" outlineLevel="0" collapsed="false">
      <c r="A1907" s="0" t="n">
        <v>11002</v>
      </c>
      <c r="B1907" s="0" t="s">
        <v>791</v>
      </c>
      <c r="C1907" s="0" t="s">
        <v>753</v>
      </c>
      <c r="D1907" s="0" t="s">
        <v>1221</v>
      </c>
      <c r="E1907" s="395" t="n">
        <v>34.47</v>
      </c>
    </row>
    <row r="1908" customFormat="false" ht="12.75" hidden="false" customHeight="false" outlineLevel="0" collapsed="false">
      <c r="A1908" s="0" t="n">
        <v>10999</v>
      </c>
      <c r="B1908" s="0" t="s">
        <v>3114</v>
      </c>
      <c r="C1908" s="0" t="s">
        <v>753</v>
      </c>
      <c r="D1908" s="0" t="s">
        <v>1221</v>
      </c>
      <c r="E1908" s="395" t="n">
        <v>33.12</v>
      </c>
    </row>
    <row r="1909" customFormat="false" ht="12.75" hidden="false" customHeight="false" outlineLevel="0" collapsed="false">
      <c r="A1909" s="0" t="n">
        <v>10997</v>
      </c>
      <c r="B1909" s="0" t="s">
        <v>3115</v>
      </c>
      <c r="C1909" s="0" t="s">
        <v>753</v>
      </c>
      <c r="D1909" s="0" t="s">
        <v>1228</v>
      </c>
      <c r="E1909" s="395" t="n">
        <v>35.9</v>
      </c>
    </row>
    <row r="1910" customFormat="false" ht="12.75" hidden="false" customHeight="false" outlineLevel="0" collapsed="false">
      <c r="A1910" s="0" t="n">
        <v>2685</v>
      </c>
      <c r="B1910" s="0" t="s">
        <v>3116</v>
      </c>
      <c r="C1910" s="0" t="s">
        <v>740</v>
      </c>
      <c r="D1910" s="0" t="s">
        <v>1221</v>
      </c>
      <c r="E1910" s="395" t="n">
        <v>8.5</v>
      </c>
    </row>
    <row r="1911" customFormat="false" ht="12.75" hidden="false" customHeight="false" outlineLevel="0" collapsed="false">
      <c r="A1911" s="0" t="n">
        <v>2680</v>
      </c>
      <c r="B1911" s="0" t="s">
        <v>3117</v>
      </c>
      <c r="C1911" s="0" t="s">
        <v>740</v>
      </c>
      <c r="D1911" s="0" t="s">
        <v>1221</v>
      </c>
      <c r="E1911" s="395" t="n">
        <v>12.44</v>
      </c>
    </row>
    <row r="1912" customFormat="false" ht="12.75" hidden="false" customHeight="false" outlineLevel="0" collapsed="false">
      <c r="A1912" s="0" t="n">
        <v>2684</v>
      </c>
      <c r="B1912" s="0" t="s">
        <v>3118</v>
      </c>
      <c r="C1912" s="0" t="s">
        <v>740</v>
      </c>
      <c r="D1912" s="0" t="s">
        <v>1221</v>
      </c>
      <c r="E1912" s="395" t="n">
        <v>11.32</v>
      </c>
    </row>
    <row r="1913" customFormat="false" ht="12.75" hidden="false" customHeight="false" outlineLevel="0" collapsed="false">
      <c r="A1913" s="0" t="n">
        <v>2673</v>
      </c>
      <c r="B1913" s="0" t="s">
        <v>3119</v>
      </c>
      <c r="C1913" s="0" t="s">
        <v>740</v>
      </c>
      <c r="D1913" s="0" t="s">
        <v>1228</v>
      </c>
      <c r="E1913" s="395" t="n">
        <v>4.37</v>
      </c>
    </row>
    <row r="1914" customFormat="false" ht="12.75" hidden="false" customHeight="false" outlineLevel="0" collapsed="false">
      <c r="A1914" s="0" t="n">
        <v>2681</v>
      </c>
      <c r="B1914" s="0" t="s">
        <v>3120</v>
      </c>
      <c r="C1914" s="0" t="s">
        <v>740</v>
      </c>
      <c r="D1914" s="0" t="s">
        <v>1221</v>
      </c>
      <c r="E1914" s="395" t="n">
        <v>20.33</v>
      </c>
    </row>
    <row r="1915" customFormat="false" ht="12.75" hidden="false" customHeight="false" outlineLevel="0" collapsed="false">
      <c r="A1915" s="0" t="n">
        <v>2682</v>
      </c>
      <c r="B1915" s="0" t="s">
        <v>3121</v>
      </c>
      <c r="C1915" s="0" t="s">
        <v>740</v>
      </c>
      <c r="D1915" s="0" t="s">
        <v>1221</v>
      </c>
      <c r="E1915" s="395" t="n">
        <v>29.67</v>
      </c>
    </row>
    <row r="1916" customFormat="false" ht="12.75" hidden="false" customHeight="false" outlineLevel="0" collapsed="false">
      <c r="A1916" s="0" t="n">
        <v>2686</v>
      </c>
      <c r="B1916" s="0" t="s">
        <v>3122</v>
      </c>
      <c r="C1916" s="0" t="s">
        <v>740</v>
      </c>
      <c r="D1916" s="0" t="s">
        <v>1221</v>
      </c>
      <c r="E1916" s="395" t="n">
        <v>37.2</v>
      </c>
    </row>
    <row r="1917" customFormat="false" ht="12.75" hidden="false" customHeight="false" outlineLevel="0" collapsed="false">
      <c r="A1917" s="0" t="n">
        <v>2674</v>
      </c>
      <c r="B1917" s="0" t="s">
        <v>3123</v>
      </c>
      <c r="C1917" s="0" t="s">
        <v>740</v>
      </c>
      <c r="D1917" s="0" t="s">
        <v>1221</v>
      </c>
      <c r="E1917" s="395" t="n">
        <v>5.44</v>
      </c>
    </row>
    <row r="1918" customFormat="false" ht="12.75" hidden="false" customHeight="false" outlineLevel="0" collapsed="false">
      <c r="A1918" s="0" t="n">
        <v>2683</v>
      </c>
      <c r="B1918" s="0" t="s">
        <v>3124</v>
      </c>
      <c r="C1918" s="0" t="s">
        <v>740</v>
      </c>
      <c r="D1918" s="0" t="s">
        <v>1221</v>
      </c>
      <c r="E1918" s="395" t="n">
        <v>58.62</v>
      </c>
    </row>
    <row r="1919" customFormat="false" ht="12.75" hidden="false" customHeight="false" outlineLevel="0" collapsed="false">
      <c r="A1919" s="0" t="n">
        <v>2676</v>
      </c>
      <c r="B1919" s="0" t="s">
        <v>3125</v>
      </c>
      <c r="C1919" s="0" t="s">
        <v>740</v>
      </c>
      <c r="D1919" s="0" t="s">
        <v>1221</v>
      </c>
      <c r="E1919" s="395" t="n">
        <v>2.54</v>
      </c>
    </row>
    <row r="1920" customFormat="false" ht="12.75" hidden="false" customHeight="false" outlineLevel="0" collapsed="false">
      <c r="A1920" s="0" t="n">
        <v>2678</v>
      </c>
      <c r="B1920" s="0" t="s">
        <v>3126</v>
      </c>
      <c r="C1920" s="0" t="s">
        <v>740</v>
      </c>
      <c r="D1920" s="0" t="s">
        <v>1221</v>
      </c>
      <c r="E1920" s="395" t="n">
        <v>3.18</v>
      </c>
    </row>
    <row r="1921" customFormat="false" ht="12.75" hidden="false" customHeight="false" outlineLevel="0" collapsed="false">
      <c r="A1921" s="0" t="n">
        <v>2679</v>
      </c>
      <c r="B1921" s="0" t="s">
        <v>3127</v>
      </c>
      <c r="C1921" s="0" t="s">
        <v>740</v>
      </c>
      <c r="D1921" s="0" t="s">
        <v>1221</v>
      </c>
      <c r="E1921" s="395" t="n">
        <v>4.91</v>
      </c>
    </row>
    <row r="1922" customFormat="false" ht="12.75" hidden="false" customHeight="false" outlineLevel="0" collapsed="false">
      <c r="A1922" s="0" t="n">
        <v>12070</v>
      </c>
      <c r="B1922" s="0" t="s">
        <v>3128</v>
      </c>
      <c r="C1922" s="0" t="s">
        <v>740</v>
      </c>
      <c r="D1922" s="0" t="s">
        <v>1221</v>
      </c>
      <c r="E1922" s="395" t="n">
        <v>6.83</v>
      </c>
    </row>
    <row r="1923" customFormat="false" ht="12.75" hidden="false" customHeight="false" outlineLevel="0" collapsed="false">
      <c r="A1923" s="0" t="n">
        <v>2675</v>
      </c>
      <c r="B1923" s="0" t="s">
        <v>3129</v>
      </c>
      <c r="C1923" s="0" t="s">
        <v>740</v>
      </c>
      <c r="D1923" s="0" t="s">
        <v>1221</v>
      </c>
      <c r="E1923" s="395" t="n">
        <v>8.88</v>
      </c>
    </row>
    <row r="1924" customFormat="false" ht="12.75" hidden="false" customHeight="false" outlineLevel="0" collapsed="false">
      <c r="A1924" s="0" t="n">
        <v>12067</v>
      </c>
      <c r="B1924" s="0" t="s">
        <v>3130</v>
      </c>
      <c r="C1924" s="0" t="s">
        <v>740</v>
      </c>
      <c r="D1924" s="0" t="s">
        <v>1221</v>
      </c>
      <c r="E1924" s="395" t="n">
        <v>12.04</v>
      </c>
    </row>
    <row r="1925" customFormat="false" ht="12.75" hidden="false" customHeight="false" outlineLevel="0" collapsed="false">
      <c r="A1925" s="0" t="n">
        <v>21136</v>
      </c>
      <c r="B1925" s="0" t="s">
        <v>3131</v>
      </c>
      <c r="C1925" s="0" t="s">
        <v>740</v>
      </c>
      <c r="D1925" s="0" t="s">
        <v>1223</v>
      </c>
      <c r="E1925" s="395" t="n">
        <v>17.96</v>
      </c>
    </row>
    <row r="1926" customFormat="false" ht="12.75" hidden="false" customHeight="false" outlineLevel="0" collapsed="false">
      <c r="A1926" s="0" t="n">
        <v>21128</v>
      </c>
      <c r="B1926" s="0" t="s">
        <v>3132</v>
      </c>
      <c r="C1926" s="0" t="s">
        <v>740</v>
      </c>
      <c r="D1926" s="0" t="s">
        <v>1223</v>
      </c>
      <c r="E1926" s="395" t="n">
        <v>13.9</v>
      </c>
    </row>
    <row r="1927" customFormat="false" ht="12.75" hidden="false" customHeight="false" outlineLevel="0" collapsed="false">
      <c r="A1927" s="0" t="n">
        <v>21130</v>
      </c>
      <c r="B1927" s="0" t="s">
        <v>3133</v>
      </c>
      <c r="C1927" s="0" t="s">
        <v>740</v>
      </c>
      <c r="D1927" s="0" t="s">
        <v>1223</v>
      </c>
      <c r="E1927" s="395" t="n">
        <v>35.11</v>
      </c>
    </row>
    <row r="1928" customFormat="false" ht="12.75" hidden="false" customHeight="false" outlineLevel="0" collapsed="false">
      <c r="A1928" s="0" t="n">
        <v>21135</v>
      </c>
      <c r="B1928" s="0" t="s">
        <v>3134</v>
      </c>
      <c r="C1928" s="0" t="s">
        <v>740</v>
      </c>
      <c r="D1928" s="0" t="s">
        <v>1223</v>
      </c>
      <c r="E1928" s="395" t="n">
        <v>34.56</v>
      </c>
    </row>
    <row r="1929" customFormat="false" ht="12.75" hidden="false" customHeight="false" outlineLevel="0" collapsed="false">
      <c r="A1929" s="0" t="n">
        <v>40401</v>
      </c>
      <c r="B1929" s="0" t="s">
        <v>3135</v>
      </c>
      <c r="C1929" s="0" t="s">
        <v>740</v>
      </c>
      <c r="D1929" s="0" t="s">
        <v>1223</v>
      </c>
      <c r="E1929" s="395" t="n">
        <v>2.57</v>
      </c>
    </row>
    <row r="1930" customFormat="false" ht="12.75" hidden="false" customHeight="false" outlineLevel="0" collapsed="false">
      <c r="A1930" s="0" t="n">
        <v>40402</v>
      </c>
      <c r="B1930" s="0" t="s">
        <v>3136</v>
      </c>
      <c r="C1930" s="0" t="s">
        <v>740</v>
      </c>
      <c r="D1930" s="0" t="s">
        <v>1223</v>
      </c>
      <c r="E1930" s="395" t="n">
        <v>3.3</v>
      </c>
    </row>
    <row r="1931" customFormat="false" ht="12.75" hidden="false" customHeight="false" outlineLevel="0" collapsed="false">
      <c r="A1931" s="0" t="n">
        <v>40400</v>
      </c>
      <c r="B1931" s="0" t="s">
        <v>3137</v>
      </c>
      <c r="C1931" s="0" t="s">
        <v>740</v>
      </c>
      <c r="D1931" s="0" t="s">
        <v>1223</v>
      </c>
      <c r="E1931" s="395" t="n">
        <v>1.75</v>
      </c>
    </row>
    <row r="1932" customFormat="false" ht="12.75" hidden="false" customHeight="false" outlineLevel="0" collapsed="false">
      <c r="A1932" s="0" t="n">
        <v>2504</v>
      </c>
      <c r="B1932" s="0" t="s">
        <v>3138</v>
      </c>
      <c r="C1932" s="0" t="s">
        <v>740</v>
      </c>
      <c r="D1932" s="0" t="s">
        <v>1223</v>
      </c>
      <c r="E1932" s="395" t="n">
        <v>15.42</v>
      </c>
    </row>
    <row r="1933" customFormat="false" ht="12.75" hidden="false" customHeight="false" outlineLevel="0" collapsed="false">
      <c r="A1933" s="0" t="n">
        <v>2501</v>
      </c>
      <c r="B1933" s="0" t="s">
        <v>3139</v>
      </c>
      <c r="C1933" s="0" t="s">
        <v>740</v>
      </c>
      <c r="D1933" s="0" t="s">
        <v>1223</v>
      </c>
      <c r="E1933" s="395" t="n">
        <v>20.23</v>
      </c>
    </row>
    <row r="1934" customFormat="false" ht="12.75" hidden="false" customHeight="false" outlineLevel="0" collapsed="false">
      <c r="A1934" s="0" t="n">
        <v>2502</v>
      </c>
      <c r="B1934" s="0" t="s">
        <v>3140</v>
      </c>
      <c r="C1934" s="0" t="s">
        <v>740</v>
      </c>
      <c r="D1934" s="0" t="s">
        <v>1223</v>
      </c>
      <c r="E1934" s="395" t="n">
        <v>30.52</v>
      </c>
    </row>
    <row r="1935" customFormat="false" ht="12.75" hidden="false" customHeight="false" outlineLevel="0" collapsed="false">
      <c r="A1935" s="0" t="n">
        <v>2503</v>
      </c>
      <c r="B1935" s="0" t="s">
        <v>3141</v>
      </c>
      <c r="C1935" s="0" t="s">
        <v>740</v>
      </c>
      <c r="D1935" s="0" t="s">
        <v>1223</v>
      </c>
      <c r="E1935" s="395" t="n">
        <v>39.28</v>
      </c>
    </row>
    <row r="1936" customFormat="false" ht="12.75" hidden="false" customHeight="false" outlineLevel="0" collapsed="false">
      <c r="A1936" s="0" t="n">
        <v>2500</v>
      </c>
      <c r="B1936" s="0" t="s">
        <v>3142</v>
      </c>
      <c r="C1936" s="0" t="s">
        <v>740</v>
      </c>
      <c r="D1936" s="0" t="s">
        <v>1223</v>
      </c>
      <c r="E1936" s="395" t="n">
        <v>52.32</v>
      </c>
    </row>
    <row r="1937" customFormat="false" ht="12.75" hidden="false" customHeight="false" outlineLevel="0" collapsed="false">
      <c r="A1937" s="0" t="n">
        <v>2505</v>
      </c>
      <c r="B1937" s="0" t="s">
        <v>3143</v>
      </c>
      <c r="C1937" s="0" t="s">
        <v>740</v>
      </c>
      <c r="D1937" s="0" t="s">
        <v>1223</v>
      </c>
      <c r="E1937" s="395" t="n">
        <v>81.53</v>
      </c>
    </row>
    <row r="1938" customFormat="false" ht="12.75" hidden="false" customHeight="false" outlineLevel="0" collapsed="false">
      <c r="A1938" s="0" t="n">
        <v>12056</v>
      </c>
      <c r="B1938" s="0" t="s">
        <v>3144</v>
      </c>
      <c r="C1938" s="0" t="s">
        <v>740</v>
      </c>
      <c r="D1938" s="0" t="s">
        <v>1223</v>
      </c>
      <c r="E1938" s="395" t="n">
        <v>32.94</v>
      </c>
    </row>
    <row r="1939" customFormat="false" ht="12.75" hidden="false" customHeight="false" outlineLevel="0" collapsed="false">
      <c r="A1939" s="0" t="n">
        <v>12057</v>
      </c>
      <c r="B1939" s="0" t="s">
        <v>3145</v>
      </c>
      <c r="C1939" s="0" t="s">
        <v>740</v>
      </c>
      <c r="D1939" s="0" t="s">
        <v>1223</v>
      </c>
      <c r="E1939" s="395" t="n">
        <v>27.98</v>
      </c>
    </row>
    <row r="1940" customFormat="false" ht="12.75" hidden="false" customHeight="false" outlineLevel="0" collapsed="false">
      <c r="A1940" s="0" t="n">
        <v>12059</v>
      </c>
      <c r="B1940" s="0" t="s">
        <v>3146</v>
      </c>
      <c r="C1940" s="0" t="s">
        <v>740</v>
      </c>
      <c r="D1940" s="0" t="s">
        <v>1223</v>
      </c>
      <c r="E1940" s="395" t="n">
        <v>9.82</v>
      </c>
    </row>
    <row r="1941" customFormat="false" ht="12.75" hidden="false" customHeight="false" outlineLevel="0" collapsed="false">
      <c r="A1941" s="0" t="n">
        <v>12058</v>
      </c>
      <c r="B1941" s="0" t="s">
        <v>3147</v>
      </c>
      <c r="C1941" s="0" t="s">
        <v>740</v>
      </c>
      <c r="D1941" s="0" t="s">
        <v>1223</v>
      </c>
      <c r="E1941" s="395" t="n">
        <v>17.44</v>
      </c>
    </row>
    <row r="1942" customFormat="false" ht="12.75" hidden="false" customHeight="false" outlineLevel="0" collapsed="false">
      <c r="A1942" s="0" t="n">
        <v>12060</v>
      </c>
      <c r="B1942" s="0" t="s">
        <v>3148</v>
      </c>
      <c r="C1942" s="0" t="s">
        <v>740</v>
      </c>
      <c r="D1942" s="0" t="s">
        <v>1223</v>
      </c>
      <c r="E1942" s="395" t="n">
        <v>72.7</v>
      </c>
    </row>
    <row r="1943" customFormat="false" ht="12.75" hidden="false" customHeight="false" outlineLevel="0" collapsed="false">
      <c r="A1943" s="0" t="n">
        <v>12061</v>
      </c>
      <c r="B1943" s="0" t="s">
        <v>3149</v>
      </c>
      <c r="C1943" s="0" t="s">
        <v>740</v>
      </c>
      <c r="D1943" s="0" t="s">
        <v>1223</v>
      </c>
      <c r="E1943" s="395" t="n">
        <v>44.39</v>
      </c>
    </row>
    <row r="1944" customFormat="false" ht="12.75" hidden="false" customHeight="false" outlineLevel="0" collapsed="false">
      <c r="A1944" s="0" t="n">
        <v>12062</v>
      </c>
      <c r="B1944" s="0" t="s">
        <v>3150</v>
      </c>
      <c r="C1944" s="0" t="s">
        <v>740</v>
      </c>
      <c r="D1944" s="0" t="s">
        <v>1223</v>
      </c>
      <c r="E1944" s="395" t="n">
        <v>81.87</v>
      </c>
    </row>
    <row r="1945" customFormat="false" ht="12.75" hidden="false" customHeight="false" outlineLevel="0" collapsed="false">
      <c r="A1945" s="0" t="n">
        <v>21137</v>
      </c>
      <c r="B1945" s="0" t="s">
        <v>3151</v>
      </c>
      <c r="C1945" s="0" t="s">
        <v>740</v>
      </c>
      <c r="D1945" s="0" t="s">
        <v>1223</v>
      </c>
      <c r="E1945" s="395" t="n">
        <v>14.23</v>
      </c>
    </row>
    <row r="1946" customFormat="false" ht="12.75" hidden="false" customHeight="false" outlineLevel="0" collapsed="false">
      <c r="A1946" s="0" t="n">
        <v>2687</v>
      </c>
      <c r="B1946" s="0" t="s">
        <v>3152</v>
      </c>
      <c r="C1946" s="0" t="s">
        <v>740</v>
      </c>
      <c r="D1946" s="0" t="s">
        <v>1221</v>
      </c>
      <c r="E1946" s="395" t="n">
        <v>2.22</v>
      </c>
    </row>
    <row r="1947" customFormat="false" ht="12.75" hidden="false" customHeight="false" outlineLevel="0" collapsed="false">
      <c r="A1947" s="0" t="n">
        <v>2689</v>
      </c>
      <c r="B1947" s="0" t="s">
        <v>3153</v>
      </c>
      <c r="C1947" s="0" t="s">
        <v>740</v>
      </c>
      <c r="D1947" s="0" t="s">
        <v>1221</v>
      </c>
      <c r="E1947" s="395" t="n">
        <v>2.64</v>
      </c>
    </row>
    <row r="1948" customFormat="false" ht="12.75" hidden="false" customHeight="false" outlineLevel="0" collapsed="false">
      <c r="A1948" s="0" t="n">
        <v>2688</v>
      </c>
      <c r="B1948" s="0" t="s">
        <v>3154</v>
      </c>
      <c r="C1948" s="0" t="s">
        <v>740</v>
      </c>
      <c r="D1948" s="0" t="s">
        <v>1221</v>
      </c>
      <c r="E1948" s="395" t="n">
        <v>2.86</v>
      </c>
    </row>
    <row r="1949" customFormat="false" ht="12.75" hidden="false" customHeight="false" outlineLevel="0" collapsed="false">
      <c r="A1949" s="0" t="n">
        <v>2690</v>
      </c>
      <c r="B1949" s="0" t="s">
        <v>3155</v>
      </c>
      <c r="C1949" s="0" t="s">
        <v>740</v>
      </c>
      <c r="D1949" s="0" t="s">
        <v>1221</v>
      </c>
      <c r="E1949" s="395" t="n">
        <v>4.89</v>
      </c>
    </row>
    <row r="1950" customFormat="false" ht="12.75" hidden="false" customHeight="false" outlineLevel="0" collapsed="false">
      <c r="A1950" s="0" t="n">
        <v>39243</v>
      </c>
      <c r="B1950" s="0" t="s">
        <v>3156</v>
      </c>
      <c r="C1950" s="0" t="s">
        <v>740</v>
      </c>
      <c r="D1950" s="0" t="s">
        <v>1221</v>
      </c>
      <c r="E1950" s="395" t="n">
        <v>3.22</v>
      </c>
    </row>
    <row r="1951" customFormat="false" ht="12.75" hidden="false" customHeight="false" outlineLevel="0" collapsed="false">
      <c r="A1951" s="0" t="n">
        <v>39244</v>
      </c>
      <c r="B1951" s="0" t="s">
        <v>3157</v>
      </c>
      <c r="C1951" s="0" t="s">
        <v>740</v>
      </c>
      <c r="D1951" s="0" t="s">
        <v>1221</v>
      </c>
      <c r="E1951" s="395" t="n">
        <v>4.36</v>
      </c>
    </row>
    <row r="1952" customFormat="false" ht="12.75" hidden="false" customHeight="false" outlineLevel="0" collapsed="false">
      <c r="A1952" s="0" t="n">
        <v>39245</v>
      </c>
      <c r="B1952" s="0" t="s">
        <v>3158</v>
      </c>
      <c r="C1952" s="0" t="s">
        <v>740</v>
      </c>
      <c r="D1952" s="0" t="s">
        <v>1221</v>
      </c>
      <c r="E1952" s="395" t="n">
        <v>8.39</v>
      </c>
    </row>
    <row r="1953" customFormat="false" ht="12.75" hidden="false" customHeight="false" outlineLevel="0" collapsed="false">
      <c r="A1953" s="0" t="n">
        <v>39254</v>
      </c>
      <c r="B1953" s="0" t="s">
        <v>3159</v>
      </c>
      <c r="C1953" s="0" t="s">
        <v>740</v>
      </c>
      <c r="D1953" s="0" t="s">
        <v>1221</v>
      </c>
      <c r="E1953" s="395" t="n">
        <v>12.55</v>
      </c>
    </row>
    <row r="1954" customFormat="false" ht="12.75" hidden="false" customHeight="false" outlineLevel="0" collapsed="false">
      <c r="A1954" s="0" t="n">
        <v>39255</v>
      </c>
      <c r="B1954" s="0" t="s">
        <v>3160</v>
      </c>
      <c r="C1954" s="0" t="s">
        <v>740</v>
      </c>
      <c r="D1954" s="0" t="s">
        <v>1221</v>
      </c>
      <c r="E1954" s="395" t="n">
        <v>23.22</v>
      </c>
    </row>
    <row r="1955" customFormat="false" ht="12.75" hidden="false" customHeight="false" outlineLevel="0" collapsed="false">
      <c r="A1955" s="0" t="n">
        <v>39253</v>
      </c>
      <c r="B1955" s="0" t="s">
        <v>3161</v>
      </c>
      <c r="C1955" s="0" t="s">
        <v>740</v>
      </c>
      <c r="D1955" s="0" t="s">
        <v>1221</v>
      </c>
      <c r="E1955" s="395" t="n">
        <v>15.99</v>
      </c>
    </row>
    <row r="1956" customFormat="false" ht="12.75" hidden="false" customHeight="false" outlineLevel="0" collapsed="false">
      <c r="A1956" s="0" t="n">
        <v>39246</v>
      </c>
      <c r="B1956" s="0" t="s">
        <v>3162</v>
      </c>
      <c r="C1956" s="0" t="s">
        <v>740</v>
      </c>
      <c r="D1956" s="0" t="s">
        <v>1223</v>
      </c>
      <c r="E1956" s="395" t="n">
        <v>4.47</v>
      </c>
    </row>
    <row r="1957" customFormat="false" ht="12.75" hidden="false" customHeight="false" outlineLevel="0" collapsed="false">
      <c r="A1957" s="0" t="n">
        <v>39247</v>
      </c>
      <c r="B1957" s="0" t="s">
        <v>834</v>
      </c>
      <c r="C1957" s="0" t="s">
        <v>740</v>
      </c>
      <c r="D1957" s="0" t="s">
        <v>1223</v>
      </c>
      <c r="E1957" s="395" t="n">
        <v>3.9</v>
      </c>
    </row>
    <row r="1958" customFormat="false" ht="12.75" hidden="false" customHeight="false" outlineLevel="0" collapsed="false">
      <c r="A1958" s="0" t="n">
        <v>2446</v>
      </c>
      <c r="B1958" s="0" t="s">
        <v>3163</v>
      </c>
      <c r="C1958" s="0" t="s">
        <v>740</v>
      </c>
      <c r="D1958" s="0" t="s">
        <v>1223</v>
      </c>
      <c r="E1958" s="395" t="n">
        <v>6.42</v>
      </c>
    </row>
    <row r="1959" customFormat="false" ht="12.75" hidden="false" customHeight="false" outlineLevel="0" collapsed="false">
      <c r="A1959" s="0" t="n">
        <v>2442</v>
      </c>
      <c r="B1959" s="0" t="s">
        <v>3164</v>
      </c>
      <c r="C1959" s="0" t="s">
        <v>740</v>
      </c>
      <c r="D1959" s="0" t="s">
        <v>1223</v>
      </c>
      <c r="E1959" s="395" t="n">
        <v>8.99</v>
      </c>
    </row>
    <row r="1960" customFormat="false" ht="12.75" hidden="false" customHeight="false" outlineLevel="0" collapsed="false">
      <c r="A1960" s="0" t="n">
        <v>39248</v>
      </c>
      <c r="B1960" s="0" t="s">
        <v>809</v>
      </c>
      <c r="C1960" s="0" t="s">
        <v>740</v>
      </c>
      <c r="D1960" s="0" t="s">
        <v>1223</v>
      </c>
      <c r="E1960" s="395" t="n">
        <v>12.53</v>
      </c>
    </row>
    <row r="1961" customFormat="false" ht="12.75" hidden="false" customHeight="false" outlineLevel="0" collapsed="false">
      <c r="A1961" s="0" t="n">
        <v>2438</v>
      </c>
      <c r="B1961" s="0" t="s">
        <v>3165</v>
      </c>
      <c r="C1961" s="0" t="s">
        <v>1381</v>
      </c>
      <c r="D1961" s="0" t="s">
        <v>1221</v>
      </c>
      <c r="E1961" s="395" t="n">
        <v>24.62</v>
      </c>
    </row>
    <row r="1962" customFormat="false" ht="12.75" hidden="false" customHeight="false" outlineLevel="0" collapsed="false">
      <c r="A1962" s="0" t="n">
        <v>40922</v>
      </c>
      <c r="B1962" s="0" t="s">
        <v>3166</v>
      </c>
      <c r="C1962" s="0" t="s">
        <v>1383</v>
      </c>
      <c r="D1962" s="0" t="s">
        <v>1221</v>
      </c>
      <c r="E1962" s="395" t="n">
        <v>4385.02</v>
      </c>
    </row>
    <row r="1963" customFormat="false" ht="12.75" hidden="false" customHeight="false" outlineLevel="0" collapsed="false">
      <c r="A1963" s="0" t="n">
        <v>36486</v>
      </c>
      <c r="B1963" s="0" t="s">
        <v>3167</v>
      </c>
      <c r="C1963" s="0" t="s">
        <v>88</v>
      </c>
      <c r="D1963" s="0" t="s">
        <v>1223</v>
      </c>
      <c r="E1963" s="395" t="n">
        <v>68658.1</v>
      </c>
    </row>
    <row r="1964" customFormat="false" ht="12.75" hidden="false" customHeight="false" outlineLevel="0" collapsed="false">
      <c r="A1964" s="0" t="n">
        <v>37777</v>
      </c>
      <c r="B1964" s="0" t="s">
        <v>3168</v>
      </c>
      <c r="C1964" s="0" t="s">
        <v>88</v>
      </c>
      <c r="D1964" s="0" t="s">
        <v>1223</v>
      </c>
      <c r="E1964" s="395" t="n">
        <v>323241.03</v>
      </c>
    </row>
    <row r="1965" customFormat="false" ht="12.75" hidden="false" customHeight="false" outlineLevel="0" collapsed="false">
      <c r="A1965" s="0" t="n">
        <v>12624</v>
      </c>
      <c r="B1965" s="0" t="s">
        <v>3169</v>
      </c>
      <c r="C1965" s="0" t="s">
        <v>88</v>
      </c>
      <c r="D1965" s="0" t="s">
        <v>1223</v>
      </c>
      <c r="E1965" s="395" t="n">
        <v>13.62</v>
      </c>
    </row>
    <row r="1966" customFormat="false" ht="12.75" hidden="false" customHeight="false" outlineLevel="0" collapsed="false">
      <c r="A1966" s="0" t="n">
        <v>517</v>
      </c>
      <c r="B1966" s="0" t="s">
        <v>3170</v>
      </c>
      <c r="C1966" s="0" t="s">
        <v>1271</v>
      </c>
      <c r="D1966" s="0" t="s">
        <v>1221</v>
      </c>
      <c r="E1966" s="395" t="n">
        <v>7.78</v>
      </c>
    </row>
    <row r="1967" customFormat="false" ht="12.75" hidden="false" customHeight="false" outlineLevel="0" collapsed="false">
      <c r="A1967" s="0" t="n">
        <v>41904</v>
      </c>
      <c r="B1967" s="0" t="s">
        <v>3171</v>
      </c>
      <c r="C1967" s="0" t="s">
        <v>2335</v>
      </c>
      <c r="D1967" s="0" t="s">
        <v>1223</v>
      </c>
      <c r="E1967" s="395" t="n">
        <v>4102.97</v>
      </c>
    </row>
    <row r="1968" customFormat="false" ht="12.75" hidden="false" customHeight="false" outlineLevel="0" collapsed="false">
      <c r="A1968" s="0" t="n">
        <v>41903</v>
      </c>
      <c r="B1968" s="0" t="s">
        <v>3172</v>
      </c>
      <c r="C1968" s="0" t="s">
        <v>753</v>
      </c>
      <c r="D1968" s="0" t="s">
        <v>1223</v>
      </c>
      <c r="E1968" s="395" t="n">
        <v>4.26</v>
      </c>
    </row>
    <row r="1969" customFormat="false" ht="12.75" hidden="false" customHeight="false" outlineLevel="0" collapsed="false">
      <c r="A1969" s="0" t="n">
        <v>37534</v>
      </c>
      <c r="B1969" s="0" t="s">
        <v>3173</v>
      </c>
      <c r="C1969" s="0" t="s">
        <v>753</v>
      </c>
      <c r="D1969" s="0" t="s">
        <v>1223</v>
      </c>
      <c r="E1969" s="395" t="n">
        <v>21.97</v>
      </c>
    </row>
    <row r="1970" customFormat="false" ht="12.75" hidden="false" customHeight="false" outlineLevel="0" collapsed="false">
      <c r="A1970" s="0" t="n">
        <v>37535</v>
      </c>
      <c r="B1970" s="0" t="s">
        <v>3174</v>
      </c>
      <c r="C1970" s="0" t="s">
        <v>753</v>
      </c>
      <c r="D1970" s="0" t="s">
        <v>1223</v>
      </c>
      <c r="E1970" s="395" t="n">
        <v>21.97</v>
      </c>
    </row>
    <row r="1971" customFormat="false" ht="12.75" hidden="false" customHeight="false" outlineLevel="0" collapsed="false">
      <c r="A1971" s="0" t="n">
        <v>37533</v>
      </c>
      <c r="B1971" s="0" t="s">
        <v>3175</v>
      </c>
      <c r="C1971" s="0" t="s">
        <v>753</v>
      </c>
      <c r="D1971" s="0" t="s">
        <v>1223</v>
      </c>
      <c r="E1971" s="395" t="n">
        <v>21.97</v>
      </c>
    </row>
    <row r="1972" customFormat="false" ht="12.75" hidden="false" customHeight="false" outlineLevel="0" collapsed="false">
      <c r="A1972" s="0" t="n">
        <v>37537</v>
      </c>
      <c r="B1972" s="0" t="s">
        <v>3176</v>
      </c>
      <c r="C1972" s="0" t="s">
        <v>753</v>
      </c>
      <c r="D1972" s="0" t="s">
        <v>1223</v>
      </c>
      <c r="E1972" s="395" t="n">
        <v>16.63</v>
      </c>
    </row>
    <row r="1973" customFormat="false" ht="12.75" hidden="false" customHeight="false" outlineLevel="0" collapsed="false">
      <c r="A1973" s="0" t="n">
        <v>37536</v>
      </c>
      <c r="B1973" s="0" t="s">
        <v>3177</v>
      </c>
      <c r="C1973" s="0" t="s">
        <v>753</v>
      </c>
      <c r="D1973" s="0" t="s">
        <v>1223</v>
      </c>
      <c r="E1973" s="395" t="n">
        <v>16.63</v>
      </c>
    </row>
    <row r="1974" customFormat="false" ht="12.75" hidden="false" customHeight="false" outlineLevel="0" collapsed="false">
      <c r="A1974" s="0" t="n">
        <v>37532</v>
      </c>
      <c r="B1974" s="0" t="s">
        <v>3178</v>
      </c>
      <c r="C1974" s="0" t="s">
        <v>753</v>
      </c>
      <c r="D1974" s="0" t="s">
        <v>1223</v>
      </c>
      <c r="E1974" s="395" t="n">
        <v>16.63</v>
      </c>
    </row>
    <row r="1975" customFormat="false" ht="12.75" hidden="false" customHeight="false" outlineLevel="0" collapsed="false">
      <c r="A1975" s="0" t="n">
        <v>2696</v>
      </c>
      <c r="B1975" s="0" t="s">
        <v>3179</v>
      </c>
      <c r="C1975" s="0" t="s">
        <v>1381</v>
      </c>
      <c r="D1975" s="0" t="s">
        <v>1228</v>
      </c>
      <c r="E1975" s="395" t="n">
        <v>18.97</v>
      </c>
    </row>
    <row r="1976" customFormat="false" ht="12.75" hidden="false" customHeight="false" outlineLevel="0" collapsed="false">
      <c r="A1976" s="0" t="n">
        <v>40928</v>
      </c>
      <c r="B1976" s="0" t="s">
        <v>3180</v>
      </c>
      <c r="C1976" s="0" t="s">
        <v>1383</v>
      </c>
      <c r="D1976" s="0" t="s">
        <v>1221</v>
      </c>
      <c r="E1976" s="395" t="n">
        <v>3377.81</v>
      </c>
    </row>
    <row r="1977" customFormat="false" ht="12.75" hidden="false" customHeight="false" outlineLevel="0" collapsed="false">
      <c r="A1977" s="0" t="n">
        <v>4083</v>
      </c>
      <c r="B1977" s="0" t="s">
        <v>3181</v>
      </c>
      <c r="C1977" s="0" t="s">
        <v>1381</v>
      </c>
      <c r="D1977" s="0" t="s">
        <v>1228</v>
      </c>
      <c r="E1977" s="395" t="n">
        <v>18.97</v>
      </c>
    </row>
    <row r="1978" customFormat="false" ht="12.75" hidden="false" customHeight="false" outlineLevel="0" collapsed="false">
      <c r="A1978" s="0" t="n">
        <v>40818</v>
      </c>
      <c r="B1978" s="0" t="s">
        <v>3182</v>
      </c>
      <c r="C1978" s="0" t="s">
        <v>1383</v>
      </c>
      <c r="D1978" s="0" t="s">
        <v>1221</v>
      </c>
      <c r="E1978" s="395" t="n">
        <v>3377.81</v>
      </c>
    </row>
    <row r="1979" customFormat="false" ht="12.75" hidden="false" customHeight="false" outlineLevel="0" collapsed="false">
      <c r="A1979" s="0" t="n">
        <v>43146</v>
      </c>
      <c r="B1979" s="0" t="s">
        <v>3183</v>
      </c>
      <c r="C1979" s="0" t="s">
        <v>753</v>
      </c>
      <c r="D1979" s="0" t="s">
        <v>1221</v>
      </c>
      <c r="E1979" s="395" t="n">
        <v>9.57</v>
      </c>
    </row>
    <row r="1980" customFormat="false" ht="12.75" hidden="false" customHeight="false" outlineLevel="0" collapsed="false">
      <c r="A1980" s="0" t="n">
        <v>2705</v>
      </c>
      <c r="B1980" s="0" t="s">
        <v>3184</v>
      </c>
      <c r="C1980" s="0" t="s">
        <v>3185</v>
      </c>
      <c r="D1980" s="0" t="s">
        <v>1221</v>
      </c>
      <c r="E1980" s="395" t="n">
        <v>0.56</v>
      </c>
    </row>
    <row r="1981" customFormat="false" ht="12.75" hidden="false" customHeight="false" outlineLevel="0" collapsed="false">
      <c r="A1981" s="0" t="n">
        <v>14250</v>
      </c>
      <c r="B1981" s="0" t="s">
        <v>3186</v>
      </c>
      <c r="C1981" s="0" t="s">
        <v>3185</v>
      </c>
      <c r="D1981" s="0" t="s">
        <v>1228</v>
      </c>
      <c r="E1981" s="395" t="n">
        <v>0.57</v>
      </c>
    </row>
    <row r="1982" customFormat="false" ht="12.75" hidden="false" customHeight="false" outlineLevel="0" collapsed="false">
      <c r="A1982" s="0" t="n">
        <v>11683</v>
      </c>
      <c r="B1982" s="0" t="s">
        <v>3187</v>
      </c>
      <c r="C1982" s="0" t="s">
        <v>88</v>
      </c>
      <c r="D1982" s="0" t="s">
        <v>1221</v>
      </c>
      <c r="E1982" s="395" t="n">
        <v>38.57</v>
      </c>
    </row>
    <row r="1983" customFormat="false" ht="12.75" hidden="false" customHeight="false" outlineLevel="0" collapsed="false">
      <c r="A1983" s="0" t="n">
        <v>11684</v>
      </c>
      <c r="B1983" s="0" t="s">
        <v>3188</v>
      </c>
      <c r="C1983" s="0" t="s">
        <v>88</v>
      </c>
      <c r="D1983" s="0" t="s">
        <v>1221</v>
      </c>
      <c r="E1983" s="395" t="n">
        <v>42.22</v>
      </c>
    </row>
    <row r="1984" customFormat="false" ht="12.75" hidden="false" customHeight="false" outlineLevel="0" collapsed="false">
      <c r="A1984" s="0" t="n">
        <v>6141</v>
      </c>
      <c r="B1984" s="0" t="s">
        <v>3189</v>
      </c>
      <c r="C1984" s="0" t="s">
        <v>88</v>
      </c>
      <c r="D1984" s="0" t="s">
        <v>1221</v>
      </c>
      <c r="E1984" s="395" t="n">
        <v>4.05</v>
      </c>
    </row>
    <row r="1985" customFormat="false" ht="12.75" hidden="false" customHeight="false" outlineLevel="0" collapsed="false">
      <c r="A1985" s="0" t="n">
        <v>11681</v>
      </c>
      <c r="B1985" s="0" t="s">
        <v>3190</v>
      </c>
      <c r="C1985" s="0" t="s">
        <v>88</v>
      </c>
      <c r="D1985" s="0" t="s">
        <v>1221</v>
      </c>
      <c r="E1985" s="395" t="n">
        <v>5.16</v>
      </c>
    </row>
    <row r="1986" customFormat="false" ht="12.75" hidden="false" customHeight="false" outlineLevel="0" collapsed="false">
      <c r="A1986" s="0" t="n">
        <v>2706</v>
      </c>
      <c r="B1986" s="0" t="s">
        <v>3191</v>
      </c>
      <c r="C1986" s="0" t="s">
        <v>1381</v>
      </c>
      <c r="D1986" s="0" t="s">
        <v>1228</v>
      </c>
      <c r="E1986" s="395" t="n">
        <v>89.3</v>
      </c>
    </row>
    <row r="1987" customFormat="false" ht="12.75" hidden="false" customHeight="false" outlineLevel="0" collapsed="false">
      <c r="A1987" s="0" t="n">
        <v>40811</v>
      </c>
      <c r="B1987" s="0" t="s">
        <v>3192</v>
      </c>
      <c r="C1987" s="0" t="s">
        <v>1383</v>
      </c>
      <c r="D1987" s="0" t="s">
        <v>1221</v>
      </c>
      <c r="E1987" s="395" t="n">
        <v>15897.8</v>
      </c>
    </row>
    <row r="1988" customFormat="false" ht="12.75" hidden="false" customHeight="false" outlineLevel="0" collapsed="false">
      <c r="A1988" s="0" t="n">
        <v>2707</v>
      </c>
      <c r="B1988" s="0" t="s">
        <v>3193</v>
      </c>
      <c r="C1988" s="0" t="s">
        <v>1381</v>
      </c>
      <c r="D1988" s="0" t="s">
        <v>1221</v>
      </c>
      <c r="E1988" s="395" t="n">
        <v>101.64</v>
      </c>
    </row>
    <row r="1989" customFormat="false" ht="12.75" hidden="false" customHeight="false" outlineLevel="0" collapsed="false">
      <c r="A1989" s="0" t="n">
        <v>40813</v>
      </c>
      <c r="B1989" s="0" t="s">
        <v>3194</v>
      </c>
      <c r="C1989" s="0" t="s">
        <v>1383</v>
      </c>
      <c r="D1989" s="0" t="s">
        <v>1221</v>
      </c>
      <c r="E1989" s="395" t="n">
        <v>18094.96</v>
      </c>
    </row>
    <row r="1990" customFormat="false" ht="12.75" hidden="false" customHeight="false" outlineLevel="0" collapsed="false">
      <c r="A1990" s="0" t="n">
        <v>2708</v>
      </c>
      <c r="B1990" s="0" t="s">
        <v>3195</v>
      </c>
      <c r="C1990" s="0" t="s">
        <v>1381</v>
      </c>
      <c r="D1990" s="0" t="s">
        <v>1221</v>
      </c>
      <c r="E1990" s="395" t="n">
        <v>138.94</v>
      </c>
    </row>
    <row r="1991" customFormat="false" ht="12.75" hidden="false" customHeight="false" outlineLevel="0" collapsed="false">
      <c r="A1991" s="0" t="n">
        <v>40814</v>
      </c>
      <c r="B1991" s="0" t="s">
        <v>3196</v>
      </c>
      <c r="C1991" s="0" t="s">
        <v>1383</v>
      </c>
      <c r="D1991" s="0" t="s">
        <v>1221</v>
      </c>
      <c r="E1991" s="395" t="n">
        <v>24735.33</v>
      </c>
    </row>
    <row r="1992" customFormat="false" ht="12.75" hidden="false" customHeight="false" outlineLevel="0" collapsed="false">
      <c r="A1992" s="0" t="n">
        <v>34779</v>
      </c>
      <c r="B1992" s="0" t="s">
        <v>3197</v>
      </c>
      <c r="C1992" s="0" t="s">
        <v>1381</v>
      </c>
      <c r="D1992" s="0" t="s">
        <v>1221</v>
      </c>
      <c r="E1992" s="395" t="n">
        <v>90.61</v>
      </c>
    </row>
    <row r="1993" customFormat="false" ht="12.75" hidden="false" customHeight="false" outlineLevel="0" collapsed="false">
      <c r="A1993" s="0" t="n">
        <v>40936</v>
      </c>
      <c r="B1993" s="0" t="s">
        <v>3198</v>
      </c>
      <c r="C1993" s="0" t="s">
        <v>1383</v>
      </c>
      <c r="D1993" s="0" t="s">
        <v>1221</v>
      </c>
      <c r="E1993" s="395" t="n">
        <v>16129.72</v>
      </c>
    </row>
    <row r="1994" customFormat="false" ht="12.75" hidden="false" customHeight="false" outlineLevel="0" collapsed="false">
      <c r="A1994" s="0" t="n">
        <v>34780</v>
      </c>
      <c r="B1994" s="0" t="s">
        <v>3199</v>
      </c>
      <c r="C1994" s="0" t="s">
        <v>1381</v>
      </c>
      <c r="D1994" s="0" t="s">
        <v>1221</v>
      </c>
      <c r="E1994" s="395" t="n">
        <v>102.21</v>
      </c>
    </row>
    <row r="1995" customFormat="false" ht="12.75" hidden="false" customHeight="false" outlineLevel="0" collapsed="false">
      <c r="A1995" s="0" t="n">
        <v>40937</v>
      </c>
      <c r="B1995" s="0" t="s">
        <v>3200</v>
      </c>
      <c r="C1995" s="0" t="s">
        <v>1383</v>
      </c>
      <c r="D1995" s="0" t="s">
        <v>1221</v>
      </c>
      <c r="E1995" s="395" t="n">
        <v>18197.51</v>
      </c>
    </row>
    <row r="1996" customFormat="false" ht="12.75" hidden="false" customHeight="false" outlineLevel="0" collapsed="false">
      <c r="A1996" s="0" t="n">
        <v>34782</v>
      </c>
      <c r="B1996" s="0" t="s">
        <v>3201</v>
      </c>
      <c r="C1996" s="0" t="s">
        <v>1381</v>
      </c>
      <c r="D1996" s="0" t="s">
        <v>1221</v>
      </c>
      <c r="E1996" s="395" t="n">
        <v>140.07</v>
      </c>
    </row>
    <row r="1997" customFormat="false" ht="12.75" hidden="false" customHeight="false" outlineLevel="0" collapsed="false">
      <c r="A1997" s="0" t="n">
        <v>40938</v>
      </c>
      <c r="B1997" s="0" t="s">
        <v>3202</v>
      </c>
      <c r="C1997" s="0" t="s">
        <v>1383</v>
      </c>
      <c r="D1997" s="0" t="s">
        <v>1221</v>
      </c>
      <c r="E1997" s="395" t="n">
        <v>24937.96</v>
      </c>
    </row>
    <row r="1998" customFormat="false" ht="12.75" hidden="false" customHeight="false" outlineLevel="0" collapsed="false">
      <c r="A1998" s="0" t="n">
        <v>34783</v>
      </c>
      <c r="B1998" s="0" t="s">
        <v>3203</v>
      </c>
      <c r="C1998" s="0" t="s">
        <v>1381</v>
      </c>
      <c r="D1998" s="0" t="s">
        <v>1221</v>
      </c>
      <c r="E1998" s="395" t="n">
        <v>104.79</v>
      </c>
    </row>
    <row r="1999" customFormat="false" ht="12.75" hidden="false" customHeight="false" outlineLevel="0" collapsed="false">
      <c r="A1999" s="0" t="n">
        <v>40939</v>
      </c>
      <c r="B1999" s="0" t="s">
        <v>3204</v>
      </c>
      <c r="C1999" s="0" t="s">
        <v>1383</v>
      </c>
      <c r="D1999" s="0" t="s">
        <v>1221</v>
      </c>
      <c r="E1999" s="395" t="n">
        <v>18656.35</v>
      </c>
    </row>
    <row r="2000" customFormat="false" ht="12.75" hidden="false" customHeight="false" outlineLevel="0" collapsed="false">
      <c r="A2000" s="0" t="n">
        <v>34785</v>
      </c>
      <c r="B2000" s="0" t="s">
        <v>3205</v>
      </c>
      <c r="C2000" s="0" t="s">
        <v>1381</v>
      </c>
      <c r="D2000" s="0" t="s">
        <v>1221</v>
      </c>
      <c r="E2000" s="395" t="n">
        <v>98.95</v>
      </c>
    </row>
    <row r="2001" customFormat="false" ht="12.75" hidden="false" customHeight="false" outlineLevel="0" collapsed="false">
      <c r="A2001" s="0" t="n">
        <v>40940</v>
      </c>
      <c r="B2001" s="0" t="s">
        <v>3206</v>
      </c>
      <c r="C2001" s="0" t="s">
        <v>1383</v>
      </c>
      <c r="D2001" s="0" t="s">
        <v>1221</v>
      </c>
      <c r="E2001" s="395" t="n">
        <v>17616.77</v>
      </c>
    </row>
    <row r="2002" customFormat="false" ht="12.75" hidden="false" customHeight="false" outlineLevel="0" collapsed="false">
      <c r="A2002" s="0" t="n">
        <v>38403</v>
      </c>
      <c r="B2002" s="0" t="s">
        <v>3207</v>
      </c>
      <c r="C2002" s="0" t="s">
        <v>88</v>
      </c>
      <c r="D2002" s="0" t="s">
        <v>1221</v>
      </c>
      <c r="E2002" s="395" t="n">
        <v>65.15</v>
      </c>
    </row>
    <row r="2003" customFormat="false" ht="12.75" hidden="false" customHeight="false" outlineLevel="0" collapsed="false">
      <c r="A2003" s="0" t="n">
        <v>43482</v>
      </c>
      <c r="B2003" s="0" t="s">
        <v>3208</v>
      </c>
      <c r="C2003" s="0" t="s">
        <v>1381</v>
      </c>
      <c r="D2003" s="0" t="s">
        <v>1228</v>
      </c>
      <c r="E2003" s="395" t="n">
        <v>0.69</v>
      </c>
    </row>
    <row r="2004" customFormat="false" ht="12.75" hidden="false" customHeight="false" outlineLevel="0" collapsed="false">
      <c r="A2004" s="0" t="n">
        <v>43494</v>
      </c>
      <c r="B2004" s="0" t="s">
        <v>3209</v>
      </c>
      <c r="C2004" s="0" t="s">
        <v>1383</v>
      </c>
      <c r="D2004" s="0" t="s">
        <v>1228</v>
      </c>
      <c r="E2004" s="395" t="n">
        <v>130.43</v>
      </c>
    </row>
    <row r="2005" customFormat="false" ht="12.75" hidden="false" customHeight="false" outlineLevel="0" collapsed="false">
      <c r="A2005" s="0" t="n">
        <v>43483</v>
      </c>
      <c r="B2005" s="0" t="s">
        <v>3210</v>
      </c>
      <c r="C2005" s="0" t="s">
        <v>1381</v>
      </c>
      <c r="D2005" s="0" t="s">
        <v>1228</v>
      </c>
      <c r="E2005" s="395" t="n">
        <v>1.26</v>
      </c>
    </row>
    <row r="2006" customFormat="false" ht="12.75" hidden="false" customHeight="false" outlineLevel="0" collapsed="false">
      <c r="A2006" s="0" t="n">
        <v>43495</v>
      </c>
      <c r="B2006" s="0" t="s">
        <v>3211</v>
      </c>
      <c r="C2006" s="0" t="s">
        <v>1383</v>
      </c>
      <c r="D2006" s="0" t="s">
        <v>1228</v>
      </c>
      <c r="E2006" s="395" t="n">
        <v>238.17</v>
      </c>
    </row>
    <row r="2007" customFormat="false" ht="12.75" hidden="false" customHeight="false" outlineLevel="0" collapsed="false">
      <c r="A2007" s="0" t="n">
        <v>43484</v>
      </c>
      <c r="B2007" s="0" t="s">
        <v>3212</v>
      </c>
      <c r="C2007" s="0" t="s">
        <v>1381</v>
      </c>
      <c r="D2007" s="0" t="s">
        <v>1228</v>
      </c>
      <c r="E2007" s="395" t="n">
        <v>1.07</v>
      </c>
    </row>
    <row r="2008" customFormat="false" ht="12.75" hidden="false" customHeight="false" outlineLevel="0" collapsed="false">
      <c r="A2008" s="0" t="n">
        <v>43496</v>
      </c>
      <c r="B2008" s="0" t="s">
        <v>3213</v>
      </c>
      <c r="C2008" s="0" t="s">
        <v>1383</v>
      </c>
      <c r="D2008" s="0" t="s">
        <v>1228</v>
      </c>
      <c r="E2008" s="395" t="n">
        <v>201.65</v>
      </c>
    </row>
    <row r="2009" customFormat="false" ht="12.75" hidden="false" customHeight="false" outlineLevel="0" collapsed="false">
      <c r="A2009" s="0" t="n">
        <v>43485</v>
      </c>
      <c r="B2009" s="0" t="s">
        <v>3214</v>
      </c>
      <c r="C2009" s="0" t="s">
        <v>1381</v>
      </c>
      <c r="D2009" s="0" t="s">
        <v>1228</v>
      </c>
      <c r="E2009" s="395" t="n">
        <v>0.94</v>
      </c>
    </row>
    <row r="2010" customFormat="false" ht="12.75" hidden="false" customHeight="false" outlineLevel="0" collapsed="false">
      <c r="A2010" s="0" t="n">
        <v>43497</v>
      </c>
      <c r="B2010" s="0" t="s">
        <v>3215</v>
      </c>
      <c r="C2010" s="0" t="s">
        <v>1383</v>
      </c>
      <c r="D2010" s="0" t="s">
        <v>1228</v>
      </c>
      <c r="E2010" s="395" t="n">
        <v>177.43</v>
      </c>
    </row>
    <row r="2011" customFormat="false" ht="12.75" hidden="false" customHeight="false" outlineLevel="0" collapsed="false">
      <c r="A2011" s="0" t="n">
        <v>43487</v>
      </c>
      <c r="B2011" s="0" t="s">
        <v>3216</v>
      </c>
      <c r="C2011" s="0" t="s">
        <v>1381</v>
      </c>
      <c r="D2011" s="0" t="s">
        <v>1228</v>
      </c>
      <c r="E2011" s="395" t="n">
        <v>1.08</v>
      </c>
    </row>
    <row r="2012" customFormat="false" ht="12.75" hidden="false" customHeight="false" outlineLevel="0" collapsed="false">
      <c r="A2012" s="0" t="n">
        <v>43499</v>
      </c>
      <c r="B2012" s="0" t="s">
        <v>3217</v>
      </c>
      <c r="C2012" s="0" t="s">
        <v>1383</v>
      </c>
      <c r="D2012" s="0" t="s">
        <v>1228</v>
      </c>
      <c r="E2012" s="395" t="n">
        <v>202.94</v>
      </c>
    </row>
    <row r="2013" customFormat="false" ht="12.75" hidden="false" customHeight="false" outlineLevel="0" collapsed="false">
      <c r="A2013" s="0" t="n">
        <v>43486</v>
      </c>
      <c r="B2013" s="0" t="s">
        <v>3218</v>
      </c>
      <c r="C2013" s="0" t="s">
        <v>1381</v>
      </c>
      <c r="D2013" s="0" t="s">
        <v>1228</v>
      </c>
      <c r="E2013" s="395" t="n">
        <v>0.66</v>
      </c>
    </row>
    <row r="2014" customFormat="false" ht="12.75" hidden="false" customHeight="false" outlineLevel="0" collapsed="false">
      <c r="A2014" s="0" t="n">
        <v>43498</v>
      </c>
      <c r="B2014" s="0" t="s">
        <v>3219</v>
      </c>
      <c r="C2014" s="0" t="s">
        <v>1383</v>
      </c>
      <c r="D2014" s="0" t="s">
        <v>1228</v>
      </c>
      <c r="E2014" s="395" t="n">
        <v>123.54</v>
      </c>
    </row>
    <row r="2015" customFormat="false" ht="12.75" hidden="false" customHeight="false" outlineLevel="0" collapsed="false">
      <c r="A2015" s="0" t="n">
        <v>43488</v>
      </c>
      <c r="B2015" s="0" t="s">
        <v>3220</v>
      </c>
      <c r="C2015" s="0" t="s">
        <v>1381</v>
      </c>
      <c r="D2015" s="0" t="s">
        <v>1228</v>
      </c>
      <c r="E2015" s="395" t="n">
        <v>0.76</v>
      </c>
    </row>
    <row r="2016" customFormat="false" ht="12.75" hidden="false" customHeight="false" outlineLevel="0" collapsed="false">
      <c r="A2016" s="0" t="n">
        <v>43500</v>
      </c>
      <c r="B2016" s="0" t="s">
        <v>3221</v>
      </c>
      <c r="C2016" s="0" t="s">
        <v>1383</v>
      </c>
      <c r="D2016" s="0" t="s">
        <v>1228</v>
      </c>
      <c r="E2016" s="395" t="n">
        <v>143.59</v>
      </c>
    </row>
    <row r="2017" customFormat="false" ht="12.75" hidden="false" customHeight="false" outlineLevel="0" collapsed="false">
      <c r="A2017" s="0" t="n">
        <v>43489</v>
      </c>
      <c r="B2017" s="0" t="s">
        <v>3222</v>
      </c>
      <c r="C2017" s="0" t="s">
        <v>1381</v>
      </c>
      <c r="D2017" s="0" t="s">
        <v>1228</v>
      </c>
      <c r="E2017" s="395" t="n">
        <v>1.09</v>
      </c>
    </row>
    <row r="2018" customFormat="false" ht="12.75" hidden="false" customHeight="false" outlineLevel="0" collapsed="false">
      <c r="A2018" s="0" t="n">
        <v>43501</v>
      </c>
      <c r="B2018" s="0" t="s">
        <v>3223</v>
      </c>
      <c r="C2018" s="0" t="s">
        <v>1383</v>
      </c>
      <c r="D2018" s="0" t="s">
        <v>1228</v>
      </c>
      <c r="E2018" s="395" t="n">
        <v>204.95</v>
      </c>
    </row>
    <row r="2019" customFormat="false" ht="12.75" hidden="false" customHeight="false" outlineLevel="0" collapsed="false">
      <c r="A2019" s="0" t="n">
        <v>43490</v>
      </c>
      <c r="B2019" s="0" t="s">
        <v>3224</v>
      </c>
      <c r="C2019" s="0" t="s">
        <v>1381</v>
      </c>
      <c r="D2019" s="0" t="s">
        <v>1228</v>
      </c>
      <c r="E2019" s="395" t="n">
        <v>1.5</v>
      </c>
    </row>
    <row r="2020" customFormat="false" ht="12.75" hidden="false" customHeight="false" outlineLevel="0" collapsed="false">
      <c r="A2020" s="0" t="n">
        <v>43502</v>
      </c>
      <c r="B2020" s="0" t="s">
        <v>3225</v>
      </c>
      <c r="C2020" s="0" t="s">
        <v>1383</v>
      </c>
      <c r="D2020" s="0" t="s">
        <v>1228</v>
      </c>
      <c r="E2020" s="395" t="n">
        <v>283.15</v>
      </c>
    </row>
    <row r="2021" customFormat="false" ht="12.75" hidden="false" customHeight="false" outlineLevel="0" collapsed="false">
      <c r="A2021" s="0" t="n">
        <v>43491</v>
      </c>
      <c r="B2021" s="0" t="s">
        <v>3226</v>
      </c>
      <c r="C2021" s="0" t="s">
        <v>1381</v>
      </c>
      <c r="D2021" s="0" t="s">
        <v>1228</v>
      </c>
      <c r="E2021" s="395" t="n">
        <v>1.15</v>
      </c>
    </row>
    <row r="2022" customFormat="false" ht="12.75" hidden="false" customHeight="false" outlineLevel="0" collapsed="false">
      <c r="A2022" s="0" t="n">
        <v>43503</v>
      </c>
      <c r="B2022" s="0" t="s">
        <v>3227</v>
      </c>
      <c r="C2022" s="0" t="s">
        <v>1383</v>
      </c>
      <c r="D2022" s="0" t="s">
        <v>1228</v>
      </c>
      <c r="E2022" s="395" t="n">
        <v>216.6</v>
      </c>
    </row>
    <row r="2023" customFormat="false" ht="12.75" hidden="false" customHeight="false" outlineLevel="0" collapsed="false">
      <c r="A2023" s="0" t="n">
        <v>43492</v>
      </c>
      <c r="B2023" s="0" t="s">
        <v>3228</v>
      </c>
      <c r="C2023" s="0" t="s">
        <v>1381</v>
      </c>
      <c r="D2023" s="0" t="s">
        <v>1228</v>
      </c>
      <c r="E2023" s="395" t="n">
        <v>1.58</v>
      </c>
    </row>
    <row r="2024" customFormat="false" ht="12.75" hidden="false" customHeight="false" outlineLevel="0" collapsed="false">
      <c r="A2024" s="0" t="n">
        <v>43504</v>
      </c>
      <c r="B2024" s="0" t="s">
        <v>3229</v>
      </c>
      <c r="C2024" s="0" t="s">
        <v>1383</v>
      </c>
      <c r="D2024" s="0" t="s">
        <v>1228</v>
      </c>
      <c r="E2024" s="395" t="n">
        <v>297.7</v>
      </c>
    </row>
    <row r="2025" customFormat="false" ht="12.75" hidden="false" customHeight="false" outlineLevel="0" collapsed="false">
      <c r="A2025" s="0" t="n">
        <v>43493</v>
      </c>
      <c r="B2025" s="0" t="s">
        <v>3230</v>
      </c>
      <c r="C2025" s="0" t="s">
        <v>1381</v>
      </c>
      <c r="D2025" s="0" t="s">
        <v>1228</v>
      </c>
      <c r="E2025" s="395" t="n">
        <v>0.62</v>
      </c>
    </row>
    <row r="2026" customFormat="false" ht="12.75" hidden="false" customHeight="false" outlineLevel="0" collapsed="false">
      <c r="A2026" s="0" t="n">
        <v>43505</v>
      </c>
      <c r="B2026" s="0" t="s">
        <v>3231</v>
      </c>
      <c r="C2026" s="0" t="s">
        <v>1383</v>
      </c>
      <c r="D2026" s="0" t="s">
        <v>1228</v>
      </c>
      <c r="E2026" s="395" t="n">
        <v>117.12</v>
      </c>
    </row>
    <row r="2027" customFormat="false" ht="12.75" hidden="false" customHeight="false" outlineLevel="0" collapsed="false">
      <c r="A2027" s="0" t="n">
        <v>37774</v>
      </c>
      <c r="B2027" s="0" t="s">
        <v>3232</v>
      </c>
      <c r="C2027" s="0" t="s">
        <v>88</v>
      </c>
      <c r="D2027" s="0" t="s">
        <v>1223</v>
      </c>
      <c r="E2027" s="395" t="n">
        <v>469340.86</v>
      </c>
    </row>
    <row r="2028" customFormat="false" ht="12.75" hidden="false" customHeight="false" outlineLevel="0" collapsed="false">
      <c r="A2028" s="0" t="n">
        <v>38630</v>
      </c>
      <c r="B2028" s="0" t="s">
        <v>3233</v>
      </c>
      <c r="C2028" s="0" t="s">
        <v>88</v>
      </c>
      <c r="D2028" s="0" t="s">
        <v>1223</v>
      </c>
      <c r="E2028" s="395" t="n">
        <v>1714257.81</v>
      </c>
    </row>
    <row r="2029" customFormat="false" ht="12.75" hidden="false" customHeight="false" outlineLevel="0" collapsed="false">
      <c r="A2029" s="0" t="n">
        <v>38629</v>
      </c>
      <c r="B2029" s="0" t="s">
        <v>3234</v>
      </c>
      <c r="C2029" s="0" t="s">
        <v>88</v>
      </c>
      <c r="D2029" s="0" t="s">
        <v>1223</v>
      </c>
      <c r="E2029" s="395" t="n">
        <v>2551757.81</v>
      </c>
    </row>
    <row r="2030" customFormat="false" ht="12.75" hidden="false" customHeight="false" outlineLevel="0" collapsed="false">
      <c r="A2030" s="0" t="n">
        <v>38476</v>
      </c>
      <c r="B2030" s="0" t="s">
        <v>3235</v>
      </c>
      <c r="C2030" s="0" t="s">
        <v>88</v>
      </c>
      <c r="D2030" s="0" t="s">
        <v>1221</v>
      </c>
      <c r="E2030" s="395" t="n">
        <v>489.66</v>
      </c>
    </row>
    <row r="2031" customFormat="false" ht="12.75" hidden="false" customHeight="false" outlineLevel="0" collapsed="false">
      <c r="A2031" s="0" t="n">
        <v>38477</v>
      </c>
      <c r="B2031" s="0" t="s">
        <v>3236</v>
      </c>
      <c r="C2031" s="0" t="s">
        <v>88</v>
      </c>
      <c r="D2031" s="0" t="s">
        <v>1221</v>
      </c>
      <c r="E2031" s="395" t="n">
        <v>1386.73</v>
      </c>
    </row>
    <row r="2032" customFormat="false" ht="12.75" hidden="false" customHeight="false" outlineLevel="0" collapsed="false">
      <c r="A2032" s="0" t="n">
        <v>40635</v>
      </c>
      <c r="B2032" s="0" t="s">
        <v>3237</v>
      </c>
      <c r="C2032" s="0" t="s">
        <v>88</v>
      </c>
      <c r="D2032" s="0" t="s">
        <v>1223</v>
      </c>
      <c r="E2032" s="395" t="n">
        <v>996650.5</v>
      </c>
    </row>
    <row r="2033" customFormat="false" ht="12.75" hidden="false" customHeight="false" outlineLevel="0" collapsed="false">
      <c r="A2033" s="0" t="n">
        <v>36483</v>
      </c>
      <c r="B2033" s="0" t="s">
        <v>3238</v>
      </c>
      <c r="C2033" s="0" t="s">
        <v>88</v>
      </c>
      <c r="D2033" s="0" t="s">
        <v>1223</v>
      </c>
      <c r="E2033" s="395" t="n">
        <v>903125</v>
      </c>
    </row>
    <row r="2034" customFormat="false" ht="12.75" hidden="false" customHeight="false" outlineLevel="0" collapsed="false">
      <c r="A2034" s="0" t="n">
        <v>14525</v>
      </c>
      <c r="B2034" s="0" t="s">
        <v>3239</v>
      </c>
      <c r="C2034" s="0" t="s">
        <v>88</v>
      </c>
      <c r="D2034" s="0" t="s">
        <v>1223</v>
      </c>
      <c r="E2034" s="395" t="n">
        <v>945625</v>
      </c>
    </row>
    <row r="2035" customFormat="false" ht="12.75" hidden="false" customHeight="false" outlineLevel="0" collapsed="false">
      <c r="A2035" s="0" t="n">
        <v>36482</v>
      </c>
      <c r="B2035" s="0" t="s">
        <v>3240</v>
      </c>
      <c r="C2035" s="0" t="s">
        <v>88</v>
      </c>
      <c r="D2035" s="0" t="s">
        <v>1223</v>
      </c>
      <c r="E2035" s="395" t="n">
        <v>811005.14</v>
      </c>
    </row>
    <row r="2036" customFormat="false" ht="12.75" hidden="false" customHeight="false" outlineLevel="0" collapsed="false">
      <c r="A2036" s="0" t="n">
        <v>36408</v>
      </c>
      <c r="B2036" s="0" t="s">
        <v>3241</v>
      </c>
      <c r="C2036" s="0" t="s">
        <v>88</v>
      </c>
      <c r="D2036" s="0" t="s">
        <v>1223</v>
      </c>
      <c r="E2036" s="395" t="n">
        <v>969000</v>
      </c>
    </row>
    <row r="2037" customFormat="false" ht="12.75" hidden="false" customHeight="false" outlineLevel="0" collapsed="false">
      <c r="A2037" s="0" t="n">
        <v>2723</v>
      </c>
      <c r="B2037" s="0" t="s">
        <v>3242</v>
      </c>
      <c r="C2037" s="0" t="s">
        <v>88</v>
      </c>
      <c r="D2037" s="0" t="s">
        <v>1223</v>
      </c>
      <c r="E2037" s="395" t="n">
        <v>743750</v>
      </c>
    </row>
    <row r="2038" customFormat="false" ht="12.75" hidden="false" customHeight="false" outlineLevel="0" collapsed="false">
      <c r="A2038" s="0" t="n">
        <v>36481</v>
      </c>
      <c r="B2038" s="0" t="s">
        <v>3243</v>
      </c>
      <c r="C2038" s="0" t="s">
        <v>88</v>
      </c>
      <c r="D2038" s="0" t="s">
        <v>1223</v>
      </c>
      <c r="E2038" s="395" t="n">
        <v>887187.5</v>
      </c>
    </row>
    <row r="2039" customFormat="false" ht="12.75" hidden="false" customHeight="false" outlineLevel="0" collapsed="false">
      <c r="A2039" s="0" t="n">
        <v>10685</v>
      </c>
      <c r="B2039" s="0" t="s">
        <v>3244</v>
      </c>
      <c r="C2039" s="0" t="s">
        <v>88</v>
      </c>
      <c r="D2039" s="0" t="s">
        <v>1223</v>
      </c>
      <c r="E2039" s="395" t="n">
        <v>850000</v>
      </c>
    </row>
    <row r="2040" customFormat="false" ht="12.75" hidden="false" customHeight="false" outlineLevel="0" collapsed="false">
      <c r="A2040" s="0" t="n">
        <v>40636</v>
      </c>
      <c r="B2040" s="0" t="s">
        <v>3245</v>
      </c>
      <c r="C2040" s="0" t="s">
        <v>88</v>
      </c>
      <c r="D2040" s="0" t="s">
        <v>1223</v>
      </c>
      <c r="E2040" s="395" t="n">
        <v>959463</v>
      </c>
    </row>
    <row r="2041" customFormat="false" ht="12.75" hidden="false" customHeight="false" outlineLevel="0" collapsed="false">
      <c r="A2041" s="0" t="n">
        <v>4111</v>
      </c>
      <c r="B2041" s="0" t="s">
        <v>3246</v>
      </c>
      <c r="C2041" s="0" t="s">
        <v>88</v>
      </c>
      <c r="D2041" s="0" t="s">
        <v>1221</v>
      </c>
      <c r="E2041" s="395" t="n">
        <v>53.27</v>
      </c>
    </row>
    <row r="2042" customFormat="false" ht="12.75" hidden="false" customHeight="false" outlineLevel="0" collapsed="false">
      <c r="A2042" s="0" t="n">
        <v>44538</v>
      </c>
      <c r="B2042" s="0" t="s">
        <v>3247</v>
      </c>
      <c r="C2042" s="0" t="s">
        <v>88</v>
      </c>
      <c r="D2042" s="0" t="s">
        <v>1221</v>
      </c>
      <c r="E2042" s="395" t="n">
        <v>51.51</v>
      </c>
    </row>
    <row r="2043" customFormat="false" ht="12.75" hidden="false" customHeight="false" outlineLevel="0" collapsed="false">
      <c r="A2043" s="0" t="n">
        <v>12</v>
      </c>
      <c r="B2043" s="0" t="s">
        <v>3248</v>
      </c>
      <c r="C2043" s="0" t="s">
        <v>88</v>
      </c>
      <c r="D2043" s="0" t="s">
        <v>1228</v>
      </c>
      <c r="E2043" s="395" t="n">
        <v>12.76</v>
      </c>
    </row>
    <row r="2044" customFormat="false" ht="12.75" hidden="false" customHeight="false" outlineLevel="0" collapsed="false">
      <c r="A2044" s="0" t="n">
        <v>37554</v>
      </c>
      <c r="B2044" s="0" t="s">
        <v>3249</v>
      </c>
      <c r="C2044" s="0" t="s">
        <v>88</v>
      </c>
      <c r="D2044" s="0" t="s">
        <v>1221</v>
      </c>
      <c r="E2044" s="395" t="n">
        <v>205.51</v>
      </c>
    </row>
    <row r="2045" customFormat="false" ht="12.75" hidden="false" customHeight="false" outlineLevel="0" collapsed="false">
      <c r="A2045" s="0" t="n">
        <v>37555</v>
      </c>
      <c r="B2045" s="0" t="s">
        <v>3250</v>
      </c>
      <c r="C2045" s="0" t="s">
        <v>88</v>
      </c>
      <c r="D2045" s="0" t="s">
        <v>1221</v>
      </c>
      <c r="E2045" s="395" t="n">
        <v>249.99</v>
      </c>
    </row>
    <row r="2046" customFormat="false" ht="12.75" hidden="false" customHeight="false" outlineLevel="0" collapsed="false">
      <c r="A2046" s="0" t="n">
        <v>10902</v>
      </c>
      <c r="B2046" s="0" t="s">
        <v>3251</v>
      </c>
      <c r="C2046" s="0" t="s">
        <v>88</v>
      </c>
      <c r="D2046" s="0" t="s">
        <v>1221</v>
      </c>
      <c r="E2046" s="395" t="n">
        <v>62.73</v>
      </c>
    </row>
    <row r="2047" customFormat="false" ht="12.75" hidden="false" customHeight="false" outlineLevel="0" collapsed="false">
      <c r="A2047" s="0" t="n">
        <v>20965</v>
      </c>
      <c r="B2047" s="0" t="s">
        <v>3252</v>
      </c>
      <c r="C2047" s="0" t="s">
        <v>88</v>
      </c>
      <c r="D2047" s="0" t="s">
        <v>1221</v>
      </c>
      <c r="E2047" s="395" t="n">
        <v>63.31</v>
      </c>
    </row>
    <row r="2048" customFormat="false" ht="12.75" hidden="false" customHeight="false" outlineLevel="0" collapsed="false">
      <c r="A2048" s="0" t="n">
        <v>20966</v>
      </c>
      <c r="B2048" s="0" t="s">
        <v>3253</v>
      </c>
      <c r="C2048" s="0" t="s">
        <v>88</v>
      </c>
      <c r="D2048" s="0" t="s">
        <v>1221</v>
      </c>
      <c r="E2048" s="395" t="n">
        <v>68.17</v>
      </c>
    </row>
    <row r="2049" customFormat="false" ht="12.75" hidden="false" customHeight="false" outlineLevel="0" collapsed="false">
      <c r="A2049" s="0" t="n">
        <v>10903</v>
      </c>
      <c r="B2049" s="0" t="s">
        <v>3254</v>
      </c>
      <c r="C2049" s="0" t="s">
        <v>88</v>
      </c>
      <c r="D2049" s="0" t="s">
        <v>1221</v>
      </c>
      <c r="E2049" s="395" t="n">
        <v>103.33</v>
      </c>
    </row>
    <row r="2050" customFormat="false" ht="12.75" hidden="false" customHeight="false" outlineLevel="0" collapsed="false">
      <c r="A2050" s="0" t="n">
        <v>20967</v>
      </c>
      <c r="B2050" s="0" t="s">
        <v>3255</v>
      </c>
      <c r="C2050" s="0" t="s">
        <v>88</v>
      </c>
      <c r="D2050" s="0" t="s">
        <v>1221</v>
      </c>
      <c r="E2050" s="395" t="n">
        <v>103.33</v>
      </c>
    </row>
    <row r="2051" customFormat="false" ht="12.75" hidden="false" customHeight="false" outlineLevel="0" collapsed="false">
      <c r="A2051" s="0" t="n">
        <v>20968</v>
      </c>
      <c r="B2051" s="0" t="s">
        <v>3256</v>
      </c>
      <c r="C2051" s="0" t="s">
        <v>88</v>
      </c>
      <c r="D2051" s="0" t="s">
        <v>1221</v>
      </c>
      <c r="E2051" s="395" t="n">
        <v>113.33</v>
      </c>
    </row>
    <row r="2052" customFormat="false" ht="12.75" hidden="false" customHeight="false" outlineLevel="0" collapsed="false">
      <c r="A2052" s="0" t="n">
        <v>11359</v>
      </c>
      <c r="B2052" s="0" t="s">
        <v>3257</v>
      </c>
      <c r="C2052" s="0" t="s">
        <v>88</v>
      </c>
      <c r="D2052" s="0" t="s">
        <v>1228</v>
      </c>
      <c r="E2052" s="395" t="n">
        <v>834.95</v>
      </c>
    </row>
    <row r="2053" customFormat="false" ht="12.75" hidden="false" customHeight="false" outlineLevel="0" collapsed="false">
      <c r="A2053" s="0" t="n">
        <v>39017</v>
      </c>
      <c r="B2053" s="0" t="s">
        <v>3258</v>
      </c>
      <c r="C2053" s="0" t="s">
        <v>88</v>
      </c>
      <c r="D2053" s="0" t="s">
        <v>1223</v>
      </c>
      <c r="E2053" s="395" t="n">
        <v>0.22</v>
      </c>
    </row>
    <row r="2054" customFormat="false" ht="12.75" hidden="false" customHeight="false" outlineLevel="0" collapsed="false">
      <c r="A2054" s="0" t="n">
        <v>39315</v>
      </c>
      <c r="B2054" s="0" t="s">
        <v>3259</v>
      </c>
      <c r="C2054" s="0" t="s">
        <v>88</v>
      </c>
      <c r="D2054" s="0" t="s">
        <v>1223</v>
      </c>
      <c r="E2054" s="395" t="n">
        <v>0.35</v>
      </c>
    </row>
    <row r="2055" customFormat="false" ht="12.75" hidden="false" customHeight="false" outlineLevel="0" collapsed="false">
      <c r="A2055" s="0" t="n">
        <v>39016</v>
      </c>
      <c r="B2055" s="0" t="s">
        <v>3260</v>
      </c>
      <c r="C2055" s="0" t="s">
        <v>88</v>
      </c>
      <c r="D2055" s="0" t="s">
        <v>1223</v>
      </c>
      <c r="E2055" s="395" t="n">
        <v>0.36</v>
      </c>
    </row>
    <row r="2056" customFormat="false" ht="12.75" hidden="false" customHeight="false" outlineLevel="0" collapsed="false">
      <c r="A2056" s="0" t="n">
        <v>40432</v>
      </c>
      <c r="B2056" s="0" t="s">
        <v>3261</v>
      </c>
      <c r="C2056" s="0" t="s">
        <v>88</v>
      </c>
      <c r="D2056" s="0" t="s">
        <v>1223</v>
      </c>
      <c r="E2056" s="395" t="n">
        <v>2.77</v>
      </c>
    </row>
    <row r="2057" customFormat="false" ht="12.75" hidden="false" customHeight="false" outlineLevel="0" collapsed="false">
      <c r="A2057" s="0" t="n">
        <v>39481</v>
      </c>
      <c r="B2057" s="0" t="s">
        <v>3262</v>
      </c>
      <c r="C2057" s="0" t="s">
        <v>88</v>
      </c>
      <c r="D2057" s="0" t="s">
        <v>1223</v>
      </c>
      <c r="E2057" s="395" t="n">
        <v>1.74</v>
      </c>
    </row>
    <row r="2058" customFormat="false" ht="12.75" hidden="false" customHeight="false" outlineLevel="0" collapsed="false">
      <c r="A2058" s="0" t="n">
        <v>44919</v>
      </c>
      <c r="B2058" s="0" t="s">
        <v>3263</v>
      </c>
      <c r="C2058" s="0" t="s">
        <v>88</v>
      </c>
      <c r="D2058" s="0" t="s">
        <v>1223</v>
      </c>
      <c r="E2058" s="395" t="n">
        <v>2.77</v>
      </c>
    </row>
    <row r="2059" customFormat="false" ht="12.75" hidden="false" customHeight="false" outlineLevel="0" collapsed="false">
      <c r="A2059" s="0" t="n">
        <v>40433</v>
      </c>
      <c r="B2059" s="0" t="s">
        <v>3264</v>
      </c>
      <c r="C2059" s="0" t="s">
        <v>88</v>
      </c>
      <c r="D2059" s="0" t="s">
        <v>1223</v>
      </c>
      <c r="E2059" s="395" t="n">
        <v>1.53</v>
      </c>
    </row>
    <row r="2060" customFormat="false" ht="12.75" hidden="false" customHeight="false" outlineLevel="0" collapsed="false">
      <c r="A2060" s="0" t="n">
        <v>20219</v>
      </c>
      <c r="B2060" s="0" t="s">
        <v>3265</v>
      </c>
      <c r="C2060" s="0" t="s">
        <v>88</v>
      </c>
      <c r="D2060" s="0" t="s">
        <v>1223</v>
      </c>
      <c r="E2060" s="395" t="n">
        <v>123000</v>
      </c>
    </row>
    <row r="2061" customFormat="false" ht="12.75" hidden="false" customHeight="false" outlineLevel="0" collapsed="false">
      <c r="A2061" s="0" t="n">
        <v>36484</v>
      </c>
      <c r="B2061" s="0" t="s">
        <v>3266</v>
      </c>
      <c r="C2061" s="0" t="s">
        <v>88</v>
      </c>
      <c r="D2061" s="0" t="s">
        <v>1223</v>
      </c>
      <c r="E2061" s="395" t="n">
        <v>261106.6</v>
      </c>
    </row>
    <row r="2062" customFormat="false" ht="12.75" hidden="false" customHeight="false" outlineLevel="0" collapsed="false">
      <c r="A2062" s="0" t="n">
        <v>38367</v>
      </c>
      <c r="B2062" s="0" t="s">
        <v>3267</v>
      </c>
      <c r="C2062" s="0" t="s">
        <v>88</v>
      </c>
      <c r="D2062" s="0" t="s">
        <v>1221</v>
      </c>
      <c r="E2062" s="395" t="n">
        <v>26.31</v>
      </c>
    </row>
    <row r="2063" customFormat="false" ht="12.75" hidden="false" customHeight="false" outlineLevel="0" collapsed="false">
      <c r="A2063" s="0" t="n">
        <v>38368</v>
      </c>
      <c r="B2063" s="0" t="s">
        <v>3268</v>
      </c>
      <c r="C2063" s="0" t="s">
        <v>88</v>
      </c>
      <c r="D2063" s="0" t="s">
        <v>1221</v>
      </c>
      <c r="E2063" s="395" t="n">
        <v>7.62</v>
      </c>
    </row>
    <row r="2064" customFormat="false" ht="12.75" hidden="false" customHeight="false" outlineLevel="0" collapsed="false">
      <c r="A2064" s="0" t="n">
        <v>38091</v>
      </c>
      <c r="B2064" s="0" t="s">
        <v>3269</v>
      </c>
      <c r="C2064" s="0" t="s">
        <v>88</v>
      </c>
      <c r="D2064" s="0" t="s">
        <v>1221</v>
      </c>
      <c r="E2064" s="395" t="n">
        <v>2.87</v>
      </c>
    </row>
    <row r="2065" customFormat="false" ht="12.75" hidden="false" customHeight="false" outlineLevel="0" collapsed="false">
      <c r="A2065" s="0" t="n">
        <v>38095</v>
      </c>
      <c r="B2065" s="0" t="s">
        <v>3270</v>
      </c>
      <c r="C2065" s="0" t="s">
        <v>88</v>
      </c>
      <c r="D2065" s="0" t="s">
        <v>1221</v>
      </c>
      <c r="E2065" s="395" t="n">
        <v>6.08</v>
      </c>
    </row>
    <row r="2066" customFormat="false" ht="12.75" hidden="false" customHeight="false" outlineLevel="0" collapsed="false">
      <c r="A2066" s="0" t="n">
        <v>38092</v>
      </c>
      <c r="B2066" s="0" t="s">
        <v>853</v>
      </c>
      <c r="C2066" s="0" t="s">
        <v>88</v>
      </c>
      <c r="D2066" s="0" t="s">
        <v>1221</v>
      </c>
      <c r="E2066" s="395" t="n">
        <v>2.73</v>
      </c>
    </row>
    <row r="2067" customFormat="false" ht="12.75" hidden="false" customHeight="false" outlineLevel="0" collapsed="false">
      <c r="A2067" s="0" t="n">
        <v>38093</v>
      </c>
      <c r="B2067" s="0" t="s">
        <v>854</v>
      </c>
      <c r="C2067" s="0" t="s">
        <v>88</v>
      </c>
      <c r="D2067" s="0" t="s">
        <v>1221</v>
      </c>
      <c r="E2067" s="395" t="n">
        <v>2.82</v>
      </c>
    </row>
    <row r="2068" customFormat="false" ht="12.75" hidden="false" customHeight="false" outlineLevel="0" collapsed="false">
      <c r="A2068" s="0" t="n">
        <v>38096</v>
      </c>
      <c r="B2068" s="0" t="s">
        <v>3271</v>
      </c>
      <c r="C2068" s="0" t="s">
        <v>88</v>
      </c>
      <c r="D2068" s="0" t="s">
        <v>1221</v>
      </c>
      <c r="E2068" s="395" t="n">
        <v>6.54</v>
      </c>
    </row>
    <row r="2069" customFormat="false" ht="12.75" hidden="false" customHeight="false" outlineLevel="0" collapsed="false">
      <c r="A2069" s="0" t="n">
        <v>38094</v>
      </c>
      <c r="B2069" s="0" t="s">
        <v>3272</v>
      </c>
      <c r="C2069" s="0" t="s">
        <v>88</v>
      </c>
      <c r="D2069" s="0" t="s">
        <v>1221</v>
      </c>
      <c r="E2069" s="395" t="n">
        <v>3.45</v>
      </c>
    </row>
    <row r="2070" customFormat="false" ht="12.75" hidden="false" customHeight="false" outlineLevel="0" collapsed="false">
      <c r="A2070" s="0" t="n">
        <v>38097</v>
      </c>
      <c r="B2070" s="0" t="s">
        <v>3273</v>
      </c>
      <c r="C2070" s="0" t="s">
        <v>88</v>
      </c>
      <c r="D2070" s="0" t="s">
        <v>1221</v>
      </c>
      <c r="E2070" s="395" t="n">
        <v>7.01</v>
      </c>
    </row>
    <row r="2071" customFormat="false" ht="12.75" hidden="false" customHeight="false" outlineLevel="0" collapsed="false">
      <c r="A2071" s="0" t="n">
        <v>38098</v>
      </c>
      <c r="B2071" s="0" t="s">
        <v>3274</v>
      </c>
      <c r="C2071" s="0" t="s">
        <v>88</v>
      </c>
      <c r="D2071" s="0" t="s">
        <v>1221</v>
      </c>
      <c r="E2071" s="395" t="n">
        <v>7.01</v>
      </c>
    </row>
    <row r="2072" customFormat="false" ht="12.75" hidden="false" customHeight="false" outlineLevel="0" collapsed="false">
      <c r="A2072" s="0" t="n">
        <v>11186</v>
      </c>
      <c r="B2072" s="0" t="s">
        <v>3275</v>
      </c>
      <c r="C2072" s="0" t="s">
        <v>751</v>
      </c>
      <c r="D2072" s="0" t="s">
        <v>1221</v>
      </c>
      <c r="E2072" s="395" t="n">
        <v>256.85</v>
      </c>
    </row>
    <row r="2073" customFormat="false" ht="12.75" hidden="false" customHeight="false" outlineLevel="0" collapsed="false">
      <c r="A2073" s="0" t="n">
        <v>11558</v>
      </c>
      <c r="B2073" s="0" t="s">
        <v>3276</v>
      </c>
      <c r="C2073" s="0" t="s">
        <v>1658</v>
      </c>
      <c r="D2073" s="0" t="s">
        <v>1221</v>
      </c>
      <c r="E2073" s="395" t="n">
        <v>13.55</v>
      </c>
    </row>
    <row r="2074" customFormat="false" ht="12.75" hidden="false" customHeight="false" outlineLevel="0" collapsed="false">
      <c r="A2074" s="0" t="n">
        <v>11557</v>
      </c>
      <c r="B2074" s="0" t="s">
        <v>3277</v>
      </c>
      <c r="C2074" s="0" t="s">
        <v>1658</v>
      </c>
      <c r="D2074" s="0" t="s">
        <v>1221</v>
      </c>
      <c r="E2074" s="395" t="n">
        <v>34.3</v>
      </c>
    </row>
    <row r="2075" customFormat="false" ht="12.75" hidden="false" customHeight="false" outlineLevel="0" collapsed="false">
      <c r="A2075" s="0" t="n">
        <v>2759</v>
      </c>
      <c r="B2075" s="0" t="s">
        <v>3278</v>
      </c>
      <c r="C2075" s="0" t="s">
        <v>88</v>
      </c>
      <c r="D2075" s="0" t="s">
        <v>1223</v>
      </c>
      <c r="E2075" s="395" t="n">
        <v>10.43</v>
      </c>
    </row>
    <row r="2076" customFormat="false" ht="12.75" hidden="false" customHeight="false" outlineLevel="0" collapsed="false">
      <c r="A2076" s="0" t="n">
        <v>38124</v>
      </c>
      <c r="B2076" s="0" t="s">
        <v>3279</v>
      </c>
      <c r="C2076" s="0" t="s">
        <v>88</v>
      </c>
      <c r="D2076" s="0" t="s">
        <v>1228</v>
      </c>
      <c r="E2076" s="395" t="n">
        <v>32.9</v>
      </c>
    </row>
    <row r="2077" customFormat="false" ht="12.75" hidden="false" customHeight="false" outlineLevel="0" collapsed="false">
      <c r="A2077" s="0" t="n">
        <v>38380</v>
      </c>
      <c r="B2077" s="0" t="s">
        <v>3280</v>
      </c>
      <c r="C2077" s="0" t="s">
        <v>88</v>
      </c>
      <c r="D2077" s="0" t="s">
        <v>1221</v>
      </c>
      <c r="E2077" s="395" t="n">
        <v>41.8</v>
      </c>
    </row>
    <row r="2078" customFormat="false" ht="12.75" hidden="false" customHeight="false" outlineLevel="0" collapsed="false">
      <c r="A2078" s="0" t="n">
        <v>20059</v>
      </c>
      <c r="B2078" s="0" t="s">
        <v>3281</v>
      </c>
      <c r="C2078" s="0" t="s">
        <v>88</v>
      </c>
      <c r="D2078" s="0" t="s">
        <v>1223</v>
      </c>
      <c r="E2078" s="395" t="n">
        <v>19.32</v>
      </c>
    </row>
    <row r="2079" customFormat="false" ht="12.75" hidden="false" customHeight="false" outlineLevel="0" collapsed="false">
      <c r="A2079" s="0" t="n">
        <v>42429</v>
      </c>
      <c r="B2079" s="0" t="s">
        <v>3282</v>
      </c>
      <c r="C2079" s="0" t="s">
        <v>88</v>
      </c>
      <c r="D2079" s="0" t="s">
        <v>1223</v>
      </c>
      <c r="E2079" s="395" t="n">
        <v>5972.04</v>
      </c>
    </row>
    <row r="2080" customFormat="false" ht="12.75" hidden="false" customHeight="false" outlineLevel="0" collapsed="false">
      <c r="A2080" s="0" t="n">
        <v>39616</v>
      </c>
      <c r="B2080" s="0" t="s">
        <v>3283</v>
      </c>
      <c r="C2080" s="0" t="s">
        <v>88</v>
      </c>
      <c r="D2080" s="0" t="s">
        <v>1223</v>
      </c>
      <c r="E2080" s="395" t="n">
        <v>531.5</v>
      </c>
    </row>
    <row r="2081" customFormat="false" ht="12.75" hidden="false" customHeight="false" outlineLevel="0" collapsed="false">
      <c r="A2081" s="0" t="n">
        <v>39618</v>
      </c>
      <c r="B2081" s="0" t="s">
        <v>3284</v>
      </c>
      <c r="C2081" s="0" t="s">
        <v>88</v>
      </c>
      <c r="D2081" s="0" t="s">
        <v>1223</v>
      </c>
      <c r="E2081" s="395" t="n">
        <v>964.05</v>
      </c>
    </row>
    <row r="2082" customFormat="false" ht="12.75" hidden="false" customHeight="false" outlineLevel="0" collapsed="false">
      <c r="A2082" s="0" t="n">
        <v>39619</v>
      </c>
      <c r="B2082" s="0" t="s">
        <v>3285</v>
      </c>
      <c r="C2082" s="0" t="s">
        <v>88</v>
      </c>
      <c r="D2082" s="0" t="s">
        <v>1223</v>
      </c>
      <c r="E2082" s="395" t="n">
        <v>1320.36</v>
      </c>
    </row>
    <row r="2083" customFormat="false" ht="12.75" hidden="false" customHeight="false" outlineLevel="0" collapsed="false">
      <c r="A2083" s="0" t="n">
        <v>39613</v>
      </c>
      <c r="B2083" s="0" t="s">
        <v>3286</v>
      </c>
      <c r="C2083" s="0" t="s">
        <v>88</v>
      </c>
      <c r="D2083" s="0" t="s">
        <v>1223</v>
      </c>
      <c r="E2083" s="395" t="n">
        <v>211.12</v>
      </c>
    </row>
    <row r="2084" customFormat="false" ht="12.75" hidden="false" customHeight="false" outlineLevel="0" collapsed="false">
      <c r="A2084" s="0" t="n">
        <v>39614</v>
      </c>
      <c r="B2084" s="0" t="s">
        <v>3287</v>
      </c>
      <c r="C2084" s="0" t="s">
        <v>88</v>
      </c>
      <c r="D2084" s="0" t="s">
        <v>1223</v>
      </c>
      <c r="E2084" s="395" t="n">
        <v>308.01</v>
      </c>
    </row>
    <row r="2085" customFormat="false" ht="12.75" hidden="false" customHeight="false" outlineLevel="0" collapsed="false">
      <c r="A2085" s="0" t="n">
        <v>38538</v>
      </c>
      <c r="B2085" s="0" t="s">
        <v>3288</v>
      </c>
      <c r="C2085" s="0" t="s">
        <v>740</v>
      </c>
      <c r="D2085" s="0" t="s">
        <v>1223</v>
      </c>
      <c r="E2085" s="395" t="n">
        <v>71.8</v>
      </c>
    </row>
    <row r="2086" customFormat="false" ht="12.75" hidden="false" customHeight="false" outlineLevel="0" collapsed="false">
      <c r="A2086" s="0" t="n">
        <v>38539</v>
      </c>
      <c r="B2086" s="0" t="s">
        <v>3289</v>
      </c>
      <c r="C2086" s="0" t="s">
        <v>740</v>
      </c>
      <c r="D2086" s="0" t="s">
        <v>1223</v>
      </c>
      <c r="E2086" s="395" t="n">
        <v>97.63</v>
      </c>
    </row>
    <row r="2087" customFormat="false" ht="12.75" hidden="false" customHeight="false" outlineLevel="0" collapsed="false">
      <c r="A2087" s="0" t="n">
        <v>38540</v>
      </c>
      <c r="B2087" s="0" t="s">
        <v>3290</v>
      </c>
      <c r="C2087" s="0" t="s">
        <v>740</v>
      </c>
      <c r="D2087" s="0" t="s">
        <v>1223</v>
      </c>
      <c r="E2087" s="395" t="n">
        <v>250.22</v>
      </c>
    </row>
    <row r="2088" customFormat="false" ht="12.75" hidden="false" customHeight="false" outlineLevel="0" collapsed="false">
      <c r="A2088" s="0" t="n">
        <v>38384</v>
      </c>
      <c r="B2088" s="0" t="s">
        <v>3291</v>
      </c>
      <c r="C2088" s="0" t="s">
        <v>88</v>
      </c>
      <c r="D2088" s="0" t="s">
        <v>1221</v>
      </c>
      <c r="E2088" s="395" t="n">
        <v>19.76</v>
      </c>
    </row>
    <row r="2089" customFormat="false" ht="12.75" hidden="false" customHeight="false" outlineLevel="0" collapsed="false">
      <c r="A2089" s="0" t="n">
        <v>13</v>
      </c>
      <c r="B2089" s="0" t="s">
        <v>3292</v>
      </c>
      <c r="C2089" s="0" t="s">
        <v>753</v>
      </c>
      <c r="D2089" s="0" t="s">
        <v>1221</v>
      </c>
      <c r="E2089" s="395" t="n">
        <v>19.64</v>
      </c>
    </row>
    <row r="2090" customFormat="false" ht="12.75" hidden="false" customHeight="false" outlineLevel="0" collapsed="false">
      <c r="A2090" s="0" t="n">
        <v>2762</v>
      </c>
      <c r="B2090" s="0" t="s">
        <v>3293</v>
      </c>
      <c r="C2090" s="0" t="s">
        <v>740</v>
      </c>
      <c r="D2090" s="0" t="s">
        <v>1223</v>
      </c>
      <c r="E2090" s="395" t="n">
        <v>13.03</v>
      </c>
    </row>
    <row r="2091" customFormat="false" ht="12.75" hidden="false" customHeight="false" outlineLevel="0" collapsed="false">
      <c r="A2091" s="0" t="n">
        <v>21142</v>
      </c>
      <c r="B2091" s="0" t="s">
        <v>3294</v>
      </c>
      <c r="C2091" s="0" t="s">
        <v>88</v>
      </c>
      <c r="D2091" s="0" t="s">
        <v>1221</v>
      </c>
      <c r="E2091" s="395" t="n">
        <v>42.42</v>
      </c>
    </row>
    <row r="2092" customFormat="false" ht="12.75" hidden="false" customHeight="false" outlineLevel="0" collapsed="false">
      <c r="A2092" s="0" t="n">
        <v>4223</v>
      </c>
      <c r="B2092" s="0" t="s">
        <v>3295</v>
      </c>
      <c r="C2092" s="0" t="s">
        <v>1271</v>
      </c>
      <c r="D2092" s="0" t="s">
        <v>1228</v>
      </c>
      <c r="E2092" s="395" t="n">
        <v>5.1</v>
      </c>
    </row>
    <row r="2093" customFormat="false" ht="12.75" hidden="false" customHeight="false" outlineLevel="0" collapsed="false">
      <c r="A2093" s="0" t="n">
        <v>37372</v>
      </c>
      <c r="B2093" s="0" t="s">
        <v>3296</v>
      </c>
      <c r="C2093" s="0" t="s">
        <v>1381</v>
      </c>
      <c r="D2093" s="0" t="s">
        <v>1228</v>
      </c>
      <c r="E2093" s="395" t="n">
        <v>0.81</v>
      </c>
    </row>
    <row r="2094" customFormat="false" ht="12.75" hidden="false" customHeight="false" outlineLevel="0" collapsed="false">
      <c r="A2094" s="0" t="n">
        <v>40863</v>
      </c>
      <c r="B2094" s="0" t="s">
        <v>3297</v>
      </c>
      <c r="C2094" s="0" t="s">
        <v>1383</v>
      </c>
      <c r="D2094" s="0" t="s">
        <v>1228</v>
      </c>
      <c r="E2094" s="395" t="n">
        <v>152.35</v>
      </c>
    </row>
    <row r="2095" customFormat="false" ht="12.75" hidden="false" customHeight="false" outlineLevel="0" collapsed="false">
      <c r="A2095" s="0" t="n">
        <v>38475</v>
      </c>
      <c r="B2095" s="0" t="s">
        <v>3298</v>
      </c>
      <c r="C2095" s="0" t="s">
        <v>88</v>
      </c>
      <c r="D2095" s="0" t="s">
        <v>1221</v>
      </c>
      <c r="E2095" s="395" t="n">
        <v>37.95</v>
      </c>
    </row>
    <row r="2096" customFormat="false" ht="12.75" hidden="false" customHeight="false" outlineLevel="0" collapsed="false">
      <c r="A2096" s="0" t="n">
        <v>38474</v>
      </c>
      <c r="B2096" s="0" t="s">
        <v>3299</v>
      </c>
      <c r="C2096" s="0" t="s">
        <v>88</v>
      </c>
      <c r="D2096" s="0" t="s">
        <v>1221</v>
      </c>
      <c r="E2096" s="395" t="n">
        <v>46.92</v>
      </c>
    </row>
    <row r="2097" customFormat="false" ht="12.75" hidden="false" customHeight="false" outlineLevel="0" collapsed="false">
      <c r="A2097" s="0" t="n">
        <v>10886</v>
      </c>
      <c r="B2097" s="0" t="s">
        <v>3300</v>
      </c>
      <c r="C2097" s="0" t="s">
        <v>88</v>
      </c>
      <c r="D2097" s="0" t="s">
        <v>1221</v>
      </c>
      <c r="E2097" s="395" t="n">
        <v>196.87</v>
      </c>
    </row>
    <row r="2098" customFormat="false" ht="12.75" hidden="false" customHeight="false" outlineLevel="0" collapsed="false">
      <c r="A2098" s="0" t="n">
        <v>10888</v>
      </c>
      <c r="B2098" s="0" t="s">
        <v>3301</v>
      </c>
      <c r="C2098" s="0" t="s">
        <v>88</v>
      </c>
      <c r="D2098" s="0" t="s">
        <v>1221</v>
      </c>
      <c r="E2098" s="395" t="n">
        <v>623.07</v>
      </c>
    </row>
    <row r="2099" customFormat="false" ht="12.75" hidden="false" customHeight="false" outlineLevel="0" collapsed="false">
      <c r="A2099" s="0" t="n">
        <v>10889</v>
      </c>
      <c r="B2099" s="0" t="s">
        <v>3302</v>
      </c>
      <c r="C2099" s="0" t="s">
        <v>88</v>
      </c>
      <c r="D2099" s="0" t="s">
        <v>1221</v>
      </c>
      <c r="E2099" s="395" t="n">
        <v>675</v>
      </c>
    </row>
    <row r="2100" customFormat="false" ht="12.75" hidden="false" customHeight="false" outlineLevel="0" collapsed="false">
      <c r="A2100" s="0" t="n">
        <v>10890</v>
      </c>
      <c r="B2100" s="0" t="s">
        <v>3303</v>
      </c>
      <c r="C2100" s="0" t="s">
        <v>88</v>
      </c>
      <c r="D2100" s="0" t="s">
        <v>1221</v>
      </c>
      <c r="E2100" s="395" t="n">
        <v>311.53</v>
      </c>
    </row>
    <row r="2101" customFormat="false" ht="12.75" hidden="false" customHeight="false" outlineLevel="0" collapsed="false">
      <c r="A2101" s="0" t="n">
        <v>10891</v>
      </c>
      <c r="B2101" s="0" t="s">
        <v>3304</v>
      </c>
      <c r="C2101" s="0" t="s">
        <v>88</v>
      </c>
      <c r="D2101" s="0" t="s">
        <v>1221</v>
      </c>
      <c r="E2101" s="395" t="n">
        <v>190.38</v>
      </c>
    </row>
    <row r="2102" customFormat="false" ht="12.75" hidden="false" customHeight="false" outlineLevel="0" collapsed="false">
      <c r="A2102" s="0" t="n">
        <v>10892</v>
      </c>
      <c r="B2102" s="0" t="s">
        <v>3305</v>
      </c>
      <c r="C2102" s="0" t="s">
        <v>88</v>
      </c>
      <c r="D2102" s="0" t="s">
        <v>1228</v>
      </c>
      <c r="E2102" s="395" t="n">
        <v>225</v>
      </c>
    </row>
    <row r="2103" customFormat="false" ht="12.75" hidden="false" customHeight="false" outlineLevel="0" collapsed="false">
      <c r="A2103" s="0" t="n">
        <v>20977</v>
      </c>
      <c r="B2103" s="0" t="s">
        <v>3306</v>
      </c>
      <c r="C2103" s="0" t="s">
        <v>88</v>
      </c>
      <c r="D2103" s="0" t="s">
        <v>1221</v>
      </c>
      <c r="E2103" s="395" t="n">
        <v>268.26</v>
      </c>
    </row>
    <row r="2104" customFormat="false" ht="12.75" hidden="false" customHeight="false" outlineLevel="0" collapsed="false">
      <c r="A2104" s="0" t="n">
        <v>3073</v>
      </c>
      <c r="B2104" s="0" t="s">
        <v>3307</v>
      </c>
      <c r="C2104" s="0" t="s">
        <v>88</v>
      </c>
      <c r="D2104" s="0" t="s">
        <v>1223</v>
      </c>
      <c r="E2104" s="395" t="n">
        <v>244</v>
      </c>
    </row>
    <row r="2105" customFormat="false" ht="12.75" hidden="false" customHeight="false" outlineLevel="0" collapsed="false">
      <c r="A2105" s="0" t="n">
        <v>3068</v>
      </c>
      <c r="B2105" s="0" t="s">
        <v>3308</v>
      </c>
      <c r="C2105" s="0" t="s">
        <v>88</v>
      </c>
      <c r="D2105" s="0" t="s">
        <v>1223</v>
      </c>
      <c r="E2105" s="395" t="n">
        <v>48.78</v>
      </c>
    </row>
    <row r="2106" customFormat="false" ht="12.75" hidden="false" customHeight="false" outlineLevel="0" collapsed="false">
      <c r="A2106" s="0" t="n">
        <v>3074</v>
      </c>
      <c r="B2106" s="0" t="s">
        <v>3309</v>
      </c>
      <c r="C2106" s="0" t="s">
        <v>88</v>
      </c>
      <c r="D2106" s="0" t="s">
        <v>1223</v>
      </c>
      <c r="E2106" s="395" t="n">
        <v>154.04</v>
      </c>
    </row>
    <row r="2107" customFormat="false" ht="12.75" hidden="false" customHeight="false" outlineLevel="0" collapsed="false">
      <c r="A2107" s="0" t="n">
        <v>3076</v>
      </c>
      <c r="B2107" s="0" t="s">
        <v>3310</v>
      </c>
      <c r="C2107" s="0" t="s">
        <v>88</v>
      </c>
      <c r="D2107" s="0" t="s">
        <v>1223</v>
      </c>
      <c r="E2107" s="395" t="n">
        <v>200.6</v>
      </c>
    </row>
    <row r="2108" customFormat="false" ht="12.75" hidden="false" customHeight="false" outlineLevel="0" collapsed="false">
      <c r="A2108" s="0" t="n">
        <v>3072</v>
      </c>
      <c r="B2108" s="0" t="s">
        <v>3311</v>
      </c>
      <c r="C2108" s="0" t="s">
        <v>88</v>
      </c>
      <c r="D2108" s="0" t="s">
        <v>1223</v>
      </c>
      <c r="E2108" s="395" t="n">
        <v>50.53</v>
      </c>
    </row>
    <row r="2109" customFormat="false" ht="12.75" hidden="false" customHeight="false" outlineLevel="0" collapsed="false">
      <c r="A2109" s="0" t="n">
        <v>3075</v>
      </c>
      <c r="B2109" s="0" t="s">
        <v>3312</v>
      </c>
      <c r="C2109" s="0" t="s">
        <v>88</v>
      </c>
      <c r="D2109" s="0" t="s">
        <v>1223</v>
      </c>
      <c r="E2109" s="395" t="n">
        <v>126.76</v>
      </c>
    </row>
    <row r="2110" customFormat="false" ht="12.75" hidden="false" customHeight="false" outlineLevel="0" collapsed="false">
      <c r="A2110" s="0" t="n">
        <v>10780</v>
      </c>
      <c r="B2110" s="0" t="s">
        <v>3313</v>
      </c>
      <c r="C2110" s="0" t="s">
        <v>88</v>
      </c>
      <c r="D2110" s="0" t="s">
        <v>1223</v>
      </c>
      <c r="E2110" s="395" t="n">
        <v>10.71</v>
      </c>
    </row>
    <row r="2111" customFormat="false" ht="12.75" hidden="false" customHeight="false" outlineLevel="0" collapsed="false">
      <c r="A2111" s="0" t="n">
        <v>10781</v>
      </c>
      <c r="B2111" s="0" t="s">
        <v>3314</v>
      </c>
      <c r="C2111" s="0" t="s">
        <v>88</v>
      </c>
      <c r="D2111" s="0" t="s">
        <v>1223</v>
      </c>
      <c r="E2111" s="395" t="n">
        <v>17.19</v>
      </c>
    </row>
    <row r="2112" customFormat="false" ht="12.75" hidden="false" customHeight="false" outlineLevel="0" collapsed="false">
      <c r="A2112" s="0" t="n">
        <v>20106</v>
      </c>
      <c r="B2112" s="0" t="s">
        <v>3315</v>
      </c>
      <c r="C2112" s="0" t="s">
        <v>88</v>
      </c>
      <c r="D2112" s="0" t="s">
        <v>1223</v>
      </c>
      <c r="E2112" s="395" t="n">
        <v>5.66</v>
      </c>
    </row>
    <row r="2113" customFormat="false" ht="12.75" hidden="false" customHeight="false" outlineLevel="0" collapsed="false">
      <c r="A2113" s="0" t="n">
        <v>20107</v>
      </c>
      <c r="B2113" s="0" t="s">
        <v>3316</v>
      </c>
      <c r="C2113" s="0" t="s">
        <v>88</v>
      </c>
      <c r="D2113" s="0" t="s">
        <v>1223</v>
      </c>
      <c r="E2113" s="395" t="n">
        <v>6.49</v>
      </c>
    </row>
    <row r="2114" customFormat="false" ht="12.75" hidden="false" customHeight="false" outlineLevel="0" collapsed="false">
      <c r="A2114" s="0" t="n">
        <v>20108</v>
      </c>
      <c r="B2114" s="0" t="s">
        <v>3317</v>
      </c>
      <c r="C2114" s="0" t="s">
        <v>88</v>
      </c>
      <c r="D2114" s="0" t="s">
        <v>1223</v>
      </c>
      <c r="E2114" s="395" t="n">
        <v>8.57</v>
      </c>
    </row>
    <row r="2115" customFormat="false" ht="12.75" hidden="false" customHeight="false" outlineLevel="0" collapsed="false">
      <c r="A2115" s="0" t="n">
        <v>20109</v>
      </c>
      <c r="B2115" s="0" t="s">
        <v>3318</v>
      </c>
      <c r="C2115" s="0" t="s">
        <v>88</v>
      </c>
      <c r="D2115" s="0" t="s">
        <v>1223</v>
      </c>
      <c r="E2115" s="395" t="n">
        <v>10.71</v>
      </c>
    </row>
    <row r="2116" customFormat="false" ht="12.75" hidden="false" customHeight="false" outlineLevel="0" collapsed="false">
      <c r="A2116" s="0" t="n">
        <v>43612</v>
      </c>
      <c r="B2116" s="0" t="s">
        <v>3319</v>
      </c>
      <c r="C2116" s="0" t="s">
        <v>2657</v>
      </c>
      <c r="D2116" s="0" t="s">
        <v>1221</v>
      </c>
      <c r="E2116" s="395" t="n">
        <v>90.27</v>
      </c>
    </row>
    <row r="2117" customFormat="false" ht="12.75" hidden="false" customHeight="false" outlineLevel="0" collapsed="false">
      <c r="A2117" s="0" t="n">
        <v>43613</v>
      </c>
      <c r="B2117" s="0" t="s">
        <v>3320</v>
      </c>
      <c r="C2117" s="0" t="s">
        <v>2657</v>
      </c>
      <c r="D2117" s="0" t="s">
        <v>1221</v>
      </c>
      <c r="E2117" s="395" t="n">
        <v>74.73</v>
      </c>
    </row>
    <row r="2118" customFormat="false" ht="12.75" hidden="false" customHeight="false" outlineLevel="0" collapsed="false">
      <c r="A2118" s="0" t="n">
        <v>11480</v>
      </c>
      <c r="B2118" s="0" t="s">
        <v>3321</v>
      </c>
      <c r="C2118" s="0" t="s">
        <v>2657</v>
      </c>
      <c r="D2118" s="0" t="s">
        <v>1221</v>
      </c>
      <c r="E2118" s="395" t="n">
        <v>114.69</v>
      </c>
    </row>
    <row r="2119" customFormat="false" ht="12.75" hidden="false" customHeight="false" outlineLevel="0" collapsed="false">
      <c r="A2119" s="0" t="n">
        <v>11469</v>
      </c>
      <c r="B2119" s="0" t="s">
        <v>3322</v>
      </c>
      <c r="C2119" s="0" t="s">
        <v>88</v>
      </c>
      <c r="D2119" s="0" t="s">
        <v>1221</v>
      </c>
      <c r="E2119" s="395" t="n">
        <v>12.24</v>
      </c>
    </row>
    <row r="2120" customFormat="false" ht="12.75" hidden="false" customHeight="false" outlineLevel="0" collapsed="false">
      <c r="A2120" s="0" t="n">
        <v>11468</v>
      </c>
      <c r="B2120" s="0" t="s">
        <v>3323</v>
      </c>
      <c r="C2120" s="0" t="s">
        <v>88</v>
      </c>
      <c r="D2120" s="0" t="s">
        <v>1221</v>
      </c>
      <c r="E2120" s="395" t="n">
        <v>12.25</v>
      </c>
    </row>
    <row r="2121" customFormat="false" ht="12.75" hidden="false" customHeight="false" outlineLevel="0" collapsed="false">
      <c r="A2121" s="0" t="n">
        <v>11484</v>
      </c>
      <c r="B2121" s="0" t="s">
        <v>3324</v>
      </c>
      <c r="C2121" s="0" t="s">
        <v>88</v>
      </c>
      <c r="D2121" s="0" t="s">
        <v>1221</v>
      </c>
      <c r="E2121" s="395" t="n">
        <v>53.81</v>
      </c>
    </row>
    <row r="2122" customFormat="false" ht="12.75" hidden="false" customHeight="false" outlineLevel="0" collapsed="false">
      <c r="A2122" s="0" t="n">
        <v>38155</v>
      </c>
      <c r="B2122" s="0" t="s">
        <v>3325</v>
      </c>
      <c r="C2122" s="0" t="s">
        <v>88</v>
      </c>
      <c r="D2122" s="0" t="s">
        <v>1221</v>
      </c>
      <c r="E2122" s="395" t="n">
        <v>83.54</v>
      </c>
    </row>
    <row r="2123" customFormat="false" ht="12.75" hidden="false" customHeight="false" outlineLevel="0" collapsed="false">
      <c r="A2123" s="0" t="n">
        <v>11467</v>
      </c>
      <c r="B2123" s="0" t="s">
        <v>3326</v>
      </c>
      <c r="C2123" s="0" t="s">
        <v>88</v>
      </c>
      <c r="D2123" s="0" t="s">
        <v>1221</v>
      </c>
      <c r="E2123" s="395" t="n">
        <v>19.09</v>
      </c>
    </row>
    <row r="2124" customFormat="false" ht="12.75" hidden="false" customHeight="false" outlineLevel="0" collapsed="false">
      <c r="A2124" s="0" t="n">
        <v>38153</v>
      </c>
      <c r="B2124" s="0" t="s">
        <v>3327</v>
      </c>
      <c r="C2124" s="0" t="s">
        <v>2657</v>
      </c>
      <c r="D2124" s="0" t="s">
        <v>1221</v>
      </c>
      <c r="E2124" s="395" t="n">
        <v>48.76</v>
      </c>
    </row>
    <row r="2125" customFormat="false" ht="12.75" hidden="false" customHeight="false" outlineLevel="0" collapsed="false">
      <c r="A2125" s="0" t="n">
        <v>43607</v>
      </c>
      <c r="B2125" s="0" t="s">
        <v>3328</v>
      </c>
      <c r="C2125" s="0" t="s">
        <v>2657</v>
      </c>
      <c r="D2125" s="0" t="s">
        <v>1221</v>
      </c>
      <c r="E2125" s="395" t="n">
        <v>92.23</v>
      </c>
    </row>
    <row r="2126" customFormat="false" ht="12.75" hidden="false" customHeight="false" outlineLevel="0" collapsed="false">
      <c r="A2126" s="0" t="n">
        <v>3080</v>
      </c>
      <c r="B2126" s="0" t="s">
        <v>3329</v>
      </c>
      <c r="C2126" s="0" t="s">
        <v>2657</v>
      </c>
      <c r="D2126" s="0" t="s">
        <v>1228</v>
      </c>
      <c r="E2126" s="395" t="n">
        <v>62.01</v>
      </c>
    </row>
    <row r="2127" customFormat="false" ht="12.75" hidden="false" customHeight="false" outlineLevel="0" collapsed="false">
      <c r="A2127" s="0" t="n">
        <v>3081</v>
      </c>
      <c r="B2127" s="0" t="s">
        <v>3330</v>
      </c>
      <c r="C2127" s="0" t="s">
        <v>2657</v>
      </c>
      <c r="D2127" s="0" t="s">
        <v>1221</v>
      </c>
      <c r="E2127" s="395" t="n">
        <v>122.68</v>
      </c>
    </row>
    <row r="2128" customFormat="false" ht="12.75" hidden="false" customHeight="false" outlineLevel="0" collapsed="false">
      <c r="A2128" s="0" t="n">
        <v>3090</v>
      </c>
      <c r="B2128" s="0" t="s">
        <v>3331</v>
      </c>
      <c r="C2128" s="0" t="s">
        <v>2657</v>
      </c>
      <c r="D2128" s="0" t="s">
        <v>1221</v>
      </c>
      <c r="E2128" s="395" t="n">
        <v>55.35</v>
      </c>
    </row>
    <row r="2129" customFormat="false" ht="12.75" hidden="false" customHeight="false" outlineLevel="0" collapsed="false">
      <c r="A2129" s="0" t="n">
        <v>43611</v>
      </c>
      <c r="B2129" s="0" t="s">
        <v>3332</v>
      </c>
      <c r="C2129" s="0" t="s">
        <v>2657</v>
      </c>
      <c r="D2129" s="0" t="s">
        <v>1221</v>
      </c>
      <c r="E2129" s="395" t="n">
        <v>91.84</v>
      </c>
    </row>
    <row r="2130" customFormat="false" ht="12.75" hidden="false" customHeight="false" outlineLevel="0" collapsed="false">
      <c r="A2130" s="0" t="n">
        <v>3103</v>
      </c>
      <c r="B2130" s="0" t="s">
        <v>3333</v>
      </c>
      <c r="C2130" s="0" t="s">
        <v>88</v>
      </c>
      <c r="D2130" s="0" t="s">
        <v>1221</v>
      </c>
      <c r="E2130" s="395" t="n">
        <v>45.89</v>
      </c>
    </row>
    <row r="2131" customFormat="false" ht="12.75" hidden="false" customHeight="false" outlineLevel="0" collapsed="false">
      <c r="A2131" s="0" t="n">
        <v>3097</v>
      </c>
      <c r="B2131" s="0" t="s">
        <v>3334</v>
      </c>
      <c r="C2131" s="0" t="s">
        <v>2657</v>
      </c>
      <c r="D2131" s="0" t="s">
        <v>1221</v>
      </c>
      <c r="E2131" s="395" t="n">
        <v>69.43</v>
      </c>
    </row>
    <row r="2132" customFormat="false" ht="12.75" hidden="false" customHeight="false" outlineLevel="0" collapsed="false">
      <c r="A2132" s="0" t="n">
        <v>3099</v>
      </c>
      <c r="B2132" s="0" t="s">
        <v>3335</v>
      </c>
      <c r="C2132" s="0" t="s">
        <v>2657</v>
      </c>
      <c r="D2132" s="0" t="s">
        <v>1221</v>
      </c>
      <c r="E2132" s="395" t="n">
        <v>111.17</v>
      </c>
    </row>
    <row r="2133" customFormat="false" ht="12.75" hidden="false" customHeight="false" outlineLevel="0" collapsed="false">
      <c r="A2133" s="0" t="n">
        <v>38151</v>
      </c>
      <c r="B2133" s="0" t="s">
        <v>3336</v>
      </c>
      <c r="C2133" s="0" t="s">
        <v>2657</v>
      </c>
      <c r="D2133" s="0" t="s">
        <v>1221</v>
      </c>
      <c r="E2133" s="395" t="n">
        <v>80.59</v>
      </c>
    </row>
    <row r="2134" customFormat="false" ht="12.75" hidden="false" customHeight="false" outlineLevel="0" collapsed="false">
      <c r="A2134" s="0" t="n">
        <v>38152</v>
      </c>
      <c r="B2134" s="0" t="s">
        <v>3337</v>
      </c>
      <c r="C2134" s="0" t="s">
        <v>2657</v>
      </c>
      <c r="D2134" s="0" t="s">
        <v>1221</v>
      </c>
      <c r="E2134" s="395" t="n">
        <v>130.01</v>
      </c>
    </row>
    <row r="2135" customFormat="false" ht="12.75" hidden="false" customHeight="false" outlineLevel="0" collapsed="false">
      <c r="A2135" s="0" t="n">
        <v>43610</v>
      </c>
      <c r="B2135" s="0" t="s">
        <v>3338</v>
      </c>
      <c r="C2135" s="0" t="s">
        <v>2657</v>
      </c>
      <c r="D2135" s="0" t="s">
        <v>1221</v>
      </c>
      <c r="E2135" s="395" t="n">
        <v>68.89</v>
      </c>
    </row>
    <row r="2136" customFormat="false" ht="12.75" hidden="false" customHeight="false" outlineLevel="0" collapsed="false">
      <c r="A2136" s="0" t="n">
        <v>3093</v>
      </c>
      <c r="B2136" s="0" t="s">
        <v>3339</v>
      </c>
      <c r="C2136" s="0" t="s">
        <v>2657</v>
      </c>
      <c r="D2136" s="0" t="s">
        <v>1221</v>
      </c>
      <c r="E2136" s="395" t="n">
        <v>111.17</v>
      </c>
    </row>
    <row r="2137" customFormat="false" ht="12.75" hidden="false" customHeight="false" outlineLevel="0" collapsed="false">
      <c r="A2137" s="0" t="n">
        <v>38165</v>
      </c>
      <c r="B2137" s="0" t="s">
        <v>3340</v>
      </c>
      <c r="C2137" s="0" t="s">
        <v>2657</v>
      </c>
      <c r="D2137" s="0" t="s">
        <v>1221</v>
      </c>
      <c r="E2137" s="395" t="n">
        <v>65.18</v>
      </c>
    </row>
    <row r="2138" customFormat="false" ht="12.75" hidden="false" customHeight="false" outlineLevel="0" collapsed="false">
      <c r="A2138" s="0" t="n">
        <v>38177</v>
      </c>
      <c r="B2138" s="0" t="s">
        <v>3341</v>
      </c>
      <c r="C2138" s="0" t="s">
        <v>88</v>
      </c>
      <c r="D2138" s="0" t="s">
        <v>1221</v>
      </c>
      <c r="E2138" s="395" t="n">
        <v>19.37</v>
      </c>
    </row>
    <row r="2139" customFormat="false" ht="12.75" hidden="false" customHeight="false" outlineLevel="0" collapsed="false">
      <c r="A2139" s="0" t="n">
        <v>11458</v>
      </c>
      <c r="B2139" s="0" t="s">
        <v>3342</v>
      </c>
      <c r="C2139" s="0" t="s">
        <v>88</v>
      </c>
      <c r="D2139" s="0" t="s">
        <v>1221</v>
      </c>
      <c r="E2139" s="395" t="n">
        <v>23.12</v>
      </c>
    </row>
    <row r="2140" customFormat="false" ht="12.75" hidden="false" customHeight="false" outlineLevel="0" collapsed="false">
      <c r="A2140" s="0" t="n">
        <v>3108</v>
      </c>
      <c r="B2140" s="0" t="s">
        <v>3343</v>
      </c>
      <c r="C2140" s="0" t="s">
        <v>88</v>
      </c>
      <c r="D2140" s="0" t="s">
        <v>1221</v>
      </c>
      <c r="E2140" s="395" t="n">
        <v>98.29</v>
      </c>
    </row>
    <row r="2141" customFormat="false" ht="12.75" hidden="false" customHeight="false" outlineLevel="0" collapsed="false">
      <c r="A2141" s="0" t="n">
        <v>3105</v>
      </c>
      <c r="B2141" s="0" t="s">
        <v>3344</v>
      </c>
      <c r="C2141" s="0" t="s">
        <v>88</v>
      </c>
      <c r="D2141" s="0" t="s">
        <v>1221</v>
      </c>
      <c r="E2141" s="395" t="n">
        <v>128.56</v>
      </c>
    </row>
    <row r="2142" customFormat="false" ht="12.75" hidden="false" customHeight="false" outlineLevel="0" collapsed="false">
      <c r="A2142" s="0" t="n">
        <v>38178</v>
      </c>
      <c r="B2142" s="0" t="s">
        <v>3345</v>
      </c>
      <c r="C2142" s="0" t="s">
        <v>88</v>
      </c>
      <c r="D2142" s="0" t="s">
        <v>1221</v>
      </c>
      <c r="E2142" s="395" t="n">
        <v>21.31</v>
      </c>
    </row>
    <row r="2143" customFormat="false" ht="12.75" hidden="false" customHeight="false" outlineLevel="0" collapsed="false">
      <c r="A2143" s="0" t="n">
        <v>43575</v>
      </c>
      <c r="B2143" s="0" t="s">
        <v>3346</v>
      </c>
      <c r="C2143" s="0" t="s">
        <v>88</v>
      </c>
      <c r="D2143" s="0" t="s">
        <v>1221</v>
      </c>
      <c r="E2143" s="395" t="n">
        <v>46.17</v>
      </c>
    </row>
    <row r="2144" customFormat="false" ht="12.75" hidden="false" customHeight="false" outlineLevel="0" collapsed="false">
      <c r="A2144" s="0" t="n">
        <v>43577</v>
      </c>
      <c r="B2144" s="0" t="s">
        <v>3347</v>
      </c>
      <c r="C2144" s="0" t="s">
        <v>88</v>
      </c>
      <c r="D2144" s="0" t="s">
        <v>1221</v>
      </c>
      <c r="E2144" s="395" t="n">
        <v>80.27</v>
      </c>
    </row>
    <row r="2145" customFormat="false" ht="12.75" hidden="false" customHeight="false" outlineLevel="0" collapsed="false">
      <c r="A2145" s="0" t="n">
        <v>43458</v>
      </c>
      <c r="B2145" s="0" t="s">
        <v>3348</v>
      </c>
      <c r="C2145" s="0" t="s">
        <v>1381</v>
      </c>
      <c r="D2145" s="0" t="s">
        <v>1228</v>
      </c>
      <c r="E2145" s="395" t="n">
        <v>0.05</v>
      </c>
    </row>
    <row r="2146" customFormat="false" ht="12.75" hidden="false" customHeight="false" outlineLevel="0" collapsed="false">
      <c r="A2146" s="0" t="n">
        <v>43470</v>
      </c>
      <c r="B2146" s="0" t="s">
        <v>3349</v>
      </c>
      <c r="C2146" s="0" t="s">
        <v>1383</v>
      </c>
      <c r="D2146" s="0" t="s">
        <v>1228</v>
      </c>
      <c r="E2146" s="395" t="n">
        <v>9.21</v>
      </c>
    </row>
    <row r="2147" customFormat="false" ht="12.75" hidden="false" customHeight="false" outlineLevel="0" collapsed="false">
      <c r="A2147" s="0" t="n">
        <v>43459</v>
      </c>
      <c r="B2147" s="0" t="s">
        <v>3350</v>
      </c>
      <c r="C2147" s="0" t="s">
        <v>1381</v>
      </c>
      <c r="D2147" s="0" t="s">
        <v>1228</v>
      </c>
      <c r="E2147" s="395" t="n">
        <v>0.45</v>
      </c>
    </row>
    <row r="2148" customFormat="false" ht="12.75" hidden="false" customHeight="false" outlineLevel="0" collapsed="false">
      <c r="A2148" s="0" t="n">
        <v>43471</v>
      </c>
      <c r="B2148" s="0" t="s">
        <v>3351</v>
      </c>
      <c r="C2148" s="0" t="s">
        <v>1383</v>
      </c>
      <c r="D2148" s="0" t="s">
        <v>1228</v>
      </c>
      <c r="E2148" s="395" t="n">
        <v>84.46</v>
      </c>
    </row>
    <row r="2149" customFormat="false" ht="12.75" hidden="false" customHeight="false" outlineLevel="0" collapsed="false">
      <c r="A2149" s="0" t="n">
        <v>43460</v>
      </c>
      <c r="B2149" s="0" t="s">
        <v>3352</v>
      </c>
      <c r="C2149" s="0" t="s">
        <v>1381</v>
      </c>
      <c r="D2149" s="0" t="s">
        <v>1228</v>
      </c>
      <c r="E2149" s="395" t="n">
        <v>0.78</v>
      </c>
    </row>
    <row r="2150" customFormat="false" ht="12.75" hidden="false" customHeight="false" outlineLevel="0" collapsed="false">
      <c r="A2150" s="0" t="n">
        <v>43472</v>
      </c>
      <c r="B2150" s="0" t="s">
        <v>3353</v>
      </c>
      <c r="C2150" s="0" t="s">
        <v>1383</v>
      </c>
      <c r="D2150" s="0" t="s">
        <v>1228</v>
      </c>
      <c r="E2150" s="395" t="n">
        <v>147.23</v>
      </c>
    </row>
    <row r="2151" customFormat="false" ht="12.75" hidden="false" customHeight="false" outlineLevel="0" collapsed="false">
      <c r="A2151" s="0" t="n">
        <v>43461</v>
      </c>
      <c r="B2151" s="0" t="s">
        <v>3354</v>
      </c>
      <c r="C2151" s="0" t="s">
        <v>1381</v>
      </c>
      <c r="D2151" s="0" t="s">
        <v>1228</v>
      </c>
      <c r="E2151" s="395" t="n">
        <v>0.32</v>
      </c>
    </row>
    <row r="2152" customFormat="false" ht="12.75" hidden="false" customHeight="false" outlineLevel="0" collapsed="false">
      <c r="A2152" s="0" t="n">
        <v>43473</v>
      </c>
      <c r="B2152" s="0" t="s">
        <v>3355</v>
      </c>
      <c r="C2152" s="0" t="s">
        <v>1383</v>
      </c>
      <c r="D2152" s="0" t="s">
        <v>1228</v>
      </c>
      <c r="E2152" s="395" t="n">
        <v>60.93</v>
      </c>
    </row>
    <row r="2153" customFormat="false" ht="12.75" hidden="false" customHeight="false" outlineLevel="0" collapsed="false">
      <c r="A2153" s="0" t="n">
        <v>43463</v>
      </c>
      <c r="B2153" s="0" t="s">
        <v>3356</v>
      </c>
      <c r="C2153" s="0" t="s">
        <v>1381</v>
      </c>
      <c r="D2153" s="0" t="s">
        <v>1228</v>
      </c>
      <c r="E2153" s="395" t="n">
        <v>0.1</v>
      </c>
    </row>
    <row r="2154" customFormat="false" ht="12.75" hidden="false" customHeight="false" outlineLevel="0" collapsed="false">
      <c r="A2154" s="0" t="n">
        <v>43475</v>
      </c>
      <c r="B2154" s="0" t="s">
        <v>3357</v>
      </c>
      <c r="C2154" s="0" t="s">
        <v>1383</v>
      </c>
      <c r="D2154" s="0" t="s">
        <v>1228</v>
      </c>
      <c r="E2154" s="395" t="n">
        <v>18.58</v>
      </c>
    </row>
    <row r="2155" customFormat="false" ht="12.75" hidden="false" customHeight="false" outlineLevel="0" collapsed="false">
      <c r="A2155" s="0" t="n">
        <v>43462</v>
      </c>
      <c r="B2155" s="0" t="s">
        <v>3358</v>
      </c>
      <c r="C2155" s="0" t="s">
        <v>1381</v>
      </c>
      <c r="D2155" s="0" t="s">
        <v>1228</v>
      </c>
      <c r="E2155" s="395" t="n">
        <v>0.01</v>
      </c>
    </row>
    <row r="2156" customFormat="false" ht="12.75" hidden="false" customHeight="false" outlineLevel="0" collapsed="false">
      <c r="A2156" s="0" t="n">
        <v>43474</v>
      </c>
      <c r="B2156" s="0" t="s">
        <v>3359</v>
      </c>
      <c r="C2156" s="0" t="s">
        <v>1383</v>
      </c>
      <c r="D2156" s="0" t="s">
        <v>1228</v>
      </c>
      <c r="E2156" s="395" t="n">
        <v>1.9</v>
      </c>
    </row>
    <row r="2157" customFormat="false" ht="12.75" hidden="false" customHeight="false" outlineLevel="0" collapsed="false">
      <c r="A2157" s="0" t="n">
        <v>43464</v>
      </c>
      <c r="B2157" s="0" t="s">
        <v>3360</v>
      </c>
      <c r="C2157" s="0" t="s">
        <v>1381</v>
      </c>
      <c r="D2157" s="0" t="s">
        <v>1228</v>
      </c>
      <c r="E2157" s="395" t="n">
        <v>0.01</v>
      </c>
    </row>
    <row r="2158" customFormat="false" ht="12.75" hidden="false" customHeight="false" outlineLevel="0" collapsed="false">
      <c r="A2158" s="0" t="n">
        <v>43476</v>
      </c>
      <c r="B2158" s="0" t="s">
        <v>3361</v>
      </c>
      <c r="C2158" s="0" t="s">
        <v>1383</v>
      </c>
      <c r="D2158" s="0" t="s">
        <v>1228</v>
      </c>
      <c r="E2158" s="395" t="n">
        <v>0.01</v>
      </c>
    </row>
    <row r="2159" customFormat="false" ht="12.75" hidden="false" customHeight="false" outlineLevel="0" collapsed="false">
      <c r="A2159" s="0" t="n">
        <v>43465</v>
      </c>
      <c r="B2159" s="0" t="s">
        <v>3362</v>
      </c>
      <c r="C2159" s="0" t="s">
        <v>1381</v>
      </c>
      <c r="D2159" s="0" t="s">
        <v>1228</v>
      </c>
      <c r="E2159" s="395" t="n">
        <v>0.74</v>
      </c>
    </row>
    <row r="2160" customFormat="false" ht="12.75" hidden="false" customHeight="false" outlineLevel="0" collapsed="false">
      <c r="A2160" s="0" t="n">
        <v>43477</v>
      </c>
      <c r="B2160" s="0" t="s">
        <v>3363</v>
      </c>
      <c r="C2160" s="0" t="s">
        <v>1383</v>
      </c>
      <c r="D2160" s="0" t="s">
        <v>1228</v>
      </c>
      <c r="E2160" s="395" t="n">
        <v>139.44</v>
      </c>
    </row>
    <row r="2161" customFormat="false" ht="12.75" hidden="false" customHeight="false" outlineLevel="0" collapsed="false">
      <c r="A2161" s="0" t="n">
        <v>43466</v>
      </c>
      <c r="B2161" s="0" t="s">
        <v>3364</v>
      </c>
      <c r="C2161" s="0" t="s">
        <v>1381</v>
      </c>
      <c r="D2161" s="0" t="s">
        <v>1228</v>
      </c>
      <c r="E2161" s="395" t="n">
        <v>1.48</v>
      </c>
    </row>
    <row r="2162" customFormat="false" ht="12.75" hidden="false" customHeight="false" outlineLevel="0" collapsed="false">
      <c r="A2162" s="0" t="n">
        <v>43478</v>
      </c>
      <c r="B2162" s="0" t="s">
        <v>3365</v>
      </c>
      <c r="C2162" s="0" t="s">
        <v>1383</v>
      </c>
      <c r="D2162" s="0" t="s">
        <v>1228</v>
      </c>
      <c r="E2162" s="395" t="n">
        <v>279.09</v>
      </c>
    </row>
    <row r="2163" customFormat="false" ht="12.75" hidden="false" customHeight="false" outlineLevel="0" collapsed="false">
      <c r="A2163" s="0" t="n">
        <v>43467</v>
      </c>
      <c r="B2163" s="0" t="s">
        <v>3366</v>
      </c>
      <c r="C2163" s="0" t="s">
        <v>1381</v>
      </c>
      <c r="D2163" s="0" t="s">
        <v>1228</v>
      </c>
      <c r="E2163" s="395" t="n">
        <v>0.56</v>
      </c>
    </row>
    <row r="2164" customFormat="false" ht="12.75" hidden="false" customHeight="false" outlineLevel="0" collapsed="false">
      <c r="A2164" s="0" t="n">
        <v>43479</v>
      </c>
      <c r="B2164" s="0" t="s">
        <v>3367</v>
      </c>
      <c r="C2164" s="0" t="s">
        <v>1383</v>
      </c>
      <c r="D2164" s="0" t="s">
        <v>1228</v>
      </c>
      <c r="E2164" s="395" t="n">
        <v>106.33</v>
      </c>
    </row>
    <row r="2165" customFormat="false" ht="12.75" hidden="false" customHeight="false" outlineLevel="0" collapsed="false">
      <c r="A2165" s="0" t="n">
        <v>43468</v>
      </c>
      <c r="B2165" s="0" t="s">
        <v>3368</v>
      </c>
      <c r="C2165" s="0" t="s">
        <v>1381</v>
      </c>
      <c r="D2165" s="0" t="s">
        <v>1228</v>
      </c>
      <c r="E2165" s="395" t="n">
        <v>1.07</v>
      </c>
    </row>
    <row r="2166" customFormat="false" ht="12.75" hidden="false" customHeight="false" outlineLevel="0" collapsed="false">
      <c r="A2166" s="0" t="n">
        <v>43480</v>
      </c>
      <c r="B2166" s="0" t="s">
        <v>3369</v>
      </c>
      <c r="C2166" s="0" t="s">
        <v>1383</v>
      </c>
      <c r="D2166" s="0" t="s">
        <v>1228</v>
      </c>
      <c r="E2166" s="395" t="n">
        <v>201.56</v>
      </c>
    </row>
    <row r="2167" customFormat="false" ht="12.75" hidden="false" customHeight="false" outlineLevel="0" collapsed="false">
      <c r="A2167" s="0" t="n">
        <v>43469</v>
      </c>
      <c r="B2167" s="0" t="s">
        <v>3370</v>
      </c>
      <c r="C2167" s="0" t="s">
        <v>1381</v>
      </c>
      <c r="D2167" s="0" t="s">
        <v>1228</v>
      </c>
      <c r="E2167" s="395" t="n">
        <v>0.07</v>
      </c>
    </row>
    <row r="2168" customFormat="false" ht="12.75" hidden="false" customHeight="false" outlineLevel="0" collapsed="false">
      <c r="A2168" s="0" t="n">
        <v>43481</v>
      </c>
      <c r="B2168" s="0" t="s">
        <v>3371</v>
      </c>
      <c r="C2168" s="0" t="s">
        <v>1383</v>
      </c>
      <c r="D2168" s="0" t="s">
        <v>1228</v>
      </c>
      <c r="E2168" s="395" t="n">
        <v>13.21</v>
      </c>
    </row>
    <row r="2169" customFormat="false" ht="12.75" hidden="false" customHeight="false" outlineLevel="0" collapsed="false">
      <c r="A2169" s="0" t="n">
        <v>3119</v>
      </c>
      <c r="B2169" s="0" t="s">
        <v>3372</v>
      </c>
      <c r="C2169" s="0" t="s">
        <v>88</v>
      </c>
      <c r="D2169" s="0" t="s">
        <v>1221</v>
      </c>
      <c r="E2169" s="395" t="n">
        <v>2.5</v>
      </c>
    </row>
    <row r="2170" customFormat="false" ht="12.75" hidden="false" customHeight="false" outlineLevel="0" collapsed="false">
      <c r="A2170" s="0" t="n">
        <v>3122</v>
      </c>
      <c r="B2170" s="0" t="s">
        <v>3373</v>
      </c>
      <c r="C2170" s="0" t="s">
        <v>88</v>
      </c>
      <c r="D2170" s="0" t="s">
        <v>1221</v>
      </c>
      <c r="E2170" s="395" t="n">
        <v>5.09</v>
      </c>
    </row>
    <row r="2171" customFormat="false" ht="12.75" hidden="false" customHeight="false" outlineLevel="0" collapsed="false">
      <c r="A2171" s="0" t="n">
        <v>3121</v>
      </c>
      <c r="B2171" s="0" t="s">
        <v>3374</v>
      </c>
      <c r="C2171" s="0" t="s">
        <v>88</v>
      </c>
      <c r="D2171" s="0" t="s">
        <v>1221</v>
      </c>
      <c r="E2171" s="395" t="n">
        <v>5.77</v>
      </c>
    </row>
    <row r="2172" customFormat="false" ht="12.75" hidden="false" customHeight="false" outlineLevel="0" collapsed="false">
      <c r="A2172" s="0" t="n">
        <v>3120</v>
      </c>
      <c r="B2172" s="0" t="s">
        <v>3375</v>
      </c>
      <c r="C2172" s="0" t="s">
        <v>88</v>
      </c>
      <c r="D2172" s="0" t="s">
        <v>1221</v>
      </c>
      <c r="E2172" s="395" t="n">
        <v>10.94</v>
      </c>
    </row>
    <row r="2173" customFormat="false" ht="12.75" hidden="false" customHeight="false" outlineLevel="0" collapsed="false">
      <c r="A2173" s="0" t="n">
        <v>11455</v>
      </c>
      <c r="B2173" s="0" t="s">
        <v>3376</v>
      </c>
      <c r="C2173" s="0" t="s">
        <v>88</v>
      </c>
      <c r="D2173" s="0" t="s">
        <v>1221</v>
      </c>
      <c r="E2173" s="395" t="n">
        <v>15.83</v>
      </c>
    </row>
    <row r="2174" customFormat="false" ht="12.75" hidden="false" customHeight="false" outlineLevel="0" collapsed="false">
      <c r="A2174" s="0" t="n">
        <v>11456</v>
      </c>
      <c r="B2174" s="0" t="s">
        <v>3377</v>
      </c>
      <c r="C2174" s="0" t="s">
        <v>88</v>
      </c>
      <c r="D2174" s="0" t="s">
        <v>1221</v>
      </c>
      <c r="E2174" s="395" t="n">
        <v>18.92</v>
      </c>
    </row>
    <row r="2175" customFormat="false" ht="12.75" hidden="false" customHeight="false" outlineLevel="0" collapsed="false">
      <c r="A2175" s="0" t="n">
        <v>3107</v>
      </c>
      <c r="B2175" s="0" t="s">
        <v>3378</v>
      </c>
      <c r="C2175" s="0" t="s">
        <v>88</v>
      </c>
      <c r="D2175" s="0" t="s">
        <v>1221</v>
      </c>
      <c r="E2175" s="395" t="n">
        <v>7.98</v>
      </c>
    </row>
    <row r="2176" customFormat="false" ht="12.75" hidden="false" customHeight="false" outlineLevel="0" collapsed="false">
      <c r="A2176" s="0" t="n">
        <v>43583</v>
      </c>
      <c r="B2176" s="0" t="s">
        <v>3379</v>
      </c>
      <c r="C2176" s="0" t="s">
        <v>88</v>
      </c>
      <c r="D2176" s="0" t="s">
        <v>1221</v>
      </c>
      <c r="E2176" s="395" t="n">
        <v>9</v>
      </c>
    </row>
    <row r="2177" customFormat="false" ht="12.75" hidden="false" customHeight="false" outlineLevel="0" collapsed="false">
      <c r="A2177" s="0" t="n">
        <v>43586</v>
      </c>
      <c r="B2177" s="0" t="s">
        <v>3380</v>
      </c>
      <c r="C2177" s="0" t="s">
        <v>88</v>
      </c>
      <c r="D2177" s="0" t="s">
        <v>1221</v>
      </c>
      <c r="E2177" s="395" t="n">
        <v>9.22</v>
      </c>
    </row>
    <row r="2178" customFormat="false" ht="12.75" hidden="false" customHeight="false" outlineLevel="0" collapsed="false">
      <c r="A2178" s="0" t="n">
        <v>11461</v>
      </c>
      <c r="B2178" s="0" t="s">
        <v>3381</v>
      </c>
      <c r="C2178" s="0" t="s">
        <v>88</v>
      </c>
      <c r="D2178" s="0" t="s">
        <v>1221</v>
      </c>
      <c r="E2178" s="395" t="n">
        <v>10.05</v>
      </c>
    </row>
    <row r="2179" customFormat="false" ht="12.75" hidden="false" customHeight="false" outlineLevel="0" collapsed="false">
      <c r="A2179" s="0" t="n">
        <v>43587</v>
      </c>
      <c r="B2179" s="0" t="s">
        <v>3382</v>
      </c>
      <c r="C2179" s="0" t="s">
        <v>88</v>
      </c>
      <c r="D2179" s="0" t="s">
        <v>1221</v>
      </c>
      <c r="E2179" s="395" t="n">
        <v>11.6</v>
      </c>
    </row>
    <row r="2180" customFormat="false" ht="12.75" hidden="false" customHeight="false" outlineLevel="0" collapsed="false">
      <c r="A2180" s="0" t="n">
        <v>3106</v>
      </c>
      <c r="B2180" s="0" t="s">
        <v>3383</v>
      </c>
      <c r="C2180" s="0" t="s">
        <v>88</v>
      </c>
      <c r="D2180" s="0" t="s">
        <v>1221</v>
      </c>
      <c r="E2180" s="395" t="n">
        <v>14.71</v>
      </c>
    </row>
    <row r="2181" customFormat="false" ht="12.75" hidden="false" customHeight="false" outlineLevel="0" collapsed="false">
      <c r="A2181" s="0" t="n">
        <v>44539</v>
      </c>
      <c r="B2181" s="0" t="s">
        <v>3384</v>
      </c>
      <c r="C2181" s="0" t="s">
        <v>753</v>
      </c>
      <c r="D2181" s="0" t="s">
        <v>1221</v>
      </c>
      <c r="E2181" s="395" t="n">
        <v>4.87</v>
      </c>
    </row>
    <row r="2182" customFormat="false" ht="12.75" hidden="false" customHeight="false" outlineLevel="0" collapsed="false">
      <c r="A2182" s="0" t="n">
        <v>3123</v>
      </c>
      <c r="B2182" s="0" t="s">
        <v>3385</v>
      </c>
      <c r="C2182" s="0" t="s">
        <v>753</v>
      </c>
      <c r="D2182" s="0" t="s">
        <v>1228</v>
      </c>
      <c r="E2182" s="395" t="n">
        <v>4.54</v>
      </c>
    </row>
    <row r="2183" customFormat="false" ht="12.75" hidden="false" customHeight="false" outlineLevel="0" collapsed="false">
      <c r="A2183" s="0" t="n">
        <v>38125</v>
      </c>
      <c r="B2183" s="0" t="s">
        <v>3386</v>
      </c>
      <c r="C2183" s="0" t="s">
        <v>753</v>
      </c>
      <c r="D2183" s="0" t="s">
        <v>1221</v>
      </c>
      <c r="E2183" s="395" t="n">
        <v>1.11</v>
      </c>
    </row>
    <row r="2184" customFormat="false" ht="12.75" hidden="false" customHeight="false" outlineLevel="0" collapsed="false">
      <c r="A2184" s="0" t="n">
        <v>39014</v>
      </c>
      <c r="B2184" s="0" t="s">
        <v>3387</v>
      </c>
      <c r="C2184" s="0" t="s">
        <v>753</v>
      </c>
      <c r="D2184" s="0" t="s">
        <v>1221</v>
      </c>
      <c r="E2184" s="395" t="n">
        <v>10.39</v>
      </c>
    </row>
    <row r="2185" customFormat="false" ht="12.75" hidden="false" customHeight="false" outlineLevel="0" collapsed="false">
      <c r="A2185" s="0" t="n">
        <v>39365</v>
      </c>
      <c r="B2185" s="0" t="s">
        <v>3388</v>
      </c>
      <c r="C2185" s="0" t="s">
        <v>88</v>
      </c>
      <c r="D2185" s="0" t="s">
        <v>1221</v>
      </c>
      <c r="E2185" s="395" t="n">
        <v>1341.5</v>
      </c>
    </row>
    <row r="2186" customFormat="false" ht="12.75" hidden="false" customHeight="false" outlineLevel="0" collapsed="false">
      <c r="A2186" s="0" t="n">
        <v>39366</v>
      </c>
      <c r="B2186" s="0" t="s">
        <v>3389</v>
      </c>
      <c r="C2186" s="0" t="s">
        <v>88</v>
      </c>
      <c r="D2186" s="0" t="s">
        <v>1221</v>
      </c>
      <c r="E2186" s="395" t="n">
        <v>3434.81</v>
      </c>
    </row>
    <row r="2187" customFormat="false" ht="12.75" hidden="false" customHeight="false" outlineLevel="0" collapsed="false">
      <c r="A2187" s="0" t="n">
        <v>39367</v>
      </c>
      <c r="B2187" s="0" t="s">
        <v>3390</v>
      </c>
      <c r="C2187" s="0" t="s">
        <v>88</v>
      </c>
      <c r="D2187" s="0" t="s">
        <v>1221</v>
      </c>
      <c r="E2187" s="395" t="n">
        <v>4694.76</v>
      </c>
    </row>
    <row r="2188" customFormat="false" ht="12.75" hidden="false" customHeight="false" outlineLevel="0" collapsed="false">
      <c r="A2188" s="0" t="n">
        <v>37394</v>
      </c>
      <c r="B2188" s="0" t="s">
        <v>3391</v>
      </c>
      <c r="C2188" s="0" t="s">
        <v>3392</v>
      </c>
      <c r="D2188" s="0" t="s">
        <v>1223</v>
      </c>
      <c r="E2188" s="395" t="n">
        <v>42.47</v>
      </c>
    </row>
    <row r="2189" customFormat="false" ht="12.75" hidden="false" customHeight="false" outlineLevel="0" collapsed="false">
      <c r="A2189" s="0" t="n">
        <v>14146</v>
      </c>
      <c r="B2189" s="0" t="s">
        <v>3393</v>
      </c>
      <c r="C2189" s="0" t="s">
        <v>3392</v>
      </c>
      <c r="D2189" s="0" t="s">
        <v>1223</v>
      </c>
      <c r="E2189" s="395" t="n">
        <v>68.3</v>
      </c>
    </row>
    <row r="2190" customFormat="false" ht="12.75" hidden="false" customHeight="false" outlineLevel="0" collapsed="false">
      <c r="A2190" s="0" t="n">
        <v>38134</v>
      </c>
      <c r="B2190" s="0" t="s">
        <v>3394</v>
      </c>
      <c r="C2190" s="0" t="s">
        <v>753</v>
      </c>
      <c r="D2190" s="0" t="s">
        <v>1221</v>
      </c>
      <c r="E2190" s="395" t="n">
        <v>98.71</v>
      </c>
    </row>
    <row r="2191" customFormat="false" ht="12.75" hidden="false" customHeight="false" outlineLevel="0" collapsed="false">
      <c r="A2191" s="0" t="n">
        <v>38132</v>
      </c>
      <c r="B2191" s="0" t="s">
        <v>3395</v>
      </c>
      <c r="C2191" s="0" t="s">
        <v>753</v>
      </c>
      <c r="D2191" s="0" t="s">
        <v>1221</v>
      </c>
      <c r="E2191" s="395" t="n">
        <v>100.68</v>
      </c>
    </row>
    <row r="2192" customFormat="false" ht="12.75" hidden="false" customHeight="false" outlineLevel="0" collapsed="false">
      <c r="A2192" s="0" t="n">
        <v>38133</v>
      </c>
      <c r="B2192" s="0" t="s">
        <v>3396</v>
      </c>
      <c r="C2192" s="0" t="s">
        <v>753</v>
      </c>
      <c r="D2192" s="0" t="s">
        <v>1221</v>
      </c>
      <c r="E2192" s="395" t="n">
        <v>97.39</v>
      </c>
    </row>
    <row r="2193" customFormat="false" ht="12.75" hidden="false" customHeight="false" outlineLevel="0" collapsed="false">
      <c r="A2193" s="0" t="n">
        <v>938</v>
      </c>
      <c r="B2193" s="0" t="s">
        <v>3397</v>
      </c>
      <c r="C2193" s="0" t="s">
        <v>740</v>
      </c>
      <c r="D2193" s="0" t="s">
        <v>1221</v>
      </c>
      <c r="E2193" s="395" t="n">
        <v>1.51</v>
      </c>
    </row>
    <row r="2194" customFormat="false" ht="12.75" hidden="false" customHeight="false" outlineLevel="0" collapsed="false">
      <c r="A2194" s="0" t="n">
        <v>937</v>
      </c>
      <c r="B2194" s="0" t="s">
        <v>3398</v>
      </c>
      <c r="C2194" s="0" t="s">
        <v>740</v>
      </c>
      <c r="D2194" s="0" t="s">
        <v>1221</v>
      </c>
      <c r="E2194" s="395" t="n">
        <v>9.33</v>
      </c>
    </row>
    <row r="2195" customFormat="false" ht="12.75" hidden="false" customHeight="false" outlineLevel="0" collapsed="false">
      <c r="A2195" s="0" t="n">
        <v>939</v>
      </c>
      <c r="B2195" s="0" t="s">
        <v>3399</v>
      </c>
      <c r="C2195" s="0" t="s">
        <v>740</v>
      </c>
      <c r="D2195" s="0" t="s">
        <v>1221</v>
      </c>
      <c r="E2195" s="395" t="n">
        <v>2.41</v>
      </c>
    </row>
    <row r="2196" customFormat="false" ht="12.75" hidden="false" customHeight="false" outlineLevel="0" collapsed="false">
      <c r="A2196" s="0" t="n">
        <v>944</v>
      </c>
      <c r="B2196" s="0" t="s">
        <v>3400</v>
      </c>
      <c r="C2196" s="0" t="s">
        <v>740</v>
      </c>
      <c r="D2196" s="0" t="s">
        <v>1221</v>
      </c>
      <c r="E2196" s="395" t="n">
        <v>4.13</v>
      </c>
    </row>
    <row r="2197" customFormat="false" ht="12.75" hidden="false" customHeight="false" outlineLevel="0" collapsed="false">
      <c r="A2197" s="0" t="n">
        <v>940</v>
      </c>
      <c r="B2197" s="0" t="s">
        <v>3401</v>
      </c>
      <c r="C2197" s="0" t="s">
        <v>740</v>
      </c>
      <c r="D2197" s="0" t="s">
        <v>1221</v>
      </c>
      <c r="E2197" s="395" t="n">
        <v>5.71</v>
      </c>
    </row>
    <row r="2198" customFormat="false" ht="12.75" hidden="false" customHeight="false" outlineLevel="0" collapsed="false">
      <c r="A2198" s="0" t="n">
        <v>44397</v>
      </c>
      <c r="B2198" s="0" t="s">
        <v>3402</v>
      </c>
      <c r="C2198" s="0" t="s">
        <v>740</v>
      </c>
      <c r="D2198" s="0" t="s">
        <v>1221</v>
      </c>
      <c r="E2198" s="395" t="n">
        <v>3.64</v>
      </c>
    </row>
    <row r="2199" customFormat="false" ht="12.75" hidden="false" customHeight="false" outlineLevel="0" collapsed="false">
      <c r="A2199" s="0" t="n">
        <v>406</v>
      </c>
      <c r="B2199" s="0" t="s">
        <v>3403</v>
      </c>
      <c r="C2199" s="0" t="s">
        <v>88</v>
      </c>
      <c r="D2199" s="0" t="s">
        <v>1221</v>
      </c>
      <c r="E2199" s="395" t="n">
        <v>64.3</v>
      </c>
    </row>
    <row r="2200" customFormat="false" ht="12.75" hidden="false" customHeight="false" outlineLevel="0" collapsed="false">
      <c r="A2200" s="0" t="n">
        <v>42529</v>
      </c>
      <c r="B2200" s="0" t="s">
        <v>3404</v>
      </c>
      <c r="C2200" s="0" t="s">
        <v>740</v>
      </c>
      <c r="D2200" s="0" t="s">
        <v>1221</v>
      </c>
      <c r="E2200" s="395" t="n">
        <v>1.56</v>
      </c>
    </row>
    <row r="2201" customFormat="false" ht="12.75" hidden="false" customHeight="false" outlineLevel="0" collapsed="false">
      <c r="A2201" s="0" t="n">
        <v>39634</v>
      </c>
      <c r="B2201" s="0" t="s">
        <v>3405</v>
      </c>
      <c r="C2201" s="0" t="s">
        <v>740</v>
      </c>
      <c r="D2201" s="0" t="s">
        <v>1221</v>
      </c>
      <c r="E2201" s="395" t="n">
        <v>8.57</v>
      </c>
    </row>
    <row r="2202" customFormat="false" ht="12.75" hidden="false" customHeight="false" outlineLevel="0" collapsed="false">
      <c r="A2202" s="0" t="n">
        <v>39701</v>
      </c>
      <c r="B2202" s="0" t="s">
        <v>3406</v>
      </c>
      <c r="C2202" s="0" t="s">
        <v>88</v>
      </c>
      <c r="D2202" s="0" t="s">
        <v>1221</v>
      </c>
      <c r="E2202" s="395" t="n">
        <v>89.92</v>
      </c>
    </row>
    <row r="2203" customFormat="false" ht="12.75" hidden="false" customHeight="false" outlineLevel="0" collapsed="false">
      <c r="A2203" s="0" t="n">
        <v>12815</v>
      </c>
      <c r="B2203" s="0" t="s">
        <v>3407</v>
      </c>
      <c r="C2203" s="0" t="s">
        <v>88</v>
      </c>
      <c r="D2203" s="0" t="s">
        <v>1221</v>
      </c>
      <c r="E2203" s="395" t="n">
        <v>8.7</v>
      </c>
    </row>
    <row r="2204" customFormat="false" ht="12.75" hidden="false" customHeight="false" outlineLevel="0" collapsed="false">
      <c r="A2204" s="0" t="n">
        <v>407</v>
      </c>
      <c r="B2204" s="0" t="s">
        <v>3408</v>
      </c>
      <c r="C2204" s="0" t="s">
        <v>753</v>
      </c>
      <c r="D2204" s="0" t="s">
        <v>1223</v>
      </c>
      <c r="E2204" s="395" t="n">
        <v>56.38</v>
      </c>
    </row>
    <row r="2205" customFormat="false" ht="12.75" hidden="false" customHeight="false" outlineLevel="0" collapsed="false">
      <c r="A2205" s="0" t="n">
        <v>39431</v>
      </c>
      <c r="B2205" s="0" t="s">
        <v>3409</v>
      </c>
      <c r="C2205" s="0" t="s">
        <v>740</v>
      </c>
      <c r="D2205" s="0" t="s">
        <v>1221</v>
      </c>
      <c r="E2205" s="395" t="n">
        <v>0.28</v>
      </c>
    </row>
    <row r="2206" customFormat="false" ht="12.75" hidden="false" customHeight="false" outlineLevel="0" collapsed="false">
      <c r="A2206" s="0" t="n">
        <v>39432</v>
      </c>
      <c r="B2206" s="0" t="s">
        <v>3410</v>
      </c>
      <c r="C2206" s="0" t="s">
        <v>740</v>
      </c>
      <c r="D2206" s="0" t="s">
        <v>1221</v>
      </c>
      <c r="E2206" s="395" t="n">
        <v>2.53</v>
      </c>
    </row>
    <row r="2207" customFormat="false" ht="12.75" hidden="false" customHeight="false" outlineLevel="0" collapsed="false">
      <c r="A2207" s="0" t="n">
        <v>20111</v>
      </c>
      <c r="B2207" s="0" t="s">
        <v>3411</v>
      </c>
      <c r="C2207" s="0" t="s">
        <v>88</v>
      </c>
      <c r="D2207" s="0" t="s">
        <v>1228</v>
      </c>
      <c r="E2207" s="395" t="n">
        <v>11.5</v>
      </c>
    </row>
    <row r="2208" customFormat="false" ht="12.75" hidden="false" customHeight="false" outlineLevel="0" collapsed="false">
      <c r="A2208" s="0" t="n">
        <v>21127</v>
      </c>
      <c r="B2208" s="0" t="s">
        <v>836</v>
      </c>
      <c r="C2208" s="0" t="s">
        <v>88</v>
      </c>
      <c r="D2208" s="0" t="s">
        <v>1221</v>
      </c>
      <c r="E2208" s="395" t="n">
        <v>4.34</v>
      </c>
    </row>
    <row r="2209" customFormat="false" ht="12.75" hidden="false" customHeight="false" outlineLevel="0" collapsed="false">
      <c r="A2209" s="0" t="n">
        <v>404</v>
      </c>
      <c r="B2209" s="0" t="s">
        <v>3412</v>
      </c>
      <c r="C2209" s="0" t="s">
        <v>740</v>
      </c>
      <c r="D2209" s="0" t="s">
        <v>1221</v>
      </c>
      <c r="E2209" s="395" t="n">
        <v>1.56</v>
      </c>
    </row>
    <row r="2210" customFormat="false" ht="12.75" hidden="false" customHeight="false" outlineLevel="0" collapsed="false">
      <c r="A2210" s="0" t="n">
        <v>14151</v>
      </c>
      <c r="B2210" s="0" t="s">
        <v>3413</v>
      </c>
      <c r="C2210" s="0" t="s">
        <v>88</v>
      </c>
      <c r="D2210" s="0" t="s">
        <v>1223</v>
      </c>
      <c r="E2210" s="395" t="n">
        <v>49.09</v>
      </c>
    </row>
    <row r="2211" customFormat="false" ht="12.75" hidden="false" customHeight="false" outlineLevel="0" collapsed="false">
      <c r="A2211" s="0" t="n">
        <v>14153</v>
      </c>
      <c r="B2211" s="0" t="s">
        <v>3414</v>
      </c>
      <c r="C2211" s="0" t="s">
        <v>88</v>
      </c>
      <c r="D2211" s="0" t="s">
        <v>1223</v>
      </c>
      <c r="E2211" s="395" t="n">
        <v>55.49</v>
      </c>
    </row>
    <row r="2212" customFormat="false" ht="12.75" hidden="false" customHeight="false" outlineLevel="0" collapsed="false">
      <c r="A2212" s="0" t="n">
        <v>14152</v>
      </c>
      <c r="B2212" s="0" t="s">
        <v>3415</v>
      </c>
      <c r="C2212" s="0" t="s">
        <v>88</v>
      </c>
      <c r="D2212" s="0" t="s">
        <v>1223</v>
      </c>
      <c r="E2212" s="395" t="n">
        <v>42.6</v>
      </c>
    </row>
    <row r="2213" customFormat="false" ht="12.75" hidden="false" customHeight="false" outlineLevel="0" collapsed="false">
      <c r="A2213" s="0" t="n">
        <v>14154</v>
      </c>
      <c r="B2213" s="0" t="s">
        <v>3416</v>
      </c>
      <c r="C2213" s="0" t="s">
        <v>88</v>
      </c>
      <c r="D2213" s="0" t="s">
        <v>1223</v>
      </c>
      <c r="E2213" s="395" t="n">
        <v>149.1</v>
      </c>
    </row>
    <row r="2214" customFormat="false" ht="12.75" hidden="false" customHeight="false" outlineLevel="0" collapsed="false">
      <c r="A2214" s="0" t="n">
        <v>3146</v>
      </c>
      <c r="B2214" s="0" t="s">
        <v>3417</v>
      </c>
      <c r="C2214" s="0" t="s">
        <v>88</v>
      </c>
      <c r="D2214" s="0" t="s">
        <v>1228</v>
      </c>
      <c r="E2214" s="395" t="n">
        <v>4.4</v>
      </c>
    </row>
    <row r="2215" customFormat="false" ht="12.75" hidden="false" customHeight="false" outlineLevel="0" collapsed="false">
      <c r="A2215" s="0" t="n">
        <v>3143</v>
      </c>
      <c r="B2215" s="0" t="s">
        <v>3418</v>
      </c>
      <c r="C2215" s="0" t="s">
        <v>88</v>
      </c>
      <c r="D2215" s="0" t="s">
        <v>1221</v>
      </c>
      <c r="E2215" s="395" t="n">
        <v>10.01</v>
      </c>
    </row>
    <row r="2216" customFormat="false" ht="12.75" hidden="false" customHeight="false" outlineLevel="0" collapsed="false">
      <c r="A2216" s="0" t="n">
        <v>3148</v>
      </c>
      <c r="B2216" s="0" t="s">
        <v>730</v>
      </c>
      <c r="C2216" s="0" t="s">
        <v>88</v>
      </c>
      <c r="D2216" s="0" t="s">
        <v>1221</v>
      </c>
      <c r="E2216" s="395" t="n">
        <v>16.22</v>
      </c>
    </row>
    <row r="2217" customFormat="false" ht="12.75" hidden="false" customHeight="false" outlineLevel="0" collapsed="false">
      <c r="A2217" s="0" t="n">
        <v>4310</v>
      </c>
      <c r="B2217" s="0" t="s">
        <v>3419</v>
      </c>
      <c r="C2217" s="0" t="s">
        <v>88</v>
      </c>
      <c r="D2217" s="0" t="s">
        <v>1221</v>
      </c>
      <c r="E2217" s="395" t="n">
        <v>4.05</v>
      </c>
    </row>
    <row r="2218" customFormat="false" ht="12.75" hidden="false" customHeight="false" outlineLevel="0" collapsed="false">
      <c r="A2218" s="0" t="n">
        <v>4311</v>
      </c>
      <c r="B2218" s="0" t="s">
        <v>3420</v>
      </c>
      <c r="C2218" s="0" t="s">
        <v>88</v>
      </c>
      <c r="D2218" s="0" t="s">
        <v>1221</v>
      </c>
      <c r="E2218" s="395" t="n">
        <v>2.85</v>
      </c>
    </row>
    <row r="2219" customFormat="false" ht="12.75" hidden="false" customHeight="false" outlineLevel="0" collapsed="false">
      <c r="A2219" s="0" t="n">
        <v>4312</v>
      </c>
      <c r="B2219" s="0" t="s">
        <v>3421</v>
      </c>
      <c r="C2219" s="0" t="s">
        <v>88</v>
      </c>
      <c r="D2219" s="0" t="s">
        <v>1221</v>
      </c>
      <c r="E2219" s="395" t="n">
        <v>3.99</v>
      </c>
    </row>
    <row r="2220" customFormat="false" ht="12.75" hidden="false" customHeight="false" outlineLevel="0" collapsed="false">
      <c r="A2220" s="0" t="n">
        <v>13261</v>
      </c>
      <c r="B2220" s="0" t="s">
        <v>3422</v>
      </c>
      <c r="C2220" s="0" t="s">
        <v>88</v>
      </c>
      <c r="D2220" s="0" t="s">
        <v>1221</v>
      </c>
      <c r="E2220" s="395" t="n">
        <v>3.02</v>
      </c>
    </row>
    <row r="2221" customFormat="false" ht="12.75" hidden="false" customHeight="false" outlineLevel="0" collapsed="false">
      <c r="A2221" s="0" t="n">
        <v>3255</v>
      </c>
      <c r="B2221" s="0" t="s">
        <v>3423</v>
      </c>
      <c r="C2221" s="0" t="s">
        <v>88</v>
      </c>
      <c r="D2221" s="0" t="s">
        <v>1221</v>
      </c>
      <c r="E2221" s="395" t="n">
        <v>9.72</v>
      </c>
    </row>
    <row r="2222" customFormat="false" ht="12.75" hidden="false" customHeight="false" outlineLevel="0" collapsed="false">
      <c r="A2222" s="0" t="n">
        <v>3254</v>
      </c>
      <c r="B2222" s="0" t="s">
        <v>3424</v>
      </c>
      <c r="C2222" s="0" t="s">
        <v>88</v>
      </c>
      <c r="D2222" s="0" t="s">
        <v>1221</v>
      </c>
      <c r="E2222" s="395" t="n">
        <v>157.95</v>
      </c>
    </row>
    <row r="2223" customFormat="false" ht="12.75" hidden="false" customHeight="false" outlineLevel="0" collapsed="false">
      <c r="A2223" s="0" t="n">
        <v>3259</v>
      </c>
      <c r="B2223" s="0" t="s">
        <v>3425</v>
      </c>
      <c r="C2223" s="0" t="s">
        <v>88</v>
      </c>
      <c r="D2223" s="0" t="s">
        <v>1221</v>
      </c>
      <c r="E2223" s="395" t="n">
        <v>18.98</v>
      </c>
    </row>
    <row r="2224" customFormat="false" ht="12.75" hidden="false" customHeight="false" outlineLevel="0" collapsed="false">
      <c r="A2224" s="0" t="n">
        <v>3258</v>
      </c>
      <c r="B2224" s="0" t="s">
        <v>3426</v>
      </c>
      <c r="C2224" s="0" t="s">
        <v>88</v>
      </c>
      <c r="D2224" s="0" t="s">
        <v>1221</v>
      </c>
      <c r="E2224" s="395" t="n">
        <v>11.47</v>
      </c>
    </row>
    <row r="2225" customFormat="false" ht="12.75" hidden="false" customHeight="false" outlineLevel="0" collapsed="false">
      <c r="A2225" s="0" t="n">
        <v>3251</v>
      </c>
      <c r="B2225" s="0" t="s">
        <v>3427</v>
      </c>
      <c r="C2225" s="0" t="s">
        <v>88</v>
      </c>
      <c r="D2225" s="0" t="s">
        <v>1221</v>
      </c>
      <c r="E2225" s="395" t="n">
        <v>6.76</v>
      </c>
    </row>
    <row r="2226" customFormat="false" ht="12.75" hidden="false" customHeight="false" outlineLevel="0" collapsed="false">
      <c r="A2226" s="0" t="n">
        <v>3256</v>
      </c>
      <c r="B2226" s="0" t="s">
        <v>3428</v>
      </c>
      <c r="C2226" s="0" t="s">
        <v>88</v>
      </c>
      <c r="D2226" s="0" t="s">
        <v>1221</v>
      </c>
      <c r="E2226" s="395" t="n">
        <v>12.8</v>
      </c>
    </row>
    <row r="2227" customFormat="false" ht="12.75" hidden="false" customHeight="false" outlineLevel="0" collapsed="false">
      <c r="A2227" s="0" t="n">
        <v>3261</v>
      </c>
      <c r="B2227" s="0" t="s">
        <v>3429</v>
      </c>
      <c r="C2227" s="0" t="s">
        <v>88</v>
      </c>
      <c r="D2227" s="0" t="s">
        <v>1221</v>
      </c>
      <c r="E2227" s="395" t="n">
        <v>139.68</v>
      </c>
    </row>
    <row r="2228" customFormat="false" ht="12.75" hidden="false" customHeight="false" outlineLevel="0" collapsed="false">
      <c r="A2228" s="0" t="n">
        <v>3260</v>
      </c>
      <c r="B2228" s="0" t="s">
        <v>3430</v>
      </c>
      <c r="C2228" s="0" t="s">
        <v>88</v>
      </c>
      <c r="D2228" s="0" t="s">
        <v>1221</v>
      </c>
      <c r="E2228" s="395" t="n">
        <v>24</v>
      </c>
    </row>
    <row r="2229" customFormat="false" ht="12.75" hidden="false" customHeight="false" outlineLevel="0" collapsed="false">
      <c r="A2229" s="0" t="n">
        <v>3272</v>
      </c>
      <c r="B2229" s="0" t="s">
        <v>3431</v>
      </c>
      <c r="C2229" s="0" t="s">
        <v>88</v>
      </c>
      <c r="D2229" s="0" t="s">
        <v>1223</v>
      </c>
      <c r="E2229" s="395" t="n">
        <v>55.43</v>
      </c>
    </row>
    <row r="2230" customFormat="false" ht="12.75" hidden="false" customHeight="false" outlineLevel="0" collapsed="false">
      <c r="A2230" s="0" t="n">
        <v>3265</v>
      </c>
      <c r="B2230" s="0" t="s">
        <v>3432</v>
      </c>
      <c r="C2230" s="0" t="s">
        <v>88</v>
      </c>
      <c r="D2230" s="0" t="s">
        <v>1223</v>
      </c>
      <c r="E2230" s="395" t="n">
        <v>44.04</v>
      </c>
    </row>
    <row r="2231" customFormat="false" ht="12.75" hidden="false" customHeight="false" outlineLevel="0" collapsed="false">
      <c r="A2231" s="0" t="n">
        <v>3262</v>
      </c>
      <c r="B2231" s="0" t="s">
        <v>3433</v>
      </c>
      <c r="C2231" s="0" t="s">
        <v>88</v>
      </c>
      <c r="D2231" s="0" t="s">
        <v>1223</v>
      </c>
      <c r="E2231" s="395" t="n">
        <v>19.28</v>
      </c>
    </row>
    <row r="2232" customFormat="false" ht="12.75" hidden="false" customHeight="false" outlineLevel="0" collapsed="false">
      <c r="A2232" s="0" t="n">
        <v>3264</v>
      </c>
      <c r="B2232" s="0" t="s">
        <v>3434</v>
      </c>
      <c r="C2232" s="0" t="s">
        <v>88</v>
      </c>
      <c r="D2232" s="0" t="s">
        <v>1223</v>
      </c>
      <c r="E2232" s="395" t="n">
        <v>31.67</v>
      </c>
    </row>
    <row r="2233" customFormat="false" ht="12.75" hidden="false" customHeight="false" outlineLevel="0" collapsed="false">
      <c r="A2233" s="0" t="n">
        <v>3267</v>
      </c>
      <c r="B2233" s="0" t="s">
        <v>3435</v>
      </c>
      <c r="C2233" s="0" t="s">
        <v>88</v>
      </c>
      <c r="D2233" s="0" t="s">
        <v>1223</v>
      </c>
      <c r="E2233" s="395" t="n">
        <v>103.43</v>
      </c>
    </row>
    <row r="2234" customFormat="false" ht="12.75" hidden="false" customHeight="false" outlineLevel="0" collapsed="false">
      <c r="A2234" s="0" t="n">
        <v>3266</v>
      </c>
      <c r="B2234" s="0" t="s">
        <v>3436</v>
      </c>
      <c r="C2234" s="0" t="s">
        <v>88</v>
      </c>
      <c r="D2234" s="0" t="s">
        <v>1223</v>
      </c>
      <c r="E2234" s="395" t="n">
        <v>65.8</v>
      </c>
    </row>
    <row r="2235" customFormat="false" ht="12.75" hidden="false" customHeight="false" outlineLevel="0" collapsed="false">
      <c r="A2235" s="0" t="n">
        <v>3263</v>
      </c>
      <c r="B2235" s="0" t="s">
        <v>3437</v>
      </c>
      <c r="C2235" s="0" t="s">
        <v>88</v>
      </c>
      <c r="D2235" s="0" t="s">
        <v>1223</v>
      </c>
      <c r="E2235" s="395" t="n">
        <v>26.33</v>
      </c>
    </row>
    <row r="2236" customFormat="false" ht="12.75" hidden="false" customHeight="false" outlineLevel="0" collapsed="false">
      <c r="A2236" s="0" t="n">
        <v>3268</v>
      </c>
      <c r="B2236" s="0" t="s">
        <v>3438</v>
      </c>
      <c r="C2236" s="0" t="s">
        <v>88</v>
      </c>
      <c r="D2236" s="0" t="s">
        <v>1223</v>
      </c>
      <c r="E2236" s="395" t="n">
        <v>139.84</v>
      </c>
    </row>
    <row r="2237" customFormat="false" ht="12.75" hidden="false" customHeight="false" outlineLevel="0" collapsed="false">
      <c r="A2237" s="0" t="n">
        <v>3271</v>
      </c>
      <c r="B2237" s="0" t="s">
        <v>3439</v>
      </c>
      <c r="C2237" s="0" t="s">
        <v>88</v>
      </c>
      <c r="D2237" s="0" t="s">
        <v>1223</v>
      </c>
      <c r="E2237" s="395" t="n">
        <v>206.74</v>
      </c>
    </row>
    <row r="2238" customFormat="false" ht="12.75" hidden="false" customHeight="false" outlineLevel="0" collapsed="false">
      <c r="A2238" s="0" t="n">
        <v>3270</v>
      </c>
      <c r="B2238" s="0" t="s">
        <v>3440</v>
      </c>
      <c r="C2238" s="0" t="s">
        <v>88</v>
      </c>
      <c r="D2238" s="0" t="s">
        <v>1223</v>
      </c>
      <c r="E2238" s="395" t="n">
        <v>347.34</v>
      </c>
    </row>
    <row r="2239" customFormat="false" ht="12.75" hidden="false" customHeight="false" outlineLevel="0" collapsed="false">
      <c r="A2239" s="0" t="n">
        <v>3275</v>
      </c>
      <c r="B2239" s="0" t="s">
        <v>3441</v>
      </c>
      <c r="C2239" s="0" t="s">
        <v>751</v>
      </c>
      <c r="D2239" s="0" t="s">
        <v>1221</v>
      </c>
      <c r="E2239" s="395" t="n">
        <v>112.39</v>
      </c>
    </row>
    <row r="2240" customFormat="false" ht="12.75" hidden="false" customHeight="false" outlineLevel="0" collapsed="false">
      <c r="A2240" s="0" t="n">
        <v>39512</v>
      </c>
      <c r="B2240" s="0" t="s">
        <v>3442</v>
      </c>
      <c r="C2240" s="0" t="s">
        <v>751</v>
      </c>
      <c r="D2240" s="0" t="s">
        <v>1223</v>
      </c>
      <c r="E2240" s="395" t="n">
        <v>122.65</v>
      </c>
    </row>
    <row r="2241" customFormat="false" ht="12.75" hidden="false" customHeight="false" outlineLevel="0" collapsed="false">
      <c r="A2241" s="0" t="n">
        <v>39511</v>
      </c>
      <c r="B2241" s="0" t="s">
        <v>3443</v>
      </c>
      <c r="C2241" s="0" t="s">
        <v>751</v>
      </c>
      <c r="D2241" s="0" t="s">
        <v>1223</v>
      </c>
      <c r="E2241" s="395" t="n">
        <v>133.78</v>
      </c>
    </row>
    <row r="2242" customFormat="false" ht="12.75" hidden="false" customHeight="false" outlineLevel="0" collapsed="false">
      <c r="A2242" s="0" t="n">
        <v>39513</v>
      </c>
      <c r="B2242" s="0" t="s">
        <v>3444</v>
      </c>
      <c r="C2242" s="0" t="s">
        <v>751</v>
      </c>
      <c r="D2242" s="0" t="s">
        <v>1223</v>
      </c>
      <c r="E2242" s="395" t="n">
        <v>143.49</v>
      </c>
    </row>
    <row r="2243" customFormat="false" ht="12.75" hidden="false" customHeight="false" outlineLevel="0" collapsed="false">
      <c r="A2243" s="0" t="n">
        <v>3286</v>
      </c>
      <c r="B2243" s="0" t="s">
        <v>3445</v>
      </c>
      <c r="C2243" s="0" t="s">
        <v>751</v>
      </c>
      <c r="D2243" s="0" t="s">
        <v>1221</v>
      </c>
      <c r="E2243" s="395" t="n">
        <v>86.02</v>
      </c>
    </row>
    <row r="2244" customFormat="false" ht="12.75" hidden="false" customHeight="false" outlineLevel="0" collapsed="false">
      <c r="A2244" s="0" t="n">
        <v>3287</v>
      </c>
      <c r="B2244" s="0" t="s">
        <v>3446</v>
      </c>
      <c r="C2244" s="0" t="s">
        <v>751</v>
      </c>
      <c r="D2244" s="0" t="s">
        <v>1221</v>
      </c>
      <c r="E2244" s="395" t="n">
        <v>130</v>
      </c>
    </row>
    <row r="2245" customFormat="false" ht="12.75" hidden="false" customHeight="false" outlineLevel="0" collapsed="false">
      <c r="A2245" s="0" t="n">
        <v>3283</v>
      </c>
      <c r="B2245" s="0" t="s">
        <v>3447</v>
      </c>
      <c r="C2245" s="0" t="s">
        <v>751</v>
      </c>
      <c r="D2245" s="0" t="s">
        <v>1221</v>
      </c>
      <c r="E2245" s="395" t="n">
        <v>27.3</v>
      </c>
    </row>
    <row r="2246" customFormat="false" ht="12.75" hidden="false" customHeight="false" outlineLevel="0" collapsed="false">
      <c r="A2246" s="0" t="n">
        <v>11587</v>
      </c>
      <c r="B2246" s="0" t="s">
        <v>3448</v>
      </c>
      <c r="C2246" s="0" t="s">
        <v>751</v>
      </c>
      <c r="D2246" s="0" t="s">
        <v>1221</v>
      </c>
      <c r="E2246" s="395" t="n">
        <v>77.06</v>
      </c>
    </row>
    <row r="2247" customFormat="false" ht="12.75" hidden="false" customHeight="false" outlineLevel="0" collapsed="false">
      <c r="A2247" s="0" t="n">
        <v>36225</v>
      </c>
      <c r="B2247" s="0" t="s">
        <v>3449</v>
      </c>
      <c r="C2247" s="0" t="s">
        <v>751</v>
      </c>
      <c r="D2247" s="0" t="s">
        <v>1221</v>
      </c>
      <c r="E2247" s="395" t="n">
        <v>31.3</v>
      </c>
    </row>
    <row r="2248" customFormat="false" ht="12.75" hidden="false" customHeight="false" outlineLevel="0" collapsed="false">
      <c r="A2248" s="0" t="n">
        <v>36230</v>
      </c>
      <c r="B2248" s="0" t="s">
        <v>3450</v>
      </c>
      <c r="C2248" s="0" t="s">
        <v>751</v>
      </c>
      <c r="D2248" s="0" t="s">
        <v>1228</v>
      </c>
      <c r="E2248" s="395" t="n">
        <v>23</v>
      </c>
    </row>
    <row r="2249" customFormat="false" ht="12.75" hidden="false" customHeight="false" outlineLevel="0" collapsed="false">
      <c r="A2249" s="0" t="n">
        <v>36238</v>
      </c>
      <c r="B2249" s="0" t="s">
        <v>3451</v>
      </c>
      <c r="C2249" s="0" t="s">
        <v>751</v>
      </c>
      <c r="D2249" s="0" t="s">
        <v>1221</v>
      </c>
      <c r="E2249" s="395" t="n">
        <v>22.47</v>
      </c>
    </row>
    <row r="2250" customFormat="false" ht="12.75" hidden="false" customHeight="false" outlineLevel="0" collapsed="false">
      <c r="A2250" s="0" t="n">
        <v>39363</v>
      </c>
      <c r="B2250" s="0" t="s">
        <v>3452</v>
      </c>
      <c r="C2250" s="0" t="s">
        <v>88</v>
      </c>
      <c r="D2250" s="0" t="s">
        <v>1221</v>
      </c>
      <c r="E2250" s="395" t="n">
        <v>5464.47</v>
      </c>
    </row>
    <row r="2251" customFormat="false" ht="12.75" hidden="false" customHeight="false" outlineLevel="0" collapsed="false">
      <c r="A2251" s="0" t="n">
        <v>39361</v>
      </c>
      <c r="B2251" s="0" t="s">
        <v>3453</v>
      </c>
      <c r="C2251" s="0" t="s">
        <v>88</v>
      </c>
      <c r="D2251" s="0" t="s">
        <v>1221</v>
      </c>
      <c r="E2251" s="395" t="n">
        <v>1405.15</v>
      </c>
    </row>
    <row r="2252" customFormat="false" ht="12.75" hidden="false" customHeight="false" outlineLevel="0" collapsed="false">
      <c r="A2252" s="0" t="n">
        <v>39362</v>
      </c>
      <c r="B2252" s="0" t="s">
        <v>3454</v>
      </c>
      <c r="C2252" s="0" t="s">
        <v>88</v>
      </c>
      <c r="D2252" s="0" t="s">
        <v>1221</v>
      </c>
      <c r="E2252" s="395" t="n">
        <v>4324</v>
      </c>
    </row>
    <row r="2253" customFormat="false" ht="12.75" hidden="false" customHeight="false" outlineLevel="0" collapsed="false">
      <c r="A2253" s="0" t="n">
        <v>39364</v>
      </c>
      <c r="B2253" s="0" t="s">
        <v>3455</v>
      </c>
      <c r="C2253" s="0" t="s">
        <v>88</v>
      </c>
      <c r="D2253" s="0" t="s">
        <v>1221</v>
      </c>
      <c r="E2253" s="395" t="n">
        <v>12490.22</v>
      </c>
    </row>
    <row r="2254" customFormat="false" ht="12.75" hidden="false" customHeight="false" outlineLevel="0" collapsed="false">
      <c r="A2254" s="0" t="n">
        <v>14576</v>
      </c>
      <c r="B2254" s="0" t="s">
        <v>3456</v>
      </c>
      <c r="C2254" s="0" t="s">
        <v>88</v>
      </c>
      <c r="D2254" s="0" t="s">
        <v>1223</v>
      </c>
      <c r="E2254" s="395" t="n">
        <v>6958860.81</v>
      </c>
    </row>
    <row r="2255" customFormat="false" ht="12.75" hidden="false" customHeight="false" outlineLevel="0" collapsed="false">
      <c r="A2255" s="0" t="n">
        <v>13877</v>
      </c>
      <c r="B2255" s="0" t="s">
        <v>3457</v>
      </c>
      <c r="C2255" s="0" t="s">
        <v>88</v>
      </c>
      <c r="D2255" s="0" t="s">
        <v>1223</v>
      </c>
      <c r="E2255" s="395" t="n">
        <v>2978984.52</v>
      </c>
    </row>
    <row r="2256" customFormat="false" ht="12.75" hidden="false" customHeight="false" outlineLevel="0" collapsed="false">
      <c r="A2256" s="0" t="n">
        <v>7307</v>
      </c>
      <c r="B2256" s="0" t="s">
        <v>3458</v>
      </c>
      <c r="C2256" s="0" t="s">
        <v>1271</v>
      </c>
      <c r="D2256" s="0" t="s">
        <v>1221</v>
      </c>
      <c r="E2256" s="395" t="n">
        <v>43.17</v>
      </c>
    </row>
    <row r="2257" customFormat="false" ht="12.75" hidden="false" customHeight="false" outlineLevel="0" collapsed="false">
      <c r="A2257" s="0" t="n">
        <v>38122</v>
      </c>
      <c r="B2257" s="0" t="s">
        <v>3459</v>
      </c>
      <c r="C2257" s="0" t="s">
        <v>1271</v>
      </c>
      <c r="D2257" s="0" t="s">
        <v>1221</v>
      </c>
      <c r="E2257" s="395" t="n">
        <v>19.01</v>
      </c>
    </row>
    <row r="2258" customFormat="false" ht="12.75" hidden="false" customHeight="false" outlineLevel="0" collapsed="false">
      <c r="A2258" s="0" t="n">
        <v>43653</v>
      </c>
      <c r="B2258" s="0" t="s">
        <v>3460</v>
      </c>
      <c r="C2258" s="0" t="s">
        <v>1271</v>
      </c>
      <c r="D2258" s="0" t="s">
        <v>1221</v>
      </c>
      <c r="E2258" s="395" t="n">
        <v>41.41</v>
      </c>
    </row>
    <row r="2259" customFormat="false" ht="12.75" hidden="false" customHeight="false" outlineLevel="0" collapsed="false">
      <c r="A2259" s="0" t="n">
        <v>38633</v>
      </c>
      <c r="B2259" s="0" t="s">
        <v>3461</v>
      </c>
      <c r="C2259" s="0" t="s">
        <v>88</v>
      </c>
      <c r="D2259" s="0" t="s">
        <v>1221</v>
      </c>
      <c r="E2259" s="395" t="n">
        <v>15.99</v>
      </c>
    </row>
    <row r="2260" customFormat="false" ht="12.75" hidden="false" customHeight="false" outlineLevel="0" collapsed="false">
      <c r="A2260" s="0" t="n">
        <v>12344</v>
      </c>
      <c r="B2260" s="0" t="s">
        <v>3462</v>
      </c>
      <c r="C2260" s="0" t="s">
        <v>88</v>
      </c>
      <c r="D2260" s="0" t="s">
        <v>1221</v>
      </c>
      <c r="E2260" s="395" t="n">
        <v>3.2</v>
      </c>
    </row>
    <row r="2261" customFormat="false" ht="12.75" hidden="false" customHeight="false" outlineLevel="0" collapsed="false">
      <c r="A2261" s="0" t="n">
        <v>12343</v>
      </c>
      <c r="B2261" s="0" t="s">
        <v>3463</v>
      </c>
      <c r="C2261" s="0" t="s">
        <v>88</v>
      </c>
      <c r="D2261" s="0" t="s">
        <v>1221</v>
      </c>
      <c r="E2261" s="395" t="n">
        <v>4.96</v>
      </c>
    </row>
    <row r="2262" customFormat="false" ht="12.75" hidden="false" customHeight="false" outlineLevel="0" collapsed="false">
      <c r="A2262" s="0" t="n">
        <v>3295</v>
      </c>
      <c r="B2262" s="0" t="s">
        <v>3464</v>
      </c>
      <c r="C2262" s="0" t="s">
        <v>88</v>
      </c>
      <c r="D2262" s="0" t="s">
        <v>1221</v>
      </c>
      <c r="E2262" s="395" t="n">
        <v>17.34</v>
      </c>
    </row>
    <row r="2263" customFormat="false" ht="12.75" hidden="false" customHeight="false" outlineLevel="0" collapsed="false">
      <c r="A2263" s="0" t="n">
        <v>3302</v>
      </c>
      <c r="B2263" s="0" t="s">
        <v>3465</v>
      </c>
      <c r="C2263" s="0" t="s">
        <v>88</v>
      </c>
      <c r="D2263" s="0" t="s">
        <v>1221</v>
      </c>
      <c r="E2263" s="395" t="n">
        <v>18.13</v>
      </c>
    </row>
    <row r="2264" customFormat="false" ht="12.75" hidden="false" customHeight="false" outlineLevel="0" collapsed="false">
      <c r="A2264" s="0" t="n">
        <v>3297</v>
      </c>
      <c r="B2264" s="0" t="s">
        <v>3466</v>
      </c>
      <c r="C2264" s="0" t="s">
        <v>88</v>
      </c>
      <c r="D2264" s="0" t="s">
        <v>1221</v>
      </c>
      <c r="E2264" s="395" t="n">
        <v>19.35</v>
      </c>
    </row>
    <row r="2265" customFormat="false" ht="12.75" hidden="false" customHeight="false" outlineLevel="0" collapsed="false">
      <c r="A2265" s="0" t="n">
        <v>3294</v>
      </c>
      <c r="B2265" s="0" t="s">
        <v>3467</v>
      </c>
      <c r="C2265" s="0" t="s">
        <v>88</v>
      </c>
      <c r="D2265" s="0" t="s">
        <v>1221</v>
      </c>
      <c r="E2265" s="395" t="n">
        <v>19.65</v>
      </c>
    </row>
    <row r="2266" customFormat="false" ht="12.75" hidden="false" customHeight="false" outlineLevel="0" collapsed="false">
      <c r="A2266" s="0" t="n">
        <v>3292</v>
      </c>
      <c r="B2266" s="0" t="s">
        <v>3468</v>
      </c>
      <c r="C2266" s="0" t="s">
        <v>88</v>
      </c>
      <c r="D2266" s="0" t="s">
        <v>1228</v>
      </c>
      <c r="E2266" s="395" t="n">
        <v>18.46</v>
      </c>
    </row>
    <row r="2267" customFormat="false" ht="12.75" hidden="false" customHeight="false" outlineLevel="0" collapsed="false">
      <c r="A2267" s="0" t="n">
        <v>3298</v>
      </c>
      <c r="B2267" s="0" t="s">
        <v>3469</v>
      </c>
      <c r="C2267" s="0" t="s">
        <v>88</v>
      </c>
      <c r="D2267" s="0" t="s">
        <v>1221</v>
      </c>
      <c r="E2267" s="395" t="n">
        <v>43.26</v>
      </c>
    </row>
    <row r="2268" customFormat="false" ht="12.75" hidden="false" customHeight="false" outlineLevel="0" collapsed="false">
      <c r="A2268" s="0" t="n">
        <v>11596</v>
      </c>
      <c r="B2268" s="0" t="s">
        <v>3470</v>
      </c>
      <c r="C2268" s="0" t="s">
        <v>88</v>
      </c>
      <c r="D2268" s="0" t="s">
        <v>1221</v>
      </c>
      <c r="E2268" s="395" t="n">
        <v>505.27</v>
      </c>
    </row>
    <row r="2269" customFormat="false" ht="12.75" hidden="false" customHeight="false" outlineLevel="0" collapsed="false">
      <c r="A2269" s="0" t="n">
        <v>34802</v>
      </c>
      <c r="B2269" s="0" t="s">
        <v>3471</v>
      </c>
      <c r="C2269" s="0" t="s">
        <v>88</v>
      </c>
      <c r="D2269" s="0" t="s">
        <v>1221</v>
      </c>
      <c r="E2269" s="395" t="n">
        <v>1387.64</v>
      </c>
    </row>
    <row r="2270" customFormat="false" ht="12.75" hidden="false" customHeight="false" outlineLevel="0" collapsed="false">
      <c r="A2270" s="0" t="n">
        <v>11588</v>
      </c>
      <c r="B2270" s="0" t="s">
        <v>3472</v>
      </c>
      <c r="C2270" s="0" t="s">
        <v>88</v>
      </c>
      <c r="D2270" s="0" t="s">
        <v>1221</v>
      </c>
      <c r="E2270" s="395" t="n">
        <v>1497.04</v>
      </c>
    </row>
    <row r="2271" customFormat="false" ht="12.75" hidden="false" customHeight="false" outlineLevel="0" collapsed="false">
      <c r="A2271" s="0" t="n">
        <v>34383</v>
      </c>
      <c r="B2271" s="0" t="s">
        <v>3473</v>
      </c>
      <c r="C2271" s="0" t="s">
        <v>88</v>
      </c>
      <c r="D2271" s="0" t="s">
        <v>1221</v>
      </c>
      <c r="E2271" s="395" t="n">
        <v>1646.85</v>
      </c>
    </row>
    <row r="2272" customFormat="false" ht="12.75" hidden="false" customHeight="false" outlineLevel="0" collapsed="false">
      <c r="A2272" s="0" t="n">
        <v>40451</v>
      </c>
      <c r="B2272" s="0" t="s">
        <v>3474</v>
      </c>
      <c r="C2272" s="0" t="s">
        <v>751</v>
      </c>
      <c r="D2272" s="0" t="s">
        <v>1221</v>
      </c>
      <c r="E2272" s="395" t="n">
        <v>133.12</v>
      </c>
    </row>
    <row r="2273" customFormat="false" ht="12.75" hidden="false" customHeight="false" outlineLevel="0" collapsed="false">
      <c r="A2273" s="0" t="n">
        <v>40453</v>
      </c>
      <c r="B2273" s="0" t="s">
        <v>3475</v>
      </c>
      <c r="C2273" s="0" t="s">
        <v>751</v>
      </c>
      <c r="D2273" s="0" t="s">
        <v>1221</v>
      </c>
      <c r="E2273" s="395" t="n">
        <v>144.03</v>
      </c>
    </row>
    <row r="2274" customFormat="false" ht="12.75" hidden="false" customHeight="false" outlineLevel="0" collapsed="false">
      <c r="A2274" s="0" t="n">
        <v>40452</v>
      </c>
      <c r="B2274" s="0" t="s">
        <v>3476</v>
      </c>
      <c r="C2274" s="0" t="s">
        <v>751</v>
      </c>
      <c r="D2274" s="0" t="s">
        <v>1221</v>
      </c>
      <c r="E2274" s="395" t="n">
        <v>157.99</v>
      </c>
    </row>
    <row r="2275" customFormat="false" ht="12.75" hidden="false" customHeight="false" outlineLevel="0" collapsed="false">
      <c r="A2275" s="0" t="n">
        <v>11594</v>
      </c>
      <c r="B2275" s="0" t="s">
        <v>3477</v>
      </c>
      <c r="C2275" s="0" t="s">
        <v>88</v>
      </c>
      <c r="D2275" s="0" t="s">
        <v>1221</v>
      </c>
      <c r="E2275" s="395" t="n">
        <v>477.15</v>
      </c>
    </row>
    <row r="2276" customFormat="false" ht="12.75" hidden="false" customHeight="false" outlineLevel="0" collapsed="false">
      <c r="A2276" s="0" t="n">
        <v>3311</v>
      </c>
      <c r="B2276" s="0" t="s">
        <v>3478</v>
      </c>
      <c r="C2276" s="0" t="s">
        <v>757</v>
      </c>
      <c r="D2276" s="0" t="s">
        <v>1221</v>
      </c>
      <c r="E2276" s="395" t="n">
        <v>477.15</v>
      </c>
    </row>
    <row r="2277" customFormat="false" ht="12.75" hidden="false" customHeight="false" outlineLevel="0" collapsed="false">
      <c r="A2277" s="0" t="n">
        <v>11599</v>
      </c>
      <c r="B2277" s="0" t="s">
        <v>3479</v>
      </c>
      <c r="C2277" s="0" t="s">
        <v>88</v>
      </c>
      <c r="D2277" s="0" t="s">
        <v>1221</v>
      </c>
      <c r="E2277" s="395" t="n">
        <v>634.55</v>
      </c>
    </row>
    <row r="2278" customFormat="false" ht="12.75" hidden="false" customHeight="false" outlineLevel="0" collapsed="false">
      <c r="A2278" s="0" t="n">
        <v>11593</v>
      </c>
      <c r="B2278" s="0" t="s">
        <v>3480</v>
      </c>
      <c r="C2278" s="0" t="s">
        <v>88</v>
      </c>
      <c r="D2278" s="0" t="s">
        <v>1221</v>
      </c>
      <c r="E2278" s="395" t="n">
        <v>889.61</v>
      </c>
    </row>
    <row r="2279" customFormat="false" ht="12.75" hidden="false" customHeight="false" outlineLevel="0" collapsed="false">
      <c r="A2279" s="0" t="n">
        <v>3314</v>
      </c>
      <c r="B2279" s="0" t="s">
        <v>3481</v>
      </c>
      <c r="C2279" s="0" t="s">
        <v>757</v>
      </c>
      <c r="D2279" s="0" t="s">
        <v>1221</v>
      </c>
      <c r="E2279" s="395" t="n">
        <v>636.25</v>
      </c>
    </row>
    <row r="2280" customFormat="false" ht="12.75" hidden="false" customHeight="false" outlineLevel="0" collapsed="false">
      <c r="A2280" s="0" t="n">
        <v>11597</v>
      </c>
      <c r="B2280" s="0" t="s">
        <v>3482</v>
      </c>
      <c r="C2280" s="0" t="s">
        <v>88</v>
      </c>
      <c r="D2280" s="0" t="s">
        <v>1221</v>
      </c>
      <c r="E2280" s="395" t="n">
        <v>739.88</v>
      </c>
    </row>
    <row r="2281" customFormat="false" ht="12.75" hidden="false" customHeight="false" outlineLevel="0" collapsed="false">
      <c r="A2281" s="0" t="n">
        <v>3309</v>
      </c>
      <c r="B2281" s="0" t="s">
        <v>3483</v>
      </c>
      <c r="C2281" s="0" t="s">
        <v>757</v>
      </c>
      <c r="D2281" s="0" t="s">
        <v>1221</v>
      </c>
      <c r="E2281" s="395" t="n">
        <v>505.27</v>
      </c>
    </row>
    <row r="2282" customFormat="false" ht="12.75" hidden="false" customHeight="false" outlineLevel="0" collapsed="false">
      <c r="A2282" s="0" t="n">
        <v>34612</v>
      </c>
      <c r="B2282" s="0" t="s">
        <v>3484</v>
      </c>
      <c r="C2282" s="0" t="s">
        <v>88</v>
      </c>
      <c r="D2282" s="0" t="s">
        <v>1221</v>
      </c>
      <c r="E2282" s="395" t="n">
        <v>915.1</v>
      </c>
    </row>
    <row r="2283" customFormat="false" ht="12.75" hidden="false" customHeight="false" outlineLevel="0" collapsed="false">
      <c r="A2283" s="0" t="n">
        <v>34635</v>
      </c>
      <c r="B2283" s="0" t="s">
        <v>3485</v>
      </c>
      <c r="C2283" s="0" t="s">
        <v>88</v>
      </c>
      <c r="D2283" s="0" t="s">
        <v>1221</v>
      </c>
      <c r="E2283" s="395" t="n">
        <v>1176.78</v>
      </c>
    </row>
    <row r="2284" customFormat="false" ht="12.75" hidden="false" customHeight="false" outlineLevel="0" collapsed="false">
      <c r="A2284" s="0" t="n">
        <v>34633</v>
      </c>
      <c r="B2284" s="0" t="s">
        <v>3486</v>
      </c>
      <c r="C2284" s="0" t="s">
        <v>88</v>
      </c>
      <c r="D2284" s="0" t="s">
        <v>1221</v>
      </c>
      <c r="E2284" s="395" t="n">
        <v>1297.12</v>
      </c>
    </row>
    <row r="2285" customFormat="false" ht="12.75" hidden="false" customHeight="false" outlineLevel="0" collapsed="false">
      <c r="A2285" s="0" t="n">
        <v>40440</v>
      </c>
      <c r="B2285" s="0" t="s">
        <v>3487</v>
      </c>
      <c r="C2285" s="0" t="s">
        <v>757</v>
      </c>
      <c r="D2285" s="0" t="s">
        <v>1221</v>
      </c>
      <c r="E2285" s="395" t="n">
        <v>662.72</v>
      </c>
    </row>
    <row r="2286" customFormat="false" ht="12.75" hidden="false" customHeight="false" outlineLevel="0" collapsed="false">
      <c r="A2286" s="0" t="n">
        <v>40441</v>
      </c>
      <c r="B2286" s="0" t="s">
        <v>3488</v>
      </c>
      <c r="C2286" s="0" t="s">
        <v>757</v>
      </c>
      <c r="D2286" s="0" t="s">
        <v>1221</v>
      </c>
      <c r="E2286" s="395" t="n">
        <v>423.11</v>
      </c>
    </row>
    <row r="2287" customFormat="false" ht="12.75" hidden="false" customHeight="false" outlineLevel="0" collapsed="false">
      <c r="A2287" s="0" t="n">
        <v>40449</v>
      </c>
      <c r="B2287" s="0" t="s">
        <v>3489</v>
      </c>
      <c r="C2287" s="0" t="s">
        <v>757</v>
      </c>
      <c r="D2287" s="0" t="s">
        <v>1221</v>
      </c>
      <c r="E2287" s="395" t="n">
        <v>355.69</v>
      </c>
    </row>
    <row r="2288" customFormat="false" ht="12.75" hidden="false" customHeight="false" outlineLevel="0" collapsed="false">
      <c r="A2288" s="0" t="n">
        <v>34800</v>
      </c>
      <c r="B2288" s="0" t="s">
        <v>3490</v>
      </c>
      <c r="C2288" s="0" t="s">
        <v>757</v>
      </c>
      <c r="D2288" s="0" t="s">
        <v>1221</v>
      </c>
      <c r="E2288" s="395" t="n">
        <v>444.8</v>
      </c>
    </row>
    <row r="2289" customFormat="false" ht="12.75" hidden="false" customHeight="false" outlineLevel="0" collapsed="false">
      <c r="A2289" s="0" t="n">
        <v>11592</v>
      </c>
      <c r="B2289" s="0" t="s">
        <v>3491</v>
      </c>
      <c r="C2289" s="0" t="s">
        <v>88</v>
      </c>
      <c r="D2289" s="0" t="s">
        <v>1221</v>
      </c>
      <c r="E2289" s="395" t="n">
        <v>636.25</v>
      </c>
    </row>
    <row r="2290" customFormat="false" ht="12.75" hidden="false" customHeight="false" outlineLevel="0" collapsed="false">
      <c r="A2290" s="0" t="n">
        <v>40438</v>
      </c>
      <c r="B2290" s="0" t="s">
        <v>3492</v>
      </c>
      <c r="C2290" s="0" t="s">
        <v>757</v>
      </c>
      <c r="D2290" s="0" t="s">
        <v>1221</v>
      </c>
      <c r="E2290" s="395" t="n">
        <v>296.33</v>
      </c>
    </row>
    <row r="2291" customFormat="false" ht="12.75" hidden="false" customHeight="false" outlineLevel="0" collapsed="false">
      <c r="A2291" s="0" t="n">
        <v>40436</v>
      </c>
      <c r="B2291" s="0" t="s">
        <v>3493</v>
      </c>
      <c r="C2291" s="0" t="s">
        <v>757</v>
      </c>
      <c r="D2291" s="0" t="s">
        <v>1221</v>
      </c>
      <c r="E2291" s="395" t="n">
        <v>369.5</v>
      </c>
    </row>
    <row r="2292" customFormat="false" ht="12.75" hidden="false" customHeight="false" outlineLevel="0" collapsed="false">
      <c r="A2292" s="0" t="n">
        <v>4315</v>
      </c>
      <c r="B2292" s="0" t="s">
        <v>3494</v>
      </c>
      <c r="C2292" s="0" t="s">
        <v>88</v>
      </c>
      <c r="D2292" s="0" t="s">
        <v>1221</v>
      </c>
      <c r="E2292" s="395" t="n">
        <v>2.94</v>
      </c>
    </row>
    <row r="2293" customFormat="false" ht="12.75" hidden="false" customHeight="false" outlineLevel="0" collapsed="false">
      <c r="A2293" s="0" t="n">
        <v>402</v>
      </c>
      <c r="B2293" s="0" t="s">
        <v>515</v>
      </c>
      <c r="C2293" s="0" t="s">
        <v>88</v>
      </c>
      <c r="D2293" s="0" t="s">
        <v>1223</v>
      </c>
      <c r="E2293" s="395" t="n">
        <v>22.17</v>
      </c>
    </row>
    <row r="2294" customFormat="false" ht="12.75" hidden="false" customHeight="false" outlineLevel="0" collapsed="false">
      <c r="A2294" s="0" t="n">
        <v>4226</v>
      </c>
      <c r="B2294" s="0" t="s">
        <v>3495</v>
      </c>
      <c r="C2294" s="0" t="s">
        <v>753</v>
      </c>
      <c r="D2294" s="0" t="s">
        <v>1228</v>
      </c>
      <c r="E2294" s="395" t="n">
        <v>8.16</v>
      </c>
    </row>
    <row r="2295" customFormat="false" ht="12.75" hidden="false" customHeight="false" outlineLevel="0" collapsed="false">
      <c r="A2295" s="0" t="n">
        <v>4222</v>
      </c>
      <c r="B2295" s="0" t="s">
        <v>3496</v>
      </c>
      <c r="C2295" s="0" t="s">
        <v>1271</v>
      </c>
      <c r="D2295" s="0" t="s">
        <v>1228</v>
      </c>
      <c r="E2295" s="395" t="n">
        <v>5.92</v>
      </c>
    </row>
    <row r="2296" customFormat="false" ht="12.75" hidden="false" customHeight="false" outlineLevel="0" collapsed="false">
      <c r="A2296" s="0" t="n">
        <v>34804</v>
      </c>
      <c r="B2296" s="0" t="s">
        <v>3497</v>
      </c>
      <c r="C2296" s="0" t="s">
        <v>751</v>
      </c>
      <c r="D2296" s="0" t="s">
        <v>1221</v>
      </c>
      <c r="E2296" s="395" t="n">
        <v>53.71</v>
      </c>
    </row>
    <row r="2297" customFormat="false" ht="12.75" hidden="false" customHeight="false" outlineLevel="0" collapsed="false">
      <c r="A2297" s="0" t="n">
        <v>4013</v>
      </c>
      <c r="B2297" s="0" t="s">
        <v>3498</v>
      </c>
      <c r="C2297" s="0" t="s">
        <v>751</v>
      </c>
      <c r="D2297" s="0" t="s">
        <v>1221</v>
      </c>
      <c r="E2297" s="395" t="n">
        <v>6.34</v>
      </c>
    </row>
    <row r="2298" customFormat="false" ht="12.75" hidden="false" customHeight="false" outlineLevel="0" collapsed="false">
      <c r="A2298" s="0" t="n">
        <v>4011</v>
      </c>
      <c r="B2298" s="0" t="s">
        <v>3499</v>
      </c>
      <c r="C2298" s="0" t="s">
        <v>751</v>
      </c>
      <c r="D2298" s="0" t="s">
        <v>1221</v>
      </c>
      <c r="E2298" s="395" t="n">
        <v>7.08</v>
      </c>
    </row>
    <row r="2299" customFormat="false" ht="12.75" hidden="false" customHeight="false" outlineLevel="0" collapsed="false">
      <c r="A2299" s="0" t="n">
        <v>4021</v>
      </c>
      <c r="B2299" s="0" t="s">
        <v>3500</v>
      </c>
      <c r="C2299" s="0" t="s">
        <v>751</v>
      </c>
      <c r="D2299" s="0" t="s">
        <v>1221</v>
      </c>
      <c r="E2299" s="395" t="n">
        <v>8.83</v>
      </c>
    </row>
    <row r="2300" customFormat="false" ht="12.75" hidden="false" customHeight="false" outlineLevel="0" collapsed="false">
      <c r="A2300" s="0" t="n">
        <v>4019</v>
      </c>
      <c r="B2300" s="0" t="s">
        <v>3501</v>
      </c>
      <c r="C2300" s="0" t="s">
        <v>751</v>
      </c>
      <c r="D2300" s="0" t="s">
        <v>1221</v>
      </c>
      <c r="E2300" s="395" t="n">
        <v>10.61</v>
      </c>
    </row>
    <row r="2301" customFormat="false" ht="12.75" hidden="false" customHeight="false" outlineLevel="0" collapsed="false">
      <c r="A2301" s="0" t="n">
        <v>4012</v>
      </c>
      <c r="B2301" s="0" t="s">
        <v>3502</v>
      </c>
      <c r="C2301" s="0" t="s">
        <v>751</v>
      </c>
      <c r="D2301" s="0" t="s">
        <v>1221</v>
      </c>
      <c r="E2301" s="395" t="n">
        <v>14.21</v>
      </c>
    </row>
    <row r="2302" customFormat="false" ht="12.75" hidden="false" customHeight="false" outlineLevel="0" collapsed="false">
      <c r="A2302" s="0" t="n">
        <v>4020</v>
      </c>
      <c r="B2302" s="0" t="s">
        <v>3503</v>
      </c>
      <c r="C2302" s="0" t="s">
        <v>751</v>
      </c>
      <c r="D2302" s="0" t="s">
        <v>1221</v>
      </c>
      <c r="E2302" s="395" t="n">
        <v>17.8</v>
      </c>
    </row>
    <row r="2303" customFormat="false" ht="12.75" hidden="false" customHeight="false" outlineLevel="0" collapsed="false">
      <c r="A2303" s="0" t="n">
        <v>4018</v>
      </c>
      <c r="B2303" s="0" t="s">
        <v>3504</v>
      </c>
      <c r="C2303" s="0" t="s">
        <v>751</v>
      </c>
      <c r="D2303" s="0" t="s">
        <v>1221</v>
      </c>
      <c r="E2303" s="395" t="n">
        <v>21.32</v>
      </c>
    </row>
    <row r="2304" customFormat="false" ht="12.75" hidden="false" customHeight="false" outlineLevel="0" collapsed="false">
      <c r="A2304" s="0" t="n">
        <v>36498</v>
      </c>
      <c r="B2304" s="0" t="s">
        <v>3505</v>
      </c>
      <c r="C2304" s="0" t="s">
        <v>88</v>
      </c>
      <c r="D2304" s="0" t="s">
        <v>1223</v>
      </c>
      <c r="E2304" s="395" t="n">
        <v>7220.12</v>
      </c>
    </row>
    <row r="2305" customFormat="false" ht="12.75" hidden="false" customHeight="false" outlineLevel="0" collapsed="false">
      <c r="A2305" s="0" t="n">
        <v>12872</v>
      </c>
      <c r="B2305" s="0" t="s">
        <v>3506</v>
      </c>
      <c r="C2305" s="0" t="s">
        <v>1381</v>
      </c>
      <c r="D2305" s="0" t="s">
        <v>1221</v>
      </c>
      <c r="E2305" s="395" t="n">
        <v>18.97</v>
      </c>
    </row>
    <row r="2306" customFormat="false" ht="12.75" hidden="false" customHeight="false" outlineLevel="0" collapsed="false">
      <c r="A2306" s="0" t="n">
        <v>41075</v>
      </c>
      <c r="B2306" s="0" t="s">
        <v>3507</v>
      </c>
      <c r="C2306" s="0" t="s">
        <v>1383</v>
      </c>
      <c r="D2306" s="0" t="s">
        <v>1221</v>
      </c>
      <c r="E2306" s="395" t="n">
        <v>3377.81</v>
      </c>
    </row>
    <row r="2307" customFormat="false" ht="12.75" hidden="false" customHeight="false" outlineLevel="0" collapsed="false">
      <c r="A2307" s="0" t="n">
        <v>44324</v>
      </c>
      <c r="B2307" s="0" t="s">
        <v>3508</v>
      </c>
      <c r="C2307" s="0" t="s">
        <v>753</v>
      </c>
      <c r="D2307" s="0" t="s">
        <v>1221</v>
      </c>
      <c r="E2307" s="395" t="n">
        <v>2.5</v>
      </c>
    </row>
    <row r="2308" customFormat="false" ht="12.75" hidden="false" customHeight="false" outlineLevel="0" collapsed="false">
      <c r="A2308" s="0" t="n">
        <v>3315</v>
      </c>
      <c r="B2308" s="0" t="s">
        <v>3509</v>
      </c>
      <c r="C2308" s="0" t="s">
        <v>753</v>
      </c>
      <c r="D2308" s="0" t="s">
        <v>1221</v>
      </c>
      <c r="E2308" s="395" t="n">
        <v>0.72</v>
      </c>
    </row>
    <row r="2309" customFormat="false" ht="12.75" hidden="false" customHeight="false" outlineLevel="0" collapsed="false">
      <c r="A2309" s="0" t="n">
        <v>36870</v>
      </c>
      <c r="B2309" s="0" t="s">
        <v>3510</v>
      </c>
      <c r="C2309" s="0" t="s">
        <v>753</v>
      </c>
      <c r="D2309" s="0" t="s">
        <v>1221</v>
      </c>
      <c r="E2309" s="395" t="n">
        <v>0.56</v>
      </c>
    </row>
    <row r="2310" customFormat="false" ht="12.75" hidden="false" customHeight="false" outlineLevel="0" collapsed="false">
      <c r="A2310" s="0" t="n">
        <v>5092</v>
      </c>
      <c r="B2310" s="0" t="s">
        <v>3511</v>
      </c>
      <c r="C2310" s="0" t="s">
        <v>1658</v>
      </c>
      <c r="D2310" s="0" t="s">
        <v>1221</v>
      </c>
      <c r="E2310" s="395" t="n">
        <v>16.58</v>
      </c>
    </row>
    <row r="2311" customFormat="false" ht="12.75" hidden="false" customHeight="false" outlineLevel="0" collapsed="false">
      <c r="A2311" s="0" t="n">
        <v>11462</v>
      </c>
      <c r="B2311" s="0" t="s">
        <v>3512</v>
      </c>
      <c r="C2311" s="0" t="s">
        <v>1658</v>
      </c>
      <c r="D2311" s="0" t="s">
        <v>1221</v>
      </c>
      <c r="E2311" s="395" t="n">
        <v>16.96</v>
      </c>
    </row>
    <row r="2312" customFormat="false" ht="12.75" hidden="false" customHeight="false" outlineLevel="0" collapsed="false">
      <c r="A2312" s="0" t="n">
        <v>36529</v>
      </c>
      <c r="B2312" s="0" t="s">
        <v>3513</v>
      </c>
      <c r="C2312" s="0" t="s">
        <v>88</v>
      </c>
      <c r="D2312" s="0" t="s">
        <v>1223</v>
      </c>
      <c r="E2312" s="395" t="n">
        <v>80357.14</v>
      </c>
    </row>
    <row r="2313" customFormat="false" ht="12.75" hidden="false" customHeight="false" outlineLevel="0" collapsed="false">
      <c r="A2313" s="0" t="n">
        <v>3318</v>
      </c>
      <c r="B2313" s="0" t="s">
        <v>3514</v>
      </c>
      <c r="C2313" s="0" t="s">
        <v>88</v>
      </c>
      <c r="D2313" s="0" t="s">
        <v>1223</v>
      </c>
      <c r="E2313" s="395" t="n">
        <v>63000</v>
      </c>
    </row>
    <row r="2314" customFormat="false" ht="12.75" hidden="false" customHeight="false" outlineLevel="0" collapsed="false">
      <c r="A2314" s="0" t="n">
        <v>3324</v>
      </c>
      <c r="B2314" s="0" t="s">
        <v>3515</v>
      </c>
      <c r="C2314" s="0" t="s">
        <v>751</v>
      </c>
      <c r="D2314" s="0" t="s">
        <v>1223</v>
      </c>
      <c r="E2314" s="395" t="n">
        <v>9.85</v>
      </c>
    </row>
    <row r="2315" customFormat="false" ht="12.75" hidden="false" customHeight="false" outlineLevel="0" collapsed="false">
      <c r="A2315" s="0" t="n">
        <v>3322</v>
      </c>
      <c r="B2315" s="0" t="s">
        <v>3516</v>
      </c>
      <c r="C2315" s="0" t="s">
        <v>751</v>
      </c>
      <c r="D2315" s="0" t="s">
        <v>1223</v>
      </c>
      <c r="E2315" s="395" t="n">
        <v>13.8</v>
      </c>
    </row>
    <row r="2316" customFormat="false" ht="12.75" hidden="false" customHeight="false" outlineLevel="0" collapsed="false">
      <c r="A2316" s="0" t="n">
        <v>5076</v>
      </c>
      <c r="B2316" s="0" t="s">
        <v>3517</v>
      </c>
      <c r="C2316" s="0" t="s">
        <v>753</v>
      </c>
      <c r="D2316" s="0" t="s">
        <v>1221</v>
      </c>
      <c r="E2316" s="395" t="n">
        <v>23.33</v>
      </c>
    </row>
    <row r="2317" customFormat="false" ht="12.75" hidden="false" customHeight="false" outlineLevel="0" collapsed="false">
      <c r="A2317" s="0" t="n">
        <v>5077</v>
      </c>
      <c r="B2317" s="0" t="s">
        <v>3518</v>
      </c>
      <c r="C2317" s="0" t="s">
        <v>753</v>
      </c>
      <c r="D2317" s="0" t="s">
        <v>1221</v>
      </c>
      <c r="E2317" s="395" t="n">
        <v>25.78</v>
      </c>
    </row>
    <row r="2318" customFormat="false" ht="12.75" hidden="false" customHeight="false" outlineLevel="0" collapsed="false">
      <c r="A2318" s="0" t="n">
        <v>11837</v>
      </c>
      <c r="B2318" s="0" t="s">
        <v>3519</v>
      </c>
      <c r="C2318" s="0" t="s">
        <v>88</v>
      </c>
      <c r="D2318" s="0" t="s">
        <v>1221</v>
      </c>
      <c r="E2318" s="395" t="n">
        <v>77.23</v>
      </c>
    </row>
    <row r="2319" customFormat="false" ht="12.75" hidden="false" customHeight="false" outlineLevel="0" collapsed="false">
      <c r="A2319" s="0" t="n">
        <v>38055</v>
      </c>
      <c r="B2319" s="0" t="s">
        <v>3520</v>
      </c>
      <c r="C2319" s="0" t="s">
        <v>88</v>
      </c>
      <c r="D2319" s="0" t="s">
        <v>1221</v>
      </c>
      <c r="E2319" s="395" t="n">
        <v>7</v>
      </c>
    </row>
    <row r="2320" customFormat="false" ht="12.75" hidden="false" customHeight="false" outlineLevel="0" collapsed="false">
      <c r="A2320" s="0" t="n">
        <v>415</v>
      </c>
      <c r="B2320" s="0" t="s">
        <v>3521</v>
      </c>
      <c r="C2320" s="0" t="s">
        <v>88</v>
      </c>
      <c r="D2320" s="0" t="s">
        <v>1221</v>
      </c>
      <c r="E2320" s="395" t="n">
        <v>31.67</v>
      </c>
    </row>
    <row r="2321" customFormat="false" ht="12.75" hidden="false" customHeight="false" outlineLevel="0" collapsed="false">
      <c r="A2321" s="0" t="n">
        <v>416</v>
      </c>
      <c r="B2321" s="0" t="s">
        <v>3522</v>
      </c>
      <c r="C2321" s="0" t="s">
        <v>88</v>
      </c>
      <c r="D2321" s="0" t="s">
        <v>1221</v>
      </c>
      <c r="E2321" s="395" t="n">
        <v>11.59</v>
      </c>
    </row>
    <row r="2322" customFormat="false" ht="12.75" hidden="false" customHeight="false" outlineLevel="0" collapsed="false">
      <c r="A2322" s="0" t="n">
        <v>425</v>
      </c>
      <c r="B2322" s="0" t="s">
        <v>3523</v>
      </c>
      <c r="C2322" s="0" t="s">
        <v>88</v>
      </c>
      <c r="D2322" s="0" t="s">
        <v>1221</v>
      </c>
      <c r="E2322" s="395" t="n">
        <v>7.18</v>
      </c>
    </row>
    <row r="2323" customFormat="false" ht="12.75" hidden="false" customHeight="false" outlineLevel="0" collapsed="false">
      <c r="A2323" s="0" t="n">
        <v>426</v>
      </c>
      <c r="B2323" s="0" t="s">
        <v>3524</v>
      </c>
      <c r="C2323" s="0" t="s">
        <v>88</v>
      </c>
      <c r="D2323" s="0" t="s">
        <v>1221</v>
      </c>
      <c r="E2323" s="395" t="n">
        <v>39.58</v>
      </c>
    </row>
    <row r="2324" customFormat="false" ht="12.75" hidden="false" customHeight="false" outlineLevel="0" collapsed="false">
      <c r="A2324" s="0" t="n">
        <v>38056</v>
      </c>
      <c r="B2324" s="0" t="s">
        <v>3525</v>
      </c>
      <c r="C2324" s="0" t="s">
        <v>88</v>
      </c>
      <c r="D2324" s="0" t="s">
        <v>1221</v>
      </c>
      <c r="E2324" s="395" t="n">
        <v>38.65</v>
      </c>
    </row>
    <row r="2325" customFormat="false" ht="12.75" hidden="false" customHeight="false" outlineLevel="0" collapsed="false">
      <c r="A2325" s="0" t="n">
        <v>1564</v>
      </c>
      <c r="B2325" s="0" t="s">
        <v>3526</v>
      </c>
      <c r="C2325" s="0" t="s">
        <v>88</v>
      </c>
      <c r="D2325" s="0" t="s">
        <v>1221</v>
      </c>
      <c r="E2325" s="395" t="n">
        <v>14.75</v>
      </c>
    </row>
    <row r="2326" customFormat="false" ht="12.75" hidden="false" customHeight="false" outlineLevel="0" collapsed="false">
      <c r="A2326" s="0" t="n">
        <v>11032</v>
      </c>
      <c r="B2326" s="0" t="s">
        <v>3527</v>
      </c>
      <c r="C2326" s="0" t="s">
        <v>88</v>
      </c>
      <c r="D2326" s="0" t="s">
        <v>1221</v>
      </c>
      <c r="E2326" s="395" t="n">
        <v>16.57</v>
      </c>
    </row>
    <row r="2327" customFormat="false" ht="12.75" hidden="false" customHeight="false" outlineLevel="0" collapsed="false">
      <c r="A2327" s="0" t="n">
        <v>36786</v>
      </c>
      <c r="B2327" s="0" t="s">
        <v>3528</v>
      </c>
      <c r="C2327" s="0" t="s">
        <v>3529</v>
      </c>
      <c r="D2327" s="0" t="s">
        <v>1223</v>
      </c>
      <c r="E2327" s="395" t="n">
        <v>167.91</v>
      </c>
    </row>
    <row r="2328" customFormat="false" ht="12.75" hidden="false" customHeight="false" outlineLevel="0" collapsed="false">
      <c r="A2328" s="0" t="n">
        <v>36785</v>
      </c>
      <c r="B2328" s="0" t="s">
        <v>3530</v>
      </c>
      <c r="C2328" s="0" t="s">
        <v>3529</v>
      </c>
      <c r="D2328" s="0" t="s">
        <v>1223</v>
      </c>
      <c r="E2328" s="395" t="n">
        <v>145.9</v>
      </c>
    </row>
    <row r="2329" customFormat="false" ht="12.75" hidden="false" customHeight="false" outlineLevel="0" collapsed="false">
      <c r="A2329" s="0" t="n">
        <v>36782</v>
      </c>
      <c r="B2329" s="0" t="s">
        <v>3531</v>
      </c>
      <c r="C2329" s="0" t="s">
        <v>3529</v>
      </c>
      <c r="D2329" s="0" t="s">
        <v>1223</v>
      </c>
      <c r="E2329" s="395" t="n">
        <v>174.16</v>
      </c>
    </row>
    <row r="2330" customFormat="false" ht="12.75" hidden="false" customHeight="false" outlineLevel="0" collapsed="false">
      <c r="A2330" s="0" t="n">
        <v>44481</v>
      </c>
      <c r="B2330" s="0" t="s">
        <v>3532</v>
      </c>
      <c r="C2330" s="0" t="s">
        <v>3529</v>
      </c>
      <c r="D2330" s="0" t="s">
        <v>1223</v>
      </c>
      <c r="E2330" s="395" t="n">
        <v>196.18</v>
      </c>
    </row>
    <row r="2331" customFormat="false" ht="12.75" hidden="false" customHeight="false" outlineLevel="0" collapsed="false">
      <c r="A2331" s="0" t="n">
        <v>4824</v>
      </c>
      <c r="B2331" s="0" t="s">
        <v>3533</v>
      </c>
      <c r="C2331" s="0" t="s">
        <v>753</v>
      </c>
      <c r="D2331" s="0" t="s">
        <v>1221</v>
      </c>
      <c r="E2331" s="395" t="n">
        <v>0.42</v>
      </c>
    </row>
    <row r="2332" customFormat="false" ht="12.75" hidden="false" customHeight="false" outlineLevel="0" collapsed="false">
      <c r="A2332" s="0" t="n">
        <v>11795</v>
      </c>
      <c r="B2332" s="0" t="s">
        <v>3534</v>
      </c>
      <c r="C2332" s="0" t="s">
        <v>751</v>
      </c>
      <c r="D2332" s="0" t="s">
        <v>1221</v>
      </c>
      <c r="E2332" s="395" t="n">
        <v>483.01</v>
      </c>
    </row>
    <row r="2333" customFormat="false" ht="12.75" hidden="false" customHeight="false" outlineLevel="0" collapsed="false">
      <c r="A2333" s="0" t="n">
        <v>134</v>
      </c>
      <c r="B2333" s="0" t="s">
        <v>3535</v>
      </c>
      <c r="C2333" s="0" t="s">
        <v>753</v>
      </c>
      <c r="D2333" s="0" t="s">
        <v>1221</v>
      </c>
      <c r="E2333" s="395" t="n">
        <v>1.83</v>
      </c>
    </row>
    <row r="2334" customFormat="false" ht="12.75" hidden="false" customHeight="false" outlineLevel="0" collapsed="false">
      <c r="A2334" s="0" t="n">
        <v>4229</v>
      </c>
      <c r="B2334" s="0" t="s">
        <v>3536</v>
      </c>
      <c r="C2334" s="0" t="s">
        <v>753</v>
      </c>
      <c r="D2334" s="0" t="s">
        <v>1221</v>
      </c>
      <c r="E2334" s="395" t="n">
        <v>46.24</v>
      </c>
    </row>
    <row r="2335" customFormat="false" ht="12.75" hidden="false" customHeight="false" outlineLevel="0" collapsed="false">
      <c r="A2335" s="0" t="n">
        <v>11731</v>
      </c>
      <c r="B2335" s="0" t="s">
        <v>3537</v>
      </c>
      <c r="C2335" s="0" t="s">
        <v>88</v>
      </c>
      <c r="D2335" s="0" t="s">
        <v>1221</v>
      </c>
      <c r="E2335" s="395" t="n">
        <v>13.45</v>
      </c>
    </row>
    <row r="2336" customFormat="false" ht="12.75" hidden="false" customHeight="false" outlineLevel="0" collapsed="false">
      <c r="A2336" s="0" t="n">
        <v>11732</v>
      </c>
      <c r="B2336" s="0" t="s">
        <v>3538</v>
      </c>
      <c r="C2336" s="0" t="s">
        <v>88</v>
      </c>
      <c r="D2336" s="0" t="s">
        <v>1221</v>
      </c>
      <c r="E2336" s="395" t="n">
        <v>35.25</v>
      </c>
    </row>
    <row r="2337" customFormat="false" ht="12.75" hidden="false" customHeight="false" outlineLevel="0" collapsed="false">
      <c r="A2337" s="0" t="n">
        <v>11244</v>
      </c>
      <c r="B2337" s="0" t="s">
        <v>3539</v>
      </c>
      <c r="C2337" s="0" t="s">
        <v>88</v>
      </c>
      <c r="D2337" s="0" t="s">
        <v>1223</v>
      </c>
      <c r="E2337" s="395" t="n">
        <v>287.68</v>
      </c>
    </row>
    <row r="2338" customFormat="false" ht="12.75" hidden="false" customHeight="false" outlineLevel="0" collapsed="false">
      <c r="A2338" s="0" t="n">
        <v>11245</v>
      </c>
      <c r="B2338" s="0" t="s">
        <v>3540</v>
      </c>
      <c r="C2338" s="0" t="s">
        <v>88</v>
      </c>
      <c r="D2338" s="0" t="s">
        <v>1223</v>
      </c>
      <c r="E2338" s="395" t="n">
        <v>397.9</v>
      </c>
    </row>
    <row r="2339" customFormat="false" ht="12.75" hidden="false" customHeight="false" outlineLevel="0" collapsed="false">
      <c r="A2339" s="0" t="n">
        <v>11235</v>
      </c>
      <c r="B2339" s="0" t="s">
        <v>3541</v>
      </c>
      <c r="C2339" s="0" t="s">
        <v>88</v>
      </c>
      <c r="D2339" s="0" t="s">
        <v>1223</v>
      </c>
      <c r="E2339" s="395" t="n">
        <v>219.53</v>
      </c>
    </row>
    <row r="2340" customFormat="false" ht="12.75" hidden="false" customHeight="false" outlineLevel="0" collapsed="false">
      <c r="A2340" s="0" t="n">
        <v>11236</v>
      </c>
      <c r="B2340" s="0" t="s">
        <v>3542</v>
      </c>
      <c r="C2340" s="0" t="s">
        <v>88</v>
      </c>
      <c r="D2340" s="0" t="s">
        <v>1223</v>
      </c>
      <c r="E2340" s="395" t="n">
        <v>278.99</v>
      </c>
    </row>
    <row r="2341" customFormat="false" ht="12.75" hidden="false" customHeight="false" outlineLevel="0" collapsed="false">
      <c r="A2341" s="0" t="n">
        <v>36494</v>
      </c>
      <c r="B2341" s="0" t="s">
        <v>3543</v>
      </c>
      <c r="C2341" s="0" t="s">
        <v>88</v>
      </c>
      <c r="D2341" s="0" t="s">
        <v>1223</v>
      </c>
      <c r="E2341" s="395" t="n">
        <v>704432.18</v>
      </c>
    </row>
    <row r="2342" customFormat="false" ht="12.75" hidden="false" customHeight="false" outlineLevel="0" collapsed="false">
      <c r="A2342" s="0" t="n">
        <v>36493</v>
      </c>
      <c r="B2342" s="0" t="s">
        <v>3544</v>
      </c>
      <c r="C2342" s="0" t="s">
        <v>88</v>
      </c>
      <c r="D2342" s="0" t="s">
        <v>1223</v>
      </c>
      <c r="E2342" s="395" t="n">
        <v>798093.05</v>
      </c>
    </row>
    <row r="2343" customFormat="false" ht="12.75" hidden="false" customHeight="false" outlineLevel="0" collapsed="false">
      <c r="A2343" s="0" t="n">
        <v>36492</v>
      </c>
      <c r="B2343" s="0" t="s">
        <v>3545</v>
      </c>
      <c r="C2343" s="0" t="s">
        <v>88</v>
      </c>
      <c r="D2343" s="0" t="s">
        <v>1223</v>
      </c>
      <c r="E2343" s="395" t="n">
        <v>1482554.21</v>
      </c>
    </row>
    <row r="2344" customFormat="false" ht="12.75" hidden="false" customHeight="false" outlineLevel="0" collapsed="false">
      <c r="A2344" s="0" t="n">
        <v>13333</v>
      </c>
      <c r="B2344" s="0" t="s">
        <v>3546</v>
      </c>
      <c r="C2344" s="0" t="s">
        <v>88</v>
      </c>
      <c r="D2344" s="0" t="s">
        <v>1223</v>
      </c>
      <c r="E2344" s="395" t="n">
        <v>199941.72</v>
      </c>
    </row>
    <row r="2345" customFormat="false" ht="12.75" hidden="false" customHeight="false" outlineLevel="0" collapsed="false">
      <c r="A2345" s="0" t="n">
        <v>13533</v>
      </c>
      <c r="B2345" s="0" t="s">
        <v>3547</v>
      </c>
      <c r="C2345" s="0" t="s">
        <v>88</v>
      </c>
      <c r="D2345" s="0" t="s">
        <v>1223</v>
      </c>
      <c r="E2345" s="395" t="n">
        <v>178725.68</v>
      </c>
    </row>
    <row r="2346" customFormat="false" ht="12.75" hidden="false" customHeight="false" outlineLevel="0" collapsed="false">
      <c r="A2346" s="0" t="n">
        <v>36499</v>
      </c>
      <c r="B2346" s="0" t="s">
        <v>3548</v>
      </c>
      <c r="C2346" s="0" t="s">
        <v>88</v>
      </c>
      <c r="D2346" s="0" t="s">
        <v>1223</v>
      </c>
      <c r="E2346" s="395" t="n">
        <v>3898.86</v>
      </c>
    </row>
    <row r="2347" customFormat="false" ht="12.75" hidden="false" customHeight="false" outlineLevel="0" collapsed="false">
      <c r="A2347" s="0" t="n">
        <v>39585</v>
      </c>
      <c r="B2347" s="0" t="s">
        <v>3549</v>
      </c>
      <c r="C2347" s="0" t="s">
        <v>88</v>
      </c>
      <c r="D2347" s="0" t="s">
        <v>1223</v>
      </c>
      <c r="E2347" s="395" t="n">
        <v>129102.36</v>
      </c>
    </row>
    <row r="2348" customFormat="false" ht="12.75" hidden="false" customHeight="false" outlineLevel="0" collapsed="false">
      <c r="A2348" s="0" t="n">
        <v>39586</v>
      </c>
      <c r="B2348" s="0" t="s">
        <v>3550</v>
      </c>
      <c r="C2348" s="0" t="s">
        <v>88</v>
      </c>
      <c r="D2348" s="0" t="s">
        <v>1223</v>
      </c>
      <c r="E2348" s="395" t="n">
        <v>151428.32</v>
      </c>
    </row>
    <row r="2349" customFormat="false" ht="12.75" hidden="false" customHeight="false" outlineLevel="0" collapsed="false">
      <c r="A2349" s="0" t="n">
        <v>39587</v>
      </c>
      <c r="B2349" s="0" t="s">
        <v>3551</v>
      </c>
      <c r="C2349" s="0" t="s">
        <v>88</v>
      </c>
      <c r="D2349" s="0" t="s">
        <v>1223</v>
      </c>
      <c r="E2349" s="395" t="n">
        <v>184431.94</v>
      </c>
    </row>
    <row r="2350" customFormat="false" ht="12.75" hidden="false" customHeight="false" outlineLevel="0" collapsed="false">
      <c r="A2350" s="0" t="n">
        <v>39588</v>
      </c>
      <c r="B2350" s="0" t="s">
        <v>3552</v>
      </c>
      <c r="C2350" s="0" t="s">
        <v>88</v>
      </c>
      <c r="D2350" s="0" t="s">
        <v>1223</v>
      </c>
      <c r="E2350" s="395" t="n">
        <v>213552.77</v>
      </c>
    </row>
    <row r="2351" customFormat="false" ht="12.75" hidden="false" customHeight="false" outlineLevel="0" collapsed="false">
      <c r="A2351" s="0" t="n">
        <v>39584</v>
      </c>
      <c r="B2351" s="0" t="s">
        <v>3553</v>
      </c>
      <c r="C2351" s="0" t="s">
        <v>88</v>
      </c>
      <c r="D2351" s="0" t="s">
        <v>1223</v>
      </c>
      <c r="E2351" s="395" t="n">
        <v>114969.05</v>
      </c>
    </row>
    <row r="2352" customFormat="false" ht="12.75" hidden="false" customHeight="false" outlineLevel="0" collapsed="false">
      <c r="A2352" s="0" t="n">
        <v>39590</v>
      </c>
      <c r="B2352" s="0" t="s">
        <v>3554</v>
      </c>
      <c r="C2352" s="0" t="s">
        <v>88</v>
      </c>
      <c r="D2352" s="0" t="s">
        <v>1223</v>
      </c>
      <c r="E2352" s="395" t="n">
        <v>112212.28</v>
      </c>
    </row>
    <row r="2353" customFormat="false" ht="12.75" hidden="false" customHeight="false" outlineLevel="0" collapsed="false">
      <c r="A2353" s="0" t="n">
        <v>39592</v>
      </c>
      <c r="B2353" s="0" t="s">
        <v>3555</v>
      </c>
      <c r="C2353" s="0" t="s">
        <v>88</v>
      </c>
      <c r="D2353" s="0" t="s">
        <v>1223</v>
      </c>
      <c r="E2353" s="395" t="n">
        <v>161251.75</v>
      </c>
    </row>
    <row r="2354" customFormat="false" ht="12.75" hidden="false" customHeight="false" outlineLevel="0" collapsed="false">
      <c r="A2354" s="0" t="n">
        <v>39593</v>
      </c>
      <c r="B2354" s="0" t="s">
        <v>3556</v>
      </c>
      <c r="C2354" s="0" t="s">
        <v>88</v>
      </c>
      <c r="D2354" s="0" t="s">
        <v>1223</v>
      </c>
      <c r="E2354" s="395" t="n">
        <v>184431.94</v>
      </c>
    </row>
    <row r="2355" customFormat="false" ht="12.75" hidden="false" customHeight="false" outlineLevel="0" collapsed="false">
      <c r="A2355" s="0" t="n">
        <v>14254</v>
      </c>
      <c r="B2355" s="0" t="s">
        <v>3557</v>
      </c>
      <c r="C2355" s="0" t="s">
        <v>88</v>
      </c>
      <c r="D2355" s="0" t="s">
        <v>1223</v>
      </c>
      <c r="E2355" s="395" t="n">
        <v>104835</v>
      </c>
    </row>
    <row r="2356" customFormat="false" ht="12.75" hidden="false" customHeight="false" outlineLevel="0" collapsed="false">
      <c r="A2356" s="0" t="n">
        <v>44494</v>
      </c>
      <c r="B2356" s="0" t="s">
        <v>3558</v>
      </c>
      <c r="C2356" s="0" t="s">
        <v>88</v>
      </c>
      <c r="D2356" s="0" t="s">
        <v>1223</v>
      </c>
      <c r="E2356" s="395" t="n">
        <v>87545.59</v>
      </c>
    </row>
    <row r="2357" customFormat="false" ht="12.75" hidden="false" customHeight="false" outlineLevel="0" collapsed="false">
      <c r="A2357" s="0" t="n">
        <v>25019</v>
      </c>
      <c r="B2357" s="0" t="s">
        <v>3559</v>
      </c>
      <c r="C2357" s="0" t="s">
        <v>88</v>
      </c>
      <c r="D2357" s="0" t="s">
        <v>1223</v>
      </c>
      <c r="E2357" s="395" t="n">
        <v>150062.92</v>
      </c>
    </row>
    <row r="2358" customFormat="false" ht="12.75" hidden="false" customHeight="false" outlineLevel="0" collapsed="false">
      <c r="A2358" s="0" t="n">
        <v>36501</v>
      </c>
      <c r="B2358" s="0" t="s">
        <v>3560</v>
      </c>
      <c r="C2358" s="0" t="s">
        <v>88</v>
      </c>
      <c r="D2358" s="0" t="s">
        <v>1223</v>
      </c>
      <c r="E2358" s="395" t="n">
        <v>133607.72</v>
      </c>
    </row>
    <row r="2359" customFormat="false" ht="12.75" hidden="false" customHeight="false" outlineLevel="0" collapsed="false">
      <c r="A2359" s="0" t="n">
        <v>44493</v>
      </c>
      <c r="B2359" s="0" t="s">
        <v>3561</v>
      </c>
      <c r="C2359" s="0" t="s">
        <v>88</v>
      </c>
      <c r="D2359" s="0" t="s">
        <v>1223</v>
      </c>
      <c r="E2359" s="395" t="n">
        <v>160622.07</v>
      </c>
    </row>
    <row r="2360" customFormat="false" ht="12.75" hidden="false" customHeight="false" outlineLevel="0" collapsed="false">
      <c r="A2360" s="0" t="n">
        <v>36500</v>
      </c>
      <c r="B2360" s="0" t="s">
        <v>3562</v>
      </c>
      <c r="C2360" s="0" t="s">
        <v>88</v>
      </c>
      <c r="D2360" s="0" t="s">
        <v>1223</v>
      </c>
      <c r="E2360" s="395" t="n">
        <v>94416.92</v>
      </c>
    </row>
    <row r="2361" customFormat="false" ht="12.75" hidden="false" customHeight="false" outlineLevel="0" collapsed="false">
      <c r="A2361" s="0" t="n">
        <v>20017</v>
      </c>
      <c r="B2361" s="0" t="s">
        <v>3563</v>
      </c>
      <c r="C2361" s="0" t="s">
        <v>740</v>
      </c>
      <c r="D2361" s="0" t="s">
        <v>1221</v>
      </c>
      <c r="E2361" s="395" t="n">
        <v>10.36</v>
      </c>
    </row>
    <row r="2362" customFormat="false" ht="12.75" hidden="false" customHeight="false" outlineLevel="0" collapsed="false">
      <c r="A2362" s="0" t="n">
        <v>20007</v>
      </c>
      <c r="B2362" s="0" t="s">
        <v>3564</v>
      </c>
      <c r="C2362" s="0" t="s">
        <v>740</v>
      </c>
      <c r="D2362" s="0" t="s">
        <v>1221</v>
      </c>
      <c r="E2362" s="395" t="n">
        <v>6.18</v>
      </c>
    </row>
    <row r="2363" customFormat="false" ht="12.75" hidden="false" customHeight="false" outlineLevel="0" collapsed="false">
      <c r="A2363" s="0" t="n">
        <v>39831</v>
      </c>
      <c r="B2363" s="0" t="s">
        <v>3565</v>
      </c>
      <c r="C2363" s="0" t="s">
        <v>1692</v>
      </c>
      <c r="D2363" s="0" t="s">
        <v>1223</v>
      </c>
      <c r="E2363" s="395" t="n">
        <v>265.83</v>
      </c>
    </row>
    <row r="2364" customFormat="false" ht="12.75" hidden="false" customHeight="false" outlineLevel="0" collapsed="false">
      <c r="A2364" s="0" t="n">
        <v>36888</v>
      </c>
      <c r="B2364" s="0" t="s">
        <v>3566</v>
      </c>
      <c r="C2364" s="0" t="s">
        <v>740</v>
      </c>
      <c r="D2364" s="0" t="s">
        <v>1221</v>
      </c>
      <c r="E2364" s="395" t="n">
        <v>26.81</v>
      </c>
    </row>
    <row r="2365" customFormat="false" ht="12.75" hidden="false" customHeight="false" outlineLevel="0" collapsed="false">
      <c r="A2365" s="0" t="n">
        <v>39836</v>
      </c>
      <c r="B2365" s="0" t="s">
        <v>3567</v>
      </c>
      <c r="C2365" s="0" t="s">
        <v>1692</v>
      </c>
      <c r="D2365" s="0" t="s">
        <v>1223</v>
      </c>
      <c r="E2365" s="395" t="n">
        <v>233.58</v>
      </c>
    </row>
    <row r="2366" customFormat="false" ht="12.75" hidden="false" customHeight="false" outlineLevel="0" collapsed="false">
      <c r="A2366" s="0" t="n">
        <v>39830</v>
      </c>
      <c r="B2366" s="0" t="s">
        <v>3568</v>
      </c>
      <c r="C2366" s="0" t="s">
        <v>1692</v>
      </c>
      <c r="D2366" s="0" t="s">
        <v>1223</v>
      </c>
      <c r="E2366" s="395" t="n">
        <v>266.39</v>
      </c>
    </row>
    <row r="2367" customFormat="false" ht="12.75" hidden="false" customHeight="false" outlineLevel="0" collapsed="false">
      <c r="A2367" s="0" t="n">
        <v>40527</v>
      </c>
      <c r="B2367" s="0" t="s">
        <v>3569</v>
      </c>
      <c r="C2367" s="0" t="s">
        <v>88</v>
      </c>
      <c r="D2367" s="0" t="s">
        <v>1223</v>
      </c>
      <c r="E2367" s="395" t="n">
        <v>2441</v>
      </c>
    </row>
    <row r="2368" customFormat="false" ht="12.75" hidden="false" customHeight="false" outlineLevel="0" collapsed="false">
      <c r="A2368" s="0" t="n">
        <v>36497</v>
      </c>
      <c r="B2368" s="0" t="s">
        <v>3570</v>
      </c>
      <c r="C2368" s="0" t="s">
        <v>88</v>
      </c>
      <c r="D2368" s="0" t="s">
        <v>1223</v>
      </c>
      <c r="E2368" s="395" t="n">
        <v>2786.67</v>
      </c>
    </row>
    <row r="2369" customFormat="false" ht="12.75" hidden="false" customHeight="false" outlineLevel="0" collapsed="false">
      <c r="A2369" s="0" t="n">
        <v>36487</v>
      </c>
      <c r="B2369" s="0" t="s">
        <v>3571</v>
      </c>
      <c r="C2369" s="0" t="s">
        <v>88</v>
      </c>
      <c r="D2369" s="0" t="s">
        <v>1223</v>
      </c>
      <c r="E2369" s="395" t="n">
        <v>4852.01</v>
      </c>
    </row>
    <row r="2370" customFormat="false" ht="12.75" hidden="false" customHeight="false" outlineLevel="0" collapsed="false">
      <c r="A2370" s="0" t="n">
        <v>44475</v>
      </c>
      <c r="B2370" s="0" t="s">
        <v>3572</v>
      </c>
      <c r="C2370" s="0" t="s">
        <v>88</v>
      </c>
      <c r="D2370" s="0" t="s">
        <v>1223</v>
      </c>
      <c r="E2370" s="395" t="n">
        <v>1231807.97</v>
      </c>
    </row>
    <row r="2371" customFormat="false" ht="12.75" hidden="false" customHeight="false" outlineLevel="0" collapsed="false">
      <c r="A2371" s="0" t="n">
        <v>44474</v>
      </c>
      <c r="B2371" s="0" t="s">
        <v>3573</v>
      </c>
      <c r="C2371" s="0" t="s">
        <v>88</v>
      </c>
      <c r="D2371" s="0" t="s">
        <v>1223</v>
      </c>
      <c r="E2371" s="395" t="n">
        <v>2368861.49</v>
      </c>
    </row>
    <row r="2372" customFormat="false" ht="12.75" hidden="false" customHeight="false" outlineLevel="0" collapsed="false">
      <c r="A2372" s="0" t="n">
        <v>44490</v>
      </c>
      <c r="B2372" s="0" t="s">
        <v>3574</v>
      </c>
      <c r="C2372" s="0" t="s">
        <v>88</v>
      </c>
      <c r="D2372" s="0" t="s">
        <v>1223</v>
      </c>
      <c r="E2372" s="395" t="n">
        <v>4027064.52</v>
      </c>
    </row>
    <row r="2373" customFormat="false" ht="12.75" hidden="false" customHeight="false" outlineLevel="0" collapsed="false">
      <c r="A2373" s="0" t="n">
        <v>37776</v>
      </c>
      <c r="B2373" s="0" t="s">
        <v>3575</v>
      </c>
      <c r="C2373" s="0" t="s">
        <v>88</v>
      </c>
      <c r="D2373" s="0" t="s">
        <v>1223</v>
      </c>
      <c r="E2373" s="395" t="n">
        <v>246807.58</v>
      </c>
    </row>
    <row r="2374" customFormat="false" ht="12.75" hidden="false" customHeight="false" outlineLevel="0" collapsed="false">
      <c r="A2374" s="0" t="n">
        <v>37775</v>
      </c>
      <c r="B2374" s="0" t="s">
        <v>3576</v>
      </c>
      <c r="C2374" s="0" t="s">
        <v>88</v>
      </c>
      <c r="D2374" s="0" t="s">
        <v>1223</v>
      </c>
      <c r="E2374" s="395" t="n">
        <v>388740.62</v>
      </c>
    </row>
    <row r="2375" customFormat="false" ht="12.75" hidden="false" customHeight="false" outlineLevel="0" collapsed="false">
      <c r="A2375" s="0" t="n">
        <v>36491</v>
      </c>
      <c r="B2375" s="0" t="s">
        <v>3577</v>
      </c>
      <c r="C2375" s="0" t="s">
        <v>88</v>
      </c>
      <c r="D2375" s="0" t="s">
        <v>1223</v>
      </c>
      <c r="E2375" s="395" t="n">
        <v>1439621.87</v>
      </c>
    </row>
    <row r="2376" customFormat="false" ht="12.75" hidden="false" customHeight="false" outlineLevel="0" collapsed="false">
      <c r="A2376" s="0" t="n">
        <v>10712</v>
      </c>
      <c r="B2376" s="0" t="s">
        <v>3578</v>
      </c>
      <c r="C2376" s="0" t="s">
        <v>88</v>
      </c>
      <c r="D2376" s="0" t="s">
        <v>1223</v>
      </c>
      <c r="E2376" s="395" t="n">
        <v>97185.15</v>
      </c>
    </row>
    <row r="2377" customFormat="false" ht="12.75" hidden="false" customHeight="false" outlineLevel="0" collapsed="false">
      <c r="A2377" s="0" t="n">
        <v>3363</v>
      </c>
      <c r="B2377" s="0" t="s">
        <v>3579</v>
      </c>
      <c r="C2377" s="0" t="s">
        <v>88</v>
      </c>
      <c r="D2377" s="0" t="s">
        <v>1223</v>
      </c>
      <c r="E2377" s="395" t="n">
        <v>136700</v>
      </c>
    </row>
    <row r="2378" customFormat="false" ht="12.75" hidden="false" customHeight="false" outlineLevel="0" collapsed="false">
      <c r="A2378" s="0" t="n">
        <v>3365</v>
      </c>
      <c r="B2378" s="0" t="s">
        <v>3580</v>
      </c>
      <c r="C2378" s="0" t="s">
        <v>88</v>
      </c>
      <c r="D2378" s="0" t="s">
        <v>1223</v>
      </c>
      <c r="E2378" s="395" t="n">
        <v>319536.25</v>
      </c>
    </row>
    <row r="2379" customFormat="false" ht="12.75" hidden="false" customHeight="false" outlineLevel="0" collapsed="false">
      <c r="A2379" s="0" t="n">
        <v>7569</v>
      </c>
      <c r="B2379" s="0" t="s">
        <v>3581</v>
      </c>
      <c r="C2379" s="0" t="s">
        <v>88</v>
      </c>
      <c r="D2379" s="0" t="s">
        <v>1223</v>
      </c>
      <c r="E2379" s="395" t="n">
        <v>103.55</v>
      </c>
    </row>
    <row r="2380" customFormat="false" ht="12.75" hidden="false" customHeight="false" outlineLevel="0" collapsed="false">
      <c r="A2380" s="0" t="n">
        <v>34349</v>
      </c>
      <c r="B2380" s="0" t="s">
        <v>3582</v>
      </c>
      <c r="C2380" s="0" t="s">
        <v>88</v>
      </c>
      <c r="D2380" s="0" t="s">
        <v>1221</v>
      </c>
      <c r="E2380" s="395" t="n">
        <v>30.51</v>
      </c>
    </row>
    <row r="2381" customFormat="false" ht="12.75" hidden="false" customHeight="false" outlineLevel="0" collapsed="false">
      <c r="A2381" s="0" t="n">
        <v>3378</v>
      </c>
      <c r="B2381" s="0" t="s">
        <v>3583</v>
      </c>
      <c r="C2381" s="0" t="s">
        <v>88</v>
      </c>
      <c r="D2381" s="0" t="s">
        <v>1221</v>
      </c>
      <c r="E2381" s="395" t="n">
        <v>112.09</v>
      </c>
    </row>
    <row r="2382" customFormat="false" ht="12.75" hidden="false" customHeight="false" outlineLevel="0" collapsed="false">
      <c r="A2382" s="0" t="n">
        <v>3380</v>
      </c>
      <c r="B2382" s="0" t="s">
        <v>3584</v>
      </c>
      <c r="C2382" s="0" t="s">
        <v>88</v>
      </c>
      <c r="D2382" s="0" t="s">
        <v>1228</v>
      </c>
      <c r="E2382" s="395" t="n">
        <v>78.47</v>
      </c>
    </row>
    <row r="2383" customFormat="false" ht="12.75" hidden="false" customHeight="false" outlineLevel="0" collapsed="false">
      <c r="A2383" s="0" t="n">
        <v>3379</v>
      </c>
      <c r="B2383" s="0" t="s">
        <v>3585</v>
      </c>
      <c r="C2383" s="0" t="s">
        <v>88</v>
      </c>
      <c r="D2383" s="0" t="s">
        <v>1221</v>
      </c>
      <c r="E2383" s="395" t="n">
        <v>75.76</v>
      </c>
    </row>
    <row r="2384" customFormat="false" ht="12.75" hidden="false" customHeight="false" outlineLevel="0" collapsed="false">
      <c r="A2384" s="0" t="n">
        <v>11991</v>
      </c>
      <c r="B2384" s="0" t="s">
        <v>3586</v>
      </c>
      <c r="C2384" s="0" t="s">
        <v>88</v>
      </c>
      <c r="D2384" s="0" t="s">
        <v>1221</v>
      </c>
      <c r="E2384" s="395" t="n">
        <v>87.96</v>
      </c>
    </row>
    <row r="2385" customFormat="false" ht="12.75" hidden="false" customHeight="false" outlineLevel="0" collapsed="false">
      <c r="A2385" s="0" t="n">
        <v>20062</v>
      </c>
      <c r="B2385" s="0" t="s">
        <v>3587</v>
      </c>
      <c r="C2385" s="0" t="s">
        <v>88</v>
      </c>
      <c r="D2385" s="0" t="s">
        <v>1223</v>
      </c>
      <c r="E2385" s="395" t="n">
        <v>16.91</v>
      </c>
    </row>
    <row r="2386" customFormat="false" ht="12.75" hidden="false" customHeight="false" outlineLevel="0" collapsed="false">
      <c r="A2386" s="0" t="n">
        <v>11029</v>
      </c>
      <c r="B2386" s="0" t="s">
        <v>3588</v>
      </c>
      <c r="C2386" s="0" t="s">
        <v>2657</v>
      </c>
      <c r="D2386" s="0" t="s">
        <v>1221</v>
      </c>
      <c r="E2386" s="395" t="n">
        <v>2.54</v>
      </c>
    </row>
    <row r="2387" customFormat="false" ht="12.75" hidden="false" customHeight="false" outlineLevel="0" collapsed="false">
      <c r="A2387" s="0" t="n">
        <v>4316</v>
      </c>
      <c r="B2387" s="0" t="s">
        <v>3589</v>
      </c>
      <c r="C2387" s="0" t="s">
        <v>88</v>
      </c>
      <c r="D2387" s="0" t="s">
        <v>1221</v>
      </c>
      <c r="E2387" s="395" t="n">
        <v>2.57</v>
      </c>
    </row>
    <row r="2388" customFormat="false" ht="12.75" hidden="false" customHeight="false" outlineLevel="0" collapsed="false">
      <c r="A2388" s="0" t="n">
        <v>4313</v>
      </c>
      <c r="B2388" s="0" t="s">
        <v>3590</v>
      </c>
      <c r="C2388" s="0" t="s">
        <v>2657</v>
      </c>
      <c r="D2388" s="0" t="s">
        <v>1221</v>
      </c>
      <c r="E2388" s="395" t="n">
        <v>3.68</v>
      </c>
    </row>
    <row r="2389" customFormat="false" ht="12.75" hidden="false" customHeight="false" outlineLevel="0" collapsed="false">
      <c r="A2389" s="0" t="n">
        <v>4317</v>
      </c>
      <c r="B2389" s="0" t="s">
        <v>3591</v>
      </c>
      <c r="C2389" s="0" t="s">
        <v>88</v>
      </c>
      <c r="D2389" s="0" t="s">
        <v>1221</v>
      </c>
      <c r="E2389" s="395" t="n">
        <v>4.19</v>
      </c>
    </row>
    <row r="2390" customFormat="false" ht="12.75" hidden="false" customHeight="false" outlineLevel="0" collapsed="false">
      <c r="A2390" s="0" t="n">
        <v>4314</v>
      </c>
      <c r="B2390" s="0" t="s">
        <v>3592</v>
      </c>
      <c r="C2390" s="0" t="s">
        <v>2657</v>
      </c>
      <c r="D2390" s="0" t="s">
        <v>1221</v>
      </c>
      <c r="E2390" s="395" t="n">
        <v>4.91</v>
      </c>
    </row>
    <row r="2391" customFormat="false" ht="12.75" hidden="false" customHeight="false" outlineLevel="0" collapsed="false">
      <c r="A2391" s="0" t="n">
        <v>10921</v>
      </c>
      <c r="B2391" s="0" t="s">
        <v>3593</v>
      </c>
      <c r="C2391" s="0" t="s">
        <v>88</v>
      </c>
      <c r="D2391" s="0" t="s">
        <v>1223</v>
      </c>
      <c r="E2391" s="395" t="n">
        <v>5608</v>
      </c>
    </row>
    <row r="2392" customFormat="false" ht="12.75" hidden="false" customHeight="false" outlineLevel="0" collapsed="false">
      <c r="A2392" s="0" t="n">
        <v>10922</v>
      </c>
      <c r="B2392" s="0" t="s">
        <v>3594</v>
      </c>
      <c r="C2392" s="0" t="s">
        <v>88</v>
      </c>
      <c r="D2392" s="0" t="s">
        <v>1223</v>
      </c>
      <c r="E2392" s="395" t="n">
        <v>5079.58</v>
      </c>
    </row>
    <row r="2393" customFormat="false" ht="12.75" hidden="false" customHeight="false" outlineLevel="0" collapsed="false">
      <c r="A2393" s="0" t="n">
        <v>10923</v>
      </c>
      <c r="B2393" s="0" t="s">
        <v>3595</v>
      </c>
      <c r="C2393" s="0" t="s">
        <v>88</v>
      </c>
      <c r="D2393" s="0" t="s">
        <v>1223</v>
      </c>
      <c r="E2393" s="395" t="n">
        <v>3002.25</v>
      </c>
    </row>
    <row r="2394" customFormat="false" ht="12.75" hidden="false" customHeight="false" outlineLevel="0" collapsed="false">
      <c r="A2394" s="0" t="n">
        <v>10924</v>
      </c>
      <c r="B2394" s="0" t="s">
        <v>3596</v>
      </c>
      <c r="C2394" s="0" t="s">
        <v>88</v>
      </c>
      <c r="D2394" s="0" t="s">
        <v>1223</v>
      </c>
      <c r="E2394" s="395" t="n">
        <v>3161.95</v>
      </c>
    </row>
    <row r="2395" customFormat="false" ht="12.75" hidden="false" customHeight="false" outlineLevel="0" collapsed="false">
      <c r="A2395" s="0" t="n">
        <v>37772</v>
      </c>
      <c r="B2395" s="0" t="s">
        <v>3597</v>
      </c>
      <c r="C2395" s="0" t="s">
        <v>88</v>
      </c>
      <c r="D2395" s="0" t="s">
        <v>1223</v>
      </c>
      <c r="E2395" s="395" t="n">
        <v>284863.41</v>
      </c>
    </row>
    <row r="2396" customFormat="false" ht="12.75" hidden="false" customHeight="false" outlineLevel="0" collapsed="false">
      <c r="A2396" s="0" t="n">
        <v>37771</v>
      </c>
      <c r="B2396" s="0" t="s">
        <v>3598</v>
      </c>
      <c r="C2396" s="0" t="s">
        <v>88</v>
      </c>
      <c r="D2396" s="0" t="s">
        <v>1223</v>
      </c>
      <c r="E2396" s="395" t="n">
        <v>303049.29</v>
      </c>
    </row>
    <row r="2397" customFormat="false" ht="12.75" hidden="false" customHeight="false" outlineLevel="0" collapsed="false">
      <c r="A2397" s="0" t="n">
        <v>12772</v>
      </c>
      <c r="B2397" s="0" t="s">
        <v>3599</v>
      </c>
      <c r="C2397" s="0" t="s">
        <v>88</v>
      </c>
      <c r="D2397" s="0" t="s">
        <v>1223</v>
      </c>
      <c r="E2397" s="395" t="n">
        <v>1001</v>
      </c>
    </row>
    <row r="2398" customFormat="false" ht="12.75" hidden="false" customHeight="false" outlineLevel="0" collapsed="false">
      <c r="A2398" s="0" t="n">
        <v>12770</v>
      </c>
      <c r="B2398" s="0" t="s">
        <v>3600</v>
      </c>
      <c r="C2398" s="0" t="s">
        <v>88</v>
      </c>
      <c r="D2398" s="0" t="s">
        <v>1223</v>
      </c>
      <c r="E2398" s="395" t="n">
        <v>602.29</v>
      </c>
    </row>
    <row r="2399" customFormat="false" ht="12.75" hidden="false" customHeight="false" outlineLevel="0" collapsed="false">
      <c r="A2399" s="0" t="n">
        <v>12775</v>
      </c>
      <c r="B2399" s="0" t="s">
        <v>3601</v>
      </c>
      <c r="C2399" s="0" t="s">
        <v>88</v>
      </c>
      <c r="D2399" s="0" t="s">
        <v>1223</v>
      </c>
      <c r="E2399" s="395" t="n">
        <v>441.12</v>
      </c>
    </row>
    <row r="2400" customFormat="false" ht="12.75" hidden="false" customHeight="false" outlineLevel="0" collapsed="false">
      <c r="A2400" s="0" t="n">
        <v>12768</v>
      </c>
      <c r="B2400" s="0" t="s">
        <v>3602</v>
      </c>
      <c r="C2400" s="0" t="s">
        <v>88</v>
      </c>
      <c r="D2400" s="0" t="s">
        <v>1223</v>
      </c>
      <c r="E2400" s="395" t="n">
        <v>1408.19</v>
      </c>
    </row>
    <row r="2401" customFormat="false" ht="12.75" hidden="false" customHeight="false" outlineLevel="0" collapsed="false">
      <c r="A2401" s="0" t="n">
        <v>12769</v>
      </c>
      <c r="B2401" s="0" t="s">
        <v>3603</v>
      </c>
      <c r="C2401" s="0" t="s">
        <v>88</v>
      </c>
      <c r="D2401" s="0" t="s">
        <v>1223</v>
      </c>
      <c r="E2401" s="395" t="n">
        <v>115.37</v>
      </c>
    </row>
    <row r="2402" customFormat="false" ht="12.75" hidden="false" customHeight="false" outlineLevel="0" collapsed="false">
      <c r="A2402" s="0" t="n">
        <v>12773</v>
      </c>
      <c r="B2402" s="0" t="s">
        <v>742</v>
      </c>
      <c r="C2402" s="0" t="s">
        <v>88</v>
      </c>
      <c r="D2402" s="0" t="s">
        <v>1223</v>
      </c>
      <c r="E2402" s="395" t="n">
        <v>123.85</v>
      </c>
    </row>
    <row r="2403" customFormat="false" ht="12.75" hidden="false" customHeight="false" outlineLevel="0" collapsed="false">
      <c r="A2403" s="0" t="n">
        <v>12774</v>
      </c>
      <c r="B2403" s="0" t="s">
        <v>3604</v>
      </c>
      <c r="C2403" s="0" t="s">
        <v>88</v>
      </c>
      <c r="D2403" s="0" t="s">
        <v>1223</v>
      </c>
      <c r="E2403" s="395" t="n">
        <v>152.69</v>
      </c>
    </row>
    <row r="2404" customFormat="false" ht="12.75" hidden="false" customHeight="false" outlineLevel="0" collapsed="false">
      <c r="A2404" s="0" t="n">
        <v>12776</v>
      </c>
      <c r="B2404" s="0" t="s">
        <v>3605</v>
      </c>
      <c r="C2404" s="0" t="s">
        <v>88</v>
      </c>
      <c r="D2404" s="0" t="s">
        <v>1223</v>
      </c>
      <c r="E2404" s="395" t="n">
        <v>2273.46</v>
      </c>
    </row>
    <row r="2405" customFormat="false" ht="12.75" hidden="false" customHeight="false" outlineLevel="0" collapsed="false">
      <c r="A2405" s="0" t="n">
        <v>12777</v>
      </c>
      <c r="B2405" s="0" t="s">
        <v>3606</v>
      </c>
      <c r="C2405" s="0" t="s">
        <v>88</v>
      </c>
      <c r="D2405" s="0" t="s">
        <v>1223</v>
      </c>
      <c r="E2405" s="395" t="n">
        <v>2969.08</v>
      </c>
    </row>
    <row r="2406" customFormat="false" ht="12.75" hidden="false" customHeight="false" outlineLevel="0" collapsed="false">
      <c r="A2406" s="0" t="n">
        <v>3391</v>
      </c>
      <c r="B2406" s="0" t="s">
        <v>3607</v>
      </c>
      <c r="C2406" s="0" t="s">
        <v>88</v>
      </c>
      <c r="D2406" s="0" t="s">
        <v>1223</v>
      </c>
      <c r="E2406" s="395" t="n">
        <v>27.95</v>
      </c>
    </row>
    <row r="2407" customFormat="false" ht="12.75" hidden="false" customHeight="false" outlineLevel="0" collapsed="false">
      <c r="A2407" s="0" t="n">
        <v>3389</v>
      </c>
      <c r="B2407" s="0" t="s">
        <v>3608</v>
      </c>
      <c r="C2407" s="0" t="s">
        <v>88</v>
      </c>
      <c r="D2407" s="0" t="s">
        <v>1223</v>
      </c>
      <c r="E2407" s="395" t="n">
        <v>14.5</v>
      </c>
    </row>
    <row r="2408" customFormat="false" ht="12.75" hidden="false" customHeight="false" outlineLevel="0" collapsed="false">
      <c r="A2408" s="0" t="n">
        <v>3390</v>
      </c>
      <c r="B2408" s="0" t="s">
        <v>3609</v>
      </c>
      <c r="C2408" s="0" t="s">
        <v>88</v>
      </c>
      <c r="D2408" s="0" t="s">
        <v>1223</v>
      </c>
      <c r="E2408" s="395" t="n">
        <v>16.31</v>
      </c>
    </row>
    <row r="2409" customFormat="false" ht="12.75" hidden="false" customHeight="false" outlineLevel="0" collapsed="false">
      <c r="A2409" s="0" t="n">
        <v>12873</v>
      </c>
      <c r="B2409" s="0" t="s">
        <v>3610</v>
      </c>
      <c r="C2409" s="0" t="s">
        <v>1381</v>
      </c>
      <c r="D2409" s="0" t="s">
        <v>1221</v>
      </c>
      <c r="E2409" s="395" t="n">
        <v>18.97</v>
      </c>
    </row>
    <row r="2410" customFormat="false" ht="12.75" hidden="false" customHeight="false" outlineLevel="0" collapsed="false">
      <c r="A2410" s="0" t="n">
        <v>41076</v>
      </c>
      <c r="B2410" s="0" t="s">
        <v>3611</v>
      </c>
      <c r="C2410" s="0" t="s">
        <v>1383</v>
      </c>
      <c r="D2410" s="0" t="s">
        <v>1221</v>
      </c>
      <c r="E2410" s="395" t="n">
        <v>3377.81</v>
      </c>
    </row>
    <row r="2411" customFormat="false" ht="12.75" hidden="false" customHeight="false" outlineLevel="0" collapsed="false">
      <c r="A2411" s="0" t="n">
        <v>140</v>
      </c>
      <c r="B2411" s="0" t="s">
        <v>3612</v>
      </c>
      <c r="C2411" s="0" t="s">
        <v>753</v>
      </c>
      <c r="D2411" s="0" t="s">
        <v>1221</v>
      </c>
      <c r="E2411" s="395" t="n">
        <v>20.45</v>
      </c>
    </row>
    <row r="2412" customFormat="false" ht="12.75" hidden="false" customHeight="false" outlineLevel="0" collapsed="false">
      <c r="A2412" s="0" t="n">
        <v>151</v>
      </c>
      <c r="B2412" s="0" t="s">
        <v>3613</v>
      </c>
      <c r="C2412" s="0" t="s">
        <v>1271</v>
      </c>
      <c r="D2412" s="0" t="s">
        <v>1221</v>
      </c>
      <c r="E2412" s="395" t="n">
        <v>30.18</v>
      </c>
    </row>
    <row r="2413" customFormat="false" ht="12.75" hidden="false" customHeight="false" outlineLevel="0" collapsed="false">
      <c r="A2413" s="0" t="n">
        <v>7340</v>
      </c>
      <c r="B2413" s="0" t="s">
        <v>3614</v>
      </c>
      <c r="C2413" s="0" t="s">
        <v>1271</v>
      </c>
      <c r="D2413" s="0" t="s">
        <v>1221</v>
      </c>
      <c r="E2413" s="395" t="n">
        <v>31.57</v>
      </c>
    </row>
    <row r="2414" customFormat="false" ht="12.75" hidden="false" customHeight="false" outlineLevel="0" collapsed="false">
      <c r="A2414" s="0" t="n">
        <v>2701</v>
      </c>
      <c r="B2414" s="0" t="s">
        <v>3615</v>
      </c>
      <c r="C2414" s="0" t="s">
        <v>1381</v>
      </c>
      <c r="D2414" s="0" t="s">
        <v>1221</v>
      </c>
      <c r="E2414" s="395" t="n">
        <v>14.6</v>
      </c>
    </row>
    <row r="2415" customFormat="false" ht="12.75" hidden="false" customHeight="false" outlineLevel="0" collapsed="false">
      <c r="A2415" s="0" t="n">
        <v>40929</v>
      </c>
      <c r="B2415" s="0" t="s">
        <v>3616</v>
      </c>
      <c r="C2415" s="0" t="s">
        <v>1383</v>
      </c>
      <c r="D2415" s="0" t="s">
        <v>1221</v>
      </c>
      <c r="E2415" s="395" t="n">
        <v>2603.07</v>
      </c>
    </row>
    <row r="2416" customFormat="false" ht="12.75" hidden="false" customHeight="false" outlineLevel="0" collapsed="false">
      <c r="A2416" s="0" t="n">
        <v>38114</v>
      </c>
      <c r="B2416" s="0" t="s">
        <v>3617</v>
      </c>
      <c r="C2416" s="0" t="s">
        <v>88</v>
      </c>
      <c r="D2416" s="0" t="s">
        <v>1221</v>
      </c>
      <c r="E2416" s="395" t="n">
        <v>21.12</v>
      </c>
    </row>
    <row r="2417" customFormat="false" ht="12.75" hidden="false" customHeight="false" outlineLevel="0" collapsed="false">
      <c r="A2417" s="0" t="n">
        <v>38064</v>
      </c>
      <c r="B2417" s="0" t="s">
        <v>3618</v>
      </c>
      <c r="C2417" s="0" t="s">
        <v>88</v>
      </c>
      <c r="D2417" s="0" t="s">
        <v>1221</v>
      </c>
      <c r="E2417" s="395" t="n">
        <v>23.61</v>
      </c>
    </row>
    <row r="2418" customFormat="false" ht="12.75" hidden="false" customHeight="false" outlineLevel="0" collapsed="false">
      <c r="A2418" s="0" t="n">
        <v>38115</v>
      </c>
      <c r="B2418" s="0" t="s">
        <v>3619</v>
      </c>
      <c r="C2418" s="0" t="s">
        <v>88</v>
      </c>
      <c r="D2418" s="0" t="s">
        <v>1221</v>
      </c>
      <c r="E2418" s="395" t="n">
        <v>22.55</v>
      </c>
    </row>
    <row r="2419" customFormat="false" ht="12.75" hidden="false" customHeight="false" outlineLevel="0" collapsed="false">
      <c r="A2419" s="0" t="n">
        <v>38065</v>
      </c>
      <c r="B2419" s="0" t="s">
        <v>3620</v>
      </c>
      <c r="C2419" s="0" t="s">
        <v>88</v>
      </c>
      <c r="D2419" s="0" t="s">
        <v>1221</v>
      </c>
      <c r="E2419" s="395" t="n">
        <v>33.5</v>
      </c>
    </row>
    <row r="2420" customFormat="false" ht="12.75" hidden="false" customHeight="false" outlineLevel="0" collapsed="false">
      <c r="A2420" s="0" t="n">
        <v>38078</v>
      </c>
      <c r="B2420" s="0" t="s">
        <v>3621</v>
      </c>
      <c r="C2420" s="0" t="s">
        <v>88</v>
      </c>
      <c r="D2420" s="0" t="s">
        <v>1221</v>
      </c>
      <c r="E2420" s="395" t="n">
        <v>19.54</v>
      </c>
    </row>
    <row r="2421" customFormat="false" ht="12.75" hidden="false" customHeight="false" outlineLevel="0" collapsed="false">
      <c r="A2421" s="0" t="n">
        <v>38113</v>
      </c>
      <c r="B2421" s="0" t="s">
        <v>3622</v>
      </c>
      <c r="C2421" s="0" t="s">
        <v>88</v>
      </c>
      <c r="D2421" s="0" t="s">
        <v>1221</v>
      </c>
      <c r="E2421" s="395" t="n">
        <v>10.62</v>
      </c>
    </row>
    <row r="2422" customFormat="false" ht="12.75" hidden="false" customHeight="false" outlineLevel="0" collapsed="false">
      <c r="A2422" s="0" t="n">
        <v>38063</v>
      </c>
      <c r="B2422" s="0" t="s">
        <v>3623</v>
      </c>
      <c r="C2422" s="0" t="s">
        <v>88</v>
      </c>
      <c r="D2422" s="0" t="s">
        <v>1221</v>
      </c>
      <c r="E2422" s="395" t="n">
        <v>11.39</v>
      </c>
    </row>
    <row r="2423" customFormat="false" ht="12.75" hidden="false" customHeight="false" outlineLevel="0" collapsed="false">
      <c r="A2423" s="0" t="n">
        <v>38080</v>
      </c>
      <c r="B2423" s="0" t="s">
        <v>3624</v>
      </c>
      <c r="C2423" s="0" t="s">
        <v>88</v>
      </c>
      <c r="D2423" s="0" t="s">
        <v>1221</v>
      </c>
      <c r="E2423" s="395" t="n">
        <v>33.94</v>
      </c>
    </row>
    <row r="2424" customFormat="false" ht="12.75" hidden="false" customHeight="false" outlineLevel="0" collapsed="false">
      <c r="A2424" s="0" t="n">
        <v>38069</v>
      </c>
      <c r="B2424" s="0" t="s">
        <v>3625</v>
      </c>
      <c r="C2424" s="0" t="s">
        <v>88</v>
      </c>
      <c r="D2424" s="0" t="s">
        <v>1221</v>
      </c>
      <c r="E2424" s="395" t="n">
        <v>18.56</v>
      </c>
    </row>
    <row r="2425" customFormat="false" ht="12.75" hidden="false" customHeight="false" outlineLevel="0" collapsed="false">
      <c r="A2425" s="0" t="n">
        <v>38077</v>
      </c>
      <c r="B2425" s="0" t="s">
        <v>3626</v>
      </c>
      <c r="C2425" s="0" t="s">
        <v>88</v>
      </c>
      <c r="D2425" s="0" t="s">
        <v>1221</v>
      </c>
      <c r="E2425" s="395" t="n">
        <v>18.14</v>
      </c>
    </row>
    <row r="2426" customFormat="false" ht="12.75" hidden="false" customHeight="false" outlineLevel="0" collapsed="false">
      <c r="A2426" s="0" t="n">
        <v>38073</v>
      </c>
      <c r="B2426" s="0" t="s">
        <v>3627</v>
      </c>
      <c r="C2426" s="0" t="s">
        <v>88</v>
      </c>
      <c r="D2426" s="0" t="s">
        <v>1221</v>
      </c>
      <c r="E2426" s="395" t="n">
        <v>27.64</v>
      </c>
    </row>
    <row r="2427" customFormat="false" ht="12.75" hidden="false" customHeight="false" outlineLevel="0" collapsed="false">
      <c r="A2427" s="0" t="n">
        <v>38112</v>
      </c>
      <c r="B2427" s="0" t="s">
        <v>3628</v>
      </c>
      <c r="C2427" s="0" t="s">
        <v>88</v>
      </c>
      <c r="D2427" s="0" t="s">
        <v>1221</v>
      </c>
      <c r="E2427" s="395" t="n">
        <v>8.15</v>
      </c>
    </row>
    <row r="2428" customFormat="false" ht="12.75" hidden="false" customHeight="false" outlineLevel="0" collapsed="false">
      <c r="A2428" s="0" t="n">
        <v>38062</v>
      </c>
      <c r="B2428" s="0" t="s">
        <v>3629</v>
      </c>
      <c r="C2428" s="0" t="s">
        <v>88</v>
      </c>
      <c r="D2428" s="0" t="s">
        <v>1221</v>
      </c>
      <c r="E2428" s="395" t="n">
        <v>8.37</v>
      </c>
    </row>
    <row r="2429" customFormat="false" ht="12.75" hidden="false" customHeight="false" outlineLevel="0" collapsed="false">
      <c r="A2429" s="0" t="n">
        <v>12128</v>
      </c>
      <c r="B2429" s="0" t="s">
        <v>3630</v>
      </c>
      <c r="C2429" s="0" t="s">
        <v>88</v>
      </c>
      <c r="D2429" s="0" t="s">
        <v>1221</v>
      </c>
      <c r="E2429" s="395" t="n">
        <v>11.18</v>
      </c>
    </row>
    <row r="2430" customFormat="false" ht="12.75" hidden="false" customHeight="false" outlineLevel="0" collapsed="false">
      <c r="A2430" s="0" t="n">
        <v>12129</v>
      </c>
      <c r="B2430" s="0" t="s">
        <v>3631</v>
      </c>
      <c r="C2430" s="0" t="s">
        <v>88</v>
      </c>
      <c r="D2430" s="0" t="s">
        <v>1221</v>
      </c>
      <c r="E2430" s="395" t="n">
        <v>14.78</v>
      </c>
    </row>
    <row r="2431" customFormat="false" ht="12.75" hidden="false" customHeight="false" outlineLevel="0" collapsed="false">
      <c r="A2431" s="0" t="n">
        <v>38081</v>
      </c>
      <c r="B2431" s="0" t="s">
        <v>3632</v>
      </c>
      <c r="C2431" s="0" t="s">
        <v>88</v>
      </c>
      <c r="D2431" s="0" t="s">
        <v>1221</v>
      </c>
      <c r="E2431" s="395" t="n">
        <v>28.79</v>
      </c>
    </row>
    <row r="2432" customFormat="false" ht="12.75" hidden="false" customHeight="false" outlineLevel="0" collapsed="false">
      <c r="A2432" s="0" t="n">
        <v>38070</v>
      </c>
      <c r="B2432" s="0" t="s">
        <v>3633</v>
      </c>
      <c r="C2432" s="0" t="s">
        <v>88</v>
      </c>
      <c r="D2432" s="0" t="s">
        <v>1221</v>
      </c>
      <c r="E2432" s="395" t="n">
        <v>19.84</v>
      </c>
    </row>
    <row r="2433" customFormat="false" ht="12.75" hidden="false" customHeight="false" outlineLevel="0" collapsed="false">
      <c r="A2433" s="0" t="n">
        <v>38074</v>
      </c>
      <c r="B2433" s="0" t="s">
        <v>3634</v>
      </c>
      <c r="C2433" s="0" t="s">
        <v>88</v>
      </c>
      <c r="D2433" s="0" t="s">
        <v>1221</v>
      </c>
      <c r="E2433" s="395" t="n">
        <v>30.17</v>
      </c>
    </row>
    <row r="2434" customFormat="false" ht="12.75" hidden="false" customHeight="false" outlineLevel="0" collapsed="false">
      <c r="A2434" s="0" t="n">
        <v>38079</v>
      </c>
      <c r="B2434" s="0" t="s">
        <v>3635</v>
      </c>
      <c r="C2434" s="0" t="s">
        <v>88</v>
      </c>
      <c r="D2434" s="0" t="s">
        <v>1221</v>
      </c>
      <c r="E2434" s="395" t="n">
        <v>25.89</v>
      </c>
    </row>
    <row r="2435" customFormat="false" ht="12.75" hidden="false" customHeight="false" outlineLevel="0" collapsed="false">
      <c r="A2435" s="0" t="n">
        <v>38072</v>
      </c>
      <c r="B2435" s="0" t="s">
        <v>3636</v>
      </c>
      <c r="C2435" s="0" t="s">
        <v>88</v>
      </c>
      <c r="D2435" s="0" t="s">
        <v>1221</v>
      </c>
      <c r="E2435" s="395" t="n">
        <v>24.88</v>
      </c>
    </row>
    <row r="2436" customFormat="false" ht="12.75" hidden="false" customHeight="false" outlineLevel="0" collapsed="false">
      <c r="A2436" s="0" t="n">
        <v>38068</v>
      </c>
      <c r="B2436" s="0" t="s">
        <v>3637</v>
      </c>
      <c r="C2436" s="0" t="s">
        <v>88</v>
      </c>
      <c r="D2436" s="0" t="s">
        <v>1221</v>
      </c>
      <c r="E2436" s="395" t="n">
        <v>17.18</v>
      </c>
    </row>
    <row r="2437" customFormat="false" ht="12.75" hidden="false" customHeight="false" outlineLevel="0" collapsed="false">
      <c r="A2437" s="0" t="n">
        <v>38071</v>
      </c>
      <c r="B2437" s="0" t="s">
        <v>3638</v>
      </c>
      <c r="C2437" s="0" t="s">
        <v>88</v>
      </c>
      <c r="D2437" s="0" t="s">
        <v>1221</v>
      </c>
      <c r="E2437" s="395" t="n">
        <v>20.54</v>
      </c>
    </row>
    <row r="2438" customFormat="false" ht="12.75" hidden="false" customHeight="false" outlineLevel="0" collapsed="false">
      <c r="A2438" s="0" t="n">
        <v>38412</v>
      </c>
      <c r="B2438" s="0" t="s">
        <v>3639</v>
      </c>
      <c r="C2438" s="0" t="s">
        <v>88</v>
      </c>
      <c r="D2438" s="0" t="s">
        <v>1228</v>
      </c>
      <c r="E2438" s="395" t="n">
        <v>1127.45</v>
      </c>
    </row>
    <row r="2439" customFormat="false" ht="12.75" hidden="false" customHeight="false" outlineLevel="0" collapsed="false">
      <c r="A2439" s="0" t="n">
        <v>3405</v>
      </c>
      <c r="B2439" s="0" t="s">
        <v>3640</v>
      </c>
      <c r="C2439" s="0" t="s">
        <v>88</v>
      </c>
      <c r="D2439" s="0" t="s">
        <v>1223</v>
      </c>
      <c r="E2439" s="395" t="n">
        <v>98.01</v>
      </c>
    </row>
    <row r="2440" customFormat="false" ht="12.75" hidden="false" customHeight="false" outlineLevel="0" collapsed="false">
      <c r="A2440" s="0" t="n">
        <v>3394</v>
      </c>
      <c r="B2440" s="0" t="s">
        <v>819</v>
      </c>
      <c r="C2440" s="0" t="s">
        <v>88</v>
      </c>
      <c r="D2440" s="0" t="s">
        <v>1223</v>
      </c>
      <c r="E2440" s="395" t="n">
        <v>517.36</v>
      </c>
    </row>
    <row r="2441" customFormat="false" ht="12.75" hidden="false" customHeight="false" outlineLevel="0" collapsed="false">
      <c r="A2441" s="0" t="n">
        <v>3393</v>
      </c>
      <c r="B2441" s="0" t="s">
        <v>3641</v>
      </c>
      <c r="C2441" s="0" t="s">
        <v>88</v>
      </c>
      <c r="D2441" s="0" t="s">
        <v>1223</v>
      </c>
      <c r="E2441" s="395" t="n">
        <v>880.86</v>
      </c>
    </row>
    <row r="2442" customFormat="false" ht="12.75" hidden="false" customHeight="false" outlineLevel="0" collapsed="false">
      <c r="A2442" s="0" t="n">
        <v>3406</v>
      </c>
      <c r="B2442" s="0" t="s">
        <v>3642</v>
      </c>
      <c r="C2442" s="0" t="s">
        <v>88</v>
      </c>
      <c r="D2442" s="0" t="s">
        <v>1223</v>
      </c>
      <c r="E2442" s="395" t="n">
        <v>30</v>
      </c>
    </row>
    <row r="2443" customFormat="false" ht="12.75" hidden="false" customHeight="false" outlineLevel="0" collapsed="false">
      <c r="A2443" s="0" t="n">
        <v>3395</v>
      </c>
      <c r="B2443" s="0" t="s">
        <v>3643</v>
      </c>
      <c r="C2443" s="0" t="s">
        <v>88</v>
      </c>
      <c r="D2443" s="0" t="s">
        <v>1223</v>
      </c>
      <c r="E2443" s="395" t="n">
        <v>126.55</v>
      </c>
    </row>
    <row r="2444" customFormat="false" ht="12.75" hidden="false" customHeight="false" outlineLevel="0" collapsed="false">
      <c r="A2444" s="0" t="n">
        <v>3398</v>
      </c>
      <c r="B2444" s="0" t="s">
        <v>3644</v>
      </c>
      <c r="C2444" s="0" t="s">
        <v>88</v>
      </c>
      <c r="D2444" s="0" t="s">
        <v>1223</v>
      </c>
      <c r="E2444" s="395" t="n">
        <v>6.01</v>
      </c>
    </row>
    <row r="2445" customFormat="false" ht="12.75" hidden="false" customHeight="false" outlineLevel="0" collapsed="false">
      <c r="A2445" s="0" t="n">
        <v>40662</v>
      </c>
      <c r="B2445" s="0" t="s">
        <v>3645</v>
      </c>
      <c r="C2445" s="0" t="s">
        <v>88</v>
      </c>
      <c r="D2445" s="0" t="s">
        <v>1223</v>
      </c>
      <c r="E2445" s="395" t="n">
        <v>328.65</v>
      </c>
    </row>
    <row r="2446" customFormat="false" ht="12.75" hidden="false" customHeight="false" outlineLevel="0" collapsed="false">
      <c r="A2446" s="0" t="n">
        <v>3437</v>
      </c>
      <c r="B2446" s="0" t="s">
        <v>3646</v>
      </c>
      <c r="C2446" s="0" t="s">
        <v>751</v>
      </c>
      <c r="D2446" s="0" t="s">
        <v>1223</v>
      </c>
      <c r="E2446" s="395" t="n">
        <v>912.93</v>
      </c>
    </row>
    <row r="2447" customFormat="false" ht="12.75" hidden="false" customHeight="false" outlineLevel="0" collapsed="false">
      <c r="A2447" s="0" t="n">
        <v>11190</v>
      </c>
      <c r="B2447" s="0" t="s">
        <v>3647</v>
      </c>
      <c r="C2447" s="0" t="s">
        <v>88</v>
      </c>
      <c r="D2447" s="0" t="s">
        <v>1223</v>
      </c>
      <c r="E2447" s="395" t="n">
        <v>229</v>
      </c>
    </row>
    <row r="2448" customFormat="false" ht="12.75" hidden="false" customHeight="false" outlineLevel="0" collapsed="false">
      <c r="A2448" s="0" t="n">
        <v>34377</v>
      </c>
      <c r="B2448" s="0" t="s">
        <v>3648</v>
      </c>
      <c r="C2448" s="0" t="s">
        <v>88</v>
      </c>
      <c r="D2448" s="0" t="s">
        <v>1221</v>
      </c>
      <c r="E2448" s="395" t="n">
        <v>188.78</v>
      </c>
    </row>
    <row r="2449" customFormat="false" ht="12.75" hidden="false" customHeight="false" outlineLevel="0" collapsed="false">
      <c r="A2449" s="0" t="n">
        <v>3428</v>
      </c>
      <c r="B2449" s="0" t="s">
        <v>3649</v>
      </c>
      <c r="C2449" s="0" t="s">
        <v>751</v>
      </c>
      <c r="D2449" s="0" t="s">
        <v>1223</v>
      </c>
      <c r="E2449" s="395" t="n">
        <v>1354.17</v>
      </c>
    </row>
    <row r="2450" customFormat="false" ht="12.75" hidden="false" customHeight="false" outlineLevel="0" collapsed="false">
      <c r="A2450" s="0" t="n">
        <v>3429</v>
      </c>
      <c r="B2450" s="0" t="s">
        <v>3650</v>
      </c>
      <c r="C2450" s="0" t="s">
        <v>751</v>
      </c>
      <c r="D2450" s="0" t="s">
        <v>1223</v>
      </c>
      <c r="E2450" s="395" t="n">
        <v>773.7</v>
      </c>
    </row>
    <row r="2451" customFormat="false" ht="12.75" hidden="false" customHeight="false" outlineLevel="0" collapsed="false">
      <c r="A2451" s="0" t="n">
        <v>34364</v>
      </c>
      <c r="B2451" s="0" t="s">
        <v>3651</v>
      </c>
      <c r="C2451" s="0" t="s">
        <v>88</v>
      </c>
      <c r="D2451" s="0" t="s">
        <v>1221</v>
      </c>
      <c r="E2451" s="395" t="n">
        <v>619.43</v>
      </c>
    </row>
    <row r="2452" customFormat="false" ht="12.75" hidden="false" customHeight="false" outlineLevel="0" collapsed="false">
      <c r="A2452" s="0" t="n">
        <v>11199</v>
      </c>
      <c r="B2452" s="0" t="s">
        <v>3652</v>
      </c>
      <c r="C2452" s="0" t="s">
        <v>88</v>
      </c>
      <c r="D2452" s="0" t="s">
        <v>1223</v>
      </c>
      <c r="E2452" s="395" t="n">
        <v>1264.72</v>
      </c>
    </row>
    <row r="2453" customFormat="false" ht="12.75" hidden="false" customHeight="false" outlineLevel="0" collapsed="false">
      <c r="A2453" s="0" t="n">
        <v>34369</v>
      </c>
      <c r="B2453" s="0" t="s">
        <v>3653</v>
      </c>
      <c r="C2453" s="0" t="s">
        <v>88</v>
      </c>
      <c r="D2453" s="0" t="s">
        <v>1221</v>
      </c>
      <c r="E2453" s="395" t="n">
        <v>656.6</v>
      </c>
    </row>
    <row r="2454" customFormat="false" ht="12.75" hidden="false" customHeight="false" outlineLevel="0" collapsed="false">
      <c r="A2454" s="0" t="n">
        <v>36896</v>
      </c>
      <c r="B2454" s="0" t="s">
        <v>3654</v>
      </c>
      <c r="C2454" s="0" t="s">
        <v>88</v>
      </c>
      <c r="D2454" s="0" t="s">
        <v>1228</v>
      </c>
      <c r="E2454" s="395" t="n">
        <v>365.63</v>
      </c>
    </row>
    <row r="2455" customFormat="false" ht="12.75" hidden="false" customHeight="false" outlineLevel="0" collapsed="false">
      <c r="A2455" s="0" t="n">
        <v>34367</v>
      </c>
      <c r="B2455" s="0" t="s">
        <v>3655</v>
      </c>
      <c r="C2455" s="0" t="s">
        <v>88</v>
      </c>
      <c r="D2455" s="0" t="s">
        <v>1221</v>
      </c>
      <c r="E2455" s="395" t="n">
        <v>471.24</v>
      </c>
    </row>
    <row r="2456" customFormat="false" ht="12.75" hidden="false" customHeight="false" outlineLevel="0" collapsed="false">
      <c r="A2456" s="0" t="n">
        <v>36897</v>
      </c>
      <c r="B2456" s="0" t="s">
        <v>3656</v>
      </c>
      <c r="C2456" s="0" t="s">
        <v>88</v>
      </c>
      <c r="D2456" s="0" t="s">
        <v>1221</v>
      </c>
      <c r="E2456" s="395" t="n">
        <v>570.56</v>
      </c>
    </row>
    <row r="2457" customFormat="false" ht="12.75" hidden="false" customHeight="false" outlineLevel="0" collapsed="false">
      <c r="A2457" s="0" t="n">
        <v>40659</v>
      </c>
      <c r="B2457" s="0" t="s">
        <v>3657</v>
      </c>
      <c r="C2457" s="0" t="s">
        <v>751</v>
      </c>
      <c r="D2457" s="0" t="s">
        <v>1223</v>
      </c>
      <c r="E2457" s="395" t="n">
        <v>1291.66</v>
      </c>
    </row>
    <row r="2458" customFormat="false" ht="12.75" hidden="false" customHeight="false" outlineLevel="0" collapsed="false">
      <c r="A2458" s="0" t="n">
        <v>40660</v>
      </c>
      <c r="B2458" s="0" t="s">
        <v>3658</v>
      </c>
      <c r="C2458" s="0" t="s">
        <v>751</v>
      </c>
      <c r="D2458" s="0" t="s">
        <v>1223</v>
      </c>
      <c r="E2458" s="395" t="n">
        <v>1637.02</v>
      </c>
    </row>
    <row r="2459" customFormat="false" ht="12.75" hidden="false" customHeight="false" outlineLevel="0" collapsed="false">
      <c r="A2459" s="0" t="n">
        <v>40661</v>
      </c>
      <c r="B2459" s="0" t="s">
        <v>3659</v>
      </c>
      <c r="C2459" s="0" t="s">
        <v>751</v>
      </c>
      <c r="D2459" s="0" t="s">
        <v>1223</v>
      </c>
      <c r="E2459" s="395" t="n">
        <v>1006.49</v>
      </c>
    </row>
    <row r="2460" customFormat="false" ht="12.75" hidden="false" customHeight="false" outlineLevel="0" collapsed="false">
      <c r="A2460" s="0" t="n">
        <v>3421</v>
      </c>
      <c r="B2460" s="0" t="s">
        <v>3660</v>
      </c>
      <c r="C2460" s="0" t="s">
        <v>751</v>
      </c>
      <c r="D2460" s="0" t="s">
        <v>1223</v>
      </c>
      <c r="E2460" s="395" t="n">
        <v>1014.19</v>
      </c>
    </row>
    <row r="2461" customFormat="false" ht="12.75" hidden="false" customHeight="false" outlineLevel="0" collapsed="false">
      <c r="A2461" s="0" t="n">
        <v>599</v>
      </c>
      <c r="B2461" s="0" t="s">
        <v>3661</v>
      </c>
      <c r="C2461" s="0" t="s">
        <v>751</v>
      </c>
      <c r="D2461" s="0" t="s">
        <v>1221</v>
      </c>
      <c r="E2461" s="395" t="n">
        <v>666.83</v>
      </c>
    </row>
    <row r="2462" customFormat="false" ht="12.75" hidden="false" customHeight="false" outlineLevel="0" collapsed="false">
      <c r="A2462" s="0" t="n">
        <v>44053</v>
      </c>
      <c r="B2462" s="0" t="s">
        <v>3662</v>
      </c>
      <c r="C2462" s="0" t="s">
        <v>88</v>
      </c>
      <c r="D2462" s="0" t="s">
        <v>1221</v>
      </c>
      <c r="E2462" s="395" t="n">
        <v>1480.05</v>
      </c>
    </row>
    <row r="2463" customFormat="false" ht="12.75" hidden="false" customHeight="false" outlineLevel="0" collapsed="false">
      <c r="A2463" s="0" t="n">
        <v>3423</v>
      </c>
      <c r="B2463" s="0" t="s">
        <v>3663</v>
      </c>
      <c r="C2463" s="0" t="s">
        <v>751</v>
      </c>
      <c r="D2463" s="0" t="s">
        <v>1223</v>
      </c>
      <c r="E2463" s="395" t="n">
        <v>1430.25</v>
      </c>
    </row>
    <row r="2464" customFormat="false" ht="12.75" hidden="false" customHeight="false" outlineLevel="0" collapsed="false">
      <c r="A2464" s="0" t="n">
        <v>34381</v>
      </c>
      <c r="B2464" s="0" t="s">
        <v>3664</v>
      </c>
      <c r="C2464" s="0" t="s">
        <v>88</v>
      </c>
      <c r="D2464" s="0" t="s">
        <v>1221</v>
      </c>
      <c r="E2464" s="395" t="n">
        <v>269.25</v>
      </c>
    </row>
    <row r="2465" customFormat="false" ht="12.75" hidden="false" customHeight="false" outlineLevel="0" collapsed="false">
      <c r="A2465" s="0" t="n">
        <v>34797</v>
      </c>
      <c r="B2465" s="0" t="s">
        <v>3665</v>
      </c>
      <c r="C2465" s="0" t="s">
        <v>88</v>
      </c>
      <c r="D2465" s="0" t="s">
        <v>1223</v>
      </c>
      <c r="E2465" s="395" t="n">
        <v>498.8</v>
      </c>
    </row>
    <row r="2466" customFormat="false" ht="12.75" hidden="false" customHeight="false" outlineLevel="0" collapsed="false">
      <c r="A2466" s="0" t="n">
        <v>44054</v>
      </c>
      <c r="B2466" s="0" t="s">
        <v>3666</v>
      </c>
      <c r="C2466" s="0" t="s">
        <v>88</v>
      </c>
      <c r="D2466" s="0" t="s">
        <v>1221</v>
      </c>
      <c r="E2466" s="395" t="n">
        <v>530.95</v>
      </c>
    </row>
    <row r="2467" customFormat="false" ht="12.75" hidden="false" customHeight="false" outlineLevel="0" collapsed="false">
      <c r="A2467" s="0" t="n">
        <v>44399</v>
      </c>
      <c r="B2467" s="0" t="s">
        <v>3667</v>
      </c>
      <c r="C2467" s="0" t="s">
        <v>88</v>
      </c>
      <c r="D2467" s="0" t="s">
        <v>1221</v>
      </c>
      <c r="E2467" s="395" t="n">
        <v>725.45</v>
      </c>
    </row>
    <row r="2468" customFormat="false" ht="12.75" hidden="false" customHeight="false" outlineLevel="0" collapsed="false">
      <c r="A2468" s="0" t="n">
        <v>44503</v>
      </c>
      <c r="B2468" s="0" t="s">
        <v>3668</v>
      </c>
      <c r="C2468" s="0" t="s">
        <v>1381</v>
      </c>
      <c r="D2468" s="0" t="s">
        <v>1221</v>
      </c>
      <c r="E2468" s="395" t="n">
        <v>13.59</v>
      </c>
    </row>
    <row r="2469" customFormat="false" ht="12.75" hidden="false" customHeight="false" outlineLevel="0" collapsed="false">
      <c r="A2469" s="0" t="n">
        <v>41077</v>
      </c>
      <c r="B2469" s="0" t="s">
        <v>3669</v>
      </c>
      <c r="C2469" s="0" t="s">
        <v>1383</v>
      </c>
      <c r="D2469" s="0" t="s">
        <v>1221</v>
      </c>
      <c r="E2469" s="395" t="n">
        <v>2421</v>
      </c>
    </row>
    <row r="2470" customFormat="false" ht="12.75" hidden="false" customHeight="false" outlineLevel="0" collapsed="false">
      <c r="A2470" s="0" t="n">
        <v>20159</v>
      </c>
      <c r="B2470" s="0" t="s">
        <v>3670</v>
      </c>
      <c r="C2470" s="0" t="s">
        <v>88</v>
      </c>
      <c r="D2470" s="0" t="s">
        <v>1221</v>
      </c>
      <c r="E2470" s="395" t="n">
        <v>62.3</v>
      </c>
    </row>
    <row r="2471" customFormat="false" ht="12.75" hidden="false" customHeight="false" outlineLevel="0" collapsed="false">
      <c r="A2471" s="0" t="n">
        <v>37963</v>
      </c>
      <c r="B2471" s="0" t="s">
        <v>3671</v>
      </c>
      <c r="C2471" s="0" t="s">
        <v>88</v>
      </c>
      <c r="D2471" s="0" t="s">
        <v>1221</v>
      </c>
      <c r="E2471" s="395" t="n">
        <v>3.45</v>
      </c>
    </row>
    <row r="2472" customFormat="false" ht="12.75" hidden="false" customHeight="false" outlineLevel="0" collapsed="false">
      <c r="A2472" s="0" t="n">
        <v>37964</v>
      </c>
      <c r="B2472" s="0" t="s">
        <v>3672</v>
      </c>
      <c r="C2472" s="0" t="s">
        <v>88</v>
      </c>
      <c r="D2472" s="0" t="s">
        <v>1221</v>
      </c>
      <c r="E2472" s="395" t="n">
        <v>5.76</v>
      </c>
    </row>
    <row r="2473" customFormat="false" ht="12.75" hidden="false" customHeight="false" outlineLevel="0" collapsed="false">
      <c r="A2473" s="0" t="n">
        <v>37965</v>
      </c>
      <c r="B2473" s="0" t="s">
        <v>3673</v>
      </c>
      <c r="C2473" s="0" t="s">
        <v>88</v>
      </c>
      <c r="D2473" s="0" t="s">
        <v>1221</v>
      </c>
      <c r="E2473" s="395" t="n">
        <v>8.34</v>
      </c>
    </row>
    <row r="2474" customFormat="false" ht="12.75" hidden="false" customHeight="false" outlineLevel="0" collapsed="false">
      <c r="A2474" s="0" t="n">
        <v>37966</v>
      </c>
      <c r="B2474" s="0" t="s">
        <v>3674</v>
      </c>
      <c r="C2474" s="0" t="s">
        <v>88</v>
      </c>
      <c r="D2474" s="0" t="s">
        <v>1221</v>
      </c>
      <c r="E2474" s="395" t="n">
        <v>15.11</v>
      </c>
    </row>
    <row r="2475" customFormat="false" ht="12.75" hidden="false" customHeight="false" outlineLevel="0" collapsed="false">
      <c r="A2475" s="0" t="n">
        <v>37967</v>
      </c>
      <c r="B2475" s="0" t="s">
        <v>3675</v>
      </c>
      <c r="C2475" s="0" t="s">
        <v>88</v>
      </c>
      <c r="D2475" s="0" t="s">
        <v>1221</v>
      </c>
      <c r="E2475" s="395" t="n">
        <v>24.24</v>
      </c>
    </row>
    <row r="2476" customFormat="false" ht="12.75" hidden="false" customHeight="false" outlineLevel="0" collapsed="false">
      <c r="A2476" s="0" t="n">
        <v>37968</v>
      </c>
      <c r="B2476" s="0" t="s">
        <v>3676</v>
      </c>
      <c r="C2476" s="0" t="s">
        <v>88</v>
      </c>
      <c r="D2476" s="0" t="s">
        <v>1221</v>
      </c>
      <c r="E2476" s="395" t="n">
        <v>53.16</v>
      </c>
    </row>
    <row r="2477" customFormat="false" ht="12.75" hidden="false" customHeight="false" outlineLevel="0" collapsed="false">
      <c r="A2477" s="0" t="n">
        <v>37969</v>
      </c>
      <c r="B2477" s="0" t="s">
        <v>3677</v>
      </c>
      <c r="C2477" s="0" t="s">
        <v>88</v>
      </c>
      <c r="D2477" s="0" t="s">
        <v>1221</v>
      </c>
      <c r="E2477" s="395" t="n">
        <v>142.02</v>
      </c>
    </row>
    <row r="2478" customFormat="false" ht="12.75" hidden="false" customHeight="false" outlineLevel="0" collapsed="false">
      <c r="A2478" s="0" t="n">
        <v>37970</v>
      </c>
      <c r="B2478" s="0" t="s">
        <v>3678</v>
      </c>
      <c r="C2478" s="0" t="s">
        <v>88</v>
      </c>
      <c r="D2478" s="0" t="s">
        <v>1221</v>
      </c>
      <c r="E2478" s="395" t="n">
        <v>165.67</v>
      </c>
    </row>
    <row r="2479" customFormat="false" ht="12.75" hidden="false" customHeight="false" outlineLevel="0" collapsed="false">
      <c r="A2479" s="0" t="n">
        <v>21118</v>
      </c>
      <c r="B2479" s="0" t="s">
        <v>3679</v>
      </c>
      <c r="C2479" s="0" t="s">
        <v>88</v>
      </c>
      <c r="D2479" s="0" t="s">
        <v>1228</v>
      </c>
      <c r="E2479" s="395" t="n">
        <v>2.61</v>
      </c>
    </row>
    <row r="2480" customFormat="false" ht="12.75" hidden="false" customHeight="false" outlineLevel="0" collapsed="false">
      <c r="A2480" s="0" t="n">
        <v>37956</v>
      </c>
      <c r="B2480" s="0" t="s">
        <v>3680</v>
      </c>
      <c r="C2480" s="0" t="s">
        <v>88</v>
      </c>
      <c r="D2480" s="0" t="s">
        <v>1221</v>
      </c>
      <c r="E2480" s="395" t="n">
        <v>4.13</v>
      </c>
    </row>
    <row r="2481" customFormat="false" ht="12.75" hidden="false" customHeight="false" outlineLevel="0" collapsed="false">
      <c r="A2481" s="0" t="n">
        <v>37957</v>
      </c>
      <c r="B2481" s="0" t="s">
        <v>3681</v>
      </c>
      <c r="C2481" s="0" t="s">
        <v>88</v>
      </c>
      <c r="D2481" s="0" t="s">
        <v>1221</v>
      </c>
      <c r="E2481" s="395" t="n">
        <v>8.72</v>
      </c>
    </row>
    <row r="2482" customFormat="false" ht="12.75" hidden="false" customHeight="false" outlineLevel="0" collapsed="false">
      <c r="A2482" s="0" t="n">
        <v>37958</v>
      </c>
      <c r="B2482" s="0" t="s">
        <v>3682</v>
      </c>
      <c r="C2482" s="0" t="s">
        <v>88</v>
      </c>
      <c r="D2482" s="0" t="s">
        <v>1221</v>
      </c>
      <c r="E2482" s="395" t="n">
        <v>15.11</v>
      </c>
    </row>
    <row r="2483" customFormat="false" ht="12.75" hidden="false" customHeight="false" outlineLevel="0" collapsed="false">
      <c r="A2483" s="0" t="n">
        <v>37959</v>
      </c>
      <c r="B2483" s="0" t="s">
        <v>3683</v>
      </c>
      <c r="C2483" s="0" t="s">
        <v>88</v>
      </c>
      <c r="D2483" s="0" t="s">
        <v>1221</v>
      </c>
      <c r="E2483" s="395" t="n">
        <v>24.24</v>
      </c>
    </row>
    <row r="2484" customFormat="false" ht="12.75" hidden="false" customHeight="false" outlineLevel="0" collapsed="false">
      <c r="A2484" s="0" t="n">
        <v>37960</v>
      </c>
      <c r="B2484" s="0" t="s">
        <v>3684</v>
      </c>
      <c r="C2484" s="0" t="s">
        <v>88</v>
      </c>
      <c r="D2484" s="0" t="s">
        <v>1221</v>
      </c>
      <c r="E2484" s="395" t="n">
        <v>52.2</v>
      </c>
    </row>
    <row r="2485" customFormat="false" ht="12.75" hidden="false" customHeight="false" outlineLevel="0" collapsed="false">
      <c r="A2485" s="0" t="n">
        <v>37961</v>
      </c>
      <c r="B2485" s="0" t="s">
        <v>3685</v>
      </c>
      <c r="C2485" s="0" t="s">
        <v>88</v>
      </c>
      <c r="D2485" s="0" t="s">
        <v>1221</v>
      </c>
      <c r="E2485" s="395" t="n">
        <v>138.49</v>
      </c>
    </row>
    <row r="2486" customFormat="false" ht="12.75" hidden="false" customHeight="false" outlineLevel="0" collapsed="false">
      <c r="A2486" s="0" t="n">
        <v>37962</v>
      </c>
      <c r="B2486" s="0" t="s">
        <v>3686</v>
      </c>
      <c r="C2486" s="0" t="s">
        <v>88</v>
      </c>
      <c r="D2486" s="0" t="s">
        <v>1221</v>
      </c>
      <c r="E2486" s="395" t="n">
        <v>160.92</v>
      </c>
    </row>
    <row r="2487" customFormat="false" ht="12.75" hidden="false" customHeight="false" outlineLevel="0" collapsed="false">
      <c r="A2487" s="0" t="n">
        <v>3533</v>
      </c>
      <c r="B2487" s="0" t="s">
        <v>3687</v>
      </c>
      <c r="C2487" s="0" t="s">
        <v>88</v>
      </c>
      <c r="D2487" s="0" t="s">
        <v>1221</v>
      </c>
      <c r="E2487" s="395" t="n">
        <v>2.91</v>
      </c>
    </row>
    <row r="2488" customFormat="false" ht="12.75" hidden="false" customHeight="false" outlineLevel="0" collapsed="false">
      <c r="A2488" s="0" t="n">
        <v>3538</v>
      </c>
      <c r="B2488" s="0" t="s">
        <v>3688</v>
      </c>
      <c r="C2488" s="0" t="s">
        <v>88</v>
      </c>
      <c r="D2488" s="0" t="s">
        <v>1221</v>
      </c>
      <c r="E2488" s="395" t="n">
        <v>5.03</v>
      </c>
    </row>
    <row r="2489" customFormat="false" ht="12.75" hidden="false" customHeight="false" outlineLevel="0" collapsed="false">
      <c r="A2489" s="0" t="n">
        <v>3497</v>
      </c>
      <c r="B2489" s="0" t="s">
        <v>3689</v>
      </c>
      <c r="C2489" s="0" t="s">
        <v>88</v>
      </c>
      <c r="D2489" s="0" t="s">
        <v>1221</v>
      </c>
      <c r="E2489" s="395" t="n">
        <v>18.78</v>
      </c>
    </row>
    <row r="2490" customFormat="false" ht="12.75" hidden="false" customHeight="false" outlineLevel="0" collapsed="false">
      <c r="A2490" s="0" t="n">
        <v>3498</v>
      </c>
      <c r="B2490" s="0" t="s">
        <v>3690</v>
      </c>
      <c r="C2490" s="0" t="s">
        <v>88</v>
      </c>
      <c r="D2490" s="0" t="s">
        <v>1221</v>
      </c>
      <c r="E2490" s="395" t="n">
        <v>5.96</v>
      </c>
    </row>
    <row r="2491" customFormat="false" ht="12.75" hidden="false" customHeight="false" outlineLevel="0" collapsed="false">
      <c r="A2491" s="0" t="n">
        <v>3496</v>
      </c>
      <c r="B2491" s="0" t="s">
        <v>3691</v>
      </c>
      <c r="C2491" s="0" t="s">
        <v>88</v>
      </c>
      <c r="D2491" s="0" t="s">
        <v>1221</v>
      </c>
      <c r="E2491" s="395" t="n">
        <v>4.81</v>
      </c>
    </row>
    <row r="2492" customFormat="false" ht="12.75" hidden="false" customHeight="false" outlineLevel="0" collapsed="false">
      <c r="A2492" s="0" t="n">
        <v>38429</v>
      </c>
      <c r="B2492" s="0" t="s">
        <v>3692</v>
      </c>
      <c r="C2492" s="0" t="s">
        <v>88</v>
      </c>
      <c r="D2492" s="0" t="s">
        <v>1221</v>
      </c>
      <c r="E2492" s="395" t="n">
        <v>8.81</v>
      </c>
    </row>
    <row r="2493" customFormat="false" ht="12.75" hidden="false" customHeight="false" outlineLevel="0" collapsed="false">
      <c r="A2493" s="0" t="n">
        <v>38431</v>
      </c>
      <c r="B2493" s="0" t="s">
        <v>3693</v>
      </c>
      <c r="C2493" s="0" t="s">
        <v>88</v>
      </c>
      <c r="D2493" s="0" t="s">
        <v>1221</v>
      </c>
      <c r="E2493" s="395" t="n">
        <v>13.96</v>
      </c>
    </row>
    <row r="2494" customFormat="false" ht="12.75" hidden="false" customHeight="false" outlineLevel="0" collapsed="false">
      <c r="A2494" s="0" t="n">
        <v>38430</v>
      </c>
      <c r="B2494" s="0" t="s">
        <v>3694</v>
      </c>
      <c r="C2494" s="0" t="s">
        <v>88</v>
      </c>
      <c r="D2494" s="0" t="s">
        <v>1221</v>
      </c>
      <c r="E2494" s="395" t="n">
        <v>17.84</v>
      </c>
    </row>
    <row r="2495" customFormat="false" ht="12.75" hidden="false" customHeight="false" outlineLevel="0" collapsed="false">
      <c r="A2495" s="0" t="n">
        <v>36348</v>
      </c>
      <c r="B2495" s="0" t="s">
        <v>3695</v>
      </c>
      <c r="C2495" s="0" t="s">
        <v>88</v>
      </c>
      <c r="D2495" s="0" t="s">
        <v>1221</v>
      </c>
      <c r="E2495" s="395" t="n">
        <v>2.02</v>
      </c>
    </row>
    <row r="2496" customFormat="false" ht="12.75" hidden="false" customHeight="false" outlineLevel="0" collapsed="false">
      <c r="A2496" s="0" t="n">
        <v>36349</v>
      </c>
      <c r="B2496" s="0" t="s">
        <v>3696</v>
      </c>
      <c r="C2496" s="0" t="s">
        <v>88</v>
      </c>
      <c r="D2496" s="0" t="s">
        <v>1221</v>
      </c>
      <c r="E2496" s="395" t="n">
        <v>3.04</v>
      </c>
    </row>
    <row r="2497" customFormat="false" ht="12.75" hidden="false" customHeight="false" outlineLevel="0" collapsed="false">
      <c r="A2497" s="0" t="n">
        <v>38433</v>
      </c>
      <c r="B2497" s="0" t="s">
        <v>3697</v>
      </c>
      <c r="C2497" s="0" t="s">
        <v>88</v>
      </c>
      <c r="D2497" s="0" t="s">
        <v>1221</v>
      </c>
      <c r="E2497" s="395" t="n">
        <v>5.63</v>
      </c>
    </row>
    <row r="2498" customFormat="false" ht="12.75" hidden="false" customHeight="false" outlineLevel="0" collapsed="false">
      <c r="A2498" s="0" t="n">
        <v>38440</v>
      </c>
      <c r="B2498" s="0" t="s">
        <v>3698</v>
      </c>
      <c r="C2498" s="0" t="s">
        <v>88</v>
      </c>
      <c r="D2498" s="0" t="s">
        <v>1221</v>
      </c>
      <c r="E2498" s="395" t="n">
        <v>194.21</v>
      </c>
    </row>
    <row r="2499" customFormat="false" ht="12.75" hidden="false" customHeight="false" outlineLevel="0" collapsed="false">
      <c r="A2499" s="0" t="n">
        <v>36359</v>
      </c>
      <c r="B2499" s="0" t="s">
        <v>3699</v>
      </c>
      <c r="C2499" s="0" t="s">
        <v>88</v>
      </c>
      <c r="D2499" s="0" t="s">
        <v>1221</v>
      </c>
      <c r="E2499" s="395" t="n">
        <v>2.41</v>
      </c>
    </row>
    <row r="2500" customFormat="false" ht="12.75" hidden="false" customHeight="false" outlineLevel="0" collapsed="false">
      <c r="A2500" s="0" t="n">
        <v>36360</v>
      </c>
      <c r="B2500" s="0" t="s">
        <v>3700</v>
      </c>
      <c r="C2500" s="0" t="s">
        <v>88</v>
      </c>
      <c r="D2500" s="0" t="s">
        <v>1221</v>
      </c>
      <c r="E2500" s="395" t="n">
        <v>3.72</v>
      </c>
    </row>
    <row r="2501" customFormat="false" ht="12.75" hidden="false" customHeight="false" outlineLevel="0" collapsed="false">
      <c r="A2501" s="0" t="n">
        <v>38434</v>
      </c>
      <c r="B2501" s="0" t="s">
        <v>3701</v>
      </c>
      <c r="C2501" s="0" t="s">
        <v>88</v>
      </c>
      <c r="D2501" s="0" t="s">
        <v>1221</v>
      </c>
      <c r="E2501" s="395" t="n">
        <v>5.7</v>
      </c>
    </row>
    <row r="2502" customFormat="false" ht="12.75" hidden="false" customHeight="false" outlineLevel="0" collapsed="false">
      <c r="A2502" s="0" t="n">
        <v>38435</v>
      </c>
      <c r="B2502" s="0" t="s">
        <v>3702</v>
      </c>
      <c r="C2502" s="0" t="s">
        <v>88</v>
      </c>
      <c r="D2502" s="0" t="s">
        <v>1221</v>
      </c>
      <c r="E2502" s="395" t="n">
        <v>10.83</v>
      </c>
    </row>
    <row r="2503" customFormat="false" ht="12.75" hidden="false" customHeight="false" outlineLevel="0" collapsed="false">
      <c r="A2503" s="0" t="n">
        <v>38436</v>
      </c>
      <c r="B2503" s="0" t="s">
        <v>3703</v>
      </c>
      <c r="C2503" s="0" t="s">
        <v>88</v>
      </c>
      <c r="D2503" s="0" t="s">
        <v>1221</v>
      </c>
      <c r="E2503" s="395" t="n">
        <v>22.39</v>
      </c>
    </row>
    <row r="2504" customFormat="false" ht="12.75" hidden="false" customHeight="false" outlineLevel="0" collapsed="false">
      <c r="A2504" s="0" t="n">
        <v>38437</v>
      </c>
      <c r="B2504" s="0" t="s">
        <v>3704</v>
      </c>
      <c r="C2504" s="0" t="s">
        <v>88</v>
      </c>
      <c r="D2504" s="0" t="s">
        <v>1221</v>
      </c>
      <c r="E2504" s="395" t="n">
        <v>33.63</v>
      </c>
    </row>
    <row r="2505" customFormat="false" ht="12.75" hidden="false" customHeight="false" outlineLevel="0" collapsed="false">
      <c r="A2505" s="0" t="n">
        <v>38438</v>
      </c>
      <c r="B2505" s="0" t="s">
        <v>3705</v>
      </c>
      <c r="C2505" s="0" t="s">
        <v>88</v>
      </c>
      <c r="D2505" s="0" t="s">
        <v>1221</v>
      </c>
      <c r="E2505" s="395" t="n">
        <v>84.96</v>
      </c>
    </row>
    <row r="2506" customFormat="false" ht="12.75" hidden="false" customHeight="false" outlineLevel="0" collapsed="false">
      <c r="A2506" s="0" t="n">
        <v>38439</v>
      </c>
      <c r="B2506" s="0" t="s">
        <v>3706</v>
      </c>
      <c r="C2506" s="0" t="s">
        <v>88</v>
      </c>
      <c r="D2506" s="0" t="s">
        <v>1221</v>
      </c>
      <c r="E2506" s="395" t="n">
        <v>129.5</v>
      </c>
    </row>
    <row r="2507" customFormat="false" ht="12.75" hidden="false" customHeight="false" outlineLevel="0" collapsed="false">
      <c r="A2507" s="0" t="n">
        <v>10836</v>
      </c>
      <c r="B2507" s="0" t="s">
        <v>3707</v>
      </c>
      <c r="C2507" s="0" t="s">
        <v>88</v>
      </c>
      <c r="D2507" s="0" t="s">
        <v>1221</v>
      </c>
      <c r="E2507" s="395" t="n">
        <v>21.84</v>
      </c>
    </row>
    <row r="2508" customFormat="false" ht="12.75" hidden="false" customHeight="false" outlineLevel="0" collapsed="false">
      <c r="A2508" s="0" t="n">
        <v>20128</v>
      </c>
      <c r="B2508" s="0" t="s">
        <v>3708</v>
      </c>
      <c r="C2508" s="0" t="s">
        <v>88</v>
      </c>
      <c r="D2508" s="0" t="s">
        <v>1221</v>
      </c>
      <c r="E2508" s="395" t="n">
        <v>64.01</v>
      </c>
    </row>
    <row r="2509" customFormat="false" ht="12.75" hidden="false" customHeight="false" outlineLevel="0" collapsed="false">
      <c r="A2509" s="0" t="n">
        <v>20131</v>
      </c>
      <c r="B2509" s="0" t="s">
        <v>3709</v>
      </c>
      <c r="C2509" s="0" t="s">
        <v>88</v>
      </c>
      <c r="D2509" s="0" t="s">
        <v>1221</v>
      </c>
      <c r="E2509" s="395" t="n">
        <v>58.42</v>
      </c>
    </row>
    <row r="2510" customFormat="false" ht="12.75" hidden="false" customHeight="false" outlineLevel="0" collapsed="false">
      <c r="A2510" s="0" t="n">
        <v>3521</v>
      </c>
      <c r="B2510" s="0" t="s">
        <v>3710</v>
      </c>
      <c r="C2510" s="0" t="s">
        <v>88</v>
      </c>
      <c r="D2510" s="0" t="s">
        <v>1221</v>
      </c>
      <c r="E2510" s="395" t="n">
        <v>2.53</v>
      </c>
    </row>
    <row r="2511" customFormat="false" ht="12.75" hidden="false" customHeight="false" outlineLevel="0" collapsed="false">
      <c r="A2511" s="0" t="n">
        <v>3531</v>
      </c>
      <c r="B2511" s="0" t="s">
        <v>3711</v>
      </c>
      <c r="C2511" s="0" t="s">
        <v>88</v>
      </c>
      <c r="D2511" s="0" t="s">
        <v>1221</v>
      </c>
      <c r="E2511" s="395" t="n">
        <v>2.87</v>
      </c>
    </row>
    <row r="2512" customFormat="false" ht="12.75" hidden="false" customHeight="false" outlineLevel="0" collapsed="false">
      <c r="A2512" s="0" t="n">
        <v>3522</v>
      </c>
      <c r="B2512" s="0" t="s">
        <v>3712</v>
      </c>
      <c r="C2512" s="0" t="s">
        <v>88</v>
      </c>
      <c r="D2512" s="0" t="s">
        <v>1221</v>
      </c>
      <c r="E2512" s="395" t="n">
        <v>4.26</v>
      </c>
    </row>
    <row r="2513" customFormat="false" ht="12.75" hidden="false" customHeight="false" outlineLevel="0" collapsed="false">
      <c r="A2513" s="0" t="n">
        <v>3527</v>
      </c>
      <c r="B2513" s="0" t="s">
        <v>3713</v>
      </c>
      <c r="C2513" s="0" t="s">
        <v>88</v>
      </c>
      <c r="D2513" s="0" t="s">
        <v>1221</v>
      </c>
      <c r="E2513" s="395" t="n">
        <v>14.66</v>
      </c>
    </row>
    <row r="2514" customFormat="false" ht="12.75" hidden="false" customHeight="false" outlineLevel="0" collapsed="false">
      <c r="A2514" s="0" t="n">
        <v>10835</v>
      </c>
      <c r="B2514" s="0" t="s">
        <v>3714</v>
      </c>
      <c r="C2514" s="0" t="s">
        <v>88</v>
      </c>
      <c r="D2514" s="0" t="s">
        <v>1221</v>
      </c>
      <c r="E2514" s="395" t="n">
        <v>4.57</v>
      </c>
    </row>
    <row r="2515" customFormat="false" ht="12.75" hidden="false" customHeight="false" outlineLevel="0" collapsed="false">
      <c r="A2515" s="0" t="n">
        <v>3475</v>
      </c>
      <c r="B2515" s="0" t="s">
        <v>3715</v>
      </c>
      <c r="C2515" s="0" t="s">
        <v>88</v>
      </c>
      <c r="D2515" s="0" t="s">
        <v>1221</v>
      </c>
      <c r="E2515" s="395" t="n">
        <v>4.93</v>
      </c>
    </row>
    <row r="2516" customFormat="false" ht="12.75" hidden="false" customHeight="false" outlineLevel="0" collapsed="false">
      <c r="A2516" s="0" t="n">
        <v>3485</v>
      </c>
      <c r="B2516" s="0" t="s">
        <v>3716</v>
      </c>
      <c r="C2516" s="0" t="s">
        <v>88</v>
      </c>
      <c r="D2516" s="0" t="s">
        <v>1221</v>
      </c>
      <c r="E2516" s="395" t="n">
        <v>15.74</v>
      </c>
    </row>
    <row r="2517" customFormat="false" ht="12.75" hidden="false" customHeight="false" outlineLevel="0" collapsed="false">
      <c r="A2517" s="0" t="n">
        <v>3534</v>
      </c>
      <c r="B2517" s="0" t="s">
        <v>3717</v>
      </c>
      <c r="C2517" s="0" t="s">
        <v>88</v>
      </c>
      <c r="D2517" s="0" t="s">
        <v>1221</v>
      </c>
      <c r="E2517" s="395" t="n">
        <v>6.22</v>
      </c>
    </row>
    <row r="2518" customFormat="false" ht="12.75" hidden="false" customHeight="false" outlineLevel="0" collapsed="false">
      <c r="A2518" s="0" t="n">
        <v>3543</v>
      </c>
      <c r="B2518" s="0" t="s">
        <v>3718</v>
      </c>
      <c r="C2518" s="0" t="s">
        <v>88</v>
      </c>
      <c r="D2518" s="0" t="s">
        <v>1221</v>
      </c>
      <c r="E2518" s="395" t="n">
        <v>3.13</v>
      </c>
    </row>
    <row r="2519" customFormat="false" ht="12.75" hidden="false" customHeight="false" outlineLevel="0" collapsed="false">
      <c r="A2519" s="0" t="n">
        <v>3482</v>
      </c>
      <c r="B2519" s="0" t="s">
        <v>3719</v>
      </c>
      <c r="C2519" s="0" t="s">
        <v>88</v>
      </c>
      <c r="D2519" s="0" t="s">
        <v>1221</v>
      </c>
      <c r="E2519" s="395" t="n">
        <v>7.91</v>
      </c>
    </row>
    <row r="2520" customFormat="false" ht="12.75" hidden="false" customHeight="false" outlineLevel="0" collapsed="false">
      <c r="A2520" s="0" t="n">
        <v>3505</v>
      </c>
      <c r="B2520" s="0" t="s">
        <v>3720</v>
      </c>
      <c r="C2520" s="0" t="s">
        <v>88</v>
      </c>
      <c r="D2520" s="0" t="s">
        <v>1221</v>
      </c>
      <c r="E2520" s="395" t="n">
        <v>4.48</v>
      </c>
    </row>
    <row r="2521" customFormat="false" ht="12.75" hidden="false" customHeight="false" outlineLevel="0" collapsed="false">
      <c r="A2521" s="0" t="n">
        <v>3516</v>
      </c>
      <c r="B2521" s="0" t="s">
        <v>3721</v>
      </c>
      <c r="C2521" s="0" t="s">
        <v>88</v>
      </c>
      <c r="D2521" s="0" t="s">
        <v>1221</v>
      </c>
      <c r="E2521" s="395" t="n">
        <v>1.19</v>
      </c>
    </row>
    <row r="2522" customFormat="false" ht="12.75" hidden="false" customHeight="false" outlineLevel="0" collapsed="false">
      <c r="A2522" s="0" t="n">
        <v>3517</v>
      </c>
      <c r="B2522" s="0" t="s">
        <v>3722</v>
      </c>
      <c r="C2522" s="0" t="s">
        <v>88</v>
      </c>
      <c r="D2522" s="0" t="s">
        <v>1221</v>
      </c>
      <c r="E2522" s="395" t="n">
        <v>4.17</v>
      </c>
    </row>
    <row r="2523" customFormat="false" ht="12.75" hidden="false" customHeight="false" outlineLevel="0" collapsed="false">
      <c r="A2523" s="0" t="n">
        <v>3515</v>
      </c>
      <c r="B2523" s="0" t="s">
        <v>3723</v>
      </c>
      <c r="C2523" s="0" t="s">
        <v>88</v>
      </c>
      <c r="D2523" s="0" t="s">
        <v>1221</v>
      </c>
      <c r="E2523" s="395" t="n">
        <v>7.27</v>
      </c>
    </row>
    <row r="2524" customFormat="false" ht="12.75" hidden="false" customHeight="false" outlineLevel="0" collapsed="false">
      <c r="A2524" s="0" t="n">
        <v>20147</v>
      </c>
      <c r="B2524" s="0" t="s">
        <v>3724</v>
      </c>
      <c r="C2524" s="0" t="s">
        <v>88</v>
      </c>
      <c r="D2524" s="0" t="s">
        <v>1221</v>
      </c>
      <c r="E2524" s="395" t="n">
        <v>7.82</v>
      </c>
    </row>
    <row r="2525" customFormat="false" ht="12.75" hidden="false" customHeight="false" outlineLevel="0" collapsed="false">
      <c r="A2525" s="0" t="n">
        <v>3524</v>
      </c>
      <c r="B2525" s="0" t="s">
        <v>3725</v>
      </c>
      <c r="C2525" s="0" t="s">
        <v>88</v>
      </c>
      <c r="D2525" s="0" t="s">
        <v>1221</v>
      </c>
      <c r="E2525" s="395" t="n">
        <v>9.27</v>
      </c>
    </row>
    <row r="2526" customFormat="false" ht="12.75" hidden="false" customHeight="false" outlineLevel="0" collapsed="false">
      <c r="A2526" s="0" t="n">
        <v>3532</v>
      </c>
      <c r="B2526" s="0" t="s">
        <v>3726</v>
      </c>
      <c r="C2526" s="0" t="s">
        <v>88</v>
      </c>
      <c r="D2526" s="0" t="s">
        <v>1221</v>
      </c>
      <c r="E2526" s="395" t="n">
        <v>16.96</v>
      </c>
    </row>
    <row r="2527" customFormat="false" ht="12.75" hidden="false" customHeight="false" outlineLevel="0" collapsed="false">
      <c r="A2527" s="0" t="n">
        <v>3528</v>
      </c>
      <c r="B2527" s="0" t="s">
        <v>3727</v>
      </c>
      <c r="C2527" s="0" t="s">
        <v>88</v>
      </c>
      <c r="D2527" s="0" t="s">
        <v>1221</v>
      </c>
      <c r="E2527" s="395" t="n">
        <v>9.42</v>
      </c>
    </row>
    <row r="2528" customFormat="false" ht="12.75" hidden="false" customHeight="false" outlineLevel="0" collapsed="false">
      <c r="A2528" s="0" t="n">
        <v>37952</v>
      </c>
      <c r="B2528" s="0" t="s">
        <v>3728</v>
      </c>
      <c r="C2528" s="0" t="s">
        <v>88</v>
      </c>
      <c r="D2528" s="0" t="s">
        <v>1221</v>
      </c>
      <c r="E2528" s="395" t="n">
        <v>67.11</v>
      </c>
    </row>
    <row r="2529" customFormat="false" ht="12.75" hidden="false" customHeight="false" outlineLevel="0" collapsed="false">
      <c r="A2529" s="0" t="n">
        <v>37951</v>
      </c>
      <c r="B2529" s="0" t="s">
        <v>3729</v>
      </c>
      <c r="C2529" s="0" t="s">
        <v>88</v>
      </c>
      <c r="D2529" s="0" t="s">
        <v>1221</v>
      </c>
      <c r="E2529" s="395" t="n">
        <v>2.44</v>
      </c>
    </row>
    <row r="2530" customFormat="false" ht="12.75" hidden="false" customHeight="false" outlineLevel="0" collapsed="false">
      <c r="A2530" s="0" t="n">
        <v>3518</v>
      </c>
      <c r="B2530" s="0" t="s">
        <v>3730</v>
      </c>
      <c r="C2530" s="0" t="s">
        <v>88</v>
      </c>
      <c r="D2530" s="0" t="s">
        <v>1221</v>
      </c>
      <c r="E2530" s="395" t="n">
        <v>3.57</v>
      </c>
    </row>
    <row r="2531" customFormat="false" ht="12.75" hidden="false" customHeight="false" outlineLevel="0" collapsed="false">
      <c r="A2531" s="0" t="n">
        <v>3519</v>
      </c>
      <c r="B2531" s="0" t="s">
        <v>3731</v>
      </c>
      <c r="C2531" s="0" t="s">
        <v>88</v>
      </c>
      <c r="D2531" s="0" t="s">
        <v>1221</v>
      </c>
      <c r="E2531" s="395" t="n">
        <v>8.46</v>
      </c>
    </row>
    <row r="2532" customFormat="false" ht="12.75" hidden="false" customHeight="false" outlineLevel="0" collapsed="false">
      <c r="A2532" s="0" t="n">
        <v>3520</v>
      </c>
      <c r="B2532" s="0" t="s">
        <v>3732</v>
      </c>
      <c r="C2532" s="0" t="s">
        <v>88</v>
      </c>
      <c r="D2532" s="0" t="s">
        <v>1221</v>
      </c>
      <c r="E2532" s="395" t="n">
        <v>9.48</v>
      </c>
    </row>
    <row r="2533" customFormat="false" ht="12.75" hidden="false" customHeight="false" outlineLevel="0" collapsed="false">
      <c r="A2533" s="0" t="n">
        <v>37950</v>
      </c>
      <c r="B2533" s="0" t="s">
        <v>3733</v>
      </c>
      <c r="C2533" s="0" t="s">
        <v>88</v>
      </c>
      <c r="D2533" s="0" t="s">
        <v>1221</v>
      </c>
      <c r="E2533" s="395" t="n">
        <v>58.42</v>
      </c>
    </row>
    <row r="2534" customFormat="false" ht="12.75" hidden="false" customHeight="false" outlineLevel="0" collapsed="false">
      <c r="A2534" s="0" t="n">
        <v>37949</v>
      </c>
      <c r="B2534" s="0" t="s">
        <v>3734</v>
      </c>
      <c r="C2534" s="0" t="s">
        <v>88</v>
      </c>
      <c r="D2534" s="0" t="s">
        <v>1221</v>
      </c>
      <c r="E2534" s="395" t="n">
        <v>2.14</v>
      </c>
    </row>
    <row r="2535" customFormat="false" ht="12.75" hidden="false" customHeight="false" outlineLevel="0" collapsed="false">
      <c r="A2535" s="0" t="n">
        <v>3526</v>
      </c>
      <c r="B2535" s="0" t="s">
        <v>3735</v>
      </c>
      <c r="C2535" s="0" t="s">
        <v>88</v>
      </c>
      <c r="D2535" s="0" t="s">
        <v>1221</v>
      </c>
      <c r="E2535" s="395" t="n">
        <v>2.87</v>
      </c>
    </row>
    <row r="2536" customFormat="false" ht="12.75" hidden="false" customHeight="false" outlineLevel="0" collapsed="false">
      <c r="A2536" s="0" t="n">
        <v>3509</v>
      </c>
      <c r="B2536" s="0" t="s">
        <v>3736</v>
      </c>
      <c r="C2536" s="0" t="s">
        <v>88</v>
      </c>
      <c r="D2536" s="0" t="s">
        <v>1221</v>
      </c>
      <c r="E2536" s="395" t="n">
        <v>7.46</v>
      </c>
    </row>
    <row r="2537" customFormat="false" ht="12.75" hidden="false" customHeight="false" outlineLevel="0" collapsed="false">
      <c r="A2537" s="0" t="n">
        <v>3530</v>
      </c>
      <c r="B2537" s="0" t="s">
        <v>3737</v>
      </c>
      <c r="C2537" s="0" t="s">
        <v>88</v>
      </c>
      <c r="D2537" s="0" t="s">
        <v>1221</v>
      </c>
      <c r="E2537" s="395" t="n">
        <v>292.07</v>
      </c>
    </row>
    <row r="2538" customFormat="false" ht="12.75" hidden="false" customHeight="false" outlineLevel="0" collapsed="false">
      <c r="A2538" s="0" t="n">
        <v>3542</v>
      </c>
      <c r="B2538" s="0" t="s">
        <v>3738</v>
      </c>
      <c r="C2538" s="0" t="s">
        <v>88</v>
      </c>
      <c r="D2538" s="0" t="s">
        <v>1221</v>
      </c>
      <c r="E2538" s="395" t="n">
        <v>0.68</v>
      </c>
    </row>
    <row r="2539" customFormat="false" ht="12.75" hidden="false" customHeight="false" outlineLevel="0" collapsed="false">
      <c r="A2539" s="0" t="n">
        <v>3529</v>
      </c>
      <c r="B2539" s="0" t="s">
        <v>3739</v>
      </c>
      <c r="C2539" s="0" t="s">
        <v>88</v>
      </c>
      <c r="D2539" s="0" t="s">
        <v>1221</v>
      </c>
      <c r="E2539" s="395" t="n">
        <v>0.94</v>
      </c>
    </row>
    <row r="2540" customFormat="false" ht="12.75" hidden="false" customHeight="false" outlineLevel="0" collapsed="false">
      <c r="A2540" s="0" t="n">
        <v>3536</v>
      </c>
      <c r="B2540" s="0" t="s">
        <v>3740</v>
      </c>
      <c r="C2540" s="0" t="s">
        <v>88</v>
      </c>
      <c r="D2540" s="0" t="s">
        <v>1221</v>
      </c>
      <c r="E2540" s="395" t="n">
        <v>2.8</v>
      </c>
    </row>
    <row r="2541" customFormat="false" ht="12.75" hidden="false" customHeight="false" outlineLevel="0" collapsed="false">
      <c r="A2541" s="0" t="n">
        <v>3535</v>
      </c>
      <c r="B2541" s="0" t="s">
        <v>3741</v>
      </c>
      <c r="C2541" s="0" t="s">
        <v>88</v>
      </c>
      <c r="D2541" s="0" t="s">
        <v>1221</v>
      </c>
      <c r="E2541" s="395" t="n">
        <v>6.63</v>
      </c>
    </row>
    <row r="2542" customFormat="false" ht="12.75" hidden="false" customHeight="false" outlineLevel="0" collapsed="false">
      <c r="A2542" s="0" t="n">
        <v>3540</v>
      </c>
      <c r="B2542" s="0" t="s">
        <v>3742</v>
      </c>
      <c r="C2542" s="0" t="s">
        <v>88</v>
      </c>
      <c r="D2542" s="0" t="s">
        <v>1221</v>
      </c>
      <c r="E2542" s="395" t="n">
        <v>7.18</v>
      </c>
    </row>
    <row r="2543" customFormat="false" ht="12.75" hidden="false" customHeight="false" outlineLevel="0" collapsed="false">
      <c r="A2543" s="0" t="n">
        <v>3539</v>
      </c>
      <c r="B2543" s="0" t="s">
        <v>3743</v>
      </c>
      <c r="C2543" s="0" t="s">
        <v>88</v>
      </c>
      <c r="D2543" s="0" t="s">
        <v>1221</v>
      </c>
      <c r="E2543" s="395" t="n">
        <v>31.15</v>
      </c>
    </row>
    <row r="2544" customFormat="false" ht="12.75" hidden="false" customHeight="false" outlineLevel="0" collapsed="false">
      <c r="A2544" s="0" t="n">
        <v>3513</v>
      </c>
      <c r="B2544" s="0" t="s">
        <v>3744</v>
      </c>
      <c r="C2544" s="0" t="s">
        <v>88</v>
      </c>
      <c r="D2544" s="0" t="s">
        <v>1221</v>
      </c>
      <c r="E2544" s="395" t="n">
        <v>138.45</v>
      </c>
    </row>
    <row r="2545" customFormat="false" ht="12.75" hidden="false" customHeight="false" outlineLevel="0" collapsed="false">
      <c r="A2545" s="0" t="n">
        <v>3492</v>
      </c>
      <c r="B2545" s="0" t="s">
        <v>3745</v>
      </c>
      <c r="C2545" s="0" t="s">
        <v>88</v>
      </c>
      <c r="D2545" s="0" t="s">
        <v>1221</v>
      </c>
      <c r="E2545" s="395" t="n">
        <v>26.65</v>
      </c>
    </row>
    <row r="2546" customFormat="false" ht="12.75" hidden="false" customHeight="false" outlineLevel="0" collapsed="false">
      <c r="A2546" s="0" t="n">
        <v>3491</v>
      </c>
      <c r="B2546" s="0" t="s">
        <v>3746</v>
      </c>
      <c r="C2546" s="0" t="s">
        <v>88</v>
      </c>
      <c r="D2546" s="0" t="s">
        <v>1221</v>
      </c>
      <c r="E2546" s="395" t="n">
        <v>15.2</v>
      </c>
    </row>
    <row r="2547" customFormat="false" ht="12.75" hidden="false" customHeight="false" outlineLevel="0" collapsed="false">
      <c r="A2547" s="0" t="n">
        <v>3493</v>
      </c>
      <c r="B2547" s="0" t="s">
        <v>3747</v>
      </c>
      <c r="C2547" s="0" t="s">
        <v>88</v>
      </c>
      <c r="D2547" s="0" t="s">
        <v>1221</v>
      </c>
      <c r="E2547" s="395" t="n">
        <v>36.44</v>
      </c>
    </row>
    <row r="2548" customFormat="false" ht="12.75" hidden="false" customHeight="false" outlineLevel="0" collapsed="false">
      <c r="A2548" s="0" t="n">
        <v>12628</v>
      </c>
      <c r="B2548" s="0" t="s">
        <v>3748</v>
      </c>
      <c r="C2548" s="0" t="s">
        <v>88</v>
      </c>
      <c r="D2548" s="0" t="s">
        <v>1223</v>
      </c>
      <c r="E2548" s="395" t="n">
        <v>8.57</v>
      </c>
    </row>
    <row r="2549" customFormat="false" ht="12.75" hidden="false" customHeight="false" outlineLevel="0" collapsed="false">
      <c r="A2549" s="0" t="n">
        <v>12629</v>
      </c>
      <c r="B2549" s="0" t="s">
        <v>3749</v>
      </c>
      <c r="C2549" s="0" t="s">
        <v>88</v>
      </c>
      <c r="D2549" s="0" t="s">
        <v>1223</v>
      </c>
      <c r="E2549" s="395" t="n">
        <v>9.3</v>
      </c>
    </row>
    <row r="2550" customFormat="false" ht="12.75" hidden="false" customHeight="false" outlineLevel="0" collapsed="false">
      <c r="A2550" s="0" t="n">
        <v>3481</v>
      </c>
      <c r="B2550" s="0" t="s">
        <v>3750</v>
      </c>
      <c r="C2550" s="0" t="s">
        <v>88</v>
      </c>
      <c r="D2550" s="0" t="s">
        <v>1221</v>
      </c>
      <c r="E2550" s="395" t="n">
        <v>18.46</v>
      </c>
    </row>
    <row r="2551" customFormat="false" ht="12.75" hidden="false" customHeight="false" outlineLevel="0" collapsed="false">
      <c r="A2551" s="0" t="n">
        <v>3510</v>
      </c>
      <c r="B2551" s="0" t="s">
        <v>3751</v>
      </c>
      <c r="C2551" s="0" t="s">
        <v>88</v>
      </c>
      <c r="D2551" s="0" t="s">
        <v>1221</v>
      </c>
      <c r="E2551" s="395" t="n">
        <v>17.25</v>
      </c>
    </row>
    <row r="2552" customFormat="false" ht="12.75" hidden="false" customHeight="false" outlineLevel="0" collapsed="false">
      <c r="A2552" s="0" t="n">
        <v>3508</v>
      </c>
      <c r="B2552" s="0" t="s">
        <v>3752</v>
      </c>
      <c r="C2552" s="0" t="s">
        <v>88</v>
      </c>
      <c r="D2552" s="0" t="s">
        <v>1221</v>
      </c>
      <c r="E2552" s="395" t="n">
        <v>45.09</v>
      </c>
    </row>
    <row r="2553" customFormat="false" ht="12.75" hidden="false" customHeight="false" outlineLevel="0" collapsed="false">
      <c r="A2553" s="0" t="n">
        <v>38939</v>
      </c>
      <c r="B2553" s="0" t="s">
        <v>3753</v>
      </c>
      <c r="C2553" s="0" t="s">
        <v>88</v>
      </c>
      <c r="D2553" s="0" t="s">
        <v>1223</v>
      </c>
      <c r="E2553" s="395" t="n">
        <v>13.35</v>
      </c>
    </row>
    <row r="2554" customFormat="false" ht="12.75" hidden="false" customHeight="false" outlineLevel="0" collapsed="false">
      <c r="A2554" s="0" t="n">
        <v>38940</v>
      </c>
      <c r="B2554" s="0" t="s">
        <v>3754</v>
      </c>
      <c r="C2554" s="0" t="s">
        <v>88</v>
      </c>
      <c r="D2554" s="0" t="s">
        <v>1223</v>
      </c>
      <c r="E2554" s="395" t="n">
        <v>20.39</v>
      </c>
    </row>
    <row r="2555" customFormat="false" ht="12.75" hidden="false" customHeight="false" outlineLevel="0" collapsed="false">
      <c r="A2555" s="0" t="n">
        <v>38941</v>
      </c>
      <c r="B2555" s="0" t="s">
        <v>3755</v>
      </c>
      <c r="C2555" s="0" t="s">
        <v>88</v>
      </c>
      <c r="D2555" s="0" t="s">
        <v>1223</v>
      </c>
      <c r="E2555" s="395" t="n">
        <v>24.08</v>
      </c>
    </row>
    <row r="2556" customFormat="false" ht="12.75" hidden="false" customHeight="false" outlineLevel="0" collapsed="false">
      <c r="A2556" s="0" t="n">
        <v>38942</v>
      </c>
      <c r="B2556" s="0" t="s">
        <v>3756</v>
      </c>
      <c r="C2556" s="0" t="s">
        <v>88</v>
      </c>
      <c r="D2556" s="0" t="s">
        <v>1223</v>
      </c>
      <c r="E2556" s="395" t="n">
        <v>26.98</v>
      </c>
    </row>
    <row r="2557" customFormat="false" ht="12.75" hidden="false" customHeight="false" outlineLevel="0" collapsed="false">
      <c r="A2557" s="0" t="n">
        <v>38987</v>
      </c>
      <c r="B2557" s="0" t="s">
        <v>3757</v>
      </c>
      <c r="C2557" s="0" t="s">
        <v>88</v>
      </c>
      <c r="D2557" s="0" t="s">
        <v>1221</v>
      </c>
      <c r="E2557" s="395" t="n">
        <v>10.08</v>
      </c>
    </row>
    <row r="2558" customFormat="false" ht="12.75" hidden="false" customHeight="false" outlineLevel="0" collapsed="false">
      <c r="A2558" s="0" t="n">
        <v>38988</v>
      </c>
      <c r="B2558" s="0" t="s">
        <v>3758</v>
      </c>
      <c r="C2558" s="0" t="s">
        <v>88</v>
      </c>
      <c r="D2558" s="0" t="s">
        <v>1221</v>
      </c>
      <c r="E2558" s="395" t="n">
        <v>23.42</v>
      </c>
    </row>
    <row r="2559" customFormat="false" ht="12.75" hidden="false" customHeight="false" outlineLevel="0" collapsed="false">
      <c r="A2559" s="0" t="n">
        <v>38989</v>
      </c>
      <c r="B2559" s="0" t="s">
        <v>3759</v>
      </c>
      <c r="C2559" s="0" t="s">
        <v>88</v>
      </c>
      <c r="D2559" s="0" t="s">
        <v>1221</v>
      </c>
      <c r="E2559" s="395" t="n">
        <v>31.11</v>
      </c>
    </row>
    <row r="2560" customFormat="false" ht="12.75" hidden="false" customHeight="false" outlineLevel="0" collapsed="false">
      <c r="A2560" s="0" t="n">
        <v>38990</v>
      </c>
      <c r="B2560" s="0" t="s">
        <v>3760</v>
      </c>
      <c r="C2560" s="0" t="s">
        <v>88</v>
      </c>
      <c r="D2560" s="0" t="s">
        <v>1221</v>
      </c>
      <c r="E2560" s="395" t="n">
        <v>82.01</v>
      </c>
    </row>
    <row r="2561" customFormat="false" ht="12.75" hidden="false" customHeight="false" outlineLevel="0" collapsed="false">
      <c r="A2561" s="0" t="n">
        <v>38991</v>
      </c>
      <c r="B2561" s="0" t="s">
        <v>3761</v>
      </c>
      <c r="C2561" s="0" t="s">
        <v>88</v>
      </c>
      <c r="D2561" s="0" t="s">
        <v>1221</v>
      </c>
      <c r="E2561" s="395" t="n">
        <v>165.7</v>
      </c>
    </row>
    <row r="2562" customFormat="false" ht="12.75" hidden="false" customHeight="false" outlineLevel="0" collapsed="false">
      <c r="A2562" s="0" t="n">
        <v>38913</v>
      </c>
      <c r="B2562" s="0" t="s">
        <v>3762</v>
      </c>
      <c r="C2562" s="0" t="s">
        <v>88</v>
      </c>
      <c r="D2562" s="0" t="s">
        <v>1223</v>
      </c>
      <c r="E2562" s="395" t="n">
        <v>12.39</v>
      </c>
    </row>
    <row r="2563" customFormat="false" ht="12.75" hidden="false" customHeight="false" outlineLevel="0" collapsed="false">
      <c r="A2563" s="0" t="n">
        <v>38914</v>
      </c>
      <c r="B2563" s="0" t="s">
        <v>3763</v>
      </c>
      <c r="C2563" s="0" t="s">
        <v>88</v>
      </c>
      <c r="D2563" s="0" t="s">
        <v>1223</v>
      </c>
      <c r="E2563" s="395" t="n">
        <v>14.37</v>
      </c>
    </row>
    <row r="2564" customFormat="false" ht="12.75" hidden="false" customHeight="false" outlineLevel="0" collapsed="false">
      <c r="A2564" s="0" t="n">
        <v>38915</v>
      </c>
      <c r="B2564" s="0" t="s">
        <v>3764</v>
      </c>
      <c r="C2564" s="0" t="s">
        <v>88</v>
      </c>
      <c r="D2564" s="0" t="s">
        <v>1223</v>
      </c>
      <c r="E2564" s="395" t="n">
        <v>24.96</v>
      </c>
    </row>
    <row r="2565" customFormat="false" ht="12.75" hidden="false" customHeight="false" outlineLevel="0" collapsed="false">
      <c r="A2565" s="0" t="n">
        <v>38916</v>
      </c>
      <c r="B2565" s="0" t="s">
        <v>3765</v>
      </c>
      <c r="C2565" s="0" t="s">
        <v>88</v>
      </c>
      <c r="D2565" s="0" t="s">
        <v>1223</v>
      </c>
      <c r="E2565" s="395" t="n">
        <v>32.92</v>
      </c>
    </row>
    <row r="2566" customFormat="false" ht="12.75" hidden="false" customHeight="false" outlineLevel="0" collapsed="false">
      <c r="A2566" s="0" t="n">
        <v>39300</v>
      </c>
      <c r="B2566" s="0" t="s">
        <v>3766</v>
      </c>
      <c r="C2566" s="0" t="s">
        <v>88</v>
      </c>
      <c r="D2566" s="0" t="s">
        <v>1223</v>
      </c>
      <c r="E2566" s="395" t="n">
        <v>11.2</v>
      </c>
    </row>
    <row r="2567" customFormat="false" ht="12.75" hidden="false" customHeight="false" outlineLevel="0" collapsed="false">
      <c r="A2567" s="0" t="n">
        <v>39301</v>
      </c>
      <c r="B2567" s="0" t="s">
        <v>3767</v>
      </c>
      <c r="C2567" s="0" t="s">
        <v>88</v>
      </c>
      <c r="D2567" s="0" t="s">
        <v>1223</v>
      </c>
      <c r="E2567" s="395" t="n">
        <v>15.53</v>
      </c>
    </row>
    <row r="2568" customFormat="false" ht="12.75" hidden="false" customHeight="false" outlineLevel="0" collapsed="false">
      <c r="A2568" s="0" t="n">
        <v>39302</v>
      </c>
      <c r="B2568" s="0" t="s">
        <v>3768</v>
      </c>
      <c r="C2568" s="0" t="s">
        <v>88</v>
      </c>
      <c r="D2568" s="0" t="s">
        <v>1223</v>
      </c>
      <c r="E2568" s="395" t="n">
        <v>19.52</v>
      </c>
    </row>
    <row r="2569" customFormat="false" ht="12.75" hidden="false" customHeight="false" outlineLevel="0" collapsed="false">
      <c r="A2569" s="0" t="n">
        <v>39303</v>
      </c>
      <c r="B2569" s="0" t="s">
        <v>3769</v>
      </c>
      <c r="C2569" s="0" t="s">
        <v>88</v>
      </c>
      <c r="D2569" s="0" t="s">
        <v>1223</v>
      </c>
      <c r="E2569" s="395" t="n">
        <v>34.31</v>
      </c>
    </row>
    <row r="2570" customFormat="false" ht="12.75" hidden="false" customHeight="false" outlineLevel="0" collapsed="false">
      <c r="A2570" s="0" t="n">
        <v>38923</v>
      </c>
      <c r="B2570" s="0" t="s">
        <v>3770</v>
      </c>
      <c r="C2570" s="0" t="s">
        <v>88</v>
      </c>
      <c r="D2570" s="0" t="s">
        <v>1223</v>
      </c>
      <c r="E2570" s="395" t="n">
        <v>10.93</v>
      </c>
    </row>
    <row r="2571" customFormat="false" ht="12.75" hidden="false" customHeight="false" outlineLevel="0" collapsed="false">
      <c r="A2571" s="0" t="n">
        <v>38925</v>
      </c>
      <c r="B2571" s="0" t="s">
        <v>3771</v>
      </c>
      <c r="C2571" s="0" t="s">
        <v>88</v>
      </c>
      <c r="D2571" s="0" t="s">
        <v>1223</v>
      </c>
      <c r="E2571" s="395" t="n">
        <v>11.74</v>
      </c>
    </row>
    <row r="2572" customFormat="false" ht="12.75" hidden="false" customHeight="false" outlineLevel="0" collapsed="false">
      <c r="A2572" s="0" t="n">
        <v>38926</v>
      </c>
      <c r="B2572" s="0" t="s">
        <v>3772</v>
      </c>
      <c r="C2572" s="0" t="s">
        <v>88</v>
      </c>
      <c r="D2572" s="0" t="s">
        <v>1223</v>
      </c>
      <c r="E2572" s="395" t="n">
        <v>16.78</v>
      </c>
    </row>
    <row r="2573" customFormat="false" ht="12.75" hidden="false" customHeight="false" outlineLevel="0" collapsed="false">
      <c r="A2573" s="0" t="n">
        <v>38927</v>
      </c>
      <c r="B2573" s="0" t="s">
        <v>3773</v>
      </c>
      <c r="C2573" s="0" t="s">
        <v>88</v>
      </c>
      <c r="D2573" s="0" t="s">
        <v>1223</v>
      </c>
      <c r="E2573" s="395" t="n">
        <v>17.94</v>
      </c>
    </row>
    <row r="2574" customFormat="false" ht="12.75" hidden="false" customHeight="false" outlineLevel="0" collapsed="false">
      <c r="A2574" s="0" t="n">
        <v>39304</v>
      </c>
      <c r="B2574" s="0" t="s">
        <v>3774</v>
      </c>
      <c r="C2574" s="0" t="s">
        <v>88</v>
      </c>
      <c r="D2574" s="0" t="s">
        <v>1223</v>
      </c>
      <c r="E2574" s="395" t="n">
        <v>13.82</v>
      </c>
    </row>
    <row r="2575" customFormat="false" ht="12.75" hidden="false" customHeight="false" outlineLevel="0" collapsed="false">
      <c r="A2575" s="0" t="n">
        <v>38924</v>
      </c>
      <c r="B2575" s="0" t="s">
        <v>3775</v>
      </c>
      <c r="C2575" s="0" t="s">
        <v>88</v>
      </c>
      <c r="D2575" s="0" t="s">
        <v>1223</v>
      </c>
      <c r="E2575" s="395" t="n">
        <v>19.7</v>
      </c>
    </row>
    <row r="2576" customFormat="false" ht="12.75" hidden="false" customHeight="false" outlineLevel="0" collapsed="false">
      <c r="A2576" s="0" t="n">
        <v>39305</v>
      </c>
      <c r="B2576" s="0" t="s">
        <v>3776</v>
      </c>
      <c r="C2576" s="0" t="s">
        <v>88</v>
      </c>
      <c r="D2576" s="0" t="s">
        <v>1223</v>
      </c>
      <c r="E2576" s="395" t="n">
        <v>18.1</v>
      </c>
    </row>
    <row r="2577" customFormat="false" ht="12.75" hidden="false" customHeight="false" outlineLevel="0" collapsed="false">
      <c r="A2577" s="0" t="n">
        <v>39306</v>
      </c>
      <c r="B2577" s="0" t="s">
        <v>3777</v>
      </c>
      <c r="C2577" s="0" t="s">
        <v>88</v>
      </c>
      <c r="D2577" s="0" t="s">
        <v>1223</v>
      </c>
      <c r="E2577" s="395" t="n">
        <v>22.64</v>
      </c>
    </row>
    <row r="2578" customFormat="false" ht="12.75" hidden="false" customHeight="false" outlineLevel="0" collapsed="false">
      <c r="A2578" s="0" t="n">
        <v>38928</v>
      </c>
      <c r="B2578" s="0" t="s">
        <v>3778</v>
      </c>
      <c r="C2578" s="0" t="s">
        <v>88</v>
      </c>
      <c r="D2578" s="0" t="s">
        <v>1223</v>
      </c>
      <c r="E2578" s="395" t="n">
        <v>19.89</v>
      </c>
    </row>
    <row r="2579" customFormat="false" ht="12.75" hidden="false" customHeight="false" outlineLevel="0" collapsed="false">
      <c r="A2579" s="0" t="n">
        <v>38929</v>
      </c>
      <c r="B2579" s="0" t="s">
        <v>3779</v>
      </c>
      <c r="C2579" s="0" t="s">
        <v>88</v>
      </c>
      <c r="D2579" s="0" t="s">
        <v>1223</v>
      </c>
      <c r="E2579" s="395" t="n">
        <v>35.26</v>
      </c>
    </row>
    <row r="2580" customFormat="false" ht="12.75" hidden="false" customHeight="false" outlineLevel="0" collapsed="false">
      <c r="A2580" s="0" t="n">
        <v>39307</v>
      </c>
      <c r="B2580" s="0" t="s">
        <v>3780</v>
      </c>
      <c r="C2580" s="0" t="s">
        <v>88</v>
      </c>
      <c r="D2580" s="0" t="s">
        <v>1223</v>
      </c>
      <c r="E2580" s="395" t="n">
        <v>26.06</v>
      </c>
    </row>
    <row r="2581" customFormat="false" ht="12.75" hidden="false" customHeight="false" outlineLevel="0" collapsed="false">
      <c r="A2581" s="0" t="n">
        <v>38930</v>
      </c>
      <c r="B2581" s="0" t="s">
        <v>3781</v>
      </c>
      <c r="C2581" s="0" t="s">
        <v>88</v>
      </c>
      <c r="D2581" s="0" t="s">
        <v>1223</v>
      </c>
      <c r="E2581" s="395" t="n">
        <v>44.3</v>
      </c>
    </row>
    <row r="2582" customFormat="false" ht="12.75" hidden="false" customHeight="false" outlineLevel="0" collapsed="false">
      <c r="A2582" s="0" t="n">
        <v>38931</v>
      </c>
      <c r="B2582" s="0" t="s">
        <v>3782</v>
      </c>
      <c r="C2582" s="0" t="s">
        <v>88</v>
      </c>
      <c r="D2582" s="0" t="s">
        <v>1223</v>
      </c>
      <c r="E2582" s="395" t="n">
        <v>11.15</v>
      </c>
    </row>
    <row r="2583" customFormat="false" ht="12.75" hidden="false" customHeight="false" outlineLevel="0" collapsed="false">
      <c r="A2583" s="0" t="n">
        <v>38932</v>
      </c>
      <c r="B2583" s="0" t="s">
        <v>3783</v>
      </c>
      <c r="C2583" s="0" t="s">
        <v>88</v>
      </c>
      <c r="D2583" s="0" t="s">
        <v>1223</v>
      </c>
      <c r="E2583" s="395" t="n">
        <v>11.27</v>
      </c>
    </row>
    <row r="2584" customFormat="false" ht="12.75" hidden="false" customHeight="false" outlineLevel="0" collapsed="false">
      <c r="A2584" s="0" t="n">
        <v>38934</v>
      </c>
      <c r="B2584" s="0" t="s">
        <v>3784</v>
      </c>
      <c r="C2584" s="0" t="s">
        <v>88</v>
      </c>
      <c r="D2584" s="0" t="s">
        <v>1223</v>
      </c>
      <c r="E2584" s="395" t="n">
        <v>16.65</v>
      </c>
    </row>
    <row r="2585" customFormat="false" ht="12.75" hidden="false" customHeight="false" outlineLevel="0" collapsed="false">
      <c r="A2585" s="0" t="n">
        <v>38935</v>
      </c>
      <c r="B2585" s="0" t="s">
        <v>3785</v>
      </c>
      <c r="C2585" s="0" t="s">
        <v>88</v>
      </c>
      <c r="D2585" s="0" t="s">
        <v>1223</v>
      </c>
      <c r="E2585" s="395" t="n">
        <v>17.82</v>
      </c>
    </row>
    <row r="2586" customFormat="false" ht="12.75" hidden="false" customHeight="false" outlineLevel="0" collapsed="false">
      <c r="A2586" s="0" t="n">
        <v>38936</v>
      </c>
      <c r="B2586" s="0" t="s">
        <v>3786</v>
      </c>
      <c r="C2586" s="0" t="s">
        <v>88</v>
      </c>
      <c r="D2586" s="0" t="s">
        <v>1223</v>
      </c>
      <c r="E2586" s="395" t="n">
        <v>19.08</v>
      </c>
    </row>
    <row r="2587" customFormat="false" ht="12.75" hidden="false" customHeight="false" outlineLevel="0" collapsed="false">
      <c r="A2587" s="0" t="n">
        <v>38937</v>
      </c>
      <c r="B2587" s="0" t="s">
        <v>3787</v>
      </c>
      <c r="C2587" s="0" t="s">
        <v>88</v>
      </c>
      <c r="D2587" s="0" t="s">
        <v>1223</v>
      </c>
      <c r="E2587" s="395" t="n">
        <v>23.25</v>
      </c>
    </row>
    <row r="2588" customFormat="false" ht="12.75" hidden="false" customHeight="false" outlineLevel="0" collapsed="false">
      <c r="A2588" s="0" t="n">
        <v>38938</v>
      </c>
      <c r="B2588" s="0" t="s">
        <v>3788</v>
      </c>
      <c r="C2588" s="0" t="s">
        <v>88</v>
      </c>
      <c r="D2588" s="0" t="s">
        <v>1223</v>
      </c>
      <c r="E2588" s="395" t="n">
        <v>34.58</v>
      </c>
    </row>
    <row r="2589" customFormat="false" ht="12.75" hidden="false" customHeight="false" outlineLevel="0" collapsed="false">
      <c r="A2589" s="0" t="n">
        <v>3489</v>
      </c>
      <c r="B2589" s="0" t="s">
        <v>3789</v>
      </c>
      <c r="C2589" s="0" t="s">
        <v>88</v>
      </c>
      <c r="D2589" s="0" t="s">
        <v>1221</v>
      </c>
      <c r="E2589" s="395" t="n">
        <v>17.05</v>
      </c>
    </row>
    <row r="2590" customFormat="false" ht="12.75" hidden="false" customHeight="false" outlineLevel="0" collapsed="false">
      <c r="A2590" s="0" t="n">
        <v>20151</v>
      </c>
      <c r="B2590" s="0" t="s">
        <v>3790</v>
      </c>
      <c r="C2590" s="0" t="s">
        <v>88</v>
      </c>
      <c r="D2590" s="0" t="s">
        <v>1221</v>
      </c>
      <c r="E2590" s="395" t="n">
        <v>26.31</v>
      </c>
    </row>
    <row r="2591" customFormat="false" ht="12.75" hidden="false" customHeight="false" outlineLevel="0" collapsed="false">
      <c r="A2591" s="0" t="n">
        <v>20152</v>
      </c>
      <c r="B2591" s="0" t="s">
        <v>3791</v>
      </c>
      <c r="C2591" s="0" t="s">
        <v>88</v>
      </c>
      <c r="D2591" s="0" t="s">
        <v>1221</v>
      </c>
      <c r="E2591" s="395" t="n">
        <v>91.55</v>
      </c>
    </row>
    <row r="2592" customFormat="false" ht="12.75" hidden="false" customHeight="false" outlineLevel="0" collapsed="false">
      <c r="A2592" s="0" t="n">
        <v>20148</v>
      </c>
      <c r="B2592" s="0" t="s">
        <v>3792</v>
      </c>
      <c r="C2592" s="0" t="s">
        <v>88</v>
      </c>
      <c r="D2592" s="0" t="s">
        <v>1221</v>
      </c>
      <c r="E2592" s="395" t="n">
        <v>5.23</v>
      </c>
    </row>
    <row r="2593" customFormat="false" ht="12.75" hidden="false" customHeight="false" outlineLevel="0" collapsed="false">
      <c r="A2593" s="0" t="n">
        <v>20149</v>
      </c>
      <c r="B2593" s="0" t="s">
        <v>3793</v>
      </c>
      <c r="C2593" s="0" t="s">
        <v>88</v>
      </c>
      <c r="D2593" s="0" t="s">
        <v>1221</v>
      </c>
      <c r="E2593" s="395" t="n">
        <v>8.1</v>
      </c>
    </row>
    <row r="2594" customFormat="false" ht="12.75" hidden="false" customHeight="false" outlineLevel="0" collapsed="false">
      <c r="A2594" s="0" t="n">
        <v>20150</v>
      </c>
      <c r="B2594" s="0" t="s">
        <v>3794</v>
      </c>
      <c r="C2594" s="0" t="s">
        <v>88</v>
      </c>
      <c r="D2594" s="0" t="s">
        <v>1221</v>
      </c>
      <c r="E2594" s="395" t="n">
        <v>18.89</v>
      </c>
    </row>
    <row r="2595" customFormat="false" ht="12.75" hidden="false" customHeight="false" outlineLevel="0" collapsed="false">
      <c r="A2595" s="0" t="n">
        <v>20157</v>
      </c>
      <c r="B2595" s="0" t="s">
        <v>3795</v>
      </c>
      <c r="C2595" s="0" t="s">
        <v>88</v>
      </c>
      <c r="D2595" s="0" t="s">
        <v>1221</v>
      </c>
      <c r="E2595" s="395" t="n">
        <v>35.5</v>
      </c>
    </row>
    <row r="2596" customFormat="false" ht="12.75" hidden="false" customHeight="false" outlineLevel="0" collapsed="false">
      <c r="A2596" s="0" t="n">
        <v>20158</v>
      </c>
      <c r="B2596" s="0" t="s">
        <v>3796</v>
      </c>
      <c r="C2596" s="0" t="s">
        <v>88</v>
      </c>
      <c r="D2596" s="0" t="s">
        <v>1221</v>
      </c>
      <c r="E2596" s="395" t="n">
        <v>117.94</v>
      </c>
    </row>
    <row r="2597" customFormat="false" ht="12.75" hidden="false" customHeight="false" outlineLevel="0" collapsed="false">
      <c r="A2597" s="0" t="n">
        <v>20154</v>
      </c>
      <c r="B2597" s="0" t="s">
        <v>3797</v>
      </c>
      <c r="C2597" s="0" t="s">
        <v>88</v>
      </c>
      <c r="D2597" s="0" t="s">
        <v>1221</v>
      </c>
      <c r="E2597" s="395" t="n">
        <v>6.73</v>
      </c>
    </row>
    <row r="2598" customFormat="false" ht="12.75" hidden="false" customHeight="false" outlineLevel="0" collapsed="false">
      <c r="A2598" s="0" t="n">
        <v>20155</v>
      </c>
      <c r="B2598" s="0" t="s">
        <v>3798</v>
      </c>
      <c r="C2598" s="0" t="s">
        <v>88</v>
      </c>
      <c r="D2598" s="0" t="s">
        <v>1221</v>
      </c>
      <c r="E2598" s="395" t="n">
        <v>10.07</v>
      </c>
    </row>
    <row r="2599" customFormat="false" ht="12.75" hidden="false" customHeight="false" outlineLevel="0" collapsed="false">
      <c r="A2599" s="0" t="n">
        <v>20156</v>
      </c>
      <c r="B2599" s="0" t="s">
        <v>3799</v>
      </c>
      <c r="C2599" s="0" t="s">
        <v>88</v>
      </c>
      <c r="D2599" s="0" t="s">
        <v>1221</v>
      </c>
      <c r="E2599" s="395" t="n">
        <v>22.66</v>
      </c>
    </row>
    <row r="2600" customFormat="false" ht="12.75" hidden="false" customHeight="false" outlineLevel="0" collapsed="false">
      <c r="A2600" s="0" t="n">
        <v>3512</v>
      </c>
      <c r="B2600" s="0" t="s">
        <v>3800</v>
      </c>
      <c r="C2600" s="0" t="s">
        <v>88</v>
      </c>
      <c r="D2600" s="0" t="s">
        <v>1221</v>
      </c>
      <c r="E2600" s="395" t="n">
        <v>267.1</v>
      </c>
    </row>
    <row r="2601" customFormat="false" ht="12.75" hidden="false" customHeight="false" outlineLevel="0" collapsed="false">
      <c r="A2601" s="0" t="n">
        <v>3499</v>
      </c>
      <c r="B2601" s="0" t="s">
        <v>3801</v>
      </c>
      <c r="C2601" s="0" t="s">
        <v>88</v>
      </c>
      <c r="D2601" s="0" t="s">
        <v>1221</v>
      </c>
      <c r="E2601" s="395" t="n">
        <v>1.13</v>
      </c>
    </row>
    <row r="2602" customFormat="false" ht="12.75" hidden="false" customHeight="false" outlineLevel="0" collapsed="false">
      <c r="A2602" s="0" t="n">
        <v>3500</v>
      </c>
      <c r="B2602" s="0" t="s">
        <v>3802</v>
      </c>
      <c r="C2602" s="0" t="s">
        <v>88</v>
      </c>
      <c r="D2602" s="0" t="s">
        <v>1221</v>
      </c>
      <c r="E2602" s="395" t="n">
        <v>1.91</v>
      </c>
    </row>
    <row r="2603" customFormat="false" ht="12.75" hidden="false" customHeight="false" outlineLevel="0" collapsed="false">
      <c r="A2603" s="0" t="n">
        <v>3501</v>
      </c>
      <c r="B2603" s="0" t="s">
        <v>3803</v>
      </c>
      <c r="C2603" s="0" t="s">
        <v>88</v>
      </c>
      <c r="D2603" s="0" t="s">
        <v>1221</v>
      </c>
      <c r="E2603" s="395" t="n">
        <v>5.54</v>
      </c>
    </row>
    <row r="2604" customFormat="false" ht="12.75" hidden="false" customHeight="false" outlineLevel="0" collapsed="false">
      <c r="A2604" s="0" t="n">
        <v>3502</v>
      </c>
      <c r="B2604" s="0" t="s">
        <v>3804</v>
      </c>
      <c r="C2604" s="0" t="s">
        <v>88</v>
      </c>
      <c r="D2604" s="0" t="s">
        <v>1221</v>
      </c>
      <c r="E2604" s="395" t="n">
        <v>7.88</v>
      </c>
    </row>
    <row r="2605" customFormat="false" ht="12.75" hidden="false" customHeight="false" outlineLevel="0" collapsed="false">
      <c r="A2605" s="0" t="n">
        <v>3503</v>
      </c>
      <c r="B2605" s="0" t="s">
        <v>3805</v>
      </c>
      <c r="C2605" s="0" t="s">
        <v>88</v>
      </c>
      <c r="D2605" s="0" t="s">
        <v>1221</v>
      </c>
      <c r="E2605" s="395" t="n">
        <v>9.44</v>
      </c>
    </row>
    <row r="2606" customFormat="false" ht="12.75" hidden="false" customHeight="false" outlineLevel="0" collapsed="false">
      <c r="A2606" s="0" t="n">
        <v>3477</v>
      </c>
      <c r="B2606" s="0" t="s">
        <v>3806</v>
      </c>
      <c r="C2606" s="0" t="s">
        <v>88</v>
      </c>
      <c r="D2606" s="0" t="s">
        <v>1221</v>
      </c>
      <c r="E2606" s="395" t="n">
        <v>36.56</v>
      </c>
    </row>
    <row r="2607" customFormat="false" ht="12.75" hidden="false" customHeight="false" outlineLevel="0" collapsed="false">
      <c r="A2607" s="0" t="n">
        <v>3478</v>
      </c>
      <c r="B2607" s="0" t="s">
        <v>3807</v>
      </c>
      <c r="C2607" s="0" t="s">
        <v>88</v>
      </c>
      <c r="D2607" s="0" t="s">
        <v>1221</v>
      </c>
      <c r="E2607" s="395" t="n">
        <v>84.01</v>
      </c>
    </row>
    <row r="2608" customFormat="false" ht="12.75" hidden="false" customHeight="false" outlineLevel="0" collapsed="false">
      <c r="A2608" s="0" t="n">
        <v>3525</v>
      </c>
      <c r="B2608" s="0" t="s">
        <v>3808</v>
      </c>
      <c r="C2608" s="0" t="s">
        <v>88</v>
      </c>
      <c r="D2608" s="0" t="s">
        <v>1221</v>
      </c>
      <c r="E2608" s="395" t="n">
        <v>99.67</v>
      </c>
    </row>
    <row r="2609" customFormat="false" ht="12.75" hidden="false" customHeight="false" outlineLevel="0" collapsed="false">
      <c r="A2609" s="0" t="n">
        <v>3511</v>
      </c>
      <c r="B2609" s="0" t="s">
        <v>3809</v>
      </c>
      <c r="C2609" s="0" t="s">
        <v>88</v>
      </c>
      <c r="D2609" s="0" t="s">
        <v>1221</v>
      </c>
      <c r="E2609" s="395" t="n">
        <v>116.95</v>
      </c>
    </row>
    <row r="2610" customFormat="false" ht="12.75" hidden="false" customHeight="false" outlineLevel="0" collapsed="false">
      <c r="A2610" s="0" t="n">
        <v>38917</v>
      </c>
      <c r="B2610" s="0" t="s">
        <v>3810</v>
      </c>
      <c r="C2610" s="0" t="s">
        <v>88</v>
      </c>
      <c r="D2610" s="0" t="s">
        <v>1223</v>
      </c>
      <c r="E2610" s="395" t="n">
        <v>10.67</v>
      </c>
    </row>
    <row r="2611" customFormat="false" ht="12.75" hidden="false" customHeight="false" outlineLevel="0" collapsed="false">
      <c r="A2611" s="0" t="n">
        <v>38919</v>
      </c>
      <c r="B2611" s="0" t="s">
        <v>3811</v>
      </c>
      <c r="C2611" s="0" t="s">
        <v>88</v>
      </c>
      <c r="D2611" s="0" t="s">
        <v>1223</v>
      </c>
      <c r="E2611" s="395" t="n">
        <v>15.88</v>
      </c>
    </row>
    <row r="2612" customFormat="false" ht="12.75" hidden="false" customHeight="false" outlineLevel="0" collapsed="false">
      <c r="A2612" s="0" t="n">
        <v>38922</v>
      </c>
      <c r="B2612" s="0" t="s">
        <v>3812</v>
      </c>
      <c r="C2612" s="0" t="s">
        <v>88</v>
      </c>
      <c r="D2612" s="0" t="s">
        <v>1223</v>
      </c>
      <c r="E2612" s="395" t="n">
        <v>20.51</v>
      </c>
    </row>
    <row r="2613" customFormat="false" ht="12.75" hidden="false" customHeight="false" outlineLevel="0" collapsed="false">
      <c r="A2613" s="0" t="n">
        <v>38921</v>
      </c>
      <c r="B2613" s="0" t="s">
        <v>3813</v>
      </c>
      <c r="C2613" s="0" t="s">
        <v>88</v>
      </c>
      <c r="D2613" s="0" t="s">
        <v>1223</v>
      </c>
      <c r="E2613" s="395" t="n">
        <v>25.36</v>
      </c>
    </row>
    <row r="2614" customFormat="false" ht="12.75" hidden="false" customHeight="false" outlineLevel="0" collapsed="false">
      <c r="A2614" s="0" t="n">
        <v>38918</v>
      </c>
      <c r="B2614" s="0" t="s">
        <v>3814</v>
      </c>
      <c r="C2614" s="0" t="s">
        <v>88</v>
      </c>
      <c r="D2614" s="0" t="s">
        <v>1223</v>
      </c>
      <c r="E2614" s="395" t="n">
        <v>24.1</v>
      </c>
    </row>
    <row r="2615" customFormat="false" ht="12.75" hidden="false" customHeight="false" outlineLevel="0" collapsed="false">
      <c r="A2615" s="0" t="n">
        <v>38920</v>
      </c>
      <c r="B2615" s="0" t="s">
        <v>3815</v>
      </c>
      <c r="C2615" s="0" t="s">
        <v>88</v>
      </c>
      <c r="D2615" s="0" t="s">
        <v>1223</v>
      </c>
      <c r="E2615" s="395" t="n">
        <v>30.13</v>
      </c>
    </row>
    <row r="2616" customFormat="false" ht="12.75" hidden="false" customHeight="false" outlineLevel="0" collapsed="false">
      <c r="A2616" s="0" t="n">
        <v>12032</v>
      </c>
      <c r="B2616" s="0" t="s">
        <v>3816</v>
      </c>
      <c r="C2616" s="0" t="s">
        <v>1692</v>
      </c>
      <c r="D2616" s="0" t="s">
        <v>1221</v>
      </c>
      <c r="E2616" s="395" t="n">
        <v>51.61</v>
      </c>
    </row>
    <row r="2617" customFormat="false" ht="12.75" hidden="false" customHeight="false" outlineLevel="0" collapsed="false">
      <c r="A2617" s="0" t="n">
        <v>12030</v>
      </c>
      <c r="B2617" s="0" t="s">
        <v>3817</v>
      </c>
      <c r="C2617" s="0" t="s">
        <v>1692</v>
      </c>
      <c r="D2617" s="0" t="s">
        <v>1221</v>
      </c>
      <c r="E2617" s="395" t="n">
        <v>48.49</v>
      </c>
    </row>
    <row r="2618" customFormat="false" ht="12.75" hidden="false" customHeight="false" outlineLevel="0" collapsed="false">
      <c r="A2618" s="0" t="n">
        <v>10908</v>
      </c>
      <c r="B2618" s="0" t="s">
        <v>3818</v>
      </c>
      <c r="C2618" s="0" t="s">
        <v>88</v>
      </c>
      <c r="D2618" s="0" t="s">
        <v>1221</v>
      </c>
      <c r="E2618" s="395" t="n">
        <v>19.87</v>
      </c>
    </row>
    <row r="2619" customFormat="false" ht="12.75" hidden="false" customHeight="false" outlineLevel="0" collapsed="false">
      <c r="A2619" s="0" t="n">
        <v>10909</v>
      </c>
      <c r="B2619" s="0" t="s">
        <v>3819</v>
      </c>
      <c r="C2619" s="0" t="s">
        <v>88</v>
      </c>
      <c r="D2619" s="0" t="s">
        <v>1221</v>
      </c>
      <c r="E2619" s="395" t="n">
        <v>31.7</v>
      </c>
    </row>
    <row r="2620" customFormat="false" ht="12.75" hidden="false" customHeight="false" outlineLevel="0" collapsed="false">
      <c r="A2620" s="0" t="n">
        <v>3669</v>
      </c>
      <c r="B2620" s="0" t="s">
        <v>3820</v>
      </c>
      <c r="C2620" s="0" t="s">
        <v>88</v>
      </c>
      <c r="D2620" s="0" t="s">
        <v>1221</v>
      </c>
      <c r="E2620" s="395" t="n">
        <v>13.58</v>
      </c>
    </row>
    <row r="2621" customFormat="false" ht="12.75" hidden="false" customHeight="false" outlineLevel="0" collapsed="false">
      <c r="A2621" s="0" t="n">
        <v>20138</v>
      </c>
      <c r="B2621" s="0" t="s">
        <v>3821</v>
      </c>
      <c r="C2621" s="0" t="s">
        <v>88</v>
      </c>
      <c r="D2621" s="0" t="s">
        <v>1221</v>
      </c>
      <c r="E2621" s="395" t="n">
        <v>67.48</v>
      </c>
    </row>
    <row r="2622" customFormat="false" ht="12.75" hidden="false" customHeight="false" outlineLevel="0" collapsed="false">
      <c r="A2622" s="0" t="n">
        <v>20139</v>
      </c>
      <c r="B2622" s="0" t="s">
        <v>3822</v>
      </c>
      <c r="C2622" s="0" t="s">
        <v>88</v>
      </c>
      <c r="D2622" s="0" t="s">
        <v>1221</v>
      </c>
      <c r="E2622" s="395" t="n">
        <v>113.37</v>
      </c>
    </row>
    <row r="2623" customFormat="false" ht="12.75" hidden="false" customHeight="false" outlineLevel="0" collapsed="false">
      <c r="A2623" s="0" t="n">
        <v>3668</v>
      </c>
      <c r="B2623" s="0" t="s">
        <v>3823</v>
      </c>
      <c r="C2623" s="0" t="s">
        <v>88</v>
      </c>
      <c r="D2623" s="0" t="s">
        <v>1221</v>
      </c>
      <c r="E2623" s="395" t="n">
        <v>44.95</v>
      </c>
    </row>
    <row r="2624" customFormat="false" ht="12.75" hidden="false" customHeight="false" outlineLevel="0" collapsed="false">
      <c r="A2624" s="0" t="n">
        <v>3656</v>
      </c>
      <c r="B2624" s="0" t="s">
        <v>3824</v>
      </c>
      <c r="C2624" s="0" t="s">
        <v>88</v>
      </c>
      <c r="D2624" s="0" t="s">
        <v>1221</v>
      </c>
      <c r="E2624" s="395" t="n">
        <v>22.28</v>
      </c>
    </row>
    <row r="2625" customFormat="false" ht="12.75" hidden="false" customHeight="false" outlineLevel="0" collapsed="false">
      <c r="A2625" s="0" t="n">
        <v>10911</v>
      </c>
      <c r="B2625" s="0" t="s">
        <v>3825</v>
      </c>
      <c r="C2625" s="0" t="s">
        <v>88</v>
      </c>
      <c r="D2625" s="0" t="s">
        <v>1221</v>
      </c>
      <c r="E2625" s="395" t="n">
        <v>24.72</v>
      </c>
    </row>
    <row r="2626" customFormat="false" ht="12.75" hidden="false" customHeight="false" outlineLevel="0" collapsed="false">
      <c r="A2626" s="0" t="n">
        <v>3654</v>
      </c>
      <c r="B2626" s="0" t="s">
        <v>3826</v>
      </c>
      <c r="C2626" s="0" t="s">
        <v>88</v>
      </c>
      <c r="D2626" s="0" t="s">
        <v>1221</v>
      </c>
      <c r="E2626" s="395" t="n">
        <v>5.93</v>
      </c>
    </row>
    <row r="2627" customFormat="false" ht="12.75" hidden="false" customHeight="false" outlineLevel="0" collapsed="false">
      <c r="A2627" s="0" t="n">
        <v>3664</v>
      </c>
      <c r="B2627" s="0" t="s">
        <v>3827</v>
      </c>
      <c r="C2627" s="0" t="s">
        <v>88</v>
      </c>
      <c r="D2627" s="0" t="s">
        <v>1221</v>
      </c>
      <c r="E2627" s="395" t="n">
        <v>7.36</v>
      </c>
    </row>
    <row r="2628" customFormat="false" ht="12.75" hidden="false" customHeight="false" outlineLevel="0" collapsed="false">
      <c r="A2628" s="0" t="n">
        <v>3657</v>
      </c>
      <c r="B2628" s="0" t="s">
        <v>3828</v>
      </c>
      <c r="C2628" s="0" t="s">
        <v>88</v>
      </c>
      <c r="D2628" s="0" t="s">
        <v>1221</v>
      </c>
      <c r="E2628" s="395" t="n">
        <v>7.94</v>
      </c>
    </row>
    <row r="2629" customFormat="false" ht="12.75" hidden="false" customHeight="false" outlineLevel="0" collapsed="false">
      <c r="A2629" s="0" t="n">
        <v>12625</v>
      </c>
      <c r="B2629" s="0" t="s">
        <v>3829</v>
      </c>
      <c r="C2629" s="0" t="s">
        <v>88</v>
      </c>
      <c r="D2629" s="0" t="s">
        <v>1223</v>
      </c>
      <c r="E2629" s="395" t="n">
        <v>11.76</v>
      </c>
    </row>
    <row r="2630" customFormat="false" ht="12.75" hidden="false" customHeight="false" outlineLevel="0" collapsed="false">
      <c r="A2630" s="0" t="n">
        <v>20136</v>
      </c>
      <c r="B2630" s="0" t="s">
        <v>3830</v>
      </c>
      <c r="C2630" s="0" t="s">
        <v>88</v>
      </c>
      <c r="D2630" s="0" t="s">
        <v>1221</v>
      </c>
      <c r="E2630" s="395" t="n">
        <v>152.28</v>
      </c>
    </row>
    <row r="2631" customFormat="false" ht="12.75" hidden="false" customHeight="false" outlineLevel="0" collapsed="false">
      <c r="A2631" s="0" t="n">
        <v>20144</v>
      </c>
      <c r="B2631" s="0" t="s">
        <v>3831</v>
      </c>
      <c r="C2631" s="0" t="s">
        <v>88</v>
      </c>
      <c r="D2631" s="0" t="s">
        <v>1221</v>
      </c>
      <c r="E2631" s="395" t="n">
        <v>66.89</v>
      </c>
    </row>
    <row r="2632" customFormat="false" ht="12.75" hidden="false" customHeight="false" outlineLevel="0" collapsed="false">
      <c r="A2632" s="0" t="n">
        <v>20143</v>
      </c>
      <c r="B2632" s="0" t="s">
        <v>3832</v>
      </c>
      <c r="C2632" s="0" t="s">
        <v>88</v>
      </c>
      <c r="D2632" s="0" t="s">
        <v>1221</v>
      </c>
      <c r="E2632" s="395" t="n">
        <v>62.47</v>
      </c>
    </row>
    <row r="2633" customFormat="false" ht="12.75" hidden="false" customHeight="false" outlineLevel="0" collapsed="false">
      <c r="A2633" s="0" t="n">
        <v>20145</v>
      </c>
      <c r="B2633" s="0" t="s">
        <v>3833</v>
      </c>
      <c r="C2633" s="0" t="s">
        <v>88</v>
      </c>
      <c r="D2633" s="0" t="s">
        <v>1221</v>
      </c>
      <c r="E2633" s="395" t="n">
        <v>177.27</v>
      </c>
    </row>
    <row r="2634" customFormat="false" ht="12.75" hidden="false" customHeight="false" outlineLevel="0" collapsed="false">
      <c r="A2634" s="0" t="n">
        <v>20146</v>
      </c>
      <c r="B2634" s="0" t="s">
        <v>3834</v>
      </c>
      <c r="C2634" s="0" t="s">
        <v>88</v>
      </c>
      <c r="D2634" s="0" t="s">
        <v>1221</v>
      </c>
      <c r="E2634" s="395" t="n">
        <v>199.9</v>
      </c>
    </row>
    <row r="2635" customFormat="false" ht="12.75" hidden="false" customHeight="false" outlineLevel="0" collapsed="false">
      <c r="A2635" s="0" t="n">
        <v>20140</v>
      </c>
      <c r="B2635" s="0" t="s">
        <v>3835</v>
      </c>
      <c r="C2635" s="0" t="s">
        <v>88</v>
      </c>
      <c r="D2635" s="0" t="s">
        <v>1221</v>
      </c>
      <c r="E2635" s="395" t="n">
        <v>7.96</v>
      </c>
    </row>
    <row r="2636" customFormat="false" ht="12.75" hidden="false" customHeight="false" outlineLevel="0" collapsed="false">
      <c r="A2636" s="0" t="n">
        <v>20141</v>
      </c>
      <c r="B2636" s="0" t="s">
        <v>3836</v>
      </c>
      <c r="C2636" s="0" t="s">
        <v>88</v>
      </c>
      <c r="D2636" s="0" t="s">
        <v>1221</v>
      </c>
      <c r="E2636" s="395" t="n">
        <v>13.97</v>
      </c>
    </row>
    <row r="2637" customFormat="false" ht="12.75" hidden="false" customHeight="false" outlineLevel="0" collapsed="false">
      <c r="A2637" s="0" t="n">
        <v>20142</v>
      </c>
      <c r="B2637" s="0" t="s">
        <v>3837</v>
      </c>
      <c r="C2637" s="0" t="s">
        <v>88</v>
      </c>
      <c r="D2637" s="0" t="s">
        <v>1221</v>
      </c>
      <c r="E2637" s="395" t="n">
        <v>42.75</v>
      </c>
    </row>
    <row r="2638" customFormat="false" ht="12.75" hidden="false" customHeight="false" outlineLevel="0" collapsed="false">
      <c r="A2638" s="0" t="n">
        <v>3659</v>
      </c>
      <c r="B2638" s="0" t="s">
        <v>3838</v>
      </c>
      <c r="C2638" s="0" t="s">
        <v>88</v>
      </c>
      <c r="D2638" s="0" t="s">
        <v>1221</v>
      </c>
      <c r="E2638" s="395" t="n">
        <v>18.54</v>
      </c>
    </row>
    <row r="2639" customFormat="false" ht="12.75" hidden="false" customHeight="false" outlineLevel="0" collapsed="false">
      <c r="A2639" s="0" t="n">
        <v>3660</v>
      </c>
      <c r="B2639" s="0" t="s">
        <v>3839</v>
      </c>
      <c r="C2639" s="0" t="s">
        <v>88</v>
      </c>
      <c r="D2639" s="0" t="s">
        <v>1221</v>
      </c>
      <c r="E2639" s="395" t="n">
        <v>26.73</v>
      </c>
    </row>
    <row r="2640" customFormat="false" ht="12.75" hidden="false" customHeight="false" outlineLevel="0" collapsed="false">
      <c r="A2640" s="0" t="n">
        <v>3662</v>
      </c>
      <c r="B2640" s="0" t="s">
        <v>3840</v>
      </c>
      <c r="C2640" s="0" t="s">
        <v>88</v>
      </c>
      <c r="D2640" s="0" t="s">
        <v>1221</v>
      </c>
      <c r="E2640" s="395" t="n">
        <v>10.09</v>
      </c>
    </row>
    <row r="2641" customFormat="false" ht="12.75" hidden="false" customHeight="false" outlineLevel="0" collapsed="false">
      <c r="A2641" s="0" t="n">
        <v>3661</v>
      </c>
      <c r="B2641" s="0" t="s">
        <v>3841</v>
      </c>
      <c r="C2641" s="0" t="s">
        <v>88</v>
      </c>
      <c r="D2641" s="0" t="s">
        <v>1221</v>
      </c>
      <c r="E2641" s="395" t="n">
        <v>14.85</v>
      </c>
    </row>
    <row r="2642" customFormat="false" ht="12.75" hidden="false" customHeight="false" outlineLevel="0" collapsed="false">
      <c r="A2642" s="0" t="n">
        <v>3658</v>
      </c>
      <c r="B2642" s="0" t="s">
        <v>3842</v>
      </c>
      <c r="C2642" s="0" t="s">
        <v>88</v>
      </c>
      <c r="D2642" s="0" t="s">
        <v>1221</v>
      </c>
      <c r="E2642" s="395" t="n">
        <v>18.91</v>
      </c>
    </row>
    <row r="2643" customFormat="false" ht="12.75" hidden="false" customHeight="false" outlineLevel="0" collapsed="false">
      <c r="A2643" s="0" t="n">
        <v>3670</v>
      </c>
      <c r="B2643" s="0" t="s">
        <v>3843</v>
      </c>
      <c r="C2643" s="0" t="s">
        <v>88</v>
      </c>
      <c r="D2643" s="0" t="s">
        <v>1221</v>
      </c>
      <c r="E2643" s="395" t="n">
        <v>24.67</v>
      </c>
    </row>
    <row r="2644" customFormat="false" ht="12.75" hidden="false" customHeight="false" outlineLevel="0" collapsed="false">
      <c r="A2644" s="0" t="n">
        <v>3666</v>
      </c>
      <c r="B2644" s="0" t="s">
        <v>3844</v>
      </c>
      <c r="C2644" s="0" t="s">
        <v>88</v>
      </c>
      <c r="D2644" s="0" t="s">
        <v>1221</v>
      </c>
      <c r="E2644" s="395" t="n">
        <v>4.18</v>
      </c>
    </row>
    <row r="2645" customFormat="false" ht="12.75" hidden="false" customHeight="false" outlineLevel="0" collapsed="false">
      <c r="A2645" s="0" t="n">
        <v>14157</v>
      </c>
      <c r="B2645" s="0" t="s">
        <v>3845</v>
      </c>
      <c r="C2645" s="0" t="s">
        <v>88</v>
      </c>
      <c r="D2645" s="0" t="s">
        <v>1223</v>
      </c>
      <c r="E2645" s="395" t="n">
        <v>1.27</v>
      </c>
    </row>
    <row r="2646" customFormat="false" ht="12.75" hidden="false" customHeight="false" outlineLevel="0" collapsed="false">
      <c r="A2646" s="0" t="n">
        <v>3653</v>
      </c>
      <c r="B2646" s="0" t="s">
        <v>3846</v>
      </c>
      <c r="C2646" s="0" t="s">
        <v>88</v>
      </c>
      <c r="D2646" s="0" t="s">
        <v>1223</v>
      </c>
      <c r="E2646" s="395" t="n">
        <v>137.44</v>
      </c>
    </row>
    <row r="2647" customFormat="false" ht="12.75" hidden="false" customHeight="false" outlineLevel="0" collapsed="false">
      <c r="A2647" s="0" t="n">
        <v>3649</v>
      </c>
      <c r="B2647" s="0" t="s">
        <v>3847</v>
      </c>
      <c r="C2647" s="0" t="s">
        <v>88</v>
      </c>
      <c r="D2647" s="0" t="s">
        <v>1223</v>
      </c>
      <c r="E2647" s="395" t="n">
        <v>284.68</v>
      </c>
    </row>
    <row r="2648" customFormat="false" ht="12.75" hidden="false" customHeight="false" outlineLevel="0" collapsed="false">
      <c r="A2648" s="0" t="n">
        <v>42696</v>
      </c>
      <c r="B2648" s="0" t="s">
        <v>3848</v>
      </c>
      <c r="C2648" s="0" t="s">
        <v>88</v>
      </c>
      <c r="D2648" s="0" t="s">
        <v>1223</v>
      </c>
      <c r="E2648" s="395" t="n">
        <v>796.51</v>
      </c>
    </row>
    <row r="2649" customFormat="false" ht="12.75" hidden="false" customHeight="false" outlineLevel="0" collapsed="false">
      <c r="A2649" s="0" t="n">
        <v>42697</v>
      </c>
      <c r="B2649" s="0" t="s">
        <v>3849</v>
      </c>
      <c r="C2649" s="0" t="s">
        <v>88</v>
      </c>
      <c r="D2649" s="0" t="s">
        <v>1223</v>
      </c>
      <c r="E2649" s="395" t="n">
        <v>1199.57</v>
      </c>
    </row>
    <row r="2650" customFormat="false" ht="12.75" hidden="false" customHeight="false" outlineLevel="0" collapsed="false">
      <c r="A2650" s="0" t="n">
        <v>42698</v>
      </c>
      <c r="B2650" s="0" t="s">
        <v>3850</v>
      </c>
      <c r="C2650" s="0" t="s">
        <v>88</v>
      </c>
      <c r="D2650" s="0" t="s">
        <v>1223</v>
      </c>
      <c r="E2650" s="395" t="n">
        <v>1670.96</v>
      </c>
    </row>
    <row r="2651" customFormat="false" ht="12.75" hidden="false" customHeight="false" outlineLevel="0" collapsed="false">
      <c r="A2651" s="0" t="n">
        <v>39875</v>
      </c>
      <c r="B2651" s="0" t="s">
        <v>3851</v>
      </c>
      <c r="C2651" s="0" t="s">
        <v>88</v>
      </c>
      <c r="D2651" s="0" t="s">
        <v>1223</v>
      </c>
      <c r="E2651" s="395" t="n">
        <v>694.82</v>
      </c>
    </row>
    <row r="2652" customFormat="false" ht="12.75" hidden="false" customHeight="false" outlineLevel="0" collapsed="false">
      <c r="A2652" s="0" t="n">
        <v>39876</v>
      </c>
      <c r="B2652" s="0" t="s">
        <v>3852</v>
      </c>
      <c r="C2652" s="0" t="s">
        <v>88</v>
      </c>
      <c r="D2652" s="0" t="s">
        <v>1223</v>
      </c>
      <c r="E2652" s="395" t="n">
        <v>869.91</v>
      </c>
    </row>
    <row r="2653" customFormat="false" ht="12.75" hidden="false" customHeight="false" outlineLevel="0" collapsed="false">
      <c r="A2653" s="0" t="n">
        <v>39877</v>
      </c>
      <c r="B2653" s="0" t="s">
        <v>3853</v>
      </c>
      <c r="C2653" s="0" t="s">
        <v>88</v>
      </c>
      <c r="D2653" s="0" t="s">
        <v>1223</v>
      </c>
      <c r="E2653" s="395" t="n">
        <v>1206.54</v>
      </c>
    </row>
    <row r="2654" customFormat="false" ht="12.75" hidden="false" customHeight="false" outlineLevel="0" collapsed="false">
      <c r="A2654" s="0" t="n">
        <v>39878</v>
      </c>
      <c r="B2654" s="0" t="s">
        <v>3854</v>
      </c>
      <c r="C2654" s="0" t="s">
        <v>88</v>
      </c>
      <c r="D2654" s="0" t="s">
        <v>1223</v>
      </c>
      <c r="E2654" s="395" t="n">
        <v>1593.64</v>
      </c>
    </row>
    <row r="2655" customFormat="false" ht="12.75" hidden="false" customHeight="false" outlineLevel="0" collapsed="false">
      <c r="A2655" s="0" t="n">
        <v>39872</v>
      </c>
      <c r="B2655" s="0" t="s">
        <v>3855</v>
      </c>
      <c r="C2655" s="0" t="s">
        <v>88</v>
      </c>
      <c r="D2655" s="0" t="s">
        <v>1223</v>
      </c>
      <c r="E2655" s="395" t="n">
        <v>476.49</v>
      </c>
    </row>
    <row r="2656" customFormat="false" ht="12.75" hidden="false" customHeight="false" outlineLevel="0" collapsed="false">
      <c r="A2656" s="0" t="n">
        <v>39873</v>
      </c>
      <c r="B2656" s="0" t="s">
        <v>3856</v>
      </c>
      <c r="C2656" s="0" t="s">
        <v>88</v>
      </c>
      <c r="D2656" s="0" t="s">
        <v>1223</v>
      </c>
      <c r="E2656" s="395" t="n">
        <v>552.7</v>
      </c>
    </row>
    <row r="2657" customFormat="false" ht="12.75" hidden="false" customHeight="false" outlineLevel="0" collapsed="false">
      <c r="A2657" s="0" t="n">
        <v>39874</v>
      </c>
      <c r="B2657" s="0" t="s">
        <v>3857</v>
      </c>
      <c r="C2657" s="0" t="s">
        <v>88</v>
      </c>
      <c r="D2657" s="0" t="s">
        <v>1223</v>
      </c>
      <c r="E2657" s="395" t="n">
        <v>607.07</v>
      </c>
    </row>
    <row r="2658" customFormat="false" ht="12.75" hidden="false" customHeight="false" outlineLevel="0" collapsed="false">
      <c r="A2658" s="0" t="n">
        <v>3674</v>
      </c>
      <c r="B2658" s="0" t="s">
        <v>3858</v>
      </c>
      <c r="C2658" s="0" t="s">
        <v>740</v>
      </c>
      <c r="D2658" s="0" t="s">
        <v>1221</v>
      </c>
      <c r="E2658" s="395" t="n">
        <v>100.65</v>
      </c>
    </row>
    <row r="2659" customFormat="false" ht="12.75" hidden="false" customHeight="false" outlineLevel="0" collapsed="false">
      <c r="A2659" s="0" t="n">
        <v>3681</v>
      </c>
      <c r="B2659" s="0" t="s">
        <v>3859</v>
      </c>
      <c r="C2659" s="0" t="s">
        <v>740</v>
      </c>
      <c r="D2659" s="0" t="s">
        <v>1221</v>
      </c>
      <c r="E2659" s="395" t="n">
        <v>149.75</v>
      </c>
    </row>
    <row r="2660" customFormat="false" ht="12.75" hidden="false" customHeight="false" outlineLevel="0" collapsed="false">
      <c r="A2660" s="0" t="n">
        <v>3676</v>
      </c>
      <c r="B2660" s="0" t="s">
        <v>3860</v>
      </c>
      <c r="C2660" s="0" t="s">
        <v>740</v>
      </c>
      <c r="D2660" s="0" t="s">
        <v>1221</v>
      </c>
      <c r="E2660" s="395" t="n">
        <v>563.57</v>
      </c>
    </row>
    <row r="2661" customFormat="false" ht="12.75" hidden="false" customHeight="false" outlineLevel="0" collapsed="false">
      <c r="A2661" s="0" t="n">
        <v>3679</v>
      </c>
      <c r="B2661" s="0" t="s">
        <v>3861</v>
      </c>
      <c r="C2661" s="0" t="s">
        <v>740</v>
      </c>
      <c r="D2661" s="0" t="s">
        <v>1221</v>
      </c>
      <c r="E2661" s="395" t="n">
        <v>466.25</v>
      </c>
    </row>
    <row r="2662" customFormat="false" ht="12.75" hidden="false" customHeight="false" outlineLevel="0" collapsed="false">
      <c r="A2662" s="0" t="n">
        <v>3672</v>
      </c>
      <c r="B2662" s="0" t="s">
        <v>3862</v>
      </c>
      <c r="C2662" s="0" t="s">
        <v>740</v>
      </c>
      <c r="D2662" s="0" t="s">
        <v>1221</v>
      </c>
      <c r="E2662" s="395" t="n">
        <v>1.59</v>
      </c>
    </row>
    <row r="2663" customFormat="false" ht="12.75" hidden="false" customHeight="false" outlineLevel="0" collapsed="false">
      <c r="A2663" s="0" t="n">
        <v>3671</v>
      </c>
      <c r="B2663" s="0" t="s">
        <v>3863</v>
      </c>
      <c r="C2663" s="0" t="s">
        <v>740</v>
      </c>
      <c r="D2663" s="0" t="s">
        <v>1228</v>
      </c>
      <c r="E2663" s="395" t="n">
        <v>1.5</v>
      </c>
    </row>
    <row r="2664" customFormat="false" ht="12.75" hidden="false" customHeight="false" outlineLevel="0" collapsed="false">
      <c r="A2664" s="0" t="n">
        <v>3673</v>
      </c>
      <c r="B2664" s="0" t="s">
        <v>3864</v>
      </c>
      <c r="C2664" s="0" t="s">
        <v>740</v>
      </c>
      <c r="D2664" s="0" t="s">
        <v>1221</v>
      </c>
      <c r="E2664" s="395" t="n">
        <v>2.35</v>
      </c>
    </row>
    <row r="2665" customFormat="false" ht="12.75" hidden="false" customHeight="false" outlineLevel="0" collapsed="false">
      <c r="A2665" s="0" t="n">
        <v>38394</v>
      </c>
      <c r="B2665" s="0" t="s">
        <v>3865</v>
      </c>
      <c r="C2665" s="0" t="s">
        <v>88</v>
      </c>
      <c r="D2665" s="0" t="s">
        <v>1221</v>
      </c>
      <c r="E2665" s="395" t="n">
        <v>311.86</v>
      </c>
    </row>
    <row r="2666" customFormat="false" ht="12.75" hidden="false" customHeight="false" outlineLevel="0" collapsed="false">
      <c r="A2666" s="0" t="n">
        <v>3729</v>
      </c>
      <c r="B2666" s="0" t="s">
        <v>3866</v>
      </c>
      <c r="C2666" s="0" t="s">
        <v>88</v>
      </c>
      <c r="D2666" s="0" t="s">
        <v>1221</v>
      </c>
      <c r="E2666" s="395" t="n">
        <v>99.17</v>
      </c>
    </row>
    <row r="2667" customFormat="false" ht="12.75" hidden="false" customHeight="false" outlineLevel="0" collapsed="false">
      <c r="A2667" s="0" t="n">
        <v>39357</v>
      </c>
      <c r="B2667" s="0" t="s">
        <v>3867</v>
      </c>
      <c r="C2667" s="0" t="s">
        <v>88</v>
      </c>
      <c r="D2667" s="0" t="s">
        <v>1223</v>
      </c>
      <c r="E2667" s="395" t="n">
        <v>96.95</v>
      </c>
    </row>
    <row r="2668" customFormat="false" ht="12.75" hidden="false" customHeight="false" outlineLevel="0" collapsed="false">
      <c r="A2668" s="0" t="n">
        <v>39358</v>
      </c>
      <c r="B2668" s="0" t="s">
        <v>3868</v>
      </c>
      <c r="C2668" s="0" t="s">
        <v>88</v>
      </c>
      <c r="D2668" s="0" t="s">
        <v>1223</v>
      </c>
      <c r="E2668" s="395" t="n">
        <v>106.31</v>
      </c>
    </row>
    <row r="2669" customFormat="false" ht="12.75" hidden="false" customHeight="false" outlineLevel="0" collapsed="false">
      <c r="A2669" s="0" t="n">
        <v>39356</v>
      </c>
      <c r="B2669" s="0" t="s">
        <v>3869</v>
      </c>
      <c r="C2669" s="0" t="s">
        <v>88</v>
      </c>
      <c r="D2669" s="0" t="s">
        <v>1223</v>
      </c>
      <c r="E2669" s="395" t="n">
        <v>181.38</v>
      </c>
    </row>
    <row r="2670" customFormat="false" ht="12.75" hidden="false" customHeight="false" outlineLevel="0" collapsed="false">
      <c r="A2670" s="0" t="n">
        <v>39355</v>
      </c>
      <c r="B2670" s="0" t="s">
        <v>3870</v>
      </c>
      <c r="C2670" s="0" t="s">
        <v>88</v>
      </c>
      <c r="D2670" s="0" t="s">
        <v>1223</v>
      </c>
      <c r="E2670" s="395" t="n">
        <v>156.08</v>
      </c>
    </row>
    <row r="2671" customFormat="false" ht="12.75" hidden="false" customHeight="false" outlineLevel="0" collapsed="false">
      <c r="A2671" s="0" t="n">
        <v>39353</v>
      </c>
      <c r="B2671" s="0" t="s">
        <v>3871</v>
      </c>
      <c r="C2671" s="0" t="s">
        <v>88</v>
      </c>
      <c r="D2671" s="0" t="s">
        <v>1223</v>
      </c>
      <c r="E2671" s="395" t="n">
        <v>214.04</v>
      </c>
    </row>
    <row r="2672" customFormat="false" ht="12.75" hidden="false" customHeight="false" outlineLevel="0" collapsed="false">
      <c r="A2672" s="0" t="n">
        <v>39354</v>
      </c>
      <c r="B2672" s="0" t="s">
        <v>3872</v>
      </c>
      <c r="C2672" s="0" t="s">
        <v>88</v>
      </c>
      <c r="D2672" s="0" t="s">
        <v>1223</v>
      </c>
      <c r="E2672" s="395" t="n">
        <v>213.32</v>
      </c>
    </row>
    <row r="2673" customFormat="false" ht="12.75" hidden="false" customHeight="false" outlineLevel="0" collapsed="false">
      <c r="A2673" s="0" t="n">
        <v>39398</v>
      </c>
      <c r="B2673" s="0" t="s">
        <v>3873</v>
      </c>
      <c r="C2673" s="0" t="s">
        <v>88</v>
      </c>
      <c r="D2673" s="0" t="s">
        <v>1221</v>
      </c>
      <c r="E2673" s="395" t="n">
        <v>108.09</v>
      </c>
    </row>
    <row r="2674" customFormat="false" ht="12.75" hidden="false" customHeight="false" outlineLevel="0" collapsed="false">
      <c r="A2674" s="0" t="n">
        <v>13343</v>
      </c>
      <c r="B2674" s="0" t="s">
        <v>831</v>
      </c>
      <c r="C2674" s="0" t="s">
        <v>88</v>
      </c>
      <c r="D2674" s="0" t="s">
        <v>1223</v>
      </c>
      <c r="E2674" s="395" t="n">
        <v>41.42</v>
      </c>
    </row>
    <row r="2675" customFormat="false" ht="12.75" hidden="false" customHeight="false" outlineLevel="0" collapsed="false">
      <c r="A2675" s="0" t="n">
        <v>12118</v>
      </c>
      <c r="B2675" s="0" t="s">
        <v>3874</v>
      </c>
      <c r="C2675" s="0" t="s">
        <v>88</v>
      </c>
      <c r="D2675" s="0" t="s">
        <v>1221</v>
      </c>
      <c r="E2675" s="395" t="n">
        <v>26.83</v>
      </c>
    </row>
    <row r="2676" customFormat="false" ht="12.75" hidden="false" customHeight="false" outlineLevel="0" collapsed="false">
      <c r="A2676" s="0" t="n">
        <v>39482</v>
      </c>
      <c r="B2676" s="0" t="s">
        <v>3875</v>
      </c>
      <c r="C2676" s="0" t="s">
        <v>88</v>
      </c>
      <c r="D2676" s="0" t="s">
        <v>1221</v>
      </c>
      <c r="E2676" s="395" t="n">
        <v>698.22</v>
      </c>
    </row>
    <row r="2677" customFormat="false" ht="12.75" hidden="false" customHeight="false" outlineLevel="0" collapsed="false">
      <c r="A2677" s="0" t="n">
        <v>39486</v>
      </c>
      <c r="B2677" s="0" t="s">
        <v>3876</v>
      </c>
      <c r="C2677" s="0" t="s">
        <v>88</v>
      </c>
      <c r="D2677" s="0" t="s">
        <v>1221</v>
      </c>
      <c r="E2677" s="395" t="n">
        <v>569.84</v>
      </c>
    </row>
    <row r="2678" customFormat="false" ht="12.75" hidden="false" customHeight="false" outlineLevel="0" collapsed="false">
      <c r="A2678" s="0" t="n">
        <v>39484</v>
      </c>
      <c r="B2678" s="0" t="s">
        <v>3877</v>
      </c>
      <c r="C2678" s="0" t="s">
        <v>88</v>
      </c>
      <c r="D2678" s="0" t="s">
        <v>1221</v>
      </c>
      <c r="E2678" s="395" t="n">
        <v>698.22</v>
      </c>
    </row>
    <row r="2679" customFormat="false" ht="12.75" hidden="false" customHeight="false" outlineLevel="0" collapsed="false">
      <c r="A2679" s="0" t="n">
        <v>39488</v>
      </c>
      <c r="B2679" s="0" t="s">
        <v>3878</v>
      </c>
      <c r="C2679" s="0" t="s">
        <v>88</v>
      </c>
      <c r="D2679" s="0" t="s">
        <v>1221</v>
      </c>
      <c r="E2679" s="395" t="n">
        <v>579.17</v>
      </c>
    </row>
    <row r="2680" customFormat="false" ht="12.75" hidden="false" customHeight="false" outlineLevel="0" collapsed="false">
      <c r="A2680" s="0" t="n">
        <v>39485</v>
      </c>
      <c r="B2680" s="0" t="s">
        <v>3879</v>
      </c>
      <c r="C2680" s="0" t="s">
        <v>88</v>
      </c>
      <c r="D2680" s="0" t="s">
        <v>1221</v>
      </c>
      <c r="E2680" s="395" t="n">
        <v>698.22</v>
      </c>
    </row>
    <row r="2681" customFormat="false" ht="12.75" hidden="false" customHeight="false" outlineLevel="0" collapsed="false">
      <c r="A2681" s="0" t="n">
        <v>39489</v>
      </c>
      <c r="B2681" s="0" t="s">
        <v>3880</v>
      </c>
      <c r="C2681" s="0" t="s">
        <v>88</v>
      </c>
      <c r="D2681" s="0" t="s">
        <v>1221</v>
      </c>
      <c r="E2681" s="395" t="n">
        <v>588.99</v>
      </c>
    </row>
    <row r="2682" customFormat="false" ht="12.75" hidden="false" customHeight="false" outlineLevel="0" collapsed="false">
      <c r="A2682" s="0" t="n">
        <v>39490</v>
      </c>
      <c r="B2682" s="0" t="s">
        <v>3881</v>
      </c>
      <c r="C2682" s="0" t="s">
        <v>88</v>
      </c>
      <c r="D2682" s="0" t="s">
        <v>1221</v>
      </c>
      <c r="E2682" s="395" t="n">
        <v>877.67</v>
      </c>
    </row>
    <row r="2683" customFormat="false" ht="12.75" hidden="false" customHeight="false" outlineLevel="0" collapsed="false">
      <c r="A2683" s="0" t="n">
        <v>39494</v>
      </c>
      <c r="B2683" s="0" t="s">
        <v>3882</v>
      </c>
      <c r="C2683" s="0" t="s">
        <v>88</v>
      </c>
      <c r="D2683" s="0" t="s">
        <v>1221</v>
      </c>
      <c r="E2683" s="395" t="n">
        <v>630.24</v>
      </c>
    </row>
    <row r="2684" customFormat="false" ht="12.75" hidden="false" customHeight="false" outlineLevel="0" collapsed="false">
      <c r="A2684" s="0" t="n">
        <v>39495</v>
      </c>
      <c r="B2684" s="0" t="s">
        <v>3883</v>
      </c>
      <c r="C2684" s="0" t="s">
        <v>88</v>
      </c>
      <c r="D2684" s="0" t="s">
        <v>1221</v>
      </c>
      <c r="E2684" s="395" t="n">
        <v>710.2</v>
      </c>
    </row>
    <row r="2685" customFormat="false" ht="12.75" hidden="false" customHeight="false" outlineLevel="0" collapsed="false">
      <c r="A2685" s="0" t="n">
        <v>39496</v>
      </c>
      <c r="B2685" s="0" t="s">
        <v>3884</v>
      </c>
      <c r="C2685" s="0" t="s">
        <v>88</v>
      </c>
      <c r="D2685" s="0" t="s">
        <v>1221</v>
      </c>
      <c r="E2685" s="395" t="n">
        <v>781.22</v>
      </c>
    </row>
    <row r="2686" customFormat="false" ht="12.75" hidden="false" customHeight="false" outlineLevel="0" collapsed="false">
      <c r="A2686" s="0" t="n">
        <v>39492</v>
      </c>
      <c r="B2686" s="0" t="s">
        <v>3885</v>
      </c>
      <c r="C2686" s="0" t="s">
        <v>88</v>
      </c>
      <c r="D2686" s="0" t="s">
        <v>1221</v>
      </c>
      <c r="E2686" s="395" t="n">
        <v>904.44</v>
      </c>
    </row>
    <row r="2687" customFormat="false" ht="12.75" hidden="false" customHeight="false" outlineLevel="0" collapsed="false">
      <c r="A2687" s="0" t="n">
        <v>39497</v>
      </c>
      <c r="B2687" s="0" t="s">
        <v>3886</v>
      </c>
      <c r="C2687" s="0" t="s">
        <v>88</v>
      </c>
      <c r="D2687" s="0" t="s">
        <v>1221</v>
      </c>
      <c r="E2687" s="395" t="n">
        <v>816.95</v>
      </c>
    </row>
    <row r="2688" customFormat="false" ht="12.75" hidden="false" customHeight="false" outlineLevel="0" collapsed="false">
      <c r="A2688" s="0" t="n">
        <v>39493</v>
      </c>
      <c r="B2688" s="0" t="s">
        <v>3887</v>
      </c>
      <c r="C2688" s="0" t="s">
        <v>88</v>
      </c>
      <c r="D2688" s="0" t="s">
        <v>1221</v>
      </c>
      <c r="E2688" s="395" t="n">
        <v>970.1</v>
      </c>
    </row>
    <row r="2689" customFormat="false" ht="12.75" hidden="false" customHeight="false" outlineLevel="0" collapsed="false">
      <c r="A2689" s="0" t="n">
        <v>39500</v>
      </c>
      <c r="B2689" s="0" t="s">
        <v>3888</v>
      </c>
      <c r="C2689" s="0" t="s">
        <v>88</v>
      </c>
      <c r="D2689" s="0" t="s">
        <v>1221</v>
      </c>
      <c r="E2689" s="395" t="n">
        <v>1058.46</v>
      </c>
    </row>
    <row r="2690" customFormat="false" ht="12.75" hidden="false" customHeight="false" outlineLevel="0" collapsed="false">
      <c r="A2690" s="0" t="n">
        <v>39498</v>
      </c>
      <c r="B2690" s="0" t="s">
        <v>3889</v>
      </c>
      <c r="C2690" s="0" t="s">
        <v>88</v>
      </c>
      <c r="D2690" s="0" t="s">
        <v>1221</v>
      </c>
      <c r="E2690" s="395" t="n">
        <v>1305.43</v>
      </c>
    </row>
    <row r="2691" customFormat="false" ht="12.75" hidden="false" customHeight="false" outlineLevel="0" collapsed="false">
      <c r="A2691" s="0" t="n">
        <v>43628</v>
      </c>
      <c r="B2691" s="0" t="s">
        <v>3890</v>
      </c>
      <c r="C2691" s="0" t="s">
        <v>88</v>
      </c>
      <c r="D2691" s="0" t="s">
        <v>1221</v>
      </c>
      <c r="E2691" s="395" t="n">
        <v>1028.96</v>
      </c>
    </row>
    <row r="2692" customFormat="false" ht="12.75" hidden="false" customHeight="false" outlineLevel="0" collapsed="false">
      <c r="A2692" s="0" t="n">
        <v>39501</v>
      </c>
      <c r="B2692" s="0" t="s">
        <v>3891</v>
      </c>
      <c r="C2692" s="0" t="s">
        <v>88</v>
      </c>
      <c r="D2692" s="0" t="s">
        <v>1221</v>
      </c>
      <c r="E2692" s="395" t="n">
        <v>1087.12</v>
      </c>
    </row>
    <row r="2693" customFormat="false" ht="12.75" hidden="false" customHeight="false" outlineLevel="0" collapsed="false">
      <c r="A2693" s="0" t="n">
        <v>39499</v>
      </c>
      <c r="B2693" s="0" t="s">
        <v>3892</v>
      </c>
      <c r="C2693" s="0" t="s">
        <v>88</v>
      </c>
      <c r="D2693" s="0" t="s">
        <v>1221</v>
      </c>
      <c r="E2693" s="395" t="n">
        <v>1323.96</v>
      </c>
    </row>
    <row r="2694" customFormat="false" ht="12.75" hidden="false" customHeight="false" outlineLevel="0" collapsed="false">
      <c r="A2694" s="0" t="n">
        <v>43621</v>
      </c>
      <c r="B2694" s="0" t="s">
        <v>3893</v>
      </c>
      <c r="C2694" s="0" t="s">
        <v>88</v>
      </c>
      <c r="D2694" s="0" t="s">
        <v>1221</v>
      </c>
      <c r="E2694" s="395" t="n">
        <v>1093.27</v>
      </c>
    </row>
    <row r="2695" customFormat="false" ht="12.75" hidden="false" customHeight="false" outlineLevel="0" collapsed="false">
      <c r="A2695" s="0" t="n">
        <v>3733</v>
      </c>
      <c r="B2695" s="0" t="s">
        <v>3894</v>
      </c>
      <c r="C2695" s="0" t="s">
        <v>751</v>
      </c>
      <c r="D2695" s="0" t="s">
        <v>1223</v>
      </c>
      <c r="E2695" s="395" t="n">
        <v>68.44</v>
      </c>
    </row>
    <row r="2696" customFormat="false" ht="12.75" hidden="false" customHeight="false" outlineLevel="0" collapsed="false">
      <c r="A2696" s="0" t="n">
        <v>3731</v>
      </c>
      <c r="B2696" s="0" t="s">
        <v>3895</v>
      </c>
      <c r="C2696" s="0" t="s">
        <v>751</v>
      </c>
      <c r="D2696" s="0" t="s">
        <v>1223</v>
      </c>
      <c r="E2696" s="395" t="n">
        <v>63.53</v>
      </c>
    </row>
    <row r="2697" customFormat="false" ht="12.75" hidden="false" customHeight="false" outlineLevel="0" collapsed="false">
      <c r="A2697" s="0" t="n">
        <v>38137</v>
      </c>
      <c r="B2697" s="0" t="s">
        <v>3896</v>
      </c>
      <c r="C2697" s="0" t="s">
        <v>751</v>
      </c>
      <c r="D2697" s="0" t="s">
        <v>1223</v>
      </c>
      <c r="E2697" s="395" t="n">
        <v>63.9</v>
      </c>
    </row>
    <row r="2698" customFormat="false" ht="12.75" hidden="false" customHeight="false" outlineLevel="0" collapsed="false">
      <c r="A2698" s="0" t="n">
        <v>38135</v>
      </c>
      <c r="B2698" s="0" t="s">
        <v>3897</v>
      </c>
      <c r="C2698" s="0" t="s">
        <v>751</v>
      </c>
      <c r="D2698" s="0" t="s">
        <v>1223</v>
      </c>
      <c r="E2698" s="395" t="n">
        <v>81.01</v>
      </c>
    </row>
    <row r="2699" customFormat="false" ht="12.75" hidden="false" customHeight="false" outlineLevel="0" collapsed="false">
      <c r="A2699" s="0" t="n">
        <v>38138</v>
      </c>
      <c r="B2699" s="0" t="s">
        <v>3898</v>
      </c>
      <c r="C2699" s="0" t="s">
        <v>751</v>
      </c>
      <c r="D2699" s="0" t="s">
        <v>1223</v>
      </c>
      <c r="E2699" s="395" t="n">
        <v>62.75</v>
      </c>
    </row>
    <row r="2700" customFormat="false" ht="12.75" hidden="false" customHeight="false" outlineLevel="0" collapsed="false">
      <c r="A2700" s="0" t="n">
        <v>3736</v>
      </c>
      <c r="B2700" s="0" t="s">
        <v>3899</v>
      </c>
      <c r="C2700" s="0" t="s">
        <v>751</v>
      </c>
      <c r="D2700" s="0" t="s">
        <v>1228</v>
      </c>
      <c r="E2700" s="395" t="n">
        <v>55</v>
      </c>
    </row>
    <row r="2701" customFormat="false" ht="12.75" hidden="false" customHeight="false" outlineLevel="0" collapsed="false">
      <c r="A2701" s="0" t="n">
        <v>3741</v>
      </c>
      <c r="B2701" s="0" t="s">
        <v>3900</v>
      </c>
      <c r="C2701" s="0" t="s">
        <v>751</v>
      </c>
      <c r="D2701" s="0" t="s">
        <v>1221</v>
      </c>
      <c r="E2701" s="395" t="n">
        <v>57.33</v>
      </c>
    </row>
    <row r="2702" customFormat="false" ht="12.75" hidden="false" customHeight="false" outlineLevel="0" collapsed="false">
      <c r="A2702" s="0" t="n">
        <v>3745</v>
      </c>
      <c r="B2702" s="0" t="s">
        <v>3901</v>
      </c>
      <c r="C2702" s="0" t="s">
        <v>751</v>
      </c>
      <c r="D2702" s="0" t="s">
        <v>1221</v>
      </c>
      <c r="E2702" s="395" t="n">
        <v>61.82</v>
      </c>
    </row>
    <row r="2703" customFormat="false" ht="12.75" hidden="false" customHeight="false" outlineLevel="0" collapsed="false">
      <c r="A2703" s="0" t="n">
        <v>3743</v>
      </c>
      <c r="B2703" s="0" t="s">
        <v>3902</v>
      </c>
      <c r="C2703" s="0" t="s">
        <v>751</v>
      </c>
      <c r="D2703" s="0" t="s">
        <v>1221</v>
      </c>
      <c r="E2703" s="395" t="n">
        <v>57.13</v>
      </c>
    </row>
    <row r="2704" customFormat="false" ht="12.75" hidden="false" customHeight="false" outlineLevel="0" collapsed="false">
      <c r="A2704" s="0" t="n">
        <v>3744</v>
      </c>
      <c r="B2704" s="0" t="s">
        <v>3903</v>
      </c>
      <c r="C2704" s="0" t="s">
        <v>751</v>
      </c>
      <c r="D2704" s="0" t="s">
        <v>1221</v>
      </c>
      <c r="E2704" s="395" t="n">
        <v>62.88</v>
      </c>
    </row>
    <row r="2705" customFormat="false" ht="12.75" hidden="false" customHeight="false" outlineLevel="0" collapsed="false">
      <c r="A2705" s="0" t="n">
        <v>3739</v>
      </c>
      <c r="B2705" s="0" t="s">
        <v>3904</v>
      </c>
      <c r="C2705" s="0" t="s">
        <v>751</v>
      </c>
      <c r="D2705" s="0" t="s">
        <v>1221</v>
      </c>
      <c r="E2705" s="395" t="n">
        <v>66.08</v>
      </c>
    </row>
    <row r="2706" customFormat="false" ht="12.75" hidden="false" customHeight="false" outlineLevel="0" collapsed="false">
      <c r="A2706" s="0" t="n">
        <v>3737</v>
      </c>
      <c r="B2706" s="0" t="s">
        <v>3905</v>
      </c>
      <c r="C2706" s="0" t="s">
        <v>751</v>
      </c>
      <c r="D2706" s="0" t="s">
        <v>1221</v>
      </c>
      <c r="E2706" s="395" t="n">
        <v>69.28</v>
      </c>
    </row>
    <row r="2707" customFormat="false" ht="12.75" hidden="false" customHeight="false" outlineLevel="0" collapsed="false">
      <c r="A2707" s="0" t="n">
        <v>3738</v>
      </c>
      <c r="B2707" s="0" t="s">
        <v>3906</v>
      </c>
      <c r="C2707" s="0" t="s">
        <v>751</v>
      </c>
      <c r="D2707" s="0" t="s">
        <v>1221</v>
      </c>
      <c r="E2707" s="395" t="n">
        <v>79.94</v>
      </c>
    </row>
    <row r="2708" customFormat="false" ht="12.75" hidden="false" customHeight="false" outlineLevel="0" collapsed="false">
      <c r="A2708" s="0" t="n">
        <v>3747</v>
      </c>
      <c r="B2708" s="0" t="s">
        <v>3907</v>
      </c>
      <c r="C2708" s="0" t="s">
        <v>751</v>
      </c>
      <c r="D2708" s="0" t="s">
        <v>1221</v>
      </c>
      <c r="E2708" s="395" t="n">
        <v>62.88</v>
      </c>
    </row>
    <row r="2709" customFormat="false" ht="12.75" hidden="false" customHeight="false" outlineLevel="0" collapsed="false">
      <c r="A2709" s="0" t="n">
        <v>11649</v>
      </c>
      <c r="B2709" s="0" t="s">
        <v>3908</v>
      </c>
      <c r="C2709" s="0" t="s">
        <v>88</v>
      </c>
      <c r="D2709" s="0" t="s">
        <v>1221</v>
      </c>
      <c r="E2709" s="395" t="n">
        <v>456.2</v>
      </c>
    </row>
    <row r="2710" customFormat="false" ht="12.75" hidden="false" customHeight="false" outlineLevel="0" collapsed="false">
      <c r="A2710" s="0" t="n">
        <v>11650</v>
      </c>
      <c r="B2710" s="0" t="s">
        <v>3909</v>
      </c>
      <c r="C2710" s="0" t="s">
        <v>88</v>
      </c>
      <c r="D2710" s="0" t="s">
        <v>1221</v>
      </c>
      <c r="E2710" s="395" t="n">
        <v>777.56</v>
      </c>
    </row>
    <row r="2711" customFormat="false" ht="12.75" hidden="false" customHeight="false" outlineLevel="0" collapsed="false">
      <c r="A2711" s="0" t="n">
        <v>3742</v>
      </c>
      <c r="B2711" s="0" t="s">
        <v>3910</v>
      </c>
      <c r="C2711" s="0" t="s">
        <v>751</v>
      </c>
      <c r="D2711" s="0" t="s">
        <v>1221</v>
      </c>
      <c r="E2711" s="395" t="n">
        <v>82.92</v>
      </c>
    </row>
    <row r="2712" customFormat="false" ht="12.75" hidden="false" customHeight="false" outlineLevel="0" collapsed="false">
      <c r="A2712" s="0" t="n">
        <v>3746</v>
      </c>
      <c r="B2712" s="0" t="s">
        <v>3911</v>
      </c>
      <c r="C2712" s="0" t="s">
        <v>751</v>
      </c>
      <c r="D2712" s="0" t="s">
        <v>1221</v>
      </c>
      <c r="E2712" s="395" t="n">
        <v>96.82</v>
      </c>
    </row>
    <row r="2713" customFormat="false" ht="12.75" hidden="false" customHeight="false" outlineLevel="0" collapsed="false">
      <c r="A2713" s="0" t="n">
        <v>21106</v>
      </c>
      <c r="B2713" s="0" t="s">
        <v>3912</v>
      </c>
      <c r="C2713" s="0" t="s">
        <v>753</v>
      </c>
      <c r="D2713" s="0" t="s">
        <v>1221</v>
      </c>
      <c r="E2713" s="395" t="n">
        <v>57.5</v>
      </c>
    </row>
    <row r="2714" customFormat="false" ht="12.75" hidden="false" customHeight="false" outlineLevel="0" collapsed="false">
      <c r="A2714" s="0" t="n">
        <v>3755</v>
      </c>
      <c r="B2714" s="0" t="s">
        <v>3913</v>
      </c>
      <c r="C2714" s="0" t="s">
        <v>88</v>
      </c>
      <c r="D2714" s="0" t="s">
        <v>1223</v>
      </c>
      <c r="E2714" s="395" t="n">
        <v>27.3</v>
      </c>
    </row>
    <row r="2715" customFormat="false" ht="12.75" hidden="false" customHeight="false" outlineLevel="0" collapsed="false">
      <c r="A2715" s="0" t="n">
        <v>3750</v>
      </c>
      <c r="B2715" s="0" t="s">
        <v>3914</v>
      </c>
      <c r="C2715" s="0" t="s">
        <v>88</v>
      </c>
      <c r="D2715" s="0" t="s">
        <v>1223</v>
      </c>
      <c r="E2715" s="395" t="n">
        <v>36.71</v>
      </c>
    </row>
    <row r="2716" customFormat="false" ht="12.75" hidden="false" customHeight="false" outlineLevel="0" collapsed="false">
      <c r="A2716" s="0" t="n">
        <v>3756</v>
      </c>
      <c r="B2716" s="0" t="s">
        <v>3915</v>
      </c>
      <c r="C2716" s="0" t="s">
        <v>88</v>
      </c>
      <c r="D2716" s="0" t="s">
        <v>1223</v>
      </c>
      <c r="E2716" s="395" t="n">
        <v>68.6</v>
      </c>
    </row>
    <row r="2717" customFormat="false" ht="12.75" hidden="false" customHeight="false" outlineLevel="0" collapsed="false">
      <c r="A2717" s="0" t="n">
        <v>39377</v>
      </c>
      <c r="B2717" s="0" t="s">
        <v>3916</v>
      </c>
      <c r="C2717" s="0" t="s">
        <v>88</v>
      </c>
      <c r="D2717" s="0" t="s">
        <v>1223</v>
      </c>
      <c r="E2717" s="395" t="n">
        <v>203.22</v>
      </c>
    </row>
    <row r="2718" customFormat="false" ht="12.75" hidden="false" customHeight="false" outlineLevel="0" collapsed="false">
      <c r="A2718" s="0" t="n">
        <v>38191</v>
      </c>
      <c r="B2718" s="0" t="s">
        <v>3917</v>
      </c>
      <c r="C2718" s="0" t="s">
        <v>88</v>
      </c>
      <c r="D2718" s="0" t="s">
        <v>1223</v>
      </c>
      <c r="E2718" s="395" t="n">
        <v>15.13</v>
      </c>
    </row>
    <row r="2719" customFormat="false" ht="12.75" hidden="false" customHeight="false" outlineLevel="0" collapsed="false">
      <c r="A2719" s="0" t="n">
        <v>39381</v>
      </c>
      <c r="B2719" s="0" t="s">
        <v>3918</v>
      </c>
      <c r="C2719" s="0" t="s">
        <v>88</v>
      </c>
      <c r="D2719" s="0" t="s">
        <v>1223</v>
      </c>
      <c r="E2719" s="395" t="n">
        <v>14.11</v>
      </c>
    </row>
    <row r="2720" customFormat="false" ht="12.75" hidden="false" customHeight="false" outlineLevel="0" collapsed="false">
      <c r="A2720" s="0" t="n">
        <v>38780</v>
      </c>
      <c r="B2720" s="0" t="s">
        <v>3919</v>
      </c>
      <c r="C2720" s="0" t="s">
        <v>88</v>
      </c>
      <c r="D2720" s="0" t="s">
        <v>1223</v>
      </c>
      <c r="E2720" s="395" t="n">
        <v>17.26</v>
      </c>
    </row>
    <row r="2721" customFormat="false" ht="12.75" hidden="false" customHeight="false" outlineLevel="0" collapsed="false">
      <c r="A2721" s="0" t="n">
        <v>38781</v>
      </c>
      <c r="B2721" s="0" t="s">
        <v>3920</v>
      </c>
      <c r="C2721" s="0" t="s">
        <v>88</v>
      </c>
      <c r="D2721" s="0" t="s">
        <v>1223</v>
      </c>
      <c r="E2721" s="395" t="n">
        <v>58.29</v>
      </c>
    </row>
    <row r="2722" customFormat="false" ht="12.75" hidden="false" customHeight="false" outlineLevel="0" collapsed="false">
      <c r="A2722" s="0" t="n">
        <v>38192</v>
      </c>
      <c r="B2722" s="0" t="s">
        <v>3921</v>
      </c>
      <c r="C2722" s="0" t="s">
        <v>88</v>
      </c>
      <c r="D2722" s="0" t="s">
        <v>1223</v>
      </c>
      <c r="E2722" s="395" t="n">
        <v>105.47</v>
      </c>
    </row>
    <row r="2723" customFormat="false" ht="12.75" hidden="false" customHeight="false" outlineLevel="0" collapsed="false">
      <c r="A2723" s="0" t="n">
        <v>3753</v>
      </c>
      <c r="B2723" s="0" t="s">
        <v>3922</v>
      </c>
      <c r="C2723" s="0" t="s">
        <v>88</v>
      </c>
      <c r="D2723" s="0" t="s">
        <v>1223</v>
      </c>
      <c r="E2723" s="395" t="n">
        <v>9.23</v>
      </c>
    </row>
    <row r="2724" customFormat="false" ht="12.75" hidden="false" customHeight="false" outlineLevel="0" collapsed="false">
      <c r="A2724" s="0" t="n">
        <v>38782</v>
      </c>
      <c r="B2724" s="0" t="s">
        <v>3923</v>
      </c>
      <c r="C2724" s="0" t="s">
        <v>88</v>
      </c>
      <c r="D2724" s="0" t="s">
        <v>1223</v>
      </c>
      <c r="E2724" s="395" t="n">
        <v>12.02</v>
      </c>
    </row>
    <row r="2725" customFormat="false" ht="12.75" hidden="false" customHeight="false" outlineLevel="0" collapsed="false">
      <c r="A2725" s="0" t="n">
        <v>38778</v>
      </c>
      <c r="B2725" s="0" t="s">
        <v>3924</v>
      </c>
      <c r="C2725" s="0" t="s">
        <v>88</v>
      </c>
      <c r="D2725" s="0" t="s">
        <v>1223</v>
      </c>
      <c r="E2725" s="395" t="n">
        <v>9.02</v>
      </c>
    </row>
    <row r="2726" customFormat="false" ht="12.75" hidden="false" customHeight="false" outlineLevel="0" collapsed="false">
      <c r="A2726" s="0" t="n">
        <v>38779</v>
      </c>
      <c r="B2726" s="0" t="s">
        <v>3925</v>
      </c>
      <c r="C2726" s="0" t="s">
        <v>88</v>
      </c>
      <c r="D2726" s="0" t="s">
        <v>1223</v>
      </c>
      <c r="E2726" s="395" t="n">
        <v>9.56</v>
      </c>
    </row>
    <row r="2727" customFormat="false" ht="12.75" hidden="false" customHeight="false" outlineLevel="0" collapsed="false">
      <c r="A2727" s="0" t="n">
        <v>39388</v>
      </c>
      <c r="B2727" s="0" t="s">
        <v>3926</v>
      </c>
      <c r="C2727" s="0" t="s">
        <v>88</v>
      </c>
      <c r="D2727" s="0" t="s">
        <v>1221</v>
      </c>
      <c r="E2727" s="395" t="n">
        <v>10.39</v>
      </c>
    </row>
    <row r="2728" customFormat="false" ht="12.75" hidden="false" customHeight="false" outlineLevel="0" collapsed="false">
      <c r="A2728" s="0" t="n">
        <v>39387</v>
      </c>
      <c r="B2728" s="0" t="s">
        <v>3927</v>
      </c>
      <c r="C2728" s="0" t="s">
        <v>88</v>
      </c>
      <c r="D2728" s="0" t="s">
        <v>1221</v>
      </c>
      <c r="E2728" s="395" t="n">
        <v>16.2</v>
      </c>
    </row>
    <row r="2729" customFormat="false" ht="12.75" hidden="false" customHeight="false" outlineLevel="0" collapsed="false">
      <c r="A2729" s="0" t="n">
        <v>39386</v>
      </c>
      <c r="B2729" s="0" t="s">
        <v>3928</v>
      </c>
      <c r="C2729" s="0" t="s">
        <v>88</v>
      </c>
      <c r="D2729" s="0" t="s">
        <v>1221</v>
      </c>
      <c r="E2729" s="395" t="n">
        <v>11.29</v>
      </c>
    </row>
    <row r="2730" customFormat="false" ht="12.75" hidden="false" customHeight="false" outlineLevel="0" collapsed="false">
      <c r="A2730" s="0" t="n">
        <v>38194</v>
      </c>
      <c r="B2730" s="0" t="s">
        <v>3929</v>
      </c>
      <c r="C2730" s="0" t="s">
        <v>88</v>
      </c>
      <c r="D2730" s="0" t="s">
        <v>1228</v>
      </c>
      <c r="E2730" s="395" t="n">
        <v>8.45</v>
      </c>
    </row>
    <row r="2731" customFormat="false" ht="12.75" hidden="false" customHeight="false" outlineLevel="0" collapsed="false">
      <c r="A2731" s="0" t="n">
        <v>38193</v>
      </c>
      <c r="B2731" s="0" t="s">
        <v>3930</v>
      </c>
      <c r="C2731" s="0" t="s">
        <v>88</v>
      </c>
      <c r="D2731" s="0" t="s">
        <v>1221</v>
      </c>
      <c r="E2731" s="395" t="n">
        <v>7.34</v>
      </c>
    </row>
    <row r="2732" customFormat="false" ht="12.75" hidden="false" customHeight="false" outlineLevel="0" collapsed="false">
      <c r="A2732" s="0" t="n">
        <v>12216</v>
      </c>
      <c r="B2732" s="0" t="s">
        <v>3931</v>
      </c>
      <c r="C2732" s="0" t="s">
        <v>88</v>
      </c>
      <c r="D2732" s="0" t="s">
        <v>1223</v>
      </c>
      <c r="E2732" s="395" t="n">
        <v>52.74</v>
      </c>
    </row>
    <row r="2733" customFormat="false" ht="12.75" hidden="false" customHeight="false" outlineLevel="0" collapsed="false">
      <c r="A2733" s="0" t="n">
        <v>3757</v>
      </c>
      <c r="B2733" s="0" t="s">
        <v>3932</v>
      </c>
      <c r="C2733" s="0" t="s">
        <v>88</v>
      </c>
      <c r="D2733" s="0" t="s">
        <v>1223</v>
      </c>
      <c r="E2733" s="395" t="n">
        <v>60.99</v>
      </c>
    </row>
    <row r="2734" customFormat="false" ht="12.75" hidden="false" customHeight="false" outlineLevel="0" collapsed="false">
      <c r="A2734" s="0" t="n">
        <v>3758</v>
      </c>
      <c r="B2734" s="0" t="s">
        <v>3933</v>
      </c>
      <c r="C2734" s="0" t="s">
        <v>88</v>
      </c>
      <c r="D2734" s="0" t="s">
        <v>1223</v>
      </c>
      <c r="E2734" s="395" t="n">
        <v>71.11</v>
      </c>
    </row>
    <row r="2735" customFormat="false" ht="12.75" hidden="false" customHeight="false" outlineLevel="0" collapsed="false">
      <c r="A2735" s="0" t="n">
        <v>12214</v>
      </c>
      <c r="B2735" s="0" t="s">
        <v>3934</v>
      </c>
      <c r="C2735" s="0" t="s">
        <v>88</v>
      </c>
      <c r="D2735" s="0" t="s">
        <v>1223</v>
      </c>
      <c r="E2735" s="395" t="n">
        <v>24.35</v>
      </c>
    </row>
    <row r="2736" customFormat="false" ht="12.75" hidden="false" customHeight="false" outlineLevel="0" collapsed="false">
      <c r="A2736" s="0" t="n">
        <v>3749</v>
      </c>
      <c r="B2736" s="0" t="s">
        <v>3935</v>
      </c>
      <c r="C2736" s="0" t="s">
        <v>88</v>
      </c>
      <c r="D2736" s="0" t="s">
        <v>1223</v>
      </c>
      <c r="E2736" s="395" t="n">
        <v>43.4</v>
      </c>
    </row>
    <row r="2737" customFormat="false" ht="12.75" hidden="false" customHeight="false" outlineLevel="0" collapsed="false">
      <c r="A2737" s="0" t="n">
        <v>3751</v>
      </c>
      <c r="B2737" s="0" t="s">
        <v>3936</v>
      </c>
      <c r="C2737" s="0" t="s">
        <v>88</v>
      </c>
      <c r="D2737" s="0" t="s">
        <v>1223</v>
      </c>
      <c r="E2737" s="395" t="n">
        <v>59.23</v>
      </c>
    </row>
    <row r="2738" customFormat="false" ht="12.75" hidden="false" customHeight="false" outlineLevel="0" collapsed="false">
      <c r="A2738" s="0" t="n">
        <v>39376</v>
      </c>
      <c r="B2738" s="0" t="s">
        <v>3937</v>
      </c>
      <c r="C2738" s="0" t="s">
        <v>88</v>
      </c>
      <c r="D2738" s="0" t="s">
        <v>1223</v>
      </c>
      <c r="E2738" s="395" t="n">
        <v>49.93</v>
      </c>
    </row>
    <row r="2739" customFormat="false" ht="12.75" hidden="false" customHeight="false" outlineLevel="0" collapsed="false">
      <c r="A2739" s="0" t="n">
        <v>3752</v>
      </c>
      <c r="B2739" s="0" t="s">
        <v>3938</v>
      </c>
      <c r="C2739" s="0" t="s">
        <v>88</v>
      </c>
      <c r="D2739" s="0" t="s">
        <v>1223</v>
      </c>
      <c r="E2739" s="395" t="n">
        <v>97.7</v>
      </c>
    </row>
    <row r="2740" customFormat="false" ht="12.75" hidden="false" customHeight="false" outlineLevel="0" collapsed="false">
      <c r="A2740" s="0" t="n">
        <v>746</v>
      </c>
      <c r="B2740" s="0" t="s">
        <v>3939</v>
      </c>
      <c r="C2740" s="0" t="s">
        <v>88</v>
      </c>
      <c r="D2740" s="0" t="s">
        <v>1223</v>
      </c>
      <c r="E2740" s="395" t="n">
        <v>2650</v>
      </c>
    </row>
    <row r="2741" customFormat="false" ht="12.75" hidden="false" customHeight="false" outlineLevel="0" collapsed="false">
      <c r="A2741" s="0" t="n">
        <v>20269</v>
      </c>
      <c r="B2741" s="0" t="s">
        <v>3940</v>
      </c>
      <c r="C2741" s="0" t="s">
        <v>88</v>
      </c>
      <c r="D2741" s="0" t="s">
        <v>1221</v>
      </c>
      <c r="E2741" s="395" t="n">
        <v>79.93</v>
      </c>
    </row>
    <row r="2742" customFormat="false" ht="12.75" hidden="false" customHeight="false" outlineLevel="0" collapsed="false">
      <c r="A2742" s="0" t="n">
        <v>20270</v>
      </c>
      <c r="B2742" s="0" t="s">
        <v>3941</v>
      </c>
      <c r="C2742" s="0" t="s">
        <v>88</v>
      </c>
      <c r="D2742" s="0" t="s">
        <v>1221</v>
      </c>
      <c r="E2742" s="395" t="n">
        <v>88.32</v>
      </c>
    </row>
    <row r="2743" customFormat="false" ht="12.75" hidden="false" customHeight="false" outlineLevel="0" collapsed="false">
      <c r="A2743" s="0" t="n">
        <v>11696</v>
      </c>
      <c r="B2743" s="0" t="s">
        <v>3942</v>
      </c>
      <c r="C2743" s="0" t="s">
        <v>88</v>
      </c>
      <c r="D2743" s="0" t="s">
        <v>1221</v>
      </c>
      <c r="E2743" s="395" t="n">
        <v>141.38</v>
      </c>
    </row>
    <row r="2744" customFormat="false" ht="12.75" hidden="false" customHeight="false" outlineLevel="0" collapsed="false">
      <c r="A2744" s="0" t="n">
        <v>10427</v>
      </c>
      <c r="B2744" s="0" t="s">
        <v>3943</v>
      </c>
      <c r="C2744" s="0" t="s">
        <v>88</v>
      </c>
      <c r="D2744" s="0" t="s">
        <v>1221</v>
      </c>
      <c r="E2744" s="395" t="n">
        <v>395.64</v>
      </c>
    </row>
    <row r="2745" customFormat="false" ht="12.75" hidden="false" customHeight="false" outlineLevel="0" collapsed="false">
      <c r="A2745" s="0" t="n">
        <v>10428</v>
      </c>
      <c r="B2745" s="0" t="s">
        <v>3944</v>
      </c>
      <c r="C2745" s="0" t="s">
        <v>88</v>
      </c>
      <c r="D2745" s="0" t="s">
        <v>1221</v>
      </c>
      <c r="E2745" s="395" t="n">
        <v>407.64</v>
      </c>
    </row>
    <row r="2746" customFormat="false" ht="12.75" hidden="false" customHeight="false" outlineLevel="0" collapsed="false">
      <c r="A2746" s="0" t="n">
        <v>36521</v>
      </c>
      <c r="B2746" s="0" t="s">
        <v>3945</v>
      </c>
      <c r="C2746" s="0" t="s">
        <v>88</v>
      </c>
      <c r="D2746" s="0" t="s">
        <v>1221</v>
      </c>
      <c r="E2746" s="395" t="n">
        <v>127.19</v>
      </c>
    </row>
    <row r="2747" customFormat="false" ht="12.75" hidden="false" customHeight="false" outlineLevel="0" collapsed="false">
      <c r="A2747" s="0" t="n">
        <v>36794</v>
      </c>
      <c r="B2747" s="0" t="s">
        <v>3946</v>
      </c>
      <c r="C2747" s="0" t="s">
        <v>88</v>
      </c>
      <c r="D2747" s="0" t="s">
        <v>1221</v>
      </c>
      <c r="E2747" s="395" t="n">
        <v>135.4</v>
      </c>
    </row>
    <row r="2748" customFormat="false" ht="12.75" hidden="false" customHeight="false" outlineLevel="0" collapsed="false">
      <c r="A2748" s="0" t="n">
        <v>10426</v>
      </c>
      <c r="B2748" s="0" t="s">
        <v>3947</v>
      </c>
      <c r="C2748" s="0" t="s">
        <v>88</v>
      </c>
      <c r="D2748" s="0" t="s">
        <v>1221</v>
      </c>
      <c r="E2748" s="395" t="n">
        <v>151.62</v>
      </c>
    </row>
    <row r="2749" customFormat="false" ht="12.75" hidden="false" customHeight="false" outlineLevel="0" collapsed="false">
      <c r="A2749" s="0" t="n">
        <v>10425</v>
      </c>
      <c r="B2749" s="0" t="s">
        <v>3948</v>
      </c>
      <c r="C2749" s="0" t="s">
        <v>88</v>
      </c>
      <c r="D2749" s="0" t="s">
        <v>1221</v>
      </c>
      <c r="E2749" s="395" t="n">
        <v>76.92</v>
      </c>
    </row>
    <row r="2750" customFormat="false" ht="12.75" hidden="false" customHeight="false" outlineLevel="0" collapsed="false">
      <c r="A2750" s="0" t="n">
        <v>10431</v>
      </c>
      <c r="B2750" s="0" t="s">
        <v>3949</v>
      </c>
      <c r="C2750" s="0" t="s">
        <v>88</v>
      </c>
      <c r="D2750" s="0" t="s">
        <v>1221</v>
      </c>
      <c r="E2750" s="395" t="n">
        <v>263.34</v>
      </c>
    </row>
    <row r="2751" customFormat="false" ht="12.75" hidden="false" customHeight="false" outlineLevel="0" collapsed="false">
      <c r="A2751" s="0" t="n">
        <v>10429</v>
      </c>
      <c r="B2751" s="0" t="s">
        <v>3950</v>
      </c>
      <c r="C2751" s="0" t="s">
        <v>88</v>
      </c>
      <c r="D2751" s="0" t="s">
        <v>1221</v>
      </c>
      <c r="E2751" s="395" t="n">
        <v>129.91</v>
      </c>
    </row>
    <row r="2752" customFormat="false" ht="12.75" hidden="false" customHeight="false" outlineLevel="0" collapsed="false">
      <c r="A2752" s="0" t="n">
        <v>2354</v>
      </c>
      <c r="B2752" s="0" t="s">
        <v>3951</v>
      </c>
      <c r="C2752" s="0" t="s">
        <v>1381</v>
      </c>
      <c r="D2752" s="0" t="s">
        <v>1221</v>
      </c>
      <c r="E2752" s="395" t="n">
        <v>21.24</v>
      </c>
    </row>
    <row r="2753" customFormat="false" ht="12.75" hidden="false" customHeight="false" outlineLevel="0" collapsed="false">
      <c r="A2753" s="0" t="n">
        <v>40932</v>
      </c>
      <c r="B2753" s="0" t="s">
        <v>3952</v>
      </c>
      <c r="C2753" s="0" t="s">
        <v>1383</v>
      </c>
      <c r="D2753" s="0" t="s">
        <v>1221</v>
      </c>
      <c r="E2753" s="395" t="n">
        <v>3782.48</v>
      </c>
    </row>
    <row r="2754" customFormat="false" ht="12.75" hidden="false" customHeight="false" outlineLevel="0" collapsed="false">
      <c r="A2754" s="0" t="n">
        <v>10853</v>
      </c>
      <c r="B2754" s="0" t="s">
        <v>3953</v>
      </c>
      <c r="C2754" s="0" t="s">
        <v>88</v>
      </c>
      <c r="D2754" s="0" t="s">
        <v>1221</v>
      </c>
      <c r="E2754" s="395" t="n">
        <v>75.98</v>
      </c>
    </row>
    <row r="2755" customFormat="false" ht="12.75" hidden="false" customHeight="false" outlineLevel="0" collapsed="false">
      <c r="A2755" s="0" t="n">
        <v>5093</v>
      </c>
      <c r="B2755" s="0" t="s">
        <v>3954</v>
      </c>
      <c r="C2755" s="0" t="s">
        <v>1658</v>
      </c>
      <c r="D2755" s="0" t="s">
        <v>1221</v>
      </c>
      <c r="E2755" s="395" t="n">
        <v>16.4</v>
      </c>
    </row>
    <row r="2756" customFormat="false" ht="12.75" hidden="false" customHeight="false" outlineLevel="0" collapsed="false">
      <c r="A2756" s="0" t="n">
        <v>44331</v>
      </c>
      <c r="B2756" s="0" t="s">
        <v>3955</v>
      </c>
      <c r="C2756" s="0" t="s">
        <v>1271</v>
      </c>
      <c r="D2756" s="0" t="s">
        <v>1221</v>
      </c>
      <c r="E2756" s="395" t="n">
        <v>44.34</v>
      </c>
    </row>
    <row r="2757" customFormat="false" ht="12.75" hidden="false" customHeight="false" outlineLevel="0" collapsed="false">
      <c r="A2757" s="0" t="n">
        <v>37768</v>
      </c>
      <c r="B2757" s="0" t="s">
        <v>3956</v>
      </c>
      <c r="C2757" s="0" t="s">
        <v>88</v>
      </c>
      <c r="D2757" s="0" t="s">
        <v>1223</v>
      </c>
      <c r="E2757" s="395" t="n">
        <v>245000</v>
      </c>
    </row>
    <row r="2758" customFormat="false" ht="12.75" hidden="false" customHeight="false" outlineLevel="0" collapsed="false">
      <c r="A2758" s="0" t="n">
        <v>37773</v>
      </c>
      <c r="B2758" s="0" t="s">
        <v>3957</v>
      </c>
      <c r="C2758" s="0" t="s">
        <v>88</v>
      </c>
      <c r="D2758" s="0" t="s">
        <v>1223</v>
      </c>
      <c r="E2758" s="395" t="n">
        <v>208046.3</v>
      </c>
    </row>
    <row r="2759" customFormat="false" ht="12.75" hidden="false" customHeight="false" outlineLevel="0" collapsed="false">
      <c r="A2759" s="0" t="n">
        <v>37769</v>
      </c>
      <c r="B2759" s="0" t="s">
        <v>3958</v>
      </c>
      <c r="C2759" s="0" t="s">
        <v>88</v>
      </c>
      <c r="D2759" s="0" t="s">
        <v>1223</v>
      </c>
      <c r="E2759" s="395" t="n">
        <v>348295.72</v>
      </c>
    </row>
    <row r="2760" customFormat="false" ht="12.75" hidden="false" customHeight="false" outlineLevel="0" collapsed="false">
      <c r="A2760" s="0" t="n">
        <v>37770</v>
      </c>
      <c r="B2760" s="0" t="s">
        <v>3959</v>
      </c>
      <c r="C2760" s="0" t="s">
        <v>88</v>
      </c>
      <c r="D2760" s="0" t="s">
        <v>1223</v>
      </c>
      <c r="E2760" s="395" t="n">
        <v>591113.41</v>
      </c>
    </row>
    <row r="2761" customFormat="false" ht="12.75" hidden="false" customHeight="false" outlineLevel="0" collapsed="false">
      <c r="A2761" s="0" t="n">
        <v>38382</v>
      </c>
      <c r="B2761" s="0" t="s">
        <v>3960</v>
      </c>
      <c r="C2761" s="0" t="s">
        <v>88</v>
      </c>
      <c r="D2761" s="0" t="s">
        <v>1221</v>
      </c>
      <c r="E2761" s="395" t="n">
        <v>11.35</v>
      </c>
    </row>
    <row r="2762" customFormat="false" ht="12.75" hidden="false" customHeight="false" outlineLevel="0" collapsed="false">
      <c r="A2762" s="0" t="n">
        <v>38383</v>
      </c>
      <c r="B2762" s="0" t="s">
        <v>3961</v>
      </c>
      <c r="C2762" s="0" t="s">
        <v>88</v>
      </c>
      <c r="D2762" s="0" t="s">
        <v>1221</v>
      </c>
      <c r="E2762" s="395" t="n">
        <v>2.12</v>
      </c>
    </row>
    <row r="2763" customFormat="false" ht="12.75" hidden="false" customHeight="false" outlineLevel="0" collapsed="false">
      <c r="A2763" s="0" t="n">
        <v>3768</v>
      </c>
      <c r="B2763" s="0" t="s">
        <v>3962</v>
      </c>
      <c r="C2763" s="0" t="s">
        <v>88</v>
      </c>
      <c r="D2763" s="0" t="s">
        <v>1221</v>
      </c>
      <c r="E2763" s="395" t="n">
        <v>4.25</v>
      </c>
    </row>
    <row r="2764" customFormat="false" ht="12.75" hidden="false" customHeight="false" outlineLevel="0" collapsed="false">
      <c r="A2764" s="0" t="n">
        <v>3767</v>
      </c>
      <c r="B2764" s="0" t="s">
        <v>3963</v>
      </c>
      <c r="C2764" s="0" t="s">
        <v>88</v>
      </c>
      <c r="D2764" s="0" t="s">
        <v>1221</v>
      </c>
      <c r="E2764" s="395" t="n">
        <v>1.42</v>
      </c>
    </row>
    <row r="2765" customFormat="false" ht="12.75" hidden="false" customHeight="false" outlineLevel="0" collapsed="false">
      <c r="A2765" s="0" t="n">
        <v>13192</v>
      </c>
      <c r="B2765" s="0" t="s">
        <v>3964</v>
      </c>
      <c r="C2765" s="0" t="s">
        <v>88</v>
      </c>
      <c r="D2765" s="0" t="s">
        <v>1221</v>
      </c>
      <c r="E2765" s="395" t="n">
        <v>5204.97</v>
      </c>
    </row>
    <row r="2766" customFormat="false" ht="12.75" hidden="false" customHeight="false" outlineLevel="0" collapsed="false">
      <c r="A2766" s="0" t="n">
        <v>38413</v>
      </c>
      <c r="B2766" s="0" t="s">
        <v>3965</v>
      </c>
      <c r="C2766" s="0" t="s">
        <v>88</v>
      </c>
      <c r="D2766" s="0" t="s">
        <v>1221</v>
      </c>
      <c r="E2766" s="395" t="n">
        <v>860.82</v>
      </c>
    </row>
    <row r="2767" customFormat="false" ht="12.75" hidden="false" customHeight="false" outlineLevel="0" collapsed="false">
      <c r="A2767" s="0" t="n">
        <v>42440</v>
      </c>
      <c r="B2767" s="0" t="s">
        <v>3966</v>
      </c>
      <c r="C2767" s="0" t="s">
        <v>88</v>
      </c>
      <c r="D2767" s="0" t="s">
        <v>1223</v>
      </c>
      <c r="E2767" s="395" t="n">
        <v>1225.03</v>
      </c>
    </row>
    <row r="2768" customFormat="false" ht="12.75" hidden="false" customHeight="false" outlineLevel="0" collapsed="false">
      <c r="A2768" s="0" t="n">
        <v>20193</v>
      </c>
      <c r="B2768" s="0" t="s">
        <v>3967</v>
      </c>
      <c r="C2768" s="0" t="s">
        <v>3968</v>
      </c>
      <c r="D2768" s="0" t="s">
        <v>1221</v>
      </c>
      <c r="E2768" s="395" t="n">
        <v>6.66</v>
      </c>
    </row>
    <row r="2769" customFormat="false" ht="12.75" hidden="false" customHeight="false" outlineLevel="0" collapsed="false">
      <c r="A2769" s="0" t="n">
        <v>10527</v>
      </c>
      <c r="B2769" s="0" t="s">
        <v>3969</v>
      </c>
      <c r="C2769" s="0" t="s">
        <v>3970</v>
      </c>
      <c r="D2769" s="0" t="s">
        <v>1228</v>
      </c>
      <c r="E2769" s="395" t="n">
        <v>20</v>
      </c>
    </row>
    <row r="2770" customFormat="false" ht="12.75" hidden="false" customHeight="false" outlineLevel="0" collapsed="false">
      <c r="A2770" s="0" t="n">
        <v>41805</v>
      </c>
      <c r="B2770" s="0" t="s">
        <v>3971</v>
      </c>
      <c r="C2770" s="0" t="s">
        <v>1383</v>
      </c>
      <c r="D2770" s="0" t="s">
        <v>1228</v>
      </c>
      <c r="E2770" s="395" t="n">
        <v>600</v>
      </c>
    </row>
    <row r="2771" customFormat="false" ht="12.75" hidden="false" customHeight="false" outlineLevel="0" collapsed="false">
      <c r="A2771" s="0" t="n">
        <v>40271</v>
      </c>
      <c r="B2771" s="0" t="s">
        <v>3972</v>
      </c>
      <c r="C2771" s="0" t="s">
        <v>1383</v>
      </c>
      <c r="D2771" s="0" t="s">
        <v>1221</v>
      </c>
      <c r="E2771" s="395" t="n">
        <v>13</v>
      </c>
    </row>
    <row r="2772" customFormat="false" ht="12.75" hidden="false" customHeight="false" outlineLevel="0" collapsed="false">
      <c r="A2772" s="0" t="n">
        <v>40287</v>
      </c>
      <c r="B2772" s="0" t="s">
        <v>3973</v>
      </c>
      <c r="C2772" s="0" t="s">
        <v>1383</v>
      </c>
      <c r="D2772" s="0" t="s">
        <v>1221</v>
      </c>
      <c r="E2772" s="395" t="n">
        <v>5</v>
      </c>
    </row>
    <row r="2773" customFormat="false" ht="12.75" hidden="false" customHeight="false" outlineLevel="0" collapsed="false">
      <c r="A2773" s="0" t="n">
        <v>4084</v>
      </c>
      <c r="B2773" s="0" t="s">
        <v>3974</v>
      </c>
      <c r="C2773" s="0" t="s">
        <v>1381</v>
      </c>
      <c r="D2773" s="0" t="s">
        <v>1221</v>
      </c>
      <c r="E2773" s="395" t="n">
        <v>4.05</v>
      </c>
    </row>
    <row r="2774" customFormat="false" ht="12.75" hidden="false" customHeight="false" outlineLevel="0" collapsed="false">
      <c r="A2774" s="0" t="n">
        <v>743</v>
      </c>
      <c r="B2774" s="0" t="s">
        <v>3975</v>
      </c>
      <c r="C2774" s="0" t="s">
        <v>1381</v>
      </c>
      <c r="D2774" s="0" t="s">
        <v>1228</v>
      </c>
      <c r="E2774" s="395" t="n">
        <v>4.05</v>
      </c>
    </row>
    <row r="2775" customFormat="false" ht="12.75" hidden="false" customHeight="false" outlineLevel="0" collapsed="false">
      <c r="A2775" s="0" t="n">
        <v>40293</v>
      </c>
      <c r="B2775" s="0" t="s">
        <v>3976</v>
      </c>
      <c r="C2775" s="0" t="s">
        <v>1381</v>
      </c>
      <c r="D2775" s="0" t="s">
        <v>1221</v>
      </c>
      <c r="E2775" s="395" t="n">
        <v>4.86</v>
      </c>
    </row>
    <row r="2776" customFormat="false" ht="12.75" hidden="false" customHeight="false" outlineLevel="0" collapsed="false">
      <c r="A2776" s="0" t="n">
        <v>40294</v>
      </c>
      <c r="B2776" s="0" t="s">
        <v>3977</v>
      </c>
      <c r="C2776" s="0" t="s">
        <v>1381</v>
      </c>
      <c r="D2776" s="0" t="s">
        <v>1221</v>
      </c>
      <c r="E2776" s="395" t="n">
        <v>4.05</v>
      </c>
    </row>
    <row r="2777" customFormat="false" ht="12.75" hidden="false" customHeight="false" outlineLevel="0" collapsed="false">
      <c r="A2777" s="0" t="n">
        <v>4085</v>
      </c>
      <c r="B2777" s="0" t="s">
        <v>3978</v>
      </c>
      <c r="C2777" s="0" t="s">
        <v>1381</v>
      </c>
      <c r="D2777" s="0" t="s">
        <v>1221</v>
      </c>
      <c r="E2777" s="395" t="n">
        <v>5.67</v>
      </c>
    </row>
    <row r="2778" customFormat="false" ht="12.75" hidden="false" customHeight="false" outlineLevel="0" collapsed="false">
      <c r="A2778" s="0" t="n">
        <v>10779</v>
      </c>
      <c r="B2778" s="0" t="s">
        <v>3979</v>
      </c>
      <c r="C2778" s="0" t="s">
        <v>1383</v>
      </c>
      <c r="D2778" s="0" t="s">
        <v>1221</v>
      </c>
      <c r="E2778" s="395" t="n">
        <v>1362.5</v>
      </c>
    </row>
    <row r="2779" customFormat="false" ht="12.75" hidden="false" customHeight="false" outlineLevel="0" collapsed="false">
      <c r="A2779" s="0" t="n">
        <v>10777</v>
      </c>
      <c r="B2779" s="0" t="s">
        <v>3980</v>
      </c>
      <c r="C2779" s="0" t="s">
        <v>1383</v>
      </c>
      <c r="D2779" s="0" t="s">
        <v>1221</v>
      </c>
      <c r="E2779" s="395" t="n">
        <v>1237.6</v>
      </c>
    </row>
    <row r="2780" customFormat="false" ht="12.75" hidden="false" customHeight="false" outlineLevel="0" collapsed="false">
      <c r="A2780" s="0" t="n">
        <v>10775</v>
      </c>
      <c r="B2780" s="0" t="s">
        <v>63</v>
      </c>
      <c r="C2780" s="0" t="s">
        <v>1383</v>
      </c>
      <c r="D2780" s="0" t="s">
        <v>1228</v>
      </c>
      <c r="E2780" s="395" t="n">
        <v>1090</v>
      </c>
    </row>
    <row r="2781" customFormat="false" ht="12.75" hidden="false" customHeight="false" outlineLevel="0" collapsed="false">
      <c r="A2781" s="0" t="n">
        <v>10776</v>
      </c>
      <c r="B2781" s="0" t="s">
        <v>3981</v>
      </c>
      <c r="C2781" s="0" t="s">
        <v>1383</v>
      </c>
      <c r="D2781" s="0" t="s">
        <v>1221</v>
      </c>
      <c r="E2781" s="395" t="n">
        <v>851.56</v>
      </c>
    </row>
    <row r="2782" customFormat="false" ht="12.75" hidden="false" customHeight="false" outlineLevel="0" collapsed="false">
      <c r="A2782" s="0" t="n">
        <v>10778</v>
      </c>
      <c r="B2782" s="0" t="s">
        <v>66</v>
      </c>
      <c r="C2782" s="0" t="s">
        <v>1383</v>
      </c>
      <c r="D2782" s="0" t="s">
        <v>1221</v>
      </c>
      <c r="E2782" s="395" t="n">
        <v>1362.5</v>
      </c>
    </row>
    <row r="2783" customFormat="false" ht="12.75" hidden="false" customHeight="false" outlineLevel="0" collapsed="false">
      <c r="A2783" s="0" t="n">
        <v>40339</v>
      </c>
      <c r="B2783" s="0" t="s">
        <v>3982</v>
      </c>
      <c r="C2783" s="0" t="s">
        <v>1383</v>
      </c>
      <c r="D2783" s="0" t="s">
        <v>1221</v>
      </c>
      <c r="E2783" s="395" t="n">
        <v>5</v>
      </c>
    </row>
    <row r="2784" customFormat="false" ht="12.75" hidden="false" customHeight="false" outlineLevel="0" collapsed="false">
      <c r="A2784" s="0" t="n">
        <v>10749</v>
      </c>
      <c r="B2784" s="0" t="s">
        <v>3983</v>
      </c>
      <c r="C2784" s="0" t="s">
        <v>1383</v>
      </c>
      <c r="D2784" s="0" t="s">
        <v>1221</v>
      </c>
      <c r="E2784" s="395" t="n">
        <v>9.16</v>
      </c>
    </row>
    <row r="2785" customFormat="false" ht="12.75" hidden="false" customHeight="false" outlineLevel="0" collapsed="false">
      <c r="A2785" s="0" t="n">
        <v>40290</v>
      </c>
      <c r="B2785" s="0" t="s">
        <v>3984</v>
      </c>
      <c r="C2785" s="0" t="s">
        <v>3985</v>
      </c>
      <c r="D2785" s="0" t="s">
        <v>1221</v>
      </c>
      <c r="E2785" s="395" t="n">
        <v>13.2</v>
      </c>
    </row>
    <row r="2786" customFormat="false" ht="12.75" hidden="false" customHeight="false" outlineLevel="0" collapsed="false">
      <c r="A2786" s="0" t="n">
        <v>3346</v>
      </c>
      <c r="B2786" s="0" t="s">
        <v>3986</v>
      </c>
      <c r="C2786" s="0" t="s">
        <v>1381</v>
      </c>
      <c r="D2786" s="0" t="s">
        <v>1223</v>
      </c>
      <c r="E2786" s="395" t="n">
        <v>15.75</v>
      </c>
    </row>
    <row r="2787" customFormat="false" ht="12.75" hidden="false" customHeight="false" outlineLevel="0" collapsed="false">
      <c r="A2787" s="0" t="n">
        <v>3348</v>
      </c>
      <c r="B2787" s="0" t="s">
        <v>3987</v>
      </c>
      <c r="C2787" s="0" t="s">
        <v>1381</v>
      </c>
      <c r="D2787" s="0" t="s">
        <v>1223</v>
      </c>
      <c r="E2787" s="395" t="n">
        <v>18.84</v>
      </c>
    </row>
    <row r="2788" customFormat="false" ht="12.75" hidden="false" customHeight="false" outlineLevel="0" collapsed="false">
      <c r="A2788" s="0" t="n">
        <v>39833</v>
      </c>
      <c r="B2788" s="0" t="s">
        <v>3988</v>
      </c>
      <c r="C2788" s="0" t="s">
        <v>1381</v>
      </c>
      <c r="D2788" s="0" t="s">
        <v>1223</v>
      </c>
      <c r="E2788" s="395" t="n">
        <v>25.81</v>
      </c>
    </row>
    <row r="2789" customFormat="false" ht="12.75" hidden="false" customHeight="false" outlineLevel="0" collapsed="false">
      <c r="A2789" s="0" t="n">
        <v>7252</v>
      </c>
      <c r="B2789" s="0" t="s">
        <v>3989</v>
      </c>
      <c r="C2789" s="0" t="s">
        <v>1381</v>
      </c>
      <c r="D2789" s="0" t="s">
        <v>1223</v>
      </c>
      <c r="E2789" s="395" t="n">
        <v>2.25</v>
      </c>
    </row>
    <row r="2790" customFormat="false" ht="12.75" hidden="false" customHeight="false" outlineLevel="0" collapsed="false">
      <c r="A2790" s="0" t="n">
        <v>7247</v>
      </c>
      <c r="B2790" s="0" t="s">
        <v>3990</v>
      </c>
      <c r="C2790" s="0" t="s">
        <v>1381</v>
      </c>
      <c r="D2790" s="0" t="s">
        <v>1223</v>
      </c>
      <c r="E2790" s="395" t="n">
        <v>2.25</v>
      </c>
    </row>
    <row r="2791" customFormat="false" ht="12.75" hidden="false" customHeight="false" outlineLevel="0" collapsed="false">
      <c r="A2791" s="0" t="n">
        <v>40291</v>
      </c>
      <c r="B2791" s="0" t="s">
        <v>3991</v>
      </c>
      <c r="C2791" s="0" t="s">
        <v>1383</v>
      </c>
      <c r="D2791" s="0" t="s">
        <v>1221</v>
      </c>
      <c r="E2791" s="395" t="n">
        <v>697.69</v>
      </c>
    </row>
    <row r="2792" customFormat="false" ht="12.75" hidden="false" customHeight="false" outlineLevel="0" collapsed="false">
      <c r="A2792" s="0" t="n">
        <v>40275</v>
      </c>
      <c r="B2792" s="0" t="s">
        <v>3992</v>
      </c>
      <c r="C2792" s="0" t="s">
        <v>1383</v>
      </c>
      <c r="D2792" s="0" t="s">
        <v>1221</v>
      </c>
      <c r="E2792" s="395" t="n">
        <v>20</v>
      </c>
    </row>
    <row r="2793" customFormat="false" ht="12.75" hidden="false" customHeight="false" outlineLevel="0" collapsed="false">
      <c r="A2793" s="0" t="n">
        <v>42408</v>
      </c>
      <c r="B2793" s="0" t="s">
        <v>3993</v>
      </c>
      <c r="C2793" s="0" t="s">
        <v>751</v>
      </c>
      <c r="D2793" s="0" t="s">
        <v>1221</v>
      </c>
      <c r="E2793" s="395" t="n">
        <v>2.3</v>
      </c>
    </row>
    <row r="2794" customFormat="false" ht="12.75" hidden="false" customHeight="false" outlineLevel="0" collapsed="false">
      <c r="A2794" s="0" t="n">
        <v>3777</v>
      </c>
      <c r="B2794" s="0" t="s">
        <v>3994</v>
      </c>
      <c r="C2794" s="0" t="s">
        <v>751</v>
      </c>
      <c r="D2794" s="0" t="s">
        <v>1228</v>
      </c>
      <c r="E2794" s="395" t="n">
        <v>1.66</v>
      </c>
    </row>
    <row r="2795" customFormat="false" ht="12.75" hidden="false" customHeight="false" outlineLevel="0" collapsed="false">
      <c r="A2795" s="0" t="n">
        <v>3798</v>
      </c>
      <c r="B2795" s="0" t="s">
        <v>3995</v>
      </c>
      <c r="C2795" s="0" t="s">
        <v>88</v>
      </c>
      <c r="D2795" s="0" t="s">
        <v>1221</v>
      </c>
      <c r="E2795" s="395" t="n">
        <v>53.59</v>
      </c>
    </row>
    <row r="2796" customFormat="false" ht="12.75" hidden="false" customHeight="false" outlineLevel="0" collapsed="false">
      <c r="A2796" s="0" t="n">
        <v>38769</v>
      </c>
      <c r="B2796" s="0" t="s">
        <v>3996</v>
      </c>
      <c r="C2796" s="0" t="s">
        <v>88</v>
      </c>
      <c r="D2796" s="0" t="s">
        <v>1221</v>
      </c>
      <c r="E2796" s="395" t="n">
        <v>41.85</v>
      </c>
    </row>
    <row r="2797" customFormat="false" ht="12.75" hidden="false" customHeight="false" outlineLevel="0" collapsed="false">
      <c r="A2797" s="0" t="n">
        <v>39510</v>
      </c>
      <c r="B2797" s="0" t="s">
        <v>3997</v>
      </c>
      <c r="C2797" s="0" t="s">
        <v>88</v>
      </c>
      <c r="D2797" s="0" t="s">
        <v>1221</v>
      </c>
      <c r="E2797" s="395" t="n">
        <v>169.37</v>
      </c>
    </row>
    <row r="2798" customFormat="false" ht="12.75" hidden="false" customHeight="false" outlineLevel="0" collapsed="false">
      <c r="A2798" s="0" t="n">
        <v>38776</v>
      </c>
      <c r="B2798" s="0" t="s">
        <v>3998</v>
      </c>
      <c r="C2798" s="0" t="s">
        <v>88</v>
      </c>
      <c r="D2798" s="0" t="s">
        <v>1221</v>
      </c>
      <c r="E2798" s="395" t="n">
        <v>179.75</v>
      </c>
    </row>
    <row r="2799" customFormat="false" ht="12.75" hidden="false" customHeight="false" outlineLevel="0" collapsed="false">
      <c r="A2799" s="0" t="n">
        <v>38774</v>
      </c>
      <c r="B2799" s="0" t="s">
        <v>3999</v>
      </c>
      <c r="C2799" s="0" t="s">
        <v>88</v>
      </c>
      <c r="D2799" s="0" t="s">
        <v>1221</v>
      </c>
      <c r="E2799" s="395" t="n">
        <v>21.23</v>
      </c>
    </row>
    <row r="2800" customFormat="false" ht="12.75" hidden="false" customHeight="false" outlineLevel="0" collapsed="false">
      <c r="A2800" s="0" t="n">
        <v>42247</v>
      </c>
      <c r="B2800" s="0" t="s">
        <v>4000</v>
      </c>
      <c r="C2800" s="0" t="s">
        <v>88</v>
      </c>
      <c r="D2800" s="0" t="s">
        <v>1221</v>
      </c>
      <c r="E2800" s="395" t="n">
        <v>724.58</v>
      </c>
    </row>
    <row r="2801" customFormat="false" ht="12.75" hidden="false" customHeight="false" outlineLevel="0" collapsed="false">
      <c r="A2801" s="0" t="n">
        <v>42248</v>
      </c>
      <c r="B2801" s="0" t="s">
        <v>4001</v>
      </c>
      <c r="C2801" s="0" t="s">
        <v>88</v>
      </c>
      <c r="D2801" s="0" t="s">
        <v>1221</v>
      </c>
      <c r="E2801" s="395" t="n">
        <v>841.65</v>
      </c>
    </row>
    <row r="2802" customFormat="false" ht="12.75" hidden="false" customHeight="false" outlineLevel="0" collapsed="false">
      <c r="A2802" s="0" t="n">
        <v>42249</v>
      </c>
      <c r="B2802" s="0" t="s">
        <v>4002</v>
      </c>
      <c r="C2802" s="0" t="s">
        <v>88</v>
      </c>
      <c r="D2802" s="0" t="s">
        <v>1221</v>
      </c>
      <c r="E2802" s="395" t="n">
        <v>1394.32</v>
      </c>
    </row>
    <row r="2803" customFormat="false" ht="12.75" hidden="false" customHeight="false" outlineLevel="0" collapsed="false">
      <c r="A2803" s="0" t="n">
        <v>42244</v>
      </c>
      <c r="B2803" s="0" t="s">
        <v>4003</v>
      </c>
      <c r="C2803" s="0" t="s">
        <v>88</v>
      </c>
      <c r="D2803" s="0" t="s">
        <v>1221</v>
      </c>
      <c r="E2803" s="395" t="n">
        <v>217.75</v>
      </c>
    </row>
    <row r="2804" customFormat="false" ht="12.75" hidden="false" customHeight="false" outlineLevel="0" collapsed="false">
      <c r="A2804" s="0" t="n">
        <v>42245</v>
      </c>
      <c r="B2804" s="0" t="s">
        <v>4004</v>
      </c>
      <c r="C2804" s="0" t="s">
        <v>88</v>
      </c>
      <c r="D2804" s="0" t="s">
        <v>1221</v>
      </c>
      <c r="E2804" s="395" t="n">
        <v>401.82</v>
      </c>
    </row>
    <row r="2805" customFormat="false" ht="12.75" hidden="false" customHeight="false" outlineLevel="0" collapsed="false">
      <c r="A2805" s="0" t="n">
        <v>42246</v>
      </c>
      <c r="B2805" s="0" t="s">
        <v>4005</v>
      </c>
      <c r="C2805" s="0" t="s">
        <v>88</v>
      </c>
      <c r="D2805" s="0" t="s">
        <v>1221</v>
      </c>
      <c r="E2805" s="395" t="n">
        <v>444.79</v>
      </c>
    </row>
    <row r="2806" customFormat="false" ht="12.75" hidden="false" customHeight="false" outlineLevel="0" collapsed="false">
      <c r="A2806" s="0" t="n">
        <v>42243</v>
      </c>
      <c r="B2806" s="0" t="s">
        <v>4006</v>
      </c>
      <c r="C2806" s="0" t="s">
        <v>88</v>
      </c>
      <c r="D2806" s="0" t="s">
        <v>1221</v>
      </c>
      <c r="E2806" s="395" t="n">
        <v>536.34</v>
      </c>
    </row>
    <row r="2807" customFormat="false" ht="12.75" hidden="false" customHeight="false" outlineLevel="0" collapsed="false">
      <c r="A2807" s="0" t="n">
        <v>38889</v>
      </c>
      <c r="B2807" s="0" t="s">
        <v>4007</v>
      </c>
      <c r="C2807" s="0" t="s">
        <v>88</v>
      </c>
      <c r="D2807" s="0" t="s">
        <v>1221</v>
      </c>
      <c r="E2807" s="395" t="n">
        <v>32.07</v>
      </c>
    </row>
    <row r="2808" customFormat="false" ht="12.75" hidden="false" customHeight="false" outlineLevel="0" collapsed="false">
      <c r="A2808" s="0" t="n">
        <v>38784</v>
      </c>
      <c r="B2808" s="0" t="s">
        <v>4008</v>
      </c>
      <c r="C2808" s="0" t="s">
        <v>88</v>
      </c>
      <c r="D2808" s="0" t="s">
        <v>1221</v>
      </c>
      <c r="E2808" s="395" t="n">
        <v>42.91</v>
      </c>
    </row>
    <row r="2809" customFormat="false" ht="12.75" hidden="false" customHeight="false" outlineLevel="0" collapsed="false">
      <c r="A2809" s="0" t="n">
        <v>3788</v>
      </c>
      <c r="B2809" s="0" t="s">
        <v>4009</v>
      </c>
      <c r="C2809" s="0" t="s">
        <v>88</v>
      </c>
      <c r="D2809" s="0" t="s">
        <v>1221</v>
      </c>
      <c r="E2809" s="395" t="n">
        <v>44.72</v>
      </c>
    </row>
    <row r="2810" customFormat="false" ht="12.75" hidden="false" customHeight="false" outlineLevel="0" collapsed="false">
      <c r="A2810" s="0" t="n">
        <v>12230</v>
      </c>
      <c r="B2810" s="0" t="s">
        <v>4010</v>
      </c>
      <c r="C2810" s="0" t="s">
        <v>88</v>
      </c>
      <c r="D2810" s="0" t="s">
        <v>1221</v>
      </c>
      <c r="E2810" s="395" t="n">
        <v>11.5</v>
      </c>
    </row>
    <row r="2811" customFormat="false" ht="12.75" hidden="false" customHeight="false" outlineLevel="0" collapsed="false">
      <c r="A2811" s="0" t="n">
        <v>3780</v>
      </c>
      <c r="B2811" s="0" t="s">
        <v>4011</v>
      </c>
      <c r="C2811" s="0" t="s">
        <v>88</v>
      </c>
      <c r="D2811" s="0" t="s">
        <v>1228</v>
      </c>
      <c r="E2811" s="395" t="n">
        <v>65.98</v>
      </c>
    </row>
    <row r="2812" customFormat="false" ht="12.75" hidden="false" customHeight="false" outlineLevel="0" collapsed="false">
      <c r="A2812" s="0" t="n">
        <v>12231</v>
      </c>
      <c r="B2812" s="0" t="s">
        <v>4012</v>
      </c>
      <c r="C2812" s="0" t="s">
        <v>88</v>
      </c>
      <c r="D2812" s="0" t="s">
        <v>1221</v>
      </c>
      <c r="E2812" s="395" t="n">
        <v>19.13</v>
      </c>
    </row>
    <row r="2813" customFormat="false" ht="12.75" hidden="false" customHeight="false" outlineLevel="0" collapsed="false">
      <c r="A2813" s="0" t="n">
        <v>3811</v>
      </c>
      <c r="B2813" s="0" t="s">
        <v>4013</v>
      </c>
      <c r="C2813" s="0" t="s">
        <v>88</v>
      </c>
      <c r="D2813" s="0" t="s">
        <v>1221</v>
      </c>
      <c r="E2813" s="395" t="n">
        <v>61.97</v>
      </c>
    </row>
    <row r="2814" customFormat="false" ht="12.75" hidden="false" customHeight="false" outlineLevel="0" collapsed="false">
      <c r="A2814" s="0" t="n">
        <v>12232</v>
      </c>
      <c r="B2814" s="0" t="s">
        <v>4014</v>
      </c>
      <c r="C2814" s="0" t="s">
        <v>88</v>
      </c>
      <c r="D2814" s="0" t="s">
        <v>1221</v>
      </c>
      <c r="E2814" s="395" t="n">
        <v>20.04</v>
      </c>
    </row>
    <row r="2815" customFormat="false" ht="12.75" hidden="false" customHeight="false" outlineLevel="0" collapsed="false">
      <c r="A2815" s="0" t="n">
        <v>3799</v>
      </c>
      <c r="B2815" s="0" t="s">
        <v>4015</v>
      </c>
      <c r="C2815" s="0" t="s">
        <v>88</v>
      </c>
      <c r="D2815" s="0" t="s">
        <v>1221</v>
      </c>
      <c r="E2815" s="395" t="n">
        <v>87.65</v>
      </c>
    </row>
    <row r="2816" customFormat="false" ht="12.75" hidden="false" customHeight="false" outlineLevel="0" collapsed="false">
      <c r="A2816" s="0" t="n">
        <v>12239</v>
      </c>
      <c r="B2816" s="0" t="s">
        <v>4016</v>
      </c>
      <c r="C2816" s="0" t="s">
        <v>88</v>
      </c>
      <c r="D2816" s="0" t="s">
        <v>1221</v>
      </c>
      <c r="E2816" s="395" t="n">
        <v>26.24</v>
      </c>
    </row>
    <row r="2817" customFormat="false" ht="12.75" hidden="false" customHeight="false" outlineLevel="0" collapsed="false">
      <c r="A2817" s="0" t="n">
        <v>38773</v>
      </c>
      <c r="B2817" s="0" t="s">
        <v>4017</v>
      </c>
      <c r="C2817" s="0" t="s">
        <v>88</v>
      </c>
      <c r="D2817" s="0" t="s">
        <v>1221</v>
      </c>
      <c r="E2817" s="395" t="n">
        <v>4.21</v>
      </c>
    </row>
    <row r="2818" customFormat="false" ht="12.75" hidden="false" customHeight="false" outlineLevel="0" collapsed="false">
      <c r="A2818" s="0" t="n">
        <v>12271</v>
      </c>
      <c r="B2818" s="0" t="s">
        <v>4018</v>
      </c>
      <c r="C2818" s="0" t="s">
        <v>88</v>
      </c>
      <c r="D2818" s="0" t="s">
        <v>1221</v>
      </c>
      <c r="E2818" s="395" t="n">
        <v>234.68</v>
      </c>
    </row>
    <row r="2819" customFormat="false" ht="12.75" hidden="false" customHeight="false" outlineLevel="0" collapsed="false">
      <c r="A2819" s="0" t="n">
        <v>13382</v>
      </c>
      <c r="B2819" s="0" t="s">
        <v>4019</v>
      </c>
      <c r="C2819" s="0" t="s">
        <v>88</v>
      </c>
      <c r="D2819" s="0" t="s">
        <v>1221</v>
      </c>
      <c r="E2819" s="395" t="n">
        <v>250.07</v>
      </c>
    </row>
    <row r="2820" customFormat="false" ht="12.75" hidden="false" customHeight="false" outlineLevel="0" collapsed="false">
      <c r="A2820" s="0" t="n">
        <v>38785</v>
      </c>
      <c r="B2820" s="0" t="s">
        <v>4020</v>
      </c>
      <c r="C2820" s="0" t="s">
        <v>88</v>
      </c>
      <c r="D2820" s="0" t="s">
        <v>1221</v>
      </c>
      <c r="E2820" s="395" t="n">
        <v>111.11</v>
      </c>
    </row>
    <row r="2821" customFormat="false" ht="12.75" hidden="false" customHeight="false" outlineLevel="0" collapsed="false">
      <c r="A2821" s="0" t="n">
        <v>38786</v>
      </c>
      <c r="B2821" s="0" t="s">
        <v>4021</v>
      </c>
      <c r="C2821" s="0" t="s">
        <v>88</v>
      </c>
      <c r="D2821" s="0" t="s">
        <v>1221</v>
      </c>
      <c r="E2821" s="395" t="n">
        <v>136.86</v>
      </c>
    </row>
    <row r="2822" customFormat="false" ht="12.75" hidden="false" customHeight="false" outlineLevel="0" collapsed="false">
      <c r="A2822" s="0" t="n">
        <v>39385</v>
      </c>
      <c r="B2822" s="0" t="s">
        <v>4022</v>
      </c>
      <c r="C2822" s="0" t="s">
        <v>88</v>
      </c>
      <c r="D2822" s="0" t="s">
        <v>1221</v>
      </c>
      <c r="E2822" s="395" t="n">
        <v>19.41</v>
      </c>
    </row>
    <row r="2823" customFormat="false" ht="12.75" hidden="false" customHeight="false" outlineLevel="0" collapsed="false">
      <c r="A2823" s="0" t="n">
        <v>39389</v>
      </c>
      <c r="B2823" s="0" t="s">
        <v>4023</v>
      </c>
      <c r="C2823" s="0" t="s">
        <v>88</v>
      </c>
      <c r="D2823" s="0" t="s">
        <v>1221</v>
      </c>
      <c r="E2823" s="395" t="n">
        <v>21.06</v>
      </c>
    </row>
    <row r="2824" customFormat="false" ht="12.75" hidden="false" customHeight="false" outlineLevel="0" collapsed="false">
      <c r="A2824" s="0" t="n">
        <v>39390</v>
      </c>
      <c r="B2824" s="0" t="s">
        <v>4024</v>
      </c>
      <c r="C2824" s="0" t="s">
        <v>88</v>
      </c>
      <c r="D2824" s="0" t="s">
        <v>1221</v>
      </c>
      <c r="E2824" s="395" t="n">
        <v>44.16</v>
      </c>
    </row>
    <row r="2825" customFormat="false" ht="12.75" hidden="false" customHeight="false" outlineLevel="0" collapsed="false">
      <c r="A2825" s="0" t="n">
        <v>39391</v>
      </c>
      <c r="B2825" s="0" t="s">
        <v>4025</v>
      </c>
      <c r="C2825" s="0" t="s">
        <v>88</v>
      </c>
      <c r="D2825" s="0" t="s">
        <v>1221</v>
      </c>
      <c r="E2825" s="395" t="n">
        <v>49.57</v>
      </c>
    </row>
    <row r="2826" customFormat="false" ht="12.75" hidden="false" customHeight="false" outlineLevel="0" collapsed="false">
      <c r="A2826" s="0" t="n">
        <v>3803</v>
      </c>
      <c r="B2826" s="0" t="s">
        <v>4026</v>
      </c>
      <c r="C2826" s="0" t="s">
        <v>88</v>
      </c>
      <c r="D2826" s="0" t="s">
        <v>1221</v>
      </c>
      <c r="E2826" s="395" t="n">
        <v>39.68</v>
      </c>
    </row>
    <row r="2827" customFormat="false" ht="12.75" hidden="false" customHeight="false" outlineLevel="0" collapsed="false">
      <c r="A2827" s="0" t="n">
        <v>38770</v>
      </c>
      <c r="B2827" s="0" t="s">
        <v>4027</v>
      </c>
      <c r="C2827" s="0" t="s">
        <v>88</v>
      </c>
      <c r="D2827" s="0" t="s">
        <v>1221</v>
      </c>
      <c r="E2827" s="395" t="n">
        <v>45.95</v>
      </c>
    </row>
    <row r="2828" customFormat="false" ht="12.75" hidden="false" customHeight="false" outlineLevel="0" collapsed="false">
      <c r="A2828" s="0" t="n">
        <v>12267</v>
      </c>
      <c r="B2828" s="0" t="s">
        <v>4028</v>
      </c>
      <c r="C2828" s="0" t="s">
        <v>88</v>
      </c>
      <c r="D2828" s="0" t="s">
        <v>1221</v>
      </c>
      <c r="E2828" s="395" t="n">
        <v>134.65</v>
      </c>
    </row>
    <row r="2829" customFormat="false" ht="12.75" hidden="false" customHeight="false" outlineLevel="0" collapsed="false">
      <c r="A2829" s="0" t="n">
        <v>43265</v>
      </c>
      <c r="B2829" s="0" t="s">
        <v>4029</v>
      </c>
      <c r="C2829" s="0" t="s">
        <v>88</v>
      </c>
      <c r="D2829" s="0" t="s">
        <v>1221</v>
      </c>
      <c r="E2829" s="395" t="n">
        <v>60.72</v>
      </c>
    </row>
    <row r="2830" customFormat="false" ht="12.75" hidden="false" customHeight="false" outlineLevel="0" collapsed="false">
      <c r="A2830" s="0" t="n">
        <v>12266</v>
      </c>
      <c r="B2830" s="0" t="s">
        <v>4030</v>
      </c>
      <c r="C2830" s="0" t="s">
        <v>88</v>
      </c>
      <c r="D2830" s="0" t="s">
        <v>1221</v>
      </c>
      <c r="E2830" s="395" t="n">
        <v>68.92</v>
      </c>
    </row>
    <row r="2831" customFormat="false" ht="12.75" hidden="false" customHeight="false" outlineLevel="0" collapsed="false">
      <c r="A2831" s="0" t="n">
        <v>39378</v>
      </c>
      <c r="B2831" s="0" t="s">
        <v>4031</v>
      </c>
      <c r="C2831" s="0" t="s">
        <v>88</v>
      </c>
      <c r="D2831" s="0" t="s">
        <v>1221</v>
      </c>
      <c r="E2831" s="395" t="n">
        <v>48.86</v>
      </c>
    </row>
    <row r="2832" customFormat="false" ht="12.75" hidden="false" customHeight="false" outlineLevel="0" collapsed="false">
      <c r="A2832" s="0" t="n">
        <v>43543</v>
      </c>
      <c r="B2832" s="0" t="s">
        <v>4032</v>
      </c>
      <c r="C2832" s="0" t="s">
        <v>88</v>
      </c>
      <c r="D2832" s="0" t="s">
        <v>1221</v>
      </c>
      <c r="E2832" s="395" t="n">
        <v>101.79</v>
      </c>
    </row>
    <row r="2833" customFormat="false" ht="12.75" hidden="false" customHeight="false" outlineLevel="0" collapsed="false">
      <c r="A2833" s="0" t="n">
        <v>38775</v>
      </c>
      <c r="B2833" s="0" t="s">
        <v>850</v>
      </c>
      <c r="C2833" s="0" t="s">
        <v>88</v>
      </c>
      <c r="D2833" s="0" t="s">
        <v>1221</v>
      </c>
      <c r="E2833" s="395" t="n">
        <v>51.8</v>
      </c>
    </row>
    <row r="2834" customFormat="false" ht="12.75" hidden="false" customHeight="false" outlineLevel="0" collapsed="false">
      <c r="A2834" s="0" t="n">
        <v>21119</v>
      </c>
      <c r="B2834" s="0" t="s">
        <v>4033</v>
      </c>
      <c r="C2834" s="0" t="s">
        <v>88</v>
      </c>
      <c r="D2834" s="0" t="s">
        <v>1221</v>
      </c>
      <c r="E2834" s="395" t="n">
        <v>1.55</v>
      </c>
    </row>
    <row r="2835" customFormat="false" ht="12.75" hidden="false" customHeight="false" outlineLevel="0" collapsed="false">
      <c r="A2835" s="0" t="n">
        <v>37974</v>
      </c>
      <c r="B2835" s="0" t="s">
        <v>4034</v>
      </c>
      <c r="C2835" s="0" t="s">
        <v>88</v>
      </c>
      <c r="D2835" s="0" t="s">
        <v>1221</v>
      </c>
      <c r="E2835" s="395" t="n">
        <v>2.3</v>
      </c>
    </row>
    <row r="2836" customFormat="false" ht="12.75" hidden="false" customHeight="false" outlineLevel="0" collapsed="false">
      <c r="A2836" s="0" t="n">
        <v>37975</v>
      </c>
      <c r="B2836" s="0" t="s">
        <v>4035</v>
      </c>
      <c r="C2836" s="0" t="s">
        <v>88</v>
      </c>
      <c r="D2836" s="0" t="s">
        <v>1221</v>
      </c>
      <c r="E2836" s="395" t="n">
        <v>4.67</v>
      </c>
    </row>
    <row r="2837" customFormat="false" ht="12.75" hidden="false" customHeight="false" outlineLevel="0" collapsed="false">
      <c r="A2837" s="0" t="n">
        <v>37976</v>
      </c>
      <c r="B2837" s="0" t="s">
        <v>4036</v>
      </c>
      <c r="C2837" s="0" t="s">
        <v>88</v>
      </c>
      <c r="D2837" s="0" t="s">
        <v>1221</v>
      </c>
      <c r="E2837" s="395" t="n">
        <v>9.59</v>
      </c>
    </row>
    <row r="2838" customFormat="false" ht="12.75" hidden="false" customHeight="false" outlineLevel="0" collapsed="false">
      <c r="A2838" s="0" t="n">
        <v>37977</v>
      </c>
      <c r="B2838" s="0" t="s">
        <v>4037</v>
      </c>
      <c r="C2838" s="0" t="s">
        <v>88</v>
      </c>
      <c r="D2838" s="0" t="s">
        <v>1221</v>
      </c>
      <c r="E2838" s="395" t="n">
        <v>13.19</v>
      </c>
    </row>
    <row r="2839" customFormat="false" ht="12.75" hidden="false" customHeight="false" outlineLevel="0" collapsed="false">
      <c r="A2839" s="0" t="n">
        <v>37978</v>
      </c>
      <c r="B2839" s="0" t="s">
        <v>4038</v>
      </c>
      <c r="C2839" s="0" t="s">
        <v>88</v>
      </c>
      <c r="D2839" s="0" t="s">
        <v>1221</v>
      </c>
      <c r="E2839" s="395" t="n">
        <v>26.73</v>
      </c>
    </row>
    <row r="2840" customFormat="false" ht="12.75" hidden="false" customHeight="false" outlineLevel="0" collapsed="false">
      <c r="A2840" s="0" t="n">
        <v>37979</v>
      </c>
      <c r="B2840" s="0" t="s">
        <v>4039</v>
      </c>
      <c r="C2840" s="0" t="s">
        <v>88</v>
      </c>
      <c r="D2840" s="0" t="s">
        <v>1221</v>
      </c>
      <c r="E2840" s="395" t="n">
        <v>114.84</v>
      </c>
    </row>
    <row r="2841" customFormat="false" ht="12.75" hidden="false" customHeight="false" outlineLevel="0" collapsed="false">
      <c r="A2841" s="0" t="n">
        <v>37980</v>
      </c>
      <c r="B2841" s="0" t="s">
        <v>4040</v>
      </c>
      <c r="C2841" s="0" t="s">
        <v>88</v>
      </c>
      <c r="D2841" s="0" t="s">
        <v>1221</v>
      </c>
      <c r="E2841" s="395" t="n">
        <v>129.06</v>
      </c>
    </row>
    <row r="2842" customFormat="false" ht="12.75" hidden="false" customHeight="false" outlineLevel="0" collapsed="false">
      <c r="A2842" s="0" t="n">
        <v>36147</v>
      </c>
      <c r="B2842" s="0" t="s">
        <v>4041</v>
      </c>
      <c r="C2842" s="0" t="s">
        <v>1658</v>
      </c>
      <c r="D2842" s="0" t="s">
        <v>1221</v>
      </c>
      <c r="E2842" s="395" t="n">
        <v>387.11</v>
      </c>
    </row>
    <row r="2843" customFormat="false" ht="12.75" hidden="false" customHeight="false" outlineLevel="0" collapsed="false">
      <c r="A2843" s="0" t="n">
        <v>12731</v>
      </c>
      <c r="B2843" s="0" t="s">
        <v>4042</v>
      </c>
      <c r="C2843" s="0" t="s">
        <v>88</v>
      </c>
      <c r="D2843" s="0" t="s">
        <v>1223</v>
      </c>
      <c r="E2843" s="395" t="n">
        <v>396.53</v>
      </c>
    </row>
    <row r="2844" customFormat="false" ht="12.75" hidden="false" customHeight="false" outlineLevel="0" collapsed="false">
      <c r="A2844" s="0" t="n">
        <v>12723</v>
      </c>
      <c r="B2844" s="0" t="s">
        <v>4043</v>
      </c>
      <c r="C2844" s="0" t="s">
        <v>88</v>
      </c>
      <c r="D2844" s="0" t="s">
        <v>1223</v>
      </c>
      <c r="E2844" s="395" t="n">
        <v>3.07</v>
      </c>
    </row>
    <row r="2845" customFormat="false" ht="12.75" hidden="false" customHeight="false" outlineLevel="0" collapsed="false">
      <c r="A2845" s="0" t="n">
        <v>12724</v>
      </c>
      <c r="B2845" s="0" t="s">
        <v>4044</v>
      </c>
      <c r="C2845" s="0" t="s">
        <v>88</v>
      </c>
      <c r="D2845" s="0" t="s">
        <v>1223</v>
      </c>
      <c r="E2845" s="395" t="n">
        <v>5.91</v>
      </c>
    </row>
    <row r="2846" customFormat="false" ht="12.75" hidden="false" customHeight="false" outlineLevel="0" collapsed="false">
      <c r="A2846" s="0" t="n">
        <v>12725</v>
      </c>
      <c r="B2846" s="0" t="s">
        <v>4045</v>
      </c>
      <c r="C2846" s="0" t="s">
        <v>88</v>
      </c>
      <c r="D2846" s="0" t="s">
        <v>1223</v>
      </c>
      <c r="E2846" s="395" t="n">
        <v>11.85</v>
      </c>
    </row>
    <row r="2847" customFormat="false" ht="12.75" hidden="false" customHeight="false" outlineLevel="0" collapsed="false">
      <c r="A2847" s="0" t="n">
        <v>12726</v>
      </c>
      <c r="B2847" s="0" t="s">
        <v>4046</v>
      </c>
      <c r="C2847" s="0" t="s">
        <v>88</v>
      </c>
      <c r="D2847" s="0" t="s">
        <v>1223</v>
      </c>
      <c r="E2847" s="395" t="n">
        <v>26.16</v>
      </c>
    </row>
    <row r="2848" customFormat="false" ht="12.75" hidden="false" customHeight="false" outlineLevel="0" collapsed="false">
      <c r="A2848" s="0" t="n">
        <v>12727</v>
      </c>
      <c r="B2848" s="0" t="s">
        <v>4047</v>
      </c>
      <c r="C2848" s="0" t="s">
        <v>88</v>
      </c>
      <c r="D2848" s="0" t="s">
        <v>1223</v>
      </c>
      <c r="E2848" s="395" t="n">
        <v>33.17</v>
      </c>
    </row>
    <row r="2849" customFormat="false" ht="12.75" hidden="false" customHeight="false" outlineLevel="0" collapsed="false">
      <c r="A2849" s="0" t="n">
        <v>12728</v>
      </c>
      <c r="B2849" s="0" t="s">
        <v>4048</v>
      </c>
      <c r="C2849" s="0" t="s">
        <v>88</v>
      </c>
      <c r="D2849" s="0" t="s">
        <v>1223</v>
      </c>
      <c r="E2849" s="395" t="n">
        <v>54.19</v>
      </c>
    </row>
    <row r="2850" customFormat="false" ht="12.75" hidden="false" customHeight="false" outlineLevel="0" collapsed="false">
      <c r="A2850" s="0" t="n">
        <v>12729</v>
      </c>
      <c r="B2850" s="0" t="s">
        <v>4049</v>
      </c>
      <c r="C2850" s="0" t="s">
        <v>88</v>
      </c>
      <c r="D2850" s="0" t="s">
        <v>1223</v>
      </c>
      <c r="E2850" s="395" t="n">
        <v>177.61</v>
      </c>
    </row>
    <row r="2851" customFormat="false" ht="12.75" hidden="false" customHeight="false" outlineLevel="0" collapsed="false">
      <c r="A2851" s="0" t="n">
        <v>12730</v>
      </c>
      <c r="B2851" s="0" t="s">
        <v>4050</v>
      </c>
      <c r="C2851" s="0" t="s">
        <v>88</v>
      </c>
      <c r="D2851" s="0" t="s">
        <v>1223</v>
      </c>
      <c r="E2851" s="395" t="n">
        <v>271.93</v>
      </c>
    </row>
    <row r="2852" customFormat="false" ht="12.75" hidden="false" customHeight="false" outlineLevel="0" collapsed="false">
      <c r="A2852" s="0" t="n">
        <v>3840</v>
      </c>
      <c r="B2852" s="0" t="s">
        <v>4051</v>
      </c>
      <c r="C2852" s="0" t="s">
        <v>88</v>
      </c>
      <c r="D2852" s="0" t="s">
        <v>1223</v>
      </c>
      <c r="E2852" s="395" t="n">
        <v>64.14</v>
      </c>
    </row>
    <row r="2853" customFormat="false" ht="12.75" hidden="false" customHeight="false" outlineLevel="0" collapsed="false">
      <c r="A2853" s="0" t="n">
        <v>3838</v>
      </c>
      <c r="B2853" s="0" t="s">
        <v>4052</v>
      </c>
      <c r="C2853" s="0" t="s">
        <v>88</v>
      </c>
      <c r="D2853" s="0" t="s">
        <v>1223</v>
      </c>
      <c r="E2853" s="395" t="n">
        <v>141.57</v>
      </c>
    </row>
    <row r="2854" customFormat="false" ht="12.75" hidden="false" customHeight="false" outlineLevel="0" collapsed="false">
      <c r="A2854" s="0" t="n">
        <v>3844</v>
      </c>
      <c r="B2854" s="0" t="s">
        <v>4053</v>
      </c>
      <c r="C2854" s="0" t="s">
        <v>88</v>
      </c>
      <c r="D2854" s="0" t="s">
        <v>1223</v>
      </c>
      <c r="E2854" s="395" t="n">
        <v>252.52</v>
      </c>
    </row>
    <row r="2855" customFormat="false" ht="12.75" hidden="false" customHeight="false" outlineLevel="0" collapsed="false">
      <c r="A2855" s="0" t="n">
        <v>3839</v>
      </c>
      <c r="B2855" s="0" t="s">
        <v>4054</v>
      </c>
      <c r="C2855" s="0" t="s">
        <v>88</v>
      </c>
      <c r="D2855" s="0" t="s">
        <v>1223</v>
      </c>
      <c r="E2855" s="395" t="n">
        <v>459.95</v>
      </c>
    </row>
    <row r="2856" customFormat="false" ht="12.75" hidden="false" customHeight="false" outlineLevel="0" collapsed="false">
      <c r="A2856" s="0" t="n">
        <v>3843</v>
      </c>
      <c r="B2856" s="0" t="s">
        <v>4055</v>
      </c>
      <c r="C2856" s="0" t="s">
        <v>88</v>
      </c>
      <c r="D2856" s="0" t="s">
        <v>1223</v>
      </c>
      <c r="E2856" s="395" t="n">
        <v>631.29</v>
      </c>
    </row>
    <row r="2857" customFormat="false" ht="12.75" hidden="false" customHeight="false" outlineLevel="0" collapsed="false">
      <c r="A2857" s="0" t="n">
        <v>3900</v>
      </c>
      <c r="B2857" s="0" t="s">
        <v>4056</v>
      </c>
      <c r="C2857" s="0" t="s">
        <v>88</v>
      </c>
      <c r="D2857" s="0" t="s">
        <v>1221</v>
      </c>
      <c r="E2857" s="395" t="n">
        <v>53.5</v>
      </c>
    </row>
    <row r="2858" customFormat="false" ht="12.75" hidden="false" customHeight="false" outlineLevel="0" collapsed="false">
      <c r="A2858" s="0" t="n">
        <v>3846</v>
      </c>
      <c r="B2858" s="0" t="s">
        <v>4057</v>
      </c>
      <c r="C2858" s="0" t="s">
        <v>88</v>
      </c>
      <c r="D2858" s="0" t="s">
        <v>1221</v>
      </c>
      <c r="E2858" s="395" t="n">
        <v>16.86</v>
      </c>
    </row>
    <row r="2859" customFormat="false" ht="12.75" hidden="false" customHeight="false" outlineLevel="0" collapsed="false">
      <c r="A2859" s="0" t="n">
        <v>3886</v>
      </c>
      <c r="B2859" s="0" t="s">
        <v>4058</v>
      </c>
      <c r="C2859" s="0" t="s">
        <v>88</v>
      </c>
      <c r="D2859" s="0" t="s">
        <v>1221</v>
      </c>
      <c r="E2859" s="395" t="n">
        <v>17.76</v>
      </c>
    </row>
    <row r="2860" customFormat="false" ht="12.75" hidden="false" customHeight="false" outlineLevel="0" collapsed="false">
      <c r="A2860" s="0" t="n">
        <v>3854</v>
      </c>
      <c r="B2860" s="0" t="s">
        <v>4059</v>
      </c>
      <c r="C2860" s="0" t="s">
        <v>88</v>
      </c>
      <c r="D2860" s="0" t="s">
        <v>1221</v>
      </c>
      <c r="E2860" s="395" t="n">
        <v>9.87</v>
      </c>
    </row>
    <row r="2861" customFormat="false" ht="12.75" hidden="false" customHeight="false" outlineLevel="0" collapsed="false">
      <c r="A2861" s="0" t="n">
        <v>3873</v>
      </c>
      <c r="B2861" s="0" t="s">
        <v>4060</v>
      </c>
      <c r="C2861" s="0" t="s">
        <v>88</v>
      </c>
      <c r="D2861" s="0" t="s">
        <v>1221</v>
      </c>
      <c r="E2861" s="395" t="n">
        <v>13.06</v>
      </c>
    </row>
    <row r="2862" customFormat="false" ht="12.75" hidden="false" customHeight="false" outlineLevel="0" collapsed="false">
      <c r="A2862" s="0" t="n">
        <v>38021</v>
      </c>
      <c r="B2862" s="0" t="s">
        <v>4061</v>
      </c>
      <c r="C2862" s="0" t="s">
        <v>88</v>
      </c>
      <c r="D2862" s="0" t="s">
        <v>1221</v>
      </c>
      <c r="E2862" s="395" t="n">
        <v>31.24</v>
      </c>
    </row>
    <row r="2863" customFormat="false" ht="12.75" hidden="false" customHeight="false" outlineLevel="0" collapsed="false">
      <c r="A2863" s="0" t="n">
        <v>3847</v>
      </c>
      <c r="B2863" s="0" t="s">
        <v>4062</v>
      </c>
      <c r="C2863" s="0" t="s">
        <v>88</v>
      </c>
      <c r="D2863" s="0" t="s">
        <v>1221</v>
      </c>
      <c r="E2863" s="395" t="n">
        <v>35.46</v>
      </c>
    </row>
    <row r="2864" customFormat="false" ht="12.75" hidden="false" customHeight="false" outlineLevel="0" collapsed="false">
      <c r="A2864" s="0" t="n">
        <v>38022</v>
      </c>
      <c r="B2864" s="0" t="s">
        <v>4063</v>
      </c>
      <c r="C2864" s="0" t="s">
        <v>88</v>
      </c>
      <c r="D2864" s="0" t="s">
        <v>1221</v>
      </c>
      <c r="E2864" s="395" t="n">
        <v>55.39</v>
      </c>
    </row>
    <row r="2865" customFormat="false" ht="12.75" hidden="false" customHeight="false" outlineLevel="0" collapsed="false">
      <c r="A2865" s="0" t="n">
        <v>3833</v>
      </c>
      <c r="B2865" s="0" t="s">
        <v>4064</v>
      </c>
      <c r="C2865" s="0" t="s">
        <v>88</v>
      </c>
      <c r="D2865" s="0" t="s">
        <v>1223</v>
      </c>
      <c r="E2865" s="395" t="n">
        <v>28.84</v>
      </c>
    </row>
    <row r="2866" customFormat="false" ht="12.75" hidden="false" customHeight="false" outlineLevel="0" collapsed="false">
      <c r="A2866" s="0" t="n">
        <v>3835</v>
      </c>
      <c r="B2866" s="0" t="s">
        <v>4065</v>
      </c>
      <c r="C2866" s="0" t="s">
        <v>88</v>
      </c>
      <c r="D2866" s="0" t="s">
        <v>1223</v>
      </c>
      <c r="E2866" s="395" t="n">
        <v>93.91</v>
      </c>
    </row>
    <row r="2867" customFormat="false" ht="12.75" hidden="false" customHeight="false" outlineLevel="0" collapsed="false">
      <c r="A2867" s="0" t="n">
        <v>3836</v>
      </c>
      <c r="B2867" s="0" t="s">
        <v>4066</v>
      </c>
      <c r="C2867" s="0" t="s">
        <v>88</v>
      </c>
      <c r="D2867" s="0" t="s">
        <v>1223</v>
      </c>
      <c r="E2867" s="395" t="n">
        <v>202.12</v>
      </c>
    </row>
    <row r="2868" customFormat="false" ht="12.75" hidden="false" customHeight="false" outlineLevel="0" collapsed="false">
      <c r="A2868" s="0" t="n">
        <v>3830</v>
      </c>
      <c r="B2868" s="0" t="s">
        <v>4067</v>
      </c>
      <c r="C2868" s="0" t="s">
        <v>88</v>
      </c>
      <c r="D2868" s="0" t="s">
        <v>1223</v>
      </c>
      <c r="E2868" s="395" t="n">
        <v>330.47</v>
      </c>
    </row>
    <row r="2869" customFormat="false" ht="12.75" hidden="false" customHeight="false" outlineLevel="0" collapsed="false">
      <c r="A2869" s="0" t="n">
        <v>3831</v>
      </c>
      <c r="B2869" s="0" t="s">
        <v>4068</v>
      </c>
      <c r="C2869" s="0" t="s">
        <v>88</v>
      </c>
      <c r="D2869" s="0" t="s">
        <v>1223</v>
      </c>
      <c r="E2869" s="395" t="n">
        <v>552.42</v>
      </c>
    </row>
    <row r="2870" customFormat="false" ht="12.75" hidden="false" customHeight="false" outlineLevel="0" collapsed="false">
      <c r="A2870" s="0" t="n">
        <v>37981</v>
      </c>
      <c r="B2870" s="0" t="s">
        <v>4069</v>
      </c>
      <c r="C2870" s="0" t="s">
        <v>88</v>
      </c>
      <c r="D2870" s="0" t="s">
        <v>1221</v>
      </c>
      <c r="E2870" s="395" t="n">
        <v>5.26</v>
      </c>
    </row>
    <row r="2871" customFormat="false" ht="12.75" hidden="false" customHeight="false" outlineLevel="0" collapsed="false">
      <c r="A2871" s="0" t="n">
        <v>37982</v>
      </c>
      <c r="B2871" s="0" t="s">
        <v>4070</v>
      </c>
      <c r="C2871" s="0" t="s">
        <v>88</v>
      </c>
      <c r="D2871" s="0" t="s">
        <v>1221</v>
      </c>
      <c r="E2871" s="395" t="n">
        <v>7.99</v>
      </c>
    </row>
    <row r="2872" customFormat="false" ht="12.75" hidden="false" customHeight="false" outlineLevel="0" collapsed="false">
      <c r="A2872" s="0" t="n">
        <v>37983</v>
      </c>
      <c r="B2872" s="0" t="s">
        <v>4071</v>
      </c>
      <c r="C2872" s="0" t="s">
        <v>88</v>
      </c>
      <c r="D2872" s="0" t="s">
        <v>1221</v>
      </c>
      <c r="E2872" s="395" t="n">
        <v>11.19</v>
      </c>
    </row>
    <row r="2873" customFormat="false" ht="12.75" hidden="false" customHeight="false" outlineLevel="0" collapsed="false">
      <c r="A2873" s="0" t="n">
        <v>37984</v>
      </c>
      <c r="B2873" s="0" t="s">
        <v>4072</v>
      </c>
      <c r="C2873" s="0" t="s">
        <v>88</v>
      </c>
      <c r="D2873" s="0" t="s">
        <v>1221</v>
      </c>
      <c r="E2873" s="395" t="n">
        <v>19.32</v>
      </c>
    </row>
    <row r="2874" customFormat="false" ht="12.75" hidden="false" customHeight="false" outlineLevel="0" collapsed="false">
      <c r="A2874" s="0" t="n">
        <v>37985</v>
      </c>
      <c r="B2874" s="0" t="s">
        <v>4073</v>
      </c>
      <c r="C2874" s="0" t="s">
        <v>88</v>
      </c>
      <c r="D2874" s="0" t="s">
        <v>1221</v>
      </c>
      <c r="E2874" s="395" t="n">
        <v>27.06</v>
      </c>
    </row>
    <row r="2875" customFormat="false" ht="12.75" hidden="false" customHeight="false" outlineLevel="0" collapsed="false">
      <c r="A2875" s="0" t="n">
        <v>3826</v>
      </c>
      <c r="B2875" s="0" t="s">
        <v>4074</v>
      </c>
      <c r="C2875" s="0" t="s">
        <v>88</v>
      </c>
      <c r="D2875" s="0" t="s">
        <v>1223</v>
      </c>
      <c r="E2875" s="395" t="n">
        <v>63.65</v>
      </c>
    </row>
    <row r="2876" customFormat="false" ht="12.75" hidden="false" customHeight="false" outlineLevel="0" collapsed="false">
      <c r="A2876" s="0" t="n">
        <v>3825</v>
      </c>
      <c r="B2876" s="0" t="s">
        <v>4075</v>
      </c>
      <c r="C2876" s="0" t="s">
        <v>88</v>
      </c>
      <c r="D2876" s="0" t="s">
        <v>1223</v>
      </c>
      <c r="E2876" s="395" t="n">
        <v>18.3</v>
      </c>
    </row>
    <row r="2877" customFormat="false" ht="12.75" hidden="false" customHeight="false" outlineLevel="0" collapsed="false">
      <c r="A2877" s="0" t="n">
        <v>3827</v>
      </c>
      <c r="B2877" s="0" t="s">
        <v>4076</v>
      </c>
      <c r="C2877" s="0" t="s">
        <v>88</v>
      </c>
      <c r="D2877" s="0" t="s">
        <v>1223</v>
      </c>
      <c r="E2877" s="395" t="n">
        <v>39.99</v>
      </c>
    </row>
    <row r="2878" customFormat="false" ht="12.75" hidden="false" customHeight="false" outlineLevel="0" collapsed="false">
      <c r="A2878" s="0" t="n">
        <v>20165</v>
      </c>
      <c r="B2878" s="0" t="s">
        <v>4077</v>
      </c>
      <c r="C2878" s="0" t="s">
        <v>88</v>
      </c>
      <c r="D2878" s="0" t="s">
        <v>1221</v>
      </c>
      <c r="E2878" s="395" t="n">
        <v>29.41</v>
      </c>
    </row>
    <row r="2879" customFormat="false" ht="12.75" hidden="false" customHeight="false" outlineLevel="0" collapsed="false">
      <c r="A2879" s="0" t="n">
        <v>20166</v>
      </c>
      <c r="B2879" s="0" t="s">
        <v>4078</v>
      </c>
      <c r="C2879" s="0" t="s">
        <v>88</v>
      </c>
      <c r="D2879" s="0" t="s">
        <v>1221</v>
      </c>
      <c r="E2879" s="395" t="n">
        <v>95.05</v>
      </c>
    </row>
    <row r="2880" customFormat="false" ht="12.75" hidden="false" customHeight="false" outlineLevel="0" collapsed="false">
      <c r="A2880" s="0" t="n">
        <v>20164</v>
      </c>
      <c r="B2880" s="0" t="s">
        <v>4079</v>
      </c>
      <c r="C2880" s="0" t="s">
        <v>88</v>
      </c>
      <c r="D2880" s="0" t="s">
        <v>1221</v>
      </c>
      <c r="E2880" s="395" t="n">
        <v>15.53</v>
      </c>
    </row>
    <row r="2881" customFormat="false" ht="12.75" hidden="false" customHeight="false" outlineLevel="0" collapsed="false">
      <c r="A2881" s="0" t="n">
        <v>3893</v>
      </c>
      <c r="B2881" s="0" t="s">
        <v>4080</v>
      </c>
      <c r="C2881" s="0" t="s">
        <v>88</v>
      </c>
      <c r="D2881" s="0" t="s">
        <v>1221</v>
      </c>
      <c r="E2881" s="395" t="n">
        <v>19.28</v>
      </c>
    </row>
    <row r="2882" customFormat="false" ht="12.75" hidden="false" customHeight="false" outlineLevel="0" collapsed="false">
      <c r="A2882" s="0" t="n">
        <v>3848</v>
      </c>
      <c r="B2882" s="0" t="s">
        <v>4081</v>
      </c>
      <c r="C2882" s="0" t="s">
        <v>88</v>
      </c>
      <c r="D2882" s="0" t="s">
        <v>1221</v>
      </c>
      <c r="E2882" s="395" t="n">
        <v>11.71</v>
      </c>
    </row>
    <row r="2883" customFormat="false" ht="12.75" hidden="false" customHeight="false" outlineLevel="0" collapsed="false">
      <c r="A2883" s="0" t="n">
        <v>3895</v>
      </c>
      <c r="B2883" s="0" t="s">
        <v>4082</v>
      </c>
      <c r="C2883" s="0" t="s">
        <v>88</v>
      </c>
      <c r="D2883" s="0" t="s">
        <v>1221</v>
      </c>
      <c r="E2883" s="395" t="n">
        <v>12.74</v>
      </c>
    </row>
    <row r="2884" customFormat="false" ht="12.75" hidden="false" customHeight="false" outlineLevel="0" collapsed="false">
      <c r="A2884" s="0" t="n">
        <v>12404</v>
      </c>
      <c r="B2884" s="0" t="s">
        <v>4083</v>
      </c>
      <c r="C2884" s="0" t="s">
        <v>88</v>
      </c>
      <c r="D2884" s="0" t="s">
        <v>1223</v>
      </c>
      <c r="E2884" s="395" t="n">
        <v>11.67</v>
      </c>
    </row>
    <row r="2885" customFormat="false" ht="12.75" hidden="false" customHeight="false" outlineLevel="0" collapsed="false">
      <c r="A2885" s="0" t="n">
        <v>3939</v>
      </c>
      <c r="B2885" s="0" t="s">
        <v>4084</v>
      </c>
      <c r="C2885" s="0" t="s">
        <v>88</v>
      </c>
      <c r="D2885" s="0" t="s">
        <v>1223</v>
      </c>
      <c r="E2885" s="395" t="n">
        <v>24.05</v>
      </c>
    </row>
    <row r="2886" customFormat="false" ht="12.75" hidden="false" customHeight="false" outlineLevel="0" collapsed="false">
      <c r="A2886" s="0" t="n">
        <v>3911</v>
      </c>
      <c r="B2886" s="0" t="s">
        <v>4085</v>
      </c>
      <c r="C2886" s="0" t="s">
        <v>88</v>
      </c>
      <c r="D2886" s="0" t="s">
        <v>1223</v>
      </c>
      <c r="E2886" s="395" t="n">
        <v>19.64</v>
      </c>
    </row>
    <row r="2887" customFormat="false" ht="12.75" hidden="false" customHeight="false" outlineLevel="0" collapsed="false">
      <c r="A2887" s="0" t="n">
        <v>3908</v>
      </c>
      <c r="B2887" s="0" t="s">
        <v>4086</v>
      </c>
      <c r="C2887" s="0" t="s">
        <v>88</v>
      </c>
      <c r="D2887" s="0" t="s">
        <v>1223</v>
      </c>
      <c r="E2887" s="395" t="n">
        <v>6.35</v>
      </c>
    </row>
    <row r="2888" customFormat="false" ht="12.75" hidden="false" customHeight="false" outlineLevel="0" collapsed="false">
      <c r="A2888" s="0" t="n">
        <v>3910</v>
      </c>
      <c r="B2888" s="0" t="s">
        <v>4087</v>
      </c>
      <c r="C2888" s="0" t="s">
        <v>88</v>
      </c>
      <c r="D2888" s="0" t="s">
        <v>1223</v>
      </c>
      <c r="E2888" s="395" t="n">
        <v>14.05</v>
      </c>
    </row>
    <row r="2889" customFormat="false" ht="12.75" hidden="false" customHeight="false" outlineLevel="0" collapsed="false">
      <c r="A2889" s="0" t="n">
        <v>3913</v>
      </c>
      <c r="B2889" s="0" t="s">
        <v>4088</v>
      </c>
      <c r="C2889" s="0" t="s">
        <v>88</v>
      </c>
      <c r="D2889" s="0" t="s">
        <v>1223</v>
      </c>
      <c r="E2889" s="395" t="n">
        <v>67.18</v>
      </c>
    </row>
    <row r="2890" customFormat="false" ht="12.75" hidden="false" customHeight="false" outlineLevel="0" collapsed="false">
      <c r="A2890" s="0" t="n">
        <v>3912</v>
      </c>
      <c r="B2890" s="0" t="s">
        <v>4089</v>
      </c>
      <c r="C2890" s="0" t="s">
        <v>88</v>
      </c>
      <c r="D2890" s="0" t="s">
        <v>1223</v>
      </c>
      <c r="E2890" s="395" t="n">
        <v>36.82</v>
      </c>
    </row>
    <row r="2891" customFormat="false" ht="12.75" hidden="false" customHeight="false" outlineLevel="0" collapsed="false">
      <c r="A2891" s="0" t="n">
        <v>3909</v>
      </c>
      <c r="B2891" s="0" t="s">
        <v>4090</v>
      </c>
      <c r="C2891" s="0" t="s">
        <v>88</v>
      </c>
      <c r="D2891" s="0" t="s">
        <v>1223</v>
      </c>
      <c r="E2891" s="395" t="n">
        <v>8.64</v>
      </c>
    </row>
    <row r="2892" customFormat="false" ht="12.75" hidden="false" customHeight="false" outlineLevel="0" collapsed="false">
      <c r="A2892" s="0" t="n">
        <v>3914</v>
      </c>
      <c r="B2892" s="0" t="s">
        <v>4091</v>
      </c>
      <c r="C2892" s="0" t="s">
        <v>88</v>
      </c>
      <c r="D2892" s="0" t="s">
        <v>1223</v>
      </c>
      <c r="E2892" s="395" t="n">
        <v>101.34</v>
      </c>
    </row>
    <row r="2893" customFormat="false" ht="12.75" hidden="false" customHeight="false" outlineLevel="0" collapsed="false">
      <c r="A2893" s="0" t="n">
        <v>3915</v>
      </c>
      <c r="B2893" s="0" t="s">
        <v>4092</v>
      </c>
      <c r="C2893" s="0" t="s">
        <v>88</v>
      </c>
      <c r="D2893" s="0" t="s">
        <v>1223</v>
      </c>
      <c r="E2893" s="395" t="n">
        <v>159.81</v>
      </c>
    </row>
    <row r="2894" customFormat="false" ht="12.75" hidden="false" customHeight="false" outlineLevel="0" collapsed="false">
      <c r="A2894" s="0" t="n">
        <v>3916</v>
      </c>
      <c r="B2894" s="0" t="s">
        <v>4093</v>
      </c>
      <c r="C2894" s="0" t="s">
        <v>88</v>
      </c>
      <c r="D2894" s="0" t="s">
        <v>1223</v>
      </c>
      <c r="E2894" s="395" t="n">
        <v>291.14</v>
      </c>
    </row>
    <row r="2895" customFormat="false" ht="12.75" hidden="false" customHeight="false" outlineLevel="0" collapsed="false">
      <c r="A2895" s="0" t="n">
        <v>3917</v>
      </c>
      <c r="B2895" s="0" t="s">
        <v>4094</v>
      </c>
      <c r="C2895" s="0" t="s">
        <v>88</v>
      </c>
      <c r="D2895" s="0" t="s">
        <v>1223</v>
      </c>
      <c r="E2895" s="395" t="n">
        <v>480.21</v>
      </c>
    </row>
    <row r="2896" customFormat="false" ht="12.75" hidden="false" customHeight="false" outlineLevel="0" collapsed="false">
      <c r="A2896" s="0" t="n">
        <v>1904</v>
      </c>
      <c r="B2896" s="0" t="s">
        <v>4095</v>
      </c>
      <c r="C2896" s="0" t="s">
        <v>88</v>
      </c>
      <c r="D2896" s="0" t="s">
        <v>1221</v>
      </c>
      <c r="E2896" s="395" t="n">
        <v>1.28</v>
      </c>
    </row>
    <row r="2897" customFormat="false" ht="12.75" hidden="false" customHeight="false" outlineLevel="0" collapsed="false">
      <c r="A2897" s="0" t="n">
        <v>1899</v>
      </c>
      <c r="B2897" s="0" t="s">
        <v>4096</v>
      </c>
      <c r="C2897" s="0" t="s">
        <v>88</v>
      </c>
      <c r="D2897" s="0" t="s">
        <v>1221</v>
      </c>
      <c r="E2897" s="395" t="n">
        <v>1.45</v>
      </c>
    </row>
    <row r="2898" customFormat="false" ht="12.75" hidden="false" customHeight="false" outlineLevel="0" collapsed="false">
      <c r="A2898" s="0" t="n">
        <v>1900</v>
      </c>
      <c r="B2898" s="0" t="s">
        <v>4097</v>
      </c>
      <c r="C2898" s="0" t="s">
        <v>88</v>
      </c>
      <c r="D2898" s="0" t="s">
        <v>1221</v>
      </c>
      <c r="E2898" s="395" t="n">
        <v>2.35</v>
      </c>
    </row>
    <row r="2899" customFormat="false" ht="12.75" hidden="false" customHeight="false" outlineLevel="0" collapsed="false">
      <c r="A2899" s="0" t="n">
        <v>12407</v>
      </c>
      <c r="B2899" s="0" t="s">
        <v>4098</v>
      </c>
      <c r="C2899" s="0" t="s">
        <v>88</v>
      </c>
      <c r="D2899" s="0" t="s">
        <v>1223</v>
      </c>
      <c r="E2899" s="395" t="n">
        <v>36.35</v>
      </c>
    </row>
    <row r="2900" customFormat="false" ht="12.75" hidden="false" customHeight="false" outlineLevel="0" collapsed="false">
      <c r="A2900" s="0" t="n">
        <v>12408</v>
      </c>
      <c r="B2900" s="0" t="s">
        <v>4099</v>
      </c>
      <c r="C2900" s="0" t="s">
        <v>88</v>
      </c>
      <c r="D2900" s="0" t="s">
        <v>1223</v>
      </c>
      <c r="E2900" s="395" t="n">
        <v>20.52</v>
      </c>
    </row>
    <row r="2901" customFormat="false" ht="12.75" hidden="false" customHeight="false" outlineLevel="0" collapsed="false">
      <c r="A2901" s="0" t="n">
        <v>12409</v>
      </c>
      <c r="B2901" s="0" t="s">
        <v>4100</v>
      </c>
      <c r="C2901" s="0" t="s">
        <v>88</v>
      </c>
      <c r="D2901" s="0" t="s">
        <v>1223</v>
      </c>
      <c r="E2901" s="395" t="n">
        <v>20.52</v>
      </c>
    </row>
    <row r="2902" customFormat="false" ht="12.75" hidden="false" customHeight="false" outlineLevel="0" collapsed="false">
      <c r="A2902" s="0" t="n">
        <v>12410</v>
      </c>
      <c r="B2902" s="0" t="s">
        <v>4101</v>
      </c>
      <c r="C2902" s="0" t="s">
        <v>88</v>
      </c>
      <c r="D2902" s="0" t="s">
        <v>1223</v>
      </c>
      <c r="E2902" s="395" t="n">
        <v>14.13</v>
      </c>
    </row>
    <row r="2903" customFormat="false" ht="12.75" hidden="false" customHeight="false" outlineLevel="0" collapsed="false">
      <c r="A2903" s="0" t="n">
        <v>3936</v>
      </c>
      <c r="B2903" s="0" t="s">
        <v>4102</v>
      </c>
      <c r="C2903" s="0" t="s">
        <v>88</v>
      </c>
      <c r="D2903" s="0" t="s">
        <v>1223</v>
      </c>
      <c r="E2903" s="395" t="n">
        <v>25.54</v>
      </c>
    </row>
    <row r="2904" customFormat="false" ht="12.75" hidden="false" customHeight="false" outlineLevel="0" collapsed="false">
      <c r="A2904" s="0" t="n">
        <v>3922</v>
      </c>
      <c r="B2904" s="0" t="s">
        <v>4103</v>
      </c>
      <c r="C2904" s="0" t="s">
        <v>88</v>
      </c>
      <c r="D2904" s="0" t="s">
        <v>1223</v>
      </c>
      <c r="E2904" s="395" t="n">
        <v>23.49</v>
      </c>
    </row>
    <row r="2905" customFormat="false" ht="12.75" hidden="false" customHeight="false" outlineLevel="0" collapsed="false">
      <c r="A2905" s="0" t="n">
        <v>3924</v>
      </c>
      <c r="B2905" s="0" t="s">
        <v>4104</v>
      </c>
      <c r="C2905" s="0" t="s">
        <v>88</v>
      </c>
      <c r="D2905" s="0" t="s">
        <v>1223</v>
      </c>
      <c r="E2905" s="395" t="n">
        <v>25.54</v>
      </c>
    </row>
    <row r="2906" customFormat="false" ht="12.75" hidden="false" customHeight="false" outlineLevel="0" collapsed="false">
      <c r="A2906" s="0" t="n">
        <v>3923</v>
      </c>
      <c r="B2906" s="0" t="s">
        <v>4105</v>
      </c>
      <c r="C2906" s="0" t="s">
        <v>88</v>
      </c>
      <c r="D2906" s="0" t="s">
        <v>1223</v>
      </c>
      <c r="E2906" s="395" t="n">
        <v>25.54</v>
      </c>
    </row>
    <row r="2907" customFormat="false" ht="12.75" hidden="false" customHeight="false" outlineLevel="0" collapsed="false">
      <c r="A2907" s="0" t="n">
        <v>3937</v>
      </c>
      <c r="B2907" s="0" t="s">
        <v>4106</v>
      </c>
      <c r="C2907" s="0" t="s">
        <v>88</v>
      </c>
      <c r="D2907" s="0" t="s">
        <v>1223</v>
      </c>
      <c r="E2907" s="395" t="n">
        <v>21.07</v>
      </c>
    </row>
    <row r="2908" customFormat="false" ht="12.75" hidden="false" customHeight="false" outlineLevel="0" collapsed="false">
      <c r="A2908" s="0" t="n">
        <v>3921</v>
      </c>
      <c r="B2908" s="0" t="s">
        <v>4107</v>
      </c>
      <c r="C2908" s="0" t="s">
        <v>88</v>
      </c>
      <c r="D2908" s="0" t="s">
        <v>1223</v>
      </c>
      <c r="E2908" s="395" t="n">
        <v>21.08</v>
      </c>
    </row>
    <row r="2909" customFormat="false" ht="12.75" hidden="false" customHeight="false" outlineLevel="0" collapsed="false">
      <c r="A2909" s="0" t="n">
        <v>3920</v>
      </c>
      <c r="B2909" s="0" t="s">
        <v>4108</v>
      </c>
      <c r="C2909" s="0" t="s">
        <v>88</v>
      </c>
      <c r="D2909" s="0" t="s">
        <v>1223</v>
      </c>
      <c r="E2909" s="395" t="n">
        <v>21.07</v>
      </c>
    </row>
    <row r="2910" customFormat="false" ht="12.75" hidden="false" customHeight="false" outlineLevel="0" collapsed="false">
      <c r="A2910" s="0" t="n">
        <v>3938</v>
      </c>
      <c r="B2910" s="0" t="s">
        <v>4109</v>
      </c>
      <c r="C2910" s="0" t="s">
        <v>88</v>
      </c>
      <c r="D2910" s="0" t="s">
        <v>1223</v>
      </c>
      <c r="E2910" s="395" t="n">
        <v>13.89</v>
      </c>
    </row>
    <row r="2911" customFormat="false" ht="12.75" hidden="false" customHeight="false" outlineLevel="0" collapsed="false">
      <c r="A2911" s="0" t="n">
        <v>3919</v>
      </c>
      <c r="B2911" s="0" t="s">
        <v>4110</v>
      </c>
      <c r="C2911" s="0" t="s">
        <v>88</v>
      </c>
      <c r="D2911" s="0" t="s">
        <v>1223</v>
      </c>
      <c r="E2911" s="395" t="n">
        <v>14.16</v>
      </c>
    </row>
    <row r="2912" customFormat="false" ht="12.75" hidden="false" customHeight="false" outlineLevel="0" collapsed="false">
      <c r="A2912" s="0" t="n">
        <v>3927</v>
      </c>
      <c r="B2912" s="0" t="s">
        <v>4111</v>
      </c>
      <c r="C2912" s="0" t="s">
        <v>88</v>
      </c>
      <c r="D2912" s="0" t="s">
        <v>1223</v>
      </c>
      <c r="E2912" s="395" t="n">
        <v>71.73</v>
      </c>
    </row>
    <row r="2913" customFormat="false" ht="12.75" hidden="false" customHeight="false" outlineLevel="0" collapsed="false">
      <c r="A2913" s="0" t="n">
        <v>3928</v>
      </c>
      <c r="B2913" s="0" t="s">
        <v>4112</v>
      </c>
      <c r="C2913" s="0" t="s">
        <v>88</v>
      </c>
      <c r="D2913" s="0" t="s">
        <v>1223</v>
      </c>
      <c r="E2913" s="395" t="n">
        <v>71.73</v>
      </c>
    </row>
    <row r="2914" customFormat="false" ht="12.75" hidden="false" customHeight="false" outlineLevel="0" collapsed="false">
      <c r="A2914" s="0" t="n">
        <v>3926</v>
      </c>
      <c r="B2914" s="0" t="s">
        <v>4113</v>
      </c>
      <c r="C2914" s="0" t="s">
        <v>88</v>
      </c>
      <c r="D2914" s="0" t="s">
        <v>1223</v>
      </c>
      <c r="E2914" s="395" t="n">
        <v>40.89</v>
      </c>
    </row>
    <row r="2915" customFormat="false" ht="12.75" hidden="false" customHeight="false" outlineLevel="0" collapsed="false">
      <c r="A2915" s="0" t="n">
        <v>3935</v>
      </c>
      <c r="B2915" s="0" t="s">
        <v>4114</v>
      </c>
      <c r="C2915" s="0" t="s">
        <v>88</v>
      </c>
      <c r="D2915" s="0" t="s">
        <v>1223</v>
      </c>
      <c r="E2915" s="395" t="n">
        <v>40.89</v>
      </c>
    </row>
    <row r="2916" customFormat="false" ht="12.75" hidden="false" customHeight="false" outlineLevel="0" collapsed="false">
      <c r="A2916" s="0" t="n">
        <v>3925</v>
      </c>
      <c r="B2916" s="0" t="s">
        <v>4115</v>
      </c>
      <c r="C2916" s="0" t="s">
        <v>88</v>
      </c>
      <c r="D2916" s="0" t="s">
        <v>1223</v>
      </c>
      <c r="E2916" s="395" t="n">
        <v>40.89</v>
      </c>
    </row>
    <row r="2917" customFormat="false" ht="12.75" hidden="false" customHeight="false" outlineLevel="0" collapsed="false">
      <c r="A2917" s="0" t="n">
        <v>12406</v>
      </c>
      <c r="B2917" s="0" t="s">
        <v>4116</v>
      </c>
      <c r="C2917" s="0" t="s">
        <v>88</v>
      </c>
      <c r="D2917" s="0" t="s">
        <v>1223</v>
      </c>
      <c r="E2917" s="395" t="n">
        <v>10.04</v>
      </c>
    </row>
    <row r="2918" customFormat="false" ht="12.75" hidden="false" customHeight="false" outlineLevel="0" collapsed="false">
      <c r="A2918" s="0" t="n">
        <v>3929</v>
      </c>
      <c r="B2918" s="0" t="s">
        <v>4117</v>
      </c>
      <c r="C2918" s="0" t="s">
        <v>88</v>
      </c>
      <c r="D2918" s="0" t="s">
        <v>1223</v>
      </c>
      <c r="E2918" s="395" t="n">
        <v>109.28</v>
      </c>
    </row>
    <row r="2919" customFormat="false" ht="12.75" hidden="false" customHeight="false" outlineLevel="0" collapsed="false">
      <c r="A2919" s="0" t="n">
        <v>3931</v>
      </c>
      <c r="B2919" s="0" t="s">
        <v>4118</v>
      </c>
      <c r="C2919" s="0" t="s">
        <v>88</v>
      </c>
      <c r="D2919" s="0" t="s">
        <v>1223</v>
      </c>
      <c r="E2919" s="395" t="n">
        <v>109.28</v>
      </c>
    </row>
    <row r="2920" customFormat="false" ht="12.75" hidden="false" customHeight="false" outlineLevel="0" collapsed="false">
      <c r="A2920" s="0" t="n">
        <v>3930</v>
      </c>
      <c r="B2920" s="0" t="s">
        <v>4119</v>
      </c>
      <c r="C2920" s="0" t="s">
        <v>88</v>
      </c>
      <c r="D2920" s="0" t="s">
        <v>1223</v>
      </c>
      <c r="E2920" s="395" t="n">
        <v>109.28</v>
      </c>
    </row>
    <row r="2921" customFormat="false" ht="12.75" hidden="false" customHeight="false" outlineLevel="0" collapsed="false">
      <c r="A2921" s="0" t="n">
        <v>3932</v>
      </c>
      <c r="B2921" s="0" t="s">
        <v>4120</v>
      </c>
      <c r="C2921" s="0" t="s">
        <v>88</v>
      </c>
      <c r="D2921" s="0" t="s">
        <v>1223</v>
      </c>
      <c r="E2921" s="395" t="n">
        <v>188.71</v>
      </c>
    </row>
    <row r="2922" customFormat="false" ht="12.75" hidden="false" customHeight="false" outlineLevel="0" collapsed="false">
      <c r="A2922" s="0" t="n">
        <v>3933</v>
      </c>
      <c r="B2922" s="0" t="s">
        <v>4121</v>
      </c>
      <c r="C2922" s="0" t="s">
        <v>88</v>
      </c>
      <c r="D2922" s="0" t="s">
        <v>1223</v>
      </c>
      <c r="E2922" s="395" t="n">
        <v>188.71</v>
      </c>
    </row>
    <row r="2923" customFormat="false" ht="12.75" hidden="false" customHeight="false" outlineLevel="0" collapsed="false">
      <c r="A2923" s="0" t="n">
        <v>3934</v>
      </c>
      <c r="B2923" s="0" t="s">
        <v>4122</v>
      </c>
      <c r="C2923" s="0" t="s">
        <v>88</v>
      </c>
      <c r="D2923" s="0" t="s">
        <v>1223</v>
      </c>
      <c r="E2923" s="395" t="n">
        <v>188.71</v>
      </c>
    </row>
    <row r="2924" customFormat="false" ht="12.75" hidden="false" customHeight="false" outlineLevel="0" collapsed="false">
      <c r="A2924" s="0" t="n">
        <v>40355</v>
      </c>
      <c r="B2924" s="0" t="s">
        <v>4123</v>
      </c>
      <c r="C2924" s="0" t="s">
        <v>88</v>
      </c>
      <c r="D2924" s="0" t="s">
        <v>1223</v>
      </c>
      <c r="E2924" s="395" t="n">
        <v>13.56</v>
      </c>
    </row>
    <row r="2925" customFormat="false" ht="12.75" hidden="false" customHeight="false" outlineLevel="0" collapsed="false">
      <c r="A2925" s="0" t="n">
        <v>40364</v>
      </c>
      <c r="B2925" s="0" t="s">
        <v>4124</v>
      </c>
      <c r="C2925" s="0" t="s">
        <v>88</v>
      </c>
      <c r="D2925" s="0" t="s">
        <v>1223</v>
      </c>
      <c r="E2925" s="395" t="n">
        <v>63.51</v>
      </c>
    </row>
    <row r="2926" customFormat="false" ht="12.75" hidden="false" customHeight="false" outlineLevel="0" collapsed="false">
      <c r="A2926" s="0" t="n">
        <v>40361</v>
      </c>
      <c r="B2926" s="0" t="s">
        <v>4125</v>
      </c>
      <c r="C2926" s="0" t="s">
        <v>88</v>
      </c>
      <c r="D2926" s="0" t="s">
        <v>1223</v>
      </c>
      <c r="E2926" s="395" t="n">
        <v>49.66</v>
      </c>
    </row>
    <row r="2927" customFormat="false" ht="12.75" hidden="false" customHeight="false" outlineLevel="0" collapsed="false">
      <c r="A2927" s="0" t="n">
        <v>40358</v>
      </c>
      <c r="B2927" s="0" t="s">
        <v>4126</v>
      </c>
      <c r="C2927" s="0" t="s">
        <v>88</v>
      </c>
      <c r="D2927" s="0" t="s">
        <v>1223</v>
      </c>
      <c r="E2927" s="395" t="n">
        <v>18.93</v>
      </c>
    </row>
    <row r="2928" customFormat="false" ht="12.75" hidden="false" customHeight="false" outlineLevel="0" collapsed="false">
      <c r="A2928" s="0" t="n">
        <v>40370</v>
      </c>
      <c r="B2928" s="0" t="s">
        <v>4127</v>
      </c>
      <c r="C2928" s="0" t="s">
        <v>88</v>
      </c>
      <c r="D2928" s="0" t="s">
        <v>1223</v>
      </c>
      <c r="E2928" s="395" t="n">
        <v>201.53</v>
      </c>
    </row>
    <row r="2929" customFormat="false" ht="12.75" hidden="false" customHeight="false" outlineLevel="0" collapsed="false">
      <c r="A2929" s="0" t="n">
        <v>40367</v>
      </c>
      <c r="B2929" s="0" t="s">
        <v>4128</v>
      </c>
      <c r="C2929" s="0" t="s">
        <v>88</v>
      </c>
      <c r="D2929" s="0" t="s">
        <v>1223</v>
      </c>
      <c r="E2929" s="395" t="n">
        <v>100.16</v>
      </c>
    </row>
    <row r="2930" customFormat="false" ht="12.75" hidden="false" customHeight="false" outlineLevel="0" collapsed="false">
      <c r="A2930" s="0" t="n">
        <v>40373</v>
      </c>
      <c r="B2930" s="0" t="s">
        <v>4129</v>
      </c>
      <c r="C2930" s="0" t="s">
        <v>88</v>
      </c>
      <c r="D2930" s="0" t="s">
        <v>1223</v>
      </c>
      <c r="E2930" s="395" t="n">
        <v>272.52</v>
      </c>
    </row>
    <row r="2931" customFormat="false" ht="12.75" hidden="false" customHeight="false" outlineLevel="0" collapsed="false">
      <c r="A2931" s="0" t="n">
        <v>38947</v>
      </c>
      <c r="B2931" s="0" t="s">
        <v>4130</v>
      </c>
      <c r="C2931" s="0" t="s">
        <v>88</v>
      </c>
      <c r="D2931" s="0" t="s">
        <v>1223</v>
      </c>
      <c r="E2931" s="395" t="n">
        <v>6.28</v>
      </c>
    </row>
    <row r="2932" customFormat="false" ht="12.75" hidden="false" customHeight="false" outlineLevel="0" collapsed="false">
      <c r="A2932" s="0" t="n">
        <v>38948</v>
      </c>
      <c r="B2932" s="0" t="s">
        <v>4131</v>
      </c>
      <c r="C2932" s="0" t="s">
        <v>88</v>
      </c>
      <c r="D2932" s="0" t="s">
        <v>1223</v>
      </c>
      <c r="E2932" s="395" t="n">
        <v>10.02</v>
      </c>
    </row>
    <row r="2933" customFormat="false" ht="12.75" hidden="false" customHeight="false" outlineLevel="0" collapsed="false">
      <c r="A2933" s="0" t="n">
        <v>38949</v>
      </c>
      <c r="B2933" s="0" t="s">
        <v>4132</v>
      </c>
      <c r="C2933" s="0" t="s">
        <v>88</v>
      </c>
      <c r="D2933" s="0" t="s">
        <v>1223</v>
      </c>
      <c r="E2933" s="395" t="n">
        <v>11.11</v>
      </c>
    </row>
    <row r="2934" customFormat="false" ht="12.75" hidden="false" customHeight="false" outlineLevel="0" collapsed="false">
      <c r="A2934" s="0" t="n">
        <v>38951</v>
      </c>
      <c r="B2934" s="0" t="s">
        <v>4133</v>
      </c>
      <c r="C2934" s="0" t="s">
        <v>88</v>
      </c>
      <c r="D2934" s="0" t="s">
        <v>1223</v>
      </c>
      <c r="E2934" s="395" t="n">
        <v>17.58</v>
      </c>
    </row>
    <row r="2935" customFormat="false" ht="12.75" hidden="false" customHeight="false" outlineLevel="0" collapsed="false">
      <c r="A2935" s="0" t="n">
        <v>39312</v>
      </c>
      <c r="B2935" s="0" t="s">
        <v>4134</v>
      </c>
      <c r="C2935" s="0" t="s">
        <v>88</v>
      </c>
      <c r="D2935" s="0" t="s">
        <v>1223</v>
      </c>
      <c r="E2935" s="395" t="n">
        <v>13.63</v>
      </c>
    </row>
    <row r="2936" customFormat="false" ht="12.75" hidden="false" customHeight="false" outlineLevel="0" collapsed="false">
      <c r="A2936" s="0" t="n">
        <v>39313</v>
      </c>
      <c r="B2936" s="0" t="s">
        <v>4135</v>
      </c>
      <c r="C2936" s="0" t="s">
        <v>88</v>
      </c>
      <c r="D2936" s="0" t="s">
        <v>1223</v>
      </c>
      <c r="E2936" s="395" t="n">
        <v>17.79</v>
      </c>
    </row>
    <row r="2937" customFormat="false" ht="12.75" hidden="false" customHeight="false" outlineLevel="0" collapsed="false">
      <c r="A2937" s="0" t="n">
        <v>38950</v>
      </c>
      <c r="B2937" s="0" t="s">
        <v>4136</v>
      </c>
      <c r="C2937" s="0" t="s">
        <v>88</v>
      </c>
      <c r="D2937" s="0" t="s">
        <v>1223</v>
      </c>
      <c r="E2937" s="395" t="n">
        <v>26.78</v>
      </c>
    </row>
    <row r="2938" customFormat="false" ht="12.75" hidden="false" customHeight="false" outlineLevel="0" collapsed="false">
      <c r="A2938" s="0" t="n">
        <v>39314</v>
      </c>
      <c r="B2938" s="0" t="s">
        <v>4137</v>
      </c>
      <c r="C2938" s="0" t="s">
        <v>88</v>
      </c>
      <c r="D2938" s="0" t="s">
        <v>1223</v>
      </c>
      <c r="E2938" s="395" t="n">
        <v>28.26</v>
      </c>
    </row>
    <row r="2939" customFormat="false" ht="12.75" hidden="false" customHeight="false" outlineLevel="0" collapsed="false">
      <c r="A2939" s="0" t="n">
        <v>3907</v>
      </c>
      <c r="B2939" s="0" t="s">
        <v>4138</v>
      </c>
      <c r="C2939" s="0" t="s">
        <v>88</v>
      </c>
      <c r="D2939" s="0" t="s">
        <v>1221</v>
      </c>
      <c r="E2939" s="395" t="n">
        <v>5.54</v>
      </c>
    </row>
    <row r="2940" customFormat="false" ht="12.75" hidden="false" customHeight="false" outlineLevel="0" collapsed="false">
      <c r="A2940" s="0" t="n">
        <v>3889</v>
      </c>
      <c r="B2940" s="0" t="s">
        <v>4139</v>
      </c>
      <c r="C2940" s="0" t="s">
        <v>88</v>
      </c>
      <c r="D2940" s="0" t="s">
        <v>1221</v>
      </c>
      <c r="E2940" s="395" t="n">
        <v>4.23</v>
      </c>
    </row>
    <row r="2941" customFormat="false" ht="12.75" hidden="false" customHeight="false" outlineLevel="0" collapsed="false">
      <c r="A2941" s="0" t="n">
        <v>3868</v>
      </c>
      <c r="B2941" s="0" t="s">
        <v>4140</v>
      </c>
      <c r="C2941" s="0" t="s">
        <v>88</v>
      </c>
      <c r="D2941" s="0" t="s">
        <v>1221</v>
      </c>
      <c r="E2941" s="395" t="n">
        <v>1.64</v>
      </c>
    </row>
    <row r="2942" customFormat="false" ht="12.75" hidden="false" customHeight="false" outlineLevel="0" collapsed="false">
      <c r="A2942" s="0" t="n">
        <v>3869</v>
      </c>
      <c r="B2942" s="0" t="s">
        <v>4141</v>
      </c>
      <c r="C2942" s="0" t="s">
        <v>88</v>
      </c>
      <c r="D2942" s="0" t="s">
        <v>1221</v>
      </c>
      <c r="E2942" s="395" t="n">
        <v>4.71</v>
      </c>
    </row>
    <row r="2943" customFormat="false" ht="12.75" hidden="false" customHeight="false" outlineLevel="0" collapsed="false">
      <c r="A2943" s="0" t="n">
        <v>3872</v>
      </c>
      <c r="B2943" s="0" t="s">
        <v>4142</v>
      </c>
      <c r="C2943" s="0" t="s">
        <v>88</v>
      </c>
      <c r="D2943" s="0" t="s">
        <v>1221</v>
      </c>
      <c r="E2943" s="395" t="n">
        <v>5.72</v>
      </c>
    </row>
    <row r="2944" customFormat="false" ht="12.75" hidden="false" customHeight="false" outlineLevel="0" collapsed="false">
      <c r="A2944" s="0" t="n">
        <v>3850</v>
      </c>
      <c r="B2944" s="0" t="s">
        <v>4143</v>
      </c>
      <c r="C2944" s="0" t="s">
        <v>88</v>
      </c>
      <c r="D2944" s="0" t="s">
        <v>1221</v>
      </c>
      <c r="E2944" s="395" t="n">
        <v>14.73</v>
      </c>
    </row>
    <row r="2945" customFormat="false" ht="12.75" hidden="false" customHeight="false" outlineLevel="0" collapsed="false">
      <c r="A2945" s="0" t="n">
        <v>38023</v>
      </c>
      <c r="B2945" s="0" t="s">
        <v>4144</v>
      </c>
      <c r="C2945" s="0" t="s">
        <v>88</v>
      </c>
      <c r="D2945" s="0" t="s">
        <v>1221</v>
      </c>
      <c r="E2945" s="395" t="n">
        <v>6.21</v>
      </c>
    </row>
    <row r="2946" customFormat="false" ht="12.75" hidden="false" customHeight="false" outlineLevel="0" collapsed="false">
      <c r="A2946" s="0" t="n">
        <v>37986</v>
      </c>
      <c r="B2946" s="0" t="s">
        <v>4145</v>
      </c>
      <c r="C2946" s="0" t="s">
        <v>88</v>
      </c>
      <c r="D2946" s="0" t="s">
        <v>1221</v>
      </c>
      <c r="E2946" s="395" t="n">
        <v>1.81</v>
      </c>
    </row>
    <row r="2947" customFormat="false" ht="12.75" hidden="false" customHeight="false" outlineLevel="0" collapsed="false">
      <c r="A2947" s="0" t="n">
        <v>37987</v>
      </c>
      <c r="B2947" s="0" t="s">
        <v>4146</v>
      </c>
      <c r="C2947" s="0" t="s">
        <v>88</v>
      </c>
      <c r="D2947" s="0" t="s">
        <v>1221</v>
      </c>
      <c r="E2947" s="395" t="n">
        <v>135.06</v>
      </c>
    </row>
    <row r="2948" customFormat="false" ht="12.75" hidden="false" customHeight="false" outlineLevel="0" collapsed="false">
      <c r="A2948" s="0" t="n">
        <v>37988</v>
      </c>
      <c r="B2948" s="0" t="s">
        <v>4147</v>
      </c>
      <c r="C2948" s="0" t="s">
        <v>88</v>
      </c>
      <c r="D2948" s="0" t="s">
        <v>1221</v>
      </c>
      <c r="E2948" s="395" t="n">
        <v>220.29</v>
      </c>
    </row>
    <row r="2949" customFormat="false" ht="12.75" hidden="false" customHeight="false" outlineLevel="0" collapsed="false">
      <c r="A2949" s="0" t="n">
        <v>21120</v>
      </c>
      <c r="B2949" s="0" t="s">
        <v>4148</v>
      </c>
      <c r="C2949" s="0" t="s">
        <v>88</v>
      </c>
      <c r="D2949" s="0" t="s">
        <v>1221</v>
      </c>
      <c r="E2949" s="395" t="n">
        <v>10.98</v>
      </c>
    </row>
    <row r="2950" customFormat="false" ht="12.75" hidden="false" customHeight="false" outlineLevel="0" collapsed="false">
      <c r="A2950" s="0" t="n">
        <v>39318</v>
      </c>
      <c r="B2950" s="0" t="s">
        <v>4149</v>
      </c>
      <c r="C2950" s="0" t="s">
        <v>88</v>
      </c>
      <c r="D2950" s="0" t="s">
        <v>1221</v>
      </c>
      <c r="E2950" s="395" t="n">
        <v>9.05</v>
      </c>
    </row>
    <row r="2951" customFormat="false" ht="12.75" hidden="false" customHeight="false" outlineLevel="0" collapsed="false">
      <c r="A2951" s="0" t="n">
        <v>20162</v>
      </c>
      <c r="B2951" s="0" t="s">
        <v>4150</v>
      </c>
      <c r="C2951" s="0" t="s">
        <v>88</v>
      </c>
      <c r="D2951" s="0" t="s">
        <v>1221</v>
      </c>
      <c r="E2951" s="395" t="n">
        <v>20.43</v>
      </c>
    </row>
    <row r="2952" customFormat="false" ht="12.75" hidden="false" customHeight="false" outlineLevel="0" collapsed="false">
      <c r="A2952" s="0" t="n">
        <v>40366</v>
      </c>
      <c r="B2952" s="0" t="s">
        <v>4151</v>
      </c>
      <c r="C2952" s="0" t="s">
        <v>88</v>
      </c>
      <c r="D2952" s="0" t="s">
        <v>1223</v>
      </c>
      <c r="E2952" s="395" t="n">
        <v>49.54</v>
      </c>
    </row>
    <row r="2953" customFormat="false" ht="12.75" hidden="false" customHeight="false" outlineLevel="0" collapsed="false">
      <c r="A2953" s="0" t="n">
        <v>40363</v>
      </c>
      <c r="B2953" s="0" t="s">
        <v>4152</v>
      </c>
      <c r="C2953" s="0" t="s">
        <v>88</v>
      </c>
      <c r="D2953" s="0" t="s">
        <v>1223</v>
      </c>
      <c r="E2953" s="395" t="n">
        <v>38.75</v>
      </c>
    </row>
    <row r="2954" customFormat="false" ht="12.75" hidden="false" customHeight="false" outlineLevel="0" collapsed="false">
      <c r="A2954" s="0" t="n">
        <v>40354</v>
      </c>
      <c r="B2954" s="0" t="s">
        <v>4153</v>
      </c>
      <c r="C2954" s="0" t="s">
        <v>88</v>
      </c>
      <c r="D2954" s="0" t="s">
        <v>1223</v>
      </c>
      <c r="E2954" s="395" t="n">
        <v>16.87</v>
      </c>
    </row>
    <row r="2955" customFormat="false" ht="12.75" hidden="false" customHeight="false" outlineLevel="0" collapsed="false">
      <c r="A2955" s="0" t="n">
        <v>40360</v>
      </c>
      <c r="B2955" s="0" t="s">
        <v>4154</v>
      </c>
      <c r="C2955" s="0" t="s">
        <v>88</v>
      </c>
      <c r="D2955" s="0" t="s">
        <v>1223</v>
      </c>
      <c r="E2955" s="395" t="n">
        <v>25.4</v>
      </c>
    </row>
    <row r="2956" customFormat="false" ht="12.75" hidden="false" customHeight="false" outlineLevel="0" collapsed="false">
      <c r="A2956" s="0" t="n">
        <v>40372</v>
      </c>
      <c r="B2956" s="0" t="s">
        <v>4155</v>
      </c>
      <c r="C2956" s="0" t="s">
        <v>88</v>
      </c>
      <c r="D2956" s="0" t="s">
        <v>1223</v>
      </c>
      <c r="E2956" s="395" t="n">
        <v>156.88</v>
      </c>
    </row>
    <row r="2957" customFormat="false" ht="12.75" hidden="false" customHeight="false" outlineLevel="0" collapsed="false">
      <c r="A2957" s="0" t="n">
        <v>40369</v>
      </c>
      <c r="B2957" s="0" t="s">
        <v>4156</v>
      </c>
      <c r="C2957" s="0" t="s">
        <v>88</v>
      </c>
      <c r="D2957" s="0" t="s">
        <v>1223</v>
      </c>
      <c r="E2957" s="395" t="n">
        <v>78.08</v>
      </c>
    </row>
    <row r="2958" customFormat="false" ht="12.75" hidden="false" customHeight="false" outlineLevel="0" collapsed="false">
      <c r="A2958" s="0" t="n">
        <v>40357</v>
      </c>
      <c r="B2958" s="0" t="s">
        <v>4157</v>
      </c>
      <c r="C2958" s="0" t="s">
        <v>88</v>
      </c>
      <c r="D2958" s="0" t="s">
        <v>1223</v>
      </c>
      <c r="E2958" s="395" t="n">
        <v>18.93</v>
      </c>
    </row>
    <row r="2959" customFormat="false" ht="12.75" hidden="false" customHeight="false" outlineLevel="0" collapsed="false">
      <c r="A2959" s="0" t="n">
        <v>40375</v>
      </c>
      <c r="B2959" s="0" t="s">
        <v>4158</v>
      </c>
      <c r="C2959" s="0" t="s">
        <v>88</v>
      </c>
      <c r="D2959" s="0" t="s">
        <v>1223</v>
      </c>
      <c r="E2959" s="395" t="n">
        <v>212.37</v>
      </c>
    </row>
    <row r="2960" customFormat="false" ht="12.75" hidden="false" customHeight="false" outlineLevel="0" collapsed="false">
      <c r="A2960" s="0" t="n">
        <v>1893</v>
      </c>
      <c r="B2960" s="0" t="s">
        <v>4159</v>
      </c>
      <c r="C2960" s="0" t="s">
        <v>88</v>
      </c>
      <c r="D2960" s="0" t="s">
        <v>1221</v>
      </c>
      <c r="E2960" s="395" t="n">
        <v>4.84</v>
      </c>
    </row>
    <row r="2961" customFormat="false" ht="12.75" hidden="false" customHeight="false" outlineLevel="0" collapsed="false">
      <c r="A2961" s="0" t="n">
        <v>1902</v>
      </c>
      <c r="B2961" s="0" t="s">
        <v>4160</v>
      </c>
      <c r="C2961" s="0" t="s">
        <v>88</v>
      </c>
      <c r="D2961" s="0" t="s">
        <v>1221</v>
      </c>
      <c r="E2961" s="395" t="n">
        <v>3.52</v>
      </c>
    </row>
    <row r="2962" customFormat="false" ht="12.75" hidden="false" customHeight="false" outlineLevel="0" collapsed="false">
      <c r="A2962" s="0" t="n">
        <v>1901</v>
      </c>
      <c r="B2962" s="0" t="s">
        <v>4161</v>
      </c>
      <c r="C2962" s="0" t="s">
        <v>88</v>
      </c>
      <c r="D2962" s="0" t="s">
        <v>1221</v>
      </c>
      <c r="E2962" s="395" t="n">
        <v>1.1</v>
      </c>
    </row>
    <row r="2963" customFormat="false" ht="12.75" hidden="false" customHeight="false" outlineLevel="0" collapsed="false">
      <c r="A2963" s="0" t="n">
        <v>1892</v>
      </c>
      <c r="B2963" s="0" t="s">
        <v>4162</v>
      </c>
      <c r="C2963" s="0" t="s">
        <v>88</v>
      </c>
      <c r="D2963" s="0" t="s">
        <v>1221</v>
      </c>
      <c r="E2963" s="395" t="n">
        <v>2.27</v>
      </c>
    </row>
    <row r="2964" customFormat="false" ht="12.75" hidden="false" customHeight="false" outlineLevel="0" collapsed="false">
      <c r="A2964" s="0" t="n">
        <v>1907</v>
      </c>
      <c r="B2964" s="0" t="s">
        <v>4163</v>
      </c>
      <c r="C2964" s="0" t="s">
        <v>88</v>
      </c>
      <c r="D2964" s="0" t="s">
        <v>1221</v>
      </c>
      <c r="E2964" s="395" t="n">
        <v>15.59</v>
      </c>
    </row>
    <row r="2965" customFormat="false" ht="12.75" hidden="false" customHeight="false" outlineLevel="0" collapsed="false">
      <c r="A2965" s="0" t="n">
        <v>1894</v>
      </c>
      <c r="B2965" s="0" t="s">
        <v>4164</v>
      </c>
      <c r="C2965" s="0" t="s">
        <v>88</v>
      </c>
      <c r="D2965" s="0" t="s">
        <v>1221</v>
      </c>
      <c r="E2965" s="395" t="n">
        <v>7.01</v>
      </c>
    </row>
    <row r="2966" customFormat="false" ht="12.75" hidden="false" customHeight="false" outlineLevel="0" collapsed="false">
      <c r="A2966" s="0" t="n">
        <v>1891</v>
      </c>
      <c r="B2966" s="0" t="s">
        <v>4165</v>
      </c>
      <c r="C2966" s="0" t="s">
        <v>88</v>
      </c>
      <c r="D2966" s="0" t="s">
        <v>1221</v>
      </c>
      <c r="E2966" s="395" t="n">
        <v>1.63</v>
      </c>
    </row>
    <row r="2967" customFormat="false" ht="12.75" hidden="false" customHeight="false" outlineLevel="0" collapsed="false">
      <c r="A2967" s="0" t="n">
        <v>1896</v>
      </c>
      <c r="B2967" s="0" t="s">
        <v>4166</v>
      </c>
      <c r="C2967" s="0" t="s">
        <v>88</v>
      </c>
      <c r="D2967" s="0" t="s">
        <v>1221</v>
      </c>
      <c r="E2967" s="395" t="n">
        <v>20.93</v>
      </c>
    </row>
    <row r="2968" customFormat="false" ht="12.75" hidden="false" customHeight="false" outlineLevel="0" collapsed="false">
      <c r="A2968" s="0" t="n">
        <v>1895</v>
      </c>
      <c r="B2968" s="0" t="s">
        <v>4167</v>
      </c>
      <c r="C2968" s="0" t="s">
        <v>88</v>
      </c>
      <c r="D2968" s="0" t="s">
        <v>1221</v>
      </c>
      <c r="E2968" s="395" t="n">
        <v>36.78</v>
      </c>
    </row>
    <row r="2969" customFormat="false" ht="12.75" hidden="false" customHeight="false" outlineLevel="0" collapsed="false">
      <c r="A2969" s="0" t="n">
        <v>2641</v>
      </c>
      <c r="B2969" s="0" t="s">
        <v>4168</v>
      </c>
      <c r="C2969" s="0" t="s">
        <v>88</v>
      </c>
      <c r="D2969" s="0" t="s">
        <v>1223</v>
      </c>
      <c r="E2969" s="395" t="n">
        <v>37.36</v>
      </c>
    </row>
    <row r="2970" customFormat="false" ht="12.75" hidden="false" customHeight="false" outlineLevel="0" collapsed="false">
      <c r="A2970" s="0" t="n">
        <v>2636</v>
      </c>
      <c r="B2970" s="0" t="s">
        <v>4169</v>
      </c>
      <c r="C2970" s="0" t="s">
        <v>88</v>
      </c>
      <c r="D2970" s="0" t="s">
        <v>1223</v>
      </c>
      <c r="E2970" s="395" t="n">
        <v>2.4</v>
      </c>
    </row>
    <row r="2971" customFormat="false" ht="12.75" hidden="false" customHeight="false" outlineLevel="0" collapsed="false">
      <c r="A2971" s="0" t="n">
        <v>2637</v>
      </c>
      <c r="B2971" s="0" t="s">
        <v>4170</v>
      </c>
      <c r="C2971" s="0" t="s">
        <v>88</v>
      </c>
      <c r="D2971" s="0" t="s">
        <v>1223</v>
      </c>
      <c r="E2971" s="395" t="n">
        <v>2.56</v>
      </c>
    </row>
    <row r="2972" customFormat="false" ht="12.75" hidden="false" customHeight="false" outlineLevel="0" collapsed="false">
      <c r="A2972" s="0" t="n">
        <v>2638</v>
      </c>
      <c r="B2972" s="0" t="s">
        <v>4171</v>
      </c>
      <c r="C2972" s="0" t="s">
        <v>88</v>
      </c>
      <c r="D2972" s="0" t="s">
        <v>1223</v>
      </c>
      <c r="E2972" s="395" t="n">
        <v>2.98</v>
      </c>
    </row>
    <row r="2973" customFormat="false" ht="12.75" hidden="false" customHeight="false" outlineLevel="0" collapsed="false">
      <c r="A2973" s="0" t="n">
        <v>2639</v>
      </c>
      <c r="B2973" s="0" t="s">
        <v>4172</v>
      </c>
      <c r="C2973" s="0" t="s">
        <v>88</v>
      </c>
      <c r="D2973" s="0" t="s">
        <v>1223</v>
      </c>
      <c r="E2973" s="395" t="n">
        <v>5.28</v>
      </c>
    </row>
    <row r="2974" customFormat="false" ht="12.75" hidden="false" customHeight="false" outlineLevel="0" collapsed="false">
      <c r="A2974" s="0" t="n">
        <v>2644</v>
      </c>
      <c r="B2974" s="0" t="s">
        <v>4173</v>
      </c>
      <c r="C2974" s="0" t="s">
        <v>88</v>
      </c>
      <c r="D2974" s="0" t="s">
        <v>1223</v>
      </c>
      <c r="E2974" s="395" t="n">
        <v>7.64</v>
      </c>
    </row>
    <row r="2975" customFormat="false" ht="12.75" hidden="false" customHeight="false" outlineLevel="0" collapsed="false">
      <c r="A2975" s="0" t="n">
        <v>2643</v>
      </c>
      <c r="B2975" s="0" t="s">
        <v>4174</v>
      </c>
      <c r="C2975" s="0" t="s">
        <v>88</v>
      </c>
      <c r="D2975" s="0" t="s">
        <v>1223</v>
      </c>
      <c r="E2975" s="395" t="n">
        <v>10.65</v>
      </c>
    </row>
    <row r="2976" customFormat="false" ht="12.75" hidden="false" customHeight="false" outlineLevel="0" collapsed="false">
      <c r="A2976" s="0" t="n">
        <v>2640</v>
      </c>
      <c r="B2976" s="0" t="s">
        <v>4175</v>
      </c>
      <c r="C2976" s="0" t="s">
        <v>88</v>
      </c>
      <c r="D2976" s="0" t="s">
        <v>1223</v>
      </c>
      <c r="E2976" s="395" t="n">
        <v>15.55</v>
      </c>
    </row>
    <row r="2977" customFormat="false" ht="12.75" hidden="false" customHeight="false" outlineLevel="0" collapsed="false">
      <c r="A2977" s="0" t="n">
        <v>2642</v>
      </c>
      <c r="B2977" s="0" t="s">
        <v>4176</v>
      </c>
      <c r="C2977" s="0" t="s">
        <v>88</v>
      </c>
      <c r="D2977" s="0" t="s">
        <v>1223</v>
      </c>
      <c r="E2977" s="395" t="n">
        <v>23.67</v>
      </c>
    </row>
    <row r="2978" customFormat="false" ht="12.75" hidden="false" customHeight="false" outlineLevel="0" collapsed="false">
      <c r="A2978" s="0" t="n">
        <v>38943</v>
      </c>
      <c r="B2978" s="0" t="s">
        <v>4177</v>
      </c>
      <c r="C2978" s="0" t="s">
        <v>88</v>
      </c>
      <c r="D2978" s="0" t="s">
        <v>1223</v>
      </c>
      <c r="E2978" s="395" t="n">
        <v>4.63</v>
      </c>
    </row>
    <row r="2979" customFormat="false" ht="12.75" hidden="false" customHeight="false" outlineLevel="0" collapsed="false">
      <c r="A2979" s="0" t="n">
        <v>38944</v>
      </c>
      <c r="B2979" s="0" t="s">
        <v>4178</v>
      </c>
      <c r="C2979" s="0" t="s">
        <v>88</v>
      </c>
      <c r="D2979" s="0" t="s">
        <v>1223</v>
      </c>
      <c r="E2979" s="395" t="n">
        <v>7.16</v>
      </c>
    </row>
    <row r="2980" customFormat="false" ht="12.75" hidden="false" customHeight="false" outlineLevel="0" collapsed="false">
      <c r="A2980" s="0" t="n">
        <v>38945</v>
      </c>
      <c r="B2980" s="0" t="s">
        <v>4179</v>
      </c>
      <c r="C2980" s="0" t="s">
        <v>88</v>
      </c>
      <c r="D2980" s="0" t="s">
        <v>1223</v>
      </c>
      <c r="E2980" s="395" t="n">
        <v>14.53</v>
      </c>
    </row>
    <row r="2981" customFormat="false" ht="12.75" hidden="false" customHeight="false" outlineLevel="0" collapsed="false">
      <c r="A2981" s="0" t="n">
        <v>38946</v>
      </c>
      <c r="B2981" s="0" t="s">
        <v>4180</v>
      </c>
      <c r="C2981" s="0" t="s">
        <v>88</v>
      </c>
      <c r="D2981" s="0" t="s">
        <v>1223</v>
      </c>
      <c r="E2981" s="395" t="n">
        <v>21.67</v>
      </c>
    </row>
    <row r="2982" customFormat="false" ht="12.75" hidden="false" customHeight="false" outlineLevel="0" collapsed="false">
      <c r="A2982" s="0" t="n">
        <v>39308</v>
      </c>
      <c r="B2982" s="0" t="s">
        <v>4181</v>
      </c>
      <c r="C2982" s="0" t="s">
        <v>88</v>
      </c>
      <c r="D2982" s="0" t="s">
        <v>1223</v>
      </c>
      <c r="E2982" s="395" t="n">
        <v>9.45</v>
      </c>
    </row>
    <row r="2983" customFormat="false" ht="12.75" hidden="false" customHeight="false" outlineLevel="0" collapsed="false">
      <c r="A2983" s="0" t="n">
        <v>39309</v>
      </c>
      <c r="B2983" s="0" t="s">
        <v>4182</v>
      </c>
      <c r="C2983" s="0" t="s">
        <v>88</v>
      </c>
      <c r="D2983" s="0" t="s">
        <v>1223</v>
      </c>
      <c r="E2983" s="395" t="n">
        <v>13.66</v>
      </c>
    </row>
    <row r="2984" customFormat="false" ht="12.75" hidden="false" customHeight="false" outlineLevel="0" collapsed="false">
      <c r="A2984" s="0" t="n">
        <v>39310</v>
      </c>
      <c r="B2984" s="0" t="s">
        <v>4183</v>
      </c>
      <c r="C2984" s="0" t="s">
        <v>88</v>
      </c>
      <c r="D2984" s="0" t="s">
        <v>1223</v>
      </c>
      <c r="E2984" s="395" t="n">
        <v>20.7</v>
      </c>
    </row>
    <row r="2985" customFormat="false" ht="12.75" hidden="false" customHeight="false" outlineLevel="0" collapsed="false">
      <c r="A2985" s="0" t="n">
        <v>39311</v>
      </c>
      <c r="B2985" s="0" t="s">
        <v>4184</v>
      </c>
      <c r="C2985" s="0" t="s">
        <v>88</v>
      </c>
      <c r="D2985" s="0" t="s">
        <v>1223</v>
      </c>
      <c r="E2985" s="395" t="n">
        <v>31.12</v>
      </c>
    </row>
    <row r="2986" customFormat="false" ht="12.75" hidden="false" customHeight="false" outlineLevel="0" collapsed="false">
      <c r="A2986" s="0" t="n">
        <v>39855</v>
      </c>
      <c r="B2986" s="0" t="s">
        <v>4185</v>
      </c>
      <c r="C2986" s="0" t="s">
        <v>88</v>
      </c>
      <c r="D2986" s="0" t="s">
        <v>1223</v>
      </c>
      <c r="E2986" s="395" t="n">
        <v>3.11</v>
      </c>
    </row>
    <row r="2987" customFormat="false" ht="12.75" hidden="false" customHeight="false" outlineLevel="0" collapsed="false">
      <c r="A2987" s="0" t="n">
        <v>39856</v>
      </c>
      <c r="B2987" s="0" t="s">
        <v>4186</v>
      </c>
      <c r="C2987" s="0" t="s">
        <v>88</v>
      </c>
      <c r="D2987" s="0" t="s">
        <v>1223</v>
      </c>
      <c r="E2987" s="395" t="n">
        <v>7.32</v>
      </c>
    </row>
    <row r="2988" customFormat="false" ht="12.75" hidden="false" customHeight="false" outlineLevel="0" collapsed="false">
      <c r="A2988" s="0" t="n">
        <v>39857</v>
      </c>
      <c r="B2988" s="0" t="s">
        <v>4187</v>
      </c>
      <c r="C2988" s="0" t="s">
        <v>88</v>
      </c>
      <c r="D2988" s="0" t="s">
        <v>1223</v>
      </c>
      <c r="E2988" s="395" t="n">
        <v>11.85</v>
      </c>
    </row>
    <row r="2989" customFormat="false" ht="12.75" hidden="false" customHeight="false" outlineLevel="0" collapsed="false">
      <c r="A2989" s="0" t="n">
        <v>39858</v>
      </c>
      <c r="B2989" s="0" t="s">
        <v>4188</v>
      </c>
      <c r="C2989" s="0" t="s">
        <v>88</v>
      </c>
      <c r="D2989" s="0" t="s">
        <v>1223</v>
      </c>
      <c r="E2989" s="395" t="n">
        <v>26.3</v>
      </c>
    </row>
    <row r="2990" customFormat="false" ht="12.75" hidden="false" customHeight="false" outlineLevel="0" collapsed="false">
      <c r="A2990" s="0" t="n">
        <v>39859</v>
      </c>
      <c r="B2990" s="0" t="s">
        <v>4189</v>
      </c>
      <c r="C2990" s="0" t="s">
        <v>88</v>
      </c>
      <c r="D2990" s="0" t="s">
        <v>1223</v>
      </c>
      <c r="E2990" s="395" t="n">
        <v>40.54</v>
      </c>
    </row>
    <row r="2991" customFormat="false" ht="12.75" hidden="false" customHeight="false" outlineLevel="0" collapsed="false">
      <c r="A2991" s="0" t="n">
        <v>39860</v>
      </c>
      <c r="B2991" s="0" t="s">
        <v>4190</v>
      </c>
      <c r="C2991" s="0" t="s">
        <v>88</v>
      </c>
      <c r="D2991" s="0" t="s">
        <v>1223</v>
      </c>
      <c r="E2991" s="395" t="n">
        <v>62.21</v>
      </c>
    </row>
    <row r="2992" customFormat="false" ht="12.75" hidden="false" customHeight="false" outlineLevel="0" collapsed="false">
      <c r="A2992" s="0" t="n">
        <v>39861</v>
      </c>
      <c r="B2992" s="0" t="s">
        <v>4191</v>
      </c>
      <c r="C2992" s="0" t="s">
        <v>88</v>
      </c>
      <c r="D2992" s="0" t="s">
        <v>1223</v>
      </c>
      <c r="E2992" s="395" t="n">
        <v>177.61</v>
      </c>
    </row>
    <row r="2993" customFormat="false" ht="12.75" hidden="false" customHeight="false" outlineLevel="0" collapsed="false">
      <c r="A2993" s="0" t="n">
        <v>38447</v>
      </c>
      <c r="B2993" s="0" t="s">
        <v>4192</v>
      </c>
      <c r="C2993" s="0" t="s">
        <v>88</v>
      </c>
      <c r="D2993" s="0" t="s">
        <v>1221</v>
      </c>
      <c r="E2993" s="395" t="n">
        <v>139.79</v>
      </c>
    </row>
    <row r="2994" customFormat="false" ht="12.75" hidden="false" customHeight="false" outlineLevel="0" collapsed="false">
      <c r="A2994" s="0" t="n">
        <v>36320</v>
      </c>
      <c r="B2994" s="0" t="s">
        <v>4193</v>
      </c>
      <c r="C2994" s="0" t="s">
        <v>88</v>
      </c>
      <c r="D2994" s="0" t="s">
        <v>1221</v>
      </c>
      <c r="E2994" s="395" t="n">
        <v>2.02</v>
      </c>
    </row>
    <row r="2995" customFormat="false" ht="12.75" hidden="false" customHeight="false" outlineLevel="0" collapsed="false">
      <c r="A2995" s="0" t="n">
        <v>36324</v>
      </c>
      <c r="B2995" s="0" t="s">
        <v>4194</v>
      </c>
      <c r="C2995" s="0" t="s">
        <v>88</v>
      </c>
      <c r="D2995" s="0" t="s">
        <v>1221</v>
      </c>
      <c r="E2995" s="395" t="n">
        <v>3.07</v>
      </c>
    </row>
    <row r="2996" customFormat="false" ht="12.75" hidden="false" customHeight="false" outlineLevel="0" collapsed="false">
      <c r="A2996" s="0" t="n">
        <v>38441</v>
      </c>
      <c r="B2996" s="0" t="s">
        <v>4195</v>
      </c>
      <c r="C2996" s="0" t="s">
        <v>88</v>
      </c>
      <c r="D2996" s="0" t="s">
        <v>1221</v>
      </c>
      <c r="E2996" s="395" t="n">
        <v>4.03</v>
      </c>
    </row>
    <row r="2997" customFormat="false" ht="12.75" hidden="false" customHeight="false" outlineLevel="0" collapsed="false">
      <c r="A2997" s="0" t="n">
        <v>38442</v>
      </c>
      <c r="B2997" s="0" t="s">
        <v>4196</v>
      </c>
      <c r="C2997" s="0" t="s">
        <v>88</v>
      </c>
      <c r="D2997" s="0" t="s">
        <v>1221</v>
      </c>
      <c r="E2997" s="395" t="n">
        <v>10.25</v>
      </c>
    </row>
    <row r="2998" customFormat="false" ht="12.75" hidden="false" customHeight="false" outlineLevel="0" collapsed="false">
      <c r="A2998" s="0" t="n">
        <v>38443</v>
      </c>
      <c r="B2998" s="0" t="s">
        <v>4197</v>
      </c>
      <c r="C2998" s="0" t="s">
        <v>88</v>
      </c>
      <c r="D2998" s="0" t="s">
        <v>1221</v>
      </c>
      <c r="E2998" s="395" t="n">
        <v>15.48</v>
      </c>
    </row>
    <row r="2999" customFormat="false" ht="12.75" hidden="false" customHeight="false" outlineLevel="0" collapsed="false">
      <c r="A2999" s="0" t="n">
        <v>38444</v>
      </c>
      <c r="B2999" s="0" t="s">
        <v>4198</v>
      </c>
      <c r="C2999" s="0" t="s">
        <v>88</v>
      </c>
      <c r="D2999" s="0" t="s">
        <v>1221</v>
      </c>
      <c r="E2999" s="395" t="n">
        <v>23.05</v>
      </c>
    </row>
    <row r="3000" customFormat="false" ht="12.75" hidden="false" customHeight="false" outlineLevel="0" collapsed="false">
      <c r="A3000" s="0" t="n">
        <v>38445</v>
      </c>
      <c r="B3000" s="0" t="s">
        <v>4199</v>
      </c>
      <c r="C3000" s="0" t="s">
        <v>88</v>
      </c>
      <c r="D3000" s="0" t="s">
        <v>1221</v>
      </c>
      <c r="E3000" s="395" t="n">
        <v>54.13</v>
      </c>
    </row>
    <row r="3001" customFormat="false" ht="12.75" hidden="false" customHeight="false" outlineLevel="0" collapsed="false">
      <c r="A3001" s="0" t="n">
        <v>38446</v>
      </c>
      <c r="B3001" s="0" t="s">
        <v>4200</v>
      </c>
      <c r="C3001" s="0" t="s">
        <v>88</v>
      </c>
      <c r="D3001" s="0" t="s">
        <v>1221</v>
      </c>
      <c r="E3001" s="395" t="n">
        <v>87.36</v>
      </c>
    </row>
    <row r="3002" customFormat="false" ht="12.75" hidden="false" customHeight="false" outlineLevel="0" collapsed="false">
      <c r="A3002" s="0" t="n">
        <v>3867</v>
      </c>
      <c r="B3002" s="0" t="s">
        <v>4201</v>
      </c>
      <c r="C3002" s="0" t="s">
        <v>88</v>
      </c>
      <c r="D3002" s="0" t="s">
        <v>1221</v>
      </c>
      <c r="E3002" s="395" t="n">
        <v>98.95</v>
      </c>
    </row>
    <row r="3003" customFormat="false" ht="12.75" hidden="false" customHeight="false" outlineLevel="0" collapsed="false">
      <c r="A3003" s="0" t="n">
        <v>3861</v>
      </c>
      <c r="B3003" s="0" t="s">
        <v>4202</v>
      </c>
      <c r="C3003" s="0" t="s">
        <v>88</v>
      </c>
      <c r="D3003" s="0" t="s">
        <v>1221</v>
      </c>
      <c r="E3003" s="395" t="n">
        <v>0.82</v>
      </c>
    </row>
    <row r="3004" customFormat="false" ht="12.75" hidden="false" customHeight="false" outlineLevel="0" collapsed="false">
      <c r="A3004" s="0" t="n">
        <v>3904</v>
      </c>
      <c r="B3004" s="0" t="s">
        <v>4203</v>
      </c>
      <c r="C3004" s="0" t="s">
        <v>88</v>
      </c>
      <c r="D3004" s="0" t="s">
        <v>1221</v>
      </c>
      <c r="E3004" s="395" t="n">
        <v>1</v>
      </c>
    </row>
    <row r="3005" customFormat="false" ht="12.75" hidden="false" customHeight="false" outlineLevel="0" collapsed="false">
      <c r="A3005" s="0" t="n">
        <v>3903</v>
      </c>
      <c r="B3005" s="0" t="s">
        <v>4204</v>
      </c>
      <c r="C3005" s="0" t="s">
        <v>88</v>
      </c>
      <c r="D3005" s="0" t="s">
        <v>1221</v>
      </c>
      <c r="E3005" s="395" t="n">
        <v>2.46</v>
      </c>
    </row>
    <row r="3006" customFormat="false" ht="12.75" hidden="false" customHeight="false" outlineLevel="0" collapsed="false">
      <c r="A3006" s="0" t="n">
        <v>3862</v>
      </c>
      <c r="B3006" s="0" t="s">
        <v>4205</v>
      </c>
      <c r="C3006" s="0" t="s">
        <v>88</v>
      </c>
      <c r="D3006" s="0" t="s">
        <v>1221</v>
      </c>
      <c r="E3006" s="395" t="n">
        <v>5.01</v>
      </c>
    </row>
    <row r="3007" customFormat="false" ht="12.75" hidden="false" customHeight="false" outlineLevel="0" collapsed="false">
      <c r="A3007" s="0" t="n">
        <v>3863</v>
      </c>
      <c r="B3007" s="0" t="s">
        <v>4206</v>
      </c>
      <c r="C3007" s="0" t="s">
        <v>88</v>
      </c>
      <c r="D3007" s="0" t="s">
        <v>1221</v>
      </c>
      <c r="E3007" s="395" t="n">
        <v>5.88</v>
      </c>
    </row>
    <row r="3008" customFormat="false" ht="12.75" hidden="false" customHeight="false" outlineLevel="0" collapsed="false">
      <c r="A3008" s="0" t="n">
        <v>3864</v>
      </c>
      <c r="B3008" s="0" t="s">
        <v>4207</v>
      </c>
      <c r="C3008" s="0" t="s">
        <v>88</v>
      </c>
      <c r="D3008" s="0" t="s">
        <v>1221</v>
      </c>
      <c r="E3008" s="395" t="n">
        <v>15.32</v>
      </c>
    </row>
    <row r="3009" customFormat="false" ht="12.75" hidden="false" customHeight="false" outlineLevel="0" collapsed="false">
      <c r="A3009" s="0" t="n">
        <v>3865</v>
      </c>
      <c r="B3009" s="0" t="s">
        <v>4208</v>
      </c>
      <c r="C3009" s="0" t="s">
        <v>88</v>
      </c>
      <c r="D3009" s="0" t="s">
        <v>1221</v>
      </c>
      <c r="E3009" s="395" t="n">
        <v>26.65</v>
      </c>
    </row>
    <row r="3010" customFormat="false" ht="12.75" hidden="false" customHeight="false" outlineLevel="0" collapsed="false">
      <c r="A3010" s="0" t="n">
        <v>3866</v>
      </c>
      <c r="B3010" s="0" t="s">
        <v>4209</v>
      </c>
      <c r="C3010" s="0" t="s">
        <v>88</v>
      </c>
      <c r="D3010" s="0" t="s">
        <v>1221</v>
      </c>
      <c r="E3010" s="395" t="n">
        <v>61</v>
      </c>
    </row>
    <row r="3011" customFormat="false" ht="12.75" hidden="false" customHeight="false" outlineLevel="0" collapsed="false">
      <c r="A3011" s="0" t="n">
        <v>3902</v>
      </c>
      <c r="B3011" s="0" t="s">
        <v>4210</v>
      </c>
      <c r="C3011" s="0" t="s">
        <v>88</v>
      </c>
      <c r="D3011" s="0" t="s">
        <v>1221</v>
      </c>
      <c r="E3011" s="395" t="n">
        <v>29.66</v>
      </c>
    </row>
    <row r="3012" customFormat="false" ht="12.75" hidden="false" customHeight="false" outlineLevel="0" collapsed="false">
      <c r="A3012" s="0" t="n">
        <v>3878</v>
      </c>
      <c r="B3012" s="0" t="s">
        <v>4211</v>
      </c>
      <c r="C3012" s="0" t="s">
        <v>88</v>
      </c>
      <c r="D3012" s="0" t="s">
        <v>1221</v>
      </c>
      <c r="E3012" s="395" t="n">
        <v>9.37</v>
      </c>
    </row>
    <row r="3013" customFormat="false" ht="12.75" hidden="false" customHeight="false" outlineLevel="0" collapsed="false">
      <c r="A3013" s="0" t="n">
        <v>3877</v>
      </c>
      <c r="B3013" s="0" t="s">
        <v>4212</v>
      </c>
      <c r="C3013" s="0" t="s">
        <v>88</v>
      </c>
      <c r="D3013" s="0" t="s">
        <v>1221</v>
      </c>
      <c r="E3013" s="395" t="n">
        <v>8.56</v>
      </c>
    </row>
    <row r="3014" customFormat="false" ht="12.75" hidden="false" customHeight="false" outlineLevel="0" collapsed="false">
      <c r="A3014" s="0" t="n">
        <v>3879</v>
      </c>
      <c r="B3014" s="0" t="s">
        <v>4213</v>
      </c>
      <c r="C3014" s="0" t="s">
        <v>88</v>
      </c>
      <c r="D3014" s="0" t="s">
        <v>1221</v>
      </c>
      <c r="E3014" s="395" t="n">
        <v>18.91</v>
      </c>
    </row>
    <row r="3015" customFormat="false" ht="12.75" hidden="false" customHeight="false" outlineLevel="0" collapsed="false">
      <c r="A3015" s="0" t="n">
        <v>3880</v>
      </c>
      <c r="B3015" s="0" t="s">
        <v>4214</v>
      </c>
      <c r="C3015" s="0" t="s">
        <v>88</v>
      </c>
      <c r="D3015" s="0" t="s">
        <v>1221</v>
      </c>
      <c r="E3015" s="395" t="n">
        <v>42.66</v>
      </c>
    </row>
    <row r="3016" customFormat="false" ht="12.75" hidden="false" customHeight="false" outlineLevel="0" collapsed="false">
      <c r="A3016" s="0" t="n">
        <v>12892</v>
      </c>
      <c r="B3016" s="0" t="s">
        <v>4215</v>
      </c>
      <c r="C3016" s="0" t="s">
        <v>1658</v>
      </c>
      <c r="D3016" s="0" t="s">
        <v>1221</v>
      </c>
      <c r="E3016" s="395" t="n">
        <v>13.46</v>
      </c>
    </row>
    <row r="3017" customFormat="false" ht="12.75" hidden="false" customHeight="false" outlineLevel="0" collapsed="false">
      <c r="A3017" s="0" t="n">
        <v>3883</v>
      </c>
      <c r="B3017" s="0" t="s">
        <v>4216</v>
      </c>
      <c r="C3017" s="0" t="s">
        <v>88</v>
      </c>
      <c r="D3017" s="0" t="s">
        <v>1221</v>
      </c>
      <c r="E3017" s="395" t="n">
        <v>1.97</v>
      </c>
    </row>
    <row r="3018" customFormat="false" ht="12.75" hidden="false" customHeight="false" outlineLevel="0" collapsed="false">
      <c r="A3018" s="0" t="n">
        <v>3876</v>
      </c>
      <c r="B3018" s="0" t="s">
        <v>4217</v>
      </c>
      <c r="C3018" s="0" t="s">
        <v>88</v>
      </c>
      <c r="D3018" s="0" t="s">
        <v>1221</v>
      </c>
      <c r="E3018" s="395" t="n">
        <v>4.93</v>
      </c>
    </row>
    <row r="3019" customFormat="false" ht="12.75" hidden="false" customHeight="false" outlineLevel="0" collapsed="false">
      <c r="A3019" s="0" t="n">
        <v>3884</v>
      </c>
      <c r="B3019" s="0" t="s">
        <v>4218</v>
      </c>
      <c r="C3019" s="0" t="s">
        <v>88</v>
      </c>
      <c r="D3019" s="0" t="s">
        <v>1221</v>
      </c>
      <c r="E3019" s="395" t="n">
        <v>2.95</v>
      </c>
    </row>
    <row r="3020" customFormat="false" ht="12.75" hidden="false" customHeight="false" outlineLevel="0" collapsed="false">
      <c r="A3020" s="0" t="n">
        <v>3837</v>
      </c>
      <c r="B3020" s="0" t="s">
        <v>4219</v>
      </c>
      <c r="C3020" s="0" t="s">
        <v>88</v>
      </c>
      <c r="D3020" s="0" t="s">
        <v>1223</v>
      </c>
      <c r="E3020" s="395" t="n">
        <v>55.25</v>
      </c>
    </row>
    <row r="3021" customFormat="false" ht="12.75" hidden="false" customHeight="false" outlineLevel="0" collapsed="false">
      <c r="A3021" s="0" t="n">
        <v>3845</v>
      </c>
      <c r="B3021" s="0" t="s">
        <v>4220</v>
      </c>
      <c r="C3021" s="0" t="s">
        <v>88</v>
      </c>
      <c r="D3021" s="0" t="s">
        <v>1223</v>
      </c>
      <c r="E3021" s="395" t="n">
        <v>20.18</v>
      </c>
    </row>
    <row r="3022" customFormat="false" ht="12.75" hidden="false" customHeight="false" outlineLevel="0" collapsed="false">
      <c r="A3022" s="0" t="n">
        <v>11045</v>
      </c>
      <c r="B3022" s="0" t="s">
        <v>4221</v>
      </c>
      <c r="C3022" s="0" t="s">
        <v>88</v>
      </c>
      <c r="D3022" s="0" t="s">
        <v>1223</v>
      </c>
      <c r="E3022" s="395" t="n">
        <v>38.93</v>
      </c>
    </row>
    <row r="3023" customFormat="false" ht="12.75" hidden="false" customHeight="false" outlineLevel="0" collapsed="false">
      <c r="A3023" s="0" t="n">
        <v>20170</v>
      </c>
      <c r="B3023" s="0" t="s">
        <v>4222</v>
      </c>
      <c r="C3023" s="0" t="s">
        <v>88</v>
      </c>
      <c r="D3023" s="0" t="s">
        <v>1221</v>
      </c>
      <c r="E3023" s="395" t="n">
        <v>16.55</v>
      </c>
    </row>
    <row r="3024" customFormat="false" ht="12.75" hidden="false" customHeight="false" outlineLevel="0" collapsed="false">
      <c r="A3024" s="0" t="n">
        <v>20171</v>
      </c>
      <c r="B3024" s="0" t="s">
        <v>4223</v>
      </c>
      <c r="C3024" s="0" t="s">
        <v>88</v>
      </c>
      <c r="D3024" s="0" t="s">
        <v>1221</v>
      </c>
      <c r="E3024" s="395" t="n">
        <v>49.18</v>
      </c>
    </row>
    <row r="3025" customFormat="false" ht="12.75" hidden="false" customHeight="false" outlineLevel="0" collapsed="false">
      <c r="A3025" s="0" t="n">
        <v>20167</v>
      </c>
      <c r="B3025" s="0" t="s">
        <v>4224</v>
      </c>
      <c r="C3025" s="0" t="s">
        <v>88</v>
      </c>
      <c r="D3025" s="0" t="s">
        <v>1221</v>
      </c>
      <c r="E3025" s="395" t="n">
        <v>6.15</v>
      </c>
    </row>
    <row r="3026" customFormat="false" ht="12.75" hidden="false" customHeight="false" outlineLevel="0" collapsed="false">
      <c r="A3026" s="0" t="n">
        <v>20168</v>
      </c>
      <c r="B3026" s="0" t="s">
        <v>4225</v>
      </c>
      <c r="C3026" s="0" t="s">
        <v>88</v>
      </c>
      <c r="D3026" s="0" t="s">
        <v>1221</v>
      </c>
      <c r="E3026" s="395" t="n">
        <v>9.64</v>
      </c>
    </row>
    <row r="3027" customFormat="false" ht="12.75" hidden="false" customHeight="false" outlineLevel="0" collapsed="false">
      <c r="A3027" s="0" t="n">
        <v>20169</v>
      </c>
      <c r="B3027" s="0" t="s">
        <v>4226</v>
      </c>
      <c r="C3027" s="0" t="s">
        <v>88</v>
      </c>
      <c r="D3027" s="0" t="s">
        <v>1221</v>
      </c>
      <c r="E3027" s="395" t="n">
        <v>13.65</v>
      </c>
    </row>
    <row r="3028" customFormat="false" ht="12.75" hidden="false" customHeight="false" outlineLevel="0" collapsed="false">
      <c r="A3028" s="0" t="n">
        <v>3899</v>
      </c>
      <c r="B3028" s="0" t="s">
        <v>4227</v>
      </c>
      <c r="C3028" s="0" t="s">
        <v>88</v>
      </c>
      <c r="D3028" s="0" t="s">
        <v>1221</v>
      </c>
      <c r="E3028" s="395" t="n">
        <v>7.23</v>
      </c>
    </row>
    <row r="3029" customFormat="false" ht="12.75" hidden="false" customHeight="false" outlineLevel="0" collapsed="false">
      <c r="A3029" s="0" t="n">
        <v>38676</v>
      </c>
      <c r="B3029" s="0" t="s">
        <v>4228</v>
      </c>
      <c r="C3029" s="0" t="s">
        <v>88</v>
      </c>
      <c r="D3029" s="0" t="s">
        <v>1221</v>
      </c>
      <c r="E3029" s="395" t="n">
        <v>34.99</v>
      </c>
    </row>
    <row r="3030" customFormat="false" ht="12.75" hidden="false" customHeight="false" outlineLevel="0" collapsed="false">
      <c r="A3030" s="0" t="n">
        <v>3897</v>
      </c>
      <c r="B3030" s="0" t="s">
        <v>4229</v>
      </c>
      <c r="C3030" s="0" t="s">
        <v>88</v>
      </c>
      <c r="D3030" s="0" t="s">
        <v>1221</v>
      </c>
      <c r="E3030" s="395" t="n">
        <v>1.52</v>
      </c>
    </row>
    <row r="3031" customFormat="false" ht="12.75" hidden="false" customHeight="false" outlineLevel="0" collapsed="false">
      <c r="A3031" s="0" t="n">
        <v>3875</v>
      </c>
      <c r="B3031" s="0" t="s">
        <v>4230</v>
      </c>
      <c r="C3031" s="0" t="s">
        <v>88</v>
      </c>
      <c r="D3031" s="0" t="s">
        <v>1221</v>
      </c>
      <c r="E3031" s="395" t="n">
        <v>3.29</v>
      </c>
    </row>
    <row r="3032" customFormat="false" ht="12.75" hidden="false" customHeight="false" outlineLevel="0" collapsed="false">
      <c r="A3032" s="0" t="n">
        <v>3898</v>
      </c>
      <c r="B3032" s="0" t="s">
        <v>4231</v>
      </c>
      <c r="C3032" s="0" t="s">
        <v>88</v>
      </c>
      <c r="D3032" s="0" t="s">
        <v>1221</v>
      </c>
      <c r="E3032" s="395" t="n">
        <v>6.23</v>
      </c>
    </row>
    <row r="3033" customFormat="false" ht="12.75" hidden="false" customHeight="false" outlineLevel="0" collapsed="false">
      <c r="A3033" s="0" t="n">
        <v>3855</v>
      </c>
      <c r="B3033" s="0" t="s">
        <v>4232</v>
      </c>
      <c r="C3033" s="0" t="s">
        <v>88</v>
      </c>
      <c r="D3033" s="0" t="s">
        <v>1221</v>
      </c>
      <c r="E3033" s="395" t="n">
        <v>6.55</v>
      </c>
    </row>
    <row r="3034" customFormat="false" ht="12.75" hidden="false" customHeight="false" outlineLevel="0" collapsed="false">
      <c r="A3034" s="0" t="n">
        <v>3874</v>
      </c>
      <c r="B3034" s="0" t="s">
        <v>4233</v>
      </c>
      <c r="C3034" s="0" t="s">
        <v>88</v>
      </c>
      <c r="D3034" s="0" t="s">
        <v>1221</v>
      </c>
      <c r="E3034" s="395" t="n">
        <v>6.95</v>
      </c>
    </row>
    <row r="3035" customFormat="false" ht="12.75" hidden="false" customHeight="false" outlineLevel="0" collapsed="false">
      <c r="A3035" s="0" t="n">
        <v>3870</v>
      </c>
      <c r="B3035" s="0" t="s">
        <v>4234</v>
      </c>
      <c r="C3035" s="0" t="s">
        <v>88</v>
      </c>
      <c r="D3035" s="0" t="s">
        <v>1221</v>
      </c>
      <c r="E3035" s="395" t="n">
        <v>8.63</v>
      </c>
    </row>
    <row r="3036" customFormat="false" ht="12.75" hidden="false" customHeight="false" outlineLevel="0" collapsed="false">
      <c r="A3036" s="0" t="n">
        <v>38678</v>
      </c>
      <c r="B3036" s="0" t="s">
        <v>4235</v>
      </c>
      <c r="C3036" s="0" t="s">
        <v>88</v>
      </c>
      <c r="D3036" s="0" t="s">
        <v>1221</v>
      </c>
      <c r="E3036" s="395" t="n">
        <v>23.49</v>
      </c>
    </row>
    <row r="3037" customFormat="false" ht="12.75" hidden="false" customHeight="false" outlineLevel="0" collapsed="false">
      <c r="A3037" s="0" t="n">
        <v>3859</v>
      </c>
      <c r="B3037" s="0" t="s">
        <v>4236</v>
      </c>
      <c r="C3037" s="0" t="s">
        <v>88</v>
      </c>
      <c r="D3037" s="0" t="s">
        <v>1221</v>
      </c>
      <c r="E3037" s="395" t="n">
        <v>1.74</v>
      </c>
    </row>
    <row r="3038" customFormat="false" ht="12.75" hidden="false" customHeight="false" outlineLevel="0" collapsed="false">
      <c r="A3038" s="0" t="n">
        <v>3856</v>
      </c>
      <c r="B3038" s="0" t="s">
        <v>4237</v>
      </c>
      <c r="C3038" s="0" t="s">
        <v>88</v>
      </c>
      <c r="D3038" s="0" t="s">
        <v>1221</v>
      </c>
      <c r="E3038" s="395" t="n">
        <v>2.21</v>
      </c>
    </row>
    <row r="3039" customFormat="false" ht="12.75" hidden="false" customHeight="false" outlineLevel="0" collapsed="false">
      <c r="A3039" s="0" t="n">
        <v>3906</v>
      </c>
      <c r="B3039" s="0" t="s">
        <v>4238</v>
      </c>
      <c r="C3039" s="0" t="s">
        <v>88</v>
      </c>
      <c r="D3039" s="0" t="s">
        <v>1221</v>
      </c>
      <c r="E3039" s="395" t="n">
        <v>2.08</v>
      </c>
    </row>
    <row r="3040" customFormat="false" ht="12.75" hidden="false" customHeight="false" outlineLevel="0" collapsed="false">
      <c r="A3040" s="0" t="n">
        <v>3860</v>
      </c>
      <c r="B3040" s="0" t="s">
        <v>4239</v>
      </c>
      <c r="C3040" s="0" t="s">
        <v>88</v>
      </c>
      <c r="D3040" s="0" t="s">
        <v>1221</v>
      </c>
      <c r="E3040" s="395" t="n">
        <v>6.83</v>
      </c>
    </row>
    <row r="3041" customFormat="false" ht="12.75" hidden="false" customHeight="false" outlineLevel="0" collapsed="false">
      <c r="A3041" s="0" t="n">
        <v>3905</v>
      </c>
      <c r="B3041" s="0" t="s">
        <v>4240</v>
      </c>
      <c r="C3041" s="0" t="s">
        <v>88</v>
      </c>
      <c r="D3041" s="0" t="s">
        <v>1221</v>
      </c>
      <c r="E3041" s="395" t="n">
        <v>15.11</v>
      </c>
    </row>
    <row r="3042" customFormat="false" ht="12.75" hidden="false" customHeight="false" outlineLevel="0" collapsed="false">
      <c r="A3042" s="0" t="n">
        <v>3871</v>
      </c>
      <c r="B3042" s="0" t="s">
        <v>4241</v>
      </c>
      <c r="C3042" s="0" t="s">
        <v>88</v>
      </c>
      <c r="D3042" s="0" t="s">
        <v>1221</v>
      </c>
      <c r="E3042" s="395" t="n">
        <v>31.37</v>
      </c>
    </row>
    <row r="3043" customFormat="false" ht="12.75" hidden="false" customHeight="false" outlineLevel="0" collapsed="false">
      <c r="A3043" s="0" t="n">
        <v>37429</v>
      </c>
      <c r="B3043" s="0" t="s">
        <v>4242</v>
      </c>
      <c r="C3043" s="0" t="s">
        <v>88</v>
      </c>
      <c r="D3043" s="0" t="s">
        <v>1223</v>
      </c>
      <c r="E3043" s="395" t="n">
        <v>2927.43</v>
      </c>
    </row>
    <row r="3044" customFormat="false" ht="12.75" hidden="false" customHeight="false" outlineLevel="0" collapsed="false">
      <c r="A3044" s="0" t="n">
        <v>37426</v>
      </c>
      <c r="B3044" s="0" t="s">
        <v>4243</v>
      </c>
      <c r="C3044" s="0" t="s">
        <v>88</v>
      </c>
      <c r="D3044" s="0" t="s">
        <v>1223</v>
      </c>
      <c r="E3044" s="395" t="n">
        <v>28.16</v>
      </c>
    </row>
    <row r="3045" customFormat="false" ht="12.75" hidden="false" customHeight="false" outlineLevel="0" collapsed="false">
      <c r="A3045" s="0" t="n">
        <v>37427</v>
      </c>
      <c r="B3045" s="0" t="s">
        <v>4244</v>
      </c>
      <c r="C3045" s="0" t="s">
        <v>88</v>
      </c>
      <c r="D3045" s="0" t="s">
        <v>1223</v>
      </c>
      <c r="E3045" s="395" t="n">
        <v>67.17</v>
      </c>
    </row>
    <row r="3046" customFormat="false" ht="12.75" hidden="false" customHeight="false" outlineLevel="0" collapsed="false">
      <c r="A3046" s="0" t="n">
        <v>37424</v>
      </c>
      <c r="B3046" s="0" t="s">
        <v>4245</v>
      </c>
      <c r="C3046" s="0" t="s">
        <v>88</v>
      </c>
      <c r="D3046" s="0" t="s">
        <v>1223</v>
      </c>
      <c r="E3046" s="395" t="n">
        <v>12.94</v>
      </c>
    </row>
    <row r="3047" customFormat="false" ht="12.75" hidden="false" customHeight="false" outlineLevel="0" collapsed="false">
      <c r="A3047" s="0" t="n">
        <v>37428</v>
      </c>
      <c r="B3047" s="0" t="s">
        <v>4246</v>
      </c>
      <c r="C3047" s="0" t="s">
        <v>88</v>
      </c>
      <c r="D3047" s="0" t="s">
        <v>1223</v>
      </c>
      <c r="E3047" s="395" t="n">
        <v>231.5</v>
      </c>
    </row>
    <row r="3048" customFormat="false" ht="12.75" hidden="false" customHeight="false" outlineLevel="0" collapsed="false">
      <c r="A3048" s="0" t="n">
        <v>37425</v>
      </c>
      <c r="B3048" s="0" t="s">
        <v>4247</v>
      </c>
      <c r="C3048" s="0" t="s">
        <v>88</v>
      </c>
      <c r="D3048" s="0" t="s">
        <v>1223</v>
      </c>
      <c r="E3048" s="395" t="n">
        <v>13.95</v>
      </c>
    </row>
    <row r="3049" customFormat="false" ht="12.75" hidden="false" customHeight="false" outlineLevel="0" collapsed="false">
      <c r="A3049" s="0" t="n">
        <v>11519</v>
      </c>
      <c r="B3049" s="0" t="s">
        <v>4248</v>
      </c>
      <c r="C3049" s="0" t="s">
        <v>1658</v>
      </c>
      <c r="D3049" s="0" t="s">
        <v>1221</v>
      </c>
      <c r="E3049" s="395" t="n">
        <v>46.41</v>
      </c>
    </row>
    <row r="3050" customFormat="false" ht="12.75" hidden="false" customHeight="false" outlineLevel="0" collapsed="false">
      <c r="A3050" s="0" t="n">
        <v>11520</v>
      </c>
      <c r="B3050" s="0" t="s">
        <v>4249</v>
      </c>
      <c r="C3050" s="0" t="s">
        <v>1658</v>
      </c>
      <c r="D3050" s="0" t="s">
        <v>1221</v>
      </c>
      <c r="E3050" s="395" t="n">
        <v>21.45</v>
      </c>
    </row>
    <row r="3051" customFormat="false" ht="12.75" hidden="false" customHeight="false" outlineLevel="0" collapsed="false">
      <c r="A3051" s="0" t="n">
        <v>11518</v>
      </c>
      <c r="B3051" s="0" t="s">
        <v>4250</v>
      </c>
      <c r="C3051" s="0" t="s">
        <v>1658</v>
      </c>
      <c r="D3051" s="0" t="s">
        <v>1221</v>
      </c>
      <c r="E3051" s="395" t="n">
        <v>78.01</v>
      </c>
    </row>
    <row r="3052" customFormat="false" ht="12.75" hidden="false" customHeight="false" outlineLevel="0" collapsed="false">
      <c r="A3052" s="0" t="n">
        <v>38473</v>
      </c>
      <c r="B3052" s="0" t="s">
        <v>4251</v>
      </c>
      <c r="C3052" s="0" t="s">
        <v>88</v>
      </c>
      <c r="D3052" s="0" t="s">
        <v>1221</v>
      </c>
      <c r="E3052" s="395" t="n">
        <v>157.91</v>
      </c>
    </row>
    <row r="3053" customFormat="false" ht="12.75" hidden="false" customHeight="false" outlineLevel="0" collapsed="false">
      <c r="A3053" s="0" t="n">
        <v>4244</v>
      </c>
      <c r="B3053" s="0" t="s">
        <v>4252</v>
      </c>
      <c r="C3053" s="0" t="s">
        <v>1381</v>
      </c>
      <c r="D3053" s="0" t="s">
        <v>1221</v>
      </c>
      <c r="E3053" s="395" t="n">
        <v>18.49</v>
      </c>
    </row>
    <row r="3054" customFormat="false" ht="12.75" hidden="false" customHeight="false" outlineLevel="0" collapsed="false">
      <c r="A3054" s="0" t="n">
        <v>40977</v>
      </c>
      <c r="B3054" s="0" t="s">
        <v>4253</v>
      </c>
      <c r="C3054" s="0" t="s">
        <v>1383</v>
      </c>
      <c r="D3054" s="0" t="s">
        <v>1221</v>
      </c>
      <c r="E3054" s="395" t="n">
        <v>3292.81</v>
      </c>
    </row>
    <row r="3055" customFormat="false" ht="12.75" hidden="false" customHeight="false" outlineLevel="0" collapsed="false">
      <c r="A3055" s="0" t="n">
        <v>4115</v>
      </c>
      <c r="B3055" s="0" t="s">
        <v>4254</v>
      </c>
      <c r="C3055" s="0" t="s">
        <v>740</v>
      </c>
      <c r="D3055" s="0" t="s">
        <v>1221</v>
      </c>
      <c r="E3055" s="395" t="n">
        <v>27.83</v>
      </c>
    </row>
    <row r="3056" customFormat="false" ht="12.75" hidden="false" customHeight="false" outlineLevel="0" collapsed="false">
      <c r="A3056" s="0" t="n">
        <v>4119</v>
      </c>
      <c r="B3056" s="0" t="s">
        <v>4255</v>
      </c>
      <c r="C3056" s="0" t="s">
        <v>740</v>
      </c>
      <c r="D3056" s="0" t="s">
        <v>1221</v>
      </c>
      <c r="E3056" s="395" t="n">
        <v>56.21</v>
      </c>
    </row>
    <row r="3057" customFormat="false" ht="12.75" hidden="false" customHeight="false" outlineLevel="0" collapsed="false">
      <c r="A3057" s="0" t="n">
        <v>2794</v>
      </c>
      <c r="B3057" s="0" t="s">
        <v>4256</v>
      </c>
      <c r="C3057" s="0" t="s">
        <v>740</v>
      </c>
      <c r="D3057" s="0" t="s">
        <v>1221</v>
      </c>
      <c r="E3057" s="395" t="n">
        <v>149.12</v>
      </c>
    </row>
    <row r="3058" customFormat="false" ht="12.75" hidden="false" customHeight="false" outlineLevel="0" collapsed="false">
      <c r="A3058" s="0" t="n">
        <v>2788</v>
      </c>
      <c r="B3058" s="0" t="s">
        <v>4257</v>
      </c>
      <c r="C3058" s="0" t="s">
        <v>740</v>
      </c>
      <c r="D3058" s="0" t="s">
        <v>1221</v>
      </c>
      <c r="E3058" s="395" t="n">
        <v>217.24</v>
      </c>
    </row>
    <row r="3059" customFormat="false" ht="12.75" hidden="false" customHeight="false" outlineLevel="0" collapsed="false">
      <c r="A3059" s="0" t="n">
        <v>4006</v>
      </c>
      <c r="B3059" s="0" t="s">
        <v>4258</v>
      </c>
      <c r="C3059" s="0" t="s">
        <v>757</v>
      </c>
      <c r="D3059" s="0" t="s">
        <v>1221</v>
      </c>
      <c r="E3059" s="395" t="n">
        <v>1900.38</v>
      </c>
    </row>
    <row r="3060" customFormat="false" ht="12.75" hidden="false" customHeight="false" outlineLevel="0" collapsed="false">
      <c r="A3060" s="0" t="n">
        <v>36151</v>
      </c>
      <c r="B3060" s="0" t="s">
        <v>4259</v>
      </c>
      <c r="C3060" s="0" t="s">
        <v>88</v>
      </c>
      <c r="D3060" s="0" t="s">
        <v>1221</v>
      </c>
      <c r="E3060" s="395" t="n">
        <v>29.92</v>
      </c>
    </row>
    <row r="3061" customFormat="false" ht="12.75" hidden="false" customHeight="false" outlineLevel="0" collapsed="false">
      <c r="A3061" s="0" t="n">
        <v>37457</v>
      </c>
      <c r="B3061" s="0" t="s">
        <v>4260</v>
      </c>
      <c r="C3061" s="0" t="s">
        <v>740</v>
      </c>
      <c r="D3061" s="0" t="s">
        <v>1221</v>
      </c>
      <c r="E3061" s="395" t="n">
        <v>4.28</v>
      </c>
    </row>
    <row r="3062" customFormat="false" ht="12.75" hidden="false" customHeight="false" outlineLevel="0" collapsed="false">
      <c r="A3062" s="0" t="n">
        <v>37456</v>
      </c>
      <c r="B3062" s="0" t="s">
        <v>4261</v>
      </c>
      <c r="C3062" s="0" t="s">
        <v>740</v>
      </c>
      <c r="D3062" s="0" t="s">
        <v>1221</v>
      </c>
      <c r="E3062" s="395" t="n">
        <v>2.25</v>
      </c>
    </row>
    <row r="3063" customFormat="false" ht="12.75" hidden="false" customHeight="false" outlineLevel="0" collapsed="false">
      <c r="A3063" s="0" t="n">
        <v>37461</v>
      </c>
      <c r="B3063" s="0" t="s">
        <v>4262</v>
      </c>
      <c r="C3063" s="0" t="s">
        <v>740</v>
      </c>
      <c r="D3063" s="0" t="s">
        <v>1221</v>
      </c>
      <c r="E3063" s="395" t="n">
        <v>15.89</v>
      </c>
    </row>
    <row r="3064" customFormat="false" ht="12.75" hidden="false" customHeight="false" outlineLevel="0" collapsed="false">
      <c r="A3064" s="0" t="n">
        <v>37460</v>
      </c>
      <c r="B3064" s="0" t="s">
        <v>4263</v>
      </c>
      <c r="C3064" s="0" t="s">
        <v>740</v>
      </c>
      <c r="D3064" s="0" t="s">
        <v>1221</v>
      </c>
      <c r="E3064" s="395" t="n">
        <v>21.7</v>
      </c>
    </row>
    <row r="3065" customFormat="false" ht="12.75" hidden="false" customHeight="false" outlineLevel="0" collapsed="false">
      <c r="A3065" s="0" t="n">
        <v>37458</v>
      </c>
      <c r="B3065" s="0" t="s">
        <v>4264</v>
      </c>
      <c r="C3065" s="0" t="s">
        <v>740</v>
      </c>
      <c r="D3065" s="0" t="s">
        <v>1228</v>
      </c>
      <c r="E3065" s="395" t="n">
        <v>6.36</v>
      </c>
    </row>
    <row r="3066" customFormat="false" ht="12.75" hidden="false" customHeight="false" outlineLevel="0" collapsed="false">
      <c r="A3066" s="0" t="n">
        <v>37454</v>
      </c>
      <c r="B3066" s="0" t="s">
        <v>4265</v>
      </c>
      <c r="C3066" s="0" t="s">
        <v>740</v>
      </c>
      <c r="D3066" s="0" t="s">
        <v>1221</v>
      </c>
      <c r="E3066" s="395" t="n">
        <v>1.67</v>
      </c>
    </row>
    <row r="3067" customFormat="false" ht="12.75" hidden="false" customHeight="false" outlineLevel="0" collapsed="false">
      <c r="A3067" s="0" t="n">
        <v>37455</v>
      </c>
      <c r="B3067" s="0" t="s">
        <v>4266</v>
      </c>
      <c r="C3067" s="0" t="s">
        <v>740</v>
      </c>
      <c r="D3067" s="0" t="s">
        <v>1221</v>
      </c>
      <c r="E3067" s="395" t="n">
        <v>2.81</v>
      </c>
    </row>
    <row r="3068" customFormat="false" ht="12.75" hidden="false" customHeight="false" outlineLevel="0" collapsed="false">
      <c r="A3068" s="0" t="n">
        <v>37459</v>
      </c>
      <c r="B3068" s="0" t="s">
        <v>4267</v>
      </c>
      <c r="C3068" s="0" t="s">
        <v>740</v>
      </c>
      <c r="D3068" s="0" t="s">
        <v>1221</v>
      </c>
      <c r="E3068" s="395" t="n">
        <v>8.93</v>
      </c>
    </row>
    <row r="3069" customFormat="false" ht="12.75" hidden="false" customHeight="false" outlineLevel="0" collapsed="false">
      <c r="A3069" s="0" t="n">
        <v>21029</v>
      </c>
      <c r="B3069" s="0" t="s">
        <v>4268</v>
      </c>
      <c r="C3069" s="0" t="s">
        <v>88</v>
      </c>
      <c r="D3069" s="0" t="s">
        <v>1228</v>
      </c>
      <c r="E3069" s="395" t="n">
        <v>335</v>
      </c>
    </row>
    <row r="3070" customFormat="false" ht="12.75" hidden="false" customHeight="false" outlineLevel="0" collapsed="false">
      <c r="A3070" s="0" t="n">
        <v>21030</v>
      </c>
      <c r="B3070" s="0" t="s">
        <v>4269</v>
      </c>
      <c r="C3070" s="0" t="s">
        <v>88</v>
      </c>
      <c r="D3070" s="0" t="s">
        <v>1221</v>
      </c>
      <c r="E3070" s="395" t="n">
        <v>412.94</v>
      </c>
    </row>
    <row r="3071" customFormat="false" ht="12.75" hidden="false" customHeight="false" outlineLevel="0" collapsed="false">
      <c r="A3071" s="0" t="n">
        <v>21031</v>
      </c>
      <c r="B3071" s="0" t="s">
        <v>4270</v>
      </c>
      <c r="C3071" s="0" t="s">
        <v>88</v>
      </c>
      <c r="D3071" s="0" t="s">
        <v>1221</v>
      </c>
      <c r="E3071" s="395" t="n">
        <v>514.1</v>
      </c>
    </row>
    <row r="3072" customFormat="false" ht="12.75" hidden="false" customHeight="false" outlineLevel="0" collapsed="false">
      <c r="A3072" s="0" t="n">
        <v>21032</v>
      </c>
      <c r="B3072" s="0" t="s">
        <v>4271</v>
      </c>
      <c r="C3072" s="0" t="s">
        <v>88</v>
      </c>
      <c r="D3072" s="0" t="s">
        <v>1221</v>
      </c>
      <c r="E3072" s="395" t="n">
        <v>548.93</v>
      </c>
    </row>
    <row r="3073" customFormat="false" ht="12.75" hidden="false" customHeight="false" outlineLevel="0" collapsed="false">
      <c r="A3073" s="0" t="n">
        <v>37527</v>
      </c>
      <c r="B3073" s="0" t="s">
        <v>4272</v>
      </c>
      <c r="C3073" s="0" t="s">
        <v>88</v>
      </c>
      <c r="D3073" s="0" t="s">
        <v>1221</v>
      </c>
      <c r="E3073" s="395" t="n">
        <v>495.86</v>
      </c>
    </row>
    <row r="3074" customFormat="false" ht="12.75" hidden="false" customHeight="false" outlineLevel="0" collapsed="false">
      <c r="A3074" s="0" t="n">
        <v>37528</v>
      </c>
      <c r="B3074" s="0" t="s">
        <v>4273</v>
      </c>
      <c r="C3074" s="0" t="s">
        <v>88</v>
      </c>
      <c r="D3074" s="0" t="s">
        <v>1221</v>
      </c>
      <c r="E3074" s="395" t="n">
        <v>591.22</v>
      </c>
    </row>
    <row r="3075" customFormat="false" ht="12.75" hidden="false" customHeight="false" outlineLevel="0" collapsed="false">
      <c r="A3075" s="0" t="n">
        <v>37529</v>
      </c>
      <c r="B3075" s="0" t="s">
        <v>4274</v>
      </c>
      <c r="C3075" s="0" t="s">
        <v>88</v>
      </c>
      <c r="D3075" s="0" t="s">
        <v>1221</v>
      </c>
      <c r="E3075" s="395" t="n">
        <v>597.02</v>
      </c>
    </row>
    <row r="3076" customFormat="false" ht="12.75" hidden="false" customHeight="false" outlineLevel="0" collapsed="false">
      <c r="A3076" s="0" t="n">
        <v>37530</v>
      </c>
      <c r="B3076" s="0" t="s">
        <v>4275</v>
      </c>
      <c r="C3076" s="0" t="s">
        <v>88</v>
      </c>
      <c r="D3076" s="0" t="s">
        <v>1221</v>
      </c>
      <c r="E3076" s="395" t="n">
        <v>779.45</v>
      </c>
    </row>
    <row r="3077" customFormat="false" ht="12.75" hidden="false" customHeight="false" outlineLevel="0" collapsed="false">
      <c r="A3077" s="0" t="n">
        <v>21034</v>
      </c>
      <c r="B3077" s="0" t="s">
        <v>4276</v>
      </c>
      <c r="C3077" s="0" t="s">
        <v>88</v>
      </c>
      <c r="D3077" s="0" t="s">
        <v>1221</v>
      </c>
      <c r="E3077" s="395" t="n">
        <v>665.02</v>
      </c>
    </row>
    <row r="3078" customFormat="false" ht="12.75" hidden="false" customHeight="false" outlineLevel="0" collapsed="false">
      <c r="A3078" s="0" t="n">
        <v>37531</v>
      </c>
      <c r="B3078" s="0" t="s">
        <v>4277</v>
      </c>
      <c r="C3078" s="0" t="s">
        <v>88</v>
      </c>
      <c r="D3078" s="0" t="s">
        <v>1221</v>
      </c>
      <c r="E3078" s="395" t="n">
        <v>837.5</v>
      </c>
    </row>
    <row r="3079" customFormat="false" ht="12.75" hidden="false" customHeight="false" outlineLevel="0" collapsed="false">
      <c r="A3079" s="0" t="n">
        <v>21036</v>
      </c>
      <c r="B3079" s="0" t="s">
        <v>4278</v>
      </c>
      <c r="C3079" s="0" t="s">
        <v>88</v>
      </c>
      <c r="D3079" s="0" t="s">
        <v>1221</v>
      </c>
      <c r="E3079" s="395" t="n">
        <v>1018.26</v>
      </c>
    </row>
    <row r="3080" customFormat="false" ht="12.75" hidden="false" customHeight="false" outlineLevel="0" collapsed="false">
      <c r="A3080" s="0" t="n">
        <v>21037</v>
      </c>
      <c r="B3080" s="0" t="s">
        <v>4279</v>
      </c>
      <c r="C3080" s="0" t="s">
        <v>88</v>
      </c>
      <c r="D3080" s="0" t="s">
        <v>1221</v>
      </c>
      <c r="E3080" s="395" t="n">
        <v>1160.89</v>
      </c>
    </row>
    <row r="3081" customFormat="false" ht="12.75" hidden="false" customHeight="false" outlineLevel="0" collapsed="false">
      <c r="A3081" s="0" t="n">
        <v>20185</v>
      </c>
      <c r="B3081" s="0" t="s">
        <v>4280</v>
      </c>
      <c r="C3081" s="0" t="s">
        <v>740</v>
      </c>
      <c r="D3081" s="0" t="s">
        <v>1221</v>
      </c>
      <c r="E3081" s="395" t="n">
        <v>25.83</v>
      </c>
    </row>
    <row r="3082" customFormat="false" ht="12.75" hidden="false" customHeight="false" outlineLevel="0" collapsed="false">
      <c r="A3082" s="0" t="n">
        <v>20260</v>
      </c>
      <c r="B3082" s="0" t="s">
        <v>4281</v>
      </c>
      <c r="C3082" s="0" t="s">
        <v>88</v>
      </c>
      <c r="D3082" s="0" t="s">
        <v>1221</v>
      </c>
      <c r="E3082" s="395" t="n">
        <v>20.77</v>
      </c>
    </row>
    <row r="3083" customFormat="false" ht="12.75" hidden="false" customHeight="false" outlineLevel="0" collapsed="false">
      <c r="A3083" s="0" t="n">
        <v>37523</v>
      </c>
      <c r="B3083" s="0" t="s">
        <v>4282</v>
      </c>
      <c r="C3083" s="0" t="s">
        <v>88</v>
      </c>
      <c r="D3083" s="0" t="s">
        <v>1223</v>
      </c>
      <c r="E3083" s="395" t="n">
        <v>512653.3</v>
      </c>
    </row>
    <row r="3084" customFormat="false" ht="12.75" hidden="false" customHeight="false" outlineLevel="0" collapsed="false">
      <c r="A3084" s="0" t="n">
        <v>37515</v>
      </c>
      <c r="B3084" s="0" t="s">
        <v>4283</v>
      </c>
      <c r="C3084" s="0" t="s">
        <v>88</v>
      </c>
      <c r="D3084" s="0" t="s">
        <v>1223</v>
      </c>
      <c r="E3084" s="395" t="n">
        <v>455775</v>
      </c>
    </row>
    <row r="3085" customFormat="false" ht="12.75" hidden="false" customHeight="false" outlineLevel="0" collapsed="false">
      <c r="A3085" s="0" t="n">
        <v>12899</v>
      </c>
      <c r="B3085" s="0" t="s">
        <v>4284</v>
      </c>
      <c r="C3085" s="0" t="s">
        <v>88</v>
      </c>
      <c r="D3085" s="0" t="s">
        <v>1223</v>
      </c>
      <c r="E3085" s="395" t="n">
        <v>107.13</v>
      </c>
    </row>
    <row r="3086" customFormat="false" ht="12.75" hidden="false" customHeight="false" outlineLevel="0" collapsed="false">
      <c r="A3086" s="0" t="n">
        <v>12898</v>
      </c>
      <c r="B3086" s="0" t="s">
        <v>4285</v>
      </c>
      <c r="C3086" s="0" t="s">
        <v>88</v>
      </c>
      <c r="D3086" s="0" t="s">
        <v>1223</v>
      </c>
      <c r="E3086" s="395" t="n">
        <v>169.94</v>
      </c>
    </row>
    <row r="3087" customFormat="false" ht="12.75" hidden="false" customHeight="false" outlineLevel="0" collapsed="false">
      <c r="A3087" s="0" t="n">
        <v>42528</v>
      </c>
      <c r="B3087" s="0" t="s">
        <v>4286</v>
      </c>
      <c r="C3087" s="0" t="s">
        <v>751</v>
      </c>
      <c r="D3087" s="0" t="s">
        <v>1221</v>
      </c>
      <c r="E3087" s="395" t="n">
        <v>10.52</v>
      </c>
    </row>
    <row r="3088" customFormat="false" ht="12.75" hidden="false" customHeight="false" outlineLevel="0" collapsed="false">
      <c r="A3088" s="0" t="n">
        <v>39696</v>
      </c>
      <c r="B3088" s="0" t="s">
        <v>4287</v>
      </c>
      <c r="C3088" s="0" t="s">
        <v>751</v>
      </c>
      <c r="D3088" s="0" t="s">
        <v>1228</v>
      </c>
      <c r="E3088" s="395" t="n">
        <v>7.4</v>
      </c>
    </row>
    <row r="3089" customFormat="false" ht="12.75" hidden="false" customHeight="false" outlineLevel="0" collapsed="false">
      <c r="A3089" s="0" t="n">
        <v>39700</v>
      </c>
      <c r="B3089" s="0" t="s">
        <v>4288</v>
      </c>
      <c r="C3089" s="0" t="s">
        <v>751</v>
      </c>
      <c r="D3089" s="0" t="s">
        <v>1221</v>
      </c>
      <c r="E3089" s="395" t="n">
        <v>24.36</v>
      </c>
    </row>
    <row r="3090" customFormat="false" ht="12.75" hidden="false" customHeight="false" outlineLevel="0" collapsed="false">
      <c r="A3090" s="0" t="n">
        <v>11621</v>
      </c>
      <c r="B3090" s="0" t="s">
        <v>4289</v>
      </c>
      <c r="C3090" s="0" t="s">
        <v>751</v>
      </c>
      <c r="D3090" s="0" t="s">
        <v>1221</v>
      </c>
      <c r="E3090" s="395" t="n">
        <v>48.48</v>
      </c>
    </row>
    <row r="3091" customFormat="false" ht="12.75" hidden="false" customHeight="false" outlineLevel="0" collapsed="false">
      <c r="A3091" s="0" t="n">
        <v>4014</v>
      </c>
      <c r="B3091" s="0" t="s">
        <v>4290</v>
      </c>
      <c r="C3091" s="0" t="s">
        <v>751</v>
      </c>
      <c r="D3091" s="0" t="s">
        <v>1221</v>
      </c>
      <c r="E3091" s="395" t="n">
        <v>50.16</v>
      </c>
    </row>
    <row r="3092" customFormat="false" ht="12.75" hidden="false" customHeight="false" outlineLevel="0" collapsed="false">
      <c r="A3092" s="0" t="n">
        <v>4015</v>
      </c>
      <c r="B3092" s="0" t="s">
        <v>4291</v>
      </c>
      <c r="C3092" s="0" t="s">
        <v>751</v>
      </c>
      <c r="D3092" s="0" t="s">
        <v>1221</v>
      </c>
      <c r="E3092" s="395" t="n">
        <v>61.59</v>
      </c>
    </row>
    <row r="3093" customFormat="false" ht="12.75" hidden="false" customHeight="false" outlineLevel="0" collapsed="false">
      <c r="A3093" s="0" t="n">
        <v>4017</v>
      </c>
      <c r="B3093" s="0" t="s">
        <v>4292</v>
      </c>
      <c r="C3093" s="0" t="s">
        <v>751</v>
      </c>
      <c r="D3093" s="0" t="s">
        <v>1221</v>
      </c>
      <c r="E3093" s="395" t="n">
        <v>89.63</v>
      </c>
    </row>
    <row r="3094" customFormat="false" ht="12.75" hidden="false" customHeight="false" outlineLevel="0" collapsed="false">
      <c r="A3094" s="0" t="n">
        <v>4016</v>
      </c>
      <c r="B3094" s="0" t="s">
        <v>4293</v>
      </c>
      <c r="C3094" s="0" t="s">
        <v>751</v>
      </c>
      <c r="D3094" s="0" t="s">
        <v>1228</v>
      </c>
      <c r="E3094" s="395" t="n">
        <v>35.4</v>
      </c>
    </row>
    <row r="3095" customFormat="false" ht="12.75" hidden="false" customHeight="false" outlineLevel="0" collapsed="false">
      <c r="A3095" s="0" t="n">
        <v>39699</v>
      </c>
      <c r="B3095" s="0" t="s">
        <v>4294</v>
      </c>
      <c r="C3095" s="0" t="s">
        <v>751</v>
      </c>
      <c r="D3095" s="0" t="s">
        <v>1221</v>
      </c>
      <c r="E3095" s="395" t="n">
        <v>17.66</v>
      </c>
    </row>
    <row r="3096" customFormat="false" ht="12.75" hidden="false" customHeight="false" outlineLevel="0" collapsed="false">
      <c r="A3096" s="0" t="n">
        <v>38544</v>
      </c>
      <c r="B3096" s="0" t="s">
        <v>4295</v>
      </c>
      <c r="C3096" s="0" t="s">
        <v>751</v>
      </c>
      <c r="D3096" s="0" t="s">
        <v>1221</v>
      </c>
      <c r="E3096" s="395" t="n">
        <v>9.08</v>
      </c>
    </row>
    <row r="3097" customFormat="false" ht="12.75" hidden="false" customHeight="false" outlineLevel="0" collapsed="false">
      <c r="A3097" s="0" t="n">
        <v>38545</v>
      </c>
      <c r="B3097" s="0" t="s">
        <v>4296</v>
      </c>
      <c r="C3097" s="0" t="s">
        <v>751</v>
      </c>
      <c r="D3097" s="0" t="s">
        <v>1221</v>
      </c>
      <c r="E3097" s="395" t="n">
        <v>5.84</v>
      </c>
    </row>
    <row r="3098" customFormat="false" ht="12.75" hidden="false" customHeight="false" outlineLevel="0" collapsed="false">
      <c r="A3098" s="0" t="n">
        <v>42527</v>
      </c>
      <c r="B3098" s="0" t="s">
        <v>4297</v>
      </c>
      <c r="C3098" s="0" t="s">
        <v>751</v>
      </c>
      <c r="D3098" s="0" t="s">
        <v>1221</v>
      </c>
      <c r="E3098" s="395" t="n">
        <v>27.8</v>
      </c>
    </row>
    <row r="3099" customFormat="false" ht="12.75" hidden="false" customHeight="false" outlineLevel="0" collapsed="false">
      <c r="A3099" s="0" t="n">
        <v>39323</v>
      </c>
      <c r="B3099" s="0" t="s">
        <v>4298</v>
      </c>
      <c r="C3099" s="0" t="s">
        <v>751</v>
      </c>
      <c r="D3099" s="0" t="s">
        <v>1221</v>
      </c>
      <c r="E3099" s="395" t="n">
        <v>22.27</v>
      </c>
    </row>
    <row r="3100" customFormat="false" ht="12.75" hidden="false" customHeight="false" outlineLevel="0" collapsed="false">
      <c r="A3100" s="0" t="n">
        <v>626</v>
      </c>
      <c r="B3100" s="0" t="s">
        <v>4299</v>
      </c>
      <c r="C3100" s="0" t="s">
        <v>753</v>
      </c>
      <c r="D3100" s="0" t="s">
        <v>1228</v>
      </c>
      <c r="E3100" s="395" t="n">
        <v>20.88</v>
      </c>
    </row>
    <row r="3101" customFormat="false" ht="12.75" hidden="false" customHeight="false" outlineLevel="0" collapsed="false">
      <c r="A3101" s="0" t="n">
        <v>44504</v>
      </c>
      <c r="B3101" s="0" t="s">
        <v>4300</v>
      </c>
      <c r="C3101" s="0" t="s">
        <v>751</v>
      </c>
      <c r="D3101" s="0" t="s">
        <v>1223</v>
      </c>
      <c r="E3101" s="395" t="n">
        <v>14.77</v>
      </c>
    </row>
    <row r="3102" customFormat="false" ht="12.75" hidden="false" customHeight="false" outlineLevel="0" collapsed="false">
      <c r="A3102" s="0" t="n">
        <v>44505</v>
      </c>
      <c r="B3102" s="0" t="s">
        <v>4301</v>
      </c>
      <c r="C3102" s="0" t="s">
        <v>751</v>
      </c>
      <c r="D3102" s="0" t="s">
        <v>1223</v>
      </c>
      <c r="E3102" s="395" t="n">
        <v>22.29</v>
      </c>
    </row>
    <row r="3103" customFormat="false" ht="12.75" hidden="false" customHeight="false" outlineLevel="0" collapsed="false">
      <c r="A3103" s="0" t="n">
        <v>44506</v>
      </c>
      <c r="B3103" s="0" t="s">
        <v>4302</v>
      </c>
      <c r="C3103" s="0" t="s">
        <v>751</v>
      </c>
      <c r="D3103" s="0" t="s">
        <v>1223</v>
      </c>
      <c r="E3103" s="395" t="n">
        <v>23.66</v>
      </c>
    </row>
    <row r="3104" customFormat="false" ht="12.75" hidden="false" customHeight="false" outlineLevel="0" collapsed="false">
      <c r="A3104" s="0" t="n">
        <v>44507</v>
      </c>
      <c r="B3104" s="0" t="s">
        <v>4303</v>
      </c>
      <c r="C3104" s="0" t="s">
        <v>751</v>
      </c>
      <c r="D3104" s="0" t="s">
        <v>1223</v>
      </c>
      <c r="E3104" s="395" t="n">
        <v>29.58</v>
      </c>
    </row>
    <row r="3105" customFormat="false" ht="12.75" hidden="false" customHeight="false" outlineLevel="0" collapsed="false">
      <c r="A3105" s="0" t="n">
        <v>44508</v>
      </c>
      <c r="B3105" s="0" t="s">
        <v>4304</v>
      </c>
      <c r="C3105" s="0" t="s">
        <v>751</v>
      </c>
      <c r="D3105" s="0" t="s">
        <v>1223</v>
      </c>
      <c r="E3105" s="395" t="n">
        <v>44.36</v>
      </c>
    </row>
    <row r="3106" customFormat="false" ht="12.75" hidden="false" customHeight="false" outlineLevel="0" collapsed="false">
      <c r="A3106" s="0" t="n">
        <v>44509</v>
      </c>
      <c r="B3106" s="0" t="s">
        <v>4305</v>
      </c>
      <c r="C3106" s="0" t="s">
        <v>751</v>
      </c>
      <c r="D3106" s="0" t="s">
        <v>1223</v>
      </c>
      <c r="E3106" s="395" t="n">
        <v>59.42</v>
      </c>
    </row>
    <row r="3107" customFormat="false" ht="12.75" hidden="false" customHeight="false" outlineLevel="0" collapsed="false">
      <c r="A3107" s="0" t="n">
        <v>44510</v>
      </c>
      <c r="B3107" s="0" t="s">
        <v>4306</v>
      </c>
      <c r="C3107" s="0" t="s">
        <v>751</v>
      </c>
      <c r="D3107" s="0" t="s">
        <v>1223</v>
      </c>
      <c r="E3107" s="395" t="n">
        <v>73.79</v>
      </c>
    </row>
    <row r="3108" customFormat="false" ht="12.75" hidden="false" customHeight="false" outlineLevel="0" collapsed="false">
      <c r="A3108" s="0" t="n">
        <v>44512</v>
      </c>
      <c r="B3108" s="0" t="s">
        <v>4307</v>
      </c>
      <c r="C3108" s="0" t="s">
        <v>751</v>
      </c>
      <c r="D3108" s="0" t="s">
        <v>1223</v>
      </c>
      <c r="E3108" s="395" t="n">
        <v>16.47</v>
      </c>
    </row>
    <row r="3109" customFormat="false" ht="12.75" hidden="false" customHeight="false" outlineLevel="0" collapsed="false">
      <c r="A3109" s="0" t="n">
        <v>44513</v>
      </c>
      <c r="B3109" s="0" t="s">
        <v>4308</v>
      </c>
      <c r="C3109" s="0" t="s">
        <v>751</v>
      </c>
      <c r="D3109" s="0" t="s">
        <v>1223</v>
      </c>
      <c r="E3109" s="395" t="n">
        <v>23.25</v>
      </c>
    </row>
    <row r="3110" customFormat="false" ht="12.75" hidden="false" customHeight="false" outlineLevel="0" collapsed="false">
      <c r="A3110" s="0" t="n">
        <v>44514</v>
      </c>
      <c r="B3110" s="0" t="s">
        <v>4309</v>
      </c>
      <c r="C3110" s="0" t="s">
        <v>751</v>
      </c>
      <c r="D3110" s="0" t="s">
        <v>1223</v>
      </c>
      <c r="E3110" s="395" t="n">
        <v>26.35</v>
      </c>
    </row>
    <row r="3111" customFormat="false" ht="12.75" hidden="false" customHeight="false" outlineLevel="0" collapsed="false">
      <c r="A3111" s="0" t="n">
        <v>44515</v>
      </c>
      <c r="B3111" s="0" t="s">
        <v>4310</v>
      </c>
      <c r="C3111" s="0" t="s">
        <v>751</v>
      </c>
      <c r="D3111" s="0" t="s">
        <v>1223</v>
      </c>
      <c r="E3111" s="395" t="n">
        <v>32.36</v>
      </c>
    </row>
    <row r="3112" customFormat="false" ht="12.75" hidden="false" customHeight="false" outlineLevel="0" collapsed="false">
      <c r="A3112" s="0" t="n">
        <v>44511</v>
      </c>
      <c r="B3112" s="0" t="s">
        <v>4311</v>
      </c>
      <c r="C3112" s="0" t="s">
        <v>751</v>
      </c>
      <c r="D3112" s="0" t="s">
        <v>1223</v>
      </c>
      <c r="E3112" s="395" t="n">
        <v>47.9</v>
      </c>
    </row>
    <row r="3113" customFormat="false" ht="12.75" hidden="false" customHeight="false" outlineLevel="0" collapsed="false">
      <c r="A3113" s="0" t="n">
        <v>44516</v>
      </c>
      <c r="B3113" s="0" t="s">
        <v>4312</v>
      </c>
      <c r="C3113" s="0" t="s">
        <v>751</v>
      </c>
      <c r="D3113" s="0" t="s">
        <v>1223</v>
      </c>
      <c r="E3113" s="395" t="n">
        <v>64.73</v>
      </c>
    </row>
    <row r="3114" customFormat="false" ht="12.75" hidden="false" customHeight="false" outlineLevel="0" collapsed="false">
      <c r="A3114" s="0" t="n">
        <v>44517</v>
      </c>
      <c r="B3114" s="0" t="s">
        <v>4313</v>
      </c>
      <c r="C3114" s="0" t="s">
        <v>751</v>
      </c>
      <c r="D3114" s="0" t="s">
        <v>1223</v>
      </c>
      <c r="E3114" s="395" t="n">
        <v>80.74</v>
      </c>
    </row>
    <row r="3115" customFormat="false" ht="12.75" hidden="false" customHeight="false" outlineLevel="0" collapsed="false">
      <c r="A3115" s="0" t="n">
        <v>11479</v>
      </c>
      <c r="B3115" s="0" t="s">
        <v>4314</v>
      </c>
      <c r="C3115" s="0" t="s">
        <v>88</v>
      </c>
      <c r="D3115" s="0" t="s">
        <v>1221</v>
      </c>
      <c r="E3115" s="395" t="n">
        <v>32.58</v>
      </c>
    </row>
    <row r="3116" customFormat="false" ht="12.75" hidden="false" customHeight="false" outlineLevel="0" collapsed="false">
      <c r="A3116" s="0" t="n">
        <v>11481</v>
      </c>
      <c r="B3116" s="0" t="s">
        <v>4315</v>
      </c>
      <c r="C3116" s="0" t="s">
        <v>88</v>
      </c>
      <c r="D3116" s="0" t="s">
        <v>1221</v>
      </c>
      <c r="E3116" s="395" t="n">
        <v>29.48</v>
      </c>
    </row>
    <row r="3117" customFormat="false" ht="12.75" hidden="false" customHeight="false" outlineLevel="0" collapsed="false">
      <c r="A3117" s="0" t="n">
        <v>43609</v>
      </c>
      <c r="B3117" s="0" t="s">
        <v>4316</v>
      </c>
      <c r="C3117" s="0" t="s">
        <v>88</v>
      </c>
      <c r="D3117" s="0" t="s">
        <v>1221</v>
      </c>
      <c r="E3117" s="395" t="n">
        <v>29.48</v>
      </c>
    </row>
    <row r="3118" customFormat="false" ht="12.75" hidden="false" customHeight="false" outlineLevel="0" collapsed="false">
      <c r="A3118" s="0" t="n">
        <v>11478</v>
      </c>
      <c r="B3118" s="0" t="s">
        <v>4317</v>
      </c>
      <c r="C3118" s="0" t="s">
        <v>88</v>
      </c>
      <c r="D3118" s="0" t="s">
        <v>1221</v>
      </c>
      <c r="E3118" s="395" t="n">
        <v>55.91</v>
      </c>
    </row>
    <row r="3119" customFormat="false" ht="12.75" hidden="false" customHeight="false" outlineLevel="0" collapsed="false">
      <c r="A3119" s="0" t="n">
        <v>43608</v>
      </c>
      <c r="B3119" s="0" t="s">
        <v>4318</v>
      </c>
      <c r="C3119" s="0" t="s">
        <v>88</v>
      </c>
      <c r="D3119" s="0" t="s">
        <v>1221</v>
      </c>
      <c r="E3119" s="395" t="n">
        <v>42.66</v>
      </c>
    </row>
    <row r="3120" customFormat="false" ht="12.75" hidden="false" customHeight="false" outlineLevel="0" collapsed="false">
      <c r="A3120" s="0" t="n">
        <v>11476</v>
      </c>
      <c r="B3120" s="0" t="s">
        <v>4319</v>
      </c>
      <c r="C3120" s="0" t="s">
        <v>88</v>
      </c>
      <c r="D3120" s="0" t="s">
        <v>1221</v>
      </c>
      <c r="E3120" s="395" t="n">
        <v>42.66</v>
      </c>
    </row>
    <row r="3121" customFormat="false" ht="12.75" hidden="false" customHeight="false" outlineLevel="0" collapsed="false">
      <c r="A3121" s="0" t="n">
        <v>40637</v>
      </c>
      <c r="B3121" s="0" t="s">
        <v>4320</v>
      </c>
      <c r="C3121" s="0" t="s">
        <v>88</v>
      </c>
      <c r="D3121" s="0" t="s">
        <v>1223</v>
      </c>
      <c r="E3121" s="395" t="n">
        <v>840929.8</v>
      </c>
    </row>
    <row r="3122" customFormat="false" ht="12.75" hidden="false" customHeight="false" outlineLevel="0" collapsed="false">
      <c r="A3122" s="0" t="n">
        <v>13836</v>
      </c>
      <c r="B3122" s="0" t="s">
        <v>4321</v>
      </c>
      <c r="C3122" s="0" t="s">
        <v>88</v>
      </c>
      <c r="D3122" s="0" t="s">
        <v>1223</v>
      </c>
      <c r="E3122" s="395" t="n">
        <v>70491.09</v>
      </c>
    </row>
    <row r="3123" customFormat="false" ht="12.75" hidden="false" customHeight="false" outlineLevel="0" collapsed="false">
      <c r="A3123" s="0" t="n">
        <v>14534</v>
      </c>
      <c r="B3123" s="0" t="s">
        <v>4322</v>
      </c>
      <c r="C3123" s="0" t="s">
        <v>88</v>
      </c>
      <c r="D3123" s="0" t="s">
        <v>1223</v>
      </c>
      <c r="E3123" s="395" t="n">
        <v>29509.43</v>
      </c>
    </row>
    <row r="3124" customFormat="false" ht="12.75" hidden="false" customHeight="false" outlineLevel="0" collapsed="false">
      <c r="A3124" s="0" t="n">
        <v>14619</v>
      </c>
      <c r="B3124" s="0" t="s">
        <v>4323</v>
      </c>
      <c r="C3124" s="0" t="s">
        <v>88</v>
      </c>
      <c r="D3124" s="0" t="s">
        <v>1221</v>
      </c>
      <c r="E3124" s="395" t="n">
        <v>14713.03</v>
      </c>
    </row>
    <row r="3125" customFormat="false" ht="12.75" hidden="false" customHeight="false" outlineLevel="0" collapsed="false">
      <c r="A3125" s="0" t="n">
        <v>14535</v>
      </c>
      <c r="B3125" s="0" t="s">
        <v>4324</v>
      </c>
      <c r="C3125" s="0" t="s">
        <v>88</v>
      </c>
      <c r="D3125" s="0" t="s">
        <v>1223</v>
      </c>
      <c r="E3125" s="395" t="n">
        <v>292883.95</v>
      </c>
    </row>
    <row r="3126" customFormat="false" ht="12.75" hidden="false" customHeight="false" outlineLevel="0" collapsed="false">
      <c r="A3126" s="0" t="n">
        <v>39813</v>
      </c>
      <c r="B3126" s="0" t="s">
        <v>4325</v>
      </c>
      <c r="C3126" s="0" t="s">
        <v>88</v>
      </c>
      <c r="D3126" s="0" t="s">
        <v>1223</v>
      </c>
      <c r="E3126" s="395" t="n">
        <v>28911.98</v>
      </c>
    </row>
    <row r="3127" customFormat="false" ht="12.75" hidden="false" customHeight="false" outlineLevel="0" collapsed="false">
      <c r="A3127" s="0" t="n">
        <v>40403</v>
      </c>
      <c r="B3127" s="0" t="s">
        <v>4326</v>
      </c>
      <c r="C3127" s="0" t="s">
        <v>88</v>
      </c>
      <c r="D3127" s="0" t="s">
        <v>1221</v>
      </c>
      <c r="E3127" s="395" t="n">
        <v>547.19</v>
      </c>
    </row>
    <row r="3128" customFormat="false" ht="12.75" hidden="false" customHeight="false" outlineLevel="0" collapsed="false">
      <c r="A3128" s="0" t="n">
        <v>12868</v>
      </c>
      <c r="B3128" s="0" t="s">
        <v>4327</v>
      </c>
      <c r="C3128" s="0" t="s">
        <v>1381</v>
      </c>
      <c r="D3128" s="0" t="s">
        <v>1221</v>
      </c>
      <c r="E3128" s="395" t="n">
        <v>17.56</v>
      </c>
    </row>
    <row r="3129" customFormat="false" ht="12.75" hidden="false" customHeight="false" outlineLevel="0" collapsed="false">
      <c r="A3129" s="0" t="n">
        <v>40916</v>
      </c>
      <c r="B3129" s="0" t="s">
        <v>4328</v>
      </c>
      <c r="C3129" s="0" t="s">
        <v>1383</v>
      </c>
      <c r="D3129" s="0" t="s">
        <v>1221</v>
      </c>
      <c r="E3129" s="395" t="n">
        <v>3130.5</v>
      </c>
    </row>
    <row r="3130" customFormat="false" ht="12.75" hidden="false" customHeight="false" outlineLevel="0" collapsed="false">
      <c r="A3130" s="0" t="n">
        <v>4755</v>
      </c>
      <c r="B3130" s="0" t="s">
        <v>4329</v>
      </c>
      <c r="C3130" s="0" t="s">
        <v>1381</v>
      </c>
      <c r="D3130" s="0" t="s">
        <v>1221</v>
      </c>
      <c r="E3130" s="395" t="n">
        <v>18.97</v>
      </c>
    </row>
    <row r="3131" customFormat="false" ht="12.75" hidden="false" customHeight="false" outlineLevel="0" collapsed="false">
      <c r="A3131" s="0" t="n">
        <v>41067</v>
      </c>
      <c r="B3131" s="0" t="s">
        <v>4330</v>
      </c>
      <c r="C3131" s="0" t="s">
        <v>1383</v>
      </c>
      <c r="D3131" s="0" t="s">
        <v>1221</v>
      </c>
      <c r="E3131" s="395" t="n">
        <v>3377.81</v>
      </c>
    </row>
    <row r="3132" customFormat="false" ht="12.75" hidden="false" customHeight="false" outlineLevel="0" collapsed="false">
      <c r="A3132" s="0" t="n">
        <v>38463</v>
      </c>
      <c r="B3132" s="0" t="s">
        <v>4331</v>
      </c>
      <c r="C3132" s="0" t="s">
        <v>88</v>
      </c>
      <c r="D3132" s="0" t="s">
        <v>1221</v>
      </c>
      <c r="E3132" s="395" t="n">
        <v>38.36</v>
      </c>
    </row>
    <row r="3133" customFormat="false" ht="12.75" hidden="false" customHeight="false" outlineLevel="0" collapsed="false">
      <c r="A3133" s="0" t="n">
        <v>40703</v>
      </c>
      <c r="B3133" s="0" t="s">
        <v>4332</v>
      </c>
      <c r="C3133" s="0" t="s">
        <v>88</v>
      </c>
      <c r="D3133" s="0" t="s">
        <v>1228</v>
      </c>
      <c r="E3133" s="395" t="n">
        <v>7000</v>
      </c>
    </row>
    <row r="3134" customFormat="false" ht="12.75" hidden="false" customHeight="false" outlineLevel="0" collapsed="false">
      <c r="A3134" s="0" t="n">
        <v>14531</v>
      </c>
      <c r="B3134" s="0" t="s">
        <v>4333</v>
      </c>
      <c r="C3134" s="0" t="s">
        <v>88</v>
      </c>
      <c r="D3134" s="0" t="s">
        <v>1221</v>
      </c>
      <c r="E3134" s="395" t="n">
        <v>13050.63</v>
      </c>
    </row>
    <row r="3135" customFormat="false" ht="12.75" hidden="false" customHeight="false" outlineLevel="0" collapsed="false">
      <c r="A3135" s="0" t="n">
        <v>36533</v>
      </c>
      <c r="B3135" s="0" t="s">
        <v>4334</v>
      </c>
      <c r="C3135" s="0" t="s">
        <v>88</v>
      </c>
      <c r="D3135" s="0" t="s">
        <v>1221</v>
      </c>
      <c r="E3135" s="395" t="n">
        <v>15017.94</v>
      </c>
    </row>
    <row r="3136" customFormat="false" ht="12.75" hidden="false" customHeight="false" outlineLevel="0" collapsed="false">
      <c r="A3136" s="0" t="n">
        <v>11616</v>
      </c>
      <c r="B3136" s="0" t="s">
        <v>4335</v>
      </c>
      <c r="C3136" s="0" t="s">
        <v>88</v>
      </c>
      <c r="D3136" s="0" t="s">
        <v>1221</v>
      </c>
      <c r="E3136" s="395" t="n">
        <v>14184.23</v>
      </c>
    </row>
    <row r="3137" customFormat="false" ht="12.75" hidden="false" customHeight="false" outlineLevel="0" collapsed="false">
      <c r="A3137" s="0" t="n">
        <v>41898</v>
      </c>
      <c r="B3137" s="0" t="s">
        <v>4336</v>
      </c>
      <c r="C3137" s="0" t="s">
        <v>88</v>
      </c>
      <c r="D3137" s="0" t="s">
        <v>1221</v>
      </c>
      <c r="E3137" s="395" t="n">
        <v>15959.18</v>
      </c>
    </row>
    <row r="3138" customFormat="false" ht="12.75" hidden="false" customHeight="false" outlineLevel="0" collapsed="false">
      <c r="A3138" s="0" t="n">
        <v>13447</v>
      </c>
      <c r="B3138" s="0" t="s">
        <v>4337</v>
      </c>
      <c r="C3138" s="0" t="s">
        <v>88</v>
      </c>
      <c r="D3138" s="0" t="s">
        <v>1221</v>
      </c>
      <c r="E3138" s="395" t="n">
        <v>29366</v>
      </c>
    </row>
    <row r="3139" customFormat="false" ht="12.75" hidden="false" customHeight="false" outlineLevel="0" collapsed="false">
      <c r="A3139" s="0" t="n">
        <v>14529</v>
      </c>
      <c r="B3139" s="0" t="s">
        <v>4338</v>
      </c>
      <c r="C3139" s="0" t="s">
        <v>88</v>
      </c>
      <c r="D3139" s="0" t="s">
        <v>1221</v>
      </c>
      <c r="E3139" s="395" t="n">
        <v>16423.65</v>
      </c>
    </row>
    <row r="3140" customFormat="false" ht="12.75" hidden="false" customHeight="false" outlineLevel="0" collapsed="false">
      <c r="A3140" s="0" t="n">
        <v>10747</v>
      </c>
      <c r="B3140" s="0" t="s">
        <v>4339</v>
      </c>
      <c r="C3140" s="0" t="s">
        <v>88</v>
      </c>
      <c r="D3140" s="0" t="s">
        <v>1221</v>
      </c>
      <c r="E3140" s="395" t="n">
        <v>16114.11</v>
      </c>
    </row>
    <row r="3141" customFormat="false" ht="12.75" hidden="false" customHeight="false" outlineLevel="0" collapsed="false">
      <c r="A3141" s="0" t="n">
        <v>36141</v>
      </c>
      <c r="B3141" s="0" t="s">
        <v>4340</v>
      </c>
      <c r="C3141" s="0" t="s">
        <v>88</v>
      </c>
      <c r="D3141" s="0" t="s">
        <v>1221</v>
      </c>
      <c r="E3141" s="395" t="n">
        <v>40.39</v>
      </c>
    </row>
    <row r="3142" customFormat="false" ht="12.75" hidden="false" customHeight="false" outlineLevel="0" collapsed="false">
      <c r="A3142" s="0" t="n">
        <v>43651</v>
      </c>
      <c r="B3142" s="0" t="s">
        <v>4341</v>
      </c>
      <c r="C3142" s="0" t="s">
        <v>753</v>
      </c>
      <c r="D3142" s="0" t="s">
        <v>1221</v>
      </c>
      <c r="E3142" s="395" t="n">
        <v>7.57</v>
      </c>
    </row>
    <row r="3143" customFormat="false" ht="12.75" hidden="false" customHeight="false" outlineLevel="0" collapsed="false">
      <c r="A3143" s="0" t="n">
        <v>43626</v>
      </c>
      <c r="B3143" s="0" t="s">
        <v>4342</v>
      </c>
      <c r="C3143" s="0" t="s">
        <v>753</v>
      </c>
      <c r="D3143" s="0" t="s">
        <v>1228</v>
      </c>
      <c r="E3143" s="395" t="n">
        <v>4.21</v>
      </c>
    </row>
    <row r="3144" customFormat="false" ht="12.75" hidden="false" customHeight="false" outlineLevel="0" collapsed="false">
      <c r="A3144" s="0" t="n">
        <v>39434</v>
      </c>
      <c r="B3144" s="0" t="s">
        <v>4343</v>
      </c>
      <c r="C3144" s="0" t="s">
        <v>753</v>
      </c>
      <c r="D3144" s="0" t="s">
        <v>1221</v>
      </c>
      <c r="E3144" s="395" t="n">
        <v>3.16</v>
      </c>
    </row>
    <row r="3145" customFormat="false" ht="12.75" hidden="false" customHeight="false" outlineLevel="0" collapsed="false">
      <c r="A3145" s="0" t="n">
        <v>39433</v>
      </c>
      <c r="B3145" s="0" t="s">
        <v>4344</v>
      </c>
      <c r="C3145" s="0" t="s">
        <v>753</v>
      </c>
      <c r="D3145" s="0" t="s">
        <v>1221</v>
      </c>
      <c r="E3145" s="395" t="n">
        <v>2.51</v>
      </c>
    </row>
    <row r="3146" customFormat="false" ht="12.75" hidden="false" customHeight="false" outlineLevel="0" collapsed="false">
      <c r="A3146" s="0" t="n">
        <v>4049</v>
      </c>
      <c r="B3146" s="0" t="s">
        <v>4345</v>
      </c>
      <c r="C3146" s="0" t="s">
        <v>1271</v>
      </c>
      <c r="D3146" s="0" t="s">
        <v>1221</v>
      </c>
      <c r="E3146" s="395" t="n">
        <v>84.5</v>
      </c>
    </row>
    <row r="3147" customFormat="false" ht="12.75" hidden="false" customHeight="false" outlineLevel="0" collapsed="false">
      <c r="A3147" s="0" t="n">
        <v>38120</v>
      </c>
      <c r="B3147" s="0" t="s">
        <v>4346</v>
      </c>
      <c r="C3147" s="0" t="s">
        <v>753</v>
      </c>
      <c r="D3147" s="0" t="s">
        <v>1221</v>
      </c>
      <c r="E3147" s="395" t="n">
        <v>148.59</v>
      </c>
    </row>
    <row r="3148" customFormat="false" ht="12.75" hidden="false" customHeight="false" outlineLevel="0" collapsed="false">
      <c r="A3148" s="0" t="n">
        <v>43652</v>
      </c>
      <c r="B3148" s="0" t="s">
        <v>4347</v>
      </c>
      <c r="C3148" s="0" t="s">
        <v>753</v>
      </c>
      <c r="D3148" s="0" t="s">
        <v>1221</v>
      </c>
      <c r="E3148" s="395" t="n">
        <v>16.96</v>
      </c>
    </row>
    <row r="3149" customFormat="false" ht="12.75" hidden="false" customHeight="false" outlineLevel="0" collapsed="false">
      <c r="A3149" s="0" t="n">
        <v>10498</v>
      </c>
      <c r="B3149" s="0" t="s">
        <v>4348</v>
      </c>
      <c r="C3149" s="0" t="s">
        <v>753</v>
      </c>
      <c r="D3149" s="0" t="s">
        <v>1221</v>
      </c>
      <c r="E3149" s="395" t="n">
        <v>5.69</v>
      </c>
    </row>
    <row r="3150" customFormat="false" ht="12.75" hidden="false" customHeight="false" outlineLevel="0" collapsed="false">
      <c r="A3150" s="0" t="n">
        <v>4823</v>
      </c>
      <c r="B3150" s="0" t="s">
        <v>4349</v>
      </c>
      <c r="C3150" s="0" t="s">
        <v>753</v>
      </c>
      <c r="D3150" s="0" t="s">
        <v>1221</v>
      </c>
      <c r="E3150" s="395" t="n">
        <v>42.01</v>
      </c>
    </row>
    <row r="3151" customFormat="false" ht="12.75" hidden="false" customHeight="false" outlineLevel="0" collapsed="false">
      <c r="A3151" s="0" t="n">
        <v>38877</v>
      </c>
      <c r="B3151" s="0" t="s">
        <v>4350</v>
      </c>
      <c r="C3151" s="0" t="s">
        <v>753</v>
      </c>
      <c r="D3151" s="0" t="s">
        <v>1221</v>
      </c>
      <c r="E3151" s="395" t="n">
        <v>5.7</v>
      </c>
    </row>
    <row r="3152" customFormat="false" ht="12.75" hidden="false" customHeight="false" outlineLevel="0" collapsed="false">
      <c r="A3152" s="0" t="n">
        <v>34546</v>
      </c>
      <c r="B3152" s="0" t="s">
        <v>4351</v>
      </c>
      <c r="C3152" s="0" t="s">
        <v>753</v>
      </c>
      <c r="D3152" s="0" t="s">
        <v>1221</v>
      </c>
      <c r="E3152" s="395" t="n">
        <v>5.87</v>
      </c>
    </row>
    <row r="3153" customFormat="false" ht="12.75" hidden="false" customHeight="false" outlineLevel="0" collapsed="false">
      <c r="A3153" s="0" t="n">
        <v>41387</v>
      </c>
      <c r="B3153" s="0" t="s">
        <v>4352</v>
      </c>
      <c r="C3153" s="0" t="s">
        <v>740</v>
      </c>
      <c r="D3153" s="0" t="s">
        <v>1221</v>
      </c>
      <c r="E3153" s="395" t="n">
        <v>40.86</v>
      </c>
    </row>
    <row r="3154" customFormat="false" ht="12.75" hidden="false" customHeight="false" outlineLevel="0" collapsed="false">
      <c r="A3154" s="0" t="n">
        <v>41388</v>
      </c>
      <c r="B3154" s="0" t="s">
        <v>4353</v>
      </c>
      <c r="C3154" s="0" t="s">
        <v>740</v>
      </c>
      <c r="D3154" s="0" t="s">
        <v>1221</v>
      </c>
      <c r="E3154" s="395" t="n">
        <v>49.03</v>
      </c>
    </row>
    <row r="3155" customFormat="false" ht="12.75" hidden="false" customHeight="false" outlineLevel="0" collapsed="false">
      <c r="A3155" s="0" t="n">
        <v>41380</v>
      </c>
      <c r="B3155" s="0" t="s">
        <v>4354</v>
      </c>
      <c r="C3155" s="0" t="s">
        <v>88</v>
      </c>
      <c r="D3155" s="0" t="s">
        <v>1221</v>
      </c>
      <c r="E3155" s="395" t="n">
        <v>326.2</v>
      </c>
    </row>
    <row r="3156" customFormat="false" ht="12.75" hidden="false" customHeight="false" outlineLevel="0" collapsed="false">
      <c r="A3156" s="0" t="n">
        <v>41381</v>
      </c>
      <c r="B3156" s="0" t="s">
        <v>4355</v>
      </c>
      <c r="C3156" s="0" t="s">
        <v>88</v>
      </c>
      <c r="D3156" s="0" t="s">
        <v>1221</v>
      </c>
      <c r="E3156" s="395" t="n">
        <v>341.74</v>
      </c>
    </row>
    <row r="3157" customFormat="false" ht="12.75" hidden="false" customHeight="false" outlineLevel="0" collapsed="false">
      <c r="A3157" s="0" t="n">
        <v>41382</v>
      </c>
      <c r="B3157" s="0" t="s">
        <v>4356</v>
      </c>
      <c r="C3157" s="0" t="s">
        <v>88</v>
      </c>
      <c r="D3157" s="0" t="s">
        <v>1221</v>
      </c>
      <c r="E3157" s="395" t="n">
        <v>330.78</v>
      </c>
    </row>
    <row r="3158" customFormat="false" ht="12.75" hidden="false" customHeight="false" outlineLevel="0" collapsed="false">
      <c r="A3158" s="0" t="n">
        <v>41383</v>
      </c>
      <c r="B3158" s="0" t="s">
        <v>4357</v>
      </c>
      <c r="C3158" s="0" t="s">
        <v>88</v>
      </c>
      <c r="D3158" s="0" t="s">
        <v>1221</v>
      </c>
      <c r="E3158" s="395" t="n">
        <v>448.97</v>
      </c>
    </row>
    <row r="3159" customFormat="false" ht="12.75" hidden="false" customHeight="false" outlineLevel="0" collapsed="false">
      <c r="A3159" s="0" t="n">
        <v>41385</v>
      </c>
      <c r="B3159" s="0" t="s">
        <v>4358</v>
      </c>
      <c r="C3159" s="0" t="s">
        <v>88</v>
      </c>
      <c r="D3159" s="0" t="s">
        <v>1221</v>
      </c>
      <c r="E3159" s="395" t="n">
        <v>558.69</v>
      </c>
    </row>
    <row r="3160" customFormat="false" ht="12.75" hidden="false" customHeight="false" outlineLevel="0" collapsed="false">
      <c r="A3160" s="0" t="n">
        <v>11079</v>
      </c>
      <c r="B3160" s="0" t="s">
        <v>4359</v>
      </c>
      <c r="C3160" s="0" t="s">
        <v>757</v>
      </c>
      <c r="D3160" s="0" t="s">
        <v>1221</v>
      </c>
      <c r="E3160" s="395" t="n">
        <v>3315.08</v>
      </c>
    </row>
    <row r="3161" customFormat="false" ht="12.75" hidden="false" customHeight="false" outlineLevel="0" collapsed="false">
      <c r="A3161" s="0" t="n">
        <v>11082</v>
      </c>
      <c r="B3161" s="0" t="s">
        <v>4360</v>
      </c>
      <c r="C3161" s="0" t="s">
        <v>757</v>
      </c>
      <c r="D3161" s="0" t="s">
        <v>1221</v>
      </c>
      <c r="E3161" s="395" t="n">
        <v>3315.08</v>
      </c>
    </row>
    <row r="3162" customFormat="false" ht="12.75" hidden="false" customHeight="false" outlineLevel="0" collapsed="false">
      <c r="A3162" s="0" t="n">
        <v>4058</v>
      </c>
      <c r="B3162" s="0" t="s">
        <v>4361</v>
      </c>
      <c r="C3162" s="0" t="s">
        <v>1381</v>
      </c>
      <c r="D3162" s="0" t="s">
        <v>1221</v>
      </c>
      <c r="E3162" s="395" t="n">
        <v>21.49</v>
      </c>
    </row>
    <row r="3163" customFormat="false" ht="12.75" hidden="false" customHeight="false" outlineLevel="0" collapsed="false">
      <c r="A3163" s="0" t="n">
        <v>40974</v>
      </c>
      <c r="B3163" s="0" t="s">
        <v>4362</v>
      </c>
      <c r="C3163" s="0" t="s">
        <v>1383</v>
      </c>
      <c r="D3163" s="0" t="s">
        <v>1221</v>
      </c>
      <c r="E3163" s="395" t="n">
        <v>3828.07</v>
      </c>
    </row>
    <row r="3164" customFormat="false" ht="12.75" hidden="false" customHeight="false" outlineLevel="0" collapsed="false">
      <c r="A3164" s="0" t="n">
        <v>34794</v>
      </c>
      <c r="B3164" s="0" t="s">
        <v>4363</v>
      </c>
      <c r="C3164" s="0" t="s">
        <v>1381</v>
      </c>
      <c r="D3164" s="0" t="s">
        <v>1221</v>
      </c>
      <c r="E3164" s="395" t="n">
        <v>20.27</v>
      </c>
    </row>
    <row r="3165" customFormat="false" ht="12.75" hidden="false" customHeight="false" outlineLevel="0" collapsed="false">
      <c r="A3165" s="0" t="n">
        <v>40925</v>
      </c>
      <c r="B3165" s="0" t="s">
        <v>4364</v>
      </c>
      <c r="C3165" s="0" t="s">
        <v>1383</v>
      </c>
      <c r="D3165" s="0" t="s">
        <v>1221</v>
      </c>
      <c r="E3165" s="395" t="n">
        <v>3611.43</v>
      </c>
    </row>
    <row r="3166" customFormat="false" ht="12.75" hidden="false" customHeight="false" outlineLevel="0" collapsed="false">
      <c r="A3166" s="0" t="n">
        <v>13741</v>
      </c>
      <c r="B3166" s="0" t="s">
        <v>4365</v>
      </c>
      <c r="C3166" s="0" t="s">
        <v>88</v>
      </c>
      <c r="D3166" s="0" t="s">
        <v>1221</v>
      </c>
      <c r="E3166" s="395" t="n">
        <v>2627.44</v>
      </c>
    </row>
    <row r="3167" customFormat="false" ht="12.75" hidden="false" customHeight="false" outlineLevel="0" collapsed="false">
      <c r="A3167" s="0" t="n">
        <v>3288</v>
      </c>
      <c r="B3167" s="0" t="s">
        <v>4366</v>
      </c>
      <c r="C3167" s="0" t="s">
        <v>740</v>
      </c>
      <c r="D3167" s="0" t="s">
        <v>1228</v>
      </c>
      <c r="E3167" s="395" t="n">
        <v>6.5</v>
      </c>
    </row>
    <row r="3168" customFormat="false" ht="12.75" hidden="false" customHeight="false" outlineLevel="0" collapsed="false">
      <c r="A3168" s="0" t="n">
        <v>13587</v>
      </c>
      <c r="B3168" s="0" t="s">
        <v>4367</v>
      </c>
      <c r="C3168" s="0" t="s">
        <v>740</v>
      </c>
      <c r="D3168" s="0" t="s">
        <v>1221</v>
      </c>
      <c r="E3168" s="395" t="n">
        <v>3.92</v>
      </c>
    </row>
    <row r="3169" customFormat="false" ht="12.75" hidden="false" customHeight="false" outlineLevel="0" collapsed="false">
      <c r="A3169" s="0" t="n">
        <v>38598</v>
      </c>
      <c r="B3169" s="0" t="s">
        <v>4368</v>
      </c>
      <c r="C3169" s="0" t="s">
        <v>88</v>
      </c>
      <c r="D3169" s="0" t="s">
        <v>1221</v>
      </c>
      <c r="E3169" s="395" t="n">
        <v>3.2</v>
      </c>
    </row>
    <row r="3170" customFormat="false" ht="12.75" hidden="false" customHeight="false" outlineLevel="0" collapsed="false">
      <c r="A3170" s="0" t="n">
        <v>38595</v>
      </c>
      <c r="B3170" s="0" t="s">
        <v>4369</v>
      </c>
      <c r="C3170" s="0" t="s">
        <v>88</v>
      </c>
      <c r="D3170" s="0" t="s">
        <v>1221</v>
      </c>
      <c r="E3170" s="395" t="n">
        <v>2.71</v>
      </c>
    </row>
    <row r="3171" customFormat="false" ht="12.75" hidden="false" customHeight="false" outlineLevel="0" collapsed="false">
      <c r="A3171" s="0" t="n">
        <v>38592</v>
      </c>
      <c r="B3171" s="0" t="s">
        <v>4370</v>
      </c>
      <c r="C3171" s="0" t="s">
        <v>88</v>
      </c>
      <c r="D3171" s="0" t="s">
        <v>1221</v>
      </c>
      <c r="E3171" s="395" t="n">
        <v>2.74</v>
      </c>
    </row>
    <row r="3172" customFormat="false" ht="12.75" hidden="false" customHeight="false" outlineLevel="0" collapsed="false">
      <c r="A3172" s="0" t="n">
        <v>38588</v>
      </c>
      <c r="B3172" s="0" t="s">
        <v>4371</v>
      </c>
      <c r="C3172" s="0" t="s">
        <v>88</v>
      </c>
      <c r="D3172" s="0" t="s">
        <v>1221</v>
      </c>
      <c r="E3172" s="395" t="n">
        <v>2.19</v>
      </c>
    </row>
    <row r="3173" customFormat="false" ht="12.75" hidden="false" customHeight="false" outlineLevel="0" collapsed="false">
      <c r="A3173" s="0" t="n">
        <v>38593</v>
      </c>
      <c r="B3173" s="0" t="s">
        <v>4372</v>
      </c>
      <c r="C3173" s="0" t="s">
        <v>88</v>
      </c>
      <c r="D3173" s="0" t="s">
        <v>1221</v>
      </c>
      <c r="E3173" s="395" t="n">
        <v>3.03</v>
      </c>
    </row>
    <row r="3174" customFormat="false" ht="12.75" hidden="false" customHeight="false" outlineLevel="0" collapsed="false">
      <c r="A3174" s="0" t="n">
        <v>38589</v>
      </c>
      <c r="B3174" s="0" t="s">
        <v>4373</v>
      </c>
      <c r="C3174" s="0" t="s">
        <v>88</v>
      </c>
      <c r="D3174" s="0" t="s">
        <v>1221</v>
      </c>
      <c r="E3174" s="395" t="n">
        <v>2.3</v>
      </c>
    </row>
    <row r="3175" customFormat="false" ht="12.75" hidden="false" customHeight="false" outlineLevel="0" collapsed="false">
      <c r="A3175" s="0" t="n">
        <v>38594</v>
      </c>
      <c r="B3175" s="0" t="s">
        <v>4374</v>
      </c>
      <c r="C3175" s="0" t="s">
        <v>88</v>
      </c>
      <c r="D3175" s="0" t="s">
        <v>1221</v>
      </c>
      <c r="E3175" s="395" t="n">
        <v>4.77</v>
      </c>
    </row>
    <row r="3176" customFormat="false" ht="12.75" hidden="false" customHeight="false" outlineLevel="0" collapsed="false">
      <c r="A3176" s="0" t="n">
        <v>34773</v>
      </c>
      <c r="B3176" s="0" t="s">
        <v>4375</v>
      </c>
      <c r="C3176" s="0" t="s">
        <v>88</v>
      </c>
      <c r="D3176" s="0" t="s">
        <v>1221</v>
      </c>
      <c r="E3176" s="395" t="n">
        <v>2.26</v>
      </c>
    </row>
    <row r="3177" customFormat="false" ht="12.75" hidden="false" customHeight="false" outlineLevel="0" collapsed="false">
      <c r="A3177" s="0" t="n">
        <v>34769</v>
      </c>
      <c r="B3177" s="0" t="s">
        <v>4376</v>
      </c>
      <c r="C3177" s="0" t="s">
        <v>88</v>
      </c>
      <c r="D3177" s="0" t="s">
        <v>1221</v>
      </c>
      <c r="E3177" s="395" t="n">
        <v>2.8</v>
      </c>
    </row>
    <row r="3178" customFormat="false" ht="12.75" hidden="false" customHeight="false" outlineLevel="0" collapsed="false">
      <c r="A3178" s="0" t="n">
        <v>34763</v>
      </c>
      <c r="B3178" s="0" t="s">
        <v>4377</v>
      </c>
      <c r="C3178" s="0" t="s">
        <v>88</v>
      </c>
      <c r="D3178" s="0" t="s">
        <v>1221</v>
      </c>
      <c r="E3178" s="395" t="n">
        <v>1.72</v>
      </c>
    </row>
    <row r="3179" customFormat="false" ht="12.75" hidden="false" customHeight="false" outlineLevel="0" collapsed="false">
      <c r="A3179" s="0" t="n">
        <v>34774</v>
      </c>
      <c r="B3179" s="0" t="s">
        <v>4378</v>
      </c>
      <c r="C3179" s="0" t="s">
        <v>88</v>
      </c>
      <c r="D3179" s="0" t="s">
        <v>1221</v>
      </c>
      <c r="E3179" s="395" t="n">
        <v>2.14</v>
      </c>
    </row>
    <row r="3180" customFormat="false" ht="12.75" hidden="false" customHeight="false" outlineLevel="0" collapsed="false">
      <c r="A3180" s="0" t="n">
        <v>34771</v>
      </c>
      <c r="B3180" s="0" t="s">
        <v>4379</v>
      </c>
      <c r="C3180" s="0" t="s">
        <v>88</v>
      </c>
      <c r="D3180" s="0" t="s">
        <v>1221</v>
      </c>
      <c r="E3180" s="395" t="n">
        <v>2.58</v>
      </c>
    </row>
    <row r="3181" customFormat="false" ht="12.75" hidden="false" customHeight="false" outlineLevel="0" collapsed="false">
      <c r="A3181" s="0" t="n">
        <v>34764</v>
      </c>
      <c r="B3181" s="0" t="s">
        <v>4380</v>
      </c>
      <c r="C3181" s="0" t="s">
        <v>88</v>
      </c>
      <c r="D3181" s="0" t="s">
        <v>1221</v>
      </c>
      <c r="E3181" s="395" t="n">
        <v>1.69</v>
      </c>
    </row>
    <row r="3182" customFormat="false" ht="12.75" hidden="false" customHeight="false" outlineLevel="0" collapsed="false">
      <c r="A3182" s="0" t="n">
        <v>34788</v>
      </c>
      <c r="B3182" s="0" t="s">
        <v>4381</v>
      </c>
      <c r="C3182" s="0" t="s">
        <v>88</v>
      </c>
      <c r="D3182" s="0" t="s">
        <v>1221</v>
      </c>
      <c r="E3182" s="395" t="n">
        <v>1.55</v>
      </c>
    </row>
    <row r="3183" customFormat="false" ht="12.75" hidden="false" customHeight="false" outlineLevel="0" collapsed="false">
      <c r="A3183" s="0" t="n">
        <v>34781</v>
      </c>
      <c r="B3183" s="0" t="s">
        <v>4382</v>
      </c>
      <c r="C3183" s="0" t="s">
        <v>88</v>
      </c>
      <c r="D3183" s="0" t="s">
        <v>1221</v>
      </c>
      <c r="E3183" s="395" t="n">
        <v>1.76</v>
      </c>
    </row>
    <row r="3184" customFormat="false" ht="12.75" hidden="false" customHeight="false" outlineLevel="0" collapsed="false">
      <c r="A3184" s="0" t="n">
        <v>41682</v>
      </c>
      <c r="B3184" s="0" t="s">
        <v>4383</v>
      </c>
      <c r="C3184" s="0" t="s">
        <v>88</v>
      </c>
      <c r="D3184" s="0" t="s">
        <v>1221</v>
      </c>
      <c r="E3184" s="395" t="n">
        <v>32.99</v>
      </c>
    </row>
    <row r="3185" customFormat="false" ht="12.75" hidden="false" customHeight="false" outlineLevel="0" collapsed="false">
      <c r="A3185" s="0" t="n">
        <v>41683</v>
      </c>
      <c r="B3185" s="0" t="s">
        <v>4384</v>
      </c>
      <c r="C3185" s="0" t="s">
        <v>88</v>
      </c>
      <c r="D3185" s="0" t="s">
        <v>1221</v>
      </c>
      <c r="E3185" s="395" t="n">
        <v>24.27</v>
      </c>
    </row>
    <row r="3186" customFormat="false" ht="12.75" hidden="false" customHeight="false" outlineLevel="0" collapsed="false">
      <c r="A3186" s="0" t="n">
        <v>41680</v>
      </c>
      <c r="B3186" s="0" t="s">
        <v>4385</v>
      </c>
      <c r="C3186" s="0" t="s">
        <v>88</v>
      </c>
      <c r="D3186" s="0" t="s">
        <v>1221</v>
      </c>
      <c r="E3186" s="395" t="n">
        <v>13.07</v>
      </c>
    </row>
    <row r="3187" customFormat="false" ht="12.75" hidden="false" customHeight="false" outlineLevel="0" collapsed="false">
      <c r="A3187" s="0" t="n">
        <v>41679</v>
      </c>
      <c r="B3187" s="0" t="s">
        <v>4386</v>
      </c>
      <c r="C3187" s="0" t="s">
        <v>88</v>
      </c>
      <c r="D3187" s="0" t="s">
        <v>1221</v>
      </c>
      <c r="E3187" s="395" t="n">
        <v>29.87</v>
      </c>
    </row>
    <row r="3188" customFormat="false" ht="12.75" hidden="false" customHeight="false" outlineLevel="0" collapsed="false">
      <c r="A3188" s="0" t="n">
        <v>41681</v>
      </c>
      <c r="B3188" s="0" t="s">
        <v>4387</v>
      </c>
      <c r="C3188" s="0" t="s">
        <v>88</v>
      </c>
      <c r="D3188" s="0" t="s">
        <v>1221</v>
      </c>
      <c r="E3188" s="395" t="n">
        <v>20.44</v>
      </c>
    </row>
    <row r="3189" customFormat="false" ht="12.75" hidden="false" customHeight="false" outlineLevel="0" collapsed="false">
      <c r="A3189" s="0" t="n">
        <v>43386</v>
      </c>
      <c r="B3189" s="0" t="s">
        <v>4388</v>
      </c>
      <c r="C3189" s="0" t="s">
        <v>88</v>
      </c>
      <c r="D3189" s="0" t="s">
        <v>1221</v>
      </c>
      <c r="E3189" s="395" t="n">
        <v>46.68</v>
      </c>
    </row>
    <row r="3190" customFormat="false" ht="12.75" hidden="false" customHeight="false" outlineLevel="0" collapsed="false">
      <c r="A3190" s="0" t="n">
        <v>4059</v>
      </c>
      <c r="B3190" s="0" t="s">
        <v>4389</v>
      </c>
      <c r="C3190" s="0" t="s">
        <v>740</v>
      </c>
      <c r="D3190" s="0" t="s">
        <v>1221</v>
      </c>
      <c r="E3190" s="395" t="n">
        <v>32.99</v>
      </c>
    </row>
    <row r="3191" customFormat="false" ht="12.75" hidden="false" customHeight="false" outlineLevel="0" collapsed="false">
      <c r="A3191" s="0" t="n">
        <v>4062</v>
      </c>
      <c r="B3191" s="0" t="s">
        <v>4390</v>
      </c>
      <c r="C3191" s="0" t="s">
        <v>88</v>
      </c>
      <c r="D3191" s="0" t="s">
        <v>1221</v>
      </c>
      <c r="E3191" s="395" t="n">
        <v>32.99</v>
      </c>
    </row>
    <row r="3192" customFormat="false" ht="12.75" hidden="false" customHeight="false" outlineLevel="0" collapsed="false">
      <c r="A3192" s="0" t="n">
        <v>4061</v>
      </c>
      <c r="B3192" s="0" t="s">
        <v>4391</v>
      </c>
      <c r="C3192" s="0" t="s">
        <v>88</v>
      </c>
      <c r="D3192" s="0" t="s">
        <v>1221</v>
      </c>
      <c r="E3192" s="395" t="n">
        <v>41.08</v>
      </c>
    </row>
    <row r="3193" customFormat="false" ht="12.75" hidden="false" customHeight="false" outlineLevel="0" collapsed="false">
      <c r="A3193" s="0" t="n">
        <v>41315</v>
      </c>
      <c r="B3193" s="0" t="s">
        <v>4392</v>
      </c>
      <c r="C3193" s="0" t="s">
        <v>753</v>
      </c>
      <c r="D3193" s="0" t="s">
        <v>1221</v>
      </c>
      <c r="E3193" s="395" t="n">
        <v>95.34</v>
      </c>
    </row>
    <row r="3194" customFormat="false" ht="12.75" hidden="false" customHeight="false" outlineLevel="0" collapsed="false">
      <c r="A3194" s="0" t="n">
        <v>43148</v>
      </c>
      <c r="B3194" s="0" t="s">
        <v>4393</v>
      </c>
      <c r="C3194" s="0" t="s">
        <v>753</v>
      </c>
      <c r="D3194" s="0" t="s">
        <v>1221</v>
      </c>
      <c r="E3194" s="395" t="n">
        <v>64.71</v>
      </c>
    </row>
    <row r="3195" customFormat="false" ht="12.75" hidden="false" customHeight="false" outlineLevel="0" collapsed="false">
      <c r="A3195" s="0" t="n">
        <v>43147</v>
      </c>
      <c r="B3195" s="0" t="s">
        <v>4394</v>
      </c>
      <c r="C3195" s="0" t="s">
        <v>753</v>
      </c>
      <c r="D3195" s="0" t="s">
        <v>1221</v>
      </c>
      <c r="E3195" s="395" t="n">
        <v>25.06</v>
      </c>
    </row>
    <row r="3196" customFormat="false" ht="12.75" hidden="false" customHeight="false" outlineLevel="0" collapsed="false">
      <c r="A3196" s="0" t="n">
        <v>10608</v>
      </c>
      <c r="B3196" s="0" t="s">
        <v>4395</v>
      </c>
      <c r="C3196" s="0" t="s">
        <v>88</v>
      </c>
      <c r="D3196" s="0" t="s">
        <v>1223</v>
      </c>
      <c r="E3196" s="395" t="n">
        <v>10084.05</v>
      </c>
    </row>
    <row r="3197" customFormat="false" ht="12.75" hidden="false" customHeight="false" outlineLevel="0" collapsed="false">
      <c r="A3197" s="0" t="n">
        <v>4069</v>
      </c>
      <c r="B3197" s="0" t="s">
        <v>4396</v>
      </c>
      <c r="C3197" s="0" t="s">
        <v>1381</v>
      </c>
      <c r="D3197" s="0" t="s">
        <v>1221</v>
      </c>
      <c r="E3197" s="395" t="n">
        <v>40.93</v>
      </c>
    </row>
    <row r="3198" customFormat="false" ht="12.75" hidden="false" customHeight="false" outlineLevel="0" collapsed="false">
      <c r="A3198" s="0" t="n">
        <v>40819</v>
      </c>
      <c r="B3198" s="0" t="s">
        <v>4397</v>
      </c>
      <c r="C3198" s="0" t="s">
        <v>1383</v>
      </c>
      <c r="D3198" s="0" t="s">
        <v>1221</v>
      </c>
      <c r="E3198" s="395" t="n">
        <v>7290.29</v>
      </c>
    </row>
    <row r="3199" customFormat="false" ht="12.75" hidden="false" customHeight="false" outlineLevel="0" collapsed="false">
      <c r="A3199" s="0" t="n">
        <v>34361</v>
      </c>
      <c r="B3199" s="0" t="s">
        <v>4398</v>
      </c>
      <c r="C3199" s="0" t="s">
        <v>753</v>
      </c>
      <c r="D3199" s="0" t="s">
        <v>1221</v>
      </c>
      <c r="E3199" s="395" t="n">
        <v>18.24</v>
      </c>
    </row>
    <row r="3200" customFormat="false" ht="12.75" hidden="false" customHeight="false" outlineLevel="0" collapsed="false">
      <c r="A3200" s="0" t="n">
        <v>36512</v>
      </c>
      <c r="B3200" s="0" t="s">
        <v>4399</v>
      </c>
      <c r="C3200" s="0" t="s">
        <v>88</v>
      </c>
      <c r="D3200" s="0" t="s">
        <v>1223</v>
      </c>
      <c r="E3200" s="395" t="n">
        <v>20484.79</v>
      </c>
    </row>
    <row r="3201" customFormat="false" ht="12.75" hidden="false" customHeight="false" outlineLevel="0" collapsed="false">
      <c r="A3201" s="0" t="n">
        <v>44478</v>
      </c>
      <c r="B3201" s="0" t="s">
        <v>4400</v>
      </c>
      <c r="C3201" s="0" t="s">
        <v>753</v>
      </c>
      <c r="D3201" s="0" t="s">
        <v>1221</v>
      </c>
      <c r="E3201" s="395" t="n">
        <v>7.46</v>
      </c>
    </row>
    <row r="3202" customFormat="false" ht="12.75" hidden="false" customHeight="false" outlineLevel="0" collapsed="false">
      <c r="A3202" s="0" t="n">
        <v>44477</v>
      </c>
      <c r="B3202" s="0" t="s">
        <v>4401</v>
      </c>
      <c r="C3202" s="0" t="s">
        <v>753</v>
      </c>
      <c r="D3202" s="0" t="s">
        <v>1221</v>
      </c>
      <c r="E3202" s="395" t="n">
        <v>7.46</v>
      </c>
    </row>
    <row r="3203" customFormat="false" ht="12.75" hidden="false" customHeight="false" outlineLevel="0" collapsed="false">
      <c r="A3203" s="0" t="n">
        <v>11697</v>
      </c>
      <c r="B3203" s="0" t="s">
        <v>4402</v>
      </c>
      <c r="C3203" s="0" t="s">
        <v>88</v>
      </c>
      <c r="D3203" s="0" t="s">
        <v>1221</v>
      </c>
      <c r="E3203" s="395" t="n">
        <v>519.87</v>
      </c>
    </row>
    <row r="3204" customFormat="false" ht="12.75" hidden="false" customHeight="false" outlineLevel="0" collapsed="false">
      <c r="A3204" s="0" t="n">
        <v>11698</v>
      </c>
      <c r="B3204" s="0" t="s">
        <v>4403</v>
      </c>
      <c r="C3204" s="0" t="s">
        <v>88</v>
      </c>
      <c r="D3204" s="0" t="s">
        <v>1221</v>
      </c>
      <c r="E3204" s="395" t="n">
        <v>620.17</v>
      </c>
    </row>
    <row r="3205" customFormat="false" ht="12.75" hidden="false" customHeight="false" outlineLevel="0" collapsed="false">
      <c r="A3205" s="0" t="n">
        <v>10432</v>
      </c>
      <c r="B3205" s="0" t="s">
        <v>4404</v>
      </c>
      <c r="C3205" s="0" t="s">
        <v>88</v>
      </c>
      <c r="D3205" s="0" t="s">
        <v>1221</v>
      </c>
      <c r="E3205" s="395" t="n">
        <v>295.81</v>
      </c>
    </row>
    <row r="3206" customFormat="false" ht="12.75" hidden="false" customHeight="false" outlineLevel="0" collapsed="false">
      <c r="A3206" s="0" t="n">
        <v>11699</v>
      </c>
      <c r="B3206" s="0" t="s">
        <v>4405</v>
      </c>
      <c r="C3206" s="0" t="s">
        <v>88</v>
      </c>
      <c r="D3206" s="0" t="s">
        <v>1221</v>
      </c>
      <c r="E3206" s="395" t="n">
        <v>685.43</v>
      </c>
    </row>
    <row r="3207" customFormat="false" ht="12.75" hidden="false" customHeight="false" outlineLevel="0" collapsed="false">
      <c r="A3207" s="0" t="n">
        <v>44020</v>
      </c>
      <c r="B3207" s="0" t="s">
        <v>4406</v>
      </c>
      <c r="C3207" s="0" t="s">
        <v>88</v>
      </c>
      <c r="D3207" s="0" t="s">
        <v>1221</v>
      </c>
      <c r="E3207" s="395" t="n">
        <v>729.79</v>
      </c>
    </row>
    <row r="3208" customFormat="false" ht="12.75" hidden="false" customHeight="false" outlineLevel="0" collapsed="false">
      <c r="A3208" s="0" t="n">
        <v>41420</v>
      </c>
      <c r="B3208" s="0" t="s">
        <v>4407</v>
      </c>
      <c r="C3208" s="0" t="s">
        <v>88</v>
      </c>
      <c r="D3208" s="0" t="s">
        <v>1221</v>
      </c>
      <c r="E3208" s="395" t="n">
        <v>8.31</v>
      </c>
    </row>
    <row r="3209" customFormat="false" ht="12.75" hidden="false" customHeight="false" outlineLevel="0" collapsed="false">
      <c r="A3209" s="0" t="n">
        <v>41422</v>
      </c>
      <c r="B3209" s="0" t="s">
        <v>855</v>
      </c>
      <c r="C3209" s="0" t="s">
        <v>88</v>
      </c>
      <c r="D3209" s="0" t="s">
        <v>1221</v>
      </c>
      <c r="E3209" s="395" t="n">
        <v>11.36</v>
      </c>
    </row>
    <row r="3210" customFormat="false" ht="12.75" hidden="false" customHeight="false" outlineLevel="0" collapsed="false">
      <c r="A3210" s="0" t="n">
        <v>41425</v>
      </c>
      <c r="B3210" s="0" t="s">
        <v>4408</v>
      </c>
      <c r="C3210" s="0" t="s">
        <v>88</v>
      </c>
      <c r="D3210" s="0" t="s">
        <v>1221</v>
      </c>
      <c r="E3210" s="395" t="n">
        <v>5.81</v>
      </c>
    </row>
    <row r="3211" customFormat="false" ht="12.75" hidden="false" customHeight="false" outlineLevel="0" collapsed="false">
      <c r="A3211" s="0" t="n">
        <v>41426</v>
      </c>
      <c r="B3211" s="0" t="s">
        <v>4409</v>
      </c>
      <c r="C3211" s="0" t="s">
        <v>88</v>
      </c>
      <c r="D3211" s="0" t="s">
        <v>1221</v>
      </c>
      <c r="E3211" s="395" t="n">
        <v>10.48</v>
      </c>
    </row>
    <row r="3212" customFormat="false" ht="12.75" hidden="false" customHeight="false" outlineLevel="0" collapsed="false">
      <c r="A3212" s="0" t="n">
        <v>41419</v>
      </c>
      <c r="B3212" s="0" t="s">
        <v>4410</v>
      </c>
      <c r="C3212" s="0" t="s">
        <v>88</v>
      </c>
      <c r="D3212" s="0" t="s">
        <v>1221</v>
      </c>
      <c r="E3212" s="395" t="n">
        <v>6.11</v>
      </c>
    </row>
    <row r="3213" customFormat="false" ht="12.75" hidden="false" customHeight="false" outlineLevel="0" collapsed="false">
      <c r="A3213" s="0" t="n">
        <v>41421</v>
      </c>
      <c r="B3213" s="0" t="s">
        <v>4411</v>
      </c>
      <c r="C3213" s="0" t="s">
        <v>88</v>
      </c>
      <c r="D3213" s="0" t="s">
        <v>1221</v>
      </c>
      <c r="E3213" s="395" t="n">
        <v>8.29</v>
      </c>
    </row>
    <row r="3214" customFormat="false" ht="12.75" hidden="false" customHeight="false" outlineLevel="0" collapsed="false">
      <c r="A3214" s="0" t="n">
        <v>41414</v>
      </c>
      <c r="B3214" s="0" t="s">
        <v>4412</v>
      </c>
      <c r="C3214" s="0" t="s">
        <v>88</v>
      </c>
      <c r="D3214" s="0" t="s">
        <v>1221</v>
      </c>
      <c r="E3214" s="395" t="n">
        <v>19.23</v>
      </c>
    </row>
    <row r="3215" customFormat="false" ht="12.75" hidden="false" customHeight="false" outlineLevel="0" collapsed="false">
      <c r="A3215" s="0" t="n">
        <v>41415</v>
      </c>
      <c r="B3215" s="0" t="s">
        <v>4413</v>
      </c>
      <c r="C3215" s="0" t="s">
        <v>88</v>
      </c>
      <c r="D3215" s="0" t="s">
        <v>1221</v>
      </c>
      <c r="E3215" s="395" t="n">
        <v>22.4</v>
      </c>
    </row>
    <row r="3216" customFormat="false" ht="12.75" hidden="false" customHeight="false" outlineLevel="0" collapsed="false">
      <c r="A3216" s="0" t="n">
        <v>37514</v>
      </c>
      <c r="B3216" s="0" t="s">
        <v>4414</v>
      </c>
      <c r="C3216" s="0" t="s">
        <v>88</v>
      </c>
      <c r="D3216" s="0" t="s">
        <v>1223</v>
      </c>
      <c r="E3216" s="395" t="n">
        <v>245000</v>
      </c>
    </row>
    <row r="3217" customFormat="false" ht="12.75" hidden="false" customHeight="false" outlineLevel="0" collapsed="false">
      <c r="A3217" s="0" t="n">
        <v>37519</v>
      </c>
      <c r="B3217" s="0" t="s">
        <v>4415</v>
      </c>
      <c r="C3217" s="0" t="s">
        <v>88</v>
      </c>
      <c r="D3217" s="0" t="s">
        <v>1223</v>
      </c>
      <c r="E3217" s="395" t="n">
        <v>378106.88</v>
      </c>
    </row>
    <row r="3218" customFormat="false" ht="12.75" hidden="false" customHeight="false" outlineLevel="0" collapsed="false">
      <c r="A3218" s="0" t="n">
        <v>37520</v>
      </c>
      <c r="B3218" s="0" t="s">
        <v>4416</v>
      </c>
      <c r="C3218" s="0" t="s">
        <v>88</v>
      </c>
      <c r="D3218" s="0" t="s">
        <v>1223</v>
      </c>
      <c r="E3218" s="395" t="n">
        <v>371908.4</v>
      </c>
    </row>
    <row r="3219" customFormat="false" ht="12.75" hidden="false" customHeight="false" outlineLevel="0" collapsed="false">
      <c r="A3219" s="0" t="n">
        <v>37521</v>
      </c>
      <c r="B3219" s="0" t="s">
        <v>4417</v>
      </c>
      <c r="C3219" s="0" t="s">
        <v>88</v>
      </c>
      <c r="D3219" s="0" t="s">
        <v>1223</v>
      </c>
      <c r="E3219" s="395" t="n">
        <v>453728.26</v>
      </c>
    </row>
    <row r="3220" customFormat="false" ht="12.75" hidden="false" customHeight="false" outlineLevel="0" collapsed="false">
      <c r="A3220" s="0" t="n">
        <v>37522</v>
      </c>
      <c r="B3220" s="0" t="s">
        <v>4418</v>
      </c>
      <c r="C3220" s="0" t="s">
        <v>88</v>
      </c>
      <c r="D3220" s="0" t="s">
        <v>1223</v>
      </c>
      <c r="E3220" s="395" t="n">
        <v>467379.02</v>
      </c>
    </row>
    <row r="3221" customFormat="false" ht="12.75" hidden="false" customHeight="false" outlineLevel="0" collapsed="false">
      <c r="A3221" s="0" t="n">
        <v>21109</v>
      </c>
      <c r="B3221" s="0" t="s">
        <v>4419</v>
      </c>
      <c r="C3221" s="0" t="s">
        <v>88</v>
      </c>
      <c r="D3221" s="0" t="s">
        <v>1223</v>
      </c>
      <c r="E3221" s="395" t="n">
        <v>37.69</v>
      </c>
    </row>
    <row r="3222" customFormat="false" ht="12.75" hidden="false" customHeight="false" outlineLevel="0" collapsed="false">
      <c r="A3222" s="0" t="n">
        <v>37546</v>
      </c>
      <c r="B3222" s="0" t="s">
        <v>4420</v>
      </c>
      <c r="C3222" s="0" t="s">
        <v>88</v>
      </c>
      <c r="D3222" s="0" t="s">
        <v>1221</v>
      </c>
      <c r="E3222" s="395" t="n">
        <v>13776.22</v>
      </c>
    </row>
    <row r="3223" customFormat="false" ht="12.75" hidden="false" customHeight="false" outlineLevel="0" collapsed="false">
      <c r="A3223" s="0" t="n">
        <v>37544</v>
      </c>
      <c r="B3223" s="0" t="s">
        <v>4421</v>
      </c>
      <c r="C3223" s="0" t="s">
        <v>88</v>
      </c>
      <c r="D3223" s="0" t="s">
        <v>1221</v>
      </c>
      <c r="E3223" s="395" t="n">
        <v>14570.67</v>
      </c>
    </row>
    <row r="3224" customFormat="false" ht="12.75" hidden="false" customHeight="false" outlineLevel="0" collapsed="false">
      <c r="A3224" s="0" t="n">
        <v>37545</v>
      </c>
      <c r="B3224" s="0" t="s">
        <v>4422</v>
      </c>
      <c r="C3224" s="0" t="s">
        <v>88</v>
      </c>
      <c r="D3224" s="0" t="s">
        <v>1221</v>
      </c>
      <c r="E3224" s="395" t="n">
        <v>17337.14</v>
      </c>
    </row>
    <row r="3225" customFormat="false" ht="12.75" hidden="false" customHeight="false" outlineLevel="0" collapsed="false">
      <c r="A3225" s="0" t="n">
        <v>36793</v>
      </c>
      <c r="B3225" s="0" t="s">
        <v>4423</v>
      </c>
      <c r="C3225" s="0" t="s">
        <v>88</v>
      </c>
      <c r="D3225" s="0" t="s">
        <v>1221</v>
      </c>
      <c r="E3225" s="395" t="n">
        <v>728.15</v>
      </c>
    </row>
    <row r="3226" customFormat="false" ht="12.75" hidden="false" customHeight="false" outlineLevel="0" collapsed="false">
      <c r="A3226" s="0" t="n">
        <v>11769</v>
      </c>
      <c r="B3226" s="0" t="s">
        <v>4424</v>
      </c>
      <c r="C3226" s="0" t="s">
        <v>88</v>
      </c>
      <c r="D3226" s="0" t="s">
        <v>1221</v>
      </c>
      <c r="E3226" s="395" t="n">
        <v>321.78</v>
      </c>
    </row>
    <row r="3227" customFormat="false" ht="12.75" hidden="false" customHeight="false" outlineLevel="0" collapsed="false">
      <c r="A3227" s="0" t="n">
        <v>11771</v>
      </c>
      <c r="B3227" s="0" t="s">
        <v>4425</v>
      </c>
      <c r="C3227" s="0" t="s">
        <v>88</v>
      </c>
      <c r="D3227" s="0" t="s">
        <v>1221</v>
      </c>
      <c r="E3227" s="395" t="n">
        <v>394.14</v>
      </c>
    </row>
    <row r="3228" customFormat="false" ht="12.75" hidden="false" customHeight="false" outlineLevel="0" collapsed="false">
      <c r="A3228" s="0" t="n">
        <v>39919</v>
      </c>
      <c r="B3228" s="0" t="s">
        <v>4426</v>
      </c>
      <c r="C3228" s="0" t="s">
        <v>88</v>
      </c>
      <c r="D3228" s="0" t="s">
        <v>1221</v>
      </c>
      <c r="E3228" s="395" t="n">
        <v>68957.6</v>
      </c>
    </row>
    <row r="3229" customFormat="false" ht="12.75" hidden="false" customHeight="false" outlineLevel="0" collapsed="false">
      <c r="A3229" s="0" t="n">
        <v>38385</v>
      </c>
      <c r="B3229" s="0" t="s">
        <v>4427</v>
      </c>
      <c r="C3229" s="0" t="s">
        <v>88</v>
      </c>
      <c r="D3229" s="0" t="s">
        <v>1221</v>
      </c>
      <c r="E3229" s="395" t="n">
        <v>46.51</v>
      </c>
    </row>
    <row r="3230" customFormat="false" ht="12.75" hidden="false" customHeight="false" outlineLevel="0" collapsed="false">
      <c r="A3230" s="0" t="n">
        <v>36800</v>
      </c>
      <c r="B3230" s="0" t="s">
        <v>4428</v>
      </c>
      <c r="C3230" s="0" t="s">
        <v>88</v>
      </c>
      <c r="D3230" s="0" t="s">
        <v>1221</v>
      </c>
      <c r="E3230" s="395" t="n">
        <v>193.35</v>
      </c>
    </row>
    <row r="3231" customFormat="false" ht="12.75" hidden="false" customHeight="false" outlineLevel="0" collapsed="false">
      <c r="A3231" s="0" t="n">
        <v>37587</v>
      </c>
      <c r="B3231" s="0" t="s">
        <v>4429</v>
      </c>
      <c r="C3231" s="0" t="s">
        <v>88</v>
      </c>
      <c r="D3231" s="0" t="s">
        <v>1221</v>
      </c>
      <c r="E3231" s="395" t="n">
        <v>424.8</v>
      </c>
    </row>
    <row r="3232" customFormat="false" ht="12.75" hidden="false" customHeight="false" outlineLevel="0" collapsed="false">
      <c r="A3232" s="0" t="n">
        <v>11561</v>
      </c>
      <c r="B3232" s="0" t="s">
        <v>4430</v>
      </c>
      <c r="C3232" s="0" t="s">
        <v>88</v>
      </c>
      <c r="D3232" s="0" t="s">
        <v>1221</v>
      </c>
      <c r="E3232" s="395" t="n">
        <v>218.85</v>
      </c>
    </row>
    <row r="3233" customFormat="false" ht="12.75" hidden="false" customHeight="false" outlineLevel="0" collapsed="false">
      <c r="A3233" s="0" t="n">
        <v>43604</v>
      </c>
      <c r="B3233" s="0" t="s">
        <v>4431</v>
      </c>
      <c r="C3233" s="0" t="s">
        <v>88</v>
      </c>
      <c r="D3233" s="0" t="s">
        <v>1221</v>
      </c>
      <c r="E3233" s="395" t="n">
        <v>116.67</v>
      </c>
    </row>
    <row r="3234" customFormat="false" ht="12.75" hidden="false" customHeight="false" outlineLevel="0" collapsed="false">
      <c r="A3234" s="0" t="n">
        <v>11560</v>
      </c>
      <c r="B3234" s="0" t="s">
        <v>4432</v>
      </c>
      <c r="C3234" s="0" t="s">
        <v>88</v>
      </c>
      <c r="D3234" s="0" t="s">
        <v>1221</v>
      </c>
      <c r="E3234" s="395" t="n">
        <v>168.92</v>
      </c>
    </row>
    <row r="3235" customFormat="false" ht="12.75" hidden="false" customHeight="false" outlineLevel="0" collapsed="false">
      <c r="A3235" s="0" t="n">
        <v>11499</v>
      </c>
      <c r="B3235" s="0" t="s">
        <v>4433</v>
      </c>
      <c r="C3235" s="0" t="s">
        <v>88</v>
      </c>
      <c r="D3235" s="0" t="s">
        <v>1221</v>
      </c>
      <c r="E3235" s="395" t="n">
        <v>770.23</v>
      </c>
    </row>
    <row r="3236" customFormat="false" ht="12.75" hidden="false" customHeight="false" outlineLevel="0" collapsed="false">
      <c r="A3236" s="0" t="n">
        <v>34761</v>
      </c>
      <c r="B3236" s="0" t="s">
        <v>4434</v>
      </c>
      <c r="C3236" s="0" t="s">
        <v>1381</v>
      </c>
      <c r="D3236" s="0" t="s">
        <v>1221</v>
      </c>
      <c r="E3236" s="395" t="n">
        <v>16.05</v>
      </c>
    </row>
    <row r="3237" customFormat="false" ht="12.75" hidden="false" customHeight="false" outlineLevel="0" collapsed="false">
      <c r="A3237" s="0" t="n">
        <v>40924</v>
      </c>
      <c r="B3237" s="0" t="s">
        <v>4435</v>
      </c>
      <c r="C3237" s="0" t="s">
        <v>1383</v>
      </c>
      <c r="D3237" s="0" t="s">
        <v>1221</v>
      </c>
      <c r="E3237" s="395" t="n">
        <v>2860.68</v>
      </c>
    </row>
    <row r="3238" customFormat="false" ht="12.75" hidden="false" customHeight="false" outlineLevel="0" collapsed="false">
      <c r="A3238" s="0" t="n">
        <v>40983</v>
      </c>
      <c r="B3238" s="0" t="s">
        <v>4436</v>
      </c>
      <c r="C3238" s="0" t="s">
        <v>1383</v>
      </c>
      <c r="D3238" s="0" t="s">
        <v>1221</v>
      </c>
      <c r="E3238" s="395" t="n">
        <v>2485.31</v>
      </c>
    </row>
    <row r="3239" customFormat="false" ht="12.75" hidden="false" customHeight="false" outlineLevel="0" collapsed="false">
      <c r="A3239" s="0" t="n">
        <v>44497</v>
      </c>
      <c r="B3239" s="0" t="s">
        <v>4437</v>
      </c>
      <c r="C3239" s="0" t="s">
        <v>1381</v>
      </c>
      <c r="D3239" s="0" t="s">
        <v>1221</v>
      </c>
      <c r="E3239" s="395" t="n">
        <v>13.95</v>
      </c>
    </row>
    <row r="3240" customFormat="false" ht="12.75" hidden="false" customHeight="false" outlineLevel="0" collapsed="false">
      <c r="A3240" s="0" t="n">
        <v>2437</v>
      </c>
      <c r="B3240" s="0" t="s">
        <v>4438</v>
      </c>
      <c r="C3240" s="0" t="s">
        <v>1381</v>
      </c>
      <c r="D3240" s="0" t="s">
        <v>1221</v>
      </c>
      <c r="E3240" s="395" t="n">
        <v>20.38</v>
      </c>
    </row>
    <row r="3241" customFormat="false" ht="12.75" hidden="false" customHeight="false" outlineLevel="0" collapsed="false">
      <c r="A3241" s="0" t="n">
        <v>40921</v>
      </c>
      <c r="B3241" s="0" t="s">
        <v>4439</v>
      </c>
      <c r="C3241" s="0" t="s">
        <v>1383</v>
      </c>
      <c r="D3241" s="0" t="s">
        <v>1221</v>
      </c>
      <c r="E3241" s="395" t="n">
        <v>3631.17</v>
      </c>
    </row>
    <row r="3242" customFormat="false" ht="12.75" hidden="false" customHeight="false" outlineLevel="0" collapsed="false">
      <c r="A3242" s="0" t="n">
        <v>14252</v>
      </c>
      <c r="B3242" s="0" t="s">
        <v>4440</v>
      </c>
      <c r="C3242" s="0" t="s">
        <v>88</v>
      </c>
      <c r="D3242" s="0" t="s">
        <v>1221</v>
      </c>
      <c r="E3242" s="395" t="n">
        <v>3567.05</v>
      </c>
    </row>
    <row r="3243" customFormat="false" ht="12.75" hidden="false" customHeight="false" outlineLevel="0" collapsed="false">
      <c r="A3243" s="0" t="n">
        <v>730</v>
      </c>
      <c r="B3243" s="0" t="s">
        <v>4441</v>
      </c>
      <c r="C3243" s="0" t="s">
        <v>88</v>
      </c>
      <c r="D3243" s="0" t="s">
        <v>1221</v>
      </c>
      <c r="E3243" s="395" t="n">
        <v>9530.5</v>
      </c>
    </row>
    <row r="3244" customFormat="false" ht="12.75" hidden="false" customHeight="false" outlineLevel="0" collapsed="false">
      <c r="A3244" s="0" t="n">
        <v>723</v>
      </c>
      <c r="B3244" s="0" t="s">
        <v>4442</v>
      </c>
      <c r="C3244" s="0" t="s">
        <v>88</v>
      </c>
      <c r="D3244" s="0" t="s">
        <v>1221</v>
      </c>
      <c r="E3244" s="395" t="n">
        <v>4736.99</v>
      </c>
    </row>
    <row r="3245" customFormat="false" ht="12.75" hidden="false" customHeight="false" outlineLevel="0" collapsed="false">
      <c r="A3245" s="0" t="n">
        <v>36502</v>
      </c>
      <c r="B3245" s="0" t="s">
        <v>4443</v>
      </c>
      <c r="C3245" s="0" t="s">
        <v>88</v>
      </c>
      <c r="D3245" s="0" t="s">
        <v>1221</v>
      </c>
      <c r="E3245" s="395" t="n">
        <v>4452.21</v>
      </c>
    </row>
    <row r="3246" customFormat="false" ht="12.75" hidden="false" customHeight="false" outlineLevel="0" collapsed="false">
      <c r="A3246" s="0" t="n">
        <v>36503</v>
      </c>
      <c r="B3246" s="0" t="s">
        <v>4444</v>
      </c>
      <c r="C3246" s="0" t="s">
        <v>88</v>
      </c>
      <c r="D3246" s="0" t="s">
        <v>1221</v>
      </c>
      <c r="E3246" s="395" t="n">
        <v>5490.1</v>
      </c>
    </row>
    <row r="3247" customFormat="false" ht="12.75" hidden="false" customHeight="false" outlineLevel="0" collapsed="false">
      <c r="A3247" s="0" t="n">
        <v>4090</v>
      </c>
      <c r="B3247" s="0" t="s">
        <v>4445</v>
      </c>
      <c r="C3247" s="0" t="s">
        <v>88</v>
      </c>
      <c r="D3247" s="0" t="s">
        <v>1223</v>
      </c>
      <c r="E3247" s="395" t="n">
        <v>1043500</v>
      </c>
    </row>
    <row r="3248" customFormat="false" ht="12.75" hidden="false" customHeight="false" outlineLevel="0" collapsed="false">
      <c r="A3248" s="0" t="n">
        <v>13227</v>
      </c>
      <c r="B3248" s="0" t="s">
        <v>4446</v>
      </c>
      <c r="C3248" s="0" t="s">
        <v>88</v>
      </c>
      <c r="D3248" s="0" t="s">
        <v>1223</v>
      </c>
      <c r="E3248" s="395" t="n">
        <v>1296678.87</v>
      </c>
    </row>
    <row r="3249" customFormat="false" ht="12.75" hidden="false" customHeight="false" outlineLevel="0" collapsed="false">
      <c r="A3249" s="0" t="n">
        <v>10597</v>
      </c>
      <c r="B3249" s="0" t="s">
        <v>4447</v>
      </c>
      <c r="C3249" s="0" t="s">
        <v>88</v>
      </c>
      <c r="D3249" s="0" t="s">
        <v>1223</v>
      </c>
      <c r="E3249" s="395" t="n">
        <v>1364921.79</v>
      </c>
    </row>
    <row r="3250" customFormat="false" ht="12.75" hidden="false" customHeight="false" outlineLevel="0" collapsed="false">
      <c r="A3250" s="0" t="n">
        <v>39628</v>
      </c>
      <c r="B3250" s="0" t="s">
        <v>4448</v>
      </c>
      <c r="C3250" s="0" t="s">
        <v>88</v>
      </c>
      <c r="D3250" s="0" t="s">
        <v>1223</v>
      </c>
      <c r="E3250" s="395" t="n">
        <v>5188.45</v>
      </c>
    </row>
    <row r="3251" customFormat="false" ht="12.75" hidden="false" customHeight="false" outlineLevel="0" collapsed="false">
      <c r="A3251" s="0" t="n">
        <v>39404</v>
      </c>
      <c r="B3251" s="0" t="s">
        <v>4449</v>
      </c>
      <c r="C3251" s="0" t="s">
        <v>88</v>
      </c>
      <c r="D3251" s="0" t="s">
        <v>1223</v>
      </c>
      <c r="E3251" s="395" t="n">
        <v>2572.79</v>
      </c>
    </row>
    <row r="3252" customFormat="false" ht="12.75" hidden="false" customHeight="false" outlineLevel="0" collapsed="false">
      <c r="A3252" s="0" t="n">
        <v>39402</v>
      </c>
      <c r="B3252" s="0" t="s">
        <v>4450</v>
      </c>
      <c r="C3252" s="0" t="s">
        <v>88</v>
      </c>
      <c r="D3252" s="0" t="s">
        <v>1223</v>
      </c>
      <c r="E3252" s="395" t="n">
        <v>2119.48</v>
      </c>
    </row>
    <row r="3253" customFormat="false" ht="12.75" hidden="false" customHeight="false" outlineLevel="0" collapsed="false">
      <c r="A3253" s="0" t="n">
        <v>39403</v>
      </c>
      <c r="B3253" s="0" t="s">
        <v>4451</v>
      </c>
      <c r="C3253" s="0" t="s">
        <v>88</v>
      </c>
      <c r="D3253" s="0" t="s">
        <v>1223</v>
      </c>
      <c r="E3253" s="395" t="n">
        <v>2073.38</v>
      </c>
    </row>
    <row r="3254" customFormat="false" ht="12.75" hidden="false" customHeight="false" outlineLevel="0" collapsed="false">
      <c r="A3254" s="0" t="n">
        <v>4093</v>
      </c>
      <c r="B3254" s="0" t="s">
        <v>4452</v>
      </c>
      <c r="C3254" s="0" t="s">
        <v>1381</v>
      </c>
      <c r="D3254" s="0" t="s">
        <v>1221</v>
      </c>
      <c r="E3254" s="395" t="n">
        <v>15.59</v>
      </c>
    </row>
    <row r="3255" customFormat="false" ht="12.75" hidden="false" customHeight="false" outlineLevel="0" collapsed="false">
      <c r="A3255" s="0" t="n">
        <v>10512</v>
      </c>
      <c r="B3255" s="0" t="s">
        <v>4453</v>
      </c>
      <c r="C3255" s="0" t="s">
        <v>1383</v>
      </c>
      <c r="D3255" s="0" t="s">
        <v>1221</v>
      </c>
      <c r="E3255" s="395" t="n">
        <v>2778.63</v>
      </c>
    </row>
    <row r="3256" customFormat="false" ht="12.75" hidden="false" customHeight="false" outlineLevel="0" collapsed="false">
      <c r="A3256" s="0" t="n">
        <v>20020</v>
      </c>
      <c r="B3256" s="0" t="s">
        <v>4454</v>
      </c>
      <c r="C3256" s="0" t="s">
        <v>1381</v>
      </c>
      <c r="D3256" s="0" t="s">
        <v>1221</v>
      </c>
      <c r="E3256" s="395" t="n">
        <v>14.7</v>
      </c>
    </row>
    <row r="3257" customFormat="false" ht="12.75" hidden="false" customHeight="false" outlineLevel="0" collapsed="false">
      <c r="A3257" s="0" t="n">
        <v>41038</v>
      </c>
      <c r="B3257" s="0" t="s">
        <v>4455</v>
      </c>
      <c r="C3257" s="0" t="s">
        <v>1383</v>
      </c>
      <c r="D3257" s="0" t="s">
        <v>1221</v>
      </c>
      <c r="E3257" s="395" t="n">
        <v>2620.94</v>
      </c>
    </row>
    <row r="3258" customFormat="false" ht="12.75" hidden="false" customHeight="false" outlineLevel="0" collapsed="false">
      <c r="A3258" s="0" t="n">
        <v>4094</v>
      </c>
      <c r="B3258" s="0" t="s">
        <v>4456</v>
      </c>
      <c r="C3258" s="0" t="s">
        <v>1381</v>
      </c>
      <c r="D3258" s="0" t="s">
        <v>1221</v>
      </c>
      <c r="E3258" s="395" t="n">
        <v>20.82</v>
      </c>
    </row>
    <row r="3259" customFormat="false" ht="12.75" hidden="false" customHeight="false" outlineLevel="0" collapsed="false">
      <c r="A3259" s="0" t="n">
        <v>40988</v>
      </c>
      <c r="B3259" s="0" t="s">
        <v>4457</v>
      </c>
      <c r="C3259" s="0" t="s">
        <v>1383</v>
      </c>
      <c r="D3259" s="0" t="s">
        <v>1221</v>
      </c>
      <c r="E3259" s="395" t="n">
        <v>3710.68</v>
      </c>
    </row>
    <row r="3260" customFormat="false" ht="12.75" hidden="false" customHeight="false" outlineLevel="0" collapsed="false">
      <c r="A3260" s="0" t="n">
        <v>4095</v>
      </c>
      <c r="B3260" s="0" t="s">
        <v>4458</v>
      </c>
      <c r="C3260" s="0" t="s">
        <v>1381</v>
      </c>
      <c r="D3260" s="0" t="s">
        <v>1221</v>
      </c>
      <c r="E3260" s="395" t="n">
        <v>14.39</v>
      </c>
    </row>
    <row r="3261" customFormat="false" ht="12.75" hidden="false" customHeight="false" outlineLevel="0" collapsed="false">
      <c r="A3261" s="0" t="n">
        <v>40990</v>
      </c>
      <c r="B3261" s="0" t="s">
        <v>4459</v>
      </c>
      <c r="C3261" s="0" t="s">
        <v>1383</v>
      </c>
      <c r="D3261" s="0" t="s">
        <v>1221</v>
      </c>
      <c r="E3261" s="395" t="n">
        <v>2563.74</v>
      </c>
    </row>
    <row r="3262" customFormat="false" ht="12.75" hidden="false" customHeight="false" outlineLevel="0" collapsed="false">
      <c r="A3262" s="0" t="n">
        <v>4097</v>
      </c>
      <c r="B3262" s="0" t="s">
        <v>4460</v>
      </c>
      <c r="C3262" s="0" t="s">
        <v>1381</v>
      </c>
      <c r="D3262" s="0" t="s">
        <v>1221</v>
      </c>
      <c r="E3262" s="395" t="n">
        <v>14.31</v>
      </c>
    </row>
    <row r="3263" customFormat="false" ht="12.75" hidden="false" customHeight="false" outlineLevel="0" collapsed="false">
      <c r="A3263" s="0" t="n">
        <v>40994</v>
      </c>
      <c r="B3263" s="0" t="s">
        <v>4461</v>
      </c>
      <c r="C3263" s="0" t="s">
        <v>1383</v>
      </c>
      <c r="D3263" s="0" t="s">
        <v>1221</v>
      </c>
      <c r="E3263" s="395" t="n">
        <v>2548.54</v>
      </c>
    </row>
    <row r="3264" customFormat="false" ht="12.75" hidden="false" customHeight="false" outlineLevel="0" collapsed="false">
      <c r="A3264" s="0" t="n">
        <v>4096</v>
      </c>
      <c r="B3264" s="0" t="s">
        <v>4462</v>
      </c>
      <c r="C3264" s="0" t="s">
        <v>1381</v>
      </c>
      <c r="D3264" s="0" t="s">
        <v>1221</v>
      </c>
      <c r="E3264" s="395" t="n">
        <v>14.39</v>
      </c>
    </row>
    <row r="3265" customFormat="false" ht="12.75" hidden="false" customHeight="false" outlineLevel="0" collapsed="false">
      <c r="A3265" s="0" t="n">
        <v>40992</v>
      </c>
      <c r="B3265" s="0" t="s">
        <v>4463</v>
      </c>
      <c r="C3265" s="0" t="s">
        <v>1383</v>
      </c>
      <c r="D3265" s="0" t="s">
        <v>1221</v>
      </c>
      <c r="E3265" s="395" t="n">
        <v>2563.74</v>
      </c>
    </row>
    <row r="3266" customFormat="false" ht="12.75" hidden="false" customHeight="false" outlineLevel="0" collapsed="false">
      <c r="A3266" s="0" t="n">
        <v>4114</v>
      </c>
      <c r="B3266" s="0" t="s">
        <v>4464</v>
      </c>
      <c r="C3266" s="0" t="s">
        <v>88</v>
      </c>
      <c r="D3266" s="0" t="s">
        <v>1221</v>
      </c>
      <c r="E3266" s="395" t="n">
        <v>75.63</v>
      </c>
    </row>
    <row r="3267" customFormat="false" ht="12.75" hidden="false" customHeight="false" outlineLevel="0" collapsed="false">
      <c r="A3267" s="0" t="n">
        <v>36797</v>
      </c>
      <c r="B3267" s="0" t="s">
        <v>4465</v>
      </c>
      <c r="C3267" s="0" t="s">
        <v>88</v>
      </c>
      <c r="D3267" s="0" t="s">
        <v>1221</v>
      </c>
      <c r="E3267" s="395" t="n">
        <v>67.34</v>
      </c>
    </row>
    <row r="3268" customFormat="false" ht="12.75" hidden="false" customHeight="false" outlineLevel="0" collapsed="false">
      <c r="A3268" s="0" t="n">
        <v>4107</v>
      </c>
      <c r="B3268" s="0" t="s">
        <v>4466</v>
      </c>
      <c r="C3268" s="0" t="s">
        <v>88</v>
      </c>
      <c r="D3268" s="0" t="s">
        <v>1221</v>
      </c>
      <c r="E3268" s="395" t="n">
        <v>63.49</v>
      </c>
    </row>
    <row r="3269" customFormat="false" ht="12.75" hidden="false" customHeight="false" outlineLevel="0" collapsed="false">
      <c r="A3269" s="0" t="n">
        <v>4102</v>
      </c>
      <c r="B3269" s="0" t="s">
        <v>4467</v>
      </c>
      <c r="C3269" s="0" t="s">
        <v>88</v>
      </c>
      <c r="D3269" s="0" t="s">
        <v>1228</v>
      </c>
      <c r="E3269" s="395" t="n">
        <v>77.5</v>
      </c>
    </row>
    <row r="3270" customFormat="false" ht="12.75" hidden="false" customHeight="false" outlineLevel="0" collapsed="false">
      <c r="A3270" s="0" t="n">
        <v>36799</v>
      </c>
      <c r="B3270" s="0" t="s">
        <v>4468</v>
      </c>
      <c r="C3270" s="0" t="s">
        <v>88</v>
      </c>
      <c r="D3270" s="0" t="s">
        <v>1221</v>
      </c>
      <c r="E3270" s="395" t="n">
        <v>65.36</v>
      </c>
    </row>
    <row r="3271" customFormat="false" ht="12.75" hidden="false" customHeight="false" outlineLevel="0" collapsed="false">
      <c r="A3271" s="0" t="n">
        <v>2747</v>
      </c>
      <c r="B3271" s="0" t="s">
        <v>4469</v>
      </c>
      <c r="C3271" s="0" t="s">
        <v>740</v>
      </c>
      <c r="D3271" s="0" t="s">
        <v>1221</v>
      </c>
      <c r="E3271" s="395" t="n">
        <v>31.54</v>
      </c>
    </row>
    <row r="3272" customFormat="false" ht="12.75" hidden="false" customHeight="false" outlineLevel="0" collapsed="false">
      <c r="A3272" s="0" t="n">
        <v>21138</v>
      </c>
      <c r="B3272" s="0" t="s">
        <v>4470</v>
      </c>
      <c r="C3272" s="0" t="s">
        <v>740</v>
      </c>
      <c r="D3272" s="0" t="s">
        <v>1228</v>
      </c>
      <c r="E3272" s="395" t="n">
        <v>10</v>
      </c>
    </row>
    <row r="3273" customFormat="false" ht="12.75" hidden="false" customHeight="false" outlineLevel="0" collapsed="false">
      <c r="A3273" s="0" t="n">
        <v>10826</v>
      </c>
      <c r="B3273" s="0" t="s">
        <v>4471</v>
      </c>
      <c r="C3273" s="0" t="s">
        <v>88</v>
      </c>
      <c r="D3273" s="0" t="s">
        <v>1221</v>
      </c>
      <c r="E3273" s="395" t="n">
        <v>71.83</v>
      </c>
    </row>
    <row r="3274" customFormat="false" ht="12.75" hidden="false" customHeight="false" outlineLevel="0" collapsed="false">
      <c r="A3274" s="0" t="n">
        <v>365</v>
      </c>
      <c r="B3274" s="0" t="s">
        <v>4472</v>
      </c>
      <c r="C3274" s="0" t="s">
        <v>88</v>
      </c>
      <c r="D3274" s="0" t="s">
        <v>1221</v>
      </c>
      <c r="E3274" s="395" t="n">
        <v>44.54</v>
      </c>
    </row>
    <row r="3275" customFormat="false" ht="12.75" hidden="false" customHeight="false" outlineLevel="0" collapsed="false">
      <c r="A3275" s="0" t="n">
        <v>38639</v>
      </c>
      <c r="B3275" s="0" t="s">
        <v>4473</v>
      </c>
      <c r="C3275" s="0" t="s">
        <v>88</v>
      </c>
      <c r="D3275" s="0" t="s">
        <v>1221</v>
      </c>
      <c r="E3275" s="395" t="n">
        <v>172.41</v>
      </c>
    </row>
    <row r="3276" customFormat="false" ht="12.75" hidden="false" customHeight="false" outlineLevel="0" collapsed="false">
      <c r="A3276" s="0" t="n">
        <v>38640</v>
      </c>
      <c r="B3276" s="0" t="s">
        <v>4474</v>
      </c>
      <c r="C3276" s="0" t="s">
        <v>88</v>
      </c>
      <c r="D3276" s="0" t="s">
        <v>1221</v>
      </c>
      <c r="E3276" s="395" t="n">
        <v>2.58</v>
      </c>
    </row>
    <row r="3277" customFormat="false" ht="12.75" hidden="false" customHeight="false" outlineLevel="0" collapsed="false">
      <c r="A3277" s="0" t="n">
        <v>358</v>
      </c>
      <c r="B3277" s="0" t="s">
        <v>4475</v>
      </c>
      <c r="C3277" s="0" t="s">
        <v>88</v>
      </c>
      <c r="D3277" s="0" t="s">
        <v>1221</v>
      </c>
      <c r="E3277" s="395" t="n">
        <v>53.16</v>
      </c>
    </row>
    <row r="3278" customFormat="false" ht="12.75" hidden="false" customHeight="false" outlineLevel="0" collapsed="false">
      <c r="A3278" s="0" t="n">
        <v>359</v>
      </c>
      <c r="B3278" s="0" t="s">
        <v>4476</v>
      </c>
      <c r="C3278" s="0" t="s">
        <v>88</v>
      </c>
      <c r="D3278" s="0" t="s">
        <v>1221</v>
      </c>
      <c r="E3278" s="395" t="n">
        <v>109.19</v>
      </c>
    </row>
    <row r="3279" customFormat="false" ht="12.75" hidden="false" customHeight="false" outlineLevel="0" collapsed="false">
      <c r="A3279" s="0" t="n">
        <v>38641</v>
      </c>
      <c r="B3279" s="0" t="s">
        <v>4477</v>
      </c>
      <c r="C3279" s="0" t="s">
        <v>88</v>
      </c>
      <c r="D3279" s="0" t="s">
        <v>1221</v>
      </c>
      <c r="E3279" s="395" t="n">
        <v>107.75</v>
      </c>
    </row>
    <row r="3280" customFormat="false" ht="12.75" hidden="false" customHeight="false" outlineLevel="0" collapsed="false">
      <c r="A3280" s="0" t="n">
        <v>360</v>
      </c>
      <c r="B3280" s="0" t="s">
        <v>4478</v>
      </c>
      <c r="C3280" s="0" t="s">
        <v>88</v>
      </c>
      <c r="D3280" s="0" t="s">
        <v>1228</v>
      </c>
      <c r="E3280" s="395" t="n">
        <v>2.5</v>
      </c>
    </row>
    <row r="3281" customFormat="false" ht="12.75" hidden="false" customHeight="false" outlineLevel="0" collapsed="false">
      <c r="A3281" s="0" t="n">
        <v>42430</v>
      </c>
      <c r="B3281" s="0" t="s">
        <v>4479</v>
      </c>
      <c r="C3281" s="0" t="s">
        <v>88</v>
      </c>
      <c r="D3281" s="0" t="s">
        <v>1223</v>
      </c>
      <c r="E3281" s="395" t="n">
        <v>6377.55</v>
      </c>
    </row>
    <row r="3282" customFormat="false" ht="12.75" hidden="false" customHeight="false" outlineLevel="0" collapsed="false">
      <c r="A3282" s="0" t="n">
        <v>4214</v>
      </c>
      <c r="B3282" s="0" t="s">
        <v>4480</v>
      </c>
      <c r="C3282" s="0" t="s">
        <v>88</v>
      </c>
      <c r="D3282" s="0" t="s">
        <v>1221</v>
      </c>
      <c r="E3282" s="395" t="n">
        <v>11.73</v>
      </c>
    </row>
    <row r="3283" customFormat="false" ht="12.75" hidden="false" customHeight="false" outlineLevel="0" collapsed="false">
      <c r="A3283" s="0" t="n">
        <v>4215</v>
      </c>
      <c r="B3283" s="0" t="s">
        <v>4481</v>
      </c>
      <c r="C3283" s="0" t="s">
        <v>88</v>
      </c>
      <c r="D3283" s="0" t="s">
        <v>1221</v>
      </c>
      <c r="E3283" s="395" t="n">
        <v>7.72</v>
      </c>
    </row>
    <row r="3284" customFormat="false" ht="12.75" hidden="false" customHeight="false" outlineLevel="0" collapsed="false">
      <c r="A3284" s="0" t="n">
        <v>4210</v>
      </c>
      <c r="B3284" s="0" t="s">
        <v>4482</v>
      </c>
      <c r="C3284" s="0" t="s">
        <v>88</v>
      </c>
      <c r="D3284" s="0" t="s">
        <v>1221</v>
      </c>
      <c r="E3284" s="395" t="n">
        <v>1.3</v>
      </c>
    </row>
    <row r="3285" customFormat="false" ht="12.75" hidden="false" customHeight="false" outlineLevel="0" collapsed="false">
      <c r="A3285" s="0" t="n">
        <v>4212</v>
      </c>
      <c r="B3285" s="0" t="s">
        <v>4483</v>
      </c>
      <c r="C3285" s="0" t="s">
        <v>88</v>
      </c>
      <c r="D3285" s="0" t="s">
        <v>1221</v>
      </c>
      <c r="E3285" s="395" t="n">
        <v>3.73</v>
      </c>
    </row>
    <row r="3286" customFormat="false" ht="12.75" hidden="false" customHeight="false" outlineLevel="0" collapsed="false">
      <c r="A3286" s="0" t="n">
        <v>4213</v>
      </c>
      <c r="B3286" s="0" t="s">
        <v>4484</v>
      </c>
      <c r="C3286" s="0" t="s">
        <v>88</v>
      </c>
      <c r="D3286" s="0" t="s">
        <v>1221</v>
      </c>
      <c r="E3286" s="395" t="n">
        <v>16.66</v>
      </c>
    </row>
    <row r="3287" customFormat="false" ht="12.75" hidden="false" customHeight="false" outlineLevel="0" collapsed="false">
      <c r="A3287" s="0" t="n">
        <v>4211</v>
      </c>
      <c r="B3287" s="0" t="s">
        <v>4485</v>
      </c>
      <c r="C3287" s="0" t="s">
        <v>88</v>
      </c>
      <c r="D3287" s="0" t="s">
        <v>1221</v>
      </c>
      <c r="E3287" s="395" t="n">
        <v>1.86</v>
      </c>
    </row>
    <row r="3288" customFormat="false" ht="12.75" hidden="false" customHeight="false" outlineLevel="0" collapsed="false">
      <c r="A3288" s="0" t="n">
        <v>4209</v>
      </c>
      <c r="B3288" s="0" t="s">
        <v>4486</v>
      </c>
      <c r="C3288" s="0" t="s">
        <v>88</v>
      </c>
      <c r="D3288" s="0" t="s">
        <v>1223</v>
      </c>
      <c r="E3288" s="395" t="n">
        <v>23.7</v>
      </c>
    </row>
    <row r="3289" customFormat="false" ht="12.75" hidden="false" customHeight="false" outlineLevel="0" collapsed="false">
      <c r="A3289" s="0" t="n">
        <v>4180</v>
      </c>
      <c r="B3289" s="0" t="s">
        <v>4487</v>
      </c>
      <c r="C3289" s="0" t="s">
        <v>88</v>
      </c>
      <c r="D3289" s="0" t="s">
        <v>1223</v>
      </c>
      <c r="E3289" s="395" t="n">
        <v>17.84</v>
      </c>
    </row>
    <row r="3290" customFormat="false" ht="12.75" hidden="false" customHeight="false" outlineLevel="0" collapsed="false">
      <c r="A3290" s="0" t="n">
        <v>4177</v>
      </c>
      <c r="B3290" s="0" t="s">
        <v>4488</v>
      </c>
      <c r="C3290" s="0" t="s">
        <v>88</v>
      </c>
      <c r="D3290" s="0" t="s">
        <v>1223</v>
      </c>
      <c r="E3290" s="395" t="n">
        <v>5.92</v>
      </c>
    </row>
    <row r="3291" customFormat="false" ht="12.75" hidden="false" customHeight="false" outlineLevel="0" collapsed="false">
      <c r="A3291" s="0" t="n">
        <v>4179</v>
      </c>
      <c r="B3291" s="0" t="s">
        <v>4489</v>
      </c>
      <c r="C3291" s="0" t="s">
        <v>88</v>
      </c>
      <c r="D3291" s="0" t="s">
        <v>1223</v>
      </c>
      <c r="E3291" s="395" t="n">
        <v>12.11</v>
      </c>
    </row>
    <row r="3292" customFormat="false" ht="12.75" hidden="false" customHeight="false" outlineLevel="0" collapsed="false">
      <c r="A3292" s="0" t="n">
        <v>4208</v>
      </c>
      <c r="B3292" s="0" t="s">
        <v>4490</v>
      </c>
      <c r="C3292" s="0" t="s">
        <v>88</v>
      </c>
      <c r="D3292" s="0" t="s">
        <v>1223</v>
      </c>
      <c r="E3292" s="395" t="n">
        <v>56.4</v>
      </c>
    </row>
    <row r="3293" customFormat="false" ht="12.75" hidden="false" customHeight="false" outlineLevel="0" collapsed="false">
      <c r="A3293" s="0" t="n">
        <v>4181</v>
      </c>
      <c r="B3293" s="0" t="s">
        <v>4491</v>
      </c>
      <c r="C3293" s="0" t="s">
        <v>88</v>
      </c>
      <c r="D3293" s="0" t="s">
        <v>1223</v>
      </c>
      <c r="E3293" s="395" t="n">
        <v>36.85</v>
      </c>
    </row>
    <row r="3294" customFormat="false" ht="12.75" hidden="false" customHeight="false" outlineLevel="0" collapsed="false">
      <c r="A3294" s="0" t="n">
        <v>4178</v>
      </c>
      <c r="B3294" s="0" t="s">
        <v>4492</v>
      </c>
      <c r="C3294" s="0" t="s">
        <v>88</v>
      </c>
      <c r="D3294" s="0" t="s">
        <v>1223</v>
      </c>
      <c r="E3294" s="395" t="n">
        <v>8.21</v>
      </c>
    </row>
    <row r="3295" customFormat="false" ht="12.75" hidden="false" customHeight="false" outlineLevel="0" collapsed="false">
      <c r="A3295" s="0" t="n">
        <v>4182</v>
      </c>
      <c r="B3295" s="0" t="s">
        <v>4493</v>
      </c>
      <c r="C3295" s="0" t="s">
        <v>88</v>
      </c>
      <c r="D3295" s="0" t="s">
        <v>1223</v>
      </c>
      <c r="E3295" s="395" t="n">
        <v>91.75</v>
      </c>
    </row>
    <row r="3296" customFormat="false" ht="12.75" hidden="false" customHeight="false" outlineLevel="0" collapsed="false">
      <c r="A3296" s="0" t="n">
        <v>4183</v>
      </c>
      <c r="B3296" s="0" t="s">
        <v>4494</v>
      </c>
      <c r="C3296" s="0" t="s">
        <v>88</v>
      </c>
      <c r="D3296" s="0" t="s">
        <v>1223</v>
      </c>
      <c r="E3296" s="395" t="n">
        <v>147.72</v>
      </c>
    </row>
    <row r="3297" customFormat="false" ht="12.75" hidden="false" customHeight="false" outlineLevel="0" collapsed="false">
      <c r="A3297" s="0" t="n">
        <v>4184</v>
      </c>
      <c r="B3297" s="0" t="s">
        <v>4495</v>
      </c>
      <c r="C3297" s="0" t="s">
        <v>88</v>
      </c>
      <c r="D3297" s="0" t="s">
        <v>1223</v>
      </c>
      <c r="E3297" s="395" t="n">
        <v>326.07</v>
      </c>
    </row>
    <row r="3298" customFormat="false" ht="12.75" hidden="false" customHeight="false" outlineLevel="0" collapsed="false">
      <c r="A3298" s="0" t="n">
        <v>4185</v>
      </c>
      <c r="B3298" s="0" t="s">
        <v>4496</v>
      </c>
      <c r="C3298" s="0" t="s">
        <v>88</v>
      </c>
      <c r="D3298" s="0" t="s">
        <v>1223</v>
      </c>
      <c r="E3298" s="395" t="n">
        <v>541.79</v>
      </c>
    </row>
    <row r="3299" customFormat="false" ht="12.75" hidden="false" customHeight="false" outlineLevel="0" collapsed="false">
      <c r="A3299" s="0" t="n">
        <v>4205</v>
      </c>
      <c r="B3299" s="0" t="s">
        <v>4497</v>
      </c>
      <c r="C3299" s="0" t="s">
        <v>88</v>
      </c>
      <c r="D3299" s="0" t="s">
        <v>1223</v>
      </c>
      <c r="E3299" s="395" t="n">
        <v>31.29</v>
      </c>
    </row>
    <row r="3300" customFormat="false" ht="12.75" hidden="false" customHeight="false" outlineLevel="0" collapsed="false">
      <c r="A3300" s="0" t="n">
        <v>4192</v>
      </c>
      <c r="B3300" s="0" t="s">
        <v>4498</v>
      </c>
      <c r="C3300" s="0" t="s">
        <v>88</v>
      </c>
      <c r="D3300" s="0" t="s">
        <v>1223</v>
      </c>
      <c r="E3300" s="395" t="n">
        <v>31.29</v>
      </c>
    </row>
    <row r="3301" customFormat="false" ht="12.75" hidden="false" customHeight="false" outlineLevel="0" collapsed="false">
      <c r="A3301" s="0" t="n">
        <v>4191</v>
      </c>
      <c r="B3301" s="0" t="s">
        <v>4499</v>
      </c>
      <c r="C3301" s="0" t="s">
        <v>88</v>
      </c>
      <c r="D3301" s="0" t="s">
        <v>1223</v>
      </c>
      <c r="E3301" s="395" t="n">
        <v>31.29</v>
      </c>
    </row>
    <row r="3302" customFormat="false" ht="12.75" hidden="false" customHeight="false" outlineLevel="0" collapsed="false">
      <c r="A3302" s="0" t="n">
        <v>4207</v>
      </c>
      <c r="B3302" s="0" t="s">
        <v>4500</v>
      </c>
      <c r="C3302" s="0" t="s">
        <v>88</v>
      </c>
      <c r="D3302" s="0" t="s">
        <v>1223</v>
      </c>
      <c r="E3302" s="395" t="n">
        <v>25.18</v>
      </c>
    </row>
    <row r="3303" customFormat="false" ht="12.75" hidden="false" customHeight="false" outlineLevel="0" collapsed="false">
      <c r="A3303" s="0" t="n">
        <v>4206</v>
      </c>
      <c r="B3303" s="0" t="s">
        <v>4501</v>
      </c>
      <c r="C3303" s="0" t="s">
        <v>88</v>
      </c>
      <c r="D3303" s="0" t="s">
        <v>1223</v>
      </c>
      <c r="E3303" s="395" t="n">
        <v>24.45</v>
      </c>
    </row>
    <row r="3304" customFormat="false" ht="12.75" hidden="false" customHeight="false" outlineLevel="0" collapsed="false">
      <c r="A3304" s="0" t="n">
        <v>4190</v>
      </c>
      <c r="B3304" s="0" t="s">
        <v>4502</v>
      </c>
      <c r="C3304" s="0" t="s">
        <v>88</v>
      </c>
      <c r="D3304" s="0" t="s">
        <v>1223</v>
      </c>
      <c r="E3304" s="395" t="n">
        <v>24.45</v>
      </c>
    </row>
    <row r="3305" customFormat="false" ht="12.75" hidden="false" customHeight="false" outlineLevel="0" collapsed="false">
      <c r="A3305" s="0" t="n">
        <v>4186</v>
      </c>
      <c r="B3305" s="0" t="s">
        <v>4503</v>
      </c>
      <c r="C3305" s="0" t="s">
        <v>88</v>
      </c>
      <c r="D3305" s="0" t="s">
        <v>1223</v>
      </c>
      <c r="E3305" s="395" t="n">
        <v>7.23</v>
      </c>
    </row>
    <row r="3306" customFormat="false" ht="12.75" hidden="false" customHeight="false" outlineLevel="0" collapsed="false">
      <c r="A3306" s="0" t="n">
        <v>4188</v>
      </c>
      <c r="B3306" s="0" t="s">
        <v>4504</v>
      </c>
      <c r="C3306" s="0" t="s">
        <v>88</v>
      </c>
      <c r="D3306" s="0" t="s">
        <v>1223</v>
      </c>
      <c r="E3306" s="395" t="n">
        <v>14.75</v>
      </c>
    </row>
    <row r="3307" customFormat="false" ht="12.75" hidden="false" customHeight="false" outlineLevel="0" collapsed="false">
      <c r="A3307" s="0" t="n">
        <v>4189</v>
      </c>
      <c r="B3307" s="0" t="s">
        <v>4505</v>
      </c>
      <c r="C3307" s="0" t="s">
        <v>88</v>
      </c>
      <c r="D3307" s="0" t="s">
        <v>1223</v>
      </c>
      <c r="E3307" s="395" t="n">
        <v>14.75</v>
      </c>
    </row>
    <row r="3308" customFormat="false" ht="12.75" hidden="false" customHeight="false" outlineLevel="0" collapsed="false">
      <c r="A3308" s="0" t="n">
        <v>4197</v>
      </c>
      <c r="B3308" s="0" t="s">
        <v>4506</v>
      </c>
      <c r="C3308" s="0" t="s">
        <v>88</v>
      </c>
      <c r="D3308" s="0" t="s">
        <v>1223</v>
      </c>
      <c r="E3308" s="395" t="n">
        <v>78.12</v>
      </c>
    </row>
    <row r="3309" customFormat="false" ht="12.75" hidden="false" customHeight="false" outlineLevel="0" collapsed="false">
      <c r="A3309" s="0" t="n">
        <v>4194</v>
      </c>
      <c r="B3309" s="0" t="s">
        <v>4507</v>
      </c>
      <c r="C3309" s="0" t="s">
        <v>88</v>
      </c>
      <c r="D3309" s="0" t="s">
        <v>1223</v>
      </c>
      <c r="E3309" s="395" t="n">
        <v>47.21</v>
      </c>
    </row>
    <row r="3310" customFormat="false" ht="12.75" hidden="false" customHeight="false" outlineLevel="0" collapsed="false">
      <c r="A3310" s="0" t="n">
        <v>4193</v>
      </c>
      <c r="B3310" s="0" t="s">
        <v>4508</v>
      </c>
      <c r="C3310" s="0" t="s">
        <v>88</v>
      </c>
      <c r="D3310" s="0" t="s">
        <v>1223</v>
      </c>
      <c r="E3310" s="395" t="n">
        <v>47.21</v>
      </c>
    </row>
    <row r="3311" customFormat="false" ht="12.75" hidden="false" customHeight="false" outlineLevel="0" collapsed="false">
      <c r="A3311" s="0" t="n">
        <v>4204</v>
      </c>
      <c r="B3311" s="0" t="s">
        <v>4509</v>
      </c>
      <c r="C3311" s="0" t="s">
        <v>88</v>
      </c>
      <c r="D3311" s="0" t="s">
        <v>1223</v>
      </c>
      <c r="E3311" s="395" t="n">
        <v>47.21</v>
      </c>
    </row>
    <row r="3312" customFormat="false" ht="12.75" hidden="false" customHeight="false" outlineLevel="0" collapsed="false">
      <c r="A3312" s="0" t="n">
        <v>4187</v>
      </c>
      <c r="B3312" s="0" t="s">
        <v>4510</v>
      </c>
      <c r="C3312" s="0" t="s">
        <v>88</v>
      </c>
      <c r="D3312" s="0" t="s">
        <v>1223</v>
      </c>
      <c r="E3312" s="395" t="n">
        <v>9.41</v>
      </c>
    </row>
    <row r="3313" customFormat="false" ht="12.75" hidden="false" customHeight="false" outlineLevel="0" collapsed="false">
      <c r="A3313" s="0" t="n">
        <v>4202</v>
      </c>
      <c r="B3313" s="0" t="s">
        <v>4511</v>
      </c>
      <c r="C3313" s="0" t="s">
        <v>88</v>
      </c>
      <c r="D3313" s="0" t="s">
        <v>1223</v>
      </c>
      <c r="E3313" s="395" t="n">
        <v>142.68</v>
      </c>
    </row>
    <row r="3314" customFormat="false" ht="12.75" hidden="false" customHeight="false" outlineLevel="0" collapsed="false">
      <c r="A3314" s="0" t="n">
        <v>4203</v>
      </c>
      <c r="B3314" s="0" t="s">
        <v>4512</v>
      </c>
      <c r="C3314" s="0" t="s">
        <v>88</v>
      </c>
      <c r="D3314" s="0" t="s">
        <v>1223</v>
      </c>
      <c r="E3314" s="395" t="n">
        <v>126.01</v>
      </c>
    </row>
    <row r="3315" customFormat="false" ht="12.75" hidden="false" customHeight="false" outlineLevel="0" collapsed="false">
      <c r="A3315" s="0" t="n">
        <v>40368</v>
      </c>
      <c r="B3315" s="0" t="s">
        <v>4513</v>
      </c>
      <c r="C3315" s="0" t="s">
        <v>88</v>
      </c>
      <c r="D3315" s="0" t="s">
        <v>1223</v>
      </c>
      <c r="E3315" s="395" t="n">
        <v>60.69</v>
      </c>
    </row>
    <row r="3316" customFormat="false" ht="12.75" hidden="false" customHeight="false" outlineLevel="0" collapsed="false">
      <c r="A3316" s="0" t="n">
        <v>40365</v>
      </c>
      <c r="B3316" s="0" t="s">
        <v>4514</v>
      </c>
      <c r="C3316" s="0" t="s">
        <v>88</v>
      </c>
      <c r="D3316" s="0" t="s">
        <v>1223</v>
      </c>
      <c r="E3316" s="395" t="n">
        <v>40.95</v>
      </c>
    </row>
    <row r="3317" customFormat="false" ht="12.75" hidden="false" customHeight="false" outlineLevel="0" collapsed="false">
      <c r="A3317" s="0" t="n">
        <v>40356</v>
      </c>
      <c r="B3317" s="0" t="s">
        <v>4515</v>
      </c>
      <c r="C3317" s="0" t="s">
        <v>88</v>
      </c>
      <c r="D3317" s="0" t="s">
        <v>1223</v>
      </c>
      <c r="E3317" s="395" t="n">
        <v>13.99</v>
      </c>
    </row>
    <row r="3318" customFormat="false" ht="12.75" hidden="false" customHeight="false" outlineLevel="0" collapsed="false">
      <c r="A3318" s="0" t="n">
        <v>40362</v>
      </c>
      <c r="B3318" s="0" t="s">
        <v>4516</v>
      </c>
      <c r="C3318" s="0" t="s">
        <v>88</v>
      </c>
      <c r="D3318" s="0" t="s">
        <v>1223</v>
      </c>
      <c r="E3318" s="395" t="n">
        <v>27.12</v>
      </c>
    </row>
    <row r="3319" customFormat="false" ht="12.75" hidden="false" customHeight="false" outlineLevel="0" collapsed="false">
      <c r="A3319" s="0" t="n">
        <v>40374</v>
      </c>
      <c r="B3319" s="0" t="s">
        <v>4517</v>
      </c>
      <c r="C3319" s="0" t="s">
        <v>88</v>
      </c>
      <c r="D3319" s="0" t="s">
        <v>1223</v>
      </c>
      <c r="E3319" s="395" t="n">
        <v>158.63</v>
      </c>
    </row>
    <row r="3320" customFormat="false" ht="12.75" hidden="false" customHeight="false" outlineLevel="0" collapsed="false">
      <c r="A3320" s="0" t="n">
        <v>40371</v>
      </c>
      <c r="B3320" s="0" t="s">
        <v>4518</v>
      </c>
      <c r="C3320" s="0" t="s">
        <v>88</v>
      </c>
      <c r="D3320" s="0" t="s">
        <v>1223</v>
      </c>
      <c r="E3320" s="395" t="n">
        <v>99.85</v>
      </c>
    </row>
    <row r="3321" customFormat="false" ht="12.75" hidden="false" customHeight="false" outlineLevel="0" collapsed="false">
      <c r="A3321" s="0" t="n">
        <v>40359</v>
      </c>
      <c r="B3321" s="0" t="s">
        <v>4519</v>
      </c>
      <c r="C3321" s="0" t="s">
        <v>88</v>
      </c>
      <c r="D3321" s="0" t="s">
        <v>1223</v>
      </c>
      <c r="E3321" s="395" t="n">
        <v>18.07</v>
      </c>
    </row>
    <row r="3322" customFormat="false" ht="12.75" hidden="false" customHeight="false" outlineLevel="0" collapsed="false">
      <c r="A3322" s="0" t="n">
        <v>7595</v>
      </c>
      <c r="B3322" s="0" t="s">
        <v>4520</v>
      </c>
      <c r="C3322" s="0" t="s">
        <v>1381</v>
      </c>
      <c r="D3322" s="0" t="s">
        <v>1221</v>
      </c>
      <c r="E3322" s="395" t="n">
        <v>10.88</v>
      </c>
    </row>
    <row r="3323" customFormat="false" ht="12.75" hidden="false" customHeight="false" outlineLevel="0" collapsed="false">
      <c r="A3323" s="0" t="n">
        <v>41094</v>
      </c>
      <c r="B3323" s="0" t="s">
        <v>4521</v>
      </c>
      <c r="C3323" s="0" t="s">
        <v>1383</v>
      </c>
      <c r="D3323" s="0" t="s">
        <v>1221</v>
      </c>
      <c r="E3323" s="395" t="n">
        <v>1939.53</v>
      </c>
    </row>
    <row r="3324" customFormat="false" ht="12.75" hidden="false" customHeight="false" outlineLevel="0" collapsed="false">
      <c r="A3324" s="0" t="n">
        <v>39609</v>
      </c>
      <c r="B3324" s="0" t="s">
        <v>4522</v>
      </c>
      <c r="C3324" s="0" t="s">
        <v>88</v>
      </c>
      <c r="D3324" s="0" t="s">
        <v>1223</v>
      </c>
      <c r="E3324" s="395" t="n">
        <v>73618.8</v>
      </c>
    </row>
    <row r="3325" customFormat="false" ht="12.75" hidden="false" customHeight="false" outlineLevel="0" collapsed="false">
      <c r="A3325" s="0" t="n">
        <v>39610</v>
      </c>
      <c r="B3325" s="0" t="s">
        <v>4523</v>
      </c>
      <c r="C3325" s="0" t="s">
        <v>88</v>
      </c>
      <c r="D3325" s="0" t="s">
        <v>1223</v>
      </c>
      <c r="E3325" s="395" t="n">
        <v>107460.49</v>
      </c>
    </row>
    <row r="3326" customFormat="false" ht="12.75" hidden="false" customHeight="false" outlineLevel="0" collapsed="false">
      <c r="A3326" s="0" t="n">
        <v>39611</v>
      </c>
      <c r="B3326" s="0" t="s">
        <v>4524</v>
      </c>
      <c r="C3326" s="0" t="s">
        <v>88</v>
      </c>
      <c r="D3326" s="0" t="s">
        <v>1223</v>
      </c>
      <c r="E3326" s="395" t="n">
        <v>130044.78</v>
      </c>
    </row>
    <row r="3327" customFormat="false" ht="12.75" hidden="false" customHeight="false" outlineLevel="0" collapsed="false">
      <c r="A3327" s="0" t="n">
        <v>39612</v>
      </c>
      <c r="B3327" s="0" t="s">
        <v>4525</v>
      </c>
      <c r="C3327" s="0" t="s">
        <v>88</v>
      </c>
      <c r="D3327" s="0" t="s">
        <v>1223</v>
      </c>
      <c r="E3327" s="395" t="n">
        <v>203718.08</v>
      </c>
    </row>
    <row r="3328" customFormat="false" ht="12.75" hidden="false" customHeight="false" outlineLevel="0" collapsed="false">
      <c r="A3328" s="0" t="n">
        <v>39608</v>
      </c>
      <c r="B3328" s="0" t="s">
        <v>4526</v>
      </c>
      <c r="C3328" s="0" t="s">
        <v>88</v>
      </c>
      <c r="D3328" s="0" t="s">
        <v>1223</v>
      </c>
      <c r="E3328" s="395" t="n">
        <v>58864.82</v>
      </c>
    </row>
    <row r="3329" customFormat="false" ht="12.75" hidden="false" customHeight="false" outlineLevel="0" collapsed="false">
      <c r="A3329" s="0" t="n">
        <v>38175</v>
      </c>
      <c r="B3329" s="0" t="s">
        <v>4527</v>
      </c>
      <c r="C3329" s="0" t="s">
        <v>88</v>
      </c>
      <c r="D3329" s="0" t="s">
        <v>1221</v>
      </c>
      <c r="E3329" s="395" t="n">
        <v>4.39</v>
      </c>
    </row>
    <row r="3330" customFormat="false" ht="12.75" hidden="false" customHeight="false" outlineLevel="0" collapsed="false">
      <c r="A3330" s="0" t="n">
        <v>38176</v>
      </c>
      <c r="B3330" s="0" t="s">
        <v>4528</v>
      </c>
      <c r="C3330" s="0" t="s">
        <v>88</v>
      </c>
      <c r="D3330" s="0" t="s">
        <v>1221</v>
      </c>
      <c r="E3330" s="395" t="n">
        <v>12.91</v>
      </c>
    </row>
    <row r="3331" customFormat="false" ht="12.75" hidden="false" customHeight="false" outlineLevel="0" collapsed="false">
      <c r="A3331" s="0" t="n">
        <v>36152</v>
      </c>
      <c r="B3331" s="0" t="s">
        <v>4529</v>
      </c>
      <c r="C3331" s="0" t="s">
        <v>88</v>
      </c>
      <c r="D3331" s="0" t="s">
        <v>1221</v>
      </c>
      <c r="E3331" s="395" t="n">
        <v>5.83</v>
      </c>
    </row>
    <row r="3332" customFormat="false" ht="12.75" hidden="false" customHeight="false" outlineLevel="0" collapsed="false">
      <c r="A3332" s="0" t="n">
        <v>11138</v>
      </c>
      <c r="B3332" s="0" t="s">
        <v>4530</v>
      </c>
      <c r="C3332" s="0" t="s">
        <v>1271</v>
      </c>
      <c r="D3332" s="0" t="s">
        <v>1221</v>
      </c>
      <c r="E3332" s="395" t="n">
        <v>4.8</v>
      </c>
    </row>
    <row r="3333" customFormat="false" ht="12.75" hidden="false" customHeight="false" outlineLevel="0" collapsed="false">
      <c r="A3333" s="0" t="n">
        <v>4221</v>
      </c>
      <c r="B3333" s="0" t="s">
        <v>4531</v>
      </c>
      <c r="C3333" s="0" t="s">
        <v>1271</v>
      </c>
      <c r="D3333" s="0" t="s">
        <v>1228</v>
      </c>
      <c r="E3333" s="395" t="n">
        <v>7.46</v>
      </c>
    </row>
    <row r="3334" customFormat="false" ht="12.75" hidden="false" customHeight="false" outlineLevel="0" collapsed="false">
      <c r="A3334" s="0" t="n">
        <v>4227</v>
      </c>
      <c r="B3334" s="0" t="s">
        <v>4532</v>
      </c>
      <c r="C3334" s="0" t="s">
        <v>1271</v>
      </c>
      <c r="D3334" s="0" t="s">
        <v>1228</v>
      </c>
      <c r="E3334" s="395" t="n">
        <v>31.5</v>
      </c>
    </row>
    <row r="3335" customFormat="false" ht="12.75" hidden="false" customHeight="false" outlineLevel="0" collapsed="false">
      <c r="A3335" s="0" t="n">
        <v>38170</v>
      </c>
      <c r="B3335" s="0" t="s">
        <v>4533</v>
      </c>
      <c r="C3335" s="0" t="s">
        <v>88</v>
      </c>
      <c r="D3335" s="0" t="s">
        <v>1221</v>
      </c>
      <c r="E3335" s="395" t="n">
        <v>19.18</v>
      </c>
    </row>
    <row r="3336" customFormat="false" ht="12.75" hidden="false" customHeight="false" outlineLevel="0" collapsed="false">
      <c r="A3336" s="0" t="n">
        <v>4252</v>
      </c>
      <c r="B3336" s="0" t="s">
        <v>4534</v>
      </c>
      <c r="C3336" s="0" t="s">
        <v>1381</v>
      </c>
      <c r="D3336" s="0" t="s">
        <v>1221</v>
      </c>
      <c r="E3336" s="395" t="n">
        <v>16.2</v>
      </c>
    </row>
    <row r="3337" customFormat="false" ht="12.75" hidden="false" customHeight="false" outlineLevel="0" collapsed="false">
      <c r="A3337" s="0" t="n">
        <v>40980</v>
      </c>
      <c r="B3337" s="0" t="s">
        <v>4535</v>
      </c>
      <c r="C3337" s="0" t="s">
        <v>1383</v>
      </c>
      <c r="D3337" s="0" t="s">
        <v>1221</v>
      </c>
      <c r="E3337" s="395" t="n">
        <v>2885.9</v>
      </c>
    </row>
    <row r="3338" customFormat="false" ht="12.75" hidden="false" customHeight="false" outlineLevel="0" collapsed="false">
      <c r="A3338" s="0" t="n">
        <v>4243</v>
      </c>
      <c r="B3338" s="0" t="s">
        <v>4536</v>
      </c>
      <c r="C3338" s="0" t="s">
        <v>1381</v>
      </c>
      <c r="D3338" s="0" t="s">
        <v>1221</v>
      </c>
      <c r="E3338" s="395" t="n">
        <v>14.05</v>
      </c>
    </row>
    <row r="3339" customFormat="false" ht="12.75" hidden="false" customHeight="false" outlineLevel="0" collapsed="false">
      <c r="A3339" s="0" t="n">
        <v>41031</v>
      </c>
      <c r="B3339" s="0" t="s">
        <v>4537</v>
      </c>
      <c r="C3339" s="0" t="s">
        <v>1383</v>
      </c>
      <c r="D3339" s="0" t="s">
        <v>1221</v>
      </c>
      <c r="E3339" s="395" t="n">
        <v>2505.32</v>
      </c>
    </row>
    <row r="3340" customFormat="false" ht="12.75" hidden="false" customHeight="false" outlineLevel="0" collapsed="false">
      <c r="A3340" s="0" t="n">
        <v>37666</v>
      </c>
      <c r="B3340" s="0" t="s">
        <v>4538</v>
      </c>
      <c r="C3340" s="0" t="s">
        <v>1381</v>
      </c>
      <c r="D3340" s="0" t="s">
        <v>1221</v>
      </c>
      <c r="E3340" s="395" t="n">
        <v>13.57</v>
      </c>
    </row>
    <row r="3341" customFormat="false" ht="12.75" hidden="false" customHeight="false" outlineLevel="0" collapsed="false">
      <c r="A3341" s="0" t="n">
        <v>40986</v>
      </c>
      <c r="B3341" s="0" t="s">
        <v>4539</v>
      </c>
      <c r="C3341" s="0" t="s">
        <v>1383</v>
      </c>
      <c r="D3341" s="0" t="s">
        <v>1221</v>
      </c>
      <c r="E3341" s="395" t="n">
        <v>2417.72</v>
      </c>
    </row>
    <row r="3342" customFormat="false" ht="12.75" hidden="false" customHeight="false" outlineLevel="0" collapsed="false">
      <c r="A3342" s="0" t="n">
        <v>4250</v>
      </c>
      <c r="B3342" s="0" t="s">
        <v>4540</v>
      </c>
      <c r="C3342" s="0" t="s">
        <v>1381</v>
      </c>
      <c r="D3342" s="0" t="s">
        <v>1221</v>
      </c>
      <c r="E3342" s="395" t="n">
        <v>14.43</v>
      </c>
    </row>
    <row r="3343" customFormat="false" ht="12.75" hidden="false" customHeight="false" outlineLevel="0" collapsed="false">
      <c r="A3343" s="0" t="n">
        <v>40978</v>
      </c>
      <c r="B3343" s="0" t="s">
        <v>4541</v>
      </c>
      <c r="C3343" s="0" t="s">
        <v>1383</v>
      </c>
      <c r="D3343" s="0" t="s">
        <v>1221</v>
      </c>
      <c r="E3343" s="395" t="n">
        <v>2570.29</v>
      </c>
    </row>
    <row r="3344" customFormat="false" ht="12.75" hidden="false" customHeight="false" outlineLevel="0" collapsed="false">
      <c r="A3344" s="0" t="n">
        <v>41043</v>
      </c>
      <c r="B3344" s="0" t="s">
        <v>4542</v>
      </c>
      <c r="C3344" s="0" t="s">
        <v>1383</v>
      </c>
      <c r="D3344" s="0" t="s">
        <v>1221</v>
      </c>
      <c r="E3344" s="395" t="n">
        <v>3083.47</v>
      </c>
    </row>
    <row r="3345" customFormat="false" ht="12.75" hidden="false" customHeight="false" outlineLevel="0" collapsed="false">
      <c r="A3345" s="0" t="n">
        <v>44501</v>
      </c>
      <c r="B3345" s="0" t="s">
        <v>4543</v>
      </c>
      <c r="C3345" s="0" t="s">
        <v>1381</v>
      </c>
      <c r="D3345" s="0" t="s">
        <v>1221</v>
      </c>
      <c r="E3345" s="395" t="n">
        <v>17.31</v>
      </c>
    </row>
    <row r="3346" customFormat="false" ht="12.75" hidden="false" customHeight="false" outlineLevel="0" collapsed="false">
      <c r="A3346" s="0" t="n">
        <v>4234</v>
      </c>
      <c r="B3346" s="0" t="s">
        <v>4544</v>
      </c>
      <c r="C3346" s="0" t="s">
        <v>1381</v>
      </c>
      <c r="D3346" s="0" t="s">
        <v>1228</v>
      </c>
      <c r="E3346" s="395" t="n">
        <v>18.97</v>
      </c>
    </row>
    <row r="3347" customFormat="false" ht="12.75" hidden="false" customHeight="false" outlineLevel="0" collapsed="false">
      <c r="A3347" s="0" t="n">
        <v>40987</v>
      </c>
      <c r="B3347" s="0" t="s">
        <v>4545</v>
      </c>
      <c r="C3347" s="0" t="s">
        <v>1383</v>
      </c>
      <c r="D3347" s="0" t="s">
        <v>1221</v>
      </c>
      <c r="E3347" s="395" t="n">
        <v>3377.81</v>
      </c>
    </row>
    <row r="3348" customFormat="false" ht="12.75" hidden="false" customHeight="false" outlineLevel="0" collapsed="false">
      <c r="A3348" s="0" t="n">
        <v>4253</v>
      </c>
      <c r="B3348" s="0" t="s">
        <v>4546</v>
      </c>
      <c r="C3348" s="0" t="s">
        <v>1381</v>
      </c>
      <c r="D3348" s="0" t="s">
        <v>1221</v>
      </c>
      <c r="E3348" s="395" t="n">
        <v>14.39</v>
      </c>
    </row>
    <row r="3349" customFormat="false" ht="12.75" hidden="false" customHeight="false" outlineLevel="0" collapsed="false">
      <c r="A3349" s="0" t="n">
        <v>40981</v>
      </c>
      <c r="B3349" s="0" t="s">
        <v>4547</v>
      </c>
      <c r="C3349" s="0" t="s">
        <v>1383</v>
      </c>
      <c r="D3349" s="0" t="s">
        <v>1221</v>
      </c>
      <c r="E3349" s="395" t="n">
        <v>2563.74</v>
      </c>
    </row>
    <row r="3350" customFormat="false" ht="12.75" hidden="false" customHeight="false" outlineLevel="0" collapsed="false">
      <c r="A3350" s="0" t="n">
        <v>4254</v>
      </c>
      <c r="B3350" s="0" t="s">
        <v>4548</v>
      </c>
      <c r="C3350" s="0" t="s">
        <v>1381</v>
      </c>
      <c r="D3350" s="0" t="s">
        <v>1221</v>
      </c>
      <c r="E3350" s="395" t="n">
        <v>14.39</v>
      </c>
    </row>
    <row r="3351" customFormat="false" ht="12.75" hidden="false" customHeight="false" outlineLevel="0" collapsed="false">
      <c r="A3351" s="0" t="n">
        <v>41036</v>
      </c>
      <c r="B3351" s="0" t="s">
        <v>4549</v>
      </c>
      <c r="C3351" s="0" t="s">
        <v>1383</v>
      </c>
      <c r="D3351" s="0" t="s">
        <v>1221</v>
      </c>
      <c r="E3351" s="395" t="n">
        <v>2563.74</v>
      </c>
    </row>
    <row r="3352" customFormat="false" ht="12.75" hidden="false" customHeight="false" outlineLevel="0" collapsed="false">
      <c r="A3352" s="0" t="n">
        <v>4251</v>
      </c>
      <c r="B3352" s="0" t="s">
        <v>4550</v>
      </c>
      <c r="C3352" s="0" t="s">
        <v>1381</v>
      </c>
      <c r="D3352" s="0" t="s">
        <v>1221</v>
      </c>
      <c r="E3352" s="395" t="n">
        <v>16.97</v>
      </c>
    </row>
    <row r="3353" customFormat="false" ht="12.75" hidden="false" customHeight="false" outlineLevel="0" collapsed="false">
      <c r="A3353" s="0" t="n">
        <v>40979</v>
      </c>
      <c r="B3353" s="0" t="s">
        <v>4551</v>
      </c>
      <c r="C3353" s="0" t="s">
        <v>1383</v>
      </c>
      <c r="D3353" s="0" t="s">
        <v>1221</v>
      </c>
      <c r="E3353" s="395" t="n">
        <v>3023.91</v>
      </c>
    </row>
    <row r="3354" customFormat="false" ht="12.75" hidden="false" customHeight="false" outlineLevel="0" collapsed="false">
      <c r="A3354" s="0" t="n">
        <v>4230</v>
      </c>
      <c r="B3354" s="0" t="s">
        <v>4552</v>
      </c>
      <c r="C3354" s="0" t="s">
        <v>1381</v>
      </c>
      <c r="D3354" s="0" t="s">
        <v>1221</v>
      </c>
      <c r="E3354" s="395" t="n">
        <v>14.41</v>
      </c>
    </row>
    <row r="3355" customFormat="false" ht="12.75" hidden="false" customHeight="false" outlineLevel="0" collapsed="false">
      <c r="A3355" s="0" t="n">
        <v>40998</v>
      </c>
      <c r="B3355" s="0" t="s">
        <v>4553</v>
      </c>
      <c r="C3355" s="0" t="s">
        <v>1383</v>
      </c>
      <c r="D3355" s="0" t="s">
        <v>1221</v>
      </c>
      <c r="E3355" s="395" t="n">
        <v>2568.81</v>
      </c>
    </row>
    <row r="3356" customFormat="false" ht="12.75" hidden="false" customHeight="false" outlineLevel="0" collapsed="false">
      <c r="A3356" s="0" t="n">
        <v>4257</v>
      </c>
      <c r="B3356" s="0" t="s">
        <v>4554</v>
      </c>
      <c r="C3356" s="0" t="s">
        <v>1381</v>
      </c>
      <c r="D3356" s="0" t="s">
        <v>1221</v>
      </c>
      <c r="E3356" s="395" t="n">
        <v>14.81</v>
      </c>
    </row>
    <row r="3357" customFormat="false" ht="12.75" hidden="false" customHeight="false" outlineLevel="0" collapsed="false">
      <c r="A3357" s="0" t="n">
        <v>40982</v>
      </c>
      <c r="B3357" s="0" t="s">
        <v>4555</v>
      </c>
      <c r="C3357" s="0" t="s">
        <v>1383</v>
      </c>
      <c r="D3357" s="0" t="s">
        <v>1221</v>
      </c>
      <c r="E3357" s="395" t="n">
        <v>2638.84</v>
      </c>
    </row>
    <row r="3358" customFormat="false" ht="12.75" hidden="false" customHeight="false" outlineLevel="0" collapsed="false">
      <c r="A3358" s="0" t="n">
        <v>4240</v>
      </c>
      <c r="B3358" s="0" t="s">
        <v>4556</v>
      </c>
      <c r="C3358" s="0" t="s">
        <v>1381</v>
      </c>
      <c r="D3358" s="0" t="s">
        <v>1221</v>
      </c>
      <c r="E3358" s="395" t="n">
        <v>17.6</v>
      </c>
    </row>
    <row r="3359" customFormat="false" ht="12.75" hidden="false" customHeight="false" outlineLevel="0" collapsed="false">
      <c r="A3359" s="0" t="n">
        <v>41026</v>
      </c>
      <c r="B3359" s="0" t="s">
        <v>4557</v>
      </c>
      <c r="C3359" s="0" t="s">
        <v>1383</v>
      </c>
      <c r="D3359" s="0" t="s">
        <v>1221</v>
      </c>
      <c r="E3359" s="395" t="n">
        <v>3136.03</v>
      </c>
    </row>
    <row r="3360" customFormat="false" ht="12.75" hidden="false" customHeight="false" outlineLevel="0" collapsed="false">
      <c r="A3360" s="0" t="n">
        <v>4239</v>
      </c>
      <c r="B3360" s="0" t="s">
        <v>4558</v>
      </c>
      <c r="C3360" s="0" t="s">
        <v>1381</v>
      </c>
      <c r="D3360" s="0" t="s">
        <v>1221</v>
      </c>
      <c r="E3360" s="395" t="n">
        <v>21.6</v>
      </c>
    </row>
    <row r="3361" customFormat="false" ht="12.75" hidden="false" customHeight="false" outlineLevel="0" collapsed="false">
      <c r="A3361" s="0" t="n">
        <v>41024</v>
      </c>
      <c r="B3361" s="0" t="s">
        <v>4559</v>
      </c>
      <c r="C3361" s="0" t="s">
        <v>1383</v>
      </c>
      <c r="D3361" s="0" t="s">
        <v>1221</v>
      </c>
      <c r="E3361" s="395" t="n">
        <v>3847.33</v>
      </c>
    </row>
    <row r="3362" customFormat="false" ht="12.75" hidden="false" customHeight="false" outlineLevel="0" collapsed="false">
      <c r="A3362" s="0" t="n">
        <v>4248</v>
      </c>
      <c r="B3362" s="0" t="s">
        <v>4560</v>
      </c>
      <c r="C3362" s="0" t="s">
        <v>1381</v>
      </c>
      <c r="D3362" s="0" t="s">
        <v>1221</v>
      </c>
      <c r="E3362" s="395" t="n">
        <v>16.47</v>
      </c>
    </row>
    <row r="3363" customFormat="false" ht="12.75" hidden="false" customHeight="false" outlineLevel="0" collapsed="false">
      <c r="A3363" s="0" t="n">
        <v>41033</v>
      </c>
      <c r="B3363" s="0" t="s">
        <v>4561</v>
      </c>
      <c r="C3363" s="0" t="s">
        <v>1383</v>
      </c>
      <c r="D3363" s="0" t="s">
        <v>1221</v>
      </c>
      <c r="E3363" s="395" t="n">
        <v>2932.91</v>
      </c>
    </row>
    <row r="3364" customFormat="false" ht="12.75" hidden="false" customHeight="false" outlineLevel="0" collapsed="false">
      <c r="A3364" s="0" t="n">
        <v>41040</v>
      </c>
      <c r="B3364" s="0" t="s">
        <v>4562</v>
      </c>
      <c r="C3364" s="0" t="s">
        <v>1383</v>
      </c>
      <c r="D3364" s="0" t="s">
        <v>1221</v>
      </c>
      <c r="E3364" s="395" t="n">
        <v>3237.64</v>
      </c>
    </row>
    <row r="3365" customFormat="false" ht="12.75" hidden="false" customHeight="false" outlineLevel="0" collapsed="false">
      <c r="A3365" s="0" t="n">
        <v>44500</v>
      </c>
      <c r="B3365" s="0" t="s">
        <v>4563</v>
      </c>
      <c r="C3365" s="0" t="s">
        <v>1381</v>
      </c>
      <c r="D3365" s="0" t="s">
        <v>1221</v>
      </c>
      <c r="E3365" s="395" t="n">
        <v>18.17</v>
      </c>
    </row>
    <row r="3366" customFormat="false" ht="12.75" hidden="false" customHeight="false" outlineLevel="0" collapsed="false">
      <c r="A3366" s="0" t="n">
        <v>4238</v>
      </c>
      <c r="B3366" s="0" t="s">
        <v>4564</v>
      </c>
      <c r="C3366" s="0" t="s">
        <v>1381</v>
      </c>
      <c r="D3366" s="0" t="s">
        <v>1221</v>
      </c>
      <c r="E3366" s="395" t="n">
        <v>14.52</v>
      </c>
    </row>
    <row r="3367" customFormat="false" ht="12.75" hidden="false" customHeight="false" outlineLevel="0" collapsed="false">
      <c r="A3367" s="0" t="n">
        <v>41012</v>
      </c>
      <c r="B3367" s="0" t="s">
        <v>4565</v>
      </c>
      <c r="C3367" s="0" t="s">
        <v>1383</v>
      </c>
      <c r="D3367" s="0" t="s">
        <v>1221</v>
      </c>
      <c r="E3367" s="395" t="n">
        <v>2586.05</v>
      </c>
    </row>
    <row r="3368" customFormat="false" ht="12.75" hidden="false" customHeight="false" outlineLevel="0" collapsed="false">
      <c r="A3368" s="0" t="n">
        <v>4237</v>
      </c>
      <c r="B3368" s="0" t="s">
        <v>4566</v>
      </c>
      <c r="C3368" s="0" t="s">
        <v>1381</v>
      </c>
      <c r="D3368" s="0" t="s">
        <v>1221</v>
      </c>
      <c r="E3368" s="395" t="n">
        <v>14.39</v>
      </c>
    </row>
    <row r="3369" customFormat="false" ht="12.75" hidden="false" customHeight="false" outlineLevel="0" collapsed="false">
      <c r="A3369" s="0" t="n">
        <v>41002</v>
      </c>
      <c r="B3369" s="0" t="s">
        <v>4567</v>
      </c>
      <c r="C3369" s="0" t="s">
        <v>1383</v>
      </c>
      <c r="D3369" s="0" t="s">
        <v>1221</v>
      </c>
      <c r="E3369" s="395" t="n">
        <v>2563.74</v>
      </c>
    </row>
    <row r="3370" customFormat="false" ht="12.75" hidden="false" customHeight="false" outlineLevel="0" collapsed="false">
      <c r="A3370" s="0" t="n">
        <v>4233</v>
      </c>
      <c r="B3370" s="0" t="s">
        <v>4568</v>
      </c>
      <c r="C3370" s="0" t="s">
        <v>1381</v>
      </c>
      <c r="D3370" s="0" t="s">
        <v>1221</v>
      </c>
      <c r="E3370" s="395" t="n">
        <v>15.61</v>
      </c>
    </row>
    <row r="3371" customFormat="false" ht="12.75" hidden="false" customHeight="false" outlineLevel="0" collapsed="false">
      <c r="A3371" s="0" t="n">
        <v>41001</v>
      </c>
      <c r="B3371" s="0" t="s">
        <v>4569</v>
      </c>
      <c r="C3371" s="0" t="s">
        <v>1383</v>
      </c>
      <c r="D3371" s="0" t="s">
        <v>1221</v>
      </c>
      <c r="E3371" s="395" t="n">
        <v>2780.38</v>
      </c>
    </row>
    <row r="3372" customFormat="false" ht="12.75" hidden="false" customHeight="false" outlineLevel="0" collapsed="false">
      <c r="A3372" s="0" t="n">
        <v>2</v>
      </c>
      <c r="B3372" s="0" t="s">
        <v>4570</v>
      </c>
      <c r="C3372" s="0" t="s">
        <v>757</v>
      </c>
      <c r="D3372" s="0" t="s">
        <v>1223</v>
      </c>
      <c r="E3372" s="395" t="n">
        <v>13.42</v>
      </c>
    </row>
    <row r="3373" customFormat="false" ht="12.75" hidden="false" customHeight="false" outlineLevel="0" collapsed="false">
      <c r="A3373" s="0" t="n">
        <v>36517</v>
      </c>
      <c r="B3373" s="0" t="s">
        <v>4571</v>
      </c>
      <c r="C3373" s="0" t="s">
        <v>88</v>
      </c>
      <c r="D3373" s="0" t="s">
        <v>1223</v>
      </c>
      <c r="E3373" s="395" t="n">
        <v>546120</v>
      </c>
    </row>
    <row r="3374" customFormat="false" ht="12.75" hidden="false" customHeight="false" outlineLevel="0" collapsed="false">
      <c r="A3374" s="0" t="n">
        <v>4262</v>
      </c>
      <c r="B3374" s="0" t="s">
        <v>4572</v>
      </c>
      <c r="C3374" s="0" t="s">
        <v>88</v>
      </c>
      <c r="D3374" s="0" t="s">
        <v>1223</v>
      </c>
      <c r="E3374" s="395" t="n">
        <v>615000</v>
      </c>
    </row>
    <row r="3375" customFormat="false" ht="12.75" hidden="false" customHeight="false" outlineLevel="0" collapsed="false">
      <c r="A3375" s="0" t="n">
        <v>4263</v>
      </c>
      <c r="B3375" s="0" t="s">
        <v>4573</v>
      </c>
      <c r="C3375" s="0" t="s">
        <v>88</v>
      </c>
      <c r="D3375" s="0" t="s">
        <v>1223</v>
      </c>
      <c r="E3375" s="395" t="n">
        <v>852799.95</v>
      </c>
    </row>
    <row r="3376" customFormat="false" ht="12.75" hidden="false" customHeight="false" outlineLevel="0" collapsed="false">
      <c r="A3376" s="0" t="n">
        <v>36518</v>
      </c>
      <c r="B3376" s="0" t="s">
        <v>4574</v>
      </c>
      <c r="C3376" s="0" t="s">
        <v>88</v>
      </c>
      <c r="D3376" s="0" t="s">
        <v>1223</v>
      </c>
      <c r="E3376" s="395" t="n">
        <v>970879.95</v>
      </c>
    </row>
    <row r="3377" customFormat="false" ht="12.75" hidden="false" customHeight="false" outlineLevel="0" collapsed="false">
      <c r="A3377" s="0" t="n">
        <v>14221</v>
      </c>
      <c r="B3377" s="0" t="s">
        <v>4575</v>
      </c>
      <c r="C3377" s="0" t="s">
        <v>88</v>
      </c>
      <c r="D3377" s="0" t="s">
        <v>1223</v>
      </c>
      <c r="E3377" s="395" t="n">
        <v>566619.97</v>
      </c>
    </row>
    <row r="3378" customFormat="false" ht="12.75" hidden="false" customHeight="false" outlineLevel="0" collapsed="false">
      <c r="A3378" s="0" t="n">
        <v>38402</v>
      </c>
      <c r="B3378" s="0" t="s">
        <v>4576</v>
      </c>
      <c r="C3378" s="0" t="s">
        <v>88</v>
      </c>
      <c r="D3378" s="0" t="s">
        <v>1221</v>
      </c>
      <c r="E3378" s="395" t="n">
        <v>12.35</v>
      </c>
    </row>
    <row r="3379" customFormat="false" ht="12.75" hidden="false" customHeight="false" outlineLevel="0" collapsed="false">
      <c r="A3379" s="0" t="n">
        <v>3412</v>
      </c>
      <c r="B3379" s="0" t="s">
        <v>4577</v>
      </c>
      <c r="C3379" s="0" t="s">
        <v>751</v>
      </c>
      <c r="D3379" s="0" t="s">
        <v>1223</v>
      </c>
      <c r="E3379" s="395" t="n">
        <v>15.83</v>
      </c>
    </row>
    <row r="3380" customFormat="false" ht="12.75" hidden="false" customHeight="false" outlineLevel="0" collapsed="false">
      <c r="A3380" s="0" t="n">
        <v>3413</v>
      </c>
      <c r="B3380" s="0" t="s">
        <v>4578</v>
      </c>
      <c r="C3380" s="0" t="s">
        <v>751</v>
      </c>
      <c r="D3380" s="0" t="s">
        <v>1223</v>
      </c>
      <c r="E3380" s="395" t="n">
        <v>35.63</v>
      </c>
    </row>
    <row r="3381" customFormat="false" ht="12.75" hidden="false" customHeight="false" outlineLevel="0" collapsed="false">
      <c r="A3381" s="0" t="n">
        <v>39744</v>
      </c>
      <c r="B3381" s="0" t="s">
        <v>4579</v>
      </c>
      <c r="C3381" s="0" t="s">
        <v>751</v>
      </c>
      <c r="D3381" s="0" t="s">
        <v>1223</v>
      </c>
      <c r="E3381" s="395" t="n">
        <v>27.67</v>
      </c>
    </row>
    <row r="3382" customFormat="false" ht="12.75" hidden="false" customHeight="false" outlineLevel="0" collapsed="false">
      <c r="A3382" s="0" t="n">
        <v>39745</v>
      </c>
      <c r="B3382" s="0" t="s">
        <v>4580</v>
      </c>
      <c r="C3382" s="0" t="s">
        <v>751</v>
      </c>
      <c r="D3382" s="0" t="s">
        <v>1223</v>
      </c>
      <c r="E3382" s="395" t="n">
        <v>58.39</v>
      </c>
    </row>
    <row r="3383" customFormat="false" ht="12.75" hidden="false" customHeight="false" outlineLevel="0" collapsed="false">
      <c r="A3383" s="0" t="n">
        <v>39637</v>
      </c>
      <c r="B3383" s="0" t="s">
        <v>4581</v>
      </c>
      <c r="C3383" s="0" t="s">
        <v>751</v>
      </c>
      <c r="D3383" s="0" t="s">
        <v>1221</v>
      </c>
      <c r="E3383" s="395" t="n">
        <v>91.43</v>
      </c>
    </row>
    <row r="3384" customFormat="false" ht="12.75" hidden="false" customHeight="false" outlineLevel="0" collapsed="false">
      <c r="A3384" s="0" t="n">
        <v>39638</v>
      </c>
      <c r="B3384" s="0" t="s">
        <v>4582</v>
      </c>
      <c r="C3384" s="0" t="s">
        <v>751</v>
      </c>
      <c r="D3384" s="0" t="s">
        <v>1221</v>
      </c>
      <c r="E3384" s="395" t="n">
        <v>103.45</v>
      </c>
    </row>
    <row r="3385" customFormat="false" ht="12.75" hidden="false" customHeight="false" outlineLevel="0" collapsed="false">
      <c r="A3385" s="0" t="n">
        <v>39639</v>
      </c>
      <c r="B3385" s="0" t="s">
        <v>4583</v>
      </c>
      <c r="C3385" s="0" t="s">
        <v>751</v>
      </c>
      <c r="D3385" s="0" t="s">
        <v>1221</v>
      </c>
      <c r="E3385" s="395" t="n">
        <v>156.09</v>
      </c>
    </row>
    <row r="3386" customFormat="false" ht="12.75" hidden="false" customHeight="false" outlineLevel="0" collapsed="false">
      <c r="A3386" s="0" t="n">
        <v>39517</v>
      </c>
      <c r="B3386" s="0" t="s">
        <v>4584</v>
      </c>
      <c r="C3386" s="0" t="s">
        <v>751</v>
      </c>
      <c r="D3386" s="0" t="s">
        <v>1221</v>
      </c>
      <c r="E3386" s="395" t="n">
        <v>293.7</v>
      </c>
    </row>
    <row r="3387" customFormat="false" ht="12.75" hidden="false" customHeight="false" outlineLevel="0" collapsed="false">
      <c r="A3387" s="0" t="n">
        <v>39518</v>
      </c>
      <c r="B3387" s="0" t="s">
        <v>4585</v>
      </c>
      <c r="C3387" s="0" t="s">
        <v>751</v>
      </c>
      <c r="D3387" s="0" t="s">
        <v>1221</v>
      </c>
      <c r="E3387" s="395" t="n">
        <v>348.19</v>
      </c>
    </row>
    <row r="3388" customFormat="false" ht="12.75" hidden="false" customHeight="false" outlineLevel="0" collapsed="false">
      <c r="A3388" s="0" t="n">
        <v>38366</v>
      </c>
      <c r="B3388" s="0" t="s">
        <v>4586</v>
      </c>
      <c r="C3388" s="0" t="s">
        <v>751</v>
      </c>
      <c r="D3388" s="0" t="s">
        <v>1221</v>
      </c>
      <c r="E3388" s="395" t="n">
        <v>5.15</v>
      </c>
    </row>
    <row r="3389" customFormat="false" ht="12.75" hidden="false" customHeight="false" outlineLevel="0" collapsed="false">
      <c r="A3389" s="0" t="n">
        <v>11703</v>
      </c>
      <c r="B3389" s="0" t="s">
        <v>4587</v>
      </c>
      <c r="C3389" s="0" t="s">
        <v>88</v>
      </c>
      <c r="D3389" s="0" t="s">
        <v>1221</v>
      </c>
      <c r="E3389" s="395" t="n">
        <v>42.06</v>
      </c>
    </row>
    <row r="3390" customFormat="false" ht="12.75" hidden="false" customHeight="false" outlineLevel="0" collapsed="false">
      <c r="A3390" s="0" t="n">
        <v>37400</v>
      </c>
      <c r="B3390" s="0" t="s">
        <v>4588</v>
      </c>
      <c r="C3390" s="0" t="s">
        <v>88</v>
      </c>
      <c r="D3390" s="0" t="s">
        <v>1221</v>
      </c>
      <c r="E3390" s="395" t="n">
        <v>39.55</v>
      </c>
    </row>
    <row r="3391" customFormat="false" ht="12.75" hidden="false" customHeight="false" outlineLevel="0" collapsed="false">
      <c r="A3391" s="0" t="n">
        <v>25400</v>
      </c>
      <c r="B3391" s="0" t="s">
        <v>4589</v>
      </c>
      <c r="C3391" s="0" t="s">
        <v>88</v>
      </c>
      <c r="D3391" s="0" t="s">
        <v>1221</v>
      </c>
      <c r="E3391" s="395" t="n">
        <v>3750.65</v>
      </c>
    </row>
    <row r="3392" customFormat="false" ht="12.75" hidden="false" customHeight="false" outlineLevel="0" collapsed="false">
      <c r="A3392" s="0" t="n">
        <v>4276</v>
      </c>
      <c r="B3392" s="0" t="s">
        <v>4590</v>
      </c>
      <c r="C3392" s="0" t="s">
        <v>88</v>
      </c>
      <c r="D3392" s="0" t="s">
        <v>1221</v>
      </c>
      <c r="E3392" s="395" t="n">
        <v>154.8</v>
      </c>
    </row>
    <row r="3393" customFormat="false" ht="12.75" hidden="false" customHeight="false" outlineLevel="0" collapsed="false">
      <c r="A3393" s="0" t="n">
        <v>4273</v>
      </c>
      <c r="B3393" s="0" t="s">
        <v>4591</v>
      </c>
      <c r="C3393" s="0" t="s">
        <v>88</v>
      </c>
      <c r="D3393" s="0" t="s">
        <v>1221</v>
      </c>
      <c r="E3393" s="395" t="n">
        <v>281.05</v>
      </c>
    </row>
    <row r="3394" customFormat="false" ht="12.75" hidden="false" customHeight="false" outlineLevel="0" collapsed="false">
      <c r="A3394" s="0" t="n">
        <v>4274</v>
      </c>
      <c r="B3394" s="0" t="s">
        <v>4592</v>
      </c>
      <c r="C3394" s="0" t="s">
        <v>88</v>
      </c>
      <c r="D3394" s="0" t="s">
        <v>1228</v>
      </c>
      <c r="E3394" s="395" t="n">
        <v>102.82</v>
      </c>
    </row>
    <row r="3395" customFormat="false" ht="12.75" hidden="false" customHeight="false" outlineLevel="0" collapsed="false">
      <c r="A3395" s="0" t="n">
        <v>39438</v>
      </c>
      <c r="B3395" s="0" t="s">
        <v>4593</v>
      </c>
      <c r="C3395" s="0" t="s">
        <v>88</v>
      </c>
      <c r="D3395" s="0" t="s">
        <v>1223</v>
      </c>
      <c r="E3395" s="395" t="n">
        <v>0.24</v>
      </c>
    </row>
    <row r="3396" customFormat="false" ht="12.75" hidden="false" customHeight="false" outlineLevel="0" collapsed="false">
      <c r="A3396" s="0" t="n">
        <v>11963</v>
      </c>
      <c r="B3396" s="0" t="s">
        <v>4594</v>
      </c>
      <c r="C3396" s="0" t="s">
        <v>88</v>
      </c>
      <c r="D3396" s="0" t="s">
        <v>1223</v>
      </c>
      <c r="E3396" s="395" t="n">
        <v>8.79</v>
      </c>
    </row>
    <row r="3397" customFormat="false" ht="12.75" hidden="false" customHeight="false" outlineLevel="0" collapsed="false">
      <c r="A3397" s="0" t="n">
        <v>11964</v>
      </c>
      <c r="B3397" s="0" t="s">
        <v>4595</v>
      </c>
      <c r="C3397" s="0" t="s">
        <v>88</v>
      </c>
      <c r="D3397" s="0" t="s">
        <v>1223</v>
      </c>
      <c r="E3397" s="395" t="n">
        <v>2.21</v>
      </c>
    </row>
    <row r="3398" customFormat="false" ht="12.75" hidden="false" customHeight="false" outlineLevel="0" collapsed="false">
      <c r="A3398" s="0" t="n">
        <v>4379</v>
      </c>
      <c r="B3398" s="0" t="s">
        <v>4596</v>
      </c>
      <c r="C3398" s="0" t="s">
        <v>88</v>
      </c>
      <c r="D3398" s="0" t="s">
        <v>1223</v>
      </c>
      <c r="E3398" s="395" t="n">
        <v>0.04</v>
      </c>
    </row>
    <row r="3399" customFormat="false" ht="12.75" hidden="false" customHeight="false" outlineLevel="0" collapsed="false">
      <c r="A3399" s="0" t="n">
        <v>4377</v>
      </c>
      <c r="B3399" s="0" t="s">
        <v>4597</v>
      </c>
      <c r="C3399" s="0" t="s">
        <v>88</v>
      </c>
      <c r="D3399" s="0" t="s">
        <v>1223</v>
      </c>
      <c r="E3399" s="395" t="n">
        <v>0.17</v>
      </c>
    </row>
    <row r="3400" customFormat="false" ht="12.75" hidden="false" customHeight="false" outlineLevel="0" collapsed="false">
      <c r="A3400" s="0" t="n">
        <v>4356</v>
      </c>
      <c r="B3400" s="0" t="s">
        <v>4598</v>
      </c>
      <c r="C3400" s="0" t="s">
        <v>88</v>
      </c>
      <c r="D3400" s="0" t="s">
        <v>1223</v>
      </c>
      <c r="E3400" s="395" t="n">
        <v>0.24</v>
      </c>
    </row>
    <row r="3401" customFormat="false" ht="12.75" hidden="false" customHeight="false" outlineLevel="0" collapsed="false">
      <c r="A3401" s="0" t="n">
        <v>13246</v>
      </c>
      <c r="B3401" s="0" t="s">
        <v>4599</v>
      </c>
      <c r="C3401" s="0" t="s">
        <v>88</v>
      </c>
      <c r="D3401" s="0" t="s">
        <v>1223</v>
      </c>
      <c r="E3401" s="395" t="n">
        <v>0.41</v>
      </c>
    </row>
    <row r="3402" customFormat="false" ht="12.75" hidden="false" customHeight="false" outlineLevel="0" collapsed="false">
      <c r="A3402" s="0" t="n">
        <v>4346</v>
      </c>
      <c r="B3402" s="0" t="s">
        <v>4600</v>
      </c>
      <c r="C3402" s="0" t="s">
        <v>88</v>
      </c>
      <c r="D3402" s="0" t="s">
        <v>1223</v>
      </c>
      <c r="E3402" s="395" t="n">
        <v>9.42</v>
      </c>
    </row>
    <row r="3403" customFormat="false" ht="12.75" hidden="false" customHeight="false" outlineLevel="0" collapsed="false">
      <c r="A3403" s="0" t="n">
        <v>11955</v>
      </c>
      <c r="B3403" s="0" t="s">
        <v>4601</v>
      </c>
      <c r="C3403" s="0" t="s">
        <v>88</v>
      </c>
      <c r="D3403" s="0" t="s">
        <v>1223</v>
      </c>
      <c r="E3403" s="395" t="n">
        <v>4.12</v>
      </c>
    </row>
    <row r="3404" customFormat="false" ht="12.75" hidden="false" customHeight="false" outlineLevel="0" collapsed="false">
      <c r="A3404" s="0" t="n">
        <v>11960</v>
      </c>
      <c r="B3404" s="0" t="s">
        <v>4602</v>
      </c>
      <c r="C3404" s="0" t="s">
        <v>88</v>
      </c>
      <c r="D3404" s="0" t="s">
        <v>1223</v>
      </c>
      <c r="E3404" s="395" t="n">
        <v>0.13</v>
      </c>
    </row>
    <row r="3405" customFormat="false" ht="12.75" hidden="false" customHeight="false" outlineLevel="0" collapsed="false">
      <c r="A3405" s="0" t="n">
        <v>4333</v>
      </c>
      <c r="B3405" s="0" t="s">
        <v>4603</v>
      </c>
      <c r="C3405" s="0" t="s">
        <v>88</v>
      </c>
      <c r="D3405" s="0" t="s">
        <v>1223</v>
      </c>
      <c r="E3405" s="395" t="n">
        <v>0.24</v>
      </c>
    </row>
    <row r="3406" customFormat="false" ht="12.75" hidden="false" customHeight="false" outlineLevel="0" collapsed="false">
      <c r="A3406" s="0" t="n">
        <v>4358</v>
      </c>
      <c r="B3406" s="0" t="s">
        <v>4604</v>
      </c>
      <c r="C3406" s="0" t="s">
        <v>88</v>
      </c>
      <c r="D3406" s="0" t="s">
        <v>1223</v>
      </c>
      <c r="E3406" s="395" t="n">
        <v>1.88</v>
      </c>
    </row>
    <row r="3407" customFormat="false" ht="12.75" hidden="false" customHeight="false" outlineLevel="0" collapsed="false">
      <c r="A3407" s="0" t="n">
        <v>39435</v>
      </c>
      <c r="B3407" s="0" t="s">
        <v>4605</v>
      </c>
      <c r="C3407" s="0" t="s">
        <v>88</v>
      </c>
      <c r="D3407" s="0" t="s">
        <v>1223</v>
      </c>
      <c r="E3407" s="395" t="n">
        <v>0.09</v>
      </c>
    </row>
    <row r="3408" customFormat="false" ht="12.75" hidden="false" customHeight="false" outlineLevel="0" collapsed="false">
      <c r="A3408" s="0" t="n">
        <v>39436</v>
      </c>
      <c r="B3408" s="0" t="s">
        <v>4606</v>
      </c>
      <c r="C3408" s="0" t="s">
        <v>88</v>
      </c>
      <c r="D3408" s="0" t="s">
        <v>1223</v>
      </c>
      <c r="E3408" s="395" t="n">
        <v>0.16</v>
      </c>
    </row>
    <row r="3409" customFormat="false" ht="12.75" hidden="false" customHeight="false" outlineLevel="0" collapsed="false">
      <c r="A3409" s="0" t="n">
        <v>39437</v>
      </c>
      <c r="B3409" s="0" t="s">
        <v>4607</v>
      </c>
      <c r="C3409" s="0" t="s">
        <v>88</v>
      </c>
      <c r="D3409" s="0" t="s">
        <v>1223</v>
      </c>
      <c r="E3409" s="395" t="n">
        <v>0.21</v>
      </c>
    </row>
    <row r="3410" customFormat="false" ht="12.75" hidden="false" customHeight="false" outlineLevel="0" collapsed="false">
      <c r="A3410" s="0" t="n">
        <v>39439</v>
      </c>
      <c r="B3410" s="0" t="s">
        <v>4608</v>
      </c>
      <c r="C3410" s="0" t="s">
        <v>88</v>
      </c>
      <c r="D3410" s="0" t="s">
        <v>1223</v>
      </c>
      <c r="E3410" s="395" t="n">
        <v>0.14</v>
      </c>
    </row>
    <row r="3411" customFormat="false" ht="12.75" hidden="false" customHeight="false" outlineLevel="0" collapsed="false">
      <c r="A3411" s="0" t="n">
        <v>39440</v>
      </c>
      <c r="B3411" s="0" t="s">
        <v>4609</v>
      </c>
      <c r="C3411" s="0" t="s">
        <v>88</v>
      </c>
      <c r="D3411" s="0" t="s">
        <v>1223</v>
      </c>
      <c r="E3411" s="395" t="n">
        <v>0.18</v>
      </c>
    </row>
    <row r="3412" customFormat="false" ht="12.75" hidden="false" customHeight="false" outlineLevel="0" collapsed="false">
      <c r="A3412" s="0" t="n">
        <v>39441</v>
      </c>
      <c r="B3412" s="0" t="s">
        <v>4610</v>
      </c>
      <c r="C3412" s="0" t="s">
        <v>88</v>
      </c>
      <c r="D3412" s="0" t="s">
        <v>1223</v>
      </c>
      <c r="E3412" s="395" t="n">
        <v>0.23</v>
      </c>
    </row>
    <row r="3413" customFormat="false" ht="12.75" hidden="false" customHeight="false" outlineLevel="0" collapsed="false">
      <c r="A3413" s="0" t="n">
        <v>39442</v>
      </c>
      <c r="B3413" s="0" t="s">
        <v>4611</v>
      </c>
      <c r="C3413" s="0" t="s">
        <v>88</v>
      </c>
      <c r="D3413" s="0" t="s">
        <v>1223</v>
      </c>
      <c r="E3413" s="395" t="n">
        <v>0.17</v>
      </c>
    </row>
    <row r="3414" customFormat="false" ht="12.75" hidden="false" customHeight="false" outlineLevel="0" collapsed="false">
      <c r="A3414" s="0" t="n">
        <v>39443</v>
      </c>
      <c r="B3414" s="0" t="s">
        <v>4612</v>
      </c>
      <c r="C3414" s="0" t="s">
        <v>88</v>
      </c>
      <c r="D3414" s="0" t="s">
        <v>1223</v>
      </c>
      <c r="E3414" s="395" t="n">
        <v>0.22</v>
      </c>
    </row>
    <row r="3415" customFormat="false" ht="12.75" hidden="false" customHeight="false" outlineLevel="0" collapsed="false">
      <c r="A3415" s="0" t="n">
        <v>4329</v>
      </c>
      <c r="B3415" s="0" t="s">
        <v>4613</v>
      </c>
      <c r="C3415" s="0" t="s">
        <v>88</v>
      </c>
      <c r="D3415" s="0" t="s">
        <v>1223</v>
      </c>
      <c r="E3415" s="395" t="n">
        <v>2.01</v>
      </c>
    </row>
    <row r="3416" customFormat="false" ht="12.75" hidden="false" customHeight="false" outlineLevel="0" collapsed="false">
      <c r="A3416" s="0" t="n">
        <v>4383</v>
      </c>
      <c r="B3416" s="0" t="s">
        <v>4614</v>
      </c>
      <c r="C3416" s="0" t="s">
        <v>88</v>
      </c>
      <c r="D3416" s="0" t="s">
        <v>1223</v>
      </c>
      <c r="E3416" s="395" t="n">
        <v>18.17</v>
      </c>
    </row>
    <row r="3417" customFormat="false" ht="12.75" hidden="false" customHeight="false" outlineLevel="0" collapsed="false">
      <c r="A3417" s="0" t="n">
        <v>4344</v>
      </c>
      <c r="B3417" s="0" t="s">
        <v>4615</v>
      </c>
      <c r="C3417" s="0" t="s">
        <v>88</v>
      </c>
      <c r="D3417" s="0" t="s">
        <v>1223</v>
      </c>
      <c r="E3417" s="395" t="n">
        <v>19.05</v>
      </c>
    </row>
    <row r="3418" customFormat="false" ht="12.75" hidden="false" customHeight="false" outlineLevel="0" collapsed="false">
      <c r="A3418" s="0" t="n">
        <v>436</v>
      </c>
      <c r="B3418" s="0" t="s">
        <v>4616</v>
      </c>
      <c r="C3418" s="0" t="s">
        <v>88</v>
      </c>
      <c r="D3418" s="0" t="s">
        <v>1223</v>
      </c>
      <c r="E3418" s="395" t="n">
        <v>9.44</v>
      </c>
    </row>
    <row r="3419" customFormat="false" ht="12.75" hidden="false" customHeight="false" outlineLevel="0" collapsed="false">
      <c r="A3419" s="0" t="n">
        <v>442</v>
      </c>
      <c r="B3419" s="0" t="s">
        <v>4617</v>
      </c>
      <c r="C3419" s="0" t="s">
        <v>88</v>
      </c>
      <c r="D3419" s="0" t="s">
        <v>1223</v>
      </c>
      <c r="E3419" s="395" t="n">
        <v>5.58</v>
      </c>
    </row>
    <row r="3420" customFormat="false" ht="12.75" hidden="false" customHeight="false" outlineLevel="0" collapsed="false">
      <c r="A3420" s="0" t="n">
        <v>11953</v>
      </c>
      <c r="B3420" s="0" t="s">
        <v>4618</v>
      </c>
      <c r="C3420" s="0" t="s">
        <v>88</v>
      </c>
      <c r="D3420" s="0" t="s">
        <v>1223</v>
      </c>
      <c r="E3420" s="395" t="n">
        <v>3.02</v>
      </c>
    </row>
    <row r="3421" customFormat="false" ht="12.75" hidden="false" customHeight="false" outlineLevel="0" collapsed="false">
      <c r="A3421" s="0" t="n">
        <v>4335</v>
      </c>
      <c r="B3421" s="0" t="s">
        <v>4619</v>
      </c>
      <c r="C3421" s="0" t="s">
        <v>88</v>
      </c>
      <c r="D3421" s="0" t="s">
        <v>1223</v>
      </c>
      <c r="E3421" s="395" t="n">
        <v>12.79</v>
      </c>
    </row>
    <row r="3422" customFormat="false" ht="12.75" hidden="false" customHeight="false" outlineLevel="0" collapsed="false">
      <c r="A3422" s="0" t="n">
        <v>4334</v>
      </c>
      <c r="B3422" s="0" t="s">
        <v>4620</v>
      </c>
      <c r="C3422" s="0" t="s">
        <v>88</v>
      </c>
      <c r="D3422" s="0" t="s">
        <v>1223</v>
      </c>
      <c r="E3422" s="395" t="n">
        <v>17.54</v>
      </c>
    </row>
    <row r="3423" customFormat="false" ht="12.75" hidden="false" customHeight="false" outlineLevel="0" collapsed="false">
      <c r="A3423" s="0" t="n">
        <v>4343</v>
      </c>
      <c r="B3423" s="0" t="s">
        <v>4621</v>
      </c>
      <c r="C3423" s="0" t="s">
        <v>88</v>
      </c>
      <c r="D3423" s="0" t="s">
        <v>1223</v>
      </c>
      <c r="E3423" s="395" t="n">
        <v>4.31</v>
      </c>
    </row>
    <row r="3424" customFormat="false" ht="12.75" hidden="false" customHeight="false" outlineLevel="0" collapsed="false">
      <c r="A3424" s="0" t="n">
        <v>430</v>
      </c>
      <c r="B3424" s="0" t="s">
        <v>4622</v>
      </c>
      <c r="C3424" s="0" t="s">
        <v>88</v>
      </c>
      <c r="D3424" s="0" t="s">
        <v>1223</v>
      </c>
      <c r="E3424" s="395" t="n">
        <v>8.45</v>
      </c>
    </row>
    <row r="3425" customFormat="false" ht="12.75" hidden="false" customHeight="false" outlineLevel="0" collapsed="false">
      <c r="A3425" s="0" t="n">
        <v>441</v>
      </c>
      <c r="B3425" s="0" t="s">
        <v>4623</v>
      </c>
      <c r="C3425" s="0" t="s">
        <v>88</v>
      </c>
      <c r="D3425" s="0" t="s">
        <v>1223</v>
      </c>
      <c r="E3425" s="395" t="n">
        <v>9.3</v>
      </c>
    </row>
    <row r="3426" customFormat="false" ht="12.75" hidden="false" customHeight="false" outlineLevel="0" collapsed="false">
      <c r="A3426" s="0" t="n">
        <v>431</v>
      </c>
      <c r="B3426" s="0" t="s">
        <v>4624</v>
      </c>
      <c r="C3426" s="0" t="s">
        <v>88</v>
      </c>
      <c r="D3426" s="0" t="s">
        <v>1223</v>
      </c>
      <c r="E3426" s="395" t="n">
        <v>11.23</v>
      </c>
    </row>
    <row r="3427" customFormat="false" ht="12.75" hidden="false" customHeight="false" outlineLevel="0" collapsed="false">
      <c r="A3427" s="0" t="n">
        <v>432</v>
      </c>
      <c r="B3427" s="0" t="s">
        <v>4625</v>
      </c>
      <c r="C3427" s="0" t="s">
        <v>88</v>
      </c>
      <c r="D3427" s="0" t="s">
        <v>1223</v>
      </c>
      <c r="E3427" s="395" t="n">
        <v>12.39</v>
      </c>
    </row>
    <row r="3428" customFormat="false" ht="12.75" hidden="false" customHeight="false" outlineLevel="0" collapsed="false">
      <c r="A3428" s="0" t="n">
        <v>429</v>
      </c>
      <c r="B3428" s="0" t="s">
        <v>4626</v>
      </c>
      <c r="C3428" s="0" t="s">
        <v>88</v>
      </c>
      <c r="D3428" s="0" t="s">
        <v>1223</v>
      </c>
      <c r="E3428" s="395" t="n">
        <v>16.71</v>
      </c>
    </row>
    <row r="3429" customFormat="false" ht="12.75" hidden="false" customHeight="false" outlineLevel="0" collapsed="false">
      <c r="A3429" s="0" t="n">
        <v>439</v>
      </c>
      <c r="B3429" s="0" t="s">
        <v>4627</v>
      </c>
      <c r="C3429" s="0" t="s">
        <v>88</v>
      </c>
      <c r="D3429" s="0" t="s">
        <v>1223</v>
      </c>
      <c r="E3429" s="395" t="n">
        <v>14.24</v>
      </c>
    </row>
    <row r="3430" customFormat="false" ht="12.75" hidden="false" customHeight="false" outlineLevel="0" collapsed="false">
      <c r="A3430" s="0" t="n">
        <v>433</v>
      </c>
      <c r="B3430" s="0" t="s">
        <v>4628</v>
      </c>
      <c r="C3430" s="0" t="s">
        <v>88</v>
      </c>
      <c r="D3430" s="0" t="s">
        <v>1223</v>
      </c>
      <c r="E3430" s="395" t="n">
        <v>16.62</v>
      </c>
    </row>
    <row r="3431" customFormat="false" ht="12.75" hidden="false" customHeight="false" outlineLevel="0" collapsed="false">
      <c r="A3431" s="0" t="n">
        <v>437</v>
      </c>
      <c r="B3431" s="0" t="s">
        <v>4629</v>
      </c>
      <c r="C3431" s="0" t="s">
        <v>88</v>
      </c>
      <c r="D3431" s="0" t="s">
        <v>1223</v>
      </c>
      <c r="E3431" s="395" t="n">
        <v>22.08</v>
      </c>
    </row>
    <row r="3432" customFormat="false" ht="12.75" hidden="false" customHeight="false" outlineLevel="0" collapsed="false">
      <c r="A3432" s="0" t="n">
        <v>11790</v>
      </c>
      <c r="B3432" s="0" t="s">
        <v>4630</v>
      </c>
      <c r="C3432" s="0" t="s">
        <v>88</v>
      </c>
      <c r="D3432" s="0" t="s">
        <v>1223</v>
      </c>
      <c r="E3432" s="395" t="n">
        <v>25.05</v>
      </c>
    </row>
    <row r="3433" customFormat="false" ht="12.75" hidden="false" customHeight="false" outlineLevel="0" collapsed="false">
      <c r="A3433" s="0" t="n">
        <v>428</v>
      </c>
      <c r="B3433" s="0" t="s">
        <v>4631</v>
      </c>
      <c r="C3433" s="0" t="s">
        <v>88</v>
      </c>
      <c r="D3433" s="0" t="s">
        <v>1223</v>
      </c>
      <c r="E3433" s="395" t="n">
        <v>27.24</v>
      </c>
    </row>
    <row r="3434" customFormat="false" ht="12.75" hidden="false" customHeight="false" outlineLevel="0" collapsed="false">
      <c r="A3434" s="0" t="n">
        <v>4384</v>
      </c>
      <c r="B3434" s="0" t="s">
        <v>4632</v>
      </c>
      <c r="C3434" s="0" t="s">
        <v>88</v>
      </c>
      <c r="D3434" s="0" t="s">
        <v>1223</v>
      </c>
      <c r="E3434" s="395" t="n">
        <v>20.88</v>
      </c>
    </row>
    <row r="3435" customFormat="false" ht="12.75" hidden="false" customHeight="false" outlineLevel="0" collapsed="false">
      <c r="A3435" s="0" t="n">
        <v>4351</v>
      </c>
      <c r="B3435" s="0" t="s">
        <v>4633</v>
      </c>
      <c r="C3435" s="0" t="s">
        <v>88</v>
      </c>
      <c r="D3435" s="0" t="s">
        <v>1223</v>
      </c>
      <c r="E3435" s="395" t="n">
        <v>15.48</v>
      </c>
    </row>
    <row r="3436" customFormat="false" ht="12.75" hidden="false" customHeight="false" outlineLevel="0" collapsed="false">
      <c r="A3436" s="0" t="n">
        <v>11054</v>
      </c>
      <c r="B3436" s="0" t="s">
        <v>4634</v>
      </c>
      <c r="C3436" s="0" t="s">
        <v>88</v>
      </c>
      <c r="D3436" s="0" t="s">
        <v>1221</v>
      </c>
      <c r="E3436" s="395" t="n">
        <v>0.06</v>
      </c>
    </row>
    <row r="3437" customFormat="false" ht="12.75" hidden="false" customHeight="false" outlineLevel="0" collapsed="false">
      <c r="A3437" s="0" t="n">
        <v>11055</v>
      </c>
      <c r="B3437" s="0" t="s">
        <v>4635</v>
      </c>
      <c r="C3437" s="0" t="s">
        <v>88</v>
      </c>
      <c r="D3437" s="0" t="s">
        <v>1221</v>
      </c>
      <c r="E3437" s="395" t="n">
        <v>0.1</v>
      </c>
    </row>
    <row r="3438" customFormat="false" ht="12.75" hidden="false" customHeight="false" outlineLevel="0" collapsed="false">
      <c r="A3438" s="0" t="n">
        <v>11056</v>
      </c>
      <c r="B3438" s="0" t="s">
        <v>4636</v>
      </c>
      <c r="C3438" s="0" t="s">
        <v>88</v>
      </c>
      <c r="D3438" s="0" t="s">
        <v>1221</v>
      </c>
      <c r="E3438" s="395" t="n">
        <v>0.11</v>
      </c>
    </row>
    <row r="3439" customFormat="false" ht="12.75" hidden="false" customHeight="false" outlineLevel="0" collapsed="false">
      <c r="A3439" s="0" t="n">
        <v>11057</v>
      </c>
      <c r="B3439" s="0" t="s">
        <v>4637</v>
      </c>
      <c r="C3439" s="0" t="s">
        <v>88</v>
      </c>
      <c r="D3439" s="0" t="s">
        <v>1221</v>
      </c>
      <c r="E3439" s="395" t="n">
        <v>0.22</v>
      </c>
    </row>
    <row r="3440" customFormat="false" ht="12.75" hidden="false" customHeight="false" outlineLevel="0" collapsed="false">
      <c r="A3440" s="0" t="n">
        <v>11059</v>
      </c>
      <c r="B3440" s="0" t="s">
        <v>4638</v>
      </c>
      <c r="C3440" s="0" t="s">
        <v>88</v>
      </c>
      <c r="D3440" s="0" t="s">
        <v>1221</v>
      </c>
      <c r="E3440" s="395" t="n">
        <v>0.44</v>
      </c>
    </row>
    <row r="3441" customFormat="false" ht="12.75" hidden="false" customHeight="false" outlineLevel="0" collapsed="false">
      <c r="A3441" s="0" t="n">
        <v>11058</v>
      </c>
      <c r="B3441" s="0" t="s">
        <v>4639</v>
      </c>
      <c r="C3441" s="0" t="s">
        <v>88</v>
      </c>
      <c r="D3441" s="0" t="s">
        <v>1221</v>
      </c>
      <c r="E3441" s="395" t="n">
        <v>0.57</v>
      </c>
    </row>
    <row r="3442" customFormat="false" ht="12.75" hidden="false" customHeight="false" outlineLevel="0" collapsed="false">
      <c r="A3442" s="0" t="n">
        <v>4380</v>
      </c>
      <c r="B3442" s="0" t="s">
        <v>4640</v>
      </c>
      <c r="C3442" s="0" t="s">
        <v>88</v>
      </c>
      <c r="D3442" s="0" t="s">
        <v>1221</v>
      </c>
      <c r="E3442" s="395" t="n">
        <v>1.91</v>
      </c>
    </row>
    <row r="3443" customFormat="false" ht="12.75" hidden="false" customHeight="false" outlineLevel="0" collapsed="false">
      <c r="A3443" s="0" t="n">
        <v>4299</v>
      </c>
      <c r="B3443" s="0" t="s">
        <v>4641</v>
      </c>
      <c r="C3443" s="0" t="s">
        <v>88</v>
      </c>
      <c r="D3443" s="0" t="s">
        <v>1228</v>
      </c>
      <c r="E3443" s="395" t="n">
        <v>1.8</v>
      </c>
    </row>
    <row r="3444" customFormat="false" ht="12.75" hidden="false" customHeight="false" outlineLevel="0" collapsed="false">
      <c r="A3444" s="0" t="n">
        <v>4304</v>
      </c>
      <c r="B3444" s="0" t="s">
        <v>4642</v>
      </c>
      <c r="C3444" s="0" t="s">
        <v>88</v>
      </c>
      <c r="D3444" s="0" t="s">
        <v>1221</v>
      </c>
      <c r="E3444" s="395" t="n">
        <v>2.45</v>
      </c>
    </row>
    <row r="3445" customFormat="false" ht="12.75" hidden="false" customHeight="false" outlineLevel="0" collapsed="false">
      <c r="A3445" s="0" t="n">
        <v>4305</v>
      </c>
      <c r="B3445" s="0" t="s">
        <v>4643</v>
      </c>
      <c r="C3445" s="0" t="s">
        <v>88</v>
      </c>
      <c r="D3445" s="0" t="s">
        <v>1221</v>
      </c>
      <c r="E3445" s="395" t="n">
        <v>2.85</v>
      </c>
    </row>
    <row r="3446" customFormat="false" ht="12.75" hidden="false" customHeight="false" outlineLevel="0" collapsed="false">
      <c r="A3446" s="0" t="n">
        <v>4306</v>
      </c>
      <c r="B3446" s="0" t="s">
        <v>4644</v>
      </c>
      <c r="C3446" s="0" t="s">
        <v>88</v>
      </c>
      <c r="D3446" s="0" t="s">
        <v>1221</v>
      </c>
      <c r="E3446" s="395" t="n">
        <v>3.31</v>
      </c>
    </row>
    <row r="3447" customFormat="false" ht="12.75" hidden="false" customHeight="false" outlineLevel="0" collapsed="false">
      <c r="A3447" s="0" t="n">
        <v>4308</v>
      </c>
      <c r="B3447" s="0" t="s">
        <v>4645</v>
      </c>
      <c r="C3447" s="0" t="s">
        <v>88</v>
      </c>
      <c r="D3447" s="0" t="s">
        <v>1221</v>
      </c>
      <c r="E3447" s="395" t="n">
        <v>6.85</v>
      </c>
    </row>
    <row r="3448" customFormat="false" ht="12.75" hidden="false" customHeight="false" outlineLevel="0" collapsed="false">
      <c r="A3448" s="0" t="n">
        <v>4302</v>
      </c>
      <c r="B3448" s="0" t="s">
        <v>4646</v>
      </c>
      <c r="C3448" s="0" t="s">
        <v>88</v>
      </c>
      <c r="D3448" s="0" t="s">
        <v>1221</v>
      </c>
      <c r="E3448" s="395" t="n">
        <v>5.14</v>
      </c>
    </row>
    <row r="3449" customFormat="false" ht="12.75" hidden="false" customHeight="false" outlineLevel="0" collapsed="false">
      <c r="A3449" s="0" t="n">
        <v>4300</v>
      </c>
      <c r="B3449" s="0" t="s">
        <v>4647</v>
      </c>
      <c r="C3449" s="0" t="s">
        <v>88</v>
      </c>
      <c r="D3449" s="0" t="s">
        <v>1221</v>
      </c>
      <c r="E3449" s="395" t="n">
        <v>1.22</v>
      </c>
    </row>
    <row r="3450" customFormat="false" ht="12.75" hidden="false" customHeight="false" outlineLevel="0" collapsed="false">
      <c r="A3450" s="0" t="n">
        <v>4301</v>
      </c>
      <c r="B3450" s="0" t="s">
        <v>4648</v>
      </c>
      <c r="C3450" s="0" t="s">
        <v>88</v>
      </c>
      <c r="D3450" s="0" t="s">
        <v>1221</v>
      </c>
      <c r="E3450" s="395" t="n">
        <v>1.49</v>
      </c>
    </row>
    <row r="3451" customFormat="false" ht="12.75" hidden="false" customHeight="false" outlineLevel="0" collapsed="false">
      <c r="A3451" s="0" t="n">
        <v>4320</v>
      </c>
      <c r="B3451" s="0" t="s">
        <v>4649</v>
      </c>
      <c r="C3451" s="0" t="s">
        <v>88</v>
      </c>
      <c r="D3451" s="0" t="s">
        <v>1221</v>
      </c>
      <c r="E3451" s="395" t="n">
        <v>4.54</v>
      </c>
    </row>
    <row r="3452" customFormat="false" ht="12.75" hidden="false" customHeight="false" outlineLevel="0" collapsed="false">
      <c r="A3452" s="0" t="n">
        <v>4318</v>
      </c>
      <c r="B3452" s="0" t="s">
        <v>4650</v>
      </c>
      <c r="C3452" s="0" t="s">
        <v>88</v>
      </c>
      <c r="D3452" s="0" t="s">
        <v>1221</v>
      </c>
      <c r="E3452" s="395" t="n">
        <v>2.21</v>
      </c>
    </row>
    <row r="3453" customFormat="false" ht="12.75" hidden="false" customHeight="false" outlineLevel="0" collapsed="false">
      <c r="A3453" s="0" t="n">
        <v>40547</v>
      </c>
      <c r="B3453" s="0" t="s">
        <v>4651</v>
      </c>
      <c r="C3453" s="0" t="s">
        <v>3392</v>
      </c>
      <c r="D3453" s="0" t="s">
        <v>1223</v>
      </c>
      <c r="E3453" s="395" t="n">
        <v>25.37</v>
      </c>
    </row>
    <row r="3454" customFormat="false" ht="12.75" hidden="false" customHeight="false" outlineLevel="0" collapsed="false">
      <c r="A3454" s="0" t="n">
        <v>11962</v>
      </c>
      <c r="B3454" s="0" t="s">
        <v>4652</v>
      </c>
      <c r="C3454" s="0" t="s">
        <v>88</v>
      </c>
      <c r="D3454" s="0" t="s">
        <v>1223</v>
      </c>
      <c r="E3454" s="395" t="n">
        <v>0.2</v>
      </c>
    </row>
    <row r="3455" customFormat="false" ht="12.75" hidden="false" customHeight="false" outlineLevel="0" collapsed="false">
      <c r="A3455" s="0" t="n">
        <v>4332</v>
      </c>
      <c r="B3455" s="0" t="s">
        <v>4653</v>
      </c>
      <c r="C3455" s="0" t="s">
        <v>88</v>
      </c>
      <c r="D3455" s="0" t="s">
        <v>1223</v>
      </c>
      <c r="E3455" s="395" t="n">
        <v>1.01</v>
      </c>
    </row>
    <row r="3456" customFormat="false" ht="12.75" hidden="false" customHeight="false" outlineLevel="0" collapsed="false">
      <c r="A3456" s="0" t="n">
        <v>4331</v>
      </c>
      <c r="B3456" s="0" t="s">
        <v>4654</v>
      </c>
      <c r="C3456" s="0" t="s">
        <v>88</v>
      </c>
      <c r="D3456" s="0" t="s">
        <v>1223</v>
      </c>
      <c r="E3456" s="395" t="n">
        <v>3.81</v>
      </c>
    </row>
    <row r="3457" customFormat="false" ht="12.75" hidden="false" customHeight="false" outlineLevel="0" collapsed="false">
      <c r="A3457" s="0" t="n">
        <v>4336</v>
      </c>
      <c r="B3457" s="0" t="s">
        <v>4655</v>
      </c>
      <c r="C3457" s="0" t="s">
        <v>88</v>
      </c>
      <c r="D3457" s="0" t="s">
        <v>1223</v>
      </c>
      <c r="E3457" s="395" t="n">
        <v>4.87</v>
      </c>
    </row>
    <row r="3458" customFormat="false" ht="12.75" hidden="false" customHeight="false" outlineLevel="0" collapsed="false">
      <c r="A3458" s="0" t="n">
        <v>13294</v>
      </c>
      <c r="B3458" s="0" t="s">
        <v>4656</v>
      </c>
      <c r="C3458" s="0" t="s">
        <v>88</v>
      </c>
      <c r="D3458" s="0" t="s">
        <v>1223</v>
      </c>
      <c r="E3458" s="395" t="n">
        <v>1.39</v>
      </c>
    </row>
    <row r="3459" customFormat="false" ht="12.75" hidden="false" customHeight="false" outlineLevel="0" collapsed="false">
      <c r="A3459" s="0" t="n">
        <v>11948</v>
      </c>
      <c r="B3459" s="0" t="s">
        <v>4657</v>
      </c>
      <c r="C3459" s="0" t="s">
        <v>88</v>
      </c>
      <c r="D3459" s="0" t="s">
        <v>1223</v>
      </c>
      <c r="E3459" s="395" t="n">
        <v>0.62</v>
      </c>
    </row>
    <row r="3460" customFormat="false" ht="12.75" hidden="false" customHeight="false" outlineLevel="0" collapsed="false">
      <c r="A3460" s="0" t="n">
        <v>4382</v>
      </c>
      <c r="B3460" s="0" t="s">
        <v>4658</v>
      </c>
      <c r="C3460" s="0" t="s">
        <v>88</v>
      </c>
      <c r="D3460" s="0" t="s">
        <v>1223</v>
      </c>
      <c r="E3460" s="395" t="n">
        <v>1.04</v>
      </c>
    </row>
    <row r="3461" customFormat="false" ht="12.75" hidden="false" customHeight="false" outlineLevel="0" collapsed="false">
      <c r="A3461" s="0" t="n">
        <v>4354</v>
      </c>
      <c r="B3461" s="0" t="s">
        <v>4659</v>
      </c>
      <c r="C3461" s="0" t="s">
        <v>88</v>
      </c>
      <c r="D3461" s="0" t="s">
        <v>1223</v>
      </c>
      <c r="E3461" s="395" t="n">
        <v>43.69</v>
      </c>
    </row>
    <row r="3462" customFormat="false" ht="12.75" hidden="false" customHeight="false" outlineLevel="0" collapsed="false">
      <c r="A3462" s="0" t="n">
        <v>40839</v>
      </c>
      <c r="B3462" s="0" t="s">
        <v>4660</v>
      </c>
      <c r="C3462" s="0" t="s">
        <v>3392</v>
      </c>
      <c r="D3462" s="0" t="s">
        <v>1223</v>
      </c>
      <c r="E3462" s="395" t="n">
        <v>105.14</v>
      </c>
    </row>
    <row r="3463" customFormat="false" ht="12.75" hidden="false" customHeight="false" outlineLevel="0" collapsed="false">
      <c r="A3463" s="0" t="n">
        <v>40552</v>
      </c>
      <c r="B3463" s="0" t="s">
        <v>4661</v>
      </c>
      <c r="C3463" s="0" t="s">
        <v>3392</v>
      </c>
      <c r="D3463" s="0" t="s">
        <v>1223</v>
      </c>
      <c r="E3463" s="395" t="n">
        <v>43.5</v>
      </c>
    </row>
    <row r="3464" customFormat="false" ht="12.75" hidden="false" customHeight="false" outlineLevel="0" collapsed="false">
      <c r="A3464" s="0" t="n">
        <v>40549</v>
      </c>
      <c r="B3464" s="0" t="s">
        <v>4662</v>
      </c>
      <c r="C3464" s="0" t="s">
        <v>3392</v>
      </c>
      <c r="D3464" s="0" t="s">
        <v>1223</v>
      </c>
      <c r="E3464" s="395" t="n">
        <v>172.21</v>
      </c>
    </row>
    <row r="3465" customFormat="false" ht="12.75" hidden="false" customHeight="false" outlineLevel="0" collapsed="false">
      <c r="A3465" s="0" t="n">
        <v>4385</v>
      </c>
      <c r="B3465" s="0" t="s">
        <v>4663</v>
      </c>
      <c r="C3465" s="0" t="s">
        <v>4664</v>
      </c>
      <c r="D3465" s="0" t="s">
        <v>1221</v>
      </c>
      <c r="E3465" s="395" t="n">
        <v>7800</v>
      </c>
    </row>
    <row r="3466" customFormat="false" ht="12.75" hidden="false" customHeight="false" outlineLevel="0" collapsed="false">
      <c r="A3466" s="0" t="n">
        <v>20078</v>
      </c>
      <c r="B3466" s="0" t="s">
        <v>4665</v>
      </c>
      <c r="C3466" s="0" t="s">
        <v>88</v>
      </c>
      <c r="D3466" s="0" t="s">
        <v>1221</v>
      </c>
      <c r="E3466" s="395" t="n">
        <v>28.42</v>
      </c>
    </row>
    <row r="3467" customFormat="false" ht="12.75" hidden="false" customHeight="false" outlineLevel="0" collapsed="false">
      <c r="A3467" s="0" t="n">
        <v>39897</v>
      </c>
      <c r="B3467" s="0" t="s">
        <v>4666</v>
      </c>
      <c r="C3467" s="0" t="s">
        <v>88</v>
      </c>
      <c r="D3467" s="0" t="s">
        <v>1223</v>
      </c>
      <c r="E3467" s="395" t="n">
        <v>57.02</v>
      </c>
    </row>
    <row r="3468" customFormat="false" ht="12.75" hidden="false" customHeight="false" outlineLevel="0" collapsed="false">
      <c r="A3468" s="0" t="n">
        <v>118</v>
      </c>
      <c r="B3468" s="0" t="s">
        <v>4667</v>
      </c>
      <c r="C3468" s="0" t="s">
        <v>88</v>
      </c>
      <c r="D3468" s="0" t="s">
        <v>1221</v>
      </c>
      <c r="E3468" s="395" t="n">
        <v>60.09</v>
      </c>
    </row>
    <row r="3469" customFormat="false" ht="12.75" hidden="false" customHeight="false" outlineLevel="0" collapsed="false">
      <c r="A3469" s="0" t="n">
        <v>4396</v>
      </c>
      <c r="B3469" s="0" t="s">
        <v>4668</v>
      </c>
      <c r="C3469" s="0" t="s">
        <v>751</v>
      </c>
      <c r="D3469" s="0" t="s">
        <v>1221</v>
      </c>
      <c r="E3469" s="395" t="n">
        <v>188.81</v>
      </c>
    </row>
    <row r="3470" customFormat="false" ht="12.75" hidden="false" customHeight="false" outlineLevel="0" collapsed="false">
      <c r="A3470" s="0" t="n">
        <v>36881</v>
      </c>
      <c r="B3470" s="0" t="s">
        <v>4669</v>
      </c>
      <c r="C3470" s="0" t="s">
        <v>751</v>
      </c>
      <c r="D3470" s="0" t="s">
        <v>1221</v>
      </c>
      <c r="E3470" s="395" t="n">
        <v>121.6</v>
      </c>
    </row>
    <row r="3471" customFormat="false" ht="12.75" hidden="false" customHeight="false" outlineLevel="0" collapsed="false">
      <c r="A3471" s="0" t="n">
        <v>4397</v>
      </c>
      <c r="B3471" s="0" t="s">
        <v>4670</v>
      </c>
      <c r="C3471" s="0" t="s">
        <v>751</v>
      </c>
      <c r="D3471" s="0" t="s">
        <v>1221</v>
      </c>
      <c r="E3471" s="395" t="n">
        <v>205.39</v>
      </c>
    </row>
    <row r="3472" customFormat="false" ht="12.75" hidden="false" customHeight="false" outlineLevel="0" collapsed="false">
      <c r="A3472" s="0" t="n">
        <v>36882</v>
      </c>
      <c r="B3472" s="0" t="s">
        <v>4671</v>
      </c>
      <c r="C3472" s="0" t="s">
        <v>751</v>
      </c>
      <c r="D3472" s="0" t="s">
        <v>1221</v>
      </c>
      <c r="E3472" s="395" t="n">
        <v>145.4</v>
      </c>
    </row>
    <row r="3473" customFormat="false" ht="12.75" hidden="false" customHeight="false" outlineLevel="0" collapsed="false">
      <c r="A3473" s="0" t="n">
        <v>4751</v>
      </c>
      <c r="B3473" s="0" t="s">
        <v>4672</v>
      </c>
      <c r="C3473" s="0" t="s">
        <v>1381</v>
      </c>
      <c r="D3473" s="0" t="s">
        <v>1221</v>
      </c>
      <c r="E3473" s="395" t="n">
        <v>18.97</v>
      </c>
    </row>
    <row r="3474" customFormat="false" ht="12.75" hidden="false" customHeight="false" outlineLevel="0" collapsed="false">
      <c r="A3474" s="0" t="n">
        <v>41066</v>
      </c>
      <c r="B3474" s="0" t="s">
        <v>4673</v>
      </c>
      <c r="C3474" s="0" t="s">
        <v>1383</v>
      </c>
      <c r="D3474" s="0" t="s">
        <v>1221</v>
      </c>
      <c r="E3474" s="395" t="n">
        <v>3377.81</v>
      </c>
    </row>
    <row r="3475" customFormat="false" ht="12.75" hidden="false" customHeight="false" outlineLevel="0" collapsed="false">
      <c r="A3475" s="0" t="n">
        <v>39604</v>
      </c>
      <c r="B3475" s="0" t="s">
        <v>4674</v>
      </c>
      <c r="C3475" s="0" t="s">
        <v>88</v>
      </c>
      <c r="D3475" s="0" t="s">
        <v>1221</v>
      </c>
      <c r="E3475" s="395" t="n">
        <v>12.23</v>
      </c>
    </row>
    <row r="3476" customFormat="false" ht="12.75" hidden="false" customHeight="false" outlineLevel="0" collapsed="false">
      <c r="A3476" s="0" t="n">
        <v>39605</v>
      </c>
      <c r="B3476" s="0" t="s">
        <v>4675</v>
      </c>
      <c r="C3476" s="0" t="s">
        <v>88</v>
      </c>
      <c r="D3476" s="0" t="s">
        <v>1221</v>
      </c>
      <c r="E3476" s="395" t="n">
        <v>13.29</v>
      </c>
    </row>
    <row r="3477" customFormat="false" ht="12.75" hidden="false" customHeight="false" outlineLevel="0" collapsed="false">
      <c r="A3477" s="0" t="n">
        <v>39606</v>
      </c>
      <c r="B3477" s="0" t="s">
        <v>4676</v>
      </c>
      <c r="C3477" s="0" t="s">
        <v>88</v>
      </c>
      <c r="D3477" s="0" t="s">
        <v>1221</v>
      </c>
      <c r="E3477" s="395" t="n">
        <v>23.26</v>
      </c>
    </row>
    <row r="3478" customFormat="false" ht="12.75" hidden="false" customHeight="false" outlineLevel="0" collapsed="false">
      <c r="A3478" s="0" t="n">
        <v>39607</v>
      </c>
      <c r="B3478" s="0" t="s">
        <v>4677</v>
      </c>
      <c r="C3478" s="0" t="s">
        <v>88</v>
      </c>
      <c r="D3478" s="0" t="s">
        <v>1221</v>
      </c>
      <c r="E3478" s="395" t="n">
        <v>31.47</v>
      </c>
    </row>
    <row r="3479" customFormat="false" ht="12.75" hidden="false" customHeight="false" outlineLevel="0" collapsed="false">
      <c r="A3479" s="0" t="n">
        <v>39594</v>
      </c>
      <c r="B3479" s="0" t="s">
        <v>4678</v>
      </c>
      <c r="C3479" s="0" t="s">
        <v>88</v>
      </c>
      <c r="D3479" s="0" t="s">
        <v>1223</v>
      </c>
      <c r="E3479" s="395" t="n">
        <v>370.5</v>
      </c>
    </row>
    <row r="3480" customFormat="false" ht="12.75" hidden="false" customHeight="false" outlineLevel="0" collapsed="false">
      <c r="A3480" s="0" t="n">
        <v>39596</v>
      </c>
      <c r="B3480" s="0" t="s">
        <v>4679</v>
      </c>
      <c r="C3480" s="0" t="s">
        <v>88</v>
      </c>
      <c r="D3480" s="0" t="s">
        <v>1223</v>
      </c>
      <c r="E3480" s="395" t="n">
        <v>992.23</v>
      </c>
    </row>
    <row r="3481" customFormat="false" ht="12.75" hidden="false" customHeight="false" outlineLevel="0" collapsed="false">
      <c r="A3481" s="0" t="n">
        <v>39595</v>
      </c>
      <c r="B3481" s="0" t="s">
        <v>4680</v>
      </c>
      <c r="C3481" s="0" t="s">
        <v>88</v>
      </c>
      <c r="D3481" s="0" t="s">
        <v>1223</v>
      </c>
      <c r="E3481" s="395" t="n">
        <v>2229.4</v>
      </c>
    </row>
    <row r="3482" customFormat="false" ht="12.75" hidden="false" customHeight="false" outlineLevel="0" collapsed="false">
      <c r="A3482" s="0" t="n">
        <v>39597</v>
      </c>
      <c r="B3482" s="0" t="s">
        <v>4681</v>
      </c>
      <c r="C3482" s="0" t="s">
        <v>88</v>
      </c>
      <c r="D3482" s="0" t="s">
        <v>1223</v>
      </c>
      <c r="E3482" s="395" t="n">
        <v>3497.12</v>
      </c>
    </row>
    <row r="3483" customFormat="false" ht="12.75" hidden="false" customHeight="false" outlineLevel="0" collapsed="false">
      <c r="A3483" s="0" t="n">
        <v>10731</v>
      </c>
      <c r="B3483" s="0" t="s">
        <v>4682</v>
      </c>
      <c r="C3483" s="0" t="s">
        <v>751</v>
      </c>
      <c r="D3483" s="0" t="s">
        <v>1228</v>
      </c>
      <c r="E3483" s="395" t="n">
        <v>39.02</v>
      </c>
    </row>
    <row r="3484" customFormat="false" ht="12.75" hidden="false" customHeight="false" outlineLevel="0" collapsed="false">
      <c r="A3484" s="0" t="n">
        <v>4704</v>
      </c>
      <c r="B3484" s="0" t="s">
        <v>4683</v>
      </c>
      <c r="C3484" s="0" t="s">
        <v>751</v>
      </c>
      <c r="D3484" s="0" t="s">
        <v>1221</v>
      </c>
      <c r="E3484" s="395" t="n">
        <v>35.21</v>
      </c>
    </row>
    <row r="3485" customFormat="false" ht="12.75" hidden="false" customHeight="false" outlineLevel="0" collapsed="false">
      <c r="A3485" s="0" t="n">
        <v>10730</v>
      </c>
      <c r="B3485" s="0" t="s">
        <v>4684</v>
      </c>
      <c r="C3485" s="0" t="s">
        <v>751</v>
      </c>
      <c r="D3485" s="0" t="s">
        <v>1221</v>
      </c>
      <c r="E3485" s="395" t="n">
        <v>37.73</v>
      </c>
    </row>
    <row r="3486" customFormat="false" ht="12.75" hidden="false" customHeight="false" outlineLevel="0" collapsed="false">
      <c r="A3486" s="0" t="n">
        <v>4729</v>
      </c>
      <c r="B3486" s="0" t="s">
        <v>4685</v>
      </c>
      <c r="C3486" s="0" t="s">
        <v>757</v>
      </c>
      <c r="D3486" s="0" t="s">
        <v>1221</v>
      </c>
      <c r="E3486" s="395" t="n">
        <v>160.37</v>
      </c>
    </row>
    <row r="3487" customFormat="false" ht="12.75" hidden="false" customHeight="false" outlineLevel="0" collapsed="false">
      <c r="A3487" s="0" t="n">
        <v>4720</v>
      </c>
      <c r="B3487" s="0" t="s">
        <v>4686</v>
      </c>
      <c r="C3487" s="0" t="s">
        <v>757</v>
      </c>
      <c r="D3487" s="0" t="s">
        <v>1221</v>
      </c>
      <c r="E3487" s="395" t="n">
        <v>183.75</v>
      </c>
    </row>
    <row r="3488" customFormat="false" ht="12.75" hidden="false" customHeight="false" outlineLevel="0" collapsed="false">
      <c r="A3488" s="0" t="n">
        <v>4721</v>
      </c>
      <c r="B3488" s="0" t="s">
        <v>4687</v>
      </c>
      <c r="C3488" s="0" t="s">
        <v>757</v>
      </c>
      <c r="D3488" s="0" t="s">
        <v>1221</v>
      </c>
      <c r="E3488" s="395" t="n">
        <v>159.16</v>
      </c>
    </row>
    <row r="3489" customFormat="false" ht="12.75" hidden="false" customHeight="false" outlineLevel="0" collapsed="false">
      <c r="A3489" s="0" t="n">
        <v>4718</v>
      </c>
      <c r="B3489" s="0" t="s">
        <v>4688</v>
      </c>
      <c r="C3489" s="0" t="s">
        <v>757</v>
      </c>
      <c r="D3489" s="0" t="s">
        <v>1228</v>
      </c>
      <c r="E3489" s="395" t="n">
        <v>160</v>
      </c>
    </row>
    <row r="3490" customFormat="false" ht="12.75" hidden="false" customHeight="false" outlineLevel="0" collapsed="false">
      <c r="A3490" s="0" t="n">
        <v>4722</v>
      </c>
      <c r="B3490" s="0" t="s">
        <v>4689</v>
      </c>
      <c r="C3490" s="0" t="s">
        <v>757</v>
      </c>
      <c r="D3490" s="0" t="s">
        <v>1221</v>
      </c>
      <c r="E3490" s="395" t="n">
        <v>150.34</v>
      </c>
    </row>
    <row r="3491" customFormat="false" ht="12.75" hidden="false" customHeight="false" outlineLevel="0" collapsed="false">
      <c r="A3491" s="0" t="n">
        <v>4723</v>
      </c>
      <c r="B3491" s="0" t="s">
        <v>4690</v>
      </c>
      <c r="C3491" s="0" t="s">
        <v>757</v>
      </c>
      <c r="D3491" s="0" t="s">
        <v>1221</v>
      </c>
      <c r="E3491" s="395" t="n">
        <v>149.04</v>
      </c>
    </row>
    <row r="3492" customFormat="false" ht="12.75" hidden="false" customHeight="false" outlineLevel="0" collapsed="false">
      <c r="A3492" s="0" t="n">
        <v>4727</v>
      </c>
      <c r="B3492" s="0" t="s">
        <v>4691</v>
      </c>
      <c r="C3492" s="0" t="s">
        <v>757</v>
      </c>
      <c r="D3492" s="0" t="s">
        <v>1221</v>
      </c>
      <c r="E3492" s="395" t="n">
        <v>136.42</v>
      </c>
    </row>
    <row r="3493" customFormat="false" ht="12.75" hidden="false" customHeight="false" outlineLevel="0" collapsed="false">
      <c r="A3493" s="0" t="n">
        <v>4748</v>
      </c>
      <c r="B3493" s="0" t="s">
        <v>4692</v>
      </c>
      <c r="C3493" s="0" t="s">
        <v>757</v>
      </c>
      <c r="D3493" s="0" t="s">
        <v>1221</v>
      </c>
      <c r="E3493" s="395" t="n">
        <v>147</v>
      </c>
    </row>
    <row r="3494" customFormat="false" ht="12.75" hidden="false" customHeight="false" outlineLevel="0" collapsed="false">
      <c r="A3494" s="0" t="n">
        <v>4730</v>
      </c>
      <c r="B3494" s="0" t="s">
        <v>4693</v>
      </c>
      <c r="C3494" s="0" t="s">
        <v>757</v>
      </c>
      <c r="D3494" s="0" t="s">
        <v>1221</v>
      </c>
      <c r="E3494" s="395" t="n">
        <v>149.6</v>
      </c>
    </row>
    <row r="3495" customFormat="false" ht="12.75" hidden="false" customHeight="false" outlineLevel="0" collapsed="false">
      <c r="A3495" s="0" t="n">
        <v>13186</v>
      </c>
      <c r="B3495" s="0" t="s">
        <v>4694</v>
      </c>
      <c r="C3495" s="0" t="s">
        <v>757</v>
      </c>
      <c r="D3495" s="0" t="s">
        <v>1221</v>
      </c>
      <c r="E3495" s="395" t="n">
        <v>172.62</v>
      </c>
    </row>
    <row r="3496" customFormat="false" ht="12.75" hidden="false" customHeight="false" outlineLevel="0" collapsed="false">
      <c r="A3496" s="0" t="n">
        <v>10737</v>
      </c>
      <c r="B3496" s="0" t="s">
        <v>4695</v>
      </c>
      <c r="C3496" s="0" t="s">
        <v>751</v>
      </c>
      <c r="D3496" s="0" t="s">
        <v>1221</v>
      </c>
      <c r="E3496" s="395" t="n">
        <v>122.62</v>
      </c>
    </row>
    <row r="3497" customFormat="false" ht="12.75" hidden="false" customHeight="false" outlineLevel="0" collapsed="false">
      <c r="A3497" s="0" t="n">
        <v>10734</v>
      </c>
      <c r="B3497" s="0" t="s">
        <v>4696</v>
      </c>
      <c r="C3497" s="0" t="s">
        <v>751</v>
      </c>
      <c r="D3497" s="0" t="s">
        <v>1221</v>
      </c>
      <c r="E3497" s="395" t="n">
        <v>72.94</v>
      </c>
    </row>
    <row r="3498" customFormat="false" ht="12.75" hidden="false" customHeight="false" outlineLevel="0" collapsed="false">
      <c r="A3498" s="0" t="n">
        <v>4708</v>
      </c>
      <c r="B3498" s="0" t="s">
        <v>4697</v>
      </c>
      <c r="C3498" s="0" t="s">
        <v>751</v>
      </c>
      <c r="D3498" s="0" t="s">
        <v>1221</v>
      </c>
      <c r="E3498" s="395" t="n">
        <v>141.49</v>
      </c>
    </row>
    <row r="3499" customFormat="false" ht="12.75" hidden="false" customHeight="false" outlineLevel="0" collapsed="false">
      <c r="A3499" s="0" t="n">
        <v>4712</v>
      </c>
      <c r="B3499" s="0" t="s">
        <v>4698</v>
      </c>
      <c r="C3499" s="0" t="s">
        <v>751</v>
      </c>
      <c r="D3499" s="0" t="s">
        <v>1221</v>
      </c>
      <c r="E3499" s="395" t="n">
        <v>69.17</v>
      </c>
    </row>
    <row r="3500" customFormat="false" ht="12.75" hidden="false" customHeight="false" outlineLevel="0" collapsed="false">
      <c r="A3500" s="0" t="n">
        <v>4710</v>
      </c>
      <c r="B3500" s="0" t="s">
        <v>4699</v>
      </c>
      <c r="C3500" s="0" t="s">
        <v>751</v>
      </c>
      <c r="D3500" s="0" t="s">
        <v>1221</v>
      </c>
      <c r="E3500" s="395" t="n">
        <v>221.82</v>
      </c>
    </row>
    <row r="3501" customFormat="false" ht="12.75" hidden="false" customHeight="false" outlineLevel="0" collapsed="false">
      <c r="A3501" s="0" t="n">
        <v>4746</v>
      </c>
      <c r="B3501" s="0" t="s">
        <v>4700</v>
      </c>
      <c r="C3501" s="0" t="s">
        <v>757</v>
      </c>
      <c r="D3501" s="0" t="s">
        <v>1221</v>
      </c>
      <c r="E3501" s="395" t="n">
        <v>111.74</v>
      </c>
    </row>
    <row r="3502" customFormat="false" ht="12.75" hidden="false" customHeight="false" outlineLevel="0" collapsed="false">
      <c r="A3502" s="0" t="n">
        <v>4750</v>
      </c>
      <c r="B3502" s="0" t="s">
        <v>4701</v>
      </c>
      <c r="C3502" s="0" t="s">
        <v>1381</v>
      </c>
      <c r="D3502" s="0" t="s">
        <v>1228</v>
      </c>
      <c r="E3502" s="395" t="n">
        <v>18.97</v>
      </c>
    </row>
    <row r="3503" customFormat="false" ht="12.75" hidden="false" customHeight="false" outlineLevel="0" collapsed="false">
      <c r="A3503" s="0" t="n">
        <v>41065</v>
      </c>
      <c r="B3503" s="0" t="s">
        <v>4702</v>
      </c>
      <c r="C3503" s="0" t="s">
        <v>1383</v>
      </c>
      <c r="D3503" s="0" t="s">
        <v>1221</v>
      </c>
      <c r="E3503" s="395" t="n">
        <v>3377.81</v>
      </c>
    </row>
    <row r="3504" customFormat="false" ht="12.75" hidden="false" customHeight="false" outlineLevel="0" collapsed="false">
      <c r="A3504" s="0" t="n">
        <v>34747</v>
      </c>
      <c r="B3504" s="0" t="s">
        <v>4703</v>
      </c>
      <c r="C3504" s="0" t="s">
        <v>740</v>
      </c>
      <c r="D3504" s="0" t="s">
        <v>1221</v>
      </c>
      <c r="E3504" s="395" t="n">
        <v>70.84</v>
      </c>
    </row>
    <row r="3505" customFormat="false" ht="12.75" hidden="false" customHeight="false" outlineLevel="0" collapsed="false">
      <c r="A3505" s="0" t="n">
        <v>4826</v>
      </c>
      <c r="B3505" s="0" t="s">
        <v>4704</v>
      </c>
      <c r="C3505" s="0" t="s">
        <v>740</v>
      </c>
      <c r="D3505" s="0" t="s">
        <v>1221</v>
      </c>
      <c r="E3505" s="395" t="n">
        <v>76.17</v>
      </c>
    </row>
    <row r="3506" customFormat="false" ht="12.75" hidden="false" customHeight="false" outlineLevel="0" collapsed="false">
      <c r="A3506" s="0" t="n">
        <v>41975</v>
      </c>
      <c r="B3506" s="0" t="s">
        <v>4705</v>
      </c>
      <c r="C3506" s="0" t="s">
        <v>751</v>
      </c>
      <c r="D3506" s="0" t="s">
        <v>1223</v>
      </c>
      <c r="E3506" s="395" t="n">
        <v>81.3</v>
      </c>
    </row>
    <row r="3507" customFormat="false" ht="12.75" hidden="false" customHeight="false" outlineLevel="0" collapsed="false">
      <c r="A3507" s="0" t="n">
        <v>4825</v>
      </c>
      <c r="B3507" s="0" t="s">
        <v>4706</v>
      </c>
      <c r="C3507" s="0" t="s">
        <v>740</v>
      </c>
      <c r="D3507" s="0" t="s">
        <v>1221</v>
      </c>
      <c r="E3507" s="395" t="n">
        <v>105.44</v>
      </c>
    </row>
    <row r="3508" customFormat="false" ht="12.75" hidden="false" customHeight="false" outlineLevel="0" collapsed="false">
      <c r="A3508" s="0" t="n">
        <v>34744</v>
      </c>
      <c r="B3508" s="0" t="s">
        <v>4707</v>
      </c>
      <c r="C3508" s="0" t="s">
        <v>751</v>
      </c>
      <c r="D3508" s="0" t="s">
        <v>1223</v>
      </c>
      <c r="E3508" s="395" t="n">
        <v>41.38</v>
      </c>
    </row>
    <row r="3509" customFormat="false" ht="12.75" hidden="false" customHeight="false" outlineLevel="0" collapsed="false">
      <c r="A3509" s="0" t="n">
        <v>39430</v>
      </c>
      <c r="B3509" s="0" t="s">
        <v>4708</v>
      </c>
      <c r="C3509" s="0" t="s">
        <v>88</v>
      </c>
      <c r="D3509" s="0" t="s">
        <v>1221</v>
      </c>
      <c r="E3509" s="395" t="n">
        <v>2.27</v>
      </c>
    </row>
    <row r="3510" customFormat="false" ht="12.75" hidden="false" customHeight="false" outlineLevel="0" collapsed="false">
      <c r="A3510" s="0" t="n">
        <v>39573</v>
      </c>
      <c r="B3510" s="0" t="s">
        <v>4709</v>
      </c>
      <c r="C3510" s="0" t="s">
        <v>88</v>
      </c>
      <c r="D3510" s="0" t="s">
        <v>1221</v>
      </c>
      <c r="E3510" s="395" t="n">
        <v>2.24</v>
      </c>
    </row>
    <row r="3511" customFormat="false" ht="12.75" hidden="false" customHeight="false" outlineLevel="0" collapsed="false">
      <c r="A3511" s="0" t="n">
        <v>38410</v>
      </c>
      <c r="B3511" s="0" t="s">
        <v>4710</v>
      </c>
      <c r="C3511" s="0" t="s">
        <v>88</v>
      </c>
      <c r="D3511" s="0" t="s">
        <v>1221</v>
      </c>
      <c r="E3511" s="395" t="n">
        <v>16131.76</v>
      </c>
    </row>
    <row r="3512" customFormat="false" ht="12.75" hidden="false" customHeight="false" outlineLevel="0" collapsed="false">
      <c r="A3512" s="0" t="n">
        <v>41596</v>
      </c>
      <c r="B3512" s="0" t="s">
        <v>4711</v>
      </c>
      <c r="C3512" s="0" t="s">
        <v>753</v>
      </c>
      <c r="D3512" s="0" t="s">
        <v>1221</v>
      </c>
      <c r="E3512" s="395" t="n">
        <v>19.09</v>
      </c>
    </row>
    <row r="3513" customFormat="false" ht="12.75" hidden="false" customHeight="false" outlineLevel="0" collapsed="false">
      <c r="A3513" s="0" t="n">
        <v>41598</v>
      </c>
      <c r="B3513" s="0" t="s">
        <v>4712</v>
      </c>
      <c r="C3513" s="0" t="s">
        <v>753</v>
      </c>
      <c r="D3513" s="0" t="s">
        <v>1221</v>
      </c>
      <c r="E3513" s="395" t="n">
        <v>19.09</v>
      </c>
    </row>
    <row r="3514" customFormat="false" ht="12.75" hidden="false" customHeight="false" outlineLevel="0" collapsed="false">
      <c r="A3514" s="0" t="n">
        <v>41594</v>
      </c>
      <c r="B3514" s="0" t="s">
        <v>4713</v>
      </c>
      <c r="C3514" s="0" t="s">
        <v>753</v>
      </c>
      <c r="D3514" s="0" t="s">
        <v>1221</v>
      </c>
      <c r="E3514" s="395" t="n">
        <v>19.39</v>
      </c>
    </row>
    <row r="3515" customFormat="false" ht="12.75" hidden="false" customHeight="false" outlineLevel="0" collapsed="false">
      <c r="A3515" s="0" t="n">
        <v>43663</v>
      </c>
      <c r="B3515" s="0" t="s">
        <v>4714</v>
      </c>
      <c r="C3515" s="0" t="s">
        <v>753</v>
      </c>
      <c r="D3515" s="0" t="s">
        <v>1221</v>
      </c>
      <c r="E3515" s="395" t="n">
        <v>15.97</v>
      </c>
    </row>
    <row r="3516" customFormat="false" ht="12.75" hidden="false" customHeight="false" outlineLevel="0" collapsed="false">
      <c r="A3516" s="0" t="n">
        <v>4766</v>
      </c>
      <c r="B3516" s="0" t="s">
        <v>4715</v>
      </c>
      <c r="C3516" s="0" t="s">
        <v>753</v>
      </c>
      <c r="D3516" s="0" t="s">
        <v>1221</v>
      </c>
      <c r="E3516" s="395" t="n">
        <v>15.04</v>
      </c>
    </row>
    <row r="3517" customFormat="false" ht="12.75" hidden="false" customHeight="false" outlineLevel="0" collapsed="false">
      <c r="A3517" s="0" t="n">
        <v>43664</v>
      </c>
      <c r="B3517" s="0" t="s">
        <v>4716</v>
      </c>
      <c r="C3517" s="0" t="s">
        <v>753</v>
      </c>
      <c r="D3517" s="0" t="s">
        <v>1221</v>
      </c>
      <c r="E3517" s="395" t="n">
        <v>16.06</v>
      </c>
    </row>
    <row r="3518" customFormat="false" ht="12.75" hidden="false" customHeight="false" outlineLevel="0" collapsed="false">
      <c r="A3518" s="0" t="n">
        <v>43082</v>
      </c>
      <c r="B3518" s="0" t="s">
        <v>4717</v>
      </c>
      <c r="C3518" s="0" t="s">
        <v>753</v>
      </c>
      <c r="D3518" s="0" t="s">
        <v>1228</v>
      </c>
      <c r="E3518" s="395" t="n">
        <v>17.5</v>
      </c>
    </row>
    <row r="3519" customFormat="false" ht="12.75" hidden="false" customHeight="false" outlineLevel="0" collapsed="false">
      <c r="A3519" s="0" t="n">
        <v>43665</v>
      </c>
      <c r="B3519" s="0" t="s">
        <v>4718</v>
      </c>
      <c r="C3519" s="0" t="s">
        <v>753</v>
      </c>
      <c r="D3519" s="0" t="s">
        <v>1221</v>
      </c>
      <c r="E3519" s="395" t="n">
        <v>15.04</v>
      </c>
    </row>
    <row r="3520" customFormat="false" ht="12.75" hidden="false" customHeight="false" outlineLevel="0" collapsed="false">
      <c r="A3520" s="0" t="n">
        <v>10966</v>
      </c>
      <c r="B3520" s="0" t="s">
        <v>4719</v>
      </c>
      <c r="C3520" s="0" t="s">
        <v>753</v>
      </c>
      <c r="D3520" s="0" t="s">
        <v>1221</v>
      </c>
      <c r="E3520" s="395" t="n">
        <v>15.97</v>
      </c>
    </row>
    <row r="3521" customFormat="false" ht="12.75" hidden="false" customHeight="false" outlineLevel="0" collapsed="false">
      <c r="A3521" s="0" t="n">
        <v>43692</v>
      </c>
      <c r="B3521" s="0" t="s">
        <v>4720</v>
      </c>
      <c r="C3521" s="0" t="s">
        <v>753</v>
      </c>
      <c r="D3521" s="0" t="s">
        <v>1221</v>
      </c>
      <c r="E3521" s="395" t="n">
        <v>15.97</v>
      </c>
    </row>
    <row r="3522" customFormat="false" ht="12.75" hidden="false" customHeight="false" outlineLevel="0" collapsed="false">
      <c r="A3522" s="0" t="n">
        <v>43083</v>
      </c>
      <c r="B3522" s="0" t="s">
        <v>4721</v>
      </c>
      <c r="C3522" s="0" t="s">
        <v>753</v>
      </c>
      <c r="D3522" s="0" t="s">
        <v>1221</v>
      </c>
      <c r="E3522" s="395" t="n">
        <v>15.16</v>
      </c>
    </row>
    <row r="3523" customFormat="false" ht="12.75" hidden="false" customHeight="false" outlineLevel="0" collapsed="false">
      <c r="A3523" s="0" t="n">
        <v>40535</v>
      </c>
      <c r="B3523" s="0" t="s">
        <v>4722</v>
      </c>
      <c r="C3523" s="0" t="s">
        <v>753</v>
      </c>
      <c r="D3523" s="0" t="s">
        <v>1221</v>
      </c>
      <c r="E3523" s="395" t="n">
        <v>15.16</v>
      </c>
    </row>
    <row r="3524" customFormat="false" ht="12.75" hidden="false" customHeight="false" outlineLevel="0" collapsed="false">
      <c r="A3524" s="0" t="n">
        <v>39427</v>
      </c>
      <c r="B3524" s="0" t="s">
        <v>4723</v>
      </c>
      <c r="C3524" s="0" t="s">
        <v>740</v>
      </c>
      <c r="D3524" s="0" t="s">
        <v>1221</v>
      </c>
      <c r="E3524" s="395" t="n">
        <v>6.04</v>
      </c>
    </row>
    <row r="3525" customFormat="false" ht="12.75" hidden="false" customHeight="false" outlineLevel="0" collapsed="false">
      <c r="A3525" s="0" t="n">
        <v>39424</v>
      </c>
      <c r="B3525" s="0" t="s">
        <v>4724</v>
      </c>
      <c r="C3525" s="0" t="s">
        <v>740</v>
      </c>
      <c r="D3525" s="0" t="s">
        <v>1221</v>
      </c>
      <c r="E3525" s="395" t="n">
        <v>3.59</v>
      </c>
    </row>
    <row r="3526" customFormat="false" ht="12.75" hidden="false" customHeight="false" outlineLevel="0" collapsed="false">
      <c r="A3526" s="0" t="n">
        <v>39425</v>
      </c>
      <c r="B3526" s="0" t="s">
        <v>4725</v>
      </c>
      <c r="C3526" s="0" t="s">
        <v>740</v>
      </c>
      <c r="D3526" s="0" t="s">
        <v>1221</v>
      </c>
      <c r="E3526" s="395" t="n">
        <v>3.55</v>
      </c>
    </row>
    <row r="3527" customFormat="false" ht="12.75" hidden="false" customHeight="false" outlineLevel="0" collapsed="false">
      <c r="A3527" s="0" t="n">
        <v>40664</v>
      </c>
      <c r="B3527" s="0" t="s">
        <v>4726</v>
      </c>
      <c r="C3527" s="0" t="s">
        <v>753</v>
      </c>
      <c r="D3527" s="0" t="s">
        <v>1221</v>
      </c>
      <c r="E3527" s="395" t="n">
        <v>31.1</v>
      </c>
    </row>
    <row r="3528" customFormat="false" ht="12.75" hidden="false" customHeight="false" outlineLevel="0" collapsed="false">
      <c r="A3528" s="0" t="n">
        <v>34360</v>
      </c>
      <c r="B3528" s="0" t="s">
        <v>4727</v>
      </c>
      <c r="C3528" s="0" t="s">
        <v>753</v>
      </c>
      <c r="D3528" s="0" t="s">
        <v>1223</v>
      </c>
      <c r="E3528" s="395" t="n">
        <v>41.11</v>
      </c>
    </row>
    <row r="3529" customFormat="false" ht="12.75" hidden="false" customHeight="false" outlineLevel="0" collapsed="false">
      <c r="A3529" s="0" t="n">
        <v>20259</v>
      </c>
      <c r="B3529" s="0" t="s">
        <v>4728</v>
      </c>
      <c r="C3529" s="0" t="s">
        <v>740</v>
      </c>
      <c r="D3529" s="0" t="s">
        <v>1221</v>
      </c>
      <c r="E3529" s="395" t="n">
        <v>15</v>
      </c>
    </row>
    <row r="3530" customFormat="false" ht="12.75" hidden="false" customHeight="false" outlineLevel="0" collapsed="false">
      <c r="A3530" s="0" t="n">
        <v>14077</v>
      </c>
      <c r="B3530" s="0" t="s">
        <v>4729</v>
      </c>
      <c r="C3530" s="0" t="s">
        <v>740</v>
      </c>
      <c r="D3530" s="0" t="s">
        <v>1221</v>
      </c>
      <c r="E3530" s="395" t="n">
        <v>229.59</v>
      </c>
    </row>
    <row r="3531" customFormat="false" ht="12.75" hidden="false" customHeight="false" outlineLevel="0" collapsed="false">
      <c r="A3531" s="0" t="n">
        <v>3678</v>
      </c>
      <c r="B3531" s="0" t="s">
        <v>4730</v>
      </c>
      <c r="C3531" s="0" t="s">
        <v>740</v>
      </c>
      <c r="D3531" s="0" t="s">
        <v>1221</v>
      </c>
      <c r="E3531" s="395" t="n">
        <v>103.77</v>
      </c>
    </row>
    <row r="3532" customFormat="false" ht="12.75" hidden="false" customHeight="false" outlineLevel="0" collapsed="false">
      <c r="A3532" s="0" t="n">
        <v>39418</v>
      </c>
      <c r="B3532" s="0" t="s">
        <v>4731</v>
      </c>
      <c r="C3532" s="0" t="s">
        <v>740</v>
      </c>
      <c r="D3532" s="0" t="s">
        <v>1221</v>
      </c>
      <c r="E3532" s="395" t="n">
        <v>6.74</v>
      </c>
    </row>
    <row r="3533" customFormat="false" ht="12.75" hidden="false" customHeight="false" outlineLevel="0" collapsed="false">
      <c r="A3533" s="0" t="n">
        <v>39419</v>
      </c>
      <c r="B3533" s="0" t="s">
        <v>4732</v>
      </c>
      <c r="C3533" s="0" t="s">
        <v>740</v>
      </c>
      <c r="D3533" s="0" t="s">
        <v>1221</v>
      </c>
      <c r="E3533" s="395" t="n">
        <v>8.21</v>
      </c>
    </row>
    <row r="3534" customFormat="false" ht="12.75" hidden="false" customHeight="false" outlineLevel="0" collapsed="false">
      <c r="A3534" s="0" t="n">
        <v>39420</v>
      </c>
      <c r="B3534" s="0" t="s">
        <v>4733</v>
      </c>
      <c r="C3534" s="0" t="s">
        <v>740</v>
      </c>
      <c r="D3534" s="0" t="s">
        <v>1221</v>
      </c>
      <c r="E3534" s="395" t="n">
        <v>9.07</v>
      </c>
    </row>
    <row r="3535" customFormat="false" ht="12.75" hidden="false" customHeight="false" outlineLevel="0" collapsed="false">
      <c r="A3535" s="0" t="n">
        <v>39571</v>
      </c>
      <c r="B3535" s="0" t="s">
        <v>4734</v>
      </c>
      <c r="C3535" s="0" t="s">
        <v>740</v>
      </c>
      <c r="D3535" s="0" t="s">
        <v>1221</v>
      </c>
      <c r="E3535" s="395" t="n">
        <v>5.48</v>
      </c>
    </row>
    <row r="3536" customFormat="false" ht="12.75" hidden="false" customHeight="false" outlineLevel="0" collapsed="false">
      <c r="A3536" s="0" t="n">
        <v>39421</v>
      </c>
      <c r="B3536" s="0" t="s">
        <v>4735</v>
      </c>
      <c r="C3536" s="0" t="s">
        <v>740</v>
      </c>
      <c r="D3536" s="0" t="s">
        <v>1221</v>
      </c>
      <c r="E3536" s="395" t="n">
        <v>7.98</v>
      </c>
    </row>
    <row r="3537" customFormat="false" ht="12.75" hidden="false" customHeight="false" outlineLevel="0" collapsed="false">
      <c r="A3537" s="0" t="n">
        <v>39422</v>
      </c>
      <c r="B3537" s="0" t="s">
        <v>4736</v>
      </c>
      <c r="C3537" s="0" t="s">
        <v>740</v>
      </c>
      <c r="D3537" s="0" t="s">
        <v>1228</v>
      </c>
      <c r="E3537" s="395" t="n">
        <v>9.32</v>
      </c>
    </row>
    <row r="3538" customFormat="false" ht="12.75" hidden="false" customHeight="false" outlineLevel="0" collapsed="false">
      <c r="A3538" s="0" t="n">
        <v>39423</v>
      </c>
      <c r="B3538" s="0" t="s">
        <v>4737</v>
      </c>
      <c r="C3538" s="0" t="s">
        <v>740</v>
      </c>
      <c r="D3538" s="0" t="s">
        <v>1221</v>
      </c>
      <c r="E3538" s="395" t="n">
        <v>10.82</v>
      </c>
    </row>
    <row r="3539" customFormat="false" ht="12.75" hidden="false" customHeight="false" outlineLevel="0" collapsed="false">
      <c r="A3539" s="0" t="n">
        <v>39426</v>
      </c>
      <c r="B3539" s="0" t="s">
        <v>4738</v>
      </c>
      <c r="C3539" s="0" t="s">
        <v>740</v>
      </c>
      <c r="D3539" s="0" t="s">
        <v>1221</v>
      </c>
      <c r="E3539" s="395" t="n">
        <v>24.33</v>
      </c>
    </row>
    <row r="3540" customFormat="false" ht="12.75" hidden="false" customHeight="false" outlineLevel="0" collapsed="false">
      <c r="A3540" s="0" t="n">
        <v>39429</v>
      </c>
      <c r="B3540" s="0" t="s">
        <v>4739</v>
      </c>
      <c r="C3540" s="0" t="s">
        <v>740</v>
      </c>
      <c r="D3540" s="0" t="s">
        <v>1221</v>
      </c>
      <c r="E3540" s="395" t="n">
        <v>7.67</v>
      </c>
    </row>
    <row r="3541" customFormat="false" ht="12.75" hidden="false" customHeight="false" outlineLevel="0" collapsed="false">
      <c r="A3541" s="0" t="n">
        <v>39428</v>
      </c>
      <c r="B3541" s="0" t="s">
        <v>4740</v>
      </c>
      <c r="C3541" s="0" t="s">
        <v>740</v>
      </c>
      <c r="D3541" s="0" t="s">
        <v>1221</v>
      </c>
      <c r="E3541" s="395" t="n">
        <v>5.86</v>
      </c>
    </row>
    <row r="3542" customFormat="false" ht="12.75" hidden="false" customHeight="false" outlineLevel="0" collapsed="false">
      <c r="A3542" s="0" t="n">
        <v>39572</v>
      </c>
      <c r="B3542" s="0" t="s">
        <v>4741</v>
      </c>
      <c r="C3542" s="0" t="s">
        <v>740</v>
      </c>
      <c r="D3542" s="0" t="s">
        <v>1221</v>
      </c>
      <c r="E3542" s="395" t="n">
        <v>5.07</v>
      </c>
    </row>
    <row r="3543" customFormat="false" ht="12.75" hidden="false" customHeight="false" outlineLevel="0" collapsed="false">
      <c r="A3543" s="0" t="n">
        <v>39570</v>
      </c>
      <c r="B3543" s="0" t="s">
        <v>4742</v>
      </c>
      <c r="C3543" s="0" t="s">
        <v>740</v>
      </c>
      <c r="D3543" s="0" t="s">
        <v>1221</v>
      </c>
      <c r="E3543" s="395" t="n">
        <v>5.38</v>
      </c>
    </row>
    <row r="3544" customFormat="false" ht="12.75" hidden="false" customHeight="false" outlineLevel="0" collapsed="false">
      <c r="A3544" s="0" t="n">
        <v>39569</v>
      </c>
      <c r="B3544" s="0" t="s">
        <v>4743</v>
      </c>
      <c r="C3544" s="0" t="s">
        <v>740</v>
      </c>
      <c r="D3544" s="0" t="s">
        <v>1221</v>
      </c>
      <c r="E3544" s="395" t="n">
        <v>5.32</v>
      </c>
    </row>
    <row r="3545" customFormat="false" ht="12.75" hidden="false" customHeight="false" outlineLevel="0" collapsed="false">
      <c r="A3545" s="0" t="n">
        <v>11552</v>
      </c>
      <c r="B3545" s="0" t="s">
        <v>4744</v>
      </c>
      <c r="C3545" s="0" t="s">
        <v>740</v>
      </c>
      <c r="D3545" s="0" t="s">
        <v>1221</v>
      </c>
      <c r="E3545" s="395" t="n">
        <v>6.77</v>
      </c>
    </row>
    <row r="3546" customFormat="false" ht="12.75" hidden="false" customHeight="false" outlineLevel="0" collapsed="false">
      <c r="A3546" s="0" t="n">
        <v>40598</v>
      </c>
      <c r="B3546" s="0" t="s">
        <v>4745</v>
      </c>
      <c r="C3546" s="0" t="s">
        <v>753</v>
      </c>
      <c r="D3546" s="0" t="s">
        <v>1221</v>
      </c>
      <c r="E3546" s="395" t="n">
        <v>14.79</v>
      </c>
    </row>
    <row r="3547" customFormat="false" ht="12.75" hidden="false" customHeight="false" outlineLevel="0" collapsed="false">
      <c r="A3547" s="0" t="n">
        <v>39029</v>
      </c>
      <c r="B3547" s="0" t="s">
        <v>4746</v>
      </c>
      <c r="C3547" s="0" t="s">
        <v>740</v>
      </c>
      <c r="D3547" s="0" t="s">
        <v>1221</v>
      </c>
      <c r="E3547" s="395" t="n">
        <v>17.17</v>
      </c>
    </row>
    <row r="3548" customFormat="false" ht="12.75" hidden="false" customHeight="false" outlineLevel="0" collapsed="false">
      <c r="A3548" s="0" t="n">
        <v>39028</v>
      </c>
      <c r="B3548" s="0" t="s">
        <v>4747</v>
      </c>
      <c r="C3548" s="0" t="s">
        <v>740</v>
      </c>
      <c r="D3548" s="0" t="s">
        <v>1221</v>
      </c>
      <c r="E3548" s="395" t="n">
        <v>10</v>
      </c>
    </row>
    <row r="3549" customFormat="false" ht="12.75" hidden="false" customHeight="false" outlineLevel="0" collapsed="false">
      <c r="A3549" s="0" t="n">
        <v>39328</v>
      </c>
      <c r="B3549" s="0" t="s">
        <v>4748</v>
      </c>
      <c r="C3549" s="0" t="s">
        <v>740</v>
      </c>
      <c r="D3549" s="0" t="s">
        <v>1221</v>
      </c>
      <c r="E3549" s="395" t="n">
        <v>5.5</v>
      </c>
    </row>
    <row r="3550" customFormat="false" ht="12.75" hidden="false" customHeight="false" outlineLevel="0" collapsed="false">
      <c r="A3550" s="0" t="n">
        <v>38541</v>
      </c>
      <c r="B3550" s="0" t="s">
        <v>4749</v>
      </c>
      <c r="C3550" s="0" t="s">
        <v>88</v>
      </c>
      <c r="D3550" s="0" t="s">
        <v>1223</v>
      </c>
      <c r="E3550" s="395" t="n">
        <v>4171710.49</v>
      </c>
    </row>
    <row r="3551" customFormat="false" ht="12.75" hidden="false" customHeight="false" outlineLevel="0" collapsed="false">
      <c r="A3551" s="0" t="n">
        <v>38542</v>
      </c>
      <c r="B3551" s="0" t="s">
        <v>4750</v>
      </c>
      <c r="C3551" s="0" t="s">
        <v>88</v>
      </c>
      <c r="D3551" s="0" t="s">
        <v>1223</v>
      </c>
      <c r="E3551" s="395" t="n">
        <v>6486842.06</v>
      </c>
    </row>
    <row r="3552" customFormat="false" ht="12.75" hidden="false" customHeight="false" outlineLevel="0" collapsed="false">
      <c r="A3552" s="0" t="n">
        <v>38543</v>
      </c>
      <c r="B3552" s="0" t="s">
        <v>4751</v>
      </c>
      <c r="C3552" s="0" t="s">
        <v>88</v>
      </c>
      <c r="D3552" s="0" t="s">
        <v>1223</v>
      </c>
      <c r="E3552" s="395" t="n">
        <v>1588157.93</v>
      </c>
    </row>
    <row r="3553" customFormat="false" ht="12.75" hidden="false" customHeight="false" outlineLevel="0" collapsed="false">
      <c r="A3553" s="0" t="n">
        <v>40406</v>
      </c>
      <c r="B3553" s="0" t="s">
        <v>4752</v>
      </c>
      <c r="C3553" s="0" t="s">
        <v>88</v>
      </c>
      <c r="D3553" s="0" t="s">
        <v>1221</v>
      </c>
      <c r="E3553" s="395" t="n">
        <v>47139.63</v>
      </c>
    </row>
    <row r="3554" customFormat="false" ht="12.75" hidden="false" customHeight="false" outlineLevel="0" collapsed="false">
      <c r="A3554" s="0" t="n">
        <v>40789</v>
      </c>
      <c r="B3554" s="0" t="s">
        <v>4753</v>
      </c>
      <c r="C3554" s="0" t="s">
        <v>88</v>
      </c>
      <c r="D3554" s="0" t="s">
        <v>1221</v>
      </c>
      <c r="E3554" s="395" t="n">
        <v>6793.3</v>
      </c>
    </row>
    <row r="3555" customFormat="false" ht="12.75" hidden="false" customHeight="false" outlineLevel="0" collapsed="false">
      <c r="A3555" s="0" t="n">
        <v>40791</v>
      </c>
      <c r="B3555" s="0" t="s">
        <v>4754</v>
      </c>
      <c r="C3555" s="0" t="s">
        <v>88</v>
      </c>
      <c r="D3555" s="0" t="s">
        <v>1221</v>
      </c>
      <c r="E3555" s="395" t="n">
        <v>21266</v>
      </c>
    </row>
    <row r="3556" customFormat="false" ht="12.75" hidden="false" customHeight="false" outlineLevel="0" collapsed="false">
      <c r="A3556" s="0" t="n">
        <v>11651</v>
      </c>
      <c r="B3556" s="0" t="s">
        <v>4755</v>
      </c>
      <c r="C3556" s="0" t="s">
        <v>88</v>
      </c>
      <c r="D3556" s="0" t="s">
        <v>1221</v>
      </c>
      <c r="E3556" s="395" t="n">
        <v>11630.67</v>
      </c>
    </row>
    <row r="3557" customFormat="false" ht="12.75" hidden="false" customHeight="false" outlineLevel="0" collapsed="false">
      <c r="A3557" s="0" t="n">
        <v>40435</v>
      </c>
      <c r="B3557" s="0" t="s">
        <v>4756</v>
      </c>
      <c r="C3557" s="0" t="s">
        <v>88</v>
      </c>
      <c r="D3557" s="0" t="s">
        <v>1223</v>
      </c>
      <c r="E3557" s="395" t="n">
        <v>871250</v>
      </c>
    </row>
    <row r="3558" customFormat="false" ht="12.75" hidden="false" customHeight="false" outlineLevel="0" collapsed="false">
      <c r="A3558" s="0" t="n">
        <v>39012</v>
      </c>
      <c r="B3558" s="0" t="s">
        <v>4757</v>
      </c>
      <c r="C3558" s="0" t="s">
        <v>88</v>
      </c>
      <c r="D3558" s="0" t="s">
        <v>1223</v>
      </c>
      <c r="E3558" s="395" t="n">
        <v>909028.93</v>
      </c>
    </row>
    <row r="3559" customFormat="false" ht="12.75" hidden="false" customHeight="false" outlineLevel="0" collapsed="false">
      <c r="A3559" s="0" t="n">
        <v>13617</v>
      </c>
      <c r="B3559" s="0" t="s">
        <v>4758</v>
      </c>
      <c r="C3559" s="0" t="s">
        <v>88</v>
      </c>
      <c r="D3559" s="0" t="s">
        <v>1221</v>
      </c>
      <c r="E3559" s="395" t="n">
        <v>92729.68</v>
      </c>
    </row>
    <row r="3560" customFormat="false" ht="12.75" hidden="false" customHeight="false" outlineLevel="0" collapsed="false">
      <c r="A3560" s="0" t="n">
        <v>35274</v>
      </c>
      <c r="B3560" s="0" t="s">
        <v>4759</v>
      </c>
      <c r="C3560" s="0" t="s">
        <v>740</v>
      </c>
      <c r="D3560" s="0" t="s">
        <v>1221</v>
      </c>
      <c r="E3560" s="395" t="n">
        <v>60.14</v>
      </c>
    </row>
    <row r="3561" customFormat="false" ht="12.75" hidden="false" customHeight="false" outlineLevel="0" collapsed="false">
      <c r="A3561" s="0" t="n">
        <v>35275</v>
      </c>
      <c r="B3561" s="0" t="s">
        <v>4760</v>
      </c>
      <c r="C3561" s="0" t="s">
        <v>740</v>
      </c>
      <c r="D3561" s="0" t="s">
        <v>1221</v>
      </c>
      <c r="E3561" s="395" t="n">
        <v>127.64</v>
      </c>
    </row>
    <row r="3562" customFormat="false" ht="12.75" hidden="false" customHeight="false" outlineLevel="0" collapsed="false">
      <c r="A3562" s="0" t="n">
        <v>35276</v>
      </c>
      <c r="B3562" s="0" t="s">
        <v>4761</v>
      </c>
      <c r="C3562" s="0" t="s">
        <v>740</v>
      </c>
      <c r="D3562" s="0" t="s">
        <v>1221</v>
      </c>
      <c r="E3562" s="395" t="n">
        <v>222.09</v>
      </c>
    </row>
    <row r="3563" customFormat="false" ht="12.75" hidden="false" customHeight="false" outlineLevel="0" collapsed="false">
      <c r="A3563" s="0" t="n">
        <v>38386</v>
      </c>
      <c r="B3563" s="0" t="s">
        <v>4762</v>
      </c>
      <c r="C3563" s="0" t="s">
        <v>88</v>
      </c>
      <c r="D3563" s="0" t="s">
        <v>1221</v>
      </c>
      <c r="E3563" s="395" t="n">
        <v>4.99</v>
      </c>
    </row>
    <row r="3564" customFormat="false" ht="12.75" hidden="false" customHeight="false" outlineLevel="0" collapsed="false">
      <c r="A3564" s="0" t="n">
        <v>11091</v>
      </c>
      <c r="B3564" s="0" t="s">
        <v>4763</v>
      </c>
      <c r="C3564" s="0" t="s">
        <v>88</v>
      </c>
      <c r="D3564" s="0" t="s">
        <v>1221</v>
      </c>
      <c r="E3564" s="395" t="n">
        <v>2.19</v>
      </c>
    </row>
    <row r="3565" customFormat="false" ht="12.75" hidden="false" customHeight="false" outlineLevel="0" collapsed="false">
      <c r="A3565" s="0" t="n">
        <v>37586</v>
      </c>
      <c r="B3565" s="0" t="s">
        <v>4764</v>
      </c>
      <c r="C3565" s="0" t="s">
        <v>3392</v>
      </c>
      <c r="D3565" s="0" t="s">
        <v>1223</v>
      </c>
      <c r="E3565" s="395" t="n">
        <v>46.91</v>
      </c>
    </row>
    <row r="3566" customFormat="false" ht="12.75" hidden="false" customHeight="false" outlineLevel="0" collapsed="false">
      <c r="A3566" s="0" t="n">
        <v>37395</v>
      </c>
      <c r="B3566" s="0" t="s">
        <v>4765</v>
      </c>
      <c r="C3566" s="0" t="s">
        <v>3392</v>
      </c>
      <c r="D3566" s="0" t="s">
        <v>1223</v>
      </c>
      <c r="E3566" s="395" t="n">
        <v>40.33</v>
      </c>
    </row>
    <row r="3567" customFormat="false" ht="12.75" hidden="false" customHeight="false" outlineLevel="0" collapsed="false">
      <c r="A3567" s="0" t="n">
        <v>14147</v>
      </c>
      <c r="B3567" s="0" t="s">
        <v>4766</v>
      </c>
      <c r="C3567" s="0" t="s">
        <v>3392</v>
      </c>
      <c r="D3567" s="0" t="s">
        <v>1223</v>
      </c>
      <c r="E3567" s="395" t="n">
        <v>53.5</v>
      </c>
    </row>
    <row r="3568" customFormat="false" ht="12.75" hidden="false" customHeight="false" outlineLevel="0" collapsed="false">
      <c r="A3568" s="0" t="n">
        <v>37396</v>
      </c>
      <c r="B3568" s="0" t="s">
        <v>4767</v>
      </c>
      <c r="C3568" s="0" t="s">
        <v>3392</v>
      </c>
      <c r="D3568" s="0" t="s">
        <v>1223</v>
      </c>
      <c r="E3568" s="395" t="n">
        <v>33</v>
      </c>
    </row>
    <row r="3569" customFormat="false" ht="12.75" hidden="false" customHeight="false" outlineLevel="0" collapsed="false">
      <c r="A3569" s="0" t="n">
        <v>37397</v>
      </c>
      <c r="B3569" s="0" t="s">
        <v>4768</v>
      </c>
      <c r="C3569" s="0" t="s">
        <v>3392</v>
      </c>
      <c r="D3569" s="0" t="s">
        <v>1223</v>
      </c>
      <c r="E3569" s="395" t="n">
        <v>34.57</v>
      </c>
    </row>
    <row r="3570" customFormat="false" ht="12.75" hidden="false" customHeight="false" outlineLevel="0" collapsed="false">
      <c r="A3570" s="0" t="n">
        <v>43606</v>
      </c>
      <c r="B3570" s="0" t="s">
        <v>4769</v>
      </c>
      <c r="C3570" s="0" t="s">
        <v>88</v>
      </c>
      <c r="D3570" s="0" t="s">
        <v>1221</v>
      </c>
      <c r="E3570" s="395" t="n">
        <v>8.11</v>
      </c>
    </row>
    <row r="3571" customFormat="false" ht="12.75" hidden="false" customHeight="false" outlineLevel="0" collapsed="false">
      <c r="A3571" s="0" t="n">
        <v>444</v>
      </c>
      <c r="B3571" s="0" t="s">
        <v>4770</v>
      </c>
      <c r="C3571" s="0" t="s">
        <v>88</v>
      </c>
      <c r="D3571" s="0" t="s">
        <v>1223</v>
      </c>
      <c r="E3571" s="395" t="n">
        <v>43.92</v>
      </c>
    </row>
    <row r="3572" customFormat="false" ht="12.75" hidden="false" customHeight="false" outlineLevel="0" collapsed="false">
      <c r="A3572" s="0" t="n">
        <v>445</v>
      </c>
      <c r="B3572" s="0" t="s">
        <v>4771</v>
      </c>
      <c r="C3572" s="0" t="s">
        <v>88</v>
      </c>
      <c r="D3572" s="0" t="s">
        <v>1223</v>
      </c>
      <c r="E3572" s="395" t="n">
        <v>60.11</v>
      </c>
    </row>
    <row r="3573" customFormat="false" ht="12.75" hidden="false" customHeight="false" outlineLevel="0" collapsed="false">
      <c r="A3573" s="0" t="n">
        <v>4783</v>
      </c>
      <c r="B3573" s="0" t="s">
        <v>4772</v>
      </c>
      <c r="C3573" s="0" t="s">
        <v>1381</v>
      </c>
      <c r="D3573" s="0" t="s">
        <v>1228</v>
      </c>
      <c r="E3573" s="395" t="n">
        <v>18.97</v>
      </c>
    </row>
    <row r="3574" customFormat="false" ht="12.75" hidden="false" customHeight="false" outlineLevel="0" collapsed="false">
      <c r="A3574" s="0" t="n">
        <v>41079</v>
      </c>
      <c r="B3574" s="0" t="s">
        <v>4773</v>
      </c>
      <c r="C3574" s="0" t="s">
        <v>1383</v>
      </c>
      <c r="D3574" s="0" t="s">
        <v>1221</v>
      </c>
      <c r="E3574" s="395" t="n">
        <v>3377.81</v>
      </c>
    </row>
    <row r="3575" customFormat="false" ht="12.75" hidden="false" customHeight="false" outlineLevel="0" collapsed="false">
      <c r="A3575" s="0" t="n">
        <v>12874</v>
      </c>
      <c r="B3575" s="0" t="s">
        <v>4774</v>
      </c>
      <c r="C3575" s="0" t="s">
        <v>1381</v>
      </c>
      <c r="D3575" s="0" t="s">
        <v>1221</v>
      </c>
      <c r="E3575" s="395" t="n">
        <v>18.4</v>
      </c>
    </row>
    <row r="3576" customFormat="false" ht="12.75" hidden="false" customHeight="false" outlineLevel="0" collapsed="false">
      <c r="A3576" s="0" t="n">
        <v>41082</v>
      </c>
      <c r="B3576" s="0" t="s">
        <v>4775</v>
      </c>
      <c r="C3576" s="0" t="s">
        <v>1383</v>
      </c>
      <c r="D3576" s="0" t="s">
        <v>1221</v>
      </c>
      <c r="E3576" s="395" t="n">
        <v>3280.08</v>
      </c>
    </row>
    <row r="3577" customFormat="false" ht="12.75" hidden="false" customHeight="false" outlineLevel="0" collapsed="false">
      <c r="A3577" s="0" t="n">
        <v>4785</v>
      </c>
      <c r="B3577" s="0" t="s">
        <v>4776</v>
      </c>
      <c r="C3577" s="0" t="s">
        <v>1381</v>
      </c>
      <c r="D3577" s="0" t="s">
        <v>1221</v>
      </c>
      <c r="E3577" s="395" t="n">
        <v>18.97</v>
      </c>
    </row>
    <row r="3578" customFormat="false" ht="12.75" hidden="false" customHeight="false" outlineLevel="0" collapsed="false">
      <c r="A3578" s="0" t="n">
        <v>41081</v>
      </c>
      <c r="B3578" s="0" t="s">
        <v>4777</v>
      </c>
      <c r="C3578" s="0" t="s">
        <v>1383</v>
      </c>
      <c r="D3578" s="0" t="s">
        <v>1221</v>
      </c>
      <c r="E3578" s="395" t="n">
        <v>3377.81</v>
      </c>
    </row>
    <row r="3579" customFormat="false" ht="12.75" hidden="false" customHeight="false" outlineLevel="0" collapsed="false">
      <c r="A3579" s="0" t="n">
        <v>4801</v>
      </c>
      <c r="B3579" s="0" t="s">
        <v>4778</v>
      </c>
      <c r="C3579" s="0" t="s">
        <v>751</v>
      </c>
      <c r="D3579" s="0" t="s">
        <v>1221</v>
      </c>
      <c r="E3579" s="395" t="n">
        <v>84.17</v>
      </c>
    </row>
    <row r="3580" customFormat="false" ht="12.75" hidden="false" customHeight="false" outlineLevel="0" collapsed="false">
      <c r="A3580" s="0" t="n">
        <v>4794</v>
      </c>
      <c r="B3580" s="0" t="s">
        <v>4779</v>
      </c>
      <c r="C3580" s="0" t="s">
        <v>751</v>
      </c>
      <c r="D3580" s="0" t="s">
        <v>1221</v>
      </c>
      <c r="E3580" s="395" t="n">
        <v>383.35</v>
      </c>
    </row>
    <row r="3581" customFormat="false" ht="12.75" hidden="false" customHeight="false" outlineLevel="0" collapsed="false">
      <c r="A3581" s="0" t="n">
        <v>4796</v>
      </c>
      <c r="B3581" s="0" t="s">
        <v>4780</v>
      </c>
      <c r="C3581" s="0" t="s">
        <v>751</v>
      </c>
      <c r="D3581" s="0" t="s">
        <v>1221</v>
      </c>
      <c r="E3581" s="395" t="n">
        <v>232.85</v>
      </c>
    </row>
    <row r="3582" customFormat="false" ht="12.75" hidden="false" customHeight="false" outlineLevel="0" collapsed="false">
      <c r="A3582" s="0" t="n">
        <v>4800</v>
      </c>
      <c r="B3582" s="0" t="s">
        <v>4781</v>
      </c>
      <c r="C3582" s="0" t="s">
        <v>751</v>
      </c>
      <c r="D3582" s="0" t="s">
        <v>1221</v>
      </c>
      <c r="E3582" s="395" t="n">
        <v>64.03</v>
      </c>
    </row>
    <row r="3583" customFormat="false" ht="12.75" hidden="false" customHeight="false" outlineLevel="0" collapsed="false">
      <c r="A3583" s="0" t="n">
        <v>4795</v>
      </c>
      <c r="B3583" s="0" t="s">
        <v>4782</v>
      </c>
      <c r="C3583" s="0" t="s">
        <v>751</v>
      </c>
      <c r="D3583" s="0" t="s">
        <v>1221</v>
      </c>
      <c r="E3583" s="395" t="n">
        <v>373.17</v>
      </c>
    </row>
    <row r="3584" customFormat="false" ht="12.75" hidden="false" customHeight="false" outlineLevel="0" collapsed="false">
      <c r="A3584" s="0" t="n">
        <v>39694</v>
      </c>
      <c r="B3584" s="0" t="s">
        <v>4783</v>
      </c>
      <c r="C3584" s="0" t="s">
        <v>751</v>
      </c>
      <c r="D3584" s="0" t="s">
        <v>1221</v>
      </c>
      <c r="E3584" s="395" t="n">
        <v>361.25</v>
      </c>
    </row>
    <row r="3585" customFormat="false" ht="12.75" hidden="false" customHeight="false" outlineLevel="0" collapsed="false">
      <c r="A3585" s="0" t="n">
        <v>1292</v>
      </c>
      <c r="B3585" s="0" t="s">
        <v>4784</v>
      </c>
      <c r="C3585" s="0" t="s">
        <v>751</v>
      </c>
      <c r="D3585" s="0" t="s">
        <v>1221</v>
      </c>
      <c r="E3585" s="395" t="n">
        <v>67.06</v>
      </c>
    </row>
    <row r="3586" customFormat="false" ht="12.75" hidden="false" customHeight="false" outlineLevel="0" collapsed="false">
      <c r="A3586" s="0" t="n">
        <v>1287</v>
      </c>
      <c r="B3586" s="0" t="s">
        <v>4785</v>
      </c>
      <c r="C3586" s="0" t="s">
        <v>751</v>
      </c>
      <c r="D3586" s="0" t="s">
        <v>1228</v>
      </c>
      <c r="E3586" s="395" t="n">
        <v>32.9</v>
      </c>
    </row>
    <row r="3587" customFormat="false" ht="12.75" hidden="false" customHeight="false" outlineLevel="0" collapsed="false">
      <c r="A3587" s="0" t="n">
        <v>1297</v>
      </c>
      <c r="B3587" s="0" t="s">
        <v>4786</v>
      </c>
      <c r="C3587" s="0" t="s">
        <v>751</v>
      </c>
      <c r="D3587" s="0" t="s">
        <v>1221</v>
      </c>
      <c r="E3587" s="395" t="n">
        <v>27.29</v>
      </c>
    </row>
    <row r="3588" customFormat="false" ht="12.75" hidden="false" customHeight="false" outlineLevel="0" collapsed="false">
      <c r="A3588" s="0" t="n">
        <v>4786</v>
      </c>
      <c r="B3588" s="0" t="s">
        <v>4787</v>
      </c>
      <c r="C3588" s="0" t="s">
        <v>751</v>
      </c>
      <c r="D3588" s="0" t="s">
        <v>1223</v>
      </c>
      <c r="E3588" s="395" t="n">
        <v>93.5</v>
      </c>
    </row>
    <row r="3589" customFormat="false" ht="12.75" hidden="false" customHeight="false" outlineLevel="0" collapsed="false">
      <c r="A3589" s="0" t="n">
        <v>10840</v>
      </c>
      <c r="B3589" s="0" t="s">
        <v>4788</v>
      </c>
      <c r="C3589" s="0" t="s">
        <v>751</v>
      </c>
      <c r="D3589" s="0" t="s">
        <v>1228</v>
      </c>
      <c r="E3589" s="395" t="n">
        <v>320</v>
      </c>
    </row>
    <row r="3590" customFormat="false" ht="12.75" hidden="false" customHeight="false" outlineLevel="0" collapsed="false">
      <c r="A3590" s="0" t="n">
        <v>10841</v>
      </c>
      <c r="B3590" s="0" t="s">
        <v>4789</v>
      </c>
      <c r="C3590" s="0" t="s">
        <v>751</v>
      </c>
      <c r="D3590" s="0" t="s">
        <v>1221</v>
      </c>
      <c r="E3590" s="395" t="n">
        <v>241.5</v>
      </c>
    </row>
    <row r="3591" customFormat="false" ht="12.75" hidden="false" customHeight="false" outlineLevel="0" collapsed="false">
      <c r="A3591" s="0" t="n">
        <v>44540</v>
      </c>
      <c r="B3591" s="0" t="s">
        <v>4790</v>
      </c>
      <c r="C3591" s="0" t="s">
        <v>751</v>
      </c>
      <c r="D3591" s="0" t="s">
        <v>1221</v>
      </c>
      <c r="E3591" s="395" t="n">
        <v>308.59</v>
      </c>
    </row>
    <row r="3592" customFormat="false" ht="12.75" hidden="false" customHeight="false" outlineLevel="0" collapsed="false">
      <c r="A3592" s="0" t="n">
        <v>10842</v>
      </c>
      <c r="B3592" s="0" t="s">
        <v>4791</v>
      </c>
      <c r="C3592" s="0" t="s">
        <v>751</v>
      </c>
      <c r="D3592" s="0" t="s">
        <v>1221</v>
      </c>
      <c r="E3592" s="395" t="n">
        <v>348.84</v>
      </c>
    </row>
    <row r="3593" customFormat="false" ht="12.75" hidden="false" customHeight="false" outlineLevel="0" collapsed="false">
      <c r="A3593" s="0" t="n">
        <v>21108</v>
      </c>
      <c r="B3593" s="0" t="s">
        <v>4792</v>
      </c>
      <c r="C3593" s="0" t="s">
        <v>751</v>
      </c>
      <c r="D3593" s="0" t="s">
        <v>1221</v>
      </c>
      <c r="E3593" s="395" t="n">
        <v>89.39</v>
      </c>
    </row>
    <row r="3594" customFormat="false" ht="12.75" hidden="false" customHeight="false" outlineLevel="0" collapsed="false">
      <c r="A3594" s="0" t="n">
        <v>38180</v>
      </c>
      <c r="B3594" s="0" t="s">
        <v>4793</v>
      </c>
      <c r="C3594" s="0" t="s">
        <v>751</v>
      </c>
      <c r="D3594" s="0" t="s">
        <v>1221</v>
      </c>
      <c r="E3594" s="395" t="n">
        <v>187.47</v>
      </c>
    </row>
    <row r="3595" customFormat="false" ht="12.75" hidden="false" customHeight="false" outlineLevel="0" collapsed="false">
      <c r="A3595" s="0" t="n">
        <v>40648</v>
      </c>
      <c r="B3595" s="0" t="s">
        <v>4794</v>
      </c>
      <c r="C3595" s="0" t="s">
        <v>751</v>
      </c>
      <c r="D3595" s="0" t="s">
        <v>1223</v>
      </c>
      <c r="E3595" s="395" t="n">
        <v>179.52</v>
      </c>
    </row>
    <row r="3596" customFormat="false" ht="12.75" hidden="false" customHeight="false" outlineLevel="0" collapsed="false">
      <c r="A3596" s="0" t="n">
        <v>40649</v>
      </c>
      <c r="B3596" s="0" t="s">
        <v>4795</v>
      </c>
      <c r="C3596" s="0" t="s">
        <v>751</v>
      </c>
      <c r="D3596" s="0" t="s">
        <v>1223</v>
      </c>
      <c r="E3596" s="395" t="n">
        <v>104.57</v>
      </c>
    </row>
    <row r="3597" customFormat="false" ht="12.75" hidden="false" customHeight="false" outlineLevel="0" collapsed="false">
      <c r="A3597" s="0" t="n">
        <v>40650</v>
      </c>
      <c r="B3597" s="0" t="s">
        <v>4796</v>
      </c>
      <c r="C3597" s="0" t="s">
        <v>751</v>
      </c>
      <c r="D3597" s="0" t="s">
        <v>1223</v>
      </c>
      <c r="E3597" s="395" t="n">
        <v>134.64</v>
      </c>
    </row>
    <row r="3598" customFormat="false" ht="12.75" hidden="false" customHeight="false" outlineLevel="0" collapsed="false">
      <c r="A3598" s="0" t="n">
        <v>40651</v>
      </c>
      <c r="B3598" s="0" t="s">
        <v>4797</v>
      </c>
      <c r="C3598" s="0" t="s">
        <v>751</v>
      </c>
      <c r="D3598" s="0" t="s">
        <v>1223</v>
      </c>
      <c r="E3598" s="395" t="n">
        <v>248.33</v>
      </c>
    </row>
    <row r="3599" customFormat="false" ht="12.75" hidden="false" customHeight="false" outlineLevel="0" collapsed="false">
      <c r="A3599" s="0" t="n">
        <v>40652</v>
      </c>
      <c r="B3599" s="0" t="s">
        <v>4798</v>
      </c>
      <c r="C3599" s="0" t="s">
        <v>751</v>
      </c>
      <c r="D3599" s="0" t="s">
        <v>1223</v>
      </c>
      <c r="E3599" s="395" t="n">
        <v>133.14</v>
      </c>
    </row>
    <row r="3600" customFormat="false" ht="12.75" hidden="false" customHeight="false" outlineLevel="0" collapsed="false">
      <c r="A3600" s="0" t="n">
        <v>40647</v>
      </c>
      <c r="B3600" s="0" t="s">
        <v>4799</v>
      </c>
      <c r="C3600" s="0" t="s">
        <v>751</v>
      </c>
      <c r="D3600" s="0" t="s">
        <v>1223</v>
      </c>
      <c r="E3600" s="395" t="n">
        <v>146.6</v>
      </c>
    </row>
    <row r="3601" customFormat="false" ht="12.75" hidden="false" customHeight="false" outlineLevel="0" collapsed="false">
      <c r="A3601" s="0" t="n">
        <v>40653</v>
      </c>
      <c r="B3601" s="0" t="s">
        <v>4800</v>
      </c>
      <c r="C3601" s="0" t="s">
        <v>751</v>
      </c>
      <c r="D3601" s="0" t="s">
        <v>1223</v>
      </c>
      <c r="E3601" s="395" t="n">
        <v>112.2</v>
      </c>
    </row>
    <row r="3602" customFormat="false" ht="12.75" hidden="false" customHeight="false" outlineLevel="0" collapsed="false">
      <c r="A3602" s="0" t="n">
        <v>36178</v>
      </c>
      <c r="B3602" s="0" t="s">
        <v>4801</v>
      </c>
      <c r="C3602" s="0" t="s">
        <v>88</v>
      </c>
      <c r="D3602" s="0" t="s">
        <v>1221</v>
      </c>
      <c r="E3602" s="395" t="n">
        <v>14.01</v>
      </c>
    </row>
    <row r="3603" customFormat="false" ht="12.75" hidden="false" customHeight="false" outlineLevel="0" collapsed="false">
      <c r="A3603" s="0" t="n">
        <v>38195</v>
      </c>
      <c r="B3603" s="0" t="s">
        <v>4802</v>
      </c>
      <c r="C3603" s="0" t="s">
        <v>751</v>
      </c>
      <c r="D3603" s="0" t="s">
        <v>1221</v>
      </c>
      <c r="E3603" s="395" t="n">
        <v>105.57</v>
      </c>
    </row>
    <row r="3604" customFormat="false" ht="12.75" hidden="false" customHeight="false" outlineLevel="0" collapsed="false">
      <c r="A3604" s="0" t="n">
        <v>38181</v>
      </c>
      <c r="B3604" s="0" t="s">
        <v>4803</v>
      </c>
      <c r="C3604" s="0" t="s">
        <v>751</v>
      </c>
      <c r="D3604" s="0" t="s">
        <v>1221</v>
      </c>
      <c r="E3604" s="395" t="n">
        <v>255.92</v>
      </c>
    </row>
    <row r="3605" customFormat="false" ht="12.75" hidden="false" customHeight="false" outlineLevel="0" collapsed="false">
      <c r="A3605" s="0" t="n">
        <v>38182</v>
      </c>
      <c r="B3605" s="0" t="s">
        <v>4804</v>
      </c>
      <c r="C3605" s="0" t="s">
        <v>751</v>
      </c>
      <c r="D3605" s="0" t="s">
        <v>1221</v>
      </c>
      <c r="E3605" s="395" t="n">
        <v>243.78</v>
      </c>
    </row>
    <row r="3606" customFormat="false" ht="12.75" hidden="false" customHeight="false" outlineLevel="0" collapsed="false">
      <c r="A3606" s="0" t="n">
        <v>38186</v>
      </c>
      <c r="B3606" s="0" t="s">
        <v>4805</v>
      </c>
      <c r="C3606" s="0" t="s">
        <v>751</v>
      </c>
      <c r="D3606" s="0" t="s">
        <v>1221</v>
      </c>
      <c r="E3606" s="395" t="n">
        <v>633.66</v>
      </c>
    </row>
    <row r="3607" customFormat="false" ht="12.75" hidden="false" customHeight="false" outlineLevel="0" collapsed="false">
      <c r="A3607" s="0" t="n">
        <v>38185</v>
      </c>
      <c r="B3607" s="0" t="s">
        <v>4806</v>
      </c>
      <c r="C3607" s="0" t="s">
        <v>751</v>
      </c>
      <c r="D3607" s="0" t="s">
        <v>1221</v>
      </c>
      <c r="E3607" s="395" t="n">
        <v>564.18</v>
      </c>
    </row>
    <row r="3608" customFormat="false" ht="12.75" hidden="false" customHeight="false" outlineLevel="0" collapsed="false">
      <c r="A3608" s="0" t="n">
        <v>40654</v>
      </c>
      <c r="B3608" s="0" t="s">
        <v>4807</v>
      </c>
      <c r="C3608" s="0" t="s">
        <v>751</v>
      </c>
      <c r="D3608" s="0" t="s">
        <v>1223</v>
      </c>
      <c r="E3608" s="395" t="n">
        <v>174.28</v>
      </c>
    </row>
    <row r="3609" customFormat="false" ht="12.75" hidden="false" customHeight="false" outlineLevel="0" collapsed="false">
      <c r="A3609" s="0" t="n">
        <v>44541</v>
      </c>
      <c r="B3609" s="0" t="s">
        <v>4808</v>
      </c>
      <c r="C3609" s="0" t="s">
        <v>751</v>
      </c>
      <c r="D3609" s="0" t="s">
        <v>1221</v>
      </c>
      <c r="E3609" s="395" t="n">
        <v>254.92</v>
      </c>
    </row>
    <row r="3610" customFormat="false" ht="12.75" hidden="false" customHeight="false" outlineLevel="0" collapsed="false">
      <c r="A3610" s="0" t="n">
        <v>4822</v>
      </c>
      <c r="B3610" s="0" t="s">
        <v>4809</v>
      </c>
      <c r="C3610" s="0" t="s">
        <v>751</v>
      </c>
      <c r="D3610" s="0" t="s">
        <v>1221</v>
      </c>
      <c r="E3610" s="395" t="n">
        <v>291.87</v>
      </c>
    </row>
    <row r="3611" customFormat="false" ht="12.75" hidden="false" customHeight="false" outlineLevel="0" collapsed="false">
      <c r="A3611" s="0" t="n">
        <v>4818</v>
      </c>
      <c r="B3611" s="0" t="s">
        <v>4810</v>
      </c>
      <c r="C3611" s="0" t="s">
        <v>751</v>
      </c>
      <c r="D3611" s="0" t="s">
        <v>1228</v>
      </c>
      <c r="E3611" s="395" t="n">
        <v>300</v>
      </c>
    </row>
    <row r="3612" customFormat="false" ht="12.75" hidden="false" customHeight="false" outlineLevel="0" collapsed="false">
      <c r="A3612" s="0" t="n">
        <v>39567</v>
      </c>
      <c r="B3612" s="0" t="s">
        <v>4811</v>
      </c>
      <c r="C3612" s="0" t="s">
        <v>751</v>
      </c>
      <c r="D3612" s="0" t="s">
        <v>1221</v>
      </c>
      <c r="E3612" s="395" t="n">
        <v>38.32</v>
      </c>
    </row>
    <row r="3613" customFormat="false" ht="12.75" hidden="false" customHeight="false" outlineLevel="0" collapsed="false">
      <c r="A3613" s="0" t="n">
        <v>39566</v>
      </c>
      <c r="B3613" s="0" t="s">
        <v>4812</v>
      </c>
      <c r="C3613" s="0" t="s">
        <v>751</v>
      </c>
      <c r="D3613" s="0" t="s">
        <v>1221</v>
      </c>
      <c r="E3613" s="395" t="n">
        <v>40.56</v>
      </c>
    </row>
    <row r="3614" customFormat="false" ht="12.75" hidden="false" customHeight="false" outlineLevel="0" collapsed="false">
      <c r="A3614" s="0" t="n">
        <v>39416</v>
      </c>
      <c r="B3614" s="0" t="s">
        <v>4813</v>
      </c>
      <c r="C3614" s="0" t="s">
        <v>751</v>
      </c>
      <c r="D3614" s="0" t="s">
        <v>1221</v>
      </c>
      <c r="E3614" s="395" t="n">
        <v>24.72</v>
      </c>
    </row>
    <row r="3615" customFormat="false" ht="12.75" hidden="false" customHeight="false" outlineLevel="0" collapsed="false">
      <c r="A3615" s="0" t="n">
        <v>39417</v>
      </c>
      <c r="B3615" s="0" t="s">
        <v>4814</v>
      </c>
      <c r="C3615" s="0" t="s">
        <v>751</v>
      </c>
      <c r="D3615" s="0" t="s">
        <v>1221</v>
      </c>
      <c r="E3615" s="395" t="n">
        <v>24.11</v>
      </c>
    </row>
    <row r="3616" customFormat="false" ht="12.75" hidden="false" customHeight="false" outlineLevel="0" collapsed="false">
      <c r="A3616" s="0" t="n">
        <v>43742</v>
      </c>
      <c r="B3616" s="0" t="s">
        <v>4815</v>
      </c>
      <c r="C3616" s="0" t="s">
        <v>751</v>
      </c>
      <c r="D3616" s="0" t="s">
        <v>1221</v>
      </c>
      <c r="E3616" s="395" t="n">
        <v>26</v>
      </c>
    </row>
    <row r="3617" customFormat="false" ht="12.75" hidden="false" customHeight="false" outlineLevel="0" collapsed="false">
      <c r="A3617" s="0" t="n">
        <v>39414</v>
      </c>
      <c r="B3617" s="0" t="s">
        <v>4816</v>
      </c>
      <c r="C3617" s="0" t="s">
        <v>751</v>
      </c>
      <c r="D3617" s="0" t="s">
        <v>1221</v>
      </c>
      <c r="E3617" s="395" t="n">
        <v>23.41</v>
      </c>
    </row>
    <row r="3618" customFormat="false" ht="12.75" hidden="false" customHeight="false" outlineLevel="0" collapsed="false">
      <c r="A3618" s="0" t="n">
        <v>39415</v>
      </c>
      <c r="B3618" s="0" t="s">
        <v>4817</v>
      </c>
      <c r="C3618" s="0" t="s">
        <v>751</v>
      </c>
      <c r="D3618" s="0" t="s">
        <v>1221</v>
      </c>
      <c r="E3618" s="395" t="n">
        <v>20.18</v>
      </c>
    </row>
    <row r="3619" customFormat="false" ht="12.75" hidden="false" customHeight="false" outlineLevel="0" collapsed="false">
      <c r="A3619" s="0" t="n">
        <v>43740</v>
      </c>
      <c r="B3619" s="0" t="s">
        <v>4818</v>
      </c>
      <c r="C3619" s="0" t="s">
        <v>751</v>
      </c>
      <c r="D3619" s="0" t="s">
        <v>1221</v>
      </c>
      <c r="E3619" s="395" t="n">
        <v>24.64</v>
      </c>
    </row>
    <row r="3620" customFormat="false" ht="12.75" hidden="false" customHeight="false" outlineLevel="0" collapsed="false">
      <c r="A3620" s="0" t="n">
        <v>39412</v>
      </c>
      <c r="B3620" s="0" t="s">
        <v>4819</v>
      </c>
      <c r="C3620" s="0" t="s">
        <v>751</v>
      </c>
      <c r="D3620" s="0" t="s">
        <v>1228</v>
      </c>
      <c r="E3620" s="395" t="n">
        <v>16.9</v>
      </c>
    </row>
    <row r="3621" customFormat="false" ht="12.75" hidden="false" customHeight="false" outlineLevel="0" collapsed="false">
      <c r="A3621" s="0" t="n">
        <v>39413</v>
      </c>
      <c r="B3621" s="0" t="s">
        <v>4820</v>
      </c>
      <c r="C3621" s="0" t="s">
        <v>751</v>
      </c>
      <c r="D3621" s="0" t="s">
        <v>1221</v>
      </c>
      <c r="E3621" s="395" t="n">
        <v>18.27</v>
      </c>
    </row>
    <row r="3622" customFormat="false" ht="12.75" hidden="false" customHeight="false" outlineLevel="0" collapsed="false">
      <c r="A3622" s="0" t="n">
        <v>43741</v>
      </c>
      <c r="B3622" s="0" t="s">
        <v>4821</v>
      </c>
      <c r="C3622" s="0" t="s">
        <v>751</v>
      </c>
      <c r="D3622" s="0" t="s">
        <v>1221</v>
      </c>
      <c r="E3622" s="395" t="n">
        <v>19.48</v>
      </c>
    </row>
    <row r="3623" customFormat="false" ht="12.75" hidden="false" customHeight="false" outlineLevel="0" collapsed="false">
      <c r="A3623" s="0" t="n">
        <v>11062</v>
      </c>
      <c r="B3623" s="0" t="s">
        <v>4822</v>
      </c>
      <c r="C3623" s="0" t="s">
        <v>751</v>
      </c>
      <c r="D3623" s="0" t="s">
        <v>1221</v>
      </c>
      <c r="E3623" s="395" t="n">
        <v>47.58</v>
      </c>
    </row>
    <row r="3624" customFormat="false" ht="12.75" hidden="false" customHeight="false" outlineLevel="0" collapsed="false">
      <c r="A3624" s="0" t="n">
        <v>11063</v>
      </c>
      <c r="B3624" s="0" t="s">
        <v>4823</v>
      </c>
      <c r="C3624" s="0" t="s">
        <v>751</v>
      </c>
      <c r="D3624" s="0" t="s">
        <v>1221</v>
      </c>
      <c r="E3624" s="395" t="n">
        <v>29.12</v>
      </c>
    </row>
    <row r="3625" customFormat="false" ht="12.75" hidden="false" customHeight="false" outlineLevel="0" collapsed="false">
      <c r="A3625" s="0" t="n">
        <v>13521</v>
      </c>
      <c r="B3625" s="0" t="s">
        <v>4824</v>
      </c>
      <c r="C3625" s="0" t="s">
        <v>88</v>
      </c>
      <c r="D3625" s="0" t="s">
        <v>1223</v>
      </c>
      <c r="E3625" s="395" t="n">
        <v>146.85</v>
      </c>
    </row>
    <row r="3626" customFormat="false" ht="12.75" hidden="false" customHeight="false" outlineLevel="0" collapsed="false">
      <c r="A3626" s="0" t="n">
        <v>10851</v>
      </c>
      <c r="B3626" s="0" t="s">
        <v>4825</v>
      </c>
      <c r="C3626" s="0" t="s">
        <v>88</v>
      </c>
      <c r="D3626" s="0" t="s">
        <v>1223</v>
      </c>
      <c r="E3626" s="395" t="n">
        <v>70.83</v>
      </c>
    </row>
    <row r="3627" customFormat="false" ht="12.75" hidden="false" customHeight="false" outlineLevel="0" collapsed="false">
      <c r="A3627" s="0" t="n">
        <v>39515</v>
      </c>
      <c r="B3627" s="0" t="s">
        <v>4826</v>
      </c>
      <c r="C3627" s="0" t="s">
        <v>88</v>
      </c>
      <c r="D3627" s="0" t="s">
        <v>1223</v>
      </c>
      <c r="E3627" s="395" t="n">
        <v>56.81</v>
      </c>
    </row>
    <row r="3628" customFormat="false" ht="12.75" hidden="false" customHeight="false" outlineLevel="0" collapsed="false">
      <c r="A3628" s="0" t="n">
        <v>39516</v>
      </c>
      <c r="B3628" s="0" t="s">
        <v>4827</v>
      </c>
      <c r="C3628" s="0" t="s">
        <v>88</v>
      </c>
      <c r="D3628" s="0" t="s">
        <v>1223</v>
      </c>
      <c r="E3628" s="395" t="n">
        <v>47.9</v>
      </c>
    </row>
    <row r="3629" customFormat="false" ht="12.75" hidden="false" customHeight="false" outlineLevel="0" collapsed="false">
      <c r="A3629" s="0" t="n">
        <v>39514</v>
      </c>
      <c r="B3629" s="0" t="s">
        <v>4828</v>
      </c>
      <c r="C3629" s="0" t="s">
        <v>88</v>
      </c>
      <c r="D3629" s="0" t="s">
        <v>1223</v>
      </c>
      <c r="E3629" s="395" t="n">
        <v>29.8</v>
      </c>
    </row>
    <row r="3630" customFormat="false" ht="12.75" hidden="false" customHeight="false" outlineLevel="0" collapsed="false">
      <c r="A3630" s="0" t="n">
        <v>4812</v>
      </c>
      <c r="B3630" s="0" t="s">
        <v>4829</v>
      </c>
      <c r="C3630" s="0" t="s">
        <v>751</v>
      </c>
      <c r="D3630" s="0" t="s">
        <v>1221</v>
      </c>
      <c r="E3630" s="395" t="n">
        <v>10.14</v>
      </c>
    </row>
    <row r="3631" customFormat="false" ht="12.75" hidden="false" customHeight="false" outlineLevel="0" collapsed="false">
      <c r="A3631" s="0" t="n">
        <v>10849</v>
      </c>
      <c r="B3631" s="0" t="s">
        <v>4830</v>
      </c>
      <c r="C3631" s="0" t="s">
        <v>88</v>
      </c>
      <c r="D3631" s="0" t="s">
        <v>1223</v>
      </c>
      <c r="E3631" s="395" t="n">
        <v>2136.02</v>
      </c>
    </row>
    <row r="3632" customFormat="false" ht="12.75" hidden="false" customHeight="false" outlineLevel="0" collapsed="false">
      <c r="A3632" s="0" t="n">
        <v>10848</v>
      </c>
      <c r="B3632" s="0" t="s">
        <v>4831</v>
      </c>
      <c r="C3632" s="0" t="s">
        <v>88</v>
      </c>
      <c r="D3632" s="0" t="s">
        <v>1223</v>
      </c>
      <c r="E3632" s="395" t="n">
        <v>1341.68</v>
      </c>
    </row>
    <row r="3633" customFormat="false" ht="12.75" hidden="false" customHeight="false" outlineLevel="0" collapsed="false">
      <c r="A3633" s="0" t="n">
        <v>4813</v>
      </c>
      <c r="B3633" s="0" t="s">
        <v>750</v>
      </c>
      <c r="C3633" s="0" t="s">
        <v>751</v>
      </c>
      <c r="D3633" s="0" t="s">
        <v>1223</v>
      </c>
      <c r="E3633" s="395" t="n">
        <v>445</v>
      </c>
    </row>
    <row r="3634" customFormat="false" ht="12.75" hidden="false" customHeight="false" outlineLevel="0" collapsed="false">
      <c r="A3634" s="0" t="n">
        <v>37560</v>
      </c>
      <c r="B3634" s="0" t="s">
        <v>394</v>
      </c>
      <c r="C3634" s="0" t="s">
        <v>88</v>
      </c>
      <c r="D3634" s="0" t="s">
        <v>1221</v>
      </c>
      <c r="E3634" s="395" t="n">
        <v>39.37</v>
      </c>
    </row>
    <row r="3635" customFormat="false" ht="12.75" hidden="false" customHeight="false" outlineLevel="0" collapsed="false">
      <c r="A3635" s="0" t="n">
        <v>37557</v>
      </c>
      <c r="B3635" s="0" t="s">
        <v>4832</v>
      </c>
      <c r="C3635" s="0" t="s">
        <v>88</v>
      </c>
      <c r="D3635" s="0" t="s">
        <v>1221</v>
      </c>
      <c r="E3635" s="395" t="n">
        <v>11.95</v>
      </c>
    </row>
    <row r="3636" customFormat="false" ht="12.75" hidden="false" customHeight="false" outlineLevel="0" collapsed="false">
      <c r="A3636" s="0" t="n">
        <v>37556</v>
      </c>
      <c r="B3636" s="0" t="s">
        <v>392</v>
      </c>
      <c r="C3636" s="0" t="s">
        <v>88</v>
      </c>
      <c r="D3636" s="0" t="s">
        <v>1221</v>
      </c>
      <c r="E3636" s="395" t="n">
        <v>23.13</v>
      </c>
    </row>
    <row r="3637" customFormat="false" ht="12.75" hidden="false" customHeight="false" outlineLevel="0" collapsed="false">
      <c r="A3637" s="0" t="n">
        <v>37559</v>
      </c>
      <c r="B3637" s="0" t="s">
        <v>4833</v>
      </c>
      <c r="C3637" s="0" t="s">
        <v>88</v>
      </c>
      <c r="D3637" s="0" t="s">
        <v>1221</v>
      </c>
      <c r="E3637" s="395" t="n">
        <v>28.37</v>
      </c>
    </row>
    <row r="3638" customFormat="false" ht="12.75" hidden="false" customHeight="false" outlineLevel="0" collapsed="false">
      <c r="A3638" s="0" t="n">
        <v>37539</v>
      </c>
      <c r="B3638" s="0" t="s">
        <v>399</v>
      </c>
      <c r="C3638" s="0" t="s">
        <v>88</v>
      </c>
      <c r="D3638" s="0" t="s">
        <v>1228</v>
      </c>
      <c r="E3638" s="395" t="n">
        <v>20</v>
      </c>
    </row>
    <row r="3639" customFormat="false" ht="12.75" hidden="false" customHeight="false" outlineLevel="0" collapsed="false">
      <c r="A3639" s="0" t="n">
        <v>37558</v>
      </c>
      <c r="B3639" s="0" t="s">
        <v>4834</v>
      </c>
      <c r="C3639" s="0" t="s">
        <v>88</v>
      </c>
      <c r="D3639" s="0" t="s">
        <v>1221</v>
      </c>
      <c r="E3639" s="395" t="n">
        <v>37.29</v>
      </c>
    </row>
    <row r="3640" customFormat="false" ht="12.75" hidden="false" customHeight="false" outlineLevel="0" collapsed="false">
      <c r="A3640" s="0" t="n">
        <v>34723</v>
      </c>
      <c r="B3640" s="0" t="s">
        <v>4835</v>
      </c>
      <c r="C3640" s="0" t="s">
        <v>751</v>
      </c>
      <c r="D3640" s="0" t="s">
        <v>1223</v>
      </c>
      <c r="E3640" s="395" t="n">
        <v>1027.96</v>
      </c>
    </row>
    <row r="3641" customFormat="false" ht="12.75" hidden="false" customHeight="false" outlineLevel="0" collapsed="false">
      <c r="A3641" s="0" t="n">
        <v>34721</v>
      </c>
      <c r="B3641" s="0" t="s">
        <v>796</v>
      </c>
      <c r="C3641" s="0" t="s">
        <v>751</v>
      </c>
      <c r="D3641" s="0" t="s">
        <v>1223</v>
      </c>
      <c r="E3641" s="395" t="n">
        <v>1281.61</v>
      </c>
    </row>
    <row r="3642" customFormat="false" ht="12.75" hidden="false" customHeight="false" outlineLevel="0" collapsed="false">
      <c r="A3642" s="0" t="n">
        <v>4309</v>
      </c>
      <c r="B3642" s="0" t="s">
        <v>4836</v>
      </c>
      <c r="C3642" s="0" t="s">
        <v>88</v>
      </c>
      <c r="D3642" s="0" t="s">
        <v>1221</v>
      </c>
      <c r="E3642" s="395" t="n">
        <v>9.85</v>
      </c>
    </row>
    <row r="3643" customFormat="false" ht="12.75" hidden="false" customHeight="false" outlineLevel="0" collapsed="false">
      <c r="A3643" s="0" t="n">
        <v>4307</v>
      </c>
      <c r="B3643" s="0" t="s">
        <v>4837</v>
      </c>
      <c r="C3643" s="0" t="s">
        <v>88</v>
      </c>
      <c r="D3643" s="0" t="s">
        <v>1221</v>
      </c>
      <c r="E3643" s="395" t="n">
        <v>16.85</v>
      </c>
    </row>
    <row r="3644" customFormat="false" ht="12.75" hidden="false" customHeight="false" outlineLevel="0" collapsed="false">
      <c r="A3644" s="0" t="n">
        <v>10850</v>
      </c>
      <c r="B3644" s="0" t="s">
        <v>4838</v>
      </c>
      <c r="C3644" s="0" t="s">
        <v>88</v>
      </c>
      <c r="D3644" s="0" t="s">
        <v>1223</v>
      </c>
      <c r="E3644" s="395" t="n">
        <v>66.75</v>
      </c>
    </row>
    <row r="3645" customFormat="false" ht="12.75" hidden="false" customHeight="false" outlineLevel="0" collapsed="false">
      <c r="A3645" s="0" t="n">
        <v>42438</v>
      </c>
      <c r="B3645" s="0" t="s">
        <v>4839</v>
      </c>
      <c r="C3645" s="0" t="s">
        <v>88</v>
      </c>
      <c r="D3645" s="0" t="s">
        <v>1223</v>
      </c>
      <c r="E3645" s="395" t="n">
        <v>2072.34</v>
      </c>
    </row>
    <row r="3646" customFormat="false" ht="12.75" hidden="false" customHeight="false" outlineLevel="0" collapsed="false">
      <c r="A3646" s="0" t="n">
        <v>4792</v>
      </c>
      <c r="B3646" s="0" t="s">
        <v>4840</v>
      </c>
      <c r="C3646" s="0" t="s">
        <v>751</v>
      </c>
      <c r="D3646" s="0" t="s">
        <v>1221</v>
      </c>
      <c r="E3646" s="395" t="n">
        <v>179.96</v>
      </c>
    </row>
    <row r="3647" customFormat="false" ht="12.75" hidden="false" customHeight="false" outlineLevel="0" collapsed="false">
      <c r="A3647" s="0" t="n">
        <v>4790</v>
      </c>
      <c r="B3647" s="0" t="s">
        <v>4841</v>
      </c>
      <c r="C3647" s="0" t="s">
        <v>751</v>
      </c>
      <c r="D3647" s="0" t="s">
        <v>1228</v>
      </c>
      <c r="E3647" s="395" t="n">
        <v>108.2</v>
      </c>
    </row>
    <row r="3648" customFormat="false" ht="12.75" hidden="false" customHeight="false" outlineLevel="0" collapsed="false">
      <c r="A3648" s="0" t="n">
        <v>40671</v>
      </c>
      <c r="B3648" s="0" t="s">
        <v>4842</v>
      </c>
      <c r="C3648" s="0" t="s">
        <v>751</v>
      </c>
      <c r="D3648" s="0" t="s">
        <v>1221</v>
      </c>
      <c r="E3648" s="395" t="n">
        <v>91.98</v>
      </c>
    </row>
    <row r="3649" customFormat="false" ht="12.75" hidden="false" customHeight="false" outlineLevel="0" collapsed="false">
      <c r="A3649" s="0" t="n">
        <v>7552</v>
      </c>
      <c r="B3649" s="0" t="s">
        <v>4843</v>
      </c>
      <c r="C3649" s="0" t="s">
        <v>88</v>
      </c>
      <c r="D3649" s="0" t="s">
        <v>1223</v>
      </c>
      <c r="E3649" s="395" t="n">
        <v>34.75</v>
      </c>
    </row>
    <row r="3650" customFormat="false" ht="12.75" hidden="false" customHeight="false" outlineLevel="0" collapsed="false">
      <c r="A3650" s="0" t="n">
        <v>4893</v>
      </c>
      <c r="B3650" s="0" t="s">
        <v>4844</v>
      </c>
      <c r="C3650" s="0" t="s">
        <v>88</v>
      </c>
      <c r="D3650" s="0" t="s">
        <v>1223</v>
      </c>
      <c r="E3650" s="395" t="n">
        <v>14.78</v>
      </c>
    </row>
    <row r="3651" customFormat="false" ht="12.75" hidden="false" customHeight="false" outlineLevel="0" collapsed="false">
      <c r="A3651" s="0" t="n">
        <v>4894</v>
      </c>
      <c r="B3651" s="0" t="s">
        <v>4845</v>
      </c>
      <c r="C3651" s="0" t="s">
        <v>88</v>
      </c>
      <c r="D3651" s="0" t="s">
        <v>1223</v>
      </c>
      <c r="E3651" s="395" t="n">
        <v>12.68</v>
      </c>
    </row>
    <row r="3652" customFormat="false" ht="12.75" hidden="false" customHeight="false" outlineLevel="0" collapsed="false">
      <c r="A3652" s="0" t="n">
        <v>4888</v>
      </c>
      <c r="B3652" s="0" t="s">
        <v>4846</v>
      </c>
      <c r="C3652" s="0" t="s">
        <v>88</v>
      </c>
      <c r="D3652" s="0" t="s">
        <v>1223</v>
      </c>
      <c r="E3652" s="395" t="n">
        <v>4.32</v>
      </c>
    </row>
    <row r="3653" customFormat="false" ht="12.75" hidden="false" customHeight="false" outlineLevel="0" collapsed="false">
      <c r="A3653" s="0" t="n">
        <v>4890</v>
      </c>
      <c r="B3653" s="0" t="s">
        <v>4847</v>
      </c>
      <c r="C3653" s="0" t="s">
        <v>88</v>
      </c>
      <c r="D3653" s="0" t="s">
        <v>1223</v>
      </c>
      <c r="E3653" s="395" t="n">
        <v>8.11</v>
      </c>
    </row>
    <row r="3654" customFormat="false" ht="12.75" hidden="false" customHeight="false" outlineLevel="0" collapsed="false">
      <c r="A3654" s="0" t="n">
        <v>12411</v>
      </c>
      <c r="B3654" s="0" t="s">
        <v>4848</v>
      </c>
      <c r="C3654" s="0" t="s">
        <v>88</v>
      </c>
      <c r="D3654" s="0" t="s">
        <v>1223</v>
      </c>
      <c r="E3654" s="395" t="n">
        <v>43.71</v>
      </c>
    </row>
    <row r="3655" customFormat="false" ht="12.75" hidden="false" customHeight="false" outlineLevel="0" collapsed="false">
      <c r="A3655" s="0" t="n">
        <v>4891</v>
      </c>
      <c r="B3655" s="0" t="s">
        <v>4849</v>
      </c>
      <c r="C3655" s="0" t="s">
        <v>88</v>
      </c>
      <c r="D3655" s="0" t="s">
        <v>1223</v>
      </c>
      <c r="E3655" s="395" t="n">
        <v>21.85</v>
      </c>
    </row>
    <row r="3656" customFormat="false" ht="12.75" hidden="false" customHeight="false" outlineLevel="0" collapsed="false">
      <c r="A3656" s="0" t="n">
        <v>4889</v>
      </c>
      <c r="B3656" s="0" t="s">
        <v>4850</v>
      </c>
      <c r="C3656" s="0" t="s">
        <v>88</v>
      </c>
      <c r="D3656" s="0" t="s">
        <v>1223</v>
      </c>
      <c r="E3656" s="395" t="n">
        <v>5.84</v>
      </c>
    </row>
    <row r="3657" customFormat="false" ht="12.75" hidden="false" customHeight="false" outlineLevel="0" collapsed="false">
      <c r="A3657" s="0" t="n">
        <v>4892</v>
      </c>
      <c r="B3657" s="0" t="s">
        <v>4851</v>
      </c>
      <c r="C3657" s="0" t="s">
        <v>88</v>
      </c>
      <c r="D3657" s="0" t="s">
        <v>1223</v>
      </c>
      <c r="E3657" s="395" t="n">
        <v>61.2</v>
      </c>
    </row>
    <row r="3658" customFormat="false" ht="12.75" hidden="false" customHeight="false" outlineLevel="0" collapsed="false">
      <c r="A3658" s="0" t="n">
        <v>12412</v>
      </c>
      <c r="B3658" s="0" t="s">
        <v>4852</v>
      </c>
      <c r="C3658" s="0" t="s">
        <v>88</v>
      </c>
      <c r="D3658" s="0" t="s">
        <v>1223</v>
      </c>
      <c r="E3658" s="395" t="n">
        <v>113.74</v>
      </c>
    </row>
    <row r="3659" customFormat="false" ht="12.75" hidden="false" customHeight="false" outlineLevel="0" collapsed="false">
      <c r="A3659" s="0" t="n">
        <v>11073</v>
      </c>
      <c r="B3659" s="0" t="s">
        <v>4853</v>
      </c>
      <c r="C3659" s="0" t="s">
        <v>88</v>
      </c>
      <c r="D3659" s="0" t="s">
        <v>1221</v>
      </c>
      <c r="E3659" s="395" t="n">
        <v>6.22</v>
      </c>
    </row>
    <row r="3660" customFormat="false" ht="12.75" hidden="false" customHeight="false" outlineLevel="0" collapsed="false">
      <c r="A3660" s="0" t="n">
        <v>11071</v>
      </c>
      <c r="B3660" s="0" t="s">
        <v>4854</v>
      </c>
      <c r="C3660" s="0" t="s">
        <v>88</v>
      </c>
      <c r="D3660" s="0" t="s">
        <v>1221</v>
      </c>
      <c r="E3660" s="395" t="n">
        <v>10.08</v>
      </c>
    </row>
    <row r="3661" customFormat="false" ht="12.75" hidden="false" customHeight="false" outlineLevel="0" collapsed="false">
      <c r="A3661" s="0" t="n">
        <v>11072</v>
      </c>
      <c r="B3661" s="0" t="s">
        <v>4855</v>
      </c>
      <c r="C3661" s="0" t="s">
        <v>88</v>
      </c>
      <c r="D3661" s="0" t="s">
        <v>1221</v>
      </c>
      <c r="E3661" s="395" t="n">
        <v>3.52</v>
      </c>
    </row>
    <row r="3662" customFormat="false" ht="12.75" hidden="false" customHeight="false" outlineLevel="0" collapsed="false">
      <c r="A3662" s="0" t="n">
        <v>4895</v>
      </c>
      <c r="B3662" s="0" t="s">
        <v>736</v>
      </c>
      <c r="C3662" s="0" t="s">
        <v>88</v>
      </c>
      <c r="D3662" s="0" t="s">
        <v>1221</v>
      </c>
      <c r="E3662" s="395" t="n">
        <v>0.7</v>
      </c>
    </row>
    <row r="3663" customFormat="false" ht="12.75" hidden="false" customHeight="false" outlineLevel="0" collapsed="false">
      <c r="A3663" s="0" t="n">
        <v>4907</v>
      </c>
      <c r="B3663" s="0" t="s">
        <v>4856</v>
      </c>
      <c r="C3663" s="0" t="s">
        <v>88</v>
      </c>
      <c r="D3663" s="0" t="s">
        <v>1223</v>
      </c>
      <c r="E3663" s="395" t="n">
        <v>40.21</v>
      </c>
    </row>
    <row r="3664" customFormat="false" ht="12.75" hidden="false" customHeight="false" outlineLevel="0" collapsed="false">
      <c r="A3664" s="0" t="n">
        <v>4902</v>
      </c>
      <c r="B3664" s="0" t="s">
        <v>4857</v>
      </c>
      <c r="C3664" s="0" t="s">
        <v>88</v>
      </c>
      <c r="D3664" s="0" t="s">
        <v>1223</v>
      </c>
      <c r="E3664" s="395" t="n">
        <v>91</v>
      </c>
    </row>
    <row r="3665" customFormat="false" ht="12.75" hidden="false" customHeight="false" outlineLevel="0" collapsed="false">
      <c r="A3665" s="0" t="n">
        <v>4908</v>
      </c>
      <c r="B3665" s="0" t="s">
        <v>4858</v>
      </c>
      <c r="C3665" s="0" t="s">
        <v>88</v>
      </c>
      <c r="D3665" s="0" t="s">
        <v>1223</v>
      </c>
      <c r="E3665" s="395" t="n">
        <v>184.79</v>
      </c>
    </row>
    <row r="3666" customFormat="false" ht="12.75" hidden="false" customHeight="false" outlineLevel="0" collapsed="false">
      <c r="A3666" s="0" t="n">
        <v>4909</v>
      </c>
      <c r="B3666" s="0" t="s">
        <v>4859</v>
      </c>
      <c r="C3666" s="0" t="s">
        <v>88</v>
      </c>
      <c r="D3666" s="0" t="s">
        <v>1223</v>
      </c>
      <c r="E3666" s="395" t="n">
        <v>356.87</v>
      </c>
    </row>
    <row r="3667" customFormat="false" ht="12.75" hidden="false" customHeight="false" outlineLevel="0" collapsed="false">
      <c r="A3667" s="0" t="n">
        <v>4903</v>
      </c>
      <c r="B3667" s="0" t="s">
        <v>4860</v>
      </c>
      <c r="C3667" s="0" t="s">
        <v>88</v>
      </c>
      <c r="D3667" s="0" t="s">
        <v>1223</v>
      </c>
      <c r="E3667" s="395" t="n">
        <v>1049.33</v>
      </c>
    </row>
    <row r="3668" customFormat="false" ht="12.75" hidden="false" customHeight="false" outlineLevel="0" collapsed="false">
      <c r="A3668" s="0" t="n">
        <v>4897</v>
      </c>
      <c r="B3668" s="0" t="s">
        <v>4861</v>
      </c>
      <c r="C3668" s="0" t="s">
        <v>88</v>
      </c>
      <c r="D3668" s="0" t="s">
        <v>1221</v>
      </c>
      <c r="E3668" s="395" t="n">
        <v>2.96</v>
      </c>
    </row>
    <row r="3669" customFormat="false" ht="12.75" hidden="false" customHeight="false" outlineLevel="0" collapsed="false">
      <c r="A3669" s="0" t="n">
        <v>4896</v>
      </c>
      <c r="B3669" s="0" t="s">
        <v>4862</v>
      </c>
      <c r="C3669" s="0" t="s">
        <v>88</v>
      </c>
      <c r="D3669" s="0" t="s">
        <v>1221</v>
      </c>
      <c r="E3669" s="395" t="n">
        <v>1.05</v>
      </c>
    </row>
    <row r="3670" customFormat="false" ht="12.75" hidden="false" customHeight="false" outlineLevel="0" collapsed="false">
      <c r="A3670" s="0" t="n">
        <v>4900</v>
      </c>
      <c r="B3670" s="0" t="s">
        <v>4863</v>
      </c>
      <c r="C3670" s="0" t="s">
        <v>88</v>
      </c>
      <c r="D3670" s="0" t="s">
        <v>1221</v>
      </c>
      <c r="E3670" s="395" t="n">
        <v>8.81</v>
      </c>
    </row>
    <row r="3671" customFormat="false" ht="12.75" hidden="false" customHeight="false" outlineLevel="0" collapsed="false">
      <c r="A3671" s="0" t="n">
        <v>4898</v>
      </c>
      <c r="B3671" s="0" t="s">
        <v>4864</v>
      </c>
      <c r="C3671" s="0" t="s">
        <v>88</v>
      </c>
      <c r="D3671" s="0" t="s">
        <v>1221</v>
      </c>
      <c r="E3671" s="395" t="n">
        <v>3.29</v>
      </c>
    </row>
    <row r="3672" customFormat="false" ht="12.75" hidden="false" customHeight="false" outlineLevel="0" collapsed="false">
      <c r="A3672" s="0" t="n">
        <v>4899</v>
      </c>
      <c r="B3672" s="0" t="s">
        <v>4865</v>
      </c>
      <c r="C3672" s="0" t="s">
        <v>88</v>
      </c>
      <c r="D3672" s="0" t="s">
        <v>1221</v>
      </c>
      <c r="E3672" s="395" t="n">
        <v>12.09</v>
      </c>
    </row>
    <row r="3673" customFormat="false" ht="12.75" hidden="false" customHeight="false" outlineLevel="0" collapsed="false">
      <c r="A3673" s="0" t="n">
        <v>11096</v>
      </c>
      <c r="B3673" s="0" t="s">
        <v>4866</v>
      </c>
      <c r="C3673" s="0" t="s">
        <v>753</v>
      </c>
      <c r="D3673" s="0" t="s">
        <v>1221</v>
      </c>
      <c r="E3673" s="395" t="n">
        <v>2.19</v>
      </c>
    </row>
    <row r="3674" customFormat="false" ht="12.75" hidden="false" customHeight="false" outlineLevel="0" collapsed="false">
      <c r="A3674" s="0" t="n">
        <v>4741</v>
      </c>
      <c r="B3674" s="0" t="s">
        <v>4867</v>
      </c>
      <c r="C3674" s="0" t="s">
        <v>757</v>
      </c>
      <c r="D3674" s="0" t="s">
        <v>1221</v>
      </c>
      <c r="E3674" s="395" t="n">
        <v>150.34</v>
      </c>
    </row>
    <row r="3675" customFormat="false" ht="12.75" hidden="false" customHeight="false" outlineLevel="0" collapsed="false">
      <c r="A3675" s="0" t="n">
        <v>4752</v>
      </c>
      <c r="B3675" s="0" t="s">
        <v>4868</v>
      </c>
      <c r="C3675" s="0" t="s">
        <v>1381</v>
      </c>
      <c r="D3675" s="0" t="s">
        <v>1221</v>
      </c>
      <c r="E3675" s="395" t="n">
        <v>12.67</v>
      </c>
    </row>
    <row r="3676" customFormat="false" ht="12.75" hidden="false" customHeight="false" outlineLevel="0" collapsed="false">
      <c r="A3676" s="0" t="n">
        <v>41091</v>
      </c>
      <c r="B3676" s="0" t="s">
        <v>4869</v>
      </c>
      <c r="C3676" s="0" t="s">
        <v>1383</v>
      </c>
      <c r="D3676" s="0" t="s">
        <v>1221</v>
      </c>
      <c r="E3676" s="395" t="n">
        <v>2257.55</v>
      </c>
    </row>
    <row r="3677" customFormat="false" ht="12.75" hidden="false" customHeight="false" outlineLevel="0" collapsed="false">
      <c r="A3677" s="0" t="n">
        <v>13954</v>
      </c>
      <c r="B3677" s="0" t="s">
        <v>4870</v>
      </c>
      <c r="C3677" s="0" t="s">
        <v>88</v>
      </c>
      <c r="D3677" s="0" t="s">
        <v>1223</v>
      </c>
      <c r="E3677" s="395" t="n">
        <v>7146.79</v>
      </c>
    </row>
    <row r="3678" customFormat="false" ht="12.75" hidden="false" customHeight="false" outlineLevel="0" collapsed="false">
      <c r="A3678" s="0" t="n">
        <v>3411</v>
      </c>
      <c r="B3678" s="0" t="s">
        <v>4871</v>
      </c>
      <c r="C3678" s="0" t="s">
        <v>753</v>
      </c>
      <c r="D3678" s="0" t="s">
        <v>1223</v>
      </c>
      <c r="E3678" s="395" t="n">
        <v>44.43</v>
      </c>
    </row>
    <row r="3679" customFormat="false" ht="12.75" hidden="false" customHeight="false" outlineLevel="0" collapsed="false">
      <c r="A3679" s="0" t="n">
        <v>39995</v>
      </c>
      <c r="B3679" s="0" t="s">
        <v>4872</v>
      </c>
      <c r="C3679" s="0" t="s">
        <v>757</v>
      </c>
      <c r="D3679" s="0" t="s">
        <v>1223</v>
      </c>
      <c r="E3679" s="395" t="n">
        <v>341.81</v>
      </c>
    </row>
    <row r="3680" customFormat="false" ht="12.75" hidden="false" customHeight="false" outlineLevel="0" collapsed="false">
      <c r="A3680" s="0" t="n">
        <v>11615</v>
      </c>
      <c r="B3680" s="0" t="s">
        <v>4873</v>
      </c>
      <c r="C3680" s="0" t="s">
        <v>751</v>
      </c>
      <c r="D3680" s="0" t="s">
        <v>1223</v>
      </c>
      <c r="E3680" s="395" t="n">
        <v>2.9</v>
      </c>
    </row>
    <row r="3681" customFormat="false" ht="12.75" hidden="false" customHeight="false" outlineLevel="0" collapsed="false">
      <c r="A3681" s="0" t="n">
        <v>3408</v>
      </c>
      <c r="B3681" s="0" t="s">
        <v>4874</v>
      </c>
      <c r="C3681" s="0" t="s">
        <v>751</v>
      </c>
      <c r="D3681" s="0" t="s">
        <v>1223</v>
      </c>
      <c r="E3681" s="395" t="n">
        <v>7.7</v>
      </c>
    </row>
    <row r="3682" customFormat="false" ht="12.75" hidden="false" customHeight="false" outlineLevel="0" collapsed="false">
      <c r="A3682" s="0" t="n">
        <v>3409</v>
      </c>
      <c r="B3682" s="0" t="s">
        <v>4875</v>
      </c>
      <c r="C3682" s="0" t="s">
        <v>751</v>
      </c>
      <c r="D3682" s="0" t="s">
        <v>1223</v>
      </c>
      <c r="E3682" s="395" t="n">
        <v>19.25</v>
      </c>
    </row>
    <row r="3683" customFormat="false" ht="12.75" hidden="false" customHeight="false" outlineLevel="0" collapsed="false">
      <c r="A3683" s="0" t="n">
        <v>11427</v>
      </c>
      <c r="B3683" s="0" t="s">
        <v>4876</v>
      </c>
      <c r="C3683" s="0" t="s">
        <v>753</v>
      </c>
      <c r="D3683" s="0" t="s">
        <v>1223</v>
      </c>
      <c r="E3683" s="395" t="n">
        <v>110.86</v>
      </c>
    </row>
    <row r="3684" customFormat="false" ht="12.75" hidden="false" customHeight="false" outlineLevel="0" collapsed="false">
      <c r="A3684" s="0" t="n">
        <v>4491</v>
      </c>
      <c r="B3684" s="0" t="s">
        <v>4877</v>
      </c>
      <c r="C3684" s="0" t="s">
        <v>740</v>
      </c>
      <c r="D3684" s="0" t="s">
        <v>1221</v>
      </c>
      <c r="E3684" s="395" t="n">
        <v>8.44</v>
      </c>
    </row>
    <row r="3685" customFormat="false" ht="12.75" hidden="false" customHeight="false" outlineLevel="0" collapsed="false">
      <c r="A3685" s="0" t="n">
        <v>2745</v>
      </c>
      <c r="B3685" s="0" t="s">
        <v>4878</v>
      </c>
      <c r="C3685" s="0" t="s">
        <v>740</v>
      </c>
      <c r="D3685" s="0" t="s">
        <v>1221</v>
      </c>
      <c r="E3685" s="395" t="n">
        <v>3.68</v>
      </c>
    </row>
    <row r="3686" customFormat="false" ht="12.75" hidden="false" customHeight="false" outlineLevel="0" collapsed="false">
      <c r="A3686" s="0" t="n">
        <v>14439</v>
      </c>
      <c r="B3686" s="0" t="s">
        <v>4879</v>
      </c>
      <c r="C3686" s="0" t="s">
        <v>740</v>
      </c>
      <c r="D3686" s="0" t="s">
        <v>1221</v>
      </c>
      <c r="E3686" s="395" t="n">
        <v>4.56</v>
      </c>
    </row>
    <row r="3687" customFormat="false" ht="12.75" hidden="false" customHeight="false" outlineLevel="0" collapsed="false">
      <c r="A3687" s="0" t="n">
        <v>44496</v>
      </c>
      <c r="B3687" s="0" t="s">
        <v>4880</v>
      </c>
      <c r="C3687" s="0" t="s">
        <v>88</v>
      </c>
      <c r="D3687" s="0" t="s">
        <v>1221</v>
      </c>
      <c r="E3687" s="395" t="n">
        <v>143.05</v>
      </c>
    </row>
    <row r="3688" customFormat="false" ht="12.75" hidden="false" customHeight="false" outlineLevel="0" collapsed="false">
      <c r="A3688" s="0" t="n">
        <v>12362</v>
      </c>
      <c r="B3688" s="0" t="s">
        <v>4881</v>
      </c>
      <c r="C3688" s="0" t="s">
        <v>88</v>
      </c>
      <c r="D3688" s="0" t="s">
        <v>1223</v>
      </c>
      <c r="E3688" s="395" t="n">
        <v>23.86</v>
      </c>
    </row>
    <row r="3689" customFormat="false" ht="12.75" hidden="false" customHeight="false" outlineLevel="0" collapsed="false">
      <c r="A3689" s="0" t="n">
        <v>421</v>
      </c>
      <c r="B3689" s="0" t="s">
        <v>4882</v>
      </c>
      <c r="C3689" s="0" t="s">
        <v>88</v>
      </c>
      <c r="D3689" s="0" t="s">
        <v>1223</v>
      </c>
      <c r="E3689" s="395" t="n">
        <v>16.45</v>
      </c>
    </row>
    <row r="3690" customFormat="false" ht="12.75" hidden="false" customHeight="false" outlineLevel="0" collapsed="false">
      <c r="A3690" s="0" t="n">
        <v>14148</v>
      </c>
      <c r="B3690" s="0" t="s">
        <v>4883</v>
      </c>
      <c r="C3690" s="0" t="s">
        <v>88</v>
      </c>
      <c r="D3690" s="0" t="s">
        <v>1223</v>
      </c>
      <c r="E3690" s="395" t="n">
        <v>0.91</v>
      </c>
    </row>
    <row r="3691" customFormat="false" ht="12.75" hidden="false" customHeight="false" outlineLevel="0" collapsed="false">
      <c r="A3691" s="0" t="n">
        <v>4341</v>
      </c>
      <c r="B3691" s="0" t="s">
        <v>4884</v>
      </c>
      <c r="C3691" s="0" t="s">
        <v>88</v>
      </c>
      <c r="D3691" s="0" t="s">
        <v>1223</v>
      </c>
      <c r="E3691" s="395" t="n">
        <v>0.94</v>
      </c>
    </row>
    <row r="3692" customFormat="false" ht="12.75" hidden="false" customHeight="false" outlineLevel="0" collapsed="false">
      <c r="A3692" s="0" t="n">
        <v>4337</v>
      </c>
      <c r="B3692" s="0" t="s">
        <v>4885</v>
      </c>
      <c r="C3692" s="0" t="s">
        <v>88</v>
      </c>
      <c r="D3692" s="0" t="s">
        <v>1223</v>
      </c>
      <c r="E3692" s="395" t="n">
        <v>2.37</v>
      </c>
    </row>
    <row r="3693" customFormat="false" ht="12.75" hidden="false" customHeight="false" outlineLevel="0" collapsed="false">
      <c r="A3693" s="0" t="n">
        <v>4339</v>
      </c>
      <c r="B3693" s="0" t="s">
        <v>4886</v>
      </c>
      <c r="C3693" s="0" t="s">
        <v>88</v>
      </c>
      <c r="D3693" s="0" t="s">
        <v>1223</v>
      </c>
      <c r="E3693" s="395" t="n">
        <v>0.5</v>
      </c>
    </row>
    <row r="3694" customFormat="false" ht="12.75" hidden="false" customHeight="false" outlineLevel="0" collapsed="false">
      <c r="A3694" s="0" t="n">
        <v>39997</v>
      </c>
      <c r="B3694" s="0" t="s">
        <v>4887</v>
      </c>
      <c r="C3694" s="0" t="s">
        <v>88</v>
      </c>
      <c r="D3694" s="0" t="s">
        <v>1223</v>
      </c>
      <c r="E3694" s="395" t="n">
        <v>0.28</v>
      </c>
    </row>
    <row r="3695" customFormat="false" ht="12.75" hidden="false" customHeight="false" outlineLevel="0" collapsed="false">
      <c r="A3695" s="0" t="n">
        <v>11971</v>
      </c>
      <c r="B3695" s="0" t="s">
        <v>4888</v>
      </c>
      <c r="C3695" s="0" t="s">
        <v>88</v>
      </c>
      <c r="D3695" s="0" t="s">
        <v>1223</v>
      </c>
      <c r="E3695" s="395" t="n">
        <v>3.93</v>
      </c>
    </row>
    <row r="3696" customFormat="false" ht="12.75" hidden="false" customHeight="false" outlineLevel="0" collapsed="false">
      <c r="A3696" s="0" t="n">
        <v>4342</v>
      </c>
      <c r="B3696" s="0" t="s">
        <v>4889</v>
      </c>
      <c r="C3696" s="0" t="s">
        <v>88</v>
      </c>
      <c r="D3696" s="0" t="s">
        <v>1223</v>
      </c>
      <c r="E3696" s="395" t="n">
        <v>0.2</v>
      </c>
    </row>
    <row r="3697" customFormat="false" ht="12.75" hidden="false" customHeight="false" outlineLevel="0" collapsed="false">
      <c r="A3697" s="0" t="n">
        <v>4330</v>
      </c>
      <c r="B3697" s="0" t="s">
        <v>4890</v>
      </c>
      <c r="C3697" s="0" t="s">
        <v>88</v>
      </c>
      <c r="D3697" s="0" t="s">
        <v>1223</v>
      </c>
      <c r="E3697" s="395" t="n">
        <v>0.13</v>
      </c>
    </row>
    <row r="3698" customFormat="false" ht="12.75" hidden="false" customHeight="false" outlineLevel="0" collapsed="false">
      <c r="A3698" s="0" t="n">
        <v>4340</v>
      </c>
      <c r="B3698" s="0" t="s">
        <v>4891</v>
      </c>
      <c r="C3698" s="0" t="s">
        <v>88</v>
      </c>
      <c r="D3698" s="0" t="s">
        <v>1223</v>
      </c>
      <c r="E3698" s="395" t="n">
        <v>1.1</v>
      </c>
    </row>
    <row r="3699" customFormat="false" ht="12.75" hidden="false" customHeight="false" outlineLevel="0" collapsed="false">
      <c r="A3699" s="0" t="n">
        <v>5088</v>
      </c>
      <c r="B3699" s="0" t="s">
        <v>4892</v>
      </c>
      <c r="C3699" s="0" t="s">
        <v>88</v>
      </c>
      <c r="D3699" s="0" t="s">
        <v>1221</v>
      </c>
      <c r="E3699" s="395" t="n">
        <v>6.33</v>
      </c>
    </row>
    <row r="3700" customFormat="false" ht="12.75" hidden="false" customHeight="false" outlineLevel="0" collapsed="false">
      <c r="A3700" s="0" t="n">
        <v>11154</v>
      </c>
      <c r="B3700" s="0" t="s">
        <v>4893</v>
      </c>
      <c r="C3700" s="0" t="s">
        <v>88</v>
      </c>
      <c r="D3700" s="0" t="s">
        <v>1221</v>
      </c>
      <c r="E3700" s="395" t="n">
        <v>1142.79</v>
      </c>
    </row>
    <row r="3701" customFormat="false" ht="12.75" hidden="false" customHeight="false" outlineLevel="0" collapsed="false">
      <c r="A3701" s="0" t="n">
        <v>4989</v>
      </c>
      <c r="B3701" s="0" t="s">
        <v>4894</v>
      </c>
      <c r="C3701" s="0" t="s">
        <v>88</v>
      </c>
      <c r="D3701" s="0" t="s">
        <v>1221</v>
      </c>
      <c r="E3701" s="395" t="n">
        <v>369.01</v>
      </c>
    </row>
    <row r="3702" customFormat="false" ht="12.75" hidden="false" customHeight="false" outlineLevel="0" collapsed="false">
      <c r="A3702" s="0" t="n">
        <v>4982</v>
      </c>
      <c r="B3702" s="0" t="s">
        <v>4895</v>
      </c>
      <c r="C3702" s="0" t="s">
        <v>88</v>
      </c>
      <c r="D3702" s="0" t="s">
        <v>1221</v>
      </c>
      <c r="E3702" s="395" t="n">
        <v>346.12</v>
      </c>
    </row>
    <row r="3703" customFormat="false" ht="12.75" hidden="false" customHeight="false" outlineLevel="0" collapsed="false">
      <c r="A3703" s="0" t="n">
        <v>4962</v>
      </c>
      <c r="B3703" s="0" t="s">
        <v>4896</v>
      </c>
      <c r="C3703" s="0" t="s">
        <v>88</v>
      </c>
      <c r="D3703" s="0" t="s">
        <v>1221</v>
      </c>
      <c r="E3703" s="395" t="n">
        <v>272.96</v>
      </c>
    </row>
    <row r="3704" customFormat="false" ht="12.75" hidden="false" customHeight="false" outlineLevel="0" collapsed="false">
      <c r="A3704" s="0" t="n">
        <v>4981</v>
      </c>
      <c r="B3704" s="0" t="s">
        <v>4897</v>
      </c>
      <c r="C3704" s="0" t="s">
        <v>88</v>
      </c>
      <c r="D3704" s="0" t="s">
        <v>1228</v>
      </c>
      <c r="E3704" s="395" t="n">
        <v>243</v>
      </c>
    </row>
    <row r="3705" customFormat="false" ht="12.75" hidden="false" customHeight="false" outlineLevel="0" collapsed="false">
      <c r="A3705" s="0" t="n">
        <v>4964</v>
      </c>
      <c r="B3705" s="0" t="s">
        <v>4898</v>
      </c>
      <c r="C3705" s="0" t="s">
        <v>88</v>
      </c>
      <c r="D3705" s="0" t="s">
        <v>1221</v>
      </c>
      <c r="E3705" s="395" t="n">
        <v>308.27</v>
      </c>
    </row>
    <row r="3706" customFormat="false" ht="12.75" hidden="false" customHeight="false" outlineLevel="0" collapsed="false">
      <c r="A3706" s="0" t="n">
        <v>4992</v>
      </c>
      <c r="B3706" s="0" t="s">
        <v>4899</v>
      </c>
      <c r="C3706" s="0" t="s">
        <v>88</v>
      </c>
      <c r="D3706" s="0" t="s">
        <v>1221</v>
      </c>
      <c r="E3706" s="395" t="n">
        <v>301.13</v>
      </c>
    </row>
    <row r="3707" customFormat="false" ht="12.75" hidden="false" customHeight="false" outlineLevel="0" collapsed="false">
      <c r="A3707" s="0" t="n">
        <v>4987</v>
      </c>
      <c r="B3707" s="0" t="s">
        <v>4900</v>
      </c>
      <c r="C3707" s="0" t="s">
        <v>88</v>
      </c>
      <c r="D3707" s="0" t="s">
        <v>1221</v>
      </c>
      <c r="E3707" s="395" t="n">
        <v>344.51</v>
      </c>
    </row>
    <row r="3708" customFormat="false" ht="12.75" hidden="false" customHeight="false" outlineLevel="0" collapsed="false">
      <c r="A3708" s="0" t="n">
        <v>4930</v>
      </c>
      <c r="B3708" s="0" t="s">
        <v>4901</v>
      </c>
      <c r="C3708" s="0" t="s">
        <v>751</v>
      </c>
      <c r="D3708" s="0" t="s">
        <v>1221</v>
      </c>
      <c r="E3708" s="395" t="n">
        <v>484.05</v>
      </c>
    </row>
    <row r="3709" customFormat="false" ht="12.75" hidden="false" customHeight="false" outlineLevel="0" collapsed="false">
      <c r="A3709" s="0" t="n">
        <v>39021</v>
      </c>
      <c r="B3709" s="0" t="s">
        <v>4902</v>
      </c>
      <c r="C3709" s="0" t="s">
        <v>88</v>
      </c>
      <c r="D3709" s="0" t="s">
        <v>1221</v>
      </c>
      <c r="E3709" s="395" t="n">
        <v>514.66</v>
      </c>
    </row>
    <row r="3710" customFormat="false" ht="12.75" hidden="false" customHeight="false" outlineLevel="0" collapsed="false">
      <c r="A3710" s="0" t="n">
        <v>39022</v>
      </c>
      <c r="B3710" s="0" t="s">
        <v>4903</v>
      </c>
      <c r="C3710" s="0" t="s">
        <v>88</v>
      </c>
      <c r="D3710" s="0" t="s">
        <v>1228</v>
      </c>
      <c r="E3710" s="395" t="n">
        <v>461</v>
      </c>
    </row>
    <row r="3711" customFormat="false" ht="12.75" hidden="false" customHeight="false" outlineLevel="0" collapsed="false">
      <c r="A3711" s="0" t="n">
        <v>39024</v>
      </c>
      <c r="B3711" s="0" t="s">
        <v>4904</v>
      </c>
      <c r="C3711" s="0" t="s">
        <v>88</v>
      </c>
      <c r="D3711" s="0" t="s">
        <v>1221</v>
      </c>
      <c r="E3711" s="395" t="n">
        <v>693.81</v>
      </c>
    </row>
    <row r="3712" customFormat="false" ht="12.75" hidden="false" customHeight="false" outlineLevel="0" collapsed="false">
      <c r="A3712" s="0" t="n">
        <v>4914</v>
      </c>
      <c r="B3712" s="0" t="s">
        <v>4905</v>
      </c>
      <c r="C3712" s="0" t="s">
        <v>751</v>
      </c>
      <c r="D3712" s="0" t="s">
        <v>1221</v>
      </c>
      <c r="E3712" s="395" t="n">
        <v>562.56</v>
      </c>
    </row>
    <row r="3713" customFormat="false" ht="12.75" hidden="false" customHeight="false" outlineLevel="0" collapsed="false">
      <c r="A3713" s="0" t="n">
        <v>4917</v>
      </c>
      <c r="B3713" s="0" t="s">
        <v>4906</v>
      </c>
      <c r="C3713" s="0" t="s">
        <v>751</v>
      </c>
      <c r="D3713" s="0" t="s">
        <v>1228</v>
      </c>
      <c r="E3713" s="395" t="n">
        <v>388.51</v>
      </c>
    </row>
    <row r="3714" customFormat="false" ht="12.75" hidden="false" customHeight="false" outlineLevel="0" collapsed="false">
      <c r="A3714" s="0" t="n">
        <v>39025</v>
      </c>
      <c r="B3714" s="0" t="s">
        <v>4907</v>
      </c>
      <c r="C3714" s="0" t="s">
        <v>88</v>
      </c>
      <c r="D3714" s="0" t="s">
        <v>1221</v>
      </c>
      <c r="E3714" s="395" t="n">
        <v>711.43</v>
      </c>
    </row>
    <row r="3715" customFormat="false" ht="12.75" hidden="false" customHeight="false" outlineLevel="0" collapsed="false">
      <c r="A3715" s="0" t="n">
        <v>4922</v>
      </c>
      <c r="B3715" s="0" t="s">
        <v>4908</v>
      </c>
      <c r="C3715" s="0" t="s">
        <v>751</v>
      </c>
      <c r="D3715" s="0" t="s">
        <v>1221</v>
      </c>
      <c r="E3715" s="395" t="n">
        <v>360.38</v>
      </c>
    </row>
    <row r="3716" customFormat="false" ht="12.75" hidden="false" customHeight="false" outlineLevel="0" collapsed="false">
      <c r="A3716" s="0" t="n">
        <v>4911</v>
      </c>
      <c r="B3716" s="0" t="s">
        <v>4909</v>
      </c>
      <c r="C3716" s="0" t="s">
        <v>751</v>
      </c>
      <c r="D3716" s="0" t="s">
        <v>1221</v>
      </c>
      <c r="E3716" s="395" t="n">
        <v>417.2</v>
      </c>
    </row>
    <row r="3717" customFormat="false" ht="12.75" hidden="false" customHeight="false" outlineLevel="0" collapsed="false">
      <c r="A3717" s="0" t="n">
        <v>37518</v>
      </c>
      <c r="B3717" s="0" t="s">
        <v>4910</v>
      </c>
      <c r="C3717" s="0" t="s">
        <v>751</v>
      </c>
      <c r="D3717" s="0" t="s">
        <v>1221</v>
      </c>
      <c r="E3717" s="395" t="n">
        <v>677.95</v>
      </c>
    </row>
    <row r="3718" customFormat="false" ht="12.75" hidden="false" customHeight="false" outlineLevel="0" collapsed="false">
      <c r="A3718" s="0" t="n">
        <v>4910</v>
      </c>
      <c r="B3718" s="0" t="s">
        <v>4911</v>
      </c>
      <c r="C3718" s="0" t="s">
        <v>751</v>
      </c>
      <c r="D3718" s="0" t="s">
        <v>1221</v>
      </c>
      <c r="E3718" s="395" t="n">
        <v>571.52</v>
      </c>
    </row>
    <row r="3719" customFormat="false" ht="12.75" hidden="false" customHeight="false" outlineLevel="0" collapsed="false">
      <c r="A3719" s="0" t="n">
        <v>4943</v>
      </c>
      <c r="B3719" s="0" t="s">
        <v>4912</v>
      </c>
      <c r="C3719" s="0" t="s">
        <v>751</v>
      </c>
      <c r="D3719" s="0" t="s">
        <v>1221</v>
      </c>
      <c r="E3719" s="395" t="n">
        <v>851.42</v>
      </c>
    </row>
    <row r="3720" customFormat="false" ht="12.75" hidden="false" customHeight="false" outlineLevel="0" collapsed="false">
      <c r="A3720" s="0" t="n">
        <v>5002</v>
      </c>
      <c r="B3720" s="0" t="s">
        <v>4913</v>
      </c>
      <c r="C3720" s="0" t="s">
        <v>751</v>
      </c>
      <c r="D3720" s="0" t="s">
        <v>1223</v>
      </c>
      <c r="E3720" s="395" t="n">
        <v>371.61</v>
      </c>
    </row>
    <row r="3721" customFormat="false" ht="12.75" hidden="false" customHeight="false" outlineLevel="0" collapsed="false">
      <c r="A3721" s="0" t="n">
        <v>4977</v>
      </c>
      <c r="B3721" s="0" t="s">
        <v>4914</v>
      </c>
      <c r="C3721" s="0" t="s">
        <v>751</v>
      </c>
      <c r="D3721" s="0" t="s">
        <v>1223</v>
      </c>
      <c r="E3721" s="395" t="n">
        <v>250.85</v>
      </c>
    </row>
    <row r="3722" customFormat="false" ht="12.75" hidden="false" customHeight="false" outlineLevel="0" collapsed="false">
      <c r="A3722" s="0" t="n">
        <v>5028</v>
      </c>
      <c r="B3722" s="0" t="s">
        <v>4915</v>
      </c>
      <c r="C3722" s="0" t="s">
        <v>751</v>
      </c>
      <c r="D3722" s="0" t="s">
        <v>1223</v>
      </c>
      <c r="E3722" s="395" t="n">
        <v>613.79</v>
      </c>
    </row>
    <row r="3723" customFormat="false" ht="12.75" hidden="false" customHeight="false" outlineLevel="0" collapsed="false">
      <c r="A3723" s="0" t="n">
        <v>4998</v>
      </c>
      <c r="B3723" s="0" t="s">
        <v>4916</v>
      </c>
      <c r="C3723" s="0" t="s">
        <v>751</v>
      </c>
      <c r="D3723" s="0" t="s">
        <v>1223</v>
      </c>
      <c r="E3723" s="395" t="n">
        <v>509.77</v>
      </c>
    </row>
    <row r="3724" customFormat="false" ht="12.75" hidden="false" customHeight="false" outlineLevel="0" collapsed="false">
      <c r="A3724" s="0" t="n">
        <v>4969</v>
      </c>
      <c r="B3724" s="0" t="s">
        <v>4917</v>
      </c>
      <c r="C3724" s="0" t="s">
        <v>751</v>
      </c>
      <c r="D3724" s="0" t="s">
        <v>1223</v>
      </c>
      <c r="E3724" s="395" t="n">
        <v>354.78</v>
      </c>
    </row>
    <row r="3725" customFormat="false" ht="12.75" hidden="false" customHeight="false" outlineLevel="0" collapsed="false">
      <c r="A3725" s="0" t="n">
        <v>11364</v>
      </c>
      <c r="B3725" s="0" t="s">
        <v>4918</v>
      </c>
      <c r="C3725" s="0" t="s">
        <v>88</v>
      </c>
      <c r="D3725" s="0" t="s">
        <v>1221</v>
      </c>
      <c r="E3725" s="395" t="n">
        <v>208.76</v>
      </c>
    </row>
    <row r="3726" customFormat="false" ht="12.75" hidden="false" customHeight="false" outlineLevel="0" collapsed="false">
      <c r="A3726" s="0" t="n">
        <v>11365</v>
      </c>
      <c r="B3726" s="0" t="s">
        <v>4919</v>
      </c>
      <c r="C3726" s="0" t="s">
        <v>88</v>
      </c>
      <c r="D3726" s="0" t="s">
        <v>1221</v>
      </c>
      <c r="E3726" s="395" t="n">
        <v>216.64</v>
      </c>
    </row>
    <row r="3727" customFormat="false" ht="12.75" hidden="false" customHeight="false" outlineLevel="0" collapsed="false">
      <c r="A3727" s="0" t="n">
        <v>11366</v>
      </c>
      <c r="B3727" s="0" t="s">
        <v>4920</v>
      </c>
      <c r="C3727" s="0" t="s">
        <v>88</v>
      </c>
      <c r="D3727" s="0" t="s">
        <v>1221</v>
      </c>
      <c r="E3727" s="395" t="n">
        <v>230.29</v>
      </c>
    </row>
    <row r="3728" customFormat="false" ht="12.75" hidden="false" customHeight="false" outlineLevel="0" collapsed="false">
      <c r="A3728" s="0" t="n">
        <v>43777</v>
      </c>
      <c r="B3728" s="0" t="s">
        <v>4921</v>
      </c>
      <c r="C3728" s="0" t="s">
        <v>88</v>
      </c>
      <c r="D3728" s="0" t="s">
        <v>1221</v>
      </c>
      <c r="E3728" s="395" t="n">
        <v>270.51</v>
      </c>
    </row>
    <row r="3729" customFormat="false" ht="12.75" hidden="false" customHeight="false" outlineLevel="0" collapsed="false">
      <c r="A3729" s="0" t="n">
        <v>20322</v>
      </c>
      <c r="B3729" s="0" t="s">
        <v>4922</v>
      </c>
      <c r="C3729" s="0" t="s">
        <v>88</v>
      </c>
      <c r="D3729" s="0" t="s">
        <v>1221</v>
      </c>
      <c r="E3729" s="395" t="n">
        <v>251.11</v>
      </c>
    </row>
    <row r="3730" customFormat="false" ht="12.75" hidden="false" customHeight="false" outlineLevel="0" collapsed="false">
      <c r="A3730" s="0" t="n">
        <v>10553</v>
      </c>
      <c r="B3730" s="0" t="s">
        <v>4923</v>
      </c>
      <c r="C3730" s="0" t="s">
        <v>88</v>
      </c>
      <c r="D3730" s="0" t="s">
        <v>1221</v>
      </c>
      <c r="E3730" s="395" t="n">
        <v>228.01</v>
      </c>
    </row>
    <row r="3731" customFormat="false" ht="12.75" hidden="false" customHeight="false" outlineLevel="0" collapsed="false">
      <c r="A3731" s="0" t="n">
        <v>5020</v>
      </c>
      <c r="B3731" s="0" t="s">
        <v>4924</v>
      </c>
      <c r="C3731" s="0" t="s">
        <v>88</v>
      </c>
      <c r="D3731" s="0" t="s">
        <v>1221</v>
      </c>
      <c r="E3731" s="395" t="n">
        <v>240.39</v>
      </c>
    </row>
    <row r="3732" customFormat="false" ht="12.75" hidden="false" customHeight="false" outlineLevel="0" collapsed="false">
      <c r="A3732" s="0" t="n">
        <v>10554</v>
      </c>
      <c r="B3732" s="0" t="s">
        <v>4925</v>
      </c>
      <c r="C3732" s="0" t="s">
        <v>88</v>
      </c>
      <c r="D3732" s="0" t="s">
        <v>1221</v>
      </c>
      <c r="E3732" s="395" t="n">
        <v>230.03</v>
      </c>
    </row>
    <row r="3733" customFormat="false" ht="12.75" hidden="false" customHeight="false" outlineLevel="0" collapsed="false">
      <c r="A3733" s="0" t="n">
        <v>10555</v>
      </c>
      <c r="B3733" s="0" t="s">
        <v>4926</v>
      </c>
      <c r="C3733" s="0" t="s">
        <v>88</v>
      </c>
      <c r="D3733" s="0" t="s">
        <v>1221</v>
      </c>
      <c r="E3733" s="395" t="n">
        <v>250.86</v>
      </c>
    </row>
    <row r="3734" customFormat="false" ht="12.75" hidden="false" customHeight="false" outlineLevel="0" collapsed="false">
      <c r="A3734" s="0" t="n">
        <v>10556</v>
      </c>
      <c r="B3734" s="0" t="s">
        <v>4927</v>
      </c>
      <c r="C3734" s="0" t="s">
        <v>88</v>
      </c>
      <c r="D3734" s="0" t="s">
        <v>1221</v>
      </c>
      <c r="E3734" s="395" t="n">
        <v>333.54</v>
      </c>
    </row>
    <row r="3735" customFormat="false" ht="12.75" hidden="false" customHeight="false" outlineLevel="0" collapsed="false">
      <c r="A3735" s="0" t="n">
        <v>39502</v>
      </c>
      <c r="B3735" s="0" t="s">
        <v>4928</v>
      </c>
      <c r="C3735" s="0" t="s">
        <v>88</v>
      </c>
      <c r="D3735" s="0" t="s">
        <v>1221</v>
      </c>
      <c r="E3735" s="395" t="n">
        <v>468.37</v>
      </c>
    </row>
    <row r="3736" customFormat="false" ht="12.75" hidden="false" customHeight="false" outlineLevel="0" collapsed="false">
      <c r="A3736" s="0" t="n">
        <v>39504</v>
      </c>
      <c r="B3736" s="0" t="s">
        <v>4929</v>
      </c>
      <c r="C3736" s="0" t="s">
        <v>88</v>
      </c>
      <c r="D3736" s="0" t="s">
        <v>1221</v>
      </c>
      <c r="E3736" s="395" t="n">
        <v>517.93</v>
      </c>
    </row>
    <row r="3737" customFormat="false" ht="12.75" hidden="false" customHeight="false" outlineLevel="0" collapsed="false">
      <c r="A3737" s="0" t="n">
        <v>39503</v>
      </c>
      <c r="B3737" s="0" t="s">
        <v>4930</v>
      </c>
      <c r="C3737" s="0" t="s">
        <v>88</v>
      </c>
      <c r="D3737" s="0" t="s">
        <v>1221</v>
      </c>
      <c r="E3737" s="395" t="n">
        <v>545.1</v>
      </c>
    </row>
    <row r="3738" customFormat="false" ht="12.75" hidden="false" customHeight="false" outlineLevel="0" collapsed="false">
      <c r="A3738" s="0" t="n">
        <v>39505</v>
      </c>
      <c r="B3738" s="0" t="s">
        <v>4931</v>
      </c>
      <c r="C3738" s="0" t="s">
        <v>88</v>
      </c>
      <c r="D3738" s="0" t="s">
        <v>1221</v>
      </c>
      <c r="E3738" s="395" t="n">
        <v>587.42</v>
      </c>
    </row>
    <row r="3739" customFormat="false" ht="12.75" hidden="false" customHeight="false" outlineLevel="0" collapsed="false">
      <c r="A3739" s="0" t="n">
        <v>44471</v>
      </c>
      <c r="B3739" s="0" t="s">
        <v>4932</v>
      </c>
      <c r="C3739" s="0" t="s">
        <v>88</v>
      </c>
      <c r="D3739" s="0" t="s">
        <v>1223</v>
      </c>
      <c r="E3739" s="395" t="n">
        <v>598.65</v>
      </c>
    </row>
    <row r="3740" customFormat="false" ht="12.75" hidden="false" customHeight="false" outlineLevel="0" collapsed="false">
      <c r="A3740" s="0" t="n">
        <v>4944</v>
      </c>
      <c r="B3740" s="0" t="s">
        <v>4933</v>
      </c>
      <c r="C3740" s="0" t="s">
        <v>751</v>
      </c>
      <c r="D3740" s="0" t="s">
        <v>1221</v>
      </c>
      <c r="E3740" s="395" t="n">
        <v>1272.88</v>
      </c>
    </row>
    <row r="3741" customFormat="false" ht="12.75" hidden="false" customHeight="false" outlineLevel="0" collapsed="false">
      <c r="A3741" s="0" t="n">
        <v>21102</v>
      </c>
      <c r="B3741" s="0" t="s">
        <v>4934</v>
      </c>
      <c r="C3741" s="0" t="s">
        <v>88</v>
      </c>
      <c r="D3741" s="0" t="s">
        <v>1221</v>
      </c>
      <c r="E3741" s="395" t="n">
        <v>50.03</v>
      </c>
    </row>
    <row r="3742" customFormat="false" ht="12.75" hidden="false" customHeight="false" outlineLevel="0" collapsed="false">
      <c r="A3742" s="0" t="n">
        <v>21101</v>
      </c>
      <c r="B3742" s="0" t="s">
        <v>4935</v>
      </c>
      <c r="C3742" s="0" t="s">
        <v>88</v>
      </c>
      <c r="D3742" s="0" t="s">
        <v>1221</v>
      </c>
      <c r="E3742" s="395" t="n">
        <v>32.13</v>
      </c>
    </row>
    <row r="3743" customFormat="false" ht="12.75" hidden="false" customHeight="false" outlineLevel="0" collapsed="false">
      <c r="A3743" s="0" t="n">
        <v>34713</v>
      </c>
      <c r="B3743" s="0" t="s">
        <v>4936</v>
      </c>
      <c r="C3743" s="0" t="s">
        <v>751</v>
      </c>
      <c r="D3743" s="0" t="s">
        <v>1221</v>
      </c>
      <c r="E3743" s="395" t="n">
        <v>218.98</v>
      </c>
    </row>
    <row r="3744" customFormat="false" ht="12.75" hidden="false" customHeight="false" outlineLevel="0" collapsed="false">
      <c r="A3744" s="0" t="n">
        <v>37563</v>
      </c>
      <c r="B3744" s="0" t="s">
        <v>4937</v>
      </c>
      <c r="C3744" s="0" t="s">
        <v>751</v>
      </c>
      <c r="D3744" s="0" t="s">
        <v>1221</v>
      </c>
      <c r="E3744" s="395" t="n">
        <v>532.63</v>
      </c>
    </row>
    <row r="3745" customFormat="false" ht="12.75" hidden="false" customHeight="false" outlineLevel="0" collapsed="false">
      <c r="A3745" s="0" t="n">
        <v>4948</v>
      </c>
      <c r="B3745" s="0" t="s">
        <v>4938</v>
      </c>
      <c r="C3745" s="0" t="s">
        <v>751</v>
      </c>
      <c r="D3745" s="0" t="s">
        <v>1221</v>
      </c>
      <c r="E3745" s="395" t="n">
        <v>463.4</v>
      </c>
    </row>
    <row r="3746" customFormat="false" ht="12.75" hidden="false" customHeight="false" outlineLevel="0" collapsed="false">
      <c r="A3746" s="0" t="n">
        <v>37561</v>
      </c>
      <c r="B3746" s="0" t="s">
        <v>4939</v>
      </c>
      <c r="C3746" s="0" t="s">
        <v>751</v>
      </c>
      <c r="D3746" s="0" t="s">
        <v>1221</v>
      </c>
      <c r="E3746" s="395" t="n">
        <v>432.18</v>
      </c>
    </row>
    <row r="3747" customFormat="false" ht="12.75" hidden="false" customHeight="false" outlineLevel="0" collapsed="false">
      <c r="A3747" s="0" t="n">
        <v>37562</v>
      </c>
      <c r="B3747" s="0" t="s">
        <v>4940</v>
      </c>
      <c r="C3747" s="0" t="s">
        <v>751</v>
      </c>
      <c r="D3747" s="0" t="s">
        <v>1221</v>
      </c>
      <c r="E3747" s="395" t="n">
        <v>566.64</v>
      </c>
    </row>
    <row r="3748" customFormat="false" ht="12.75" hidden="false" customHeight="false" outlineLevel="0" collapsed="false">
      <c r="A3748" s="0" t="n">
        <v>14164</v>
      </c>
      <c r="B3748" s="0" t="s">
        <v>4941</v>
      </c>
      <c r="C3748" s="0" t="s">
        <v>88</v>
      </c>
      <c r="D3748" s="0" t="s">
        <v>1223</v>
      </c>
      <c r="E3748" s="395" t="n">
        <v>2134.14</v>
      </c>
    </row>
    <row r="3749" customFormat="false" ht="12.75" hidden="false" customHeight="false" outlineLevel="0" collapsed="false">
      <c r="A3749" s="0" t="n">
        <v>14163</v>
      </c>
      <c r="B3749" s="0" t="s">
        <v>4942</v>
      </c>
      <c r="C3749" s="0" t="s">
        <v>88</v>
      </c>
      <c r="D3749" s="0" t="s">
        <v>1223</v>
      </c>
      <c r="E3749" s="395" t="n">
        <v>2425.58</v>
      </c>
    </row>
    <row r="3750" customFormat="false" ht="12.75" hidden="false" customHeight="false" outlineLevel="0" collapsed="false">
      <c r="A3750" s="0" t="n">
        <v>5051</v>
      </c>
      <c r="B3750" s="0" t="s">
        <v>4943</v>
      </c>
      <c r="C3750" s="0" t="s">
        <v>88</v>
      </c>
      <c r="D3750" s="0" t="s">
        <v>1223</v>
      </c>
      <c r="E3750" s="395" t="n">
        <v>2062.93</v>
      </c>
    </row>
    <row r="3751" customFormat="false" ht="12.75" hidden="false" customHeight="false" outlineLevel="0" collapsed="false">
      <c r="A3751" s="0" t="n">
        <v>14162</v>
      </c>
      <c r="B3751" s="0" t="s">
        <v>4944</v>
      </c>
      <c r="C3751" s="0" t="s">
        <v>88</v>
      </c>
      <c r="D3751" s="0" t="s">
        <v>1223</v>
      </c>
      <c r="E3751" s="395" t="n">
        <v>2059.93</v>
      </c>
    </row>
    <row r="3752" customFormat="false" ht="12.75" hidden="false" customHeight="false" outlineLevel="0" collapsed="false">
      <c r="A3752" s="0" t="n">
        <v>5052</v>
      </c>
      <c r="B3752" s="0" t="s">
        <v>4945</v>
      </c>
      <c r="C3752" s="0" t="s">
        <v>88</v>
      </c>
      <c r="D3752" s="0" t="s">
        <v>1223</v>
      </c>
      <c r="E3752" s="395" t="n">
        <v>1537</v>
      </c>
    </row>
    <row r="3753" customFormat="false" ht="12.75" hidden="false" customHeight="false" outlineLevel="0" collapsed="false">
      <c r="A3753" s="0" t="n">
        <v>14166</v>
      </c>
      <c r="B3753" s="0" t="s">
        <v>4946</v>
      </c>
      <c r="C3753" s="0" t="s">
        <v>88</v>
      </c>
      <c r="D3753" s="0" t="s">
        <v>1223</v>
      </c>
      <c r="E3753" s="395" t="n">
        <v>1556.51</v>
      </c>
    </row>
    <row r="3754" customFormat="false" ht="12.75" hidden="false" customHeight="false" outlineLevel="0" collapsed="false">
      <c r="A3754" s="0" t="n">
        <v>14165</v>
      </c>
      <c r="B3754" s="0" t="s">
        <v>4947</v>
      </c>
      <c r="C3754" s="0" t="s">
        <v>88</v>
      </c>
      <c r="D3754" s="0" t="s">
        <v>1223</v>
      </c>
      <c r="E3754" s="395" t="n">
        <v>2156.34</v>
      </c>
    </row>
    <row r="3755" customFormat="false" ht="12.75" hidden="false" customHeight="false" outlineLevel="0" collapsed="false">
      <c r="A3755" s="0" t="n">
        <v>5050</v>
      </c>
      <c r="B3755" s="0" t="s">
        <v>4948</v>
      </c>
      <c r="C3755" s="0" t="s">
        <v>88</v>
      </c>
      <c r="D3755" s="0" t="s">
        <v>1223</v>
      </c>
      <c r="E3755" s="395" t="n">
        <v>530.72</v>
      </c>
    </row>
    <row r="3756" customFormat="false" ht="12.75" hidden="false" customHeight="false" outlineLevel="0" collapsed="false">
      <c r="A3756" s="0" t="n">
        <v>12366</v>
      </c>
      <c r="B3756" s="0" t="s">
        <v>4949</v>
      </c>
      <c r="C3756" s="0" t="s">
        <v>88</v>
      </c>
      <c r="D3756" s="0" t="s">
        <v>1223</v>
      </c>
      <c r="E3756" s="395" t="n">
        <v>1124.36</v>
      </c>
    </row>
    <row r="3757" customFormat="false" ht="12.75" hidden="false" customHeight="false" outlineLevel="0" collapsed="false">
      <c r="A3757" s="0" t="n">
        <v>5045</v>
      </c>
      <c r="B3757" s="0" t="s">
        <v>4950</v>
      </c>
      <c r="C3757" s="0" t="s">
        <v>88</v>
      </c>
      <c r="D3757" s="0" t="s">
        <v>1223</v>
      </c>
      <c r="E3757" s="395" t="n">
        <v>1785.85</v>
      </c>
    </row>
    <row r="3758" customFormat="false" ht="12.75" hidden="false" customHeight="false" outlineLevel="0" collapsed="false">
      <c r="A3758" s="0" t="n">
        <v>5035</v>
      </c>
      <c r="B3758" s="0" t="s">
        <v>4951</v>
      </c>
      <c r="C3758" s="0" t="s">
        <v>88</v>
      </c>
      <c r="D3758" s="0" t="s">
        <v>1223</v>
      </c>
      <c r="E3758" s="395" t="n">
        <v>2739.82</v>
      </c>
    </row>
    <row r="3759" customFormat="false" ht="12.75" hidden="false" customHeight="false" outlineLevel="0" collapsed="false">
      <c r="A3759" s="0" t="n">
        <v>41180</v>
      </c>
      <c r="B3759" s="0" t="s">
        <v>4952</v>
      </c>
      <c r="C3759" s="0" t="s">
        <v>88</v>
      </c>
      <c r="D3759" s="0" t="s">
        <v>1223</v>
      </c>
      <c r="E3759" s="395" t="n">
        <v>4014.57</v>
      </c>
    </row>
    <row r="3760" customFormat="false" ht="12.75" hidden="false" customHeight="false" outlineLevel="0" collapsed="false">
      <c r="A3760" s="0" t="n">
        <v>41181</v>
      </c>
      <c r="B3760" s="0" t="s">
        <v>4953</v>
      </c>
      <c r="C3760" s="0" t="s">
        <v>88</v>
      </c>
      <c r="D3760" s="0" t="s">
        <v>1223</v>
      </c>
      <c r="E3760" s="395" t="n">
        <v>5315.16</v>
      </c>
    </row>
    <row r="3761" customFormat="false" ht="12.75" hidden="false" customHeight="false" outlineLevel="0" collapsed="false">
      <c r="A3761" s="0" t="n">
        <v>41182</v>
      </c>
      <c r="B3761" s="0" t="s">
        <v>4954</v>
      </c>
      <c r="C3761" s="0" t="s">
        <v>88</v>
      </c>
      <c r="D3761" s="0" t="s">
        <v>1223</v>
      </c>
      <c r="E3761" s="395" t="n">
        <v>7625.04</v>
      </c>
    </row>
    <row r="3762" customFormat="false" ht="12.75" hidden="false" customHeight="false" outlineLevel="0" collapsed="false">
      <c r="A3762" s="0" t="n">
        <v>41183</v>
      </c>
      <c r="B3762" s="0" t="s">
        <v>4955</v>
      </c>
      <c r="C3762" s="0" t="s">
        <v>88</v>
      </c>
      <c r="D3762" s="0" t="s">
        <v>1223</v>
      </c>
      <c r="E3762" s="395" t="n">
        <v>9520.02</v>
      </c>
    </row>
    <row r="3763" customFormat="false" ht="12.75" hidden="false" customHeight="false" outlineLevel="0" collapsed="false">
      <c r="A3763" s="0" t="n">
        <v>41184</v>
      </c>
      <c r="B3763" s="0" t="s">
        <v>4956</v>
      </c>
      <c r="C3763" s="0" t="s">
        <v>88</v>
      </c>
      <c r="D3763" s="0" t="s">
        <v>1223</v>
      </c>
      <c r="E3763" s="395" t="n">
        <v>14494.81</v>
      </c>
    </row>
    <row r="3764" customFormat="false" ht="12.75" hidden="false" customHeight="false" outlineLevel="0" collapsed="false">
      <c r="A3764" s="0" t="n">
        <v>41185</v>
      </c>
      <c r="B3764" s="0" t="s">
        <v>4957</v>
      </c>
      <c r="C3764" s="0" t="s">
        <v>88</v>
      </c>
      <c r="D3764" s="0" t="s">
        <v>1223</v>
      </c>
      <c r="E3764" s="395" t="n">
        <v>5375.33</v>
      </c>
    </row>
    <row r="3765" customFormat="false" ht="12.75" hidden="false" customHeight="false" outlineLevel="0" collapsed="false">
      <c r="A3765" s="0" t="n">
        <v>41186</v>
      </c>
      <c r="B3765" s="0" t="s">
        <v>4958</v>
      </c>
      <c r="C3765" s="0" t="s">
        <v>88</v>
      </c>
      <c r="D3765" s="0" t="s">
        <v>1223</v>
      </c>
      <c r="E3765" s="395" t="n">
        <v>7532.9</v>
      </c>
    </row>
    <row r="3766" customFormat="false" ht="12.75" hidden="false" customHeight="false" outlineLevel="0" collapsed="false">
      <c r="A3766" s="0" t="n">
        <v>41187</v>
      </c>
      <c r="B3766" s="0" t="s">
        <v>4959</v>
      </c>
      <c r="C3766" s="0" t="s">
        <v>88</v>
      </c>
      <c r="D3766" s="0" t="s">
        <v>1223</v>
      </c>
      <c r="E3766" s="395" t="n">
        <v>10102.24</v>
      </c>
    </row>
    <row r="3767" customFormat="false" ht="12.75" hidden="false" customHeight="false" outlineLevel="0" collapsed="false">
      <c r="A3767" s="0" t="n">
        <v>41188</v>
      </c>
      <c r="B3767" s="0" t="s">
        <v>4960</v>
      </c>
      <c r="C3767" s="0" t="s">
        <v>88</v>
      </c>
      <c r="D3767" s="0" t="s">
        <v>1223</v>
      </c>
      <c r="E3767" s="395" t="n">
        <v>12918.51</v>
      </c>
    </row>
    <row r="3768" customFormat="false" ht="12.75" hidden="false" customHeight="false" outlineLevel="0" collapsed="false">
      <c r="A3768" s="0" t="n">
        <v>5036</v>
      </c>
      <c r="B3768" s="0" t="s">
        <v>4961</v>
      </c>
      <c r="C3768" s="0" t="s">
        <v>88</v>
      </c>
      <c r="D3768" s="0" t="s">
        <v>1223</v>
      </c>
      <c r="E3768" s="395" t="n">
        <v>968.69</v>
      </c>
    </row>
    <row r="3769" customFormat="false" ht="12.75" hidden="false" customHeight="false" outlineLevel="0" collapsed="false">
      <c r="A3769" s="0" t="n">
        <v>41189</v>
      </c>
      <c r="B3769" s="0" t="s">
        <v>4962</v>
      </c>
      <c r="C3769" s="0" t="s">
        <v>88</v>
      </c>
      <c r="D3769" s="0" t="s">
        <v>1223</v>
      </c>
      <c r="E3769" s="395" t="n">
        <v>16608.1</v>
      </c>
    </row>
    <row r="3770" customFormat="false" ht="12.75" hidden="false" customHeight="false" outlineLevel="0" collapsed="false">
      <c r="A3770" s="0" t="n">
        <v>41190</v>
      </c>
      <c r="B3770" s="0" t="s">
        <v>4963</v>
      </c>
      <c r="C3770" s="0" t="s">
        <v>88</v>
      </c>
      <c r="D3770" s="0" t="s">
        <v>1223</v>
      </c>
      <c r="E3770" s="395" t="n">
        <v>5775.71</v>
      </c>
    </row>
    <row r="3771" customFormat="false" ht="12.75" hidden="false" customHeight="false" outlineLevel="0" collapsed="false">
      <c r="A3771" s="0" t="n">
        <v>41191</v>
      </c>
      <c r="B3771" s="0" t="s">
        <v>4964</v>
      </c>
      <c r="C3771" s="0" t="s">
        <v>88</v>
      </c>
      <c r="D3771" s="0" t="s">
        <v>1223</v>
      </c>
      <c r="E3771" s="395" t="n">
        <v>8856.84</v>
      </c>
    </row>
    <row r="3772" customFormat="false" ht="12.75" hidden="false" customHeight="false" outlineLevel="0" collapsed="false">
      <c r="A3772" s="0" t="n">
        <v>41192</v>
      </c>
      <c r="B3772" s="0" t="s">
        <v>4965</v>
      </c>
      <c r="C3772" s="0" t="s">
        <v>88</v>
      </c>
      <c r="D3772" s="0" t="s">
        <v>1223</v>
      </c>
      <c r="E3772" s="395" t="n">
        <v>9233.19</v>
      </c>
    </row>
    <row r="3773" customFormat="false" ht="12.75" hidden="false" customHeight="false" outlineLevel="0" collapsed="false">
      <c r="A3773" s="0" t="n">
        <v>41193</v>
      </c>
      <c r="B3773" s="0" t="s">
        <v>4966</v>
      </c>
      <c r="C3773" s="0" t="s">
        <v>88</v>
      </c>
      <c r="D3773" s="0" t="s">
        <v>1223</v>
      </c>
      <c r="E3773" s="395" t="n">
        <v>15086.73</v>
      </c>
    </row>
    <row r="3774" customFormat="false" ht="12.75" hidden="false" customHeight="false" outlineLevel="0" collapsed="false">
      <c r="A3774" s="0" t="n">
        <v>41194</v>
      </c>
      <c r="B3774" s="0" t="s">
        <v>4967</v>
      </c>
      <c r="C3774" s="0" t="s">
        <v>88</v>
      </c>
      <c r="D3774" s="0" t="s">
        <v>1223</v>
      </c>
      <c r="E3774" s="395" t="n">
        <v>18001.89</v>
      </c>
    </row>
    <row r="3775" customFormat="false" ht="12.75" hidden="false" customHeight="false" outlineLevel="0" collapsed="false">
      <c r="A3775" s="0" t="n">
        <v>5044</v>
      </c>
      <c r="B3775" s="0" t="s">
        <v>87</v>
      </c>
      <c r="C3775" s="0" t="s">
        <v>88</v>
      </c>
      <c r="D3775" s="0" t="s">
        <v>1223</v>
      </c>
      <c r="E3775" s="395" t="n">
        <v>1553.24</v>
      </c>
    </row>
    <row r="3776" customFormat="false" ht="12.75" hidden="false" customHeight="false" outlineLevel="0" collapsed="false">
      <c r="A3776" s="0" t="n">
        <v>5059</v>
      </c>
      <c r="B3776" s="0" t="s">
        <v>4968</v>
      </c>
      <c r="C3776" s="0" t="s">
        <v>88</v>
      </c>
      <c r="D3776" s="0" t="s">
        <v>1223</v>
      </c>
      <c r="E3776" s="395" t="n">
        <v>1158.43</v>
      </c>
    </row>
    <row r="3777" customFormat="false" ht="12.75" hidden="false" customHeight="false" outlineLevel="0" collapsed="false">
      <c r="A3777" s="0" t="n">
        <v>41201</v>
      </c>
      <c r="B3777" s="0" t="s">
        <v>4969</v>
      </c>
      <c r="C3777" s="0" t="s">
        <v>88</v>
      </c>
      <c r="D3777" s="0" t="s">
        <v>1223</v>
      </c>
      <c r="E3777" s="395" t="n">
        <v>2350.93</v>
      </c>
    </row>
    <row r="3778" customFormat="false" ht="12.75" hidden="false" customHeight="false" outlineLevel="0" collapsed="false">
      <c r="A3778" s="0" t="n">
        <v>41199</v>
      </c>
      <c r="B3778" s="0" t="s">
        <v>4970</v>
      </c>
      <c r="C3778" s="0" t="s">
        <v>88</v>
      </c>
      <c r="D3778" s="0" t="s">
        <v>1223</v>
      </c>
      <c r="E3778" s="395" t="n">
        <v>755.44</v>
      </c>
    </row>
    <row r="3779" customFormat="false" ht="12.75" hidden="false" customHeight="false" outlineLevel="0" collapsed="false">
      <c r="A3779" s="0" t="n">
        <v>5057</v>
      </c>
      <c r="B3779" s="0" t="s">
        <v>4971</v>
      </c>
      <c r="C3779" s="0" t="s">
        <v>88</v>
      </c>
      <c r="D3779" s="0" t="s">
        <v>1223</v>
      </c>
      <c r="E3779" s="395" t="n">
        <v>1022.73</v>
      </c>
    </row>
    <row r="3780" customFormat="false" ht="12.75" hidden="false" customHeight="false" outlineLevel="0" collapsed="false">
      <c r="A3780" s="0" t="n">
        <v>41200</v>
      </c>
      <c r="B3780" s="0" t="s">
        <v>4972</v>
      </c>
      <c r="C3780" s="0" t="s">
        <v>88</v>
      </c>
      <c r="D3780" s="0" t="s">
        <v>1223</v>
      </c>
      <c r="E3780" s="395" t="n">
        <v>1470.36</v>
      </c>
    </row>
    <row r="3781" customFormat="false" ht="12.75" hidden="false" customHeight="false" outlineLevel="0" collapsed="false">
      <c r="A3781" s="0" t="n">
        <v>41205</v>
      </c>
      <c r="B3781" s="0" t="s">
        <v>4973</v>
      </c>
      <c r="C3781" s="0" t="s">
        <v>88</v>
      </c>
      <c r="D3781" s="0" t="s">
        <v>1223</v>
      </c>
      <c r="E3781" s="395" t="n">
        <v>2724.55</v>
      </c>
    </row>
    <row r="3782" customFormat="false" ht="12.75" hidden="false" customHeight="false" outlineLevel="0" collapsed="false">
      <c r="A3782" s="0" t="n">
        <v>41202</v>
      </c>
      <c r="B3782" s="0" t="s">
        <v>4974</v>
      </c>
      <c r="C3782" s="0" t="s">
        <v>88</v>
      </c>
      <c r="D3782" s="0" t="s">
        <v>1223</v>
      </c>
      <c r="E3782" s="395" t="n">
        <v>795.04</v>
      </c>
    </row>
    <row r="3783" customFormat="false" ht="12.75" hidden="false" customHeight="false" outlineLevel="0" collapsed="false">
      <c r="A3783" s="0" t="n">
        <v>41206</v>
      </c>
      <c r="B3783" s="0" t="s">
        <v>4975</v>
      </c>
      <c r="C3783" s="0" t="s">
        <v>88</v>
      </c>
      <c r="D3783" s="0" t="s">
        <v>1223</v>
      </c>
      <c r="E3783" s="395" t="n">
        <v>3592.2</v>
      </c>
    </row>
    <row r="3784" customFormat="false" ht="12.75" hidden="false" customHeight="false" outlineLevel="0" collapsed="false">
      <c r="A3784" s="0" t="n">
        <v>12372</v>
      </c>
      <c r="B3784" s="0" t="s">
        <v>4976</v>
      </c>
      <c r="C3784" s="0" t="s">
        <v>88</v>
      </c>
      <c r="D3784" s="0" t="s">
        <v>1223</v>
      </c>
      <c r="E3784" s="395" t="n">
        <v>834.8</v>
      </c>
    </row>
    <row r="3785" customFormat="false" ht="12.75" hidden="false" customHeight="false" outlineLevel="0" collapsed="false">
      <c r="A3785" s="0" t="n">
        <v>41207</v>
      </c>
      <c r="B3785" s="0" t="s">
        <v>4977</v>
      </c>
      <c r="C3785" s="0" t="s">
        <v>88</v>
      </c>
      <c r="D3785" s="0" t="s">
        <v>1223</v>
      </c>
      <c r="E3785" s="395" t="n">
        <v>4835.81</v>
      </c>
    </row>
    <row r="3786" customFormat="false" ht="12.75" hidden="false" customHeight="false" outlineLevel="0" collapsed="false">
      <c r="A3786" s="0" t="n">
        <v>41203</v>
      </c>
      <c r="B3786" s="0" t="s">
        <v>4978</v>
      </c>
      <c r="C3786" s="0" t="s">
        <v>88</v>
      </c>
      <c r="D3786" s="0" t="s">
        <v>1223</v>
      </c>
      <c r="E3786" s="395" t="n">
        <v>1273.57</v>
      </c>
    </row>
    <row r="3787" customFormat="false" ht="12.75" hidden="false" customHeight="false" outlineLevel="0" collapsed="false">
      <c r="A3787" s="0" t="n">
        <v>41204</v>
      </c>
      <c r="B3787" s="0" t="s">
        <v>4979</v>
      </c>
      <c r="C3787" s="0" t="s">
        <v>88</v>
      </c>
      <c r="D3787" s="0" t="s">
        <v>1223</v>
      </c>
      <c r="E3787" s="395" t="n">
        <v>1800.5</v>
      </c>
    </row>
    <row r="3788" customFormat="false" ht="12.75" hidden="false" customHeight="false" outlineLevel="0" collapsed="false">
      <c r="A3788" s="0" t="n">
        <v>41210</v>
      </c>
      <c r="B3788" s="0" t="s">
        <v>4980</v>
      </c>
      <c r="C3788" s="0" t="s">
        <v>88</v>
      </c>
      <c r="D3788" s="0" t="s">
        <v>1223</v>
      </c>
      <c r="E3788" s="395" t="n">
        <v>3007.69</v>
      </c>
    </row>
    <row r="3789" customFormat="false" ht="12.75" hidden="false" customHeight="false" outlineLevel="0" collapsed="false">
      <c r="A3789" s="0" t="n">
        <v>41208</v>
      </c>
      <c r="B3789" s="0" t="s">
        <v>4981</v>
      </c>
      <c r="C3789" s="0" t="s">
        <v>88</v>
      </c>
      <c r="D3789" s="0" t="s">
        <v>1223</v>
      </c>
      <c r="E3789" s="395" t="n">
        <v>1052.87</v>
      </c>
    </row>
    <row r="3790" customFormat="false" ht="12.75" hidden="false" customHeight="false" outlineLevel="0" collapsed="false">
      <c r="A3790" s="0" t="n">
        <v>41211</v>
      </c>
      <c r="B3790" s="0" t="s">
        <v>4982</v>
      </c>
      <c r="C3790" s="0" t="s">
        <v>88</v>
      </c>
      <c r="D3790" s="0" t="s">
        <v>1223</v>
      </c>
      <c r="E3790" s="395" t="n">
        <v>4237.79</v>
      </c>
    </row>
    <row r="3791" customFormat="false" ht="12.75" hidden="false" customHeight="false" outlineLevel="0" collapsed="false">
      <c r="A3791" s="0" t="n">
        <v>13339</v>
      </c>
      <c r="B3791" s="0" t="s">
        <v>4983</v>
      </c>
      <c r="C3791" s="0" t="s">
        <v>88</v>
      </c>
      <c r="D3791" s="0" t="s">
        <v>1223</v>
      </c>
      <c r="E3791" s="395" t="n">
        <v>1426.89</v>
      </c>
    </row>
    <row r="3792" customFormat="false" ht="12.75" hidden="false" customHeight="false" outlineLevel="0" collapsed="false">
      <c r="A3792" s="0" t="n">
        <v>41213</v>
      </c>
      <c r="B3792" s="0" t="s">
        <v>4984</v>
      </c>
      <c r="C3792" s="0" t="s">
        <v>88</v>
      </c>
      <c r="D3792" s="0" t="s">
        <v>1223</v>
      </c>
      <c r="E3792" s="395" t="n">
        <v>8783.91</v>
      </c>
    </row>
    <row r="3793" customFormat="false" ht="12.75" hidden="false" customHeight="false" outlineLevel="0" collapsed="false">
      <c r="A3793" s="0" t="n">
        <v>41209</v>
      </c>
      <c r="B3793" s="0" t="s">
        <v>4985</v>
      </c>
      <c r="C3793" s="0" t="s">
        <v>88</v>
      </c>
      <c r="D3793" s="0" t="s">
        <v>1223</v>
      </c>
      <c r="E3793" s="395" t="n">
        <v>1963.22</v>
      </c>
    </row>
    <row r="3794" customFormat="false" ht="12.75" hidden="false" customHeight="false" outlineLevel="0" collapsed="false">
      <c r="A3794" s="0" t="n">
        <v>41216</v>
      </c>
      <c r="B3794" s="0" t="s">
        <v>4986</v>
      </c>
      <c r="C3794" s="0" t="s">
        <v>88</v>
      </c>
      <c r="D3794" s="0" t="s">
        <v>1223</v>
      </c>
      <c r="E3794" s="395" t="n">
        <v>3677.38</v>
      </c>
    </row>
    <row r="3795" customFormat="false" ht="12.75" hidden="false" customHeight="false" outlineLevel="0" collapsed="false">
      <c r="A3795" s="0" t="n">
        <v>41217</v>
      </c>
      <c r="B3795" s="0" t="s">
        <v>4987</v>
      </c>
      <c r="C3795" s="0" t="s">
        <v>88</v>
      </c>
      <c r="D3795" s="0" t="s">
        <v>1223</v>
      </c>
      <c r="E3795" s="395" t="n">
        <v>5896.14</v>
      </c>
    </row>
    <row r="3796" customFormat="false" ht="12.75" hidden="false" customHeight="false" outlineLevel="0" collapsed="false">
      <c r="A3796" s="0" t="n">
        <v>41218</v>
      </c>
      <c r="B3796" s="0" t="s">
        <v>4988</v>
      </c>
      <c r="C3796" s="0" t="s">
        <v>88</v>
      </c>
      <c r="D3796" s="0" t="s">
        <v>1223</v>
      </c>
      <c r="E3796" s="395" t="n">
        <v>7906.9</v>
      </c>
    </row>
    <row r="3797" customFormat="false" ht="12.75" hidden="false" customHeight="false" outlineLevel="0" collapsed="false">
      <c r="A3797" s="0" t="n">
        <v>41214</v>
      </c>
      <c r="B3797" s="0" t="s">
        <v>4989</v>
      </c>
      <c r="C3797" s="0" t="s">
        <v>88</v>
      </c>
      <c r="D3797" s="0" t="s">
        <v>1223</v>
      </c>
      <c r="E3797" s="395" t="n">
        <v>1667.15</v>
      </c>
    </row>
    <row r="3798" customFormat="false" ht="12.75" hidden="false" customHeight="false" outlineLevel="0" collapsed="false">
      <c r="A3798" s="0" t="n">
        <v>41215</v>
      </c>
      <c r="B3798" s="0" t="s">
        <v>4990</v>
      </c>
      <c r="C3798" s="0" t="s">
        <v>88</v>
      </c>
      <c r="D3798" s="0" t="s">
        <v>1223</v>
      </c>
      <c r="E3798" s="395" t="n">
        <v>2510.13</v>
      </c>
    </row>
    <row r="3799" customFormat="false" ht="12.75" hidden="false" customHeight="false" outlineLevel="0" collapsed="false">
      <c r="A3799" s="0" t="n">
        <v>41221</v>
      </c>
      <c r="B3799" s="0" t="s">
        <v>4991</v>
      </c>
      <c r="C3799" s="0" t="s">
        <v>88</v>
      </c>
      <c r="D3799" s="0" t="s">
        <v>1223</v>
      </c>
      <c r="E3799" s="395" t="n">
        <v>7268.12</v>
      </c>
    </row>
    <row r="3800" customFormat="false" ht="12.75" hidden="false" customHeight="false" outlineLevel="0" collapsed="false">
      <c r="A3800" s="0" t="n">
        <v>41222</v>
      </c>
      <c r="B3800" s="0" t="s">
        <v>4992</v>
      </c>
      <c r="C3800" s="0" t="s">
        <v>88</v>
      </c>
      <c r="D3800" s="0" t="s">
        <v>1223</v>
      </c>
      <c r="E3800" s="395" t="n">
        <v>10400.77</v>
      </c>
    </row>
    <row r="3801" customFormat="false" ht="12.75" hidden="false" customHeight="false" outlineLevel="0" collapsed="false">
      <c r="A3801" s="0" t="n">
        <v>41195</v>
      </c>
      <c r="B3801" s="0" t="s">
        <v>4993</v>
      </c>
      <c r="C3801" s="0" t="s">
        <v>88</v>
      </c>
      <c r="D3801" s="0" t="s">
        <v>1223</v>
      </c>
      <c r="E3801" s="395" t="n">
        <v>534.57</v>
      </c>
    </row>
    <row r="3802" customFormat="false" ht="12.75" hidden="false" customHeight="false" outlineLevel="0" collapsed="false">
      <c r="A3802" s="0" t="n">
        <v>41198</v>
      </c>
      <c r="B3802" s="0" t="s">
        <v>4994</v>
      </c>
      <c r="C3802" s="0" t="s">
        <v>88</v>
      </c>
      <c r="D3802" s="0" t="s">
        <v>1223</v>
      </c>
      <c r="E3802" s="395" t="n">
        <v>2088.97</v>
      </c>
    </row>
    <row r="3803" customFormat="false" ht="12.75" hidden="false" customHeight="false" outlineLevel="0" collapsed="false">
      <c r="A3803" s="0" t="n">
        <v>41196</v>
      </c>
      <c r="B3803" s="0" t="s">
        <v>4995</v>
      </c>
      <c r="C3803" s="0" t="s">
        <v>88</v>
      </c>
      <c r="D3803" s="0" t="s">
        <v>1223</v>
      </c>
      <c r="E3803" s="395" t="n">
        <v>662.63</v>
      </c>
    </row>
    <row r="3804" customFormat="false" ht="12.75" hidden="false" customHeight="false" outlineLevel="0" collapsed="false">
      <c r="A3804" s="0" t="n">
        <v>5033</v>
      </c>
      <c r="B3804" s="0" t="s">
        <v>4996</v>
      </c>
      <c r="C3804" s="0" t="s">
        <v>88</v>
      </c>
      <c r="D3804" s="0" t="s">
        <v>1223</v>
      </c>
      <c r="E3804" s="395" t="n">
        <v>870</v>
      </c>
    </row>
    <row r="3805" customFormat="false" ht="12.75" hidden="false" customHeight="false" outlineLevel="0" collapsed="false">
      <c r="A3805" s="0" t="n">
        <v>41197</v>
      </c>
      <c r="B3805" s="0" t="s">
        <v>4997</v>
      </c>
      <c r="C3805" s="0" t="s">
        <v>88</v>
      </c>
      <c r="D3805" s="0" t="s">
        <v>1223</v>
      </c>
      <c r="E3805" s="395" t="n">
        <v>1292.27</v>
      </c>
    </row>
    <row r="3806" customFormat="false" ht="12.75" hidden="false" customHeight="false" outlineLevel="0" collapsed="false">
      <c r="A3806" s="0" t="n">
        <v>12388</v>
      </c>
      <c r="B3806" s="0" t="s">
        <v>4998</v>
      </c>
      <c r="C3806" s="0" t="s">
        <v>88</v>
      </c>
      <c r="D3806" s="0" t="s">
        <v>1223</v>
      </c>
      <c r="E3806" s="395" t="n">
        <v>314.15</v>
      </c>
    </row>
    <row r="3807" customFormat="false" ht="12.75" hidden="false" customHeight="false" outlineLevel="0" collapsed="false">
      <c r="A3807" s="0" t="n">
        <v>2731</v>
      </c>
      <c r="B3807" s="0" t="s">
        <v>4999</v>
      </c>
      <c r="C3807" s="0" t="s">
        <v>740</v>
      </c>
      <c r="D3807" s="0" t="s">
        <v>1221</v>
      </c>
      <c r="E3807" s="395" t="n">
        <v>105.08</v>
      </c>
    </row>
    <row r="3808" customFormat="false" ht="12.75" hidden="false" customHeight="false" outlineLevel="0" collapsed="false">
      <c r="A3808" s="0" t="n">
        <v>41457</v>
      </c>
      <c r="B3808" s="0" t="s">
        <v>5000</v>
      </c>
      <c r="C3808" s="0" t="s">
        <v>88</v>
      </c>
      <c r="D3808" s="0" t="s">
        <v>1221</v>
      </c>
      <c r="E3808" s="395" t="n">
        <v>1212.36</v>
      </c>
    </row>
    <row r="3809" customFormat="false" ht="12.75" hidden="false" customHeight="false" outlineLevel="0" collapsed="false">
      <c r="A3809" s="0" t="n">
        <v>41458</v>
      </c>
      <c r="B3809" s="0" t="s">
        <v>5001</v>
      </c>
      <c r="C3809" s="0" t="s">
        <v>88</v>
      </c>
      <c r="D3809" s="0" t="s">
        <v>1221</v>
      </c>
      <c r="E3809" s="395" t="n">
        <v>1692.52</v>
      </c>
    </row>
    <row r="3810" customFormat="false" ht="12.75" hidden="false" customHeight="false" outlineLevel="0" collapsed="false">
      <c r="A3810" s="0" t="n">
        <v>41459</v>
      </c>
      <c r="B3810" s="0" t="s">
        <v>5002</v>
      </c>
      <c r="C3810" s="0" t="s">
        <v>88</v>
      </c>
      <c r="D3810" s="0" t="s">
        <v>1221</v>
      </c>
      <c r="E3810" s="395" t="n">
        <v>2360.93</v>
      </c>
    </row>
    <row r="3811" customFormat="false" ht="12.75" hidden="false" customHeight="false" outlineLevel="0" collapsed="false">
      <c r="A3811" s="0" t="n">
        <v>41461</v>
      </c>
      <c r="B3811" s="0" t="s">
        <v>5003</v>
      </c>
      <c r="C3811" s="0" t="s">
        <v>88</v>
      </c>
      <c r="D3811" s="0" t="s">
        <v>1221</v>
      </c>
      <c r="E3811" s="395" t="n">
        <v>3219.01</v>
      </c>
    </row>
    <row r="3812" customFormat="false" ht="12.75" hidden="false" customHeight="false" outlineLevel="0" collapsed="false">
      <c r="A3812" s="0" t="n">
        <v>44537</v>
      </c>
      <c r="B3812" s="0" t="s">
        <v>5004</v>
      </c>
      <c r="C3812" s="0" t="s">
        <v>2335</v>
      </c>
      <c r="D3812" s="0" t="s">
        <v>1221</v>
      </c>
      <c r="E3812" s="395" t="n">
        <v>378.9</v>
      </c>
    </row>
    <row r="3813" customFormat="false" ht="12.75" hidden="false" customHeight="false" outlineLevel="0" collapsed="false">
      <c r="A3813" s="0" t="n">
        <v>11844</v>
      </c>
      <c r="B3813" s="0" t="s">
        <v>5005</v>
      </c>
      <c r="C3813" s="0" t="s">
        <v>740</v>
      </c>
      <c r="D3813" s="0" t="s">
        <v>1221</v>
      </c>
      <c r="E3813" s="395" t="n">
        <v>62.97</v>
      </c>
    </row>
    <row r="3814" customFormat="false" ht="12.75" hidden="false" customHeight="false" outlineLevel="0" collapsed="false">
      <c r="A3814" s="0" t="n">
        <v>4465</v>
      </c>
      <c r="B3814" s="0" t="s">
        <v>5006</v>
      </c>
      <c r="C3814" s="0" t="s">
        <v>740</v>
      </c>
      <c r="D3814" s="0" t="s">
        <v>1221</v>
      </c>
      <c r="E3814" s="395" t="n">
        <v>52.33</v>
      </c>
    </row>
    <row r="3815" customFormat="false" ht="12.75" hidden="false" customHeight="false" outlineLevel="0" collapsed="false">
      <c r="A3815" s="0" t="n">
        <v>35273</v>
      </c>
      <c r="B3815" s="0" t="s">
        <v>5007</v>
      </c>
      <c r="C3815" s="0" t="s">
        <v>740</v>
      </c>
      <c r="D3815" s="0" t="s">
        <v>1221</v>
      </c>
      <c r="E3815" s="395" t="n">
        <v>62.76</v>
      </c>
    </row>
    <row r="3816" customFormat="false" ht="12.75" hidden="false" customHeight="false" outlineLevel="0" collapsed="false">
      <c r="A3816" s="0" t="n">
        <v>4470</v>
      </c>
      <c r="B3816" s="0" t="s">
        <v>5008</v>
      </c>
      <c r="C3816" s="0" t="s">
        <v>740</v>
      </c>
      <c r="D3816" s="0" t="s">
        <v>1221</v>
      </c>
      <c r="E3816" s="395" t="n">
        <v>144.84</v>
      </c>
    </row>
    <row r="3817" customFormat="false" ht="12.75" hidden="false" customHeight="false" outlineLevel="0" collapsed="false">
      <c r="A3817" s="0" t="n">
        <v>20208</v>
      </c>
      <c r="B3817" s="0" t="s">
        <v>5009</v>
      </c>
      <c r="C3817" s="0" t="s">
        <v>740</v>
      </c>
      <c r="D3817" s="0" t="s">
        <v>1221</v>
      </c>
      <c r="E3817" s="395" t="n">
        <v>130.35</v>
      </c>
    </row>
    <row r="3818" customFormat="false" ht="12.75" hidden="false" customHeight="false" outlineLevel="0" collapsed="false">
      <c r="A3818" s="0" t="n">
        <v>20204</v>
      </c>
      <c r="B3818" s="0" t="s">
        <v>5010</v>
      </c>
      <c r="C3818" s="0" t="s">
        <v>740</v>
      </c>
      <c r="D3818" s="0" t="s">
        <v>1221</v>
      </c>
      <c r="E3818" s="395" t="n">
        <v>96.56</v>
      </c>
    </row>
    <row r="3819" customFormat="false" ht="12.75" hidden="false" customHeight="false" outlineLevel="0" collapsed="false">
      <c r="A3819" s="0" t="n">
        <v>4437</v>
      </c>
      <c r="B3819" s="0" t="s">
        <v>5011</v>
      </c>
      <c r="C3819" s="0" t="s">
        <v>740</v>
      </c>
      <c r="D3819" s="0" t="s">
        <v>1221</v>
      </c>
      <c r="E3819" s="395" t="n">
        <v>108.63</v>
      </c>
    </row>
    <row r="3820" customFormat="false" ht="12.75" hidden="false" customHeight="false" outlineLevel="0" collapsed="false">
      <c r="A3820" s="0" t="n">
        <v>14580</v>
      </c>
      <c r="B3820" s="0" t="s">
        <v>5012</v>
      </c>
      <c r="C3820" s="0" t="s">
        <v>740</v>
      </c>
      <c r="D3820" s="0" t="s">
        <v>1221</v>
      </c>
      <c r="E3820" s="395" t="n">
        <v>108.63</v>
      </c>
    </row>
    <row r="3821" customFormat="false" ht="12.75" hidden="false" customHeight="false" outlineLevel="0" collapsed="false">
      <c r="A3821" s="0" t="n">
        <v>40304</v>
      </c>
      <c r="B3821" s="0" t="s">
        <v>5013</v>
      </c>
      <c r="C3821" s="0" t="s">
        <v>753</v>
      </c>
      <c r="D3821" s="0" t="s">
        <v>1221</v>
      </c>
      <c r="E3821" s="395" t="n">
        <v>28.5</v>
      </c>
    </row>
    <row r="3822" customFormat="false" ht="12.75" hidden="false" customHeight="false" outlineLevel="0" collapsed="false">
      <c r="A3822" s="0" t="n">
        <v>5065</v>
      </c>
      <c r="B3822" s="0" t="s">
        <v>5014</v>
      </c>
      <c r="C3822" s="0" t="s">
        <v>753</v>
      </c>
      <c r="D3822" s="0" t="s">
        <v>1221</v>
      </c>
      <c r="E3822" s="395" t="n">
        <v>43.92</v>
      </c>
    </row>
    <row r="3823" customFormat="false" ht="12.75" hidden="false" customHeight="false" outlineLevel="0" collapsed="false">
      <c r="A3823" s="0" t="n">
        <v>5072</v>
      </c>
      <c r="B3823" s="0" t="s">
        <v>5015</v>
      </c>
      <c r="C3823" s="0" t="s">
        <v>753</v>
      </c>
      <c r="D3823" s="0" t="s">
        <v>1221</v>
      </c>
      <c r="E3823" s="395" t="n">
        <v>40.63</v>
      </c>
    </row>
    <row r="3824" customFormat="false" ht="12.75" hidden="false" customHeight="false" outlineLevel="0" collapsed="false">
      <c r="A3824" s="0" t="n">
        <v>5066</v>
      </c>
      <c r="B3824" s="0" t="s">
        <v>5016</v>
      </c>
      <c r="C3824" s="0" t="s">
        <v>753</v>
      </c>
      <c r="D3824" s="0" t="s">
        <v>1221</v>
      </c>
      <c r="E3824" s="395" t="n">
        <v>30.43</v>
      </c>
    </row>
    <row r="3825" customFormat="false" ht="12.75" hidden="false" customHeight="false" outlineLevel="0" collapsed="false">
      <c r="A3825" s="0" t="n">
        <v>5063</v>
      </c>
      <c r="B3825" s="0" t="s">
        <v>5017</v>
      </c>
      <c r="C3825" s="0" t="s">
        <v>753</v>
      </c>
      <c r="D3825" s="0" t="s">
        <v>1221</v>
      </c>
      <c r="E3825" s="395" t="n">
        <v>27.55</v>
      </c>
    </row>
    <row r="3826" customFormat="false" ht="12.75" hidden="false" customHeight="false" outlineLevel="0" collapsed="false">
      <c r="A3826" s="0" t="n">
        <v>20247</v>
      </c>
      <c r="B3826" s="0" t="s">
        <v>5018</v>
      </c>
      <c r="C3826" s="0" t="s">
        <v>753</v>
      </c>
      <c r="D3826" s="0" t="s">
        <v>1221</v>
      </c>
      <c r="E3826" s="395" t="n">
        <v>25.57</v>
      </c>
    </row>
    <row r="3827" customFormat="false" ht="12.75" hidden="false" customHeight="false" outlineLevel="0" collapsed="false">
      <c r="A3827" s="0" t="n">
        <v>5074</v>
      </c>
      <c r="B3827" s="0" t="s">
        <v>5019</v>
      </c>
      <c r="C3827" s="0" t="s">
        <v>753</v>
      </c>
      <c r="D3827" s="0" t="s">
        <v>1221</v>
      </c>
      <c r="E3827" s="395" t="n">
        <v>25.87</v>
      </c>
    </row>
    <row r="3828" customFormat="false" ht="12.75" hidden="false" customHeight="false" outlineLevel="0" collapsed="false">
      <c r="A3828" s="0" t="n">
        <v>5067</v>
      </c>
      <c r="B3828" s="0" t="s">
        <v>5020</v>
      </c>
      <c r="C3828" s="0" t="s">
        <v>753</v>
      </c>
      <c r="D3828" s="0" t="s">
        <v>1221</v>
      </c>
      <c r="E3828" s="395" t="n">
        <v>24.61</v>
      </c>
    </row>
    <row r="3829" customFormat="false" ht="12.75" hidden="false" customHeight="false" outlineLevel="0" collapsed="false">
      <c r="A3829" s="0" t="n">
        <v>5078</v>
      </c>
      <c r="B3829" s="0" t="s">
        <v>5021</v>
      </c>
      <c r="C3829" s="0" t="s">
        <v>753</v>
      </c>
      <c r="D3829" s="0" t="s">
        <v>1221</v>
      </c>
      <c r="E3829" s="395" t="n">
        <v>24.33</v>
      </c>
    </row>
    <row r="3830" customFormat="false" ht="12.75" hidden="false" customHeight="false" outlineLevel="0" collapsed="false">
      <c r="A3830" s="0" t="n">
        <v>5068</v>
      </c>
      <c r="B3830" s="0" t="s">
        <v>5022</v>
      </c>
      <c r="C3830" s="0" t="s">
        <v>753</v>
      </c>
      <c r="D3830" s="0" t="s">
        <v>1221</v>
      </c>
      <c r="E3830" s="395" t="n">
        <v>23.09</v>
      </c>
    </row>
    <row r="3831" customFormat="false" ht="12.75" hidden="false" customHeight="false" outlineLevel="0" collapsed="false">
      <c r="A3831" s="0" t="n">
        <v>5073</v>
      </c>
      <c r="B3831" s="0" t="s">
        <v>5023</v>
      </c>
      <c r="C3831" s="0" t="s">
        <v>753</v>
      </c>
      <c r="D3831" s="0" t="s">
        <v>1221</v>
      </c>
      <c r="E3831" s="395" t="n">
        <v>23.54</v>
      </c>
    </row>
    <row r="3832" customFormat="false" ht="12.75" hidden="false" customHeight="false" outlineLevel="0" collapsed="false">
      <c r="A3832" s="0" t="n">
        <v>5069</v>
      </c>
      <c r="B3832" s="0" t="s">
        <v>5024</v>
      </c>
      <c r="C3832" s="0" t="s">
        <v>753</v>
      </c>
      <c r="D3832" s="0" t="s">
        <v>1221</v>
      </c>
      <c r="E3832" s="395" t="n">
        <v>23.54</v>
      </c>
    </row>
    <row r="3833" customFormat="false" ht="12.75" hidden="false" customHeight="false" outlineLevel="0" collapsed="false">
      <c r="A3833" s="0" t="n">
        <v>5070</v>
      </c>
      <c r="B3833" s="0" t="s">
        <v>5025</v>
      </c>
      <c r="C3833" s="0" t="s">
        <v>753</v>
      </c>
      <c r="D3833" s="0" t="s">
        <v>1221</v>
      </c>
      <c r="E3833" s="395" t="n">
        <v>23.79</v>
      </c>
    </row>
    <row r="3834" customFormat="false" ht="12.75" hidden="false" customHeight="false" outlineLevel="0" collapsed="false">
      <c r="A3834" s="0" t="n">
        <v>5071</v>
      </c>
      <c r="B3834" s="0" t="s">
        <v>5026</v>
      </c>
      <c r="C3834" s="0" t="s">
        <v>753</v>
      </c>
      <c r="D3834" s="0" t="s">
        <v>1221</v>
      </c>
      <c r="E3834" s="395" t="n">
        <v>23.09</v>
      </c>
    </row>
    <row r="3835" customFormat="false" ht="12.75" hidden="false" customHeight="false" outlineLevel="0" collapsed="false">
      <c r="A3835" s="0" t="n">
        <v>5061</v>
      </c>
      <c r="B3835" s="0" t="s">
        <v>5027</v>
      </c>
      <c r="C3835" s="0" t="s">
        <v>753</v>
      </c>
      <c r="D3835" s="0" t="s">
        <v>1228</v>
      </c>
      <c r="E3835" s="395" t="n">
        <v>22.7</v>
      </c>
    </row>
    <row r="3836" customFormat="false" ht="12.75" hidden="false" customHeight="false" outlineLevel="0" collapsed="false">
      <c r="A3836" s="0" t="n">
        <v>5075</v>
      </c>
      <c r="B3836" s="0" t="s">
        <v>752</v>
      </c>
      <c r="C3836" s="0" t="s">
        <v>753</v>
      </c>
      <c r="D3836" s="0" t="s">
        <v>1221</v>
      </c>
      <c r="E3836" s="395" t="n">
        <v>23.09</v>
      </c>
    </row>
    <row r="3837" customFormat="false" ht="12.75" hidden="false" customHeight="false" outlineLevel="0" collapsed="false">
      <c r="A3837" s="0" t="n">
        <v>39027</v>
      </c>
      <c r="B3837" s="0" t="s">
        <v>5028</v>
      </c>
      <c r="C3837" s="0" t="s">
        <v>753</v>
      </c>
      <c r="D3837" s="0" t="s">
        <v>1221</v>
      </c>
      <c r="E3837" s="395" t="n">
        <v>23.07</v>
      </c>
    </row>
    <row r="3838" customFormat="false" ht="12.75" hidden="false" customHeight="false" outlineLevel="0" collapsed="false">
      <c r="A3838" s="0" t="n">
        <v>5062</v>
      </c>
      <c r="B3838" s="0" t="s">
        <v>5029</v>
      </c>
      <c r="C3838" s="0" t="s">
        <v>753</v>
      </c>
      <c r="D3838" s="0" t="s">
        <v>1221</v>
      </c>
      <c r="E3838" s="395" t="n">
        <v>23.4</v>
      </c>
    </row>
    <row r="3839" customFormat="false" ht="12.75" hidden="false" customHeight="false" outlineLevel="0" collapsed="false">
      <c r="A3839" s="0" t="n">
        <v>40568</v>
      </c>
      <c r="B3839" s="0" t="s">
        <v>5030</v>
      </c>
      <c r="C3839" s="0" t="s">
        <v>753</v>
      </c>
      <c r="D3839" s="0" t="s">
        <v>1221</v>
      </c>
      <c r="E3839" s="395" t="n">
        <v>23.26</v>
      </c>
    </row>
    <row r="3840" customFormat="false" ht="12.75" hidden="false" customHeight="false" outlineLevel="0" collapsed="false">
      <c r="A3840" s="0" t="n">
        <v>39026</v>
      </c>
      <c r="B3840" s="0" t="s">
        <v>5031</v>
      </c>
      <c r="C3840" s="0" t="s">
        <v>753</v>
      </c>
      <c r="D3840" s="0" t="s">
        <v>1221</v>
      </c>
      <c r="E3840" s="395" t="n">
        <v>25.96</v>
      </c>
    </row>
    <row r="3841" customFormat="false" ht="12.75" hidden="false" customHeight="false" outlineLevel="0" collapsed="false">
      <c r="A3841" s="0" t="n">
        <v>42431</v>
      </c>
      <c r="B3841" s="0" t="s">
        <v>5032</v>
      </c>
      <c r="C3841" s="0" t="s">
        <v>88</v>
      </c>
      <c r="D3841" s="0" t="s">
        <v>1223</v>
      </c>
      <c r="E3841" s="395" t="n">
        <v>3922.99</v>
      </c>
    </row>
    <row r="3842" customFormat="false" ht="12.75" hidden="false" customHeight="false" outlineLevel="0" collapsed="false">
      <c r="A3842" s="0" t="n">
        <v>44074</v>
      </c>
      <c r="B3842" s="0" t="s">
        <v>5033</v>
      </c>
      <c r="C3842" s="0" t="s">
        <v>1271</v>
      </c>
      <c r="D3842" s="0" t="s">
        <v>1221</v>
      </c>
      <c r="E3842" s="395" t="n">
        <v>605.21</v>
      </c>
    </row>
    <row r="3843" customFormat="false" ht="12.75" hidden="false" customHeight="false" outlineLevel="0" collapsed="false">
      <c r="A3843" s="0" t="n">
        <v>44072</v>
      </c>
      <c r="B3843" s="0" t="s">
        <v>5034</v>
      </c>
      <c r="C3843" s="0" t="s">
        <v>1271</v>
      </c>
      <c r="D3843" s="0" t="s">
        <v>1221</v>
      </c>
      <c r="E3843" s="395" t="n">
        <v>124.32</v>
      </c>
    </row>
    <row r="3844" customFormat="false" ht="12.75" hidden="false" customHeight="false" outlineLevel="0" collapsed="false">
      <c r="A3844" s="0" t="n">
        <v>511</v>
      </c>
      <c r="B3844" s="0" t="s">
        <v>5035</v>
      </c>
      <c r="C3844" s="0" t="s">
        <v>1271</v>
      </c>
      <c r="D3844" s="0" t="s">
        <v>1228</v>
      </c>
      <c r="E3844" s="395" t="n">
        <v>16.5</v>
      </c>
    </row>
    <row r="3845" customFormat="false" ht="12.75" hidden="false" customHeight="false" outlineLevel="0" collapsed="false">
      <c r="A3845" s="0" t="n">
        <v>37540</v>
      </c>
      <c r="B3845" s="0" t="s">
        <v>5036</v>
      </c>
      <c r="C3845" s="0" t="s">
        <v>88</v>
      </c>
      <c r="D3845" s="0" t="s">
        <v>1221</v>
      </c>
      <c r="E3845" s="395" t="n">
        <v>89636.32</v>
      </c>
    </row>
    <row r="3846" customFormat="false" ht="12.75" hidden="false" customHeight="false" outlineLevel="0" collapsed="false">
      <c r="A3846" s="0" t="n">
        <v>37548</v>
      </c>
      <c r="B3846" s="0" t="s">
        <v>5037</v>
      </c>
      <c r="C3846" s="0" t="s">
        <v>88</v>
      </c>
      <c r="D3846" s="0" t="s">
        <v>1221</v>
      </c>
      <c r="E3846" s="395" t="n">
        <v>118812.49</v>
      </c>
    </row>
    <row r="3847" customFormat="false" ht="12.75" hidden="false" customHeight="false" outlineLevel="0" collapsed="false">
      <c r="A3847" s="0" t="n">
        <v>39828</v>
      </c>
      <c r="B3847" s="0" t="s">
        <v>5038</v>
      </c>
      <c r="C3847" s="0" t="s">
        <v>88</v>
      </c>
      <c r="D3847" s="0" t="s">
        <v>1221</v>
      </c>
      <c r="E3847" s="395" t="n">
        <v>712.76</v>
      </c>
    </row>
    <row r="3848" customFormat="false" ht="12.75" hidden="false" customHeight="false" outlineLevel="0" collapsed="false">
      <c r="A3848" s="0" t="n">
        <v>12273</v>
      </c>
      <c r="B3848" s="0" t="s">
        <v>5039</v>
      </c>
      <c r="C3848" s="0" t="s">
        <v>88</v>
      </c>
      <c r="D3848" s="0" t="s">
        <v>1221</v>
      </c>
      <c r="E3848" s="395" t="n">
        <v>69.24</v>
      </c>
    </row>
    <row r="3849" customFormat="false" ht="12.75" hidden="false" customHeight="false" outlineLevel="0" collapsed="false">
      <c r="A3849" s="0" t="n">
        <v>38392</v>
      </c>
      <c r="B3849" s="0" t="s">
        <v>5040</v>
      </c>
      <c r="C3849" s="0" t="s">
        <v>88</v>
      </c>
      <c r="D3849" s="0" t="s">
        <v>1221</v>
      </c>
      <c r="E3849" s="395" t="n">
        <v>55.05</v>
      </c>
    </row>
    <row r="3850" customFormat="false" ht="12.75" hidden="false" customHeight="false" outlineLevel="0" collapsed="false">
      <c r="A3850" s="0" t="n">
        <v>11735</v>
      </c>
      <c r="B3850" s="0" t="s">
        <v>5041</v>
      </c>
      <c r="C3850" s="0" t="s">
        <v>88</v>
      </c>
      <c r="D3850" s="0" t="s">
        <v>1221</v>
      </c>
      <c r="E3850" s="395" t="n">
        <v>12.38</v>
      </c>
    </row>
    <row r="3851" customFormat="false" ht="12.75" hidden="false" customHeight="false" outlineLevel="0" collapsed="false">
      <c r="A3851" s="0" t="n">
        <v>11737</v>
      </c>
      <c r="B3851" s="0" t="s">
        <v>5042</v>
      </c>
      <c r="C3851" s="0" t="s">
        <v>88</v>
      </c>
      <c r="D3851" s="0" t="s">
        <v>1221</v>
      </c>
      <c r="E3851" s="395" t="n">
        <v>17.56</v>
      </c>
    </row>
    <row r="3852" customFormat="false" ht="12.75" hidden="false" customHeight="false" outlineLevel="0" collapsed="false">
      <c r="A3852" s="0" t="n">
        <v>11738</v>
      </c>
      <c r="B3852" s="0" t="s">
        <v>5043</v>
      </c>
      <c r="C3852" s="0" t="s">
        <v>88</v>
      </c>
      <c r="D3852" s="0" t="s">
        <v>1221</v>
      </c>
      <c r="E3852" s="395" t="n">
        <v>22.15</v>
      </c>
    </row>
    <row r="3853" customFormat="false" ht="12.75" hidden="false" customHeight="false" outlineLevel="0" collapsed="false">
      <c r="A3853" s="0" t="n">
        <v>36143</v>
      </c>
      <c r="B3853" s="0" t="s">
        <v>5044</v>
      </c>
      <c r="C3853" s="0" t="s">
        <v>88</v>
      </c>
      <c r="D3853" s="0" t="s">
        <v>1221</v>
      </c>
      <c r="E3853" s="395" t="n">
        <v>30.66</v>
      </c>
    </row>
    <row r="3854" customFormat="false" ht="12.75" hidden="false" customHeight="false" outlineLevel="0" collapsed="false">
      <c r="A3854" s="0" t="n">
        <v>36142</v>
      </c>
      <c r="B3854" s="0" t="s">
        <v>5045</v>
      </c>
      <c r="C3854" s="0" t="s">
        <v>88</v>
      </c>
      <c r="D3854" s="0" t="s">
        <v>1221</v>
      </c>
      <c r="E3854" s="395" t="n">
        <v>2.24</v>
      </c>
    </row>
    <row r="3855" customFormat="false" ht="12.75" hidden="false" customHeight="false" outlineLevel="0" collapsed="false">
      <c r="A3855" s="0" t="n">
        <v>36146</v>
      </c>
      <c r="B3855" s="0" t="s">
        <v>5046</v>
      </c>
      <c r="C3855" s="0" t="s">
        <v>88</v>
      </c>
      <c r="D3855" s="0" t="s">
        <v>1221</v>
      </c>
      <c r="E3855" s="395" t="n">
        <v>254.32</v>
      </c>
    </row>
    <row r="3856" customFormat="false" ht="12.75" hidden="false" customHeight="false" outlineLevel="0" collapsed="false">
      <c r="A3856" s="0" t="n">
        <v>39015</v>
      </c>
      <c r="B3856" s="0" t="s">
        <v>5047</v>
      </c>
      <c r="C3856" s="0" t="s">
        <v>88</v>
      </c>
      <c r="D3856" s="0" t="s">
        <v>1223</v>
      </c>
      <c r="E3856" s="395" t="n">
        <v>0.97</v>
      </c>
    </row>
    <row r="3857" customFormat="false" ht="12.75" hidden="false" customHeight="false" outlineLevel="0" collapsed="false">
      <c r="A3857" s="0" t="n">
        <v>38377</v>
      </c>
      <c r="B3857" s="0" t="s">
        <v>5048</v>
      </c>
      <c r="C3857" s="0" t="s">
        <v>88</v>
      </c>
      <c r="D3857" s="0" t="s">
        <v>1221</v>
      </c>
      <c r="E3857" s="395" t="n">
        <v>52.87</v>
      </c>
    </row>
    <row r="3858" customFormat="false" ht="12.75" hidden="false" customHeight="false" outlineLevel="0" collapsed="false">
      <c r="A3858" s="0" t="n">
        <v>38376</v>
      </c>
      <c r="B3858" s="0" t="s">
        <v>5049</v>
      </c>
      <c r="C3858" s="0" t="s">
        <v>88</v>
      </c>
      <c r="D3858" s="0" t="s">
        <v>1221</v>
      </c>
      <c r="E3858" s="395" t="n">
        <v>60.28</v>
      </c>
    </row>
    <row r="3859" customFormat="false" ht="12.75" hidden="false" customHeight="false" outlineLevel="0" collapsed="false">
      <c r="A3859" s="0" t="n">
        <v>38116</v>
      </c>
      <c r="B3859" s="0" t="s">
        <v>5050</v>
      </c>
      <c r="C3859" s="0" t="s">
        <v>88</v>
      </c>
      <c r="D3859" s="0" t="s">
        <v>1221</v>
      </c>
      <c r="E3859" s="395" t="n">
        <v>6.83</v>
      </c>
    </row>
    <row r="3860" customFormat="false" ht="12.75" hidden="false" customHeight="false" outlineLevel="0" collapsed="false">
      <c r="A3860" s="0" t="n">
        <v>38066</v>
      </c>
      <c r="B3860" s="0" t="s">
        <v>5051</v>
      </c>
      <c r="C3860" s="0" t="s">
        <v>88</v>
      </c>
      <c r="D3860" s="0" t="s">
        <v>1221</v>
      </c>
      <c r="E3860" s="395" t="n">
        <v>11.27</v>
      </c>
    </row>
    <row r="3861" customFormat="false" ht="12.75" hidden="false" customHeight="false" outlineLevel="0" collapsed="false">
      <c r="A3861" s="0" t="n">
        <v>38117</v>
      </c>
      <c r="B3861" s="0" t="s">
        <v>5052</v>
      </c>
      <c r="C3861" s="0" t="s">
        <v>88</v>
      </c>
      <c r="D3861" s="0" t="s">
        <v>1221</v>
      </c>
      <c r="E3861" s="395" t="n">
        <v>11.63</v>
      </c>
    </row>
    <row r="3862" customFormat="false" ht="12.75" hidden="false" customHeight="false" outlineLevel="0" collapsed="false">
      <c r="A3862" s="0" t="n">
        <v>38067</v>
      </c>
      <c r="B3862" s="0" t="s">
        <v>5053</v>
      </c>
      <c r="C3862" s="0" t="s">
        <v>88</v>
      </c>
      <c r="D3862" s="0" t="s">
        <v>1221</v>
      </c>
      <c r="E3862" s="395" t="n">
        <v>15.87</v>
      </c>
    </row>
    <row r="3863" customFormat="false" ht="12.75" hidden="false" customHeight="false" outlineLevel="0" collapsed="false">
      <c r="A3863" s="0" t="n">
        <v>11522</v>
      </c>
      <c r="B3863" s="0" t="s">
        <v>5054</v>
      </c>
      <c r="C3863" s="0" t="s">
        <v>88</v>
      </c>
      <c r="D3863" s="0" t="s">
        <v>1221</v>
      </c>
      <c r="E3863" s="395" t="n">
        <v>12.27</v>
      </c>
    </row>
    <row r="3864" customFormat="false" ht="12.75" hidden="false" customHeight="false" outlineLevel="0" collapsed="false">
      <c r="A3864" s="0" t="n">
        <v>43600</v>
      </c>
      <c r="B3864" s="0" t="s">
        <v>5055</v>
      </c>
      <c r="C3864" s="0" t="s">
        <v>88</v>
      </c>
      <c r="D3864" s="0" t="s">
        <v>1221</v>
      </c>
      <c r="E3864" s="395" t="n">
        <v>49.16</v>
      </c>
    </row>
    <row r="3865" customFormat="false" ht="12.75" hidden="false" customHeight="false" outlineLevel="0" collapsed="false">
      <c r="A3865" s="0" t="n">
        <v>5080</v>
      </c>
      <c r="B3865" s="0" t="s">
        <v>5056</v>
      </c>
      <c r="C3865" s="0" t="s">
        <v>88</v>
      </c>
      <c r="D3865" s="0" t="s">
        <v>1221</v>
      </c>
      <c r="E3865" s="395" t="n">
        <v>19.17</v>
      </c>
    </row>
    <row r="3866" customFormat="false" ht="12.75" hidden="false" customHeight="false" outlineLevel="0" collapsed="false">
      <c r="A3866" s="0" t="n">
        <v>38168</v>
      </c>
      <c r="B3866" s="0" t="s">
        <v>5057</v>
      </c>
      <c r="C3866" s="0" t="s">
        <v>88</v>
      </c>
      <c r="D3866" s="0" t="s">
        <v>1221</v>
      </c>
      <c r="E3866" s="395" t="n">
        <v>133.83</v>
      </c>
    </row>
    <row r="3867" customFormat="false" ht="12.75" hidden="false" customHeight="false" outlineLevel="0" collapsed="false">
      <c r="A3867" s="0" t="n">
        <v>43601</v>
      </c>
      <c r="B3867" s="0" t="s">
        <v>5058</v>
      </c>
      <c r="C3867" s="0" t="s">
        <v>88</v>
      </c>
      <c r="D3867" s="0" t="s">
        <v>1221</v>
      </c>
      <c r="E3867" s="395" t="n">
        <v>66.91</v>
      </c>
    </row>
    <row r="3868" customFormat="false" ht="12.75" hidden="false" customHeight="false" outlineLevel="0" collapsed="false">
      <c r="A3868" s="0" t="n">
        <v>13393</v>
      </c>
      <c r="B3868" s="0" t="s">
        <v>5059</v>
      </c>
      <c r="C3868" s="0" t="s">
        <v>88</v>
      </c>
      <c r="D3868" s="0" t="s">
        <v>1221</v>
      </c>
      <c r="E3868" s="395" t="n">
        <v>432.88</v>
      </c>
    </row>
    <row r="3869" customFormat="false" ht="12.75" hidden="false" customHeight="false" outlineLevel="0" collapsed="false">
      <c r="A3869" s="0" t="n">
        <v>13395</v>
      </c>
      <c r="B3869" s="0" t="s">
        <v>5060</v>
      </c>
      <c r="C3869" s="0" t="s">
        <v>88</v>
      </c>
      <c r="D3869" s="0" t="s">
        <v>1221</v>
      </c>
      <c r="E3869" s="395" t="n">
        <v>606.64</v>
      </c>
    </row>
    <row r="3870" customFormat="false" ht="12.75" hidden="false" customHeight="false" outlineLevel="0" collapsed="false">
      <c r="A3870" s="0" t="n">
        <v>12039</v>
      </c>
      <c r="B3870" s="0" t="s">
        <v>5061</v>
      </c>
      <c r="C3870" s="0" t="s">
        <v>88</v>
      </c>
      <c r="D3870" s="0" t="s">
        <v>1221</v>
      </c>
      <c r="E3870" s="395" t="n">
        <v>637.51</v>
      </c>
    </row>
    <row r="3871" customFormat="false" ht="12.75" hidden="false" customHeight="false" outlineLevel="0" collapsed="false">
      <c r="A3871" s="0" t="n">
        <v>13396</v>
      </c>
      <c r="B3871" s="0" t="s">
        <v>5062</v>
      </c>
      <c r="C3871" s="0" t="s">
        <v>88</v>
      </c>
      <c r="D3871" s="0" t="s">
        <v>1221</v>
      </c>
      <c r="E3871" s="395" t="n">
        <v>895.35</v>
      </c>
    </row>
    <row r="3872" customFormat="false" ht="12.75" hidden="false" customHeight="false" outlineLevel="0" collapsed="false">
      <c r="A3872" s="0" t="n">
        <v>12041</v>
      </c>
      <c r="B3872" s="0" t="s">
        <v>5063</v>
      </c>
      <c r="C3872" s="0" t="s">
        <v>88</v>
      </c>
      <c r="D3872" s="0" t="s">
        <v>1221</v>
      </c>
      <c r="E3872" s="395" t="n">
        <v>731.11</v>
      </c>
    </row>
    <row r="3873" customFormat="false" ht="12.75" hidden="false" customHeight="false" outlineLevel="0" collapsed="false">
      <c r="A3873" s="0" t="n">
        <v>12043</v>
      </c>
      <c r="B3873" s="0" t="s">
        <v>5064</v>
      </c>
      <c r="C3873" s="0" t="s">
        <v>88</v>
      </c>
      <c r="D3873" s="0" t="s">
        <v>1221</v>
      </c>
      <c r="E3873" s="395" t="n">
        <v>1543.61</v>
      </c>
    </row>
    <row r="3874" customFormat="false" ht="12.75" hidden="false" customHeight="false" outlineLevel="0" collapsed="false">
      <c r="A3874" s="0" t="n">
        <v>39762</v>
      </c>
      <c r="B3874" s="0" t="s">
        <v>5065</v>
      </c>
      <c r="C3874" s="0" t="s">
        <v>88</v>
      </c>
      <c r="D3874" s="0" t="s">
        <v>1221</v>
      </c>
      <c r="E3874" s="395" t="n">
        <v>734.8</v>
      </c>
    </row>
    <row r="3875" customFormat="false" ht="12.75" hidden="false" customHeight="false" outlineLevel="0" collapsed="false">
      <c r="A3875" s="0" t="n">
        <v>12042</v>
      </c>
      <c r="B3875" s="0" t="s">
        <v>5066</v>
      </c>
      <c r="C3875" s="0" t="s">
        <v>88</v>
      </c>
      <c r="D3875" s="0" t="s">
        <v>1221</v>
      </c>
      <c r="E3875" s="395" t="n">
        <v>1072.78</v>
      </c>
    </row>
    <row r="3876" customFormat="false" ht="12.75" hidden="false" customHeight="false" outlineLevel="0" collapsed="false">
      <c r="A3876" s="0" t="n">
        <v>39763</v>
      </c>
      <c r="B3876" s="0" t="s">
        <v>5067</v>
      </c>
      <c r="C3876" s="0" t="s">
        <v>88</v>
      </c>
      <c r="D3876" s="0" t="s">
        <v>1221</v>
      </c>
      <c r="E3876" s="395" t="n">
        <v>1255.55</v>
      </c>
    </row>
    <row r="3877" customFormat="false" ht="12.75" hidden="false" customHeight="false" outlineLevel="0" collapsed="false">
      <c r="A3877" s="0" t="n">
        <v>39760</v>
      </c>
      <c r="B3877" s="0" t="s">
        <v>5068</v>
      </c>
      <c r="C3877" s="0" t="s">
        <v>88</v>
      </c>
      <c r="D3877" s="0" t="s">
        <v>1221</v>
      </c>
      <c r="E3877" s="395" t="n">
        <v>1251.42</v>
      </c>
    </row>
    <row r="3878" customFormat="false" ht="12.75" hidden="false" customHeight="false" outlineLevel="0" collapsed="false">
      <c r="A3878" s="0" t="n">
        <v>39756</v>
      </c>
      <c r="B3878" s="0" t="s">
        <v>5069</v>
      </c>
      <c r="C3878" s="0" t="s">
        <v>88</v>
      </c>
      <c r="D3878" s="0" t="s">
        <v>1221</v>
      </c>
      <c r="E3878" s="395" t="n">
        <v>449.34</v>
      </c>
    </row>
    <row r="3879" customFormat="false" ht="12.75" hidden="false" customHeight="false" outlineLevel="0" collapsed="false">
      <c r="A3879" s="0" t="n">
        <v>12038</v>
      </c>
      <c r="B3879" s="0" t="s">
        <v>5070</v>
      </c>
      <c r="C3879" s="0" t="s">
        <v>88</v>
      </c>
      <c r="D3879" s="0" t="s">
        <v>1221</v>
      </c>
      <c r="E3879" s="395" t="n">
        <v>561.46</v>
      </c>
    </row>
    <row r="3880" customFormat="false" ht="12.75" hidden="false" customHeight="false" outlineLevel="0" collapsed="false">
      <c r="A3880" s="0" t="n">
        <v>39757</v>
      </c>
      <c r="B3880" s="0" t="s">
        <v>5071</v>
      </c>
      <c r="C3880" s="0" t="s">
        <v>88</v>
      </c>
      <c r="D3880" s="0" t="s">
        <v>1221</v>
      </c>
      <c r="E3880" s="395" t="n">
        <v>519.17</v>
      </c>
    </row>
    <row r="3881" customFormat="false" ht="12.75" hidden="false" customHeight="false" outlineLevel="0" collapsed="false">
      <c r="A3881" s="0" t="n">
        <v>39758</v>
      </c>
      <c r="B3881" s="0" t="s">
        <v>5072</v>
      </c>
      <c r="C3881" s="0" t="s">
        <v>88</v>
      </c>
      <c r="D3881" s="0" t="s">
        <v>1221</v>
      </c>
      <c r="E3881" s="395" t="n">
        <v>756.63</v>
      </c>
    </row>
    <row r="3882" customFormat="false" ht="12.75" hidden="false" customHeight="false" outlineLevel="0" collapsed="false">
      <c r="A3882" s="0" t="n">
        <v>39759</v>
      </c>
      <c r="B3882" s="0" t="s">
        <v>5073</v>
      </c>
      <c r="C3882" s="0" t="s">
        <v>88</v>
      </c>
      <c r="D3882" s="0" t="s">
        <v>1221</v>
      </c>
      <c r="E3882" s="395" t="n">
        <v>934.44</v>
      </c>
    </row>
    <row r="3883" customFormat="false" ht="12.75" hidden="false" customHeight="false" outlineLevel="0" collapsed="false">
      <c r="A3883" s="0" t="n">
        <v>39761</v>
      </c>
      <c r="B3883" s="0" t="s">
        <v>5074</v>
      </c>
      <c r="C3883" s="0" t="s">
        <v>88</v>
      </c>
      <c r="D3883" s="0" t="s">
        <v>1221</v>
      </c>
      <c r="E3883" s="395" t="n">
        <v>1123.22</v>
      </c>
    </row>
    <row r="3884" customFormat="false" ht="12.75" hidden="false" customHeight="false" outlineLevel="0" collapsed="false">
      <c r="A3884" s="0" t="n">
        <v>39805</v>
      </c>
      <c r="B3884" s="0" t="s">
        <v>5075</v>
      </c>
      <c r="C3884" s="0" t="s">
        <v>88</v>
      </c>
      <c r="D3884" s="0" t="s">
        <v>1221</v>
      </c>
      <c r="E3884" s="395" t="n">
        <v>167.48</v>
      </c>
    </row>
    <row r="3885" customFormat="false" ht="12.75" hidden="false" customHeight="false" outlineLevel="0" collapsed="false">
      <c r="A3885" s="0" t="n">
        <v>39806</v>
      </c>
      <c r="B3885" s="0" t="s">
        <v>5076</v>
      </c>
      <c r="C3885" s="0" t="s">
        <v>88</v>
      </c>
      <c r="D3885" s="0" t="s">
        <v>1221</v>
      </c>
      <c r="E3885" s="395" t="n">
        <v>310.3</v>
      </c>
    </row>
    <row r="3886" customFormat="false" ht="12.75" hidden="false" customHeight="false" outlineLevel="0" collapsed="false">
      <c r="A3886" s="0" t="n">
        <v>39807</v>
      </c>
      <c r="B3886" s="0" t="s">
        <v>5077</v>
      </c>
      <c r="C3886" s="0" t="s">
        <v>88</v>
      </c>
      <c r="D3886" s="0" t="s">
        <v>1221</v>
      </c>
      <c r="E3886" s="395" t="n">
        <v>672.49</v>
      </c>
    </row>
    <row r="3887" customFormat="false" ht="12.75" hidden="false" customHeight="false" outlineLevel="0" collapsed="false">
      <c r="A3887" s="0" t="n">
        <v>43100</v>
      </c>
      <c r="B3887" s="0" t="s">
        <v>5078</v>
      </c>
      <c r="C3887" s="0" t="s">
        <v>88</v>
      </c>
      <c r="D3887" s="0" t="s">
        <v>1221</v>
      </c>
      <c r="E3887" s="395" t="n">
        <v>525.74</v>
      </c>
    </row>
    <row r="3888" customFormat="false" ht="12.75" hidden="false" customHeight="false" outlineLevel="0" collapsed="false">
      <c r="A3888" s="0" t="n">
        <v>39804</v>
      </c>
      <c r="B3888" s="0" t="s">
        <v>5079</v>
      </c>
      <c r="C3888" s="0" t="s">
        <v>88</v>
      </c>
      <c r="D3888" s="0" t="s">
        <v>1221</v>
      </c>
      <c r="E3888" s="395" t="n">
        <v>98.34</v>
      </c>
    </row>
    <row r="3889" customFormat="false" ht="12.75" hidden="false" customHeight="false" outlineLevel="0" collapsed="false">
      <c r="A3889" s="0" t="n">
        <v>39796</v>
      </c>
      <c r="B3889" s="0" t="s">
        <v>5080</v>
      </c>
      <c r="C3889" s="0" t="s">
        <v>88</v>
      </c>
      <c r="D3889" s="0" t="s">
        <v>1221</v>
      </c>
      <c r="E3889" s="395" t="n">
        <v>101.86</v>
      </c>
    </row>
    <row r="3890" customFormat="false" ht="12.75" hidden="false" customHeight="false" outlineLevel="0" collapsed="false">
      <c r="A3890" s="0" t="n">
        <v>39797</v>
      </c>
      <c r="B3890" s="0" t="s">
        <v>5081</v>
      </c>
      <c r="C3890" s="0" t="s">
        <v>88</v>
      </c>
      <c r="D3890" s="0" t="s">
        <v>1228</v>
      </c>
      <c r="E3890" s="395" t="n">
        <v>159.9</v>
      </c>
    </row>
    <row r="3891" customFormat="false" ht="12.75" hidden="false" customHeight="false" outlineLevel="0" collapsed="false">
      <c r="A3891" s="0" t="n">
        <v>39798</v>
      </c>
      <c r="B3891" s="0" t="s">
        <v>5082</v>
      </c>
      <c r="C3891" s="0" t="s">
        <v>88</v>
      </c>
      <c r="D3891" s="0" t="s">
        <v>1221</v>
      </c>
      <c r="E3891" s="395" t="n">
        <v>274.28</v>
      </c>
    </row>
    <row r="3892" customFormat="false" ht="12.75" hidden="false" customHeight="false" outlineLevel="0" collapsed="false">
      <c r="A3892" s="0" t="n">
        <v>39794</v>
      </c>
      <c r="B3892" s="0" t="s">
        <v>5083</v>
      </c>
      <c r="C3892" s="0" t="s">
        <v>88</v>
      </c>
      <c r="D3892" s="0" t="s">
        <v>1221</v>
      </c>
      <c r="E3892" s="395" t="n">
        <v>43.24</v>
      </c>
    </row>
    <row r="3893" customFormat="false" ht="12.75" hidden="false" customHeight="false" outlineLevel="0" collapsed="false">
      <c r="A3893" s="0" t="n">
        <v>39795</v>
      </c>
      <c r="B3893" s="0" t="s">
        <v>5084</v>
      </c>
      <c r="C3893" s="0" t="s">
        <v>88</v>
      </c>
      <c r="D3893" s="0" t="s">
        <v>1221</v>
      </c>
      <c r="E3893" s="395" t="n">
        <v>68.31</v>
      </c>
    </row>
    <row r="3894" customFormat="false" ht="12.75" hidden="false" customHeight="false" outlineLevel="0" collapsed="false">
      <c r="A3894" s="0" t="n">
        <v>39799</v>
      </c>
      <c r="B3894" s="0" t="s">
        <v>5085</v>
      </c>
      <c r="C3894" s="0" t="s">
        <v>88</v>
      </c>
      <c r="D3894" s="0" t="s">
        <v>1221</v>
      </c>
      <c r="E3894" s="395" t="n">
        <v>50.4</v>
      </c>
    </row>
    <row r="3895" customFormat="false" ht="12.75" hidden="false" customHeight="false" outlineLevel="0" collapsed="false">
      <c r="A3895" s="0" t="n">
        <v>39801</v>
      </c>
      <c r="B3895" s="0" t="s">
        <v>5086</v>
      </c>
      <c r="C3895" s="0" t="s">
        <v>88</v>
      </c>
      <c r="D3895" s="0" t="s">
        <v>1221</v>
      </c>
      <c r="E3895" s="395" t="n">
        <v>144.24</v>
      </c>
    </row>
    <row r="3896" customFormat="false" ht="12.75" hidden="false" customHeight="false" outlineLevel="0" collapsed="false">
      <c r="A3896" s="0" t="n">
        <v>39802</v>
      </c>
      <c r="B3896" s="0" t="s">
        <v>5087</v>
      </c>
      <c r="C3896" s="0" t="s">
        <v>88</v>
      </c>
      <c r="D3896" s="0" t="s">
        <v>1221</v>
      </c>
      <c r="E3896" s="395" t="n">
        <v>211.43</v>
      </c>
    </row>
    <row r="3897" customFormat="false" ht="12.75" hidden="false" customHeight="false" outlineLevel="0" collapsed="false">
      <c r="A3897" s="0" t="n">
        <v>39803</v>
      </c>
      <c r="B3897" s="0" t="s">
        <v>5088</v>
      </c>
      <c r="C3897" s="0" t="s">
        <v>88</v>
      </c>
      <c r="D3897" s="0" t="s">
        <v>1221</v>
      </c>
      <c r="E3897" s="395" t="n">
        <v>294.95</v>
      </c>
    </row>
    <row r="3898" customFormat="false" ht="12.75" hidden="false" customHeight="false" outlineLevel="0" collapsed="false">
      <c r="A3898" s="0" t="n">
        <v>39800</v>
      </c>
      <c r="B3898" s="0" t="s">
        <v>5089</v>
      </c>
      <c r="C3898" s="0" t="s">
        <v>88</v>
      </c>
      <c r="D3898" s="0" t="s">
        <v>1221</v>
      </c>
      <c r="E3898" s="395" t="n">
        <v>85.85</v>
      </c>
    </row>
    <row r="3899" customFormat="false" ht="12.75" hidden="false" customHeight="false" outlineLevel="0" collapsed="false">
      <c r="A3899" s="0" t="n">
        <v>43837</v>
      </c>
      <c r="B3899" s="0" t="s">
        <v>5090</v>
      </c>
      <c r="C3899" s="0" t="s">
        <v>88</v>
      </c>
      <c r="D3899" s="0" t="s">
        <v>1223</v>
      </c>
      <c r="E3899" s="395" t="n">
        <v>1481.73</v>
      </c>
    </row>
    <row r="3900" customFormat="false" ht="12.75" hidden="false" customHeight="false" outlineLevel="0" collapsed="false">
      <c r="A3900" s="0" t="n">
        <v>43836</v>
      </c>
      <c r="B3900" s="0" t="s">
        <v>5091</v>
      </c>
      <c r="C3900" s="0" t="s">
        <v>88</v>
      </c>
      <c r="D3900" s="0" t="s">
        <v>1223</v>
      </c>
      <c r="E3900" s="395" t="n">
        <v>3015.06</v>
      </c>
    </row>
    <row r="3901" customFormat="false" ht="12.75" hidden="false" customHeight="false" outlineLevel="0" collapsed="false">
      <c r="A3901" s="0" t="n">
        <v>21059</v>
      </c>
      <c r="B3901" s="0" t="s">
        <v>5092</v>
      </c>
      <c r="C3901" s="0" t="s">
        <v>88</v>
      </c>
      <c r="D3901" s="0" t="s">
        <v>1223</v>
      </c>
      <c r="E3901" s="395" t="n">
        <v>63.11</v>
      </c>
    </row>
    <row r="3902" customFormat="false" ht="12.75" hidden="false" customHeight="false" outlineLevel="0" collapsed="false">
      <c r="A3902" s="0" t="n">
        <v>11234</v>
      </c>
      <c r="B3902" s="0" t="s">
        <v>5093</v>
      </c>
      <c r="C3902" s="0" t="s">
        <v>88</v>
      </c>
      <c r="D3902" s="0" t="s">
        <v>1223</v>
      </c>
      <c r="E3902" s="395" t="n">
        <v>95.13</v>
      </c>
    </row>
    <row r="3903" customFormat="false" ht="12.75" hidden="false" customHeight="false" outlineLevel="0" collapsed="false">
      <c r="A3903" s="0" t="n">
        <v>21060</v>
      </c>
      <c r="B3903" s="0" t="s">
        <v>5094</v>
      </c>
      <c r="C3903" s="0" t="s">
        <v>88</v>
      </c>
      <c r="D3903" s="0" t="s">
        <v>1223</v>
      </c>
      <c r="E3903" s="395" t="n">
        <v>117.08</v>
      </c>
    </row>
    <row r="3904" customFormat="false" ht="12.75" hidden="false" customHeight="false" outlineLevel="0" collapsed="false">
      <c r="A3904" s="0" t="n">
        <v>21061</v>
      </c>
      <c r="B3904" s="0" t="s">
        <v>5095</v>
      </c>
      <c r="C3904" s="0" t="s">
        <v>88</v>
      </c>
      <c r="D3904" s="0" t="s">
        <v>1223</v>
      </c>
      <c r="E3904" s="395" t="n">
        <v>146.35</v>
      </c>
    </row>
    <row r="3905" customFormat="false" ht="12.75" hidden="false" customHeight="false" outlineLevel="0" collapsed="false">
      <c r="A3905" s="0" t="n">
        <v>21062</v>
      </c>
      <c r="B3905" s="0" t="s">
        <v>5096</v>
      </c>
      <c r="C3905" s="0" t="s">
        <v>88</v>
      </c>
      <c r="D3905" s="0" t="s">
        <v>1223</v>
      </c>
      <c r="E3905" s="395" t="n">
        <v>230.51</v>
      </c>
    </row>
    <row r="3906" customFormat="false" ht="12.75" hidden="false" customHeight="false" outlineLevel="0" collapsed="false">
      <c r="A3906" s="0" t="n">
        <v>11708</v>
      </c>
      <c r="B3906" s="0" t="s">
        <v>5097</v>
      </c>
      <c r="C3906" s="0" t="s">
        <v>88</v>
      </c>
      <c r="D3906" s="0" t="s">
        <v>1223</v>
      </c>
      <c r="E3906" s="395" t="n">
        <v>25.15</v>
      </c>
    </row>
    <row r="3907" customFormat="false" ht="12.75" hidden="false" customHeight="false" outlineLevel="0" collapsed="false">
      <c r="A3907" s="0" t="n">
        <v>11709</v>
      </c>
      <c r="B3907" s="0" t="s">
        <v>5098</v>
      </c>
      <c r="C3907" s="0" t="s">
        <v>88</v>
      </c>
      <c r="D3907" s="0" t="s">
        <v>1223</v>
      </c>
      <c r="E3907" s="395" t="n">
        <v>59.09</v>
      </c>
    </row>
    <row r="3908" customFormat="false" ht="12.75" hidden="false" customHeight="false" outlineLevel="0" collapsed="false">
      <c r="A3908" s="0" t="n">
        <v>11710</v>
      </c>
      <c r="B3908" s="0" t="s">
        <v>5099</v>
      </c>
      <c r="C3908" s="0" t="s">
        <v>88</v>
      </c>
      <c r="D3908" s="0" t="s">
        <v>1223</v>
      </c>
      <c r="E3908" s="395" t="n">
        <v>135.83</v>
      </c>
    </row>
    <row r="3909" customFormat="false" ht="12.75" hidden="false" customHeight="false" outlineLevel="0" collapsed="false">
      <c r="A3909" s="0" t="n">
        <v>11707</v>
      </c>
      <c r="B3909" s="0" t="s">
        <v>5100</v>
      </c>
      <c r="C3909" s="0" t="s">
        <v>88</v>
      </c>
      <c r="D3909" s="0" t="s">
        <v>1223</v>
      </c>
      <c r="E3909" s="395" t="n">
        <v>18.84</v>
      </c>
    </row>
    <row r="3910" customFormat="false" ht="12.75" hidden="false" customHeight="false" outlineLevel="0" collapsed="false">
      <c r="A3910" s="0" t="n">
        <v>5102</v>
      </c>
      <c r="B3910" s="0" t="s">
        <v>5101</v>
      </c>
      <c r="C3910" s="0" t="s">
        <v>88</v>
      </c>
      <c r="D3910" s="0" t="s">
        <v>1221</v>
      </c>
      <c r="E3910" s="395" t="n">
        <v>17.4</v>
      </c>
    </row>
    <row r="3911" customFormat="false" ht="12.75" hidden="false" customHeight="false" outlineLevel="0" collapsed="false">
      <c r="A3911" s="0" t="n">
        <v>11739</v>
      </c>
      <c r="B3911" s="0" t="s">
        <v>5102</v>
      </c>
      <c r="C3911" s="0" t="s">
        <v>88</v>
      </c>
      <c r="D3911" s="0" t="s">
        <v>1221</v>
      </c>
      <c r="E3911" s="395" t="n">
        <v>12.4</v>
      </c>
    </row>
    <row r="3912" customFormat="false" ht="12.75" hidden="false" customHeight="false" outlineLevel="0" collapsed="false">
      <c r="A3912" s="0" t="n">
        <v>11711</v>
      </c>
      <c r="B3912" s="0" t="s">
        <v>5103</v>
      </c>
      <c r="C3912" s="0" t="s">
        <v>88</v>
      </c>
      <c r="D3912" s="0" t="s">
        <v>1221</v>
      </c>
      <c r="E3912" s="395" t="n">
        <v>14.5</v>
      </c>
    </row>
    <row r="3913" customFormat="false" ht="12.75" hidden="false" customHeight="false" outlineLevel="0" collapsed="false">
      <c r="A3913" s="0" t="n">
        <v>11741</v>
      </c>
      <c r="B3913" s="0" t="s">
        <v>5104</v>
      </c>
      <c r="C3913" s="0" t="s">
        <v>88</v>
      </c>
      <c r="D3913" s="0" t="s">
        <v>1221</v>
      </c>
      <c r="E3913" s="395" t="n">
        <v>15.79</v>
      </c>
    </row>
    <row r="3914" customFormat="false" ht="12.75" hidden="false" customHeight="false" outlineLevel="0" collapsed="false">
      <c r="A3914" s="0" t="n">
        <v>11745</v>
      </c>
      <c r="B3914" s="0" t="s">
        <v>5105</v>
      </c>
      <c r="C3914" s="0" t="s">
        <v>88</v>
      </c>
      <c r="D3914" s="0" t="s">
        <v>1221</v>
      </c>
      <c r="E3914" s="395" t="n">
        <v>20.81</v>
      </c>
    </row>
    <row r="3915" customFormat="false" ht="12.75" hidden="false" customHeight="false" outlineLevel="0" collapsed="false">
      <c r="A3915" s="0" t="n">
        <v>11743</v>
      </c>
      <c r="B3915" s="0" t="s">
        <v>5106</v>
      </c>
      <c r="C3915" s="0" t="s">
        <v>88</v>
      </c>
      <c r="D3915" s="0" t="s">
        <v>1221</v>
      </c>
      <c r="E3915" s="395" t="n">
        <v>13.26</v>
      </c>
    </row>
    <row r="3916" customFormat="false" ht="12.75" hidden="false" customHeight="false" outlineLevel="0" collapsed="false">
      <c r="A3916" s="0" t="n">
        <v>40985</v>
      </c>
      <c r="B3916" s="0" t="s">
        <v>5107</v>
      </c>
      <c r="C3916" s="0" t="s">
        <v>1383</v>
      </c>
      <c r="D3916" s="0" t="s">
        <v>1221</v>
      </c>
      <c r="E3916" s="395" t="n">
        <v>2189.96</v>
      </c>
    </row>
    <row r="3917" customFormat="false" ht="12.75" hidden="false" customHeight="false" outlineLevel="0" collapsed="false">
      <c r="A3917" s="0" t="n">
        <v>44502</v>
      </c>
      <c r="B3917" s="0" t="s">
        <v>5108</v>
      </c>
      <c r="C3917" s="0" t="s">
        <v>1381</v>
      </c>
      <c r="D3917" s="0" t="s">
        <v>1221</v>
      </c>
      <c r="E3917" s="395" t="n">
        <v>12.29</v>
      </c>
    </row>
    <row r="3918" customFormat="false" ht="12.75" hidden="false" customHeight="false" outlineLevel="0" collapsed="false">
      <c r="A3918" s="0" t="n">
        <v>1088</v>
      </c>
      <c r="B3918" s="0" t="s">
        <v>5109</v>
      </c>
      <c r="C3918" s="0" t="s">
        <v>88</v>
      </c>
      <c r="D3918" s="0" t="s">
        <v>1221</v>
      </c>
      <c r="E3918" s="395" t="n">
        <v>18.39</v>
      </c>
    </row>
    <row r="3919" customFormat="false" ht="12.75" hidden="false" customHeight="false" outlineLevel="0" collapsed="false">
      <c r="A3919" s="0" t="n">
        <v>1087</v>
      </c>
      <c r="B3919" s="0" t="s">
        <v>5110</v>
      </c>
      <c r="C3919" s="0" t="s">
        <v>88</v>
      </c>
      <c r="D3919" s="0" t="s">
        <v>1221</v>
      </c>
      <c r="E3919" s="395" t="n">
        <v>22.98</v>
      </c>
    </row>
    <row r="3920" customFormat="false" ht="12.75" hidden="false" customHeight="false" outlineLevel="0" collapsed="false">
      <c r="A3920" s="0" t="n">
        <v>38777</v>
      </c>
      <c r="B3920" s="0" t="s">
        <v>5111</v>
      </c>
      <c r="C3920" s="0" t="s">
        <v>88</v>
      </c>
      <c r="D3920" s="0" t="s">
        <v>1221</v>
      </c>
      <c r="E3920" s="395" t="n">
        <v>45.77</v>
      </c>
    </row>
    <row r="3921" customFormat="false" ht="12.75" hidden="false" customHeight="false" outlineLevel="0" collapsed="false">
      <c r="A3921" s="0" t="n">
        <v>1086</v>
      </c>
      <c r="B3921" s="0" t="s">
        <v>5112</v>
      </c>
      <c r="C3921" s="0" t="s">
        <v>88</v>
      </c>
      <c r="D3921" s="0" t="s">
        <v>1221</v>
      </c>
      <c r="E3921" s="395" t="n">
        <v>24.15</v>
      </c>
    </row>
    <row r="3922" customFormat="false" ht="12.75" hidden="false" customHeight="false" outlineLevel="0" collapsed="false">
      <c r="A3922" s="0" t="n">
        <v>1079</v>
      </c>
      <c r="B3922" s="0" t="s">
        <v>5113</v>
      </c>
      <c r="C3922" s="0" t="s">
        <v>88</v>
      </c>
      <c r="D3922" s="0" t="s">
        <v>1221</v>
      </c>
      <c r="E3922" s="395" t="n">
        <v>24.97</v>
      </c>
    </row>
    <row r="3923" customFormat="false" ht="12.75" hidden="false" customHeight="false" outlineLevel="0" collapsed="false">
      <c r="A3923" s="0" t="n">
        <v>39374</v>
      </c>
      <c r="B3923" s="0" t="s">
        <v>5114</v>
      </c>
      <c r="C3923" s="0" t="s">
        <v>88</v>
      </c>
      <c r="D3923" s="0" t="s">
        <v>1228</v>
      </c>
      <c r="E3923" s="395" t="n">
        <v>232.23</v>
      </c>
    </row>
    <row r="3924" customFormat="false" ht="12.75" hidden="false" customHeight="false" outlineLevel="0" collapsed="false">
      <c r="A3924" s="0" t="n">
        <v>1082</v>
      </c>
      <c r="B3924" s="0" t="s">
        <v>5115</v>
      </c>
      <c r="C3924" s="0" t="s">
        <v>88</v>
      </c>
      <c r="D3924" s="0" t="s">
        <v>1221</v>
      </c>
      <c r="E3924" s="395" t="n">
        <v>156.96</v>
      </c>
    </row>
    <row r="3925" customFormat="false" ht="12.75" hidden="false" customHeight="false" outlineLevel="0" collapsed="false">
      <c r="A3925" s="0" t="n">
        <v>12316</v>
      </c>
      <c r="B3925" s="0" t="s">
        <v>5116</v>
      </c>
      <c r="C3925" s="0" t="s">
        <v>88</v>
      </c>
      <c r="D3925" s="0" t="s">
        <v>1221</v>
      </c>
      <c r="E3925" s="395" t="n">
        <v>71.94</v>
      </c>
    </row>
    <row r="3926" customFormat="false" ht="12.75" hidden="false" customHeight="false" outlineLevel="0" collapsed="false">
      <c r="A3926" s="0" t="n">
        <v>12317</v>
      </c>
      <c r="B3926" s="0" t="s">
        <v>5117</v>
      </c>
      <c r="C3926" s="0" t="s">
        <v>88</v>
      </c>
      <c r="D3926" s="0" t="s">
        <v>1221</v>
      </c>
      <c r="E3926" s="395" t="n">
        <v>85.79</v>
      </c>
    </row>
    <row r="3927" customFormat="false" ht="12.75" hidden="false" customHeight="false" outlineLevel="0" collapsed="false">
      <c r="A3927" s="0" t="n">
        <v>12318</v>
      </c>
      <c r="B3927" s="0" t="s">
        <v>5118</v>
      </c>
      <c r="C3927" s="0" t="s">
        <v>88</v>
      </c>
      <c r="D3927" s="0" t="s">
        <v>1221</v>
      </c>
      <c r="E3927" s="395" t="n">
        <v>98.83</v>
      </c>
    </row>
    <row r="3928" customFormat="false" ht="12.75" hidden="false" customHeight="false" outlineLevel="0" collapsed="false">
      <c r="A3928" s="0" t="n">
        <v>5104</v>
      </c>
      <c r="B3928" s="0" t="s">
        <v>5119</v>
      </c>
      <c r="C3928" s="0" t="s">
        <v>753</v>
      </c>
      <c r="D3928" s="0" t="s">
        <v>1223</v>
      </c>
      <c r="E3928" s="395" t="n">
        <v>67.02</v>
      </c>
    </row>
    <row r="3929" customFormat="false" ht="12.75" hidden="false" customHeight="false" outlineLevel="0" collapsed="false">
      <c r="A3929" s="0" t="n">
        <v>44530</v>
      </c>
      <c r="B3929" s="0" t="s">
        <v>5120</v>
      </c>
      <c r="C3929" s="0" t="s">
        <v>88</v>
      </c>
      <c r="D3929" s="0" t="s">
        <v>1221</v>
      </c>
      <c r="E3929" s="395" t="n">
        <v>50.81</v>
      </c>
    </row>
    <row r="3930" customFormat="false" ht="12.75" hidden="false" customHeight="false" outlineLevel="0" collapsed="false">
      <c r="A3930" s="0" t="n">
        <v>2710</v>
      </c>
      <c r="B3930" s="0" t="s">
        <v>5121</v>
      </c>
      <c r="C3930" s="0" t="s">
        <v>88</v>
      </c>
      <c r="D3930" s="0" t="s">
        <v>1221</v>
      </c>
      <c r="E3930" s="395" t="n">
        <v>40.58</v>
      </c>
    </row>
    <row r="3931" customFormat="false" ht="12.75" hidden="false" customHeight="false" outlineLevel="0" collapsed="false">
      <c r="A3931" s="0" t="n">
        <v>14575</v>
      </c>
      <c r="B3931" s="0" t="s">
        <v>5122</v>
      </c>
      <c r="C3931" s="0" t="s">
        <v>88</v>
      </c>
      <c r="D3931" s="0" t="s">
        <v>1223</v>
      </c>
      <c r="E3931" s="395" t="n">
        <v>6046805.68</v>
      </c>
    </row>
    <row r="3932" customFormat="false" ht="12.75" hidden="false" customHeight="false" outlineLevel="0" collapsed="false">
      <c r="A3932" s="0" t="n">
        <v>20034</v>
      </c>
      <c r="B3932" s="0" t="s">
        <v>5123</v>
      </c>
      <c r="C3932" s="0" t="s">
        <v>88</v>
      </c>
      <c r="D3932" s="0" t="s">
        <v>1223</v>
      </c>
      <c r="E3932" s="395" t="n">
        <v>131.47</v>
      </c>
    </row>
    <row r="3933" customFormat="false" ht="12.75" hidden="false" customHeight="false" outlineLevel="0" collapsed="false">
      <c r="A3933" s="0" t="n">
        <v>20036</v>
      </c>
      <c r="B3933" s="0" t="s">
        <v>5124</v>
      </c>
      <c r="C3933" s="0" t="s">
        <v>88</v>
      </c>
      <c r="D3933" s="0" t="s">
        <v>1223</v>
      </c>
      <c r="E3933" s="395" t="n">
        <v>252.89</v>
      </c>
    </row>
    <row r="3934" customFormat="false" ht="12.75" hidden="false" customHeight="false" outlineLevel="0" collapsed="false">
      <c r="A3934" s="0" t="n">
        <v>20037</v>
      </c>
      <c r="B3934" s="0" t="s">
        <v>5125</v>
      </c>
      <c r="C3934" s="0" t="s">
        <v>88</v>
      </c>
      <c r="D3934" s="0" t="s">
        <v>1223</v>
      </c>
      <c r="E3934" s="395" t="n">
        <v>476.99</v>
      </c>
    </row>
    <row r="3935" customFormat="false" ht="12.75" hidden="false" customHeight="false" outlineLevel="0" collapsed="false">
      <c r="A3935" s="0" t="n">
        <v>20043</v>
      </c>
      <c r="B3935" s="0" t="s">
        <v>5126</v>
      </c>
      <c r="C3935" s="0" t="s">
        <v>88</v>
      </c>
      <c r="D3935" s="0" t="s">
        <v>1221</v>
      </c>
      <c r="E3935" s="395" t="n">
        <v>8.46</v>
      </c>
    </row>
    <row r="3936" customFormat="false" ht="12.75" hidden="false" customHeight="false" outlineLevel="0" collapsed="false">
      <c r="A3936" s="0" t="n">
        <v>20044</v>
      </c>
      <c r="B3936" s="0" t="s">
        <v>5127</v>
      </c>
      <c r="C3936" s="0" t="s">
        <v>88</v>
      </c>
      <c r="D3936" s="0" t="s">
        <v>1221</v>
      </c>
      <c r="E3936" s="395" t="n">
        <v>9.88</v>
      </c>
    </row>
    <row r="3937" customFormat="false" ht="12.75" hidden="false" customHeight="false" outlineLevel="0" collapsed="false">
      <c r="A3937" s="0" t="n">
        <v>20042</v>
      </c>
      <c r="B3937" s="0" t="s">
        <v>5128</v>
      </c>
      <c r="C3937" s="0" t="s">
        <v>88</v>
      </c>
      <c r="D3937" s="0" t="s">
        <v>1221</v>
      </c>
      <c r="E3937" s="395" t="n">
        <v>7.16</v>
      </c>
    </row>
    <row r="3938" customFormat="false" ht="12.75" hidden="false" customHeight="false" outlineLevel="0" collapsed="false">
      <c r="A3938" s="0" t="n">
        <v>20046</v>
      </c>
      <c r="B3938" s="0" t="s">
        <v>5129</v>
      </c>
      <c r="C3938" s="0" t="s">
        <v>88</v>
      </c>
      <c r="D3938" s="0" t="s">
        <v>1221</v>
      </c>
      <c r="E3938" s="395" t="n">
        <v>20.97</v>
      </c>
    </row>
    <row r="3939" customFormat="false" ht="12.75" hidden="false" customHeight="false" outlineLevel="0" collapsed="false">
      <c r="A3939" s="0" t="n">
        <v>20047</v>
      </c>
      <c r="B3939" s="0" t="s">
        <v>5130</v>
      </c>
      <c r="C3939" s="0" t="s">
        <v>88</v>
      </c>
      <c r="D3939" s="0" t="s">
        <v>1221</v>
      </c>
      <c r="E3939" s="395" t="n">
        <v>57.3</v>
      </c>
    </row>
    <row r="3940" customFormat="false" ht="12.75" hidden="false" customHeight="false" outlineLevel="0" collapsed="false">
      <c r="A3940" s="0" t="n">
        <v>20045</v>
      </c>
      <c r="B3940" s="0" t="s">
        <v>5131</v>
      </c>
      <c r="C3940" s="0" t="s">
        <v>88</v>
      </c>
      <c r="D3940" s="0" t="s">
        <v>1221</v>
      </c>
      <c r="E3940" s="395" t="n">
        <v>8.62</v>
      </c>
    </row>
    <row r="3941" customFormat="false" ht="12.75" hidden="false" customHeight="false" outlineLevel="0" collapsed="false">
      <c r="A3941" s="0" t="n">
        <v>20972</v>
      </c>
      <c r="B3941" s="0" t="s">
        <v>5132</v>
      </c>
      <c r="C3941" s="0" t="s">
        <v>88</v>
      </c>
      <c r="D3941" s="0" t="s">
        <v>1221</v>
      </c>
      <c r="E3941" s="395" t="n">
        <v>124.99</v>
      </c>
    </row>
    <row r="3942" customFormat="false" ht="12.75" hidden="false" customHeight="false" outlineLevel="0" collapsed="false">
      <c r="A3942" s="0" t="n">
        <v>20032</v>
      </c>
      <c r="B3942" s="0" t="s">
        <v>5133</v>
      </c>
      <c r="C3942" s="0" t="s">
        <v>88</v>
      </c>
      <c r="D3942" s="0" t="s">
        <v>1223</v>
      </c>
      <c r="E3942" s="395" t="n">
        <v>78.77</v>
      </c>
    </row>
    <row r="3943" customFormat="false" ht="12.75" hidden="false" customHeight="false" outlineLevel="0" collapsed="false">
      <c r="A3943" s="0" t="n">
        <v>11321</v>
      </c>
      <c r="B3943" s="0" t="s">
        <v>5134</v>
      </c>
      <c r="C3943" s="0" t="s">
        <v>88</v>
      </c>
      <c r="D3943" s="0" t="s">
        <v>1223</v>
      </c>
      <c r="E3943" s="395" t="n">
        <v>35.91</v>
      </c>
    </row>
    <row r="3944" customFormat="false" ht="12.75" hidden="false" customHeight="false" outlineLevel="0" collapsed="false">
      <c r="A3944" s="0" t="n">
        <v>11323</v>
      </c>
      <c r="B3944" s="0" t="s">
        <v>5135</v>
      </c>
      <c r="C3944" s="0" t="s">
        <v>88</v>
      </c>
      <c r="D3944" s="0" t="s">
        <v>1223</v>
      </c>
      <c r="E3944" s="395" t="n">
        <v>41.3</v>
      </c>
    </row>
    <row r="3945" customFormat="false" ht="12.75" hidden="false" customHeight="false" outlineLevel="0" collapsed="false">
      <c r="A3945" s="0" t="n">
        <v>20327</v>
      </c>
      <c r="B3945" s="0" t="s">
        <v>5136</v>
      </c>
      <c r="C3945" s="0" t="s">
        <v>88</v>
      </c>
      <c r="D3945" s="0" t="s">
        <v>1223</v>
      </c>
      <c r="E3945" s="395" t="n">
        <v>23.44</v>
      </c>
    </row>
    <row r="3946" customFormat="false" ht="12.75" hidden="false" customHeight="false" outlineLevel="0" collapsed="false">
      <c r="A3946" s="0" t="n">
        <v>13390</v>
      </c>
      <c r="B3946" s="0" t="s">
        <v>5137</v>
      </c>
      <c r="C3946" s="0" t="s">
        <v>88</v>
      </c>
      <c r="D3946" s="0" t="s">
        <v>1221</v>
      </c>
      <c r="E3946" s="395" t="n">
        <v>90.79</v>
      </c>
    </row>
    <row r="3947" customFormat="false" ht="12.75" hidden="false" customHeight="false" outlineLevel="0" collapsed="false">
      <c r="A3947" s="0" t="n">
        <v>6034</v>
      </c>
      <c r="B3947" s="0" t="s">
        <v>5138</v>
      </c>
      <c r="C3947" s="0" t="s">
        <v>88</v>
      </c>
      <c r="D3947" s="0" t="s">
        <v>1221</v>
      </c>
      <c r="E3947" s="395" t="n">
        <v>19.72</v>
      </c>
    </row>
    <row r="3948" customFormat="false" ht="12.75" hidden="false" customHeight="false" outlineLevel="0" collapsed="false">
      <c r="A3948" s="0" t="n">
        <v>6036</v>
      </c>
      <c r="B3948" s="0" t="s">
        <v>737</v>
      </c>
      <c r="C3948" s="0" t="s">
        <v>88</v>
      </c>
      <c r="D3948" s="0" t="s">
        <v>1221</v>
      </c>
      <c r="E3948" s="395" t="n">
        <v>26.86</v>
      </c>
    </row>
    <row r="3949" customFormat="false" ht="12.75" hidden="false" customHeight="false" outlineLevel="0" collapsed="false">
      <c r="A3949" s="0" t="n">
        <v>6031</v>
      </c>
      <c r="B3949" s="0" t="s">
        <v>5139</v>
      </c>
      <c r="C3949" s="0" t="s">
        <v>88</v>
      </c>
      <c r="D3949" s="0" t="s">
        <v>1228</v>
      </c>
      <c r="E3949" s="395" t="n">
        <v>31.56</v>
      </c>
    </row>
    <row r="3950" customFormat="false" ht="12.75" hidden="false" customHeight="false" outlineLevel="0" collapsed="false">
      <c r="A3950" s="0" t="n">
        <v>6029</v>
      </c>
      <c r="B3950" s="0" t="s">
        <v>5140</v>
      </c>
      <c r="C3950" s="0" t="s">
        <v>88</v>
      </c>
      <c r="D3950" s="0" t="s">
        <v>1221</v>
      </c>
      <c r="E3950" s="395" t="n">
        <v>31.89</v>
      </c>
    </row>
    <row r="3951" customFormat="false" ht="12.75" hidden="false" customHeight="false" outlineLevel="0" collapsed="false">
      <c r="A3951" s="0" t="n">
        <v>6033</v>
      </c>
      <c r="B3951" s="0" t="s">
        <v>5141</v>
      </c>
      <c r="C3951" s="0" t="s">
        <v>88</v>
      </c>
      <c r="D3951" s="0" t="s">
        <v>1221</v>
      </c>
      <c r="E3951" s="395" t="n">
        <v>42.04</v>
      </c>
    </row>
    <row r="3952" customFormat="false" ht="12.75" hidden="false" customHeight="false" outlineLevel="0" collapsed="false">
      <c r="A3952" s="0" t="n">
        <v>11672</v>
      </c>
      <c r="B3952" s="0" t="s">
        <v>5142</v>
      </c>
      <c r="C3952" s="0" t="s">
        <v>88</v>
      </c>
      <c r="D3952" s="0" t="s">
        <v>1221</v>
      </c>
      <c r="E3952" s="395" t="n">
        <v>91.44</v>
      </c>
    </row>
    <row r="3953" customFormat="false" ht="12.75" hidden="false" customHeight="false" outlineLevel="0" collapsed="false">
      <c r="A3953" s="0" t="n">
        <v>11669</v>
      </c>
      <c r="B3953" s="0" t="s">
        <v>5143</v>
      </c>
      <c r="C3953" s="0" t="s">
        <v>88</v>
      </c>
      <c r="D3953" s="0" t="s">
        <v>1221</v>
      </c>
      <c r="E3953" s="395" t="n">
        <v>87.09</v>
      </c>
    </row>
    <row r="3954" customFormat="false" ht="12.75" hidden="false" customHeight="false" outlineLevel="0" collapsed="false">
      <c r="A3954" s="0" t="n">
        <v>11670</v>
      </c>
      <c r="B3954" s="0" t="s">
        <v>5144</v>
      </c>
      <c r="C3954" s="0" t="s">
        <v>88</v>
      </c>
      <c r="D3954" s="0" t="s">
        <v>1221</v>
      </c>
      <c r="E3954" s="395" t="n">
        <v>33.36</v>
      </c>
    </row>
    <row r="3955" customFormat="false" ht="12.75" hidden="false" customHeight="false" outlineLevel="0" collapsed="false">
      <c r="A3955" s="0" t="n">
        <v>20055</v>
      </c>
      <c r="B3955" s="0" t="s">
        <v>5145</v>
      </c>
      <c r="C3955" s="0" t="s">
        <v>88</v>
      </c>
      <c r="D3955" s="0" t="s">
        <v>1221</v>
      </c>
      <c r="E3955" s="395" t="n">
        <v>65.22</v>
      </c>
    </row>
    <row r="3956" customFormat="false" ht="12.75" hidden="false" customHeight="false" outlineLevel="0" collapsed="false">
      <c r="A3956" s="0" t="n">
        <v>11671</v>
      </c>
      <c r="B3956" s="0" t="s">
        <v>5146</v>
      </c>
      <c r="C3956" s="0" t="s">
        <v>88</v>
      </c>
      <c r="D3956" s="0" t="s">
        <v>1221</v>
      </c>
      <c r="E3956" s="395" t="n">
        <v>139.95</v>
      </c>
    </row>
    <row r="3957" customFormat="false" ht="12.75" hidden="false" customHeight="false" outlineLevel="0" collapsed="false">
      <c r="A3957" s="0" t="n">
        <v>6032</v>
      </c>
      <c r="B3957" s="0" t="s">
        <v>5147</v>
      </c>
      <c r="C3957" s="0" t="s">
        <v>88</v>
      </c>
      <c r="D3957" s="0" t="s">
        <v>1221</v>
      </c>
      <c r="E3957" s="395" t="n">
        <v>39.97</v>
      </c>
    </row>
    <row r="3958" customFormat="false" ht="12.75" hidden="false" customHeight="false" outlineLevel="0" collapsed="false">
      <c r="A3958" s="0" t="n">
        <v>11673</v>
      </c>
      <c r="B3958" s="0" t="s">
        <v>5148</v>
      </c>
      <c r="C3958" s="0" t="s">
        <v>88</v>
      </c>
      <c r="D3958" s="0" t="s">
        <v>1221</v>
      </c>
      <c r="E3958" s="395" t="n">
        <v>31.48</v>
      </c>
    </row>
    <row r="3959" customFormat="false" ht="12.75" hidden="false" customHeight="false" outlineLevel="0" collapsed="false">
      <c r="A3959" s="0" t="n">
        <v>11674</v>
      </c>
      <c r="B3959" s="0" t="s">
        <v>5149</v>
      </c>
      <c r="C3959" s="0" t="s">
        <v>88</v>
      </c>
      <c r="D3959" s="0" t="s">
        <v>1221</v>
      </c>
      <c r="E3959" s="395" t="n">
        <v>40.53</v>
      </c>
    </row>
    <row r="3960" customFormat="false" ht="12.75" hidden="false" customHeight="false" outlineLevel="0" collapsed="false">
      <c r="A3960" s="0" t="n">
        <v>11675</v>
      </c>
      <c r="B3960" s="0" t="s">
        <v>5150</v>
      </c>
      <c r="C3960" s="0" t="s">
        <v>88</v>
      </c>
      <c r="D3960" s="0" t="s">
        <v>1221</v>
      </c>
      <c r="E3960" s="395" t="n">
        <v>64.35</v>
      </c>
    </row>
    <row r="3961" customFormat="false" ht="12.75" hidden="false" customHeight="false" outlineLevel="0" collapsed="false">
      <c r="A3961" s="0" t="n">
        <v>11676</v>
      </c>
      <c r="B3961" s="0" t="s">
        <v>5151</v>
      </c>
      <c r="C3961" s="0" t="s">
        <v>88</v>
      </c>
      <c r="D3961" s="0" t="s">
        <v>1221</v>
      </c>
      <c r="E3961" s="395" t="n">
        <v>86.07</v>
      </c>
    </row>
    <row r="3962" customFormat="false" ht="12.75" hidden="false" customHeight="false" outlineLevel="0" collapsed="false">
      <c r="A3962" s="0" t="n">
        <v>11677</v>
      </c>
      <c r="B3962" s="0" t="s">
        <v>5152</v>
      </c>
      <c r="C3962" s="0" t="s">
        <v>88</v>
      </c>
      <c r="D3962" s="0" t="s">
        <v>1221</v>
      </c>
      <c r="E3962" s="395" t="n">
        <v>88.89</v>
      </c>
    </row>
    <row r="3963" customFormat="false" ht="12.75" hidden="false" customHeight="false" outlineLevel="0" collapsed="false">
      <c r="A3963" s="0" t="n">
        <v>11678</v>
      </c>
      <c r="B3963" s="0" t="s">
        <v>5153</v>
      </c>
      <c r="C3963" s="0" t="s">
        <v>88</v>
      </c>
      <c r="D3963" s="0" t="s">
        <v>1221</v>
      </c>
      <c r="E3963" s="395" t="n">
        <v>162.79</v>
      </c>
    </row>
    <row r="3964" customFormat="false" ht="12.75" hidden="false" customHeight="false" outlineLevel="0" collapsed="false">
      <c r="A3964" s="0" t="n">
        <v>6038</v>
      </c>
      <c r="B3964" s="0" t="s">
        <v>5154</v>
      </c>
      <c r="C3964" s="0" t="s">
        <v>88</v>
      </c>
      <c r="D3964" s="0" t="s">
        <v>1221</v>
      </c>
      <c r="E3964" s="395" t="n">
        <v>10.33</v>
      </c>
    </row>
    <row r="3965" customFormat="false" ht="12.75" hidden="false" customHeight="false" outlineLevel="0" collapsed="false">
      <c r="A3965" s="0" t="n">
        <v>11718</v>
      </c>
      <c r="B3965" s="0" t="s">
        <v>5155</v>
      </c>
      <c r="C3965" s="0" t="s">
        <v>88</v>
      </c>
      <c r="D3965" s="0" t="s">
        <v>1221</v>
      </c>
      <c r="E3965" s="395" t="n">
        <v>29.45</v>
      </c>
    </row>
    <row r="3966" customFormat="false" ht="12.75" hidden="false" customHeight="false" outlineLevel="0" collapsed="false">
      <c r="A3966" s="0" t="n">
        <v>6037</v>
      </c>
      <c r="B3966" s="0" t="s">
        <v>5156</v>
      </c>
      <c r="C3966" s="0" t="s">
        <v>88</v>
      </c>
      <c r="D3966" s="0" t="s">
        <v>1221</v>
      </c>
      <c r="E3966" s="395" t="n">
        <v>21.49</v>
      </c>
    </row>
    <row r="3967" customFormat="false" ht="12.75" hidden="false" customHeight="false" outlineLevel="0" collapsed="false">
      <c r="A3967" s="0" t="n">
        <v>11719</v>
      </c>
      <c r="B3967" s="0" t="s">
        <v>5157</v>
      </c>
      <c r="C3967" s="0" t="s">
        <v>88</v>
      </c>
      <c r="D3967" s="0" t="s">
        <v>1221</v>
      </c>
      <c r="E3967" s="395" t="n">
        <v>23.89</v>
      </c>
    </row>
    <row r="3968" customFormat="false" ht="12.75" hidden="false" customHeight="false" outlineLevel="0" collapsed="false">
      <c r="A3968" s="0" t="n">
        <v>6019</v>
      </c>
      <c r="B3968" s="0" t="s">
        <v>5158</v>
      </c>
      <c r="C3968" s="0" t="s">
        <v>88</v>
      </c>
      <c r="D3968" s="0" t="s">
        <v>1221</v>
      </c>
      <c r="E3968" s="395" t="n">
        <v>56.37</v>
      </c>
    </row>
    <row r="3969" customFormat="false" ht="12.75" hidden="false" customHeight="false" outlineLevel="0" collapsed="false">
      <c r="A3969" s="0" t="n">
        <v>6010</v>
      </c>
      <c r="B3969" s="0" t="s">
        <v>5159</v>
      </c>
      <c r="C3969" s="0" t="s">
        <v>88</v>
      </c>
      <c r="D3969" s="0" t="s">
        <v>1221</v>
      </c>
      <c r="E3969" s="395" t="n">
        <v>96.99</v>
      </c>
    </row>
    <row r="3970" customFormat="false" ht="12.75" hidden="false" customHeight="false" outlineLevel="0" collapsed="false">
      <c r="A3970" s="0" t="n">
        <v>6017</v>
      </c>
      <c r="B3970" s="0" t="s">
        <v>5160</v>
      </c>
      <c r="C3970" s="0" t="s">
        <v>88</v>
      </c>
      <c r="D3970" s="0" t="s">
        <v>1221</v>
      </c>
      <c r="E3970" s="395" t="n">
        <v>76.82</v>
      </c>
    </row>
    <row r="3971" customFormat="false" ht="12.75" hidden="false" customHeight="false" outlineLevel="0" collapsed="false">
      <c r="A3971" s="0" t="n">
        <v>6020</v>
      </c>
      <c r="B3971" s="0" t="s">
        <v>5161</v>
      </c>
      <c r="C3971" s="0" t="s">
        <v>88</v>
      </c>
      <c r="D3971" s="0" t="s">
        <v>1221</v>
      </c>
      <c r="E3971" s="395" t="n">
        <v>33.85</v>
      </c>
    </row>
    <row r="3972" customFormat="false" ht="12.75" hidden="false" customHeight="false" outlineLevel="0" collapsed="false">
      <c r="A3972" s="0" t="n">
        <v>6028</v>
      </c>
      <c r="B3972" s="0" t="s">
        <v>5162</v>
      </c>
      <c r="C3972" s="0" t="s">
        <v>88</v>
      </c>
      <c r="D3972" s="0" t="s">
        <v>1221</v>
      </c>
      <c r="E3972" s="395" t="n">
        <v>135.09</v>
      </c>
    </row>
    <row r="3973" customFormat="false" ht="12.75" hidden="false" customHeight="false" outlineLevel="0" collapsed="false">
      <c r="A3973" s="0" t="n">
        <v>6011</v>
      </c>
      <c r="B3973" s="0" t="s">
        <v>5163</v>
      </c>
      <c r="C3973" s="0" t="s">
        <v>88</v>
      </c>
      <c r="D3973" s="0" t="s">
        <v>1221</v>
      </c>
      <c r="E3973" s="395" t="n">
        <v>280.17</v>
      </c>
    </row>
    <row r="3974" customFormat="false" ht="12.75" hidden="false" customHeight="false" outlineLevel="0" collapsed="false">
      <c r="A3974" s="0" t="n">
        <v>6012</v>
      </c>
      <c r="B3974" s="0" t="s">
        <v>5164</v>
      </c>
      <c r="C3974" s="0" t="s">
        <v>88</v>
      </c>
      <c r="D3974" s="0" t="s">
        <v>1221</v>
      </c>
      <c r="E3974" s="395" t="n">
        <v>339.19</v>
      </c>
    </row>
    <row r="3975" customFormat="false" ht="12.75" hidden="false" customHeight="false" outlineLevel="0" collapsed="false">
      <c r="A3975" s="0" t="n">
        <v>6016</v>
      </c>
      <c r="B3975" s="0" t="s">
        <v>5165</v>
      </c>
      <c r="C3975" s="0" t="s">
        <v>88</v>
      </c>
      <c r="D3975" s="0" t="s">
        <v>1221</v>
      </c>
      <c r="E3975" s="395" t="n">
        <v>35.71</v>
      </c>
    </row>
    <row r="3976" customFormat="false" ht="12.75" hidden="false" customHeight="false" outlineLevel="0" collapsed="false">
      <c r="A3976" s="0" t="n">
        <v>6027</v>
      </c>
      <c r="B3976" s="0" t="s">
        <v>5166</v>
      </c>
      <c r="C3976" s="0" t="s">
        <v>88</v>
      </c>
      <c r="D3976" s="0" t="s">
        <v>1221</v>
      </c>
      <c r="E3976" s="395" t="n">
        <v>706.75</v>
      </c>
    </row>
    <row r="3977" customFormat="false" ht="12.75" hidden="false" customHeight="false" outlineLevel="0" collapsed="false">
      <c r="A3977" s="0" t="n">
        <v>6013</v>
      </c>
      <c r="B3977" s="0" t="s">
        <v>5167</v>
      </c>
      <c r="C3977" s="0" t="s">
        <v>88</v>
      </c>
      <c r="D3977" s="0" t="s">
        <v>1221</v>
      </c>
      <c r="E3977" s="395" t="n">
        <v>106.65</v>
      </c>
    </row>
    <row r="3978" customFormat="false" ht="12.75" hidden="false" customHeight="false" outlineLevel="0" collapsed="false">
      <c r="A3978" s="0" t="n">
        <v>6015</v>
      </c>
      <c r="B3978" s="0" t="s">
        <v>5168</v>
      </c>
      <c r="C3978" s="0" t="s">
        <v>88</v>
      </c>
      <c r="D3978" s="0" t="s">
        <v>1221</v>
      </c>
      <c r="E3978" s="395" t="n">
        <v>155.09</v>
      </c>
    </row>
    <row r="3979" customFormat="false" ht="12.75" hidden="false" customHeight="false" outlineLevel="0" collapsed="false">
      <c r="A3979" s="0" t="n">
        <v>6014</v>
      </c>
      <c r="B3979" s="0" t="s">
        <v>5169</v>
      </c>
      <c r="C3979" s="0" t="s">
        <v>88</v>
      </c>
      <c r="D3979" s="0" t="s">
        <v>1221</v>
      </c>
      <c r="E3979" s="395" t="n">
        <v>148.27</v>
      </c>
    </row>
    <row r="3980" customFormat="false" ht="12.75" hidden="false" customHeight="false" outlineLevel="0" collapsed="false">
      <c r="A3980" s="0" t="n">
        <v>6006</v>
      </c>
      <c r="B3980" s="0" t="s">
        <v>5170</v>
      </c>
      <c r="C3980" s="0" t="s">
        <v>88</v>
      </c>
      <c r="D3980" s="0" t="s">
        <v>1221</v>
      </c>
      <c r="E3980" s="395" t="n">
        <v>77.23</v>
      </c>
    </row>
    <row r="3981" customFormat="false" ht="12.75" hidden="false" customHeight="false" outlineLevel="0" collapsed="false">
      <c r="A3981" s="0" t="n">
        <v>6005</v>
      </c>
      <c r="B3981" s="0" t="s">
        <v>5171</v>
      </c>
      <c r="C3981" s="0" t="s">
        <v>88</v>
      </c>
      <c r="D3981" s="0" t="s">
        <v>1228</v>
      </c>
      <c r="E3981" s="395" t="n">
        <v>87.12</v>
      </c>
    </row>
    <row r="3982" customFormat="false" ht="12.75" hidden="false" customHeight="false" outlineLevel="0" collapsed="false">
      <c r="A3982" s="0" t="n">
        <v>11756</v>
      </c>
      <c r="B3982" s="0" t="s">
        <v>5172</v>
      </c>
      <c r="C3982" s="0" t="s">
        <v>88</v>
      </c>
      <c r="D3982" s="0" t="s">
        <v>1221</v>
      </c>
      <c r="E3982" s="395" t="n">
        <v>41.61</v>
      </c>
    </row>
    <row r="3983" customFormat="false" ht="12.75" hidden="false" customHeight="false" outlineLevel="0" collapsed="false">
      <c r="A3983" s="0" t="n">
        <v>10904</v>
      </c>
      <c r="B3983" s="0" t="s">
        <v>5173</v>
      </c>
      <c r="C3983" s="0" t="s">
        <v>88</v>
      </c>
      <c r="D3983" s="0" t="s">
        <v>1228</v>
      </c>
      <c r="E3983" s="395" t="n">
        <v>175</v>
      </c>
    </row>
    <row r="3984" customFormat="false" ht="12.75" hidden="false" customHeight="false" outlineLevel="0" collapsed="false">
      <c r="A3984" s="0" t="n">
        <v>11752</v>
      </c>
      <c r="B3984" s="0" t="s">
        <v>5174</v>
      </c>
      <c r="C3984" s="0" t="s">
        <v>88</v>
      </c>
      <c r="D3984" s="0" t="s">
        <v>1221</v>
      </c>
      <c r="E3984" s="395" t="n">
        <v>23.99</v>
      </c>
    </row>
    <row r="3985" customFormat="false" ht="12.75" hidden="false" customHeight="false" outlineLevel="0" collapsed="false">
      <c r="A3985" s="0" t="n">
        <v>11753</v>
      </c>
      <c r="B3985" s="0" t="s">
        <v>5175</v>
      </c>
      <c r="C3985" s="0" t="s">
        <v>88</v>
      </c>
      <c r="D3985" s="0" t="s">
        <v>1221</v>
      </c>
      <c r="E3985" s="395" t="n">
        <v>28.64</v>
      </c>
    </row>
    <row r="3986" customFormat="false" ht="12.75" hidden="false" customHeight="false" outlineLevel="0" collapsed="false">
      <c r="A3986" s="0" t="n">
        <v>6021</v>
      </c>
      <c r="B3986" s="0" t="s">
        <v>5176</v>
      </c>
      <c r="C3986" s="0" t="s">
        <v>88</v>
      </c>
      <c r="D3986" s="0" t="s">
        <v>1221</v>
      </c>
      <c r="E3986" s="395" t="n">
        <v>79.49</v>
      </c>
    </row>
    <row r="3987" customFormat="false" ht="12.75" hidden="false" customHeight="false" outlineLevel="0" collapsed="false">
      <c r="A3987" s="0" t="n">
        <v>6024</v>
      </c>
      <c r="B3987" s="0" t="s">
        <v>5177</v>
      </c>
      <c r="C3987" s="0" t="s">
        <v>88</v>
      </c>
      <c r="D3987" s="0" t="s">
        <v>1221</v>
      </c>
      <c r="E3987" s="395" t="n">
        <v>82.17</v>
      </c>
    </row>
    <row r="3988" customFormat="false" ht="12.75" hidden="false" customHeight="false" outlineLevel="0" collapsed="false">
      <c r="A3988" s="0" t="n">
        <v>38379</v>
      </c>
      <c r="B3988" s="0" t="s">
        <v>5178</v>
      </c>
      <c r="C3988" s="0" t="s">
        <v>740</v>
      </c>
      <c r="D3988" s="0" t="s">
        <v>1221</v>
      </c>
      <c r="E3988" s="395" t="n">
        <v>70.73</v>
      </c>
    </row>
    <row r="3989" customFormat="false" ht="12.75" hidden="false" customHeight="false" outlineLevel="0" collapsed="false">
      <c r="A3989" s="0" t="n">
        <v>13897</v>
      </c>
      <c r="B3989" s="0" t="s">
        <v>5179</v>
      </c>
      <c r="C3989" s="0" t="s">
        <v>88</v>
      </c>
      <c r="D3989" s="0" t="s">
        <v>1223</v>
      </c>
      <c r="E3989" s="395" t="n">
        <v>6517.88</v>
      </c>
    </row>
    <row r="3990" customFormat="false" ht="12.75" hidden="false" customHeight="false" outlineLevel="0" collapsed="false">
      <c r="A3990" s="0" t="n">
        <v>10640</v>
      </c>
      <c r="B3990" s="0" t="s">
        <v>5180</v>
      </c>
      <c r="C3990" s="0" t="s">
        <v>88</v>
      </c>
      <c r="D3990" s="0" t="s">
        <v>1223</v>
      </c>
      <c r="E3990" s="395" t="n">
        <v>14116.35</v>
      </c>
    </row>
    <row r="3991" customFormat="false" ht="12.75" hidden="false" customHeight="false" outlineLevel="0" collapsed="false">
      <c r="A3991" s="0" t="n">
        <v>34357</v>
      </c>
      <c r="B3991" s="0" t="s">
        <v>5181</v>
      </c>
      <c r="C3991" s="0" t="s">
        <v>753</v>
      </c>
      <c r="D3991" s="0" t="s">
        <v>1221</v>
      </c>
      <c r="E3991" s="395" t="n">
        <v>3.22</v>
      </c>
    </row>
    <row r="3992" customFormat="false" ht="12.75" hidden="false" customHeight="false" outlineLevel="0" collapsed="false">
      <c r="A3992" s="0" t="n">
        <v>37329</v>
      </c>
      <c r="B3992" s="0" t="s">
        <v>5182</v>
      </c>
      <c r="C3992" s="0" t="s">
        <v>753</v>
      </c>
      <c r="D3992" s="0" t="s">
        <v>1221</v>
      </c>
      <c r="E3992" s="395" t="n">
        <v>68.02</v>
      </c>
    </row>
    <row r="3993" customFormat="false" ht="12.75" hidden="false" customHeight="false" outlineLevel="0" collapsed="false">
      <c r="A3993" s="0" t="n">
        <v>2510</v>
      </c>
      <c r="B3993" s="0" t="s">
        <v>5183</v>
      </c>
      <c r="C3993" s="0" t="s">
        <v>88</v>
      </c>
      <c r="D3993" s="0" t="s">
        <v>1221</v>
      </c>
      <c r="E3993" s="395" t="n">
        <v>22.74</v>
      </c>
    </row>
    <row r="3994" customFormat="false" ht="12.75" hidden="false" customHeight="false" outlineLevel="0" collapsed="false">
      <c r="A3994" s="0" t="n">
        <v>12359</v>
      </c>
      <c r="B3994" s="0" t="s">
        <v>5184</v>
      </c>
      <c r="C3994" s="0" t="s">
        <v>88</v>
      </c>
      <c r="D3994" s="0" t="s">
        <v>1223</v>
      </c>
      <c r="E3994" s="395" t="n">
        <v>132.07</v>
      </c>
    </row>
    <row r="3995" customFormat="false" ht="12.75" hidden="false" customHeight="false" outlineLevel="0" collapsed="false">
      <c r="A3995" s="0" t="n">
        <v>7353</v>
      </c>
      <c r="B3995" s="0" t="s">
        <v>5185</v>
      </c>
      <c r="C3995" s="0" t="s">
        <v>1271</v>
      </c>
      <c r="D3995" s="0" t="s">
        <v>1221</v>
      </c>
      <c r="E3995" s="395" t="n">
        <v>26.49</v>
      </c>
    </row>
    <row r="3996" customFormat="false" ht="12.75" hidden="false" customHeight="false" outlineLevel="0" collapsed="false">
      <c r="A3996" s="0" t="n">
        <v>36144</v>
      </c>
      <c r="B3996" s="0" t="s">
        <v>5186</v>
      </c>
      <c r="C3996" s="0" t="s">
        <v>88</v>
      </c>
      <c r="D3996" s="0" t="s">
        <v>1221</v>
      </c>
      <c r="E3996" s="395" t="n">
        <v>1.67</v>
      </c>
    </row>
    <row r="3997" customFormat="false" ht="12.75" hidden="false" customHeight="false" outlineLevel="0" collapsed="false">
      <c r="A3997" s="0" t="n">
        <v>10518</v>
      </c>
      <c r="B3997" s="0" t="s">
        <v>5187</v>
      </c>
      <c r="C3997" s="0" t="s">
        <v>88</v>
      </c>
      <c r="D3997" s="0" t="s">
        <v>1223</v>
      </c>
      <c r="E3997" s="395" t="n">
        <v>126.02</v>
      </c>
    </row>
    <row r="3998" customFormat="false" ht="12.75" hidden="false" customHeight="false" outlineLevel="0" collapsed="false">
      <c r="A3998" s="0" t="n">
        <v>36530</v>
      </c>
      <c r="B3998" s="0" t="s">
        <v>5188</v>
      </c>
      <c r="C3998" s="0" t="s">
        <v>88</v>
      </c>
      <c r="D3998" s="0" t="s">
        <v>1223</v>
      </c>
      <c r="E3998" s="395" t="n">
        <v>384914.62</v>
      </c>
    </row>
    <row r="3999" customFormat="false" ht="12.75" hidden="false" customHeight="false" outlineLevel="0" collapsed="false">
      <c r="A3999" s="0" t="n">
        <v>6046</v>
      </c>
      <c r="B3999" s="0" t="s">
        <v>5189</v>
      </c>
      <c r="C3999" s="0" t="s">
        <v>88</v>
      </c>
      <c r="D3999" s="0" t="s">
        <v>1223</v>
      </c>
      <c r="E3999" s="395" t="n">
        <v>417500</v>
      </c>
    </row>
    <row r="4000" customFormat="false" ht="12.75" hidden="false" customHeight="false" outlineLevel="0" collapsed="false">
      <c r="A4000" s="0" t="n">
        <v>36531</v>
      </c>
      <c r="B4000" s="0" t="s">
        <v>5190</v>
      </c>
      <c r="C4000" s="0" t="s">
        <v>88</v>
      </c>
      <c r="D4000" s="0" t="s">
        <v>1223</v>
      </c>
      <c r="E4000" s="395" t="n">
        <v>432774.36</v>
      </c>
    </row>
    <row r="4001" customFormat="false" ht="12.75" hidden="false" customHeight="false" outlineLevel="0" collapsed="false">
      <c r="A4001" s="0" t="n">
        <v>34684</v>
      </c>
      <c r="B4001" s="0" t="s">
        <v>5191</v>
      </c>
      <c r="C4001" s="0" t="s">
        <v>751</v>
      </c>
      <c r="D4001" s="0" t="s">
        <v>1223</v>
      </c>
      <c r="E4001" s="395" t="n">
        <v>221.14</v>
      </c>
    </row>
    <row r="4002" customFormat="false" ht="12.75" hidden="false" customHeight="false" outlineLevel="0" collapsed="false">
      <c r="A4002" s="0" t="n">
        <v>34683</v>
      </c>
      <c r="B4002" s="0" t="s">
        <v>5192</v>
      </c>
      <c r="C4002" s="0" t="s">
        <v>751</v>
      </c>
      <c r="D4002" s="0" t="s">
        <v>1223</v>
      </c>
      <c r="E4002" s="395" t="n">
        <v>138.21</v>
      </c>
    </row>
    <row r="4003" customFormat="false" ht="12.75" hidden="false" customHeight="false" outlineLevel="0" collapsed="false">
      <c r="A4003" s="0" t="n">
        <v>533</v>
      </c>
      <c r="B4003" s="0" t="s">
        <v>5193</v>
      </c>
      <c r="C4003" s="0" t="s">
        <v>751</v>
      </c>
      <c r="D4003" s="0" t="s">
        <v>1221</v>
      </c>
      <c r="E4003" s="395" t="n">
        <v>22.51</v>
      </c>
    </row>
    <row r="4004" customFormat="false" ht="12.75" hidden="false" customHeight="false" outlineLevel="0" collapsed="false">
      <c r="A4004" s="0" t="n">
        <v>10515</v>
      </c>
      <c r="B4004" s="0" t="s">
        <v>5194</v>
      </c>
      <c r="C4004" s="0" t="s">
        <v>751</v>
      </c>
      <c r="D4004" s="0" t="s">
        <v>1221</v>
      </c>
      <c r="E4004" s="395" t="n">
        <v>42.48</v>
      </c>
    </row>
    <row r="4005" customFormat="false" ht="12.75" hidden="false" customHeight="false" outlineLevel="0" collapsed="false">
      <c r="A4005" s="0" t="n">
        <v>536</v>
      </c>
      <c r="B4005" s="0" t="s">
        <v>5195</v>
      </c>
      <c r="C4005" s="0" t="s">
        <v>751</v>
      </c>
      <c r="D4005" s="0" t="s">
        <v>1228</v>
      </c>
      <c r="E4005" s="395" t="n">
        <v>30.73</v>
      </c>
    </row>
    <row r="4006" customFormat="false" ht="12.75" hidden="false" customHeight="false" outlineLevel="0" collapsed="false">
      <c r="A4006" s="0" t="n">
        <v>153</v>
      </c>
      <c r="B4006" s="0" t="s">
        <v>5196</v>
      </c>
      <c r="C4006" s="0" t="s">
        <v>1271</v>
      </c>
      <c r="D4006" s="0" t="s">
        <v>1221</v>
      </c>
      <c r="E4006" s="395" t="n">
        <v>104.94</v>
      </c>
    </row>
    <row r="4007" customFormat="false" ht="12.75" hidden="false" customHeight="false" outlineLevel="0" collapsed="false">
      <c r="A4007" s="0" t="n">
        <v>34682</v>
      </c>
      <c r="B4007" s="0" t="s">
        <v>5197</v>
      </c>
      <c r="C4007" s="0" t="s">
        <v>751</v>
      </c>
      <c r="D4007" s="0" t="s">
        <v>1223</v>
      </c>
      <c r="E4007" s="395" t="n">
        <v>105.69</v>
      </c>
    </row>
    <row r="4008" customFormat="false" ht="12.75" hidden="false" customHeight="false" outlineLevel="0" collapsed="false">
      <c r="A4008" s="0" t="n">
        <v>20205</v>
      </c>
      <c r="B4008" s="0" t="s">
        <v>5198</v>
      </c>
      <c r="C4008" s="0" t="s">
        <v>740</v>
      </c>
      <c r="D4008" s="0" t="s">
        <v>1221</v>
      </c>
      <c r="E4008" s="395" t="n">
        <v>4.02</v>
      </c>
    </row>
    <row r="4009" customFormat="false" ht="12.75" hidden="false" customHeight="false" outlineLevel="0" collapsed="false">
      <c r="A4009" s="0" t="n">
        <v>4412</v>
      </c>
      <c r="B4009" s="0" t="s">
        <v>5199</v>
      </c>
      <c r="C4009" s="0" t="s">
        <v>740</v>
      </c>
      <c r="D4009" s="0" t="s">
        <v>1221</v>
      </c>
      <c r="E4009" s="395" t="n">
        <v>2.41</v>
      </c>
    </row>
    <row r="4010" customFormat="false" ht="12.75" hidden="false" customHeight="false" outlineLevel="0" collapsed="false">
      <c r="A4010" s="0" t="n">
        <v>4408</v>
      </c>
      <c r="B4010" s="0" t="s">
        <v>5200</v>
      </c>
      <c r="C4010" s="0" t="s">
        <v>740</v>
      </c>
      <c r="D4010" s="0" t="s">
        <v>1221</v>
      </c>
      <c r="E4010" s="395" t="n">
        <v>3.01</v>
      </c>
    </row>
    <row r="4011" customFormat="false" ht="12.75" hidden="false" customHeight="false" outlineLevel="0" collapsed="false">
      <c r="A4011" s="0" t="n">
        <v>36250</v>
      </c>
      <c r="B4011" s="0" t="s">
        <v>5201</v>
      </c>
      <c r="C4011" s="0" t="s">
        <v>740</v>
      </c>
      <c r="D4011" s="0" t="s">
        <v>1221</v>
      </c>
      <c r="E4011" s="395" t="n">
        <v>4.27</v>
      </c>
    </row>
    <row r="4012" customFormat="false" ht="12.75" hidden="false" customHeight="false" outlineLevel="0" collapsed="false">
      <c r="A4012" s="0" t="n">
        <v>10857</v>
      </c>
      <c r="B4012" s="0" t="s">
        <v>5202</v>
      </c>
      <c r="C4012" s="0" t="s">
        <v>740</v>
      </c>
      <c r="D4012" s="0" t="s">
        <v>1221</v>
      </c>
      <c r="E4012" s="395" t="n">
        <v>15.2</v>
      </c>
    </row>
    <row r="4013" customFormat="false" ht="12.75" hidden="false" customHeight="false" outlineLevel="0" collapsed="false">
      <c r="A4013" s="0" t="n">
        <v>4803</v>
      </c>
      <c r="B4013" s="0" t="s">
        <v>5203</v>
      </c>
      <c r="C4013" s="0" t="s">
        <v>740</v>
      </c>
      <c r="D4013" s="0" t="s">
        <v>1221</v>
      </c>
      <c r="E4013" s="395" t="n">
        <v>34.22</v>
      </c>
    </row>
    <row r="4014" customFormat="false" ht="12.75" hidden="false" customHeight="false" outlineLevel="0" collapsed="false">
      <c r="A4014" s="0" t="n">
        <v>6186</v>
      </c>
      <c r="B4014" s="0" t="s">
        <v>5204</v>
      </c>
      <c r="C4014" s="0" t="s">
        <v>740</v>
      </c>
      <c r="D4014" s="0" t="s">
        <v>1221</v>
      </c>
      <c r="E4014" s="395" t="n">
        <v>17.36</v>
      </c>
    </row>
    <row r="4015" customFormat="false" ht="12.75" hidden="false" customHeight="false" outlineLevel="0" collapsed="false">
      <c r="A4015" s="0" t="n">
        <v>4829</v>
      </c>
      <c r="B4015" s="0" t="s">
        <v>5205</v>
      </c>
      <c r="C4015" s="0" t="s">
        <v>740</v>
      </c>
      <c r="D4015" s="0" t="s">
        <v>1221</v>
      </c>
      <c r="E4015" s="395" t="n">
        <v>35.71</v>
      </c>
    </row>
    <row r="4016" customFormat="false" ht="12.75" hidden="false" customHeight="false" outlineLevel="0" collapsed="false">
      <c r="A4016" s="0" t="n">
        <v>39829</v>
      </c>
      <c r="B4016" s="0" t="s">
        <v>5206</v>
      </c>
      <c r="C4016" s="0" t="s">
        <v>740</v>
      </c>
      <c r="D4016" s="0" t="s">
        <v>1223</v>
      </c>
      <c r="E4016" s="395" t="n">
        <v>32.68</v>
      </c>
    </row>
    <row r="4017" customFormat="false" ht="12.75" hidden="false" customHeight="false" outlineLevel="0" collapsed="false">
      <c r="A4017" s="0" t="n">
        <v>20231</v>
      </c>
      <c r="B4017" s="0" t="s">
        <v>5207</v>
      </c>
      <c r="C4017" s="0" t="s">
        <v>740</v>
      </c>
      <c r="D4017" s="0" t="s">
        <v>1221</v>
      </c>
      <c r="E4017" s="395" t="n">
        <v>47.63</v>
      </c>
    </row>
    <row r="4018" customFormat="false" ht="12.75" hidden="false" customHeight="false" outlineLevel="0" collapsed="false">
      <c r="A4018" s="0" t="n">
        <v>4804</v>
      </c>
      <c r="B4018" s="0" t="s">
        <v>5208</v>
      </c>
      <c r="C4018" s="0" t="s">
        <v>740</v>
      </c>
      <c r="D4018" s="0" t="s">
        <v>1221</v>
      </c>
      <c r="E4018" s="395" t="n">
        <v>26.27</v>
      </c>
    </row>
    <row r="4019" customFormat="false" ht="12.75" hidden="false" customHeight="false" outlineLevel="0" collapsed="false">
      <c r="A4019" s="0" t="n">
        <v>34680</v>
      </c>
      <c r="B4019" s="0" t="s">
        <v>5209</v>
      </c>
      <c r="C4019" s="0" t="s">
        <v>740</v>
      </c>
      <c r="D4019" s="0" t="s">
        <v>1223</v>
      </c>
      <c r="E4019" s="395" t="n">
        <v>32.52</v>
      </c>
    </row>
    <row r="4020" customFormat="false" ht="12.75" hidden="false" customHeight="false" outlineLevel="0" collapsed="false">
      <c r="A4020" s="0" t="n">
        <v>11573</v>
      </c>
      <c r="B4020" s="0" t="s">
        <v>5210</v>
      </c>
      <c r="C4020" s="0" t="s">
        <v>88</v>
      </c>
      <c r="D4020" s="0" t="s">
        <v>1221</v>
      </c>
      <c r="E4020" s="395" t="n">
        <v>5.49</v>
      </c>
    </row>
    <row r="4021" customFormat="false" ht="12.75" hidden="false" customHeight="false" outlineLevel="0" collapsed="false">
      <c r="A4021" s="0" t="n">
        <v>38401</v>
      </c>
      <c r="B4021" s="0" t="s">
        <v>5211</v>
      </c>
      <c r="C4021" s="0" t="s">
        <v>88</v>
      </c>
      <c r="D4021" s="0" t="s">
        <v>1221</v>
      </c>
      <c r="E4021" s="395" t="n">
        <v>14.7</v>
      </c>
    </row>
    <row r="4022" customFormat="false" ht="12.75" hidden="false" customHeight="false" outlineLevel="0" collapsed="false">
      <c r="A4022" s="0" t="n">
        <v>11575</v>
      </c>
      <c r="B4022" s="0" t="s">
        <v>5212</v>
      </c>
      <c r="C4022" s="0" t="s">
        <v>88</v>
      </c>
      <c r="D4022" s="0" t="s">
        <v>1221</v>
      </c>
      <c r="E4022" s="395" t="n">
        <v>52.93</v>
      </c>
    </row>
    <row r="4023" customFormat="false" ht="12.75" hidden="false" customHeight="false" outlineLevel="0" collapsed="false">
      <c r="A4023" s="0" t="n">
        <v>38179</v>
      </c>
      <c r="B4023" s="0" t="s">
        <v>5213</v>
      </c>
      <c r="C4023" s="0" t="s">
        <v>88</v>
      </c>
      <c r="D4023" s="0" t="s">
        <v>1221</v>
      </c>
      <c r="E4023" s="395" t="n">
        <v>43.77</v>
      </c>
    </row>
    <row r="4024" customFormat="false" ht="12.75" hidden="false" customHeight="false" outlineLevel="0" collapsed="false">
      <c r="A4024" s="0" t="n">
        <v>20256</v>
      </c>
      <c r="B4024" s="0" t="s">
        <v>5214</v>
      </c>
      <c r="C4024" s="0" t="s">
        <v>88</v>
      </c>
      <c r="D4024" s="0" t="s">
        <v>1221</v>
      </c>
      <c r="E4024" s="395" t="n">
        <v>0.35</v>
      </c>
    </row>
    <row r="4025" customFormat="false" ht="12.75" hidden="false" customHeight="false" outlineLevel="0" collapsed="false">
      <c r="A4025" s="0" t="n">
        <v>14511</v>
      </c>
      <c r="B4025" s="0" t="s">
        <v>5215</v>
      </c>
      <c r="C4025" s="0" t="s">
        <v>88</v>
      </c>
      <c r="D4025" s="0" t="s">
        <v>1223</v>
      </c>
      <c r="E4025" s="395" t="n">
        <v>930100.66</v>
      </c>
    </row>
    <row r="4026" customFormat="false" ht="12.75" hidden="false" customHeight="false" outlineLevel="0" collapsed="false">
      <c r="A4026" s="0" t="n">
        <v>10642</v>
      </c>
      <c r="B4026" s="0" t="s">
        <v>5216</v>
      </c>
      <c r="C4026" s="0" t="s">
        <v>88</v>
      </c>
      <c r="D4026" s="0" t="s">
        <v>1223</v>
      </c>
      <c r="E4026" s="395" t="n">
        <v>876200</v>
      </c>
    </row>
    <row r="4027" customFormat="false" ht="12.75" hidden="false" customHeight="false" outlineLevel="0" collapsed="false">
      <c r="A4027" s="0" t="n">
        <v>14489</v>
      </c>
      <c r="B4027" s="0" t="s">
        <v>5217</v>
      </c>
      <c r="C4027" s="0" t="s">
        <v>88</v>
      </c>
      <c r="D4027" s="0" t="s">
        <v>1223</v>
      </c>
      <c r="E4027" s="395" t="n">
        <v>777173.1</v>
      </c>
    </row>
    <row r="4028" customFormat="false" ht="12.75" hidden="false" customHeight="false" outlineLevel="0" collapsed="false">
      <c r="A4028" s="0" t="n">
        <v>14513</v>
      </c>
      <c r="B4028" s="0" t="s">
        <v>5218</v>
      </c>
      <c r="C4028" s="0" t="s">
        <v>88</v>
      </c>
      <c r="D4028" s="0" t="s">
        <v>1223</v>
      </c>
      <c r="E4028" s="395" t="n">
        <v>582898.27</v>
      </c>
    </row>
    <row r="4029" customFormat="false" ht="12.75" hidden="false" customHeight="false" outlineLevel="0" collapsed="false">
      <c r="A4029" s="0" t="n">
        <v>13600</v>
      </c>
      <c r="B4029" s="0" t="s">
        <v>5219</v>
      </c>
      <c r="C4029" s="0" t="s">
        <v>88</v>
      </c>
      <c r="D4029" s="0" t="s">
        <v>1223</v>
      </c>
      <c r="E4029" s="395" t="n">
        <v>752102.91</v>
      </c>
    </row>
    <row r="4030" customFormat="false" ht="12.75" hidden="false" customHeight="false" outlineLevel="0" collapsed="false">
      <c r="A4030" s="0" t="n">
        <v>10646</v>
      </c>
      <c r="B4030" s="0" t="s">
        <v>5220</v>
      </c>
      <c r="C4030" s="0" t="s">
        <v>88</v>
      </c>
      <c r="D4030" s="0" t="s">
        <v>1223</v>
      </c>
      <c r="E4030" s="395" t="n">
        <v>560642.61</v>
      </c>
    </row>
    <row r="4031" customFormat="false" ht="12.75" hidden="false" customHeight="false" outlineLevel="0" collapsed="false">
      <c r="A4031" s="0" t="n">
        <v>6070</v>
      </c>
      <c r="B4031" s="0" t="s">
        <v>5221</v>
      </c>
      <c r="C4031" s="0" t="s">
        <v>88</v>
      </c>
      <c r="D4031" s="0" t="s">
        <v>1223</v>
      </c>
      <c r="E4031" s="395" t="n">
        <v>766049.13</v>
      </c>
    </row>
    <row r="4032" customFormat="false" ht="12.75" hidden="false" customHeight="false" outlineLevel="0" collapsed="false">
      <c r="A4032" s="0" t="n">
        <v>6069</v>
      </c>
      <c r="B4032" s="0" t="s">
        <v>5222</v>
      </c>
      <c r="C4032" s="0" t="s">
        <v>88</v>
      </c>
      <c r="D4032" s="0" t="s">
        <v>1223</v>
      </c>
      <c r="E4032" s="395" t="n">
        <v>169231.8</v>
      </c>
    </row>
    <row r="4033" customFormat="false" ht="12.75" hidden="false" customHeight="false" outlineLevel="0" collapsed="false">
      <c r="A4033" s="0" t="n">
        <v>14626</v>
      </c>
      <c r="B4033" s="0" t="s">
        <v>5223</v>
      </c>
      <c r="C4033" s="0" t="s">
        <v>88</v>
      </c>
      <c r="D4033" s="0" t="s">
        <v>1223</v>
      </c>
      <c r="E4033" s="395" t="n">
        <v>838648.6</v>
      </c>
    </row>
    <row r="4034" customFormat="false" ht="12.75" hidden="false" customHeight="false" outlineLevel="0" collapsed="false">
      <c r="A4034" s="0" t="n">
        <v>6067</v>
      </c>
      <c r="B4034" s="0" t="s">
        <v>5224</v>
      </c>
      <c r="C4034" s="0" t="s">
        <v>88</v>
      </c>
      <c r="D4034" s="0" t="s">
        <v>1223</v>
      </c>
      <c r="E4034" s="395" t="n">
        <v>688442.86</v>
      </c>
    </row>
    <row r="4035" customFormat="false" ht="12.75" hidden="false" customHeight="false" outlineLevel="0" collapsed="false">
      <c r="A4035" s="0" t="n">
        <v>38393</v>
      </c>
      <c r="B4035" s="0" t="s">
        <v>5225</v>
      </c>
      <c r="C4035" s="0" t="s">
        <v>88</v>
      </c>
      <c r="D4035" s="0" t="s">
        <v>1228</v>
      </c>
      <c r="E4035" s="395" t="n">
        <v>15.42</v>
      </c>
    </row>
    <row r="4036" customFormat="false" ht="12.75" hidden="false" customHeight="false" outlineLevel="0" collapsed="false">
      <c r="A4036" s="0" t="n">
        <v>38390</v>
      </c>
      <c r="B4036" s="0" t="s">
        <v>5226</v>
      </c>
      <c r="C4036" s="0" t="s">
        <v>88</v>
      </c>
      <c r="D4036" s="0" t="s">
        <v>1221</v>
      </c>
      <c r="E4036" s="395" t="n">
        <v>34.2</v>
      </c>
    </row>
    <row r="4037" customFormat="false" ht="12.75" hidden="false" customHeight="false" outlineLevel="0" collapsed="false">
      <c r="A4037" s="0" t="n">
        <v>36532</v>
      </c>
      <c r="B4037" s="0" t="s">
        <v>5227</v>
      </c>
      <c r="C4037" s="0" t="s">
        <v>88</v>
      </c>
      <c r="D4037" s="0" t="s">
        <v>1221</v>
      </c>
      <c r="E4037" s="395" t="n">
        <v>18188.55</v>
      </c>
    </row>
    <row r="4038" customFormat="false" ht="12.75" hidden="false" customHeight="false" outlineLevel="0" collapsed="false">
      <c r="A4038" s="0" t="n">
        <v>11578</v>
      </c>
      <c r="B4038" s="0" t="s">
        <v>5228</v>
      </c>
      <c r="C4038" s="0" t="s">
        <v>88</v>
      </c>
      <c r="D4038" s="0" t="s">
        <v>1221</v>
      </c>
      <c r="E4038" s="395" t="n">
        <v>11.43</v>
      </c>
    </row>
    <row r="4039" customFormat="false" ht="12.75" hidden="false" customHeight="false" outlineLevel="0" collapsed="false">
      <c r="A4039" s="0" t="n">
        <v>11577</v>
      </c>
      <c r="B4039" s="0" t="s">
        <v>5229</v>
      </c>
      <c r="C4039" s="0" t="s">
        <v>88</v>
      </c>
      <c r="D4039" s="0" t="s">
        <v>1221</v>
      </c>
      <c r="E4039" s="395" t="n">
        <v>10.91</v>
      </c>
    </row>
    <row r="4040" customFormat="false" ht="12.75" hidden="false" customHeight="false" outlineLevel="0" collapsed="false">
      <c r="A4040" s="0" t="n">
        <v>42432</v>
      </c>
      <c r="B4040" s="0" t="s">
        <v>5230</v>
      </c>
      <c r="C4040" s="0" t="s">
        <v>88</v>
      </c>
      <c r="D4040" s="0" t="s">
        <v>1223</v>
      </c>
      <c r="E4040" s="395" t="n">
        <v>2403.28</v>
      </c>
    </row>
    <row r="4041" customFormat="false" ht="12.75" hidden="false" customHeight="false" outlineLevel="0" collapsed="false">
      <c r="A4041" s="0" t="n">
        <v>42437</v>
      </c>
      <c r="B4041" s="0" t="s">
        <v>5231</v>
      </c>
      <c r="C4041" s="0" t="s">
        <v>88</v>
      </c>
      <c r="D4041" s="0" t="s">
        <v>1223</v>
      </c>
      <c r="E4041" s="395" t="n">
        <v>1827.13</v>
      </c>
    </row>
    <row r="4042" customFormat="false" ht="12.75" hidden="false" customHeight="false" outlineLevel="0" collapsed="false">
      <c r="A4042" s="0" t="n">
        <v>1116</v>
      </c>
      <c r="B4042" s="0" t="s">
        <v>5232</v>
      </c>
      <c r="C4042" s="0" t="s">
        <v>740</v>
      </c>
      <c r="D4042" s="0" t="s">
        <v>1221</v>
      </c>
      <c r="E4042" s="395" t="n">
        <v>24.87</v>
      </c>
    </row>
    <row r="4043" customFormat="false" ht="12.75" hidden="false" customHeight="false" outlineLevel="0" collapsed="false">
      <c r="A4043" s="0" t="n">
        <v>1115</v>
      </c>
      <c r="B4043" s="0" t="s">
        <v>5233</v>
      </c>
      <c r="C4043" s="0" t="s">
        <v>740</v>
      </c>
      <c r="D4043" s="0" t="s">
        <v>1221</v>
      </c>
      <c r="E4043" s="395" t="n">
        <v>29.8</v>
      </c>
    </row>
    <row r="4044" customFormat="false" ht="12.75" hidden="false" customHeight="false" outlineLevel="0" collapsed="false">
      <c r="A4044" s="0" t="n">
        <v>1113</v>
      </c>
      <c r="B4044" s="0" t="s">
        <v>5234</v>
      </c>
      <c r="C4044" s="0" t="s">
        <v>740</v>
      </c>
      <c r="D4044" s="0" t="s">
        <v>1221</v>
      </c>
      <c r="E4044" s="395" t="n">
        <v>34.84</v>
      </c>
    </row>
    <row r="4045" customFormat="false" ht="12.75" hidden="false" customHeight="false" outlineLevel="0" collapsed="false">
      <c r="A4045" s="0" t="n">
        <v>1114</v>
      </c>
      <c r="B4045" s="0" t="s">
        <v>5235</v>
      </c>
      <c r="C4045" s="0" t="s">
        <v>740</v>
      </c>
      <c r="D4045" s="0" t="s">
        <v>1221</v>
      </c>
      <c r="E4045" s="395" t="n">
        <v>41.5</v>
      </c>
    </row>
    <row r="4046" customFormat="false" ht="12.75" hidden="false" customHeight="false" outlineLevel="0" collapsed="false">
      <c r="A4046" s="0" t="n">
        <v>40873</v>
      </c>
      <c r="B4046" s="0" t="s">
        <v>5236</v>
      </c>
      <c r="C4046" s="0" t="s">
        <v>740</v>
      </c>
      <c r="D4046" s="0" t="s">
        <v>1221</v>
      </c>
      <c r="E4046" s="395" t="n">
        <v>32.48</v>
      </c>
    </row>
    <row r="4047" customFormat="false" ht="12.75" hidden="false" customHeight="false" outlineLevel="0" collapsed="false">
      <c r="A4047" s="0" t="n">
        <v>20214</v>
      </c>
      <c r="B4047" s="0" t="s">
        <v>5237</v>
      </c>
      <c r="C4047" s="0" t="s">
        <v>88</v>
      </c>
      <c r="D4047" s="0" t="s">
        <v>1221</v>
      </c>
      <c r="E4047" s="395" t="n">
        <v>53.37</v>
      </c>
    </row>
    <row r="4048" customFormat="false" ht="12.75" hidden="false" customHeight="false" outlineLevel="0" collapsed="false">
      <c r="A4048" s="0" t="n">
        <v>7237</v>
      </c>
      <c r="B4048" s="0" t="s">
        <v>5238</v>
      </c>
      <c r="C4048" s="0" t="s">
        <v>88</v>
      </c>
      <c r="D4048" s="0" t="s">
        <v>1221</v>
      </c>
      <c r="E4048" s="395" t="n">
        <v>52.25</v>
      </c>
    </row>
    <row r="4049" customFormat="false" ht="12.75" hidden="false" customHeight="false" outlineLevel="0" collapsed="false">
      <c r="A4049" s="0" t="n">
        <v>11757</v>
      </c>
      <c r="B4049" s="0" t="s">
        <v>5239</v>
      </c>
      <c r="C4049" s="0" t="s">
        <v>88</v>
      </c>
      <c r="D4049" s="0" t="s">
        <v>1228</v>
      </c>
      <c r="E4049" s="395" t="n">
        <v>41</v>
      </c>
    </row>
    <row r="4050" customFormat="false" ht="12.75" hidden="false" customHeight="false" outlineLevel="0" collapsed="false">
      <c r="A4050" s="0" t="n">
        <v>11758</v>
      </c>
      <c r="B4050" s="0" t="s">
        <v>5240</v>
      </c>
      <c r="C4050" s="0" t="s">
        <v>88</v>
      </c>
      <c r="D4050" s="0" t="s">
        <v>1228</v>
      </c>
      <c r="E4050" s="395" t="n">
        <v>37.99</v>
      </c>
    </row>
    <row r="4051" customFormat="false" ht="12.75" hidden="false" customHeight="false" outlineLevel="0" collapsed="false">
      <c r="A4051" s="0" t="n">
        <v>37526</v>
      </c>
      <c r="B4051" s="0" t="s">
        <v>5241</v>
      </c>
      <c r="C4051" s="0" t="s">
        <v>88</v>
      </c>
      <c r="D4051" s="0" t="s">
        <v>1221</v>
      </c>
      <c r="E4051" s="395" t="n">
        <v>4.44</v>
      </c>
    </row>
    <row r="4052" customFormat="false" ht="12.75" hidden="false" customHeight="false" outlineLevel="0" collapsed="false">
      <c r="A4052" s="0" t="n">
        <v>6076</v>
      </c>
      <c r="B4052" s="0" t="s">
        <v>5242</v>
      </c>
      <c r="C4052" s="0" t="s">
        <v>757</v>
      </c>
      <c r="D4052" s="0" t="s">
        <v>1228</v>
      </c>
      <c r="E4052" s="395" t="n">
        <v>130</v>
      </c>
    </row>
    <row r="4053" customFormat="false" ht="12.75" hidden="false" customHeight="false" outlineLevel="0" collapsed="false">
      <c r="A4053" s="0" t="n">
        <v>13109</v>
      </c>
      <c r="B4053" s="0" t="s">
        <v>5243</v>
      </c>
      <c r="C4053" s="0" t="s">
        <v>88</v>
      </c>
      <c r="D4053" s="0" t="s">
        <v>1223</v>
      </c>
      <c r="E4053" s="395" t="n">
        <v>357.58</v>
      </c>
    </row>
    <row r="4054" customFormat="false" ht="12.75" hidden="false" customHeight="false" outlineLevel="0" collapsed="false">
      <c r="A4054" s="0" t="n">
        <v>13110</v>
      </c>
      <c r="B4054" s="0" t="s">
        <v>5244</v>
      </c>
      <c r="C4054" s="0" t="s">
        <v>88</v>
      </c>
      <c r="D4054" s="0" t="s">
        <v>1223</v>
      </c>
      <c r="E4054" s="395" t="n">
        <v>470.59</v>
      </c>
    </row>
    <row r="4055" customFormat="false" ht="12.75" hidden="false" customHeight="false" outlineLevel="0" collapsed="false">
      <c r="A4055" s="0" t="n">
        <v>7581</v>
      </c>
      <c r="B4055" s="0" t="s">
        <v>826</v>
      </c>
      <c r="C4055" s="0" t="s">
        <v>88</v>
      </c>
      <c r="D4055" s="0" t="s">
        <v>1223</v>
      </c>
      <c r="E4055" s="395" t="n">
        <v>6.29</v>
      </c>
    </row>
    <row r="4056" customFormat="false" ht="12.75" hidden="false" customHeight="false" outlineLevel="0" collapsed="false">
      <c r="A4056" s="0" t="n">
        <v>4509</v>
      </c>
      <c r="B4056" s="0" t="s">
        <v>5245</v>
      </c>
      <c r="C4056" s="0" t="s">
        <v>740</v>
      </c>
      <c r="D4056" s="0" t="s">
        <v>1221</v>
      </c>
      <c r="E4056" s="395" t="n">
        <v>4.28</v>
      </c>
    </row>
    <row r="4057" customFormat="false" ht="12.75" hidden="false" customHeight="false" outlineLevel="0" collapsed="false">
      <c r="A4057" s="0" t="n">
        <v>4512</v>
      </c>
      <c r="B4057" s="0" t="s">
        <v>5246</v>
      </c>
      <c r="C4057" s="0" t="s">
        <v>740</v>
      </c>
      <c r="D4057" s="0" t="s">
        <v>1221</v>
      </c>
      <c r="E4057" s="395" t="n">
        <v>2.04</v>
      </c>
    </row>
    <row r="4058" customFormat="false" ht="12.75" hidden="false" customHeight="false" outlineLevel="0" collapsed="false">
      <c r="A4058" s="0" t="n">
        <v>4517</v>
      </c>
      <c r="B4058" s="0" t="s">
        <v>5247</v>
      </c>
      <c r="C4058" s="0" t="s">
        <v>740</v>
      </c>
      <c r="D4058" s="0" t="s">
        <v>1221</v>
      </c>
      <c r="E4058" s="395" t="n">
        <v>2.95</v>
      </c>
    </row>
    <row r="4059" customFormat="false" ht="12.75" hidden="false" customHeight="false" outlineLevel="0" collapsed="false">
      <c r="A4059" s="0" t="n">
        <v>20206</v>
      </c>
      <c r="B4059" s="0" t="s">
        <v>5248</v>
      </c>
      <c r="C4059" s="0" t="s">
        <v>740</v>
      </c>
      <c r="D4059" s="0" t="s">
        <v>1221</v>
      </c>
      <c r="E4059" s="395" t="n">
        <v>10.86</v>
      </c>
    </row>
    <row r="4060" customFormat="false" ht="12.75" hidden="false" customHeight="false" outlineLevel="0" collapsed="false">
      <c r="A4060" s="0" t="n">
        <v>4460</v>
      </c>
      <c r="B4060" s="0" t="s">
        <v>5249</v>
      </c>
      <c r="C4060" s="0" t="s">
        <v>740</v>
      </c>
      <c r="D4060" s="0" t="s">
        <v>1221</v>
      </c>
      <c r="E4060" s="395" t="n">
        <v>11.15</v>
      </c>
    </row>
    <row r="4061" customFormat="false" ht="12.75" hidden="false" customHeight="false" outlineLevel="0" collapsed="false">
      <c r="A4061" s="0" t="n">
        <v>4417</v>
      </c>
      <c r="B4061" s="0" t="s">
        <v>5250</v>
      </c>
      <c r="C4061" s="0" t="s">
        <v>740</v>
      </c>
      <c r="D4061" s="0" t="s">
        <v>1221</v>
      </c>
      <c r="E4061" s="395" t="n">
        <v>8.6</v>
      </c>
    </row>
    <row r="4062" customFormat="false" ht="12.75" hidden="false" customHeight="false" outlineLevel="0" collapsed="false">
      <c r="A4062" s="0" t="n">
        <v>4415</v>
      </c>
      <c r="B4062" s="0" t="s">
        <v>748</v>
      </c>
      <c r="C4062" s="0" t="s">
        <v>740</v>
      </c>
      <c r="D4062" s="0" t="s">
        <v>1221</v>
      </c>
      <c r="E4062" s="395" t="n">
        <v>5.97</v>
      </c>
    </row>
    <row r="4063" customFormat="false" ht="12.75" hidden="false" customHeight="false" outlineLevel="0" collapsed="false">
      <c r="A4063" s="0" t="n">
        <v>37373</v>
      </c>
      <c r="B4063" s="0" t="s">
        <v>5251</v>
      </c>
      <c r="C4063" s="0" t="s">
        <v>1381</v>
      </c>
      <c r="D4063" s="0" t="s">
        <v>1228</v>
      </c>
      <c r="E4063" s="395" t="n">
        <v>0.06</v>
      </c>
    </row>
    <row r="4064" customFormat="false" ht="12.75" hidden="false" customHeight="false" outlineLevel="0" collapsed="false">
      <c r="A4064" s="0" t="n">
        <v>40864</v>
      </c>
      <c r="B4064" s="0" t="s">
        <v>5252</v>
      </c>
      <c r="C4064" s="0" t="s">
        <v>1383</v>
      </c>
      <c r="D4064" s="0" t="s">
        <v>1228</v>
      </c>
      <c r="E4064" s="395" t="n">
        <v>11.8</v>
      </c>
    </row>
    <row r="4065" customFormat="false" ht="12.75" hidden="false" customHeight="false" outlineLevel="0" collapsed="false">
      <c r="A4065" s="0" t="n">
        <v>4734</v>
      </c>
      <c r="B4065" s="0" t="s">
        <v>5253</v>
      </c>
      <c r="C4065" s="0" t="s">
        <v>757</v>
      </c>
      <c r="D4065" s="0" t="s">
        <v>1221</v>
      </c>
      <c r="E4065" s="395" t="n">
        <v>523.21</v>
      </c>
    </row>
    <row r="4066" customFormat="false" ht="12.75" hidden="false" customHeight="false" outlineLevel="0" collapsed="false">
      <c r="A4066" s="0" t="n">
        <v>6085</v>
      </c>
      <c r="B4066" s="0" t="s">
        <v>5254</v>
      </c>
      <c r="C4066" s="0" t="s">
        <v>1271</v>
      </c>
      <c r="D4066" s="0" t="s">
        <v>1228</v>
      </c>
      <c r="E4066" s="395" t="n">
        <v>10.62</v>
      </c>
    </row>
    <row r="4067" customFormat="false" ht="12.75" hidden="false" customHeight="false" outlineLevel="0" collapsed="false">
      <c r="A4067" s="0" t="n">
        <v>38396</v>
      </c>
      <c r="B4067" s="0" t="s">
        <v>5255</v>
      </c>
      <c r="C4067" s="0" t="s">
        <v>88</v>
      </c>
      <c r="D4067" s="0" t="s">
        <v>1221</v>
      </c>
      <c r="E4067" s="395" t="n">
        <v>647.74</v>
      </c>
    </row>
    <row r="4068" customFormat="false" ht="12.75" hidden="false" customHeight="false" outlineLevel="0" collapsed="false">
      <c r="A4068" s="0" t="n">
        <v>11622</v>
      </c>
      <c r="B4068" s="0" t="s">
        <v>5256</v>
      </c>
      <c r="C4068" s="0" t="s">
        <v>753</v>
      </c>
      <c r="D4068" s="0" t="s">
        <v>1221</v>
      </c>
      <c r="E4068" s="395" t="n">
        <v>79.07</v>
      </c>
    </row>
    <row r="4069" customFormat="false" ht="12.75" hidden="false" customHeight="false" outlineLevel="0" collapsed="false">
      <c r="A4069" s="0" t="n">
        <v>43143</v>
      </c>
      <c r="B4069" s="0" t="s">
        <v>5257</v>
      </c>
      <c r="C4069" s="0" t="s">
        <v>1271</v>
      </c>
      <c r="D4069" s="0" t="s">
        <v>1221</v>
      </c>
      <c r="E4069" s="395" t="n">
        <v>29.86</v>
      </c>
    </row>
    <row r="4070" customFormat="false" ht="12.75" hidden="false" customHeight="false" outlineLevel="0" collapsed="false">
      <c r="A4070" s="0" t="n">
        <v>7317</v>
      </c>
      <c r="B4070" s="0" t="s">
        <v>5258</v>
      </c>
      <c r="C4070" s="0" t="s">
        <v>753</v>
      </c>
      <c r="D4070" s="0" t="s">
        <v>1221</v>
      </c>
      <c r="E4070" s="395" t="n">
        <v>44.01</v>
      </c>
    </row>
    <row r="4071" customFormat="false" ht="12.75" hidden="false" customHeight="false" outlineLevel="0" collapsed="false">
      <c r="A4071" s="0" t="n">
        <v>142</v>
      </c>
      <c r="B4071" s="0" t="s">
        <v>5259</v>
      </c>
      <c r="C4071" s="0" t="s">
        <v>5260</v>
      </c>
      <c r="D4071" s="0" t="s">
        <v>1221</v>
      </c>
      <c r="E4071" s="395" t="n">
        <v>37.31</v>
      </c>
    </row>
    <row r="4072" customFormat="false" ht="12.75" hidden="false" customHeight="false" outlineLevel="0" collapsed="false">
      <c r="A4072" s="0" t="n">
        <v>43142</v>
      </c>
      <c r="B4072" s="0" t="s">
        <v>5261</v>
      </c>
      <c r="C4072" s="0" t="s">
        <v>1271</v>
      </c>
      <c r="D4072" s="0" t="s">
        <v>1221</v>
      </c>
      <c r="E4072" s="395" t="n">
        <v>169.48</v>
      </c>
    </row>
    <row r="4073" customFormat="false" ht="12.75" hidden="false" customHeight="false" outlineLevel="0" collapsed="false">
      <c r="A4073" s="0" t="n">
        <v>38123</v>
      </c>
      <c r="B4073" s="0" t="s">
        <v>5262</v>
      </c>
      <c r="C4073" s="0" t="s">
        <v>753</v>
      </c>
      <c r="D4073" s="0" t="s">
        <v>1221</v>
      </c>
      <c r="E4073" s="395" t="n">
        <v>67.14</v>
      </c>
    </row>
    <row r="4074" customFormat="false" ht="12.75" hidden="false" customHeight="false" outlineLevel="0" collapsed="false">
      <c r="A4074" s="0" t="n">
        <v>42701</v>
      </c>
      <c r="B4074" s="0" t="s">
        <v>5263</v>
      </c>
      <c r="C4074" s="0" t="s">
        <v>88</v>
      </c>
      <c r="D4074" s="0" t="s">
        <v>1223</v>
      </c>
      <c r="E4074" s="395" t="n">
        <v>61.14</v>
      </c>
    </row>
    <row r="4075" customFormat="false" ht="12.75" hidden="false" customHeight="false" outlineLevel="0" collapsed="false">
      <c r="A4075" s="0" t="n">
        <v>42702</v>
      </c>
      <c r="B4075" s="0" t="s">
        <v>5264</v>
      </c>
      <c r="C4075" s="0" t="s">
        <v>88</v>
      </c>
      <c r="D4075" s="0" t="s">
        <v>1223</v>
      </c>
      <c r="E4075" s="395" t="n">
        <v>108.64</v>
      </c>
    </row>
    <row r="4076" customFormat="false" ht="12.75" hidden="false" customHeight="false" outlineLevel="0" collapsed="false">
      <c r="A4076" s="0" t="n">
        <v>37955</v>
      </c>
      <c r="B4076" s="0" t="s">
        <v>5265</v>
      </c>
      <c r="C4076" s="0" t="s">
        <v>88</v>
      </c>
      <c r="D4076" s="0" t="s">
        <v>1223</v>
      </c>
      <c r="E4076" s="395" t="n">
        <v>140.79</v>
      </c>
    </row>
    <row r="4077" customFormat="false" ht="12.75" hidden="false" customHeight="false" outlineLevel="0" collapsed="false">
      <c r="A4077" s="0" t="n">
        <v>42699</v>
      </c>
      <c r="B4077" s="0" t="s">
        <v>5266</v>
      </c>
      <c r="C4077" s="0" t="s">
        <v>88</v>
      </c>
      <c r="D4077" s="0" t="s">
        <v>1223</v>
      </c>
      <c r="E4077" s="395" t="n">
        <v>37.35</v>
      </c>
    </row>
    <row r="4078" customFormat="false" ht="12.75" hidden="false" customHeight="false" outlineLevel="0" collapsed="false">
      <c r="A4078" s="0" t="n">
        <v>42700</v>
      </c>
      <c r="B4078" s="0" t="s">
        <v>5267</v>
      </c>
      <c r="C4078" s="0" t="s">
        <v>88</v>
      </c>
      <c r="D4078" s="0" t="s">
        <v>1223</v>
      </c>
      <c r="E4078" s="395" t="n">
        <v>106.47</v>
      </c>
    </row>
    <row r="4079" customFormat="false" ht="12.75" hidden="false" customHeight="false" outlineLevel="0" collapsed="false">
      <c r="A4079" s="0" t="n">
        <v>37743</v>
      </c>
      <c r="B4079" s="0" t="s">
        <v>5268</v>
      </c>
      <c r="C4079" s="0" t="s">
        <v>88</v>
      </c>
      <c r="D4079" s="0" t="s">
        <v>1223</v>
      </c>
      <c r="E4079" s="395" t="n">
        <v>209199.3</v>
      </c>
    </row>
    <row r="4080" customFormat="false" ht="12.75" hidden="false" customHeight="false" outlineLevel="0" collapsed="false">
      <c r="A4080" s="0" t="n">
        <v>37744</v>
      </c>
      <c r="B4080" s="0" t="s">
        <v>5269</v>
      </c>
      <c r="C4080" s="0" t="s">
        <v>88</v>
      </c>
      <c r="D4080" s="0" t="s">
        <v>1223</v>
      </c>
      <c r="E4080" s="395" t="n">
        <v>245979.02</v>
      </c>
    </row>
    <row r="4081" customFormat="false" ht="12.75" hidden="false" customHeight="false" outlineLevel="0" collapsed="false">
      <c r="A4081" s="0" t="n">
        <v>37741</v>
      </c>
      <c r="B4081" s="0" t="s">
        <v>5270</v>
      </c>
      <c r="C4081" s="0" t="s">
        <v>88</v>
      </c>
      <c r="D4081" s="0" t="s">
        <v>1223</v>
      </c>
      <c r="E4081" s="395" t="n">
        <v>190223.77</v>
      </c>
    </row>
    <row r="4082" customFormat="false" ht="12.75" hidden="false" customHeight="false" outlineLevel="0" collapsed="false">
      <c r="A4082" s="0" t="n">
        <v>39396</v>
      </c>
      <c r="B4082" s="0" t="s">
        <v>5271</v>
      </c>
      <c r="C4082" s="0" t="s">
        <v>88</v>
      </c>
      <c r="D4082" s="0" t="s">
        <v>1221</v>
      </c>
      <c r="E4082" s="395" t="n">
        <v>44.52</v>
      </c>
    </row>
    <row r="4083" customFormat="false" ht="12.75" hidden="false" customHeight="false" outlineLevel="0" collapsed="false">
      <c r="A4083" s="0" t="n">
        <v>39392</v>
      </c>
      <c r="B4083" s="0" t="s">
        <v>5272</v>
      </c>
      <c r="C4083" s="0" t="s">
        <v>88</v>
      </c>
      <c r="D4083" s="0" t="s">
        <v>1221</v>
      </c>
      <c r="E4083" s="395" t="n">
        <v>50.23</v>
      </c>
    </row>
    <row r="4084" customFormat="false" ht="12.75" hidden="false" customHeight="false" outlineLevel="0" collapsed="false">
      <c r="A4084" s="0" t="n">
        <v>39393</v>
      </c>
      <c r="B4084" s="0" t="s">
        <v>5273</v>
      </c>
      <c r="C4084" s="0" t="s">
        <v>88</v>
      </c>
      <c r="D4084" s="0" t="s">
        <v>1221</v>
      </c>
      <c r="E4084" s="395" t="n">
        <v>31.06</v>
      </c>
    </row>
    <row r="4085" customFormat="false" ht="12.75" hidden="false" customHeight="false" outlineLevel="0" collapsed="false">
      <c r="A4085" s="0" t="n">
        <v>39394</v>
      </c>
      <c r="B4085" s="0" t="s">
        <v>5274</v>
      </c>
      <c r="C4085" s="0" t="s">
        <v>88</v>
      </c>
      <c r="D4085" s="0" t="s">
        <v>1221</v>
      </c>
      <c r="E4085" s="395" t="n">
        <v>34.96</v>
      </c>
    </row>
    <row r="4086" customFormat="false" ht="12.75" hidden="false" customHeight="false" outlineLevel="0" collapsed="false">
      <c r="A4086" s="0" t="n">
        <v>39395</v>
      </c>
      <c r="B4086" s="0" t="s">
        <v>5275</v>
      </c>
      <c r="C4086" s="0" t="s">
        <v>88</v>
      </c>
      <c r="D4086" s="0" t="s">
        <v>1221</v>
      </c>
      <c r="E4086" s="395" t="n">
        <v>32.51</v>
      </c>
    </row>
    <row r="4087" customFormat="false" ht="12.75" hidden="false" customHeight="false" outlineLevel="0" collapsed="false">
      <c r="A4087" s="0" t="n">
        <v>14618</v>
      </c>
      <c r="B4087" s="0" t="s">
        <v>5276</v>
      </c>
      <c r="C4087" s="0" t="s">
        <v>88</v>
      </c>
      <c r="D4087" s="0" t="s">
        <v>1221</v>
      </c>
      <c r="E4087" s="395" t="n">
        <v>1256.37</v>
      </c>
    </row>
    <row r="4088" customFormat="false" ht="12.75" hidden="false" customHeight="false" outlineLevel="0" collapsed="false">
      <c r="A4088" s="0" t="n">
        <v>40269</v>
      </c>
      <c r="B4088" s="0" t="s">
        <v>5277</v>
      </c>
      <c r="C4088" s="0" t="s">
        <v>88</v>
      </c>
      <c r="D4088" s="0" t="s">
        <v>1221</v>
      </c>
      <c r="E4088" s="395" t="n">
        <v>5061.83</v>
      </c>
    </row>
    <row r="4089" customFormat="false" ht="12.75" hidden="false" customHeight="false" outlineLevel="0" collapsed="false">
      <c r="A4089" s="0" t="n">
        <v>6110</v>
      </c>
      <c r="B4089" s="0" t="s">
        <v>5278</v>
      </c>
      <c r="C4089" s="0" t="s">
        <v>1381</v>
      </c>
      <c r="D4089" s="0" t="s">
        <v>1221</v>
      </c>
      <c r="E4089" s="395" t="n">
        <v>18.97</v>
      </c>
    </row>
    <row r="4090" customFormat="false" ht="12.75" hidden="false" customHeight="false" outlineLevel="0" collapsed="false">
      <c r="A4090" s="0" t="n">
        <v>40910</v>
      </c>
      <c r="B4090" s="0" t="s">
        <v>5279</v>
      </c>
      <c r="C4090" s="0" t="s">
        <v>1383</v>
      </c>
      <c r="D4090" s="0" t="s">
        <v>1221</v>
      </c>
      <c r="E4090" s="395" t="n">
        <v>3377.81</v>
      </c>
    </row>
    <row r="4091" customFormat="false" ht="12.75" hidden="false" customHeight="false" outlineLevel="0" collapsed="false">
      <c r="A4091" s="0" t="n">
        <v>6111</v>
      </c>
      <c r="B4091" s="0" t="s">
        <v>5280</v>
      </c>
      <c r="C4091" s="0" t="s">
        <v>1381</v>
      </c>
      <c r="D4091" s="0" t="s">
        <v>1228</v>
      </c>
      <c r="E4091" s="395" t="n">
        <v>12.39</v>
      </c>
    </row>
    <row r="4092" customFormat="false" ht="12.75" hidden="false" customHeight="false" outlineLevel="0" collapsed="false">
      <c r="A4092" s="0" t="n">
        <v>41084</v>
      </c>
      <c r="B4092" s="0" t="s">
        <v>5281</v>
      </c>
      <c r="C4092" s="0" t="s">
        <v>1383</v>
      </c>
      <c r="D4092" s="0" t="s">
        <v>1221</v>
      </c>
      <c r="E4092" s="395" t="n">
        <v>2206.98</v>
      </c>
    </row>
    <row r="4093" customFormat="false" ht="12.75" hidden="false" customHeight="false" outlineLevel="0" collapsed="false">
      <c r="A4093" s="0" t="n">
        <v>44535</v>
      </c>
      <c r="B4093" s="0" t="s">
        <v>5282</v>
      </c>
      <c r="C4093" s="0" t="s">
        <v>757</v>
      </c>
      <c r="D4093" s="0" t="s">
        <v>1221</v>
      </c>
      <c r="E4093" s="395" t="n">
        <v>46.01</v>
      </c>
    </row>
    <row r="4094" customFormat="false" ht="12.75" hidden="false" customHeight="false" outlineLevel="0" collapsed="false">
      <c r="A4094" s="0" t="n">
        <v>38637</v>
      </c>
      <c r="B4094" s="0" t="s">
        <v>5283</v>
      </c>
      <c r="C4094" s="0" t="s">
        <v>88</v>
      </c>
      <c r="D4094" s="0" t="s">
        <v>1221</v>
      </c>
      <c r="E4094" s="395" t="n">
        <v>211.39</v>
      </c>
    </row>
    <row r="4095" customFormat="false" ht="12.75" hidden="false" customHeight="false" outlineLevel="0" collapsed="false">
      <c r="A4095" s="0" t="n">
        <v>6150</v>
      </c>
      <c r="B4095" s="0" t="s">
        <v>5284</v>
      </c>
      <c r="C4095" s="0" t="s">
        <v>88</v>
      </c>
      <c r="D4095" s="0" t="s">
        <v>1221</v>
      </c>
      <c r="E4095" s="395" t="n">
        <v>213.98</v>
      </c>
    </row>
    <row r="4096" customFormat="false" ht="12.75" hidden="false" customHeight="false" outlineLevel="0" collapsed="false">
      <c r="A4096" s="0" t="n">
        <v>6136</v>
      </c>
      <c r="B4096" s="0" t="s">
        <v>5285</v>
      </c>
      <c r="C4096" s="0" t="s">
        <v>88</v>
      </c>
      <c r="D4096" s="0" t="s">
        <v>1228</v>
      </c>
      <c r="E4096" s="395" t="n">
        <v>168.2</v>
      </c>
    </row>
    <row r="4097" customFormat="false" ht="12.75" hidden="false" customHeight="false" outlineLevel="0" collapsed="false">
      <c r="A4097" s="0" t="n">
        <v>38638</v>
      </c>
      <c r="B4097" s="0" t="s">
        <v>5286</v>
      </c>
      <c r="C4097" s="0" t="s">
        <v>88</v>
      </c>
      <c r="D4097" s="0" t="s">
        <v>1221</v>
      </c>
      <c r="E4097" s="395" t="n">
        <v>178.13</v>
      </c>
    </row>
    <row r="4098" customFormat="false" ht="12.75" hidden="false" customHeight="false" outlineLevel="0" collapsed="false">
      <c r="A4098" s="0" t="n">
        <v>20262</v>
      </c>
      <c r="B4098" s="0" t="s">
        <v>5287</v>
      </c>
      <c r="C4098" s="0" t="s">
        <v>88</v>
      </c>
      <c r="D4098" s="0" t="s">
        <v>1221</v>
      </c>
      <c r="E4098" s="395" t="n">
        <v>11.09</v>
      </c>
    </row>
    <row r="4099" customFormat="false" ht="12.75" hidden="false" customHeight="false" outlineLevel="0" collapsed="false">
      <c r="A4099" s="0" t="n">
        <v>6148</v>
      </c>
      <c r="B4099" s="0" t="s">
        <v>5288</v>
      </c>
      <c r="C4099" s="0" t="s">
        <v>88</v>
      </c>
      <c r="D4099" s="0" t="s">
        <v>1228</v>
      </c>
      <c r="E4099" s="395" t="n">
        <v>9</v>
      </c>
    </row>
    <row r="4100" customFormat="false" ht="12.75" hidden="false" customHeight="false" outlineLevel="0" collapsed="false">
      <c r="A4100" s="0" t="n">
        <v>6145</v>
      </c>
      <c r="B4100" s="0" t="s">
        <v>5289</v>
      </c>
      <c r="C4100" s="0" t="s">
        <v>88</v>
      </c>
      <c r="D4100" s="0" t="s">
        <v>1221</v>
      </c>
      <c r="E4100" s="395" t="n">
        <v>16.15</v>
      </c>
    </row>
    <row r="4101" customFormat="false" ht="12.75" hidden="false" customHeight="false" outlineLevel="0" collapsed="false">
      <c r="A4101" s="0" t="n">
        <v>6149</v>
      </c>
      <c r="B4101" s="0" t="s">
        <v>5290</v>
      </c>
      <c r="C4101" s="0" t="s">
        <v>88</v>
      </c>
      <c r="D4101" s="0" t="s">
        <v>1221</v>
      </c>
      <c r="E4101" s="395" t="n">
        <v>15.24</v>
      </c>
    </row>
    <row r="4102" customFormat="false" ht="12.75" hidden="false" customHeight="false" outlineLevel="0" collapsed="false">
      <c r="A4102" s="0" t="n">
        <v>6146</v>
      </c>
      <c r="B4102" s="0" t="s">
        <v>5291</v>
      </c>
      <c r="C4102" s="0" t="s">
        <v>88</v>
      </c>
      <c r="D4102" s="0" t="s">
        <v>1221</v>
      </c>
      <c r="E4102" s="395" t="n">
        <v>16.18</v>
      </c>
    </row>
    <row r="4103" customFormat="false" ht="12.75" hidden="false" customHeight="false" outlineLevel="0" collapsed="false">
      <c r="A4103" s="0" t="n">
        <v>44536</v>
      </c>
      <c r="B4103" s="0" t="s">
        <v>5292</v>
      </c>
      <c r="C4103" s="0" t="s">
        <v>753</v>
      </c>
      <c r="D4103" s="0" t="s">
        <v>1221</v>
      </c>
      <c r="E4103" s="395" t="n">
        <v>3.13</v>
      </c>
    </row>
    <row r="4104" customFormat="false" ht="12.75" hidden="false" customHeight="false" outlineLevel="0" collapsed="false">
      <c r="A4104" s="0" t="n">
        <v>39961</v>
      </c>
      <c r="B4104" s="0" t="s">
        <v>5293</v>
      </c>
      <c r="C4104" s="0" t="s">
        <v>88</v>
      </c>
      <c r="D4104" s="0" t="s">
        <v>1221</v>
      </c>
      <c r="E4104" s="395" t="n">
        <v>24.65</v>
      </c>
    </row>
    <row r="4105" customFormat="false" ht="12.75" hidden="false" customHeight="false" outlineLevel="0" collapsed="false">
      <c r="A4105" s="0" t="n">
        <v>42433</v>
      </c>
      <c r="B4105" s="0" t="s">
        <v>5294</v>
      </c>
      <c r="C4105" s="0" t="s">
        <v>88</v>
      </c>
      <c r="D4105" s="0" t="s">
        <v>1223</v>
      </c>
      <c r="E4105" s="395" t="n">
        <v>4747</v>
      </c>
    </row>
    <row r="4106" customFormat="false" ht="12.75" hidden="false" customHeight="false" outlineLevel="0" collapsed="false">
      <c r="A4106" s="0" t="n">
        <v>42434</v>
      </c>
      <c r="B4106" s="0" t="s">
        <v>5295</v>
      </c>
      <c r="C4106" s="0" t="s">
        <v>88</v>
      </c>
      <c r="D4106" s="0" t="s">
        <v>1223</v>
      </c>
      <c r="E4106" s="395" t="n">
        <v>5129.83</v>
      </c>
    </row>
    <row r="4107" customFormat="false" ht="12.75" hidden="false" customHeight="false" outlineLevel="0" collapsed="false">
      <c r="A4107" s="0" t="n">
        <v>42435</v>
      </c>
      <c r="B4107" s="0" t="s">
        <v>5296</v>
      </c>
      <c r="C4107" s="0" t="s">
        <v>88</v>
      </c>
      <c r="D4107" s="0" t="s">
        <v>1223</v>
      </c>
      <c r="E4107" s="395" t="n">
        <v>2558.05</v>
      </c>
    </row>
    <row r="4108" customFormat="false" ht="12.75" hidden="false" customHeight="false" outlineLevel="0" collapsed="false">
      <c r="A4108" s="0" t="n">
        <v>38061</v>
      </c>
      <c r="B4108" s="0" t="s">
        <v>5297</v>
      </c>
      <c r="C4108" s="0" t="s">
        <v>88</v>
      </c>
      <c r="D4108" s="0" t="s">
        <v>1221</v>
      </c>
      <c r="E4108" s="395" t="n">
        <v>36.66</v>
      </c>
    </row>
    <row r="4109" customFormat="false" ht="12.75" hidden="false" customHeight="false" outlineLevel="0" collapsed="false">
      <c r="A4109" s="0" t="n">
        <v>20250</v>
      </c>
      <c r="B4109" s="0" t="s">
        <v>5298</v>
      </c>
      <c r="C4109" s="0" t="s">
        <v>753</v>
      </c>
      <c r="D4109" s="0" t="s">
        <v>1228</v>
      </c>
      <c r="E4109" s="395" t="n">
        <v>20</v>
      </c>
    </row>
    <row r="4110" customFormat="false" ht="12.75" hidden="false" customHeight="false" outlineLevel="0" collapsed="false">
      <c r="A4110" s="0" t="n">
        <v>13388</v>
      </c>
      <c r="B4110" s="0" t="s">
        <v>5299</v>
      </c>
      <c r="C4110" s="0" t="s">
        <v>753</v>
      </c>
      <c r="D4110" s="0" t="s">
        <v>1221</v>
      </c>
      <c r="E4110" s="395" t="n">
        <v>174.7</v>
      </c>
    </row>
    <row r="4111" customFormat="false" ht="12.75" hidden="false" customHeight="false" outlineLevel="0" collapsed="false">
      <c r="A4111" s="0" t="n">
        <v>39914</v>
      </c>
      <c r="B4111" s="0" t="s">
        <v>5300</v>
      </c>
      <c r="C4111" s="0" t="s">
        <v>753</v>
      </c>
      <c r="D4111" s="0" t="s">
        <v>1223</v>
      </c>
      <c r="E4111" s="395" t="n">
        <v>269.58</v>
      </c>
    </row>
    <row r="4112" customFormat="false" ht="12.75" hidden="false" customHeight="false" outlineLevel="0" collapsed="false">
      <c r="A4112" s="0" t="n">
        <v>12732</v>
      </c>
      <c r="B4112" s="0" t="s">
        <v>5301</v>
      </c>
      <c r="C4112" s="0" t="s">
        <v>88</v>
      </c>
      <c r="D4112" s="0" t="s">
        <v>1223</v>
      </c>
      <c r="E4112" s="395" t="n">
        <v>311.06</v>
      </c>
    </row>
    <row r="4113" customFormat="false" ht="12.75" hidden="false" customHeight="false" outlineLevel="0" collapsed="false">
      <c r="A4113" s="0" t="n">
        <v>6160</v>
      </c>
      <c r="B4113" s="0" t="s">
        <v>5302</v>
      </c>
      <c r="C4113" s="0" t="s">
        <v>1381</v>
      </c>
      <c r="D4113" s="0" t="s">
        <v>1228</v>
      </c>
      <c r="E4113" s="395" t="n">
        <v>18.97</v>
      </c>
    </row>
    <row r="4114" customFormat="false" ht="12.75" hidden="false" customHeight="false" outlineLevel="0" collapsed="false">
      <c r="A4114" s="0" t="n">
        <v>41087</v>
      </c>
      <c r="B4114" s="0" t="s">
        <v>5303</v>
      </c>
      <c r="C4114" s="0" t="s">
        <v>1383</v>
      </c>
      <c r="D4114" s="0" t="s">
        <v>1221</v>
      </c>
      <c r="E4114" s="395" t="n">
        <v>3377.81</v>
      </c>
    </row>
    <row r="4115" customFormat="false" ht="12.75" hidden="false" customHeight="false" outlineLevel="0" collapsed="false">
      <c r="A4115" s="0" t="n">
        <v>6166</v>
      </c>
      <c r="B4115" s="0" t="s">
        <v>5304</v>
      </c>
      <c r="C4115" s="0" t="s">
        <v>1381</v>
      </c>
      <c r="D4115" s="0" t="s">
        <v>1221</v>
      </c>
      <c r="E4115" s="395" t="n">
        <v>22.29</v>
      </c>
    </row>
    <row r="4116" customFormat="false" ht="12.75" hidden="false" customHeight="false" outlineLevel="0" collapsed="false">
      <c r="A4116" s="0" t="n">
        <v>41088</v>
      </c>
      <c r="B4116" s="0" t="s">
        <v>5305</v>
      </c>
      <c r="C4116" s="0" t="s">
        <v>1383</v>
      </c>
      <c r="D4116" s="0" t="s">
        <v>1221</v>
      </c>
      <c r="E4116" s="395" t="n">
        <v>3969.35</v>
      </c>
    </row>
    <row r="4117" customFormat="false" ht="12.75" hidden="false" customHeight="false" outlineLevel="0" collapsed="false">
      <c r="A4117" s="0" t="n">
        <v>20232</v>
      </c>
      <c r="B4117" s="0" t="s">
        <v>5306</v>
      </c>
      <c r="C4117" s="0" t="s">
        <v>740</v>
      </c>
      <c r="D4117" s="0" t="s">
        <v>1221</v>
      </c>
      <c r="E4117" s="395" t="n">
        <v>67.42</v>
      </c>
    </row>
    <row r="4118" customFormat="false" ht="12.75" hidden="false" customHeight="false" outlineLevel="0" collapsed="false">
      <c r="A4118" s="0" t="n">
        <v>10856</v>
      </c>
      <c r="B4118" s="0" t="s">
        <v>5307</v>
      </c>
      <c r="C4118" s="0" t="s">
        <v>740</v>
      </c>
      <c r="D4118" s="0" t="s">
        <v>1223</v>
      </c>
      <c r="E4118" s="395" t="n">
        <v>89.43</v>
      </c>
    </row>
    <row r="4119" customFormat="false" ht="12.75" hidden="false" customHeight="false" outlineLevel="0" collapsed="false">
      <c r="A4119" s="0" t="n">
        <v>4828</v>
      </c>
      <c r="B4119" s="0" t="s">
        <v>5308</v>
      </c>
      <c r="C4119" s="0" t="s">
        <v>740</v>
      </c>
      <c r="D4119" s="0" t="s">
        <v>1221</v>
      </c>
      <c r="E4119" s="395" t="n">
        <v>53.3</v>
      </c>
    </row>
    <row r="4120" customFormat="false" ht="12.75" hidden="false" customHeight="false" outlineLevel="0" collapsed="false">
      <c r="A4120" s="0" t="n">
        <v>20249</v>
      </c>
      <c r="B4120" s="0" t="s">
        <v>5309</v>
      </c>
      <c r="C4120" s="0" t="s">
        <v>740</v>
      </c>
      <c r="D4120" s="0" t="s">
        <v>1221</v>
      </c>
      <c r="E4120" s="395" t="n">
        <v>29.19</v>
      </c>
    </row>
    <row r="4121" customFormat="false" ht="12.75" hidden="false" customHeight="false" outlineLevel="0" collapsed="false">
      <c r="A4121" s="0" t="n">
        <v>11609</v>
      </c>
      <c r="B4121" s="0" t="s">
        <v>5310</v>
      </c>
      <c r="C4121" s="0" t="s">
        <v>1271</v>
      </c>
      <c r="D4121" s="0" t="s">
        <v>1221</v>
      </c>
      <c r="E4121" s="395" t="n">
        <v>13.14</v>
      </c>
    </row>
    <row r="4122" customFormat="false" ht="12.75" hidden="false" customHeight="false" outlineLevel="0" collapsed="false">
      <c r="A4122" s="0" t="n">
        <v>20083</v>
      </c>
      <c r="B4122" s="0" t="s">
        <v>5311</v>
      </c>
      <c r="C4122" s="0" t="s">
        <v>88</v>
      </c>
      <c r="D4122" s="0" t="s">
        <v>1221</v>
      </c>
      <c r="E4122" s="395" t="n">
        <v>78.02</v>
      </c>
    </row>
    <row r="4123" customFormat="false" ht="12.75" hidden="false" customHeight="false" outlineLevel="0" collapsed="false">
      <c r="A4123" s="0" t="n">
        <v>10691</v>
      </c>
      <c r="B4123" s="0" t="s">
        <v>5312</v>
      </c>
      <c r="C4123" s="0" t="s">
        <v>1271</v>
      </c>
      <c r="D4123" s="0" t="s">
        <v>1221</v>
      </c>
      <c r="E4123" s="395" t="n">
        <v>76.88</v>
      </c>
    </row>
    <row r="4124" customFormat="false" ht="12.75" hidden="false" customHeight="false" outlineLevel="0" collapsed="false">
      <c r="A4124" s="0" t="n">
        <v>12295</v>
      </c>
      <c r="B4124" s="0" t="s">
        <v>5313</v>
      </c>
      <c r="C4124" s="0" t="s">
        <v>88</v>
      </c>
      <c r="D4124" s="0" t="s">
        <v>1221</v>
      </c>
      <c r="E4124" s="395" t="n">
        <v>3</v>
      </c>
    </row>
    <row r="4125" customFormat="false" ht="12.75" hidden="false" customHeight="false" outlineLevel="0" collapsed="false">
      <c r="A4125" s="0" t="n">
        <v>12296</v>
      </c>
      <c r="B4125" s="0" t="s">
        <v>5314</v>
      </c>
      <c r="C4125" s="0" t="s">
        <v>88</v>
      </c>
      <c r="D4125" s="0" t="s">
        <v>1221</v>
      </c>
      <c r="E4125" s="395" t="n">
        <v>3.88</v>
      </c>
    </row>
    <row r="4126" customFormat="false" ht="12.75" hidden="false" customHeight="false" outlineLevel="0" collapsed="false">
      <c r="A4126" s="0" t="n">
        <v>12294</v>
      </c>
      <c r="B4126" s="0" t="s">
        <v>5315</v>
      </c>
      <c r="C4126" s="0" t="s">
        <v>88</v>
      </c>
      <c r="D4126" s="0" t="s">
        <v>1221</v>
      </c>
      <c r="E4126" s="395" t="n">
        <v>9.33</v>
      </c>
    </row>
    <row r="4127" customFormat="false" ht="12.75" hidden="false" customHeight="false" outlineLevel="0" collapsed="false">
      <c r="A4127" s="0" t="n">
        <v>14543</v>
      </c>
      <c r="B4127" s="0" t="s">
        <v>5316</v>
      </c>
      <c r="C4127" s="0" t="s">
        <v>88</v>
      </c>
      <c r="D4127" s="0" t="s">
        <v>1221</v>
      </c>
      <c r="E4127" s="395" t="n">
        <v>6.66</v>
      </c>
    </row>
    <row r="4128" customFormat="false" ht="12.75" hidden="false" customHeight="false" outlineLevel="0" collapsed="false">
      <c r="A4128" s="0" t="n">
        <v>13329</v>
      </c>
      <c r="B4128" s="0" t="s">
        <v>5317</v>
      </c>
      <c r="C4128" s="0" t="s">
        <v>88</v>
      </c>
      <c r="D4128" s="0" t="s">
        <v>1228</v>
      </c>
      <c r="E4128" s="395" t="n">
        <v>3.91</v>
      </c>
    </row>
    <row r="4129" customFormat="false" ht="12.75" hidden="false" customHeight="false" outlineLevel="0" collapsed="false">
      <c r="A4129" s="0" t="n">
        <v>21044</v>
      </c>
      <c r="B4129" s="0" t="s">
        <v>5318</v>
      </c>
      <c r="C4129" s="0" t="s">
        <v>88</v>
      </c>
      <c r="D4129" s="0" t="s">
        <v>1221</v>
      </c>
      <c r="E4129" s="395" t="n">
        <v>35.77</v>
      </c>
    </row>
    <row r="4130" customFormat="false" ht="12.75" hidden="false" customHeight="false" outlineLevel="0" collapsed="false">
      <c r="A4130" s="0" t="n">
        <v>21045</v>
      </c>
      <c r="B4130" s="0" t="s">
        <v>5319</v>
      </c>
      <c r="C4130" s="0" t="s">
        <v>88</v>
      </c>
      <c r="D4130" s="0" t="s">
        <v>1221</v>
      </c>
      <c r="E4130" s="395" t="n">
        <v>48.99</v>
      </c>
    </row>
    <row r="4131" customFormat="false" ht="12.75" hidden="false" customHeight="false" outlineLevel="0" collapsed="false">
      <c r="A4131" s="0" t="n">
        <v>21040</v>
      </c>
      <c r="B4131" s="0" t="s">
        <v>5320</v>
      </c>
      <c r="C4131" s="0" t="s">
        <v>88</v>
      </c>
      <c r="D4131" s="0" t="s">
        <v>1228</v>
      </c>
      <c r="E4131" s="395" t="n">
        <v>35</v>
      </c>
    </row>
    <row r="4132" customFormat="false" ht="12.75" hidden="false" customHeight="false" outlineLevel="0" collapsed="false">
      <c r="A4132" s="0" t="n">
        <v>21041</v>
      </c>
      <c r="B4132" s="0" t="s">
        <v>5321</v>
      </c>
      <c r="C4132" s="0" t="s">
        <v>88</v>
      </c>
      <c r="D4132" s="0" t="s">
        <v>1221</v>
      </c>
      <c r="E4132" s="395" t="n">
        <v>42.25</v>
      </c>
    </row>
    <row r="4133" customFormat="false" ht="12.75" hidden="false" customHeight="false" outlineLevel="0" collapsed="false">
      <c r="A4133" s="0" t="n">
        <v>21047</v>
      </c>
      <c r="B4133" s="0" t="s">
        <v>5322</v>
      </c>
      <c r="C4133" s="0" t="s">
        <v>88</v>
      </c>
      <c r="D4133" s="0" t="s">
        <v>1221</v>
      </c>
      <c r="E4133" s="395" t="n">
        <v>52.73</v>
      </c>
    </row>
    <row r="4134" customFormat="false" ht="12.75" hidden="false" customHeight="false" outlineLevel="0" collapsed="false">
      <c r="A4134" s="0" t="n">
        <v>21043</v>
      </c>
      <c r="B4134" s="0" t="s">
        <v>5323</v>
      </c>
      <c r="C4134" s="0" t="s">
        <v>88</v>
      </c>
      <c r="D4134" s="0" t="s">
        <v>1221</v>
      </c>
      <c r="E4134" s="395" t="n">
        <v>51.34</v>
      </c>
    </row>
    <row r="4135" customFormat="false" ht="12.75" hidden="false" customHeight="false" outlineLevel="0" collapsed="false">
      <c r="A4135" s="0" t="n">
        <v>21042</v>
      </c>
      <c r="B4135" s="0" t="s">
        <v>5324</v>
      </c>
      <c r="C4135" s="0" t="s">
        <v>88</v>
      </c>
      <c r="D4135" s="0" t="s">
        <v>1221</v>
      </c>
      <c r="E4135" s="395" t="n">
        <v>40.64</v>
      </c>
    </row>
    <row r="4136" customFormat="false" ht="12.75" hidden="false" customHeight="false" outlineLevel="0" collapsed="false">
      <c r="A4136" s="0" t="n">
        <v>14149</v>
      </c>
      <c r="B4136" s="0" t="s">
        <v>5325</v>
      </c>
      <c r="C4136" s="0" t="s">
        <v>3392</v>
      </c>
      <c r="D4136" s="0" t="s">
        <v>1223</v>
      </c>
      <c r="E4136" s="395" t="n">
        <v>190.4</v>
      </c>
    </row>
    <row r="4137" customFormat="false" ht="12.75" hidden="false" customHeight="false" outlineLevel="0" collapsed="false">
      <c r="A4137" s="0" t="n">
        <v>38099</v>
      </c>
      <c r="B4137" s="0" t="s">
        <v>5326</v>
      </c>
      <c r="C4137" s="0" t="s">
        <v>88</v>
      </c>
      <c r="D4137" s="0" t="s">
        <v>1221</v>
      </c>
      <c r="E4137" s="395" t="n">
        <v>1.79</v>
      </c>
    </row>
    <row r="4138" customFormat="false" ht="12.75" hidden="false" customHeight="false" outlineLevel="0" collapsed="false">
      <c r="A4138" s="0" t="n">
        <v>38100</v>
      </c>
      <c r="B4138" s="0" t="s">
        <v>5327</v>
      </c>
      <c r="C4138" s="0" t="s">
        <v>88</v>
      </c>
      <c r="D4138" s="0" t="s">
        <v>1221</v>
      </c>
      <c r="E4138" s="395" t="n">
        <v>2.93</v>
      </c>
    </row>
    <row r="4139" customFormat="false" ht="12.75" hidden="false" customHeight="false" outlineLevel="0" collapsed="false">
      <c r="A4139" s="0" t="n">
        <v>20061</v>
      </c>
      <c r="B4139" s="0" t="s">
        <v>5328</v>
      </c>
      <c r="C4139" s="0" t="s">
        <v>88</v>
      </c>
      <c r="D4139" s="0" t="s">
        <v>1223</v>
      </c>
      <c r="E4139" s="395" t="n">
        <v>3.9</v>
      </c>
    </row>
    <row r="4140" customFormat="false" ht="12.75" hidden="false" customHeight="false" outlineLevel="0" collapsed="false">
      <c r="A4140" s="0" t="n">
        <v>7576</v>
      </c>
      <c r="B4140" s="0" t="s">
        <v>5329</v>
      </c>
      <c r="C4140" s="0" t="s">
        <v>88</v>
      </c>
      <c r="D4140" s="0" t="s">
        <v>1223</v>
      </c>
      <c r="E4140" s="395" t="n">
        <v>258.58</v>
      </c>
    </row>
    <row r="4141" customFormat="false" ht="12.75" hidden="false" customHeight="false" outlineLevel="0" collapsed="false">
      <c r="A4141" s="0" t="n">
        <v>3384</v>
      </c>
      <c r="B4141" s="0" t="s">
        <v>5330</v>
      </c>
      <c r="C4141" s="0" t="s">
        <v>88</v>
      </c>
      <c r="D4141" s="0" t="s">
        <v>1221</v>
      </c>
      <c r="E4141" s="395" t="n">
        <v>8.99</v>
      </c>
    </row>
    <row r="4142" customFormat="false" ht="12.75" hidden="false" customHeight="false" outlineLevel="0" collapsed="false">
      <c r="A4142" s="0" t="n">
        <v>7572</v>
      </c>
      <c r="B4142" s="0" t="s">
        <v>5331</v>
      </c>
      <c r="C4142" s="0" t="s">
        <v>88</v>
      </c>
      <c r="D4142" s="0" t="s">
        <v>1221</v>
      </c>
      <c r="E4142" s="395" t="n">
        <v>5.99</v>
      </c>
    </row>
    <row r="4143" customFormat="false" ht="12.75" hidden="false" customHeight="false" outlineLevel="0" collapsed="false">
      <c r="A4143" s="0" t="n">
        <v>3396</v>
      </c>
      <c r="B4143" s="0" t="s">
        <v>5332</v>
      </c>
      <c r="C4143" s="0" t="s">
        <v>88</v>
      </c>
      <c r="D4143" s="0" t="s">
        <v>1221</v>
      </c>
      <c r="E4143" s="395" t="n">
        <v>4.05</v>
      </c>
    </row>
    <row r="4144" customFormat="false" ht="12.75" hidden="false" customHeight="false" outlineLevel="0" collapsed="false">
      <c r="A4144" s="0" t="n">
        <v>37590</v>
      </c>
      <c r="B4144" s="0" t="s">
        <v>5333</v>
      </c>
      <c r="C4144" s="0" t="s">
        <v>88</v>
      </c>
      <c r="D4144" s="0" t="s">
        <v>1221</v>
      </c>
      <c r="E4144" s="395" t="n">
        <v>29.51</v>
      </c>
    </row>
    <row r="4145" customFormat="false" ht="12.75" hidden="false" customHeight="false" outlineLevel="0" collapsed="false">
      <c r="A4145" s="0" t="n">
        <v>37591</v>
      </c>
      <c r="B4145" s="0" t="s">
        <v>5334</v>
      </c>
      <c r="C4145" s="0" t="s">
        <v>88</v>
      </c>
      <c r="D4145" s="0" t="s">
        <v>1221</v>
      </c>
      <c r="E4145" s="395" t="n">
        <v>35.47</v>
      </c>
    </row>
    <row r="4146" customFormat="false" ht="12.75" hidden="false" customHeight="false" outlineLevel="0" collapsed="false">
      <c r="A4146" s="0" t="n">
        <v>12626</v>
      </c>
      <c r="B4146" s="0" t="s">
        <v>5335</v>
      </c>
      <c r="C4146" s="0" t="s">
        <v>88</v>
      </c>
      <c r="D4146" s="0" t="s">
        <v>1223</v>
      </c>
      <c r="E4146" s="395" t="n">
        <v>18.71</v>
      </c>
    </row>
    <row r="4147" customFormat="false" ht="12.75" hidden="false" customHeight="false" outlineLevel="0" collapsed="false">
      <c r="A4147" s="0" t="n">
        <v>11033</v>
      </c>
      <c r="B4147" s="0" t="s">
        <v>5336</v>
      </c>
      <c r="C4147" s="0" t="s">
        <v>88</v>
      </c>
      <c r="D4147" s="0" t="s">
        <v>1221</v>
      </c>
      <c r="E4147" s="395" t="n">
        <v>9.42</v>
      </c>
    </row>
    <row r="4148" customFormat="false" ht="12.75" hidden="false" customHeight="false" outlineLevel="0" collapsed="false">
      <c r="A4148" s="0" t="n">
        <v>390</v>
      </c>
      <c r="B4148" s="0" t="s">
        <v>5337</v>
      </c>
      <c r="C4148" s="0" t="s">
        <v>88</v>
      </c>
      <c r="D4148" s="0" t="s">
        <v>1221</v>
      </c>
      <c r="E4148" s="395" t="n">
        <v>7.33</v>
      </c>
    </row>
    <row r="4149" customFormat="false" ht="12.75" hidden="false" customHeight="false" outlineLevel="0" collapsed="false">
      <c r="A4149" s="0" t="n">
        <v>42436</v>
      </c>
      <c r="B4149" s="0" t="s">
        <v>5338</v>
      </c>
      <c r="C4149" s="0" t="s">
        <v>88</v>
      </c>
      <c r="D4149" s="0" t="s">
        <v>1223</v>
      </c>
      <c r="E4149" s="395" t="n">
        <v>2677.55</v>
      </c>
    </row>
    <row r="4150" customFormat="false" ht="12.75" hidden="false" customHeight="false" outlineLevel="0" collapsed="false">
      <c r="A4150" s="0" t="n">
        <v>6193</v>
      </c>
      <c r="B4150" s="0" t="s">
        <v>5339</v>
      </c>
      <c r="C4150" s="0" t="s">
        <v>740</v>
      </c>
      <c r="D4150" s="0" t="s">
        <v>1221</v>
      </c>
      <c r="E4150" s="395" t="n">
        <v>22.33</v>
      </c>
    </row>
    <row r="4151" customFormat="false" ht="12.75" hidden="false" customHeight="false" outlineLevel="0" collapsed="false">
      <c r="A4151" s="0" t="n">
        <v>6194</v>
      </c>
      <c r="B4151" s="0" t="s">
        <v>5340</v>
      </c>
      <c r="C4151" s="0" t="s">
        <v>740</v>
      </c>
      <c r="D4151" s="0" t="s">
        <v>1221</v>
      </c>
      <c r="E4151" s="395" t="n">
        <v>6.02</v>
      </c>
    </row>
    <row r="4152" customFormat="false" ht="12.75" hidden="false" customHeight="false" outlineLevel="0" collapsed="false">
      <c r="A4152" s="0" t="n">
        <v>10567</v>
      </c>
      <c r="B4152" s="0" t="s">
        <v>5341</v>
      </c>
      <c r="C4152" s="0" t="s">
        <v>740</v>
      </c>
      <c r="D4152" s="0" t="s">
        <v>1221</v>
      </c>
      <c r="E4152" s="395" t="n">
        <v>9.54</v>
      </c>
    </row>
    <row r="4153" customFormat="false" ht="12.75" hidden="false" customHeight="false" outlineLevel="0" collapsed="false">
      <c r="A4153" s="0" t="n">
        <v>6212</v>
      </c>
      <c r="B4153" s="0" t="s">
        <v>5342</v>
      </c>
      <c r="C4153" s="0" t="s">
        <v>740</v>
      </c>
      <c r="D4153" s="0" t="s">
        <v>1228</v>
      </c>
      <c r="E4153" s="395" t="n">
        <v>14</v>
      </c>
    </row>
    <row r="4154" customFormat="false" ht="12.75" hidden="false" customHeight="false" outlineLevel="0" collapsed="false">
      <c r="A4154" s="0" t="n">
        <v>3993</v>
      </c>
      <c r="B4154" s="0" t="s">
        <v>5343</v>
      </c>
      <c r="C4154" s="0" t="s">
        <v>751</v>
      </c>
      <c r="D4154" s="0" t="s">
        <v>1221</v>
      </c>
      <c r="E4154" s="395" t="n">
        <v>144.32</v>
      </c>
    </row>
    <row r="4155" customFormat="false" ht="12.75" hidden="false" customHeight="false" outlineLevel="0" collapsed="false">
      <c r="A4155" s="0" t="n">
        <v>3990</v>
      </c>
      <c r="B4155" s="0" t="s">
        <v>5344</v>
      </c>
      <c r="C4155" s="0" t="s">
        <v>740</v>
      </c>
      <c r="D4155" s="0" t="s">
        <v>1221</v>
      </c>
      <c r="E4155" s="395" t="n">
        <v>27.15</v>
      </c>
    </row>
    <row r="4156" customFormat="false" ht="12.75" hidden="false" customHeight="false" outlineLevel="0" collapsed="false">
      <c r="A4156" s="0" t="n">
        <v>3992</v>
      </c>
      <c r="B4156" s="0" t="s">
        <v>5345</v>
      </c>
      <c r="C4156" s="0" t="s">
        <v>740</v>
      </c>
      <c r="D4156" s="0" t="s">
        <v>1221</v>
      </c>
      <c r="E4156" s="395" t="n">
        <v>36.66</v>
      </c>
    </row>
    <row r="4157" customFormat="false" ht="12.75" hidden="false" customHeight="false" outlineLevel="0" collapsed="false">
      <c r="A4157" s="0" t="n">
        <v>6178</v>
      </c>
      <c r="B4157" s="0" t="s">
        <v>5346</v>
      </c>
      <c r="C4157" s="0" t="s">
        <v>751</v>
      </c>
      <c r="D4157" s="0" t="s">
        <v>1221</v>
      </c>
      <c r="E4157" s="395" t="n">
        <v>289.55</v>
      </c>
    </row>
    <row r="4158" customFormat="false" ht="12.75" hidden="false" customHeight="false" outlineLevel="0" collapsed="false">
      <c r="A4158" s="0" t="n">
        <v>6180</v>
      </c>
      <c r="B4158" s="0" t="s">
        <v>5347</v>
      </c>
      <c r="C4158" s="0" t="s">
        <v>751</v>
      </c>
      <c r="D4158" s="0" t="s">
        <v>1228</v>
      </c>
      <c r="E4158" s="395" t="n">
        <v>312.5</v>
      </c>
    </row>
    <row r="4159" customFormat="false" ht="12.75" hidden="false" customHeight="false" outlineLevel="0" collapsed="false">
      <c r="A4159" s="0" t="n">
        <v>6182</v>
      </c>
      <c r="B4159" s="0" t="s">
        <v>5348</v>
      </c>
      <c r="C4159" s="0" t="s">
        <v>751</v>
      </c>
      <c r="D4159" s="0" t="s">
        <v>1221</v>
      </c>
      <c r="E4159" s="395" t="n">
        <v>387.89</v>
      </c>
    </row>
    <row r="4160" customFormat="false" ht="12.75" hidden="false" customHeight="false" outlineLevel="0" collapsed="false">
      <c r="A4160" s="0" t="n">
        <v>43614</v>
      </c>
      <c r="B4160" s="0" t="s">
        <v>5349</v>
      </c>
      <c r="C4160" s="0" t="s">
        <v>740</v>
      </c>
      <c r="D4160" s="0" t="s">
        <v>1221</v>
      </c>
      <c r="E4160" s="395" t="n">
        <v>18.34</v>
      </c>
    </row>
    <row r="4161" customFormat="false" ht="12.75" hidden="false" customHeight="false" outlineLevel="0" collapsed="false">
      <c r="A4161" s="0" t="n">
        <v>6189</v>
      </c>
      <c r="B4161" s="0" t="s">
        <v>5350</v>
      </c>
      <c r="C4161" s="0" t="s">
        <v>740</v>
      </c>
      <c r="D4161" s="0" t="s">
        <v>1221</v>
      </c>
      <c r="E4161" s="395" t="n">
        <v>32.58</v>
      </c>
    </row>
    <row r="4162" customFormat="false" ht="12.75" hidden="false" customHeight="false" outlineLevel="0" collapsed="false">
      <c r="A4162" s="0" t="n">
        <v>6214</v>
      </c>
      <c r="B4162" s="0" t="s">
        <v>5351</v>
      </c>
      <c r="C4162" s="0" t="s">
        <v>751</v>
      </c>
      <c r="D4162" s="0" t="s">
        <v>1221</v>
      </c>
      <c r="E4162" s="395" t="n">
        <v>181.38</v>
      </c>
    </row>
    <row r="4163" customFormat="false" ht="12.75" hidden="false" customHeight="false" outlineLevel="0" collapsed="false">
      <c r="A4163" s="0" t="n">
        <v>36153</v>
      </c>
      <c r="B4163" s="0" t="s">
        <v>5352</v>
      </c>
      <c r="C4163" s="0" t="s">
        <v>88</v>
      </c>
      <c r="D4163" s="0" t="s">
        <v>1221</v>
      </c>
      <c r="E4163" s="395" t="n">
        <v>200.09</v>
      </c>
    </row>
    <row r="4164" customFormat="false" ht="12.75" hidden="false" customHeight="false" outlineLevel="0" collapsed="false">
      <c r="A4164" s="0" t="n">
        <v>10740</v>
      </c>
      <c r="B4164" s="0" t="s">
        <v>5353</v>
      </c>
      <c r="C4164" s="0" t="s">
        <v>88</v>
      </c>
      <c r="D4164" s="0" t="s">
        <v>1223</v>
      </c>
      <c r="E4164" s="395" t="n">
        <v>10818.83</v>
      </c>
    </row>
    <row r="4165" customFormat="false" ht="12.75" hidden="false" customHeight="false" outlineLevel="0" collapsed="false">
      <c r="A4165" s="0" t="n">
        <v>13914</v>
      </c>
      <c r="B4165" s="0" t="s">
        <v>5354</v>
      </c>
      <c r="C4165" s="0" t="s">
        <v>88</v>
      </c>
      <c r="D4165" s="0" t="s">
        <v>1223</v>
      </c>
      <c r="E4165" s="395" t="n">
        <v>782.78</v>
      </c>
    </row>
    <row r="4166" customFormat="false" ht="12.75" hidden="false" customHeight="false" outlineLevel="0" collapsed="false">
      <c r="A4166" s="0" t="n">
        <v>10742</v>
      </c>
      <c r="B4166" s="0" t="s">
        <v>5355</v>
      </c>
      <c r="C4166" s="0" t="s">
        <v>88</v>
      </c>
      <c r="D4166" s="0" t="s">
        <v>1223</v>
      </c>
      <c r="E4166" s="395" t="n">
        <v>1141.7</v>
      </c>
    </row>
    <row r="4167" customFormat="false" ht="12.75" hidden="false" customHeight="false" outlineLevel="0" collapsed="false">
      <c r="A4167" s="0" t="n">
        <v>38465</v>
      </c>
      <c r="B4167" s="0" t="s">
        <v>5356</v>
      </c>
      <c r="C4167" s="0" t="s">
        <v>88</v>
      </c>
      <c r="D4167" s="0" t="s">
        <v>1221</v>
      </c>
      <c r="E4167" s="395" t="n">
        <v>39.11</v>
      </c>
    </row>
    <row r="4168" customFormat="false" ht="12.75" hidden="false" customHeight="false" outlineLevel="0" collapsed="false">
      <c r="A4168" s="0" t="n">
        <v>7543</v>
      </c>
      <c r="B4168" s="0" t="s">
        <v>5357</v>
      </c>
      <c r="C4168" s="0" t="s">
        <v>88</v>
      </c>
      <c r="D4168" s="0" t="s">
        <v>1221</v>
      </c>
      <c r="E4168" s="395" t="n">
        <v>7.29</v>
      </c>
    </row>
    <row r="4169" customFormat="false" ht="12.75" hidden="false" customHeight="false" outlineLevel="0" collapsed="false">
      <c r="A4169" s="0" t="n">
        <v>43427</v>
      </c>
      <c r="B4169" s="0" t="s">
        <v>5358</v>
      </c>
      <c r="C4169" s="0" t="s">
        <v>88</v>
      </c>
      <c r="D4169" s="0" t="s">
        <v>1221</v>
      </c>
      <c r="E4169" s="395" t="n">
        <v>1718.1</v>
      </c>
    </row>
    <row r="4170" customFormat="false" ht="12.75" hidden="false" customHeight="false" outlineLevel="0" collapsed="false">
      <c r="A4170" s="0" t="n">
        <v>41613</v>
      </c>
      <c r="B4170" s="0" t="s">
        <v>5359</v>
      </c>
      <c r="C4170" s="0" t="s">
        <v>88</v>
      </c>
      <c r="D4170" s="0" t="s">
        <v>1221</v>
      </c>
      <c r="E4170" s="395" t="n">
        <v>110.44</v>
      </c>
    </row>
    <row r="4171" customFormat="false" ht="12.75" hidden="false" customHeight="false" outlineLevel="0" collapsed="false">
      <c r="A4171" s="0" t="n">
        <v>41614</v>
      </c>
      <c r="B4171" s="0" t="s">
        <v>5360</v>
      </c>
      <c r="C4171" s="0" t="s">
        <v>88</v>
      </c>
      <c r="D4171" s="0" t="s">
        <v>1221</v>
      </c>
      <c r="E4171" s="395" t="n">
        <v>140.72</v>
      </c>
    </row>
    <row r="4172" customFormat="false" ht="12.75" hidden="false" customHeight="false" outlineLevel="0" collapsed="false">
      <c r="A4172" s="0" t="n">
        <v>41615</v>
      </c>
      <c r="B4172" s="0" t="s">
        <v>5361</v>
      </c>
      <c r="C4172" s="0" t="s">
        <v>88</v>
      </c>
      <c r="D4172" s="0" t="s">
        <v>1221</v>
      </c>
      <c r="E4172" s="395" t="n">
        <v>217.5</v>
      </c>
    </row>
    <row r="4173" customFormat="false" ht="12.75" hidden="false" customHeight="false" outlineLevel="0" collapsed="false">
      <c r="A4173" s="0" t="n">
        <v>41616</v>
      </c>
      <c r="B4173" s="0" t="s">
        <v>5362</v>
      </c>
      <c r="C4173" s="0" t="s">
        <v>88</v>
      </c>
      <c r="D4173" s="0" t="s">
        <v>1221</v>
      </c>
      <c r="E4173" s="395" t="n">
        <v>324.97</v>
      </c>
    </row>
    <row r="4174" customFormat="false" ht="12.75" hidden="false" customHeight="false" outlineLevel="0" collapsed="false">
      <c r="A4174" s="0" t="n">
        <v>41617</v>
      </c>
      <c r="B4174" s="0" t="s">
        <v>5363</v>
      </c>
      <c r="C4174" s="0" t="s">
        <v>88</v>
      </c>
      <c r="D4174" s="0" t="s">
        <v>1221</v>
      </c>
      <c r="E4174" s="395" t="n">
        <v>646.18</v>
      </c>
    </row>
    <row r="4175" customFormat="false" ht="12.75" hidden="false" customHeight="false" outlineLevel="0" collapsed="false">
      <c r="A4175" s="0" t="n">
        <v>41618</v>
      </c>
      <c r="B4175" s="0" t="s">
        <v>5364</v>
      </c>
      <c r="C4175" s="0" t="s">
        <v>88</v>
      </c>
      <c r="D4175" s="0" t="s">
        <v>1221</v>
      </c>
      <c r="E4175" s="395" t="n">
        <v>1189.58</v>
      </c>
    </row>
    <row r="4176" customFormat="false" ht="12.75" hidden="false" customHeight="false" outlineLevel="0" collapsed="false">
      <c r="A4176" s="0" t="n">
        <v>43428</v>
      </c>
      <c r="B4176" s="0" t="s">
        <v>5365</v>
      </c>
      <c r="C4176" s="0" t="s">
        <v>88</v>
      </c>
      <c r="D4176" s="0" t="s">
        <v>1221</v>
      </c>
      <c r="E4176" s="395" t="n">
        <v>2089.51</v>
      </c>
    </row>
    <row r="4177" customFormat="false" ht="12.75" hidden="false" customHeight="false" outlineLevel="0" collapsed="false">
      <c r="A4177" s="0" t="n">
        <v>41619</v>
      </c>
      <c r="B4177" s="0" t="s">
        <v>5366</v>
      </c>
      <c r="C4177" s="0" t="s">
        <v>88</v>
      </c>
      <c r="D4177" s="0" t="s">
        <v>1221</v>
      </c>
      <c r="E4177" s="395" t="n">
        <v>135.38</v>
      </c>
    </row>
    <row r="4178" customFormat="false" ht="12.75" hidden="false" customHeight="false" outlineLevel="0" collapsed="false">
      <c r="A4178" s="0" t="n">
        <v>41620</v>
      </c>
      <c r="B4178" s="0" t="s">
        <v>5367</v>
      </c>
      <c r="C4178" s="0" t="s">
        <v>88</v>
      </c>
      <c r="D4178" s="0" t="s">
        <v>1221</v>
      </c>
      <c r="E4178" s="395" t="n">
        <v>171</v>
      </c>
    </row>
    <row r="4179" customFormat="false" ht="12.75" hidden="false" customHeight="false" outlineLevel="0" collapsed="false">
      <c r="A4179" s="0" t="n">
        <v>41622</v>
      </c>
      <c r="B4179" s="0" t="s">
        <v>5368</v>
      </c>
      <c r="C4179" s="0" t="s">
        <v>88</v>
      </c>
      <c r="D4179" s="0" t="s">
        <v>1221</v>
      </c>
      <c r="E4179" s="395" t="n">
        <v>296.59</v>
      </c>
    </row>
    <row r="4180" customFormat="false" ht="12.75" hidden="false" customHeight="false" outlineLevel="0" collapsed="false">
      <c r="A4180" s="0" t="n">
        <v>41623</v>
      </c>
      <c r="B4180" s="0" t="s">
        <v>5369</v>
      </c>
      <c r="C4180" s="0" t="s">
        <v>88</v>
      </c>
      <c r="D4180" s="0" t="s">
        <v>1221</v>
      </c>
      <c r="E4180" s="395" t="n">
        <v>456.02</v>
      </c>
    </row>
    <row r="4181" customFormat="false" ht="12.75" hidden="false" customHeight="false" outlineLevel="0" collapsed="false">
      <c r="A4181" s="0" t="n">
        <v>41624</v>
      </c>
      <c r="B4181" s="0" t="s">
        <v>5370</v>
      </c>
      <c r="C4181" s="0" t="s">
        <v>88</v>
      </c>
      <c r="D4181" s="0" t="s">
        <v>1221</v>
      </c>
      <c r="E4181" s="395" t="n">
        <v>855.04</v>
      </c>
    </row>
    <row r="4182" customFormat="false" ht="12.75" hidden="false" customHeight="false" outlineLevel="0" collapsed="false">
      <c r="A4182" s="0" t="n">
        <v>41625</v>
      </c>
      <c r="B4182" s="0" t="s">
        <v>5371</v>
      </c>
      <c r="C4182" s="0" t="s">
        <v>88</v>
      </c>
      <c r="D4182" s="0" t="s">
        <v>1221</v>
      </c>
      <c r="E4182" s="395" t="n">
        <v>1315.52</v>
      </c>
    </row>
    <row r="4183" customFormat="false" ht="12.75" hidden="false" customHeight="false" outlineLevel="0" collapsed="false">
      <c r="A4183" s="0" t="n">
        <v>39352</v>
      </c>
      <c r="B4183" s="0" t="s">
        <v>5372</v>
      </c>
      <c r="C4183" s="0" t="s">
        <v>88</v>
      </c>
      <c r="D4183" s="0" t="s">
        <v>1221</v>
      </c>
      <c r="E4183" s="395" t="n">
        <v>4.5</v>
      </c>
    </row>
    <row r="4184" customFormat="false" ht="12.75" hidden="false" customHeight="false" outlineLevel="0" collapsed="false">
      <c r="A4184" s="0" t="n">
        <v>39346</v>
      </c>
      <c r="B4184" s="0" t="s">
        <v>5373</v>
      </c>
      <c r="C4184" s="0" t="s">
        <v>88</v>
      </c>
      <c r="D4184" s="0" t="s">
        <v>1221</v>
      </c>
      <c r="E4184" s="395" t="n">
        <v>4.5</v>
      </c>
    </row>
    <row r="4185" customFormat="false" ht="12.75" hidden="false" customHeight="false" outlineLevel="0" collapsed="false">
      <c r="A4185" s="0" t="n">
        <v>39350</v>
      </c>
      <c r="B4185" s="0" t="s">
        <v>5374</v>
      </c>
      <c r="C4185" s="0" t="s">
        <v>88</v>
      </c>
      <c r="D4185" s="0" t="s">
        <v>1221</v>
      </c>
      <c r="E4185" s="395" t="n">
        <v>4.84</v>
      </c>
    </row>
    <row r="4186" customFormat="false" ht="12.75" hidden="false" customHeight="false" outlineLevel="0" collapsed="false">
      <c r="A4186" s="0" t="n">
        <v>39351</v>
      </c>
      <c r="B4186" s="0" t="s">
        <v>5375</v>
      </c>
      <c r="C4186" s="0" t="s">
        <v>88</v>
      </c>
      <c r="D4186" s="0" t="s">
        <v>1221</v>
      </c>
      <c r="E4186" s="395" t="n">
        <v>5.6</v>
      </c>
    </row>
    <row r="4187" customFormat="false" ht="12.75" hidden="false" customHeight="false" outlineLevel="0" collapsed="false">
      <c r="A4187" s="0" t="n">
        <v>38952</v>
      </c>
      <c r="B4187" s="0" t="s">
        <v>5376</v>
      </c>
      <c r="C4187" s="0" t="s">
        <v>88</v>
      </c>
      <c r="D4187" s="0" t="s">
        <v>1223</v>
      </c>
      <c r="E4187" s="395" t="n">
        <v>2.92</v>
      </c>
    </row>
    <row r="4188" customFormat="false" ht="12.75" hidden="false" customHeight="false" outlineLevel="0" collapsed="false">
      <c r="A4188" s="0" t="n">
        <v>38953</v>
      </c>
      <c r="B4188" s="0" t="s">
        <v>5377</v>
      </c>
      <c r="C4188" s="0" t="s">
        <v>88</v>
      </c>
      <c r="D4188" s="0" t="s">
        <v>1223</v>
      </c>
      <c r="E4188" s="395" t="n">
        <v>4.6</v>
      </c>
    </row>
    <row r="4189" customFormat="false" ht="12.75" hidden="false" customHeight="false" outlineLevel="0" collapsed="false">
      <c r="A4189" s="0" t="n">
        <v>38835</v>
      </c>
      <c r="B4189" s="0" t="s">
        <v>5378</v>
      </c>
      <c r="C4189" s="0" t="s">
        <v>88</v>
      </c>
      <c r="D4189" s="0" t="s">
        <v>1223</v>
      </c>
      <c r="E4189" s="395" t="n">
        <v>4.13</v>
      </c>
    </row>
    <row r="4190" customFormat="false" ht="12.75" hidden="false" customHeight="false" outlineLevel="0" collapsed="false">
      <c r="A4190" s="0" t="n">
        <v>38837</v>
      </c>
      <c r="B4190" s="0" t="s">
        <v>5379</v>
      </c>
      <c r="C4190" s="0" t="s">
        <v>88</v>
      </c>
      <c r="D4190" s="0" t="s">
        <v>1223</v>
      </c>
      <c r="E4190" s="395" t="n">
        <v>10.75</v>
      </c>
    </row>
    <row r="4191" customFormat="false" ht="12.75" hidden="false" customHeight="false" outlineLevel="0" collapsed="false">
      <c r="A4191" s="0" t="n">
        <v>38836</v>
      </c>
      <c r="B4191" s="0" t="s">
        <v>5380</v>
      </c>
      <c r="C4191" s="0" t="s">
        <v>88</v>
      </c>
      <c r="D4191" s="0" t="s">
        <v>1223</v>
      </c>
      <c r="E4191" s="395" t="n">
        <v>5.95</v>
      </c>
    </row>
    <row r="4192" customFormat="false" ht="12.75" hidden="false" customHeight="false" outlineLevel="0" collapsed="false">
      <c r="A4192" s="0" t="n">
        <v>2666</v>
      </c>
      <c r="B4192" s="0" t="s">
        <v>5381</v>
      </c>
      <c r="C4192" s="0" t="s">
        <v>88</v>
      </c>
      <c r="D4192" s="0" t="s">
        <v>1223</v>
      </c>
      <c r="E4192" s="395" t="n">
        <v>6.48</v>
      </c>
    </row>
    <row r="4193" customFormat="false" ht="12.75" hidden="false" customHeight="false" outlineLevel="0" collapsed="false">
      <c r="A4193" s="0" t="n">
        <v>2668</v>
      </c>
      <c r="B4193" s="0" t="s">
        <v>5382</v>
      </c>
      <c r="C4193" s="0" t="s">
        <v>88</v>
      </c>
      <c r="D4193" s="0" t="s">
        <v>1223</v>
      </c>
      <c r="E4193" s="395" t="n">
        <v>7.4</v>
      </c>
    </row>
    <row r="4194" customFormat="false" ht="12.75" hidden="false" customHeight="false" outlineLevel="0" collapsed="false">
      <c r="A4194" s="0" t="n">
        <v>2664</v>
      </c>
      <c r="B4194" s="0" t="s">
        <v>5383</v>
      </c>
      <c r="C4194" s="0" t="s">
        <v>88</v>
      </c>
      <c r="D4194" s="0" t="s">
        <v>1223</v>
      </c>
      <c r="E4194" s="395" t="n">
        <v>10.91</v>
      </c>
    </row>
    <row r="4195" customFormat="false" ht="12.75" hidden="false" customHeight="false" outlineLevel="0" collapsed="false">
      <c r="A4195" s="0" t="n">
        <v>2662</v>
      </c>
      <c r="B4195" s="0" t="s">
        <v>5384</v>
      </c>
      <c r="C4195" s="0" t="s">
        <v>88</v>
      </c>
      <c r="D4195" s="0" t="s">
        <v>1223</v>
      </c>
      <c r="E4195" s="395" t="n">
        <v>13.39</v>
      </c>
    </row>
    <row r="4196" customFormat="false" ht="12.75" hidden="false" customHeight="false" outlineLevel="0" collapsed="false">
      <c r="A4196" s="0" t="n">
        <v>20964</v>
      </c>
      <c r="B4196" s="0" t="s">
        <v>5385</v>
      </c>
      <c r="C4196" s="0" t="s">
        <v>88</v>
      </c>
      <c r="D4196" s="0" t="s">
        <v>1221</v>
      </c>
      <c r="E4196" s="395" t="n">
        <v>68.33</v>
      </c>
    </row>
    <row r="4197" customFormat="false" ht="12.75" hidden="false" customHeight="false" outlineLevel="0" collapsed="false">
      <c r="A4197" s="0" t="n">
        <v>10905</v>
      </c>
      <c r="B4197" s="0" t="s">
        <v>5386</v>
      </c>
      <c r="C4197" s="0" t="s">
        <v>88</v>
      </c>
      <c r="D4197" s="0" t="s">
        <v>1221</v>
      </c>
      <c r="E4197" s="395" t="n">
        <v>91.66</v>
      </c>
    </row>
    <row r="4198" customFormat="false" ht="12.75" hidden="false" customHeight="false" outlineLevel="0" collapsed="false">
      <c r="A4198" s="0" t="n">
        <v>42703</v>
      </c>
      <c r="B4198" s="0" t="s">
        <v>5387</v>
      </c>
      <c r="C4198" s="0" t="s">
        <v>88</v>
      </c>
      <c r="D4198" s="0" t="s">
        <v>1223</v>
      </c>
      <c r="E4198" s="395" t="n">
        <v>119.64</v>
      </c>
    </row>
    <row r="4199" customFormat="false" ht="12.75" hidden="false" customHeight="false" outlineLevel="0" collapsed="false">
      <c r="A4199" s="0" t="n">
        <v>42704</v>
      </c>
      <c r="B4199" s="0" t="s">
        <v>5388</v>
      </c>
      <c r="C4199" s="0" t="s">
        <v>88</v>
      </c>
      <c r="D4199" s="0" t="s">
        <v>1223</v>
      </c>
      <c r="E4199" s="395" t="n">
        <v>183.66</v>
      </c>
    </row>
    <row r="4200" customFormat="false" ht="12.75" hidden="false" customHeight="false" outlineLevel="0" collapsed="false">
      <c r="A4200" s="0" t="n">
        <v>42705</v>
      </c>
      <c r="B4200" s="0" t="s">
        <v>5389</v>
      </c>
      <c r="C4200" s="0" t="s">
        <v>88</v>
      </c>
      <c r="D4200" s="0" t="s">
        <v>1223</v>
      </c>
      <c r="E4200" s="395" t="n">
        <v>234.33</v>
      </c>
    </row>
    <row r="4201" customFormat="false" ht="12.75" hidden="false" customHeight="false" outlineLevel="0" collapsed="false">
      <c r="A4201" s="0" t="n">
        <v>42706</v>
      </c>
      <c r="B4201" s="0" t="s">
        <v>5390</v>
      </c>
      <c r="C4201" s="0" t="s">
        <v>88</v>
      </c>
      <c r="D4201" s="0" t="s">
        <v>1223</v>
      </c>
      <c r="E4201" s="395" t="n">
        <v>290.21</v>
      </c>
    </row>
    <row r="4202" customFormat="false" ht="12.75" hidden="false" customHeight="false" outlineLevel="0" collapsed="false">
      <c r="A4202" s="0" t="n">
        <v>11289</v>
      </c>
      <c r="B4202" s="0" t="s">
        <v>5391</v>
      </c>
      <c r="C4202" s="0" t="s">
        <v>88</v>
      </c>
      <c r="D4202" s="0" t="s">
        <v>1223</v>
      </c>
      <c r="E4202" s="395" t="n">
        <v>102.44</v>
      </c>
    </row>
    <row r="4203" customFormat="false" ht="12.75" hidden="false" customHeight="false" outlineLevel="0" collapsed="false">
      <c r="A4203" s="0" t="n">
        <v>11241</v>
      </c>
      <c r="B4203" s="0" t="s">
        <v>5392</v>
      </c>
      <c r="C4203" s="0" t="s">
        <v>88</v>
      </c>
      <c r="D4203" s="0" t="s">
        <v>1223</v>
      </c>
      <c r="E4203" s="395" t="n">
        <v>256.12</v>
      </c>
    </row>
    <row r="4204" customFormat="false" ht="12.75" hidden="false" customHeight="false" outlineLevel="0" collapsed="false">
      <c r="A4204" s="0" t="n">
        <v>11301</v>
      </c>
      <c r="B4204" s="0" t="s">
        <v>5393</v>
      </c>
      <c r="C4204" s="0" t="s">
        <v>88</v>
      </c>
      <c r="D4204" s="0" t="s">
        <v>1223</v>
      </c>
      <c r="E4204" s="395" t="n">
        <v>649.45</v>
      </c>
    </row>
    <row r="4205" customFormat="false" ht="12.75" hidden="false" customHeight="false" outlineLevel="0" collapsed="false">
      <c r="A4205" s="0" t="n">
        <v>21090</v>
      </c>
      <c r="B4205" s="0" t="s">
        <v>5394</v>
      </c>
      <c r="C4205" s="0" t="s">
        <v>88</v>
      </c>
      <c r="D4205" s="0" t="s">
        <v>1223</v>
      </c>
      <c r="E4205" s="395" t="n">
        <v>795.81</v>
      </c>
    </row>
    <row r="4206" customFormat="false" ht="12.75" hidden="false" customHeight="false" outlineLevel="0" collapsed="false">
      <c r="A4206" s="0" t="n">
        <v>11315</v>
      </c>
      <c r="B4206" s="0" t="s">
        <v>847</v>
      </c>
      <c r="C4206" s="0" t="s">
        <v>88</v>
      </c>
      <c r="D4206" s="0" t="s">
        <v>1223</v>
      </c>
      <c r="E4206" s="395" t="n">
        <v>155.5</v>
      </c>
    </row>
    <row r="4207" customFormat="false" ht="12.75" hidden="false" customHeight="false" outlineLevel="0" collapsed="false">
      <c r="A4207" s="0" t="n">
        <v>21071</v>
      </c>
      <c r="B4207" s="0" t="s">
        <v>5395</v>
      </c>
      <c r="C4207" s="0" t="s">
        <v>88</v>
      </c>
      <c r="D4207" s="0" t="s">
        <v>1223</v>
      </c>
      <c r="E4207" s="395" t="n">
        <v>237.82</v>
      </c>
    </row>
    <row r="4208" customFormat="false" ht="12.75" hidden="false" customHeight="false" outlineLevel="0" collapsed="false">
      <c r="A4208" s="0" t="n">
        <v>14112</v>
      </c>
      <c r="B4208" s="0" t="s">
        <v>838</v>
      </c>
      <c r="C4208" s="0" t="s">
        <v>88</v>
      </c>
      <c r="D4208" s="0" t="s">
        <v>1223</v>
      </c>
      <c r="E4208" s="395" t="n">
        <v>332.04</v>
      </c>
    </row>
    <row r="4209" customFormat="false" ht="12.75" hidden="false" customHeight="false" outlineLevel="0" collapsed="false">
      <c r="A4209" s="0" t="n">
        <v>11316</v>
      </c>
      <c r="B4209" s="0" t="s">
        <v>5396</v>
      </c>
      <c r="C4209" s="0" t="s">
        <v>88</v>
      </c>
      <c r="D4209" s="0" t="s">
        <v>1223</v>
      </c>
      <c r="E4209" s="395" t="n">
        <v>512.24</v>
      </c>
    </row>
    <row r="4210" customFormat="false" ht="12.75" hidden="false" customHeight="false" outlineLevel="0" collapsed="false">
      <c r="A4210" s="0" t="n">
        <v>6243</v>
      </c>
      <c r="B4210" s="0" t="s">
        <v>5397</v>
      </c>
      <c r="C4210" s="0" t="s">
        <v>88</v>
      </c>
      <c r="D4210" s="0" t="s">
        <v>1223</v>
      </c>
      <c r="E4210" s="395" t="n">
        <v>590</v>
      </c>
    </row>
    <row r="4211" customFormat="false" ht="12.75" hidden="false" customHeight="false" outlineLevel="0" collapsed="false">
      <c r="A4211" s="0" t="n">
        <v>6240</v>
      </c>
      <c r="B4211" s="0" t="s">
        <v>5398</v>
      </c>
      <c r="C4211" s="0" t="s">
        <v>88</v>
      </c>
      <c r="D4211" s="0" t="s">
        <v>1223</v>
      </c>
      <c r="E4211" s="395" t="n">
        <v>781.17</v>
      </c>
    </row>
    <row r="4212" customFormat="false" ht="12.75" hidden="false" customHeight="false" outlineLevel="0" collapsed="false">
      <c r="A4212" s="0" t="n">
        <v>11296</v>
      </c>
      <c r="B4212" s="0" t="s">
        <v>5399</v>
      </c>
      <c r="C4212" s="0" t="s">
        <v>88</v>
      </c>
      <c r="D4212" s="0" t="s">
        <v>1223</v>
      </c>
      <c r="E4212" s="395" t="n">
        <v>2488.97</v>
      </c>
    </row>
    <row r="4213" customFormat="false" ht="12.75" hidden="false" customHeight="false" outlineLevel="0" collapsed="false">
      <c r="A4213" s="0" t="n">
        <v>11299</v>
      </c>
      <c r="B4213" s="0" t="s">
        <v>5400</v>
      </c>
      <c r="C4213" s="0" t="s">
        <v>88</v>
      </c>
      <c r="D4213" s="0" t="s">
        <v>1223</v>
      </c>
      <c r="E4213" s="395" t="n">
        <v>842.46</v>
      </c>
    </row>
    <row r="4214" customFormat="false" ht="12.75" hidden="false" customHeight="false" outlineLevel="0" collapsed="false">
      <c r="A4214" s="0" t="n">
        <v>11688</v>
      </c>
      <c r="B4214" s="0" t="s">
        <v>5401</v>
      </c>
      <c r="C4214" s="0" t="s">
        <v>88</v>
      </c>
      <c r="D4214" s="0" t="s">
        <v>1221</v>
      </c>
      <c r="E4214" s="395" t="n">
        <v>372.22</v>
      </c>
    </row>
    <row r="4215" customFormat="false" ht="12.75" hidden="false" customHeight="false" outlineLevel="0" collapsed="false">
      <c r="A4215" s="0" t="n">
        <v>37736</v>
      </c>
      <c r="B4215" s="0" t="s">
        <v>5402</v>
      </c>
      <c r="C4215" s="0" t="s">
        <v>88</v>
      </c>
      <c r="D4215" s="0" t="s">
        <v>1223</v>
      </c>
      <c r="E4215" s="395" t="n">
        <v>84450</v>
      </c>
    </row>
    <row r="4216" customFormat="false" ht="12.75" hidden="false" customHeight="false" outlineLevel="0" collapsed="false">
      <c r="A4216" s="0" t="n">
        <v>37739</v>
      </c>
      <c r="B4216" s="0" t="s">
        <v>5403</v>
      </c>
      <c r="C4216" s="0" t="s">
        <v>88</v>
      </c>
      <c r="D4216" s="0" t="s">
        <v>1223</v>
      </c>
      <c r="E4216" s="395" t="n">
        <v>103938.45</v>
      </c>
    </row>
    <row r="4217" customFormat="false" ht="12.75" hidden="false" customHeight="false" outlineLevel="0" collapsed="false">
      <c r="A4217" s="0" t="n">
        <v>37740</v>
      </c>
      <c r="B4217" s="0" t="s">
        <v>5404</v>
      </c>
      <c r="C4217" s="0" t="s">
        <v>88</v>
      </c>
      <c r="D4217" s="0" t="s">
        <v>1223</v>
      </c>
      <c r="E4217" s="395" t="n">
        <v>59312.7</v>
      </c>
    </row>
    <row r="4218" customFormat="false" ht="12.75" hidden="false" customHeight="false" outlineLevel="0" collapsed="false">
      <c r="A4218" s="0" t="n">
        <v>37738</v>
      </c>
      <c r="B4218" s="0" t="s">
        <v>5405</v>
      </c>
      <c r="C4218" s="0" t="s">
        <v>88</v>
      </c>
      <c r="D4218" s="0" t="s">
        <v>1223</v>
      </c>
      <c r="E4218" s="395" t="n">
        <v>70469.15</v>
      </c>
    </row>
    <row r="4219" customFormat="false" ht="12.75" hidden="false" customHeight="false" outlineLevel="0" collapsed="false">
      <c r="A4219" s="0" t="n">
        <v>37737</v>
      </c>
      <c r="B4219" s="0" t="s">
        <v>5406</v>
      </c>
      <c r="C4219" s="0" t="s">
        <v>88</v>
      </c>
      <c r="D4219" s="0" t="s">
        <v>1223</v>
      </c>
      <c r="E4219" s="395" t="n">
        <v>56064.63</v>
      </c>
    </row>
    <row r="4220" customFormat="false" ht="12.75" hidden="false" customHeight="false" outlineLevel="0" collapsed="false">
      <c r="A4220" s="0" t="n">
        <v>25014</v>
      </c>
      <c r="B4220" s="0" t="s">
        <v>5407</v>
      </c>
      <c r="C4220" s="0" t="s">
        <v>88</v>
      </c>
      <c r="D4220" s="0" t="s">
        <v>1223</v>
      </c>
      <c r="E4220" s="395" t="n">
        <v>117425.03</v>
      </c>
    </row>
    <row r="4221" customFormat="false" ht="12.75" hidden="false" customHeight="false" outlineLevel="0" collapsed="false">
      <c r="A4221" s="0" t="n">
        <v>25013</v>
      </c>
      <c r="B4221" s="0" t="s">
        <v>5408</v>
      </c>
      <c r="C4221" s="0" t="s">
        <v>88</v>
      </c>
      <c r="D4221" s="0" t="s">
        <v>1223</v>
      </c>
      <c r="E4221" s="395" t="n">
        <v>123073.87</v>
      </c>
    </row>
    <row r="4222" customFormat="false" ht="12.75" hidden="false" customHeight="false" outlineLevel="0" collapsed="false">
      <c r="A4222" s="0" t="n">
        <v>14405</v>
      </c>
      <c r="B4222" s="0" t="s">
        <v>5409</v>
      </c>
      <c r="C4222" s="0" t="s">
        <v>88</v>
      </c>
      <c r="D4222" s="0" t="s">
        <v>1223</v>
      </c>
      <c r="E4222" s="395" t="n">
        <v>144468.8</v>
      </c>
    </row>
    <row r="4223" customFormat="false" ht="12.75" hidden="false" customHeight="false" outlineLevel="0" collapsed="false">
      <c r="A4223" s="0" t="n">
        <v>20271</v>
      </c>
      <c r="B4223" s="0" t="s">
        <v>5410</v>
      </c>
      <c r="C4223" s="0" t="s">
        <v>88</v>
      </c>
      <c r="D4223" s="0" t="s">
        <v>1221</v>
      </c>
      <c r="E4223" s="395" t="n">
        <v>443.2</v>
      </c>
    </row>
    <row r="4224" customFormat="false" ht="12.75" hidden="false" customHeight="false" outlineLevel="0" collapsed="false">
      <c r="A4224" s="0" t="n">
        <v>10423</v>
      </c>
      <c r="B4224" s="0" t="s">
        <v>5411</v>
      </c>
      <c r="C4224" s="0" t="s">
        <v>88</v>
      </c>
      <c r="D4224" s="0" t="s">
        <v>1221</v>
      </c>
      <c r="E4224" s="395" t="n">
        <v>325.41</v>
      </c>
    </row>
    <row r="4225" customFormat="false" ht="12.75" hidden="false" customHeight="false" outlineLevel="0" collapsed="false">
      <c r="A4225" s="0" t="n">
        <v>36790</v>
      </c>
      <c r="B4225" s="0" t="s">
        <v>5412</v>
      </c>
      <c r="C4225" s="0" t="s">
        <v>88</v>
      </c>
      <c r="D4225" s="0" t="s">
        <v>1221</v>
      </c>
      <c r="E4225" s="395" t="n">
        <v>285.91</v>
      </c>
    </row>
    <row r="4226" customFormat="false" ht="12.75" hidden="false" customHeight="false" outlineLevel="0" collapsed="false">
      <c r="A4226" s="0" t="n">
        <v>37589</v>
      </c>
      <c r="B4226" s="0" t="s">
        <v>5413</v>
      </c>
      <c r="C4226" s="0" t="s">
        <v>88</v>
      </c>
      <c r="D4226" s="0" t="s">
        <v>1221</v>
      </c>
      <c r="E4226" s="395" t="n">
        <v>350.32</v>
      </c>
    </row>
    <row r="4227" customFormat="false" ht="12.75" hidden="false" customHeight="false" outlineLevel="0" collapsed="false">
      <c r="A4227" s="0" t="n">
        <v>11690</v>
      </c>
      <c r="B4227" s="0" t="s">
        <v>5414</v>
      </c>
      <c r="C4227" s="0" t="s">
        <v>88</v>
      </c>
      <c r="D4227" s="0" t="s">
        <v>1221</v>
      </c>
      <c r="E4227" s="395" t="n">
        <v>186.1</v>
      </c>
    </row>
    <row r="4228" customFormat="false" ht="12.75" hidden="false" customHeight="false" outlineLevel="0" collapsed="false">
      <c r="A4228" s="0" t="n">
        <v>20234</v>
      </c>
      <c r="B4228" s="0" t="s">
        <v>5415</v>
      </c>
      <c r="C4228" s="0" t="s">
        <v>88</v>
      </c>
      <c r="D4228" s="0" t="s">
        <v>1221</v>
      </c>
      <c r="E4228" s="395" t="n">
        <v>235.51</v>
      </c>
    </row>
    <row r="4229" customFormat="false" ht="12.75" hidden="false" customHeight="false" outlineLevel="0" collapsed="false">
      <c r="A4229" s="0" t="n">
        <v>4763</v>
      </c>
      <c r="B4229" s="0" t="s">
        <v>5416</v>
      </c>
      <c r="C4229" s="0" t="s">
        <v>1381</v>
      </c>
      <c r="D4229" s="0" t="s">
        <v>1221</v>
      </c>
      <c r="E4229" s="395" t="n">
        <v>18.97</v>
      </c>
    </row>
    <row r="4230" customFormat="false" ht="12.75" hidden="false" customHeight="false" outlineLevel="0" collapsed="false">
      <c r="A4230" s="0" t="n">
        <v>41070</v>
      </c>
      <c r="B4230" s="0" t="s">
        <v>5417</v>
      </c>
      <c r="C4230" s="0" t="s">
        <v>1383</v>
      </c>
      <c r="D4230" s="0" t="s">
        <v>1221</v>
      </c>
      <c r="E4230" s="395" t="n">
        <v>3377.81</v>
      </c>
    </row>
    <row r="4231" customFormat="false" ht="12.75" hidden="false" customHeight="false" outlineLevel="0" collapsed="false">
      <c r="A4231" s="0" t="n">
        <v>44480</v>
      </c>
      <c r="B4231" s="0" t="s">
        <v>5418</v>
      </c>
      <c r="C4231" s="0" t="s">
        <v>757</v>
      </c>
      <c r="D4231" s="0" t="s">
        <v>1221</v>
      </c>
      <c r="E4231" s="395" t="n">
        <v>10.78</v>
      </c>
    </row>
    <row r="4232" customFormat="false" ht="12.75" hidden="false" customHeight="false" outlineLevel="0" collapsed="false">
      <c r="A4232" s="0" t="n">
        <v>11457</v>
      </c>
      <c r="B4232" s="0" t="s">
        <v>5419</v>
      </c>
      <c r="C4232" s="0" t="s">
        <v>88</v>
      </c>
      <c r="D4232" s="0" t="s">
        <v>1221</v>
      </c>
      <c r="E4232" s="395" t="n">
        <v>43.27</v>
      </c>
    </row>
    <row r="4233" customFormat="false" ht="12.75" hidden="false" customHeight="false" outlineLevel="0" collapsed="false">
      <c r="A4233" s="0" t="n">
        <v>44073</v>
      </c>
      <c r="B4233" s="0" t="s">
        <v>5420</v>
      </c>
      <c r="C4233" s="0" t="s">
        <v>740</v>
      </c>
      <c r="D4233" s="0" t="s">
        <v>1221</v>
      </c>
      <c r="E4233" s="395" t="n">
        <v>0.63</v>
      </c>
    </row>
    <row r="4234" customFormat="false" ht="12.75" hidden="false" customHeight="false" outlineLevel="0" collapsed="false">
      <c r="A4234" s="0" t="n">
        <v>21121</v>
      </c>
      <c r="B4234" s="0" t="s">
        <v>5421</v>
      </c>
      <c r="C4234" s="0" t="s">
        <v>88</v>
      </c>
      <c r="D4234" s="0" t="s">
        <v>1221</v>
      </c>
      <c r="E4234" s="395" t="n">
        <v>2.96</v>
      </c>
    </row>
    <row r="4235" customFormat="false" ht="12.75" hidden="false" customHeight="false" outlineLevel="0" collapsed="false">
      <c r="A4235" s="0" t="n">
        <v>38010</v>
      </c>
      <c r="B4235" s="0" t="s">
        <v>5422</v>
      </c>
      <c r="C4235" s="0" t="s">
        <v>88</v>
      </c>
      <c r="D4235" s="0" t="s">
        <v>1221</v>
      </c>
      <c r="E4235" s="395" t="n">
        <v>4.84</v>
      </c>
    </row>
    <row r="4236" customFormat="false" ht="12.75" hidden="false" customHeight="false" outlineLevel="0" collapsed="false">
      <c r="A4236" s="0" t="n">
        <v>38011</v>
      </c>
      <c r="B4236" s="0" t="s">
        <v>5423</v>
      </c>
      <c r="C4236" s="0" t="s">
        <v>88</v>
      </c>
      <c r="D4236" s="0" t="s">
        <v>1221</v>
      </c>
      <c r="E4236" s="395" t="n">
        <v>8.93</v>
      </c>
    </row>
    <row r="4237" customFormat="false" ht="12.75" hidden="false" customHeight="false" outlineLevel="0" collapsed="false">
      <c r="A4237" s="0" t="n">
        <v>38012</v>
      </c>
      <c r="B4237" s="0" t="s">
        <v>5424</v>
      </c>
      <c r="C4237" s="0" t="s">
        <v>88</v>
      </c>
      <c r="D4237" s="0" t="s">
        <v>1221</v>
      </c>
      <c r="E4237" s="395" t="n">
        <v>30.52</v>
      </c>
    </row>
    <row r="4238" customFormat="false" ht="12.75" hidden="false" customHeight="false" outlineLevel="0" collapsed="false">
      <c r="A4238" s="0" t="n">
        <v>38013</v>
      </c>
      <c r="B4238" s="0" t="s">
        <v>5425</v>
      </c>
      <c r="C4238" s="0" t="s">
        <v>88</v>
      </c>
      <c r="D4238" s="0" t="s">
        <v>1221</v>
      </c>
      <c r="E4238" s="395" t="n">
        <v>39.62</v>
      </c>
    </row>
    <row r="4239" customFormat="false" ht="12.75" hidden="false" customHeight="false" outlineLevel="0" collapsed="false">
      <c r="A4239" s="0" t="n">
        <v>38014</v>
      </c>
      <c r="B4239" s="0" t="s">
        <v>5426</v>
      </c>
      <c r="C4239" s="0" t="s">
        <v>88</v>
      </c>
      <c r="D4239" s="0" t="s">
        <v>1221</v>
      </c>
      <c r="E4239" s="395" t="n">
        <v>64.47</v>
      </c>
    </row>
    <row r="4240" customFormat="false" ht="12.75" hidden="false" customHeight="false" outlineLevel="0" collapsed="false">
      <c r="A4240" s="0" t="n">
        <v>38015</v>
      </c>
      <c r="B4240" s="0" t="s">
        <v>5427</v>
      </c>
      <c r="C4240" s="0" t="s">
        <v>88</v>
      </c>
      <c r="D4240" s="0" t="s">
        <v>1221</v>
      </c>
      <c r="E4240" s="395" t="n">
        <v>155.68</v>
      </c>
    </row>
    <row r="4241" customFormat="false" ht="12.75" hidden="false" customHeight="false" outlineLevel="0" collapsed="false">
      <c r="A4241" s="0" t="n">
        <v>38016</v>
      </c>
      <c r="B4241" s="0" t="s">
        <v>5428</v>
      </c>
      <c r="C4241" s="0" t="s">
        <v>88</v>
      </c>
      <c r="D4241" s="0" t="s">
        <v>1221</v>
      </c>
      <c r="E4241" s="395" t="n">
        <v>189.42</v>
      </c>
    </row>
    <row r="4242" customFormat="false" ht="12.75" hidden="false" customHeight="false" outlineLevel="0" collapsed="false">
      <c r="A4242" s="0" t="n">
        <v>12741</v>
      </c>
      <c r="B4242" s="0" t="s">
        <v>5429</v>
      </c>
      <c r="C4242" s="0" t="s">
        <v>88</v>
      </c>
      <c r="D4242" s="0" t="s">
        <v>1223</v>
      </c>
      <c r="E4242" s="395" t="n">
        <v>1493.61</v>
      </c>
    </row>
    <row r="4243" customFormat="false" ht="12.75" hidden="false" customHeight="false" outlineLevel="0" collapsed="false">
      <c r="A4243" s="0" t="n">
        <v>12733</v>
      </c>
      <c r="B4243" s="0" t="s">
        <v>5430</v>
      </c>
      <c r="C4243" s="0" t="s">
        <v>88</v>
      </c>
      <c r="D4243" s="0" t="s">
        <v>1223</v>
      </c>
      <c r="E4243" s="395" t="n">
        <v>7.51</v>
      </c>
    </row>
    <row r="4244" customFormat="false" ht="12.75" hidden="false" customHeight="false" outlineLevel="0" collapsed="false">
      <c r="A4244" s="0" t="n">
        <v>12734</v>
      </c>
      <c r="B4244" s="0" t="s">
        <v>5431</v>
      </c>
      <c r="C4244" s="0" t="s">
        <v>88</v>
      </c>
      <c r="D4244" s="0" t="s">
        <v>1223</v>
      </c>
      <c r="E4244" s="395" t="n">
        <v>16.01</v>
      </c>
    </row>
    <row r="4245" customFormat="false" ht="12.75" hidden="false" customHeight="false" outlineLevel="0" collapsed="false">
      <c r="A4245" s="0" t="n">
        <v>12735</v>
      </c>
      <c r="B4245" s="0" t="s">
        <v>5432</v>
      </c>
      <c r="C4245" s="0" t="s">
        <v>88</v>
      </c>
      <c r="D4245" s="0" t="s">
        <v>1223</v>
      </c>
      <c r="E4245" s="395" t="n">
        <v>26.35</v>
      </c>
    </row>
    <row r="4246" customFormat="false" ht="12.75" hidden="false" customHeight="false" outlineLevel="0" collapsed="false">
      <c r="A4246" s="0" t="n">
        <v>12736</v>
      </c>
      <c r="B4246" s="0" t="s">
        <v>5433</v>
      </c>
      <c r="C4246" s="0" t="s">
        <v>88</v>
      </c>
      <c r="D4246" s="0" t="s">
        <v>1223</v>
      </c>
      <c r="E4246" s="395" t="n">
        <v>60.24</v>
      </c>
    </row>
    <row r="4247" customFormat="false" ht="12.75" hidden="false" customHeight="false" outlineLevel="0" collapsed="false">
      <c r="A4247" s="0" t="n">
        <v>12737</v>
      </c>
      <c r="B4247" s="0" t="s">
        <v>5434</v>
      </c>
      <c r="C4247" s="0" t="s">
        <v>88</v>
      </c>
      <c r="D4247" s="0" t="s">
        <v>1223</v>
      </c>
      <c r="E4247" s="395" t="n">
        <v>77.6</v>
      </c>
    </row>
    <row r="4248" customFormat="false" ht="12.75" hidden="false" customHeight="false" outlineLevel="0" collapsed="false">
      <c r="A4248" s="0" t="n">
        <v>12738</v>
      </c>
      <c r="B4248" s="0" t="s">
        <v>5435</v>
      </c>
      <c r="C4248" s="0" t="s">
        <v>88</v>
      </c>
      <c r="D4248" s="0" t="s">
        <v>1223</v>
      </c>
      <c r="E4248" s="395" t="n">
        <v>153.38</v>
      </c>
    </row>
    <row r="4249" customFormat="false" ht="12.75" hidden="false" customHeight="false" outlineLevel="0" collapsed="false">
      <c r="A4249" s="0" t="n">
        <v>12739</v>
      </c>
      <c r="B4249" s="0" t="s">
        <v>5436</v>
      </c>
      <c r="C4249" s="0" t="s">
        <v>88</v>
      </c>
      <c r="D4249" s="0" t="s">
        <v>1223</v>
      </c>
      <c r="E4249" s="395" t="n">
        <v>436.62</v>
      </c>
    </row>
    <row r="4250" customFormat="false" ht="12.75" hidden="false" customHeight="false" outlineLevel="0" collapsed="false">
      <c r="A4250" s="0" t="n">
        <v>12740</v>
      </c>
      <c r="B4250" s="0" t="s">
        <v>5437</v>
      </c>
      <c r="C4250" s="0" t="s">
        <v>88</v>
      </c>
      <c r="D4250" s="0" t="s">
        <v>1223</v>
      </c>
      <c r="E4250" s="395" t="n">
        <v>683.12</v>
      </c>
    </row>
    <row r="4251" customFormat="false" ht="12.75" hidden="false" customHeight="false" outlineLevel="0" collapsed="false">
      <c r="A4251" s="0" t="n">
        <v>6297</v>
      </c>
      <c r="B4251" s="0" t="s">
        <v>5438</v>
      </c>
      <c r="C4251" s="0" t="s">
        <v>88</v>
      </c>
      <c r="D4251" s="0" t="s">
        <v>1223</v>
      </c>
      <c r="E4251" s="395" t="n">
        <v>43.91</v>
      </c>
    </row>
    <row r="4252" customFormat="false" ht="12.75" hidden="false" customHeight="false" outlineLevel="0" collapsed="false">
      <c r="A4252" s="0" t="n">
        <v>6296</v>
      </c>
      <c r="B4252" s="0" t="s">
        <v>5439</v>
      </c>
      <c r="C4252" s="0" t="s">
        <v>88</v>
      </c>
      <c r="D4252" s="0" t="s">
        <v>1223</v>
      </c>
      <c r="E4252" s="395" t="n">
        <v>34.66</v>
      </c>
    </row>
    <row r="4253" customFormat="false" ht="12.75" hidden="false" customHeight="false" outlineLevel="0" collapsed="false">
      <c r="A4253" s="0" t="n">
        <v>6294</v>
      </c>
      <c r="B4253" s="0" t="s">
        <v>5440</v>
      </c>
      <c r="C4253" s="0" t="s">
        <v>88</v>
      </c>
      <c r="D4253" s="0" t="s">
        <v>1223</v>
      </c>
      <c r="E4253" s="395" t="n">
        <v>9.88</v>
      </c>
    </row>
    <row r="4254" customFormat="false" ht="12.75" hidden="false" customHeight="false" outlineLevel="0" collapsed="false">
      <c r="A4254" s="0" t="n">
        <v>6323</v>
      </c>
      <c r="B4254" s="0" t="s">
        <v>5441</v>
      </c>
      <c r="C4254" s="0" t="s">
        <v>88</v>
      </c>
      <c r="D4254" s="0" t="s">
        <v>1223</v>
      </c>
      <c r="E4254" s="395" t="n">
        <v>22.64</v>
      </c>
    </row>
    <row r="4255" customFormat="false" ht="12.75" hidden="false" customHeight="false" outlineLevel="0" collapsed="false">
      <c r="A4255" s="0" t="n">
        <v>6299</v>
      </c>
      <c r="B4255" s="0" t="s">
        <v>5442</v>
      </c>
      <c r="C4255" s="0" t="s">
        <v>88</v>
      </c>
      <c r="D4255" s="0" t="s">
        <v>1223</v>
      </c>
      <c r="E4255" s="395" t="n">
        <v>132.06</v>
      </c>
    </row>
    <row r="4256" customFormat="false" ht="12.75" hidden="false" customHeight="false" outlineLevel="0" collapsed="false">
      <c r="A4256" s="0" t="n">
        <v>6298</v>
      </c>
      <c r="B4256" s="0" t="s">
        <v>5443</v>
      </c>
      <c r="C4256" s="0" t="s">
        <v>88</v>
      </c>
      <c r="D4256" s="0" t="s">
        <v>1223</v>
      </c>
      <c r="E4256" s="395" t="n">
        <v>69.55</v>
      </c>
    </row>
    <row r="4257" customFormat="false" ht="12.75" hidden="false" customHeight="false" outlineLevel="0" collapsed="false">
      <c r="A4257" s="0" t="n">
        <v>6295</v>
      </c>
      <c r="B4257" s="0" t="s">
        <v>5444</v>
      </c>
      <c r="C4257" s="0" t="s">
        <v>88</v>
      </c>
      <c r="D4257" s="0" t="s">
        <v>1223</v>
      </c>
      <c r="E4257" s="395" t="n">
        <v>14.07</v>
      </c>
    </row>
    <row r="4258" customFormat="false" ht="12.75" hidden="false" customHeight="false" outlineLevel="0" collapsed="false">
      <c r="A4258" s="0" t="n">
        <v>6322</v>
      </c>
      <c r="B4258" s="0" t="s">
        <v>5445</v>
      </c>
      <c r="C4258" s="0" t="s">
        <v>88</v>
      </c>
      <c r="D4258" s="0" t="s">
        <v>1223</v>
      </c>
      <c r="E4258" s="395" t="n">
        <v>176.87</v>
      </c>
    </row>
    <row r="4259" customFormat="false" ht="12.75" hidden="false" customHeight="false" outlineLevel="0" collapsed="false">
      <c r="A4259" s="0" t="n">
        <v>6300</v>
      </c>
      <c r="B4259" s="0" t="s">
        <v>5446</v>
      </c>
      <c r="C4259" s="0" t="s">
        <v>88</v>
      </c>
      <c r="D4259" s="0" t="s">
        <v>1223</v>
      </c>
      <c r="E4259" s="395" t="n">
        <v>326.09</v>
      </c>
    </row>
    <row r="4260" customFormat="false" ht="12.75" hidden="false" customHeight="false" outlineLevel="0" collapsed="false">
      <c r="A4260" s="0" t="n">
        <v>6321</v>
      </c>
      <c r="B4260" s="0" t="s">
        <v>5447</v>
      </c>
      <c r="C4260" s="0" t="s">
        <v>88</v>
      </c>
      <c r="D4260" s="0" t="s">
        <v>1223</v>
      </c>
      <c r="E4260" s="395" t="n">
        <v>465.8</v>
      </c>
    </row>
    <row r="4261" customFormat="false" ht="12.75" hidden="false" customHeight="false" outlineLevel="0" collapsed="false">
      <c r="A4261" s="0" t="n">
        <v>6301</v>
      </c>
      <c r="B4261" s="0" t="s">
        <v>5448</v>
      </c>
      <c r="C4261" s="0" t="s">
        <v>88</v>
      </c>
      <c r="D4261" s="0" t="s">
        <v>1223</v>
      </c>
      <c r="E4261" s="395" t="n">
        <v>1091.78</v>
      </c>
    </row>
    <row r="4262" customFormat="false" ht="12.75" hidden="false" customHeight="false" outlineLevel="0" collapsed="false">
      <c r="A4262" s="0" t="n">
        <v>7105</v>
      </c>
      <c r="B4262" s="0" t="s">
        <v>5449</v>
      </c>
      <c r="C4262" s="0" t="s">
        <v>88</v>
      </c>
      <c r="D4262" s="0" t="s">
        <v>1221</v>
      </c>
      <c r="E4262" s="395" t="n">
        <v>45.61</v>
      </c>
    </row>
    <row r="4263" customFormat="false" ht="12.75" hidden="false" customHeight="false" outlineLevel="0" collapsed="false">
      <c r="A4263" s="0" t="n">
        <v>20183</v>
      </c>
      <c r="B4263" s="0" t="s">
        <v>5450</v>
      </c>
      <c r="C4263" s="0" t="s">
        <v>88</v>
      </c>
      <c r="D4263" s="0" t="s">
        <v>1221</v>
      </c>
      <c r="E4263" s="395" t="n">
        <v>60.04</v>
      </c>
    </row>
    <row r="4264" customFormat="false" ht="12.75" hidden="false" customHeight="false" outlineLevel="0" collapsed="false">
      <c r="A4264" s="0" t="n">
        <v>38448</v>
      </c>
      <c r="B4264" s="0" t="s">
        <v>5451</v>
      </c>
      <c r="C4264" s="0" t="s">
        <v>88</v>
      </c>
      <c r="D4264" s="0" t="s">
        <v>1221</v>
      </c>
      <c r="E4264" s="395" t="n">
        <v>282.13</v>
      </c>
    </row>
    <row r="4265" customFormat="false" ht="12.75" hidden="false" customHeight="false" outlineLevel="0" collapsed="false">
      <c r="A4265" s="0" t="n">
        <v>20182</v>
      </c>
      <c r="B4265" s="0" t="s">
        <v>5452</v>
      </c>
      <c r="C4265" s="0" t="s">
        <v>88</v>
      </c>
      <c r="D4265" s="0" t="s">
        <v>1221</v>
      </c>
      <c r="E4265" s="395" t="n">
        <v>34.27</v>
      </c>
    </row>
    <row r="4266" customFormat="false" ht="12.75" hidden="false" customHeight="false" outlineLevel="0" collapsed="false">
      <c r="A4266" s="0" t="n">
        <v>7119</v>
      </c>
      <c r="B4266" s="0" t="s">
        <v>5453</v>
      </c>
      <c r="C4266" s="0" t="s">
        <v>88</v>
      </c>
      <c r="D4266" s="0" t="s">
        <v>1221</v>
      </c>
      <c r="E4266" s="395" t="n">
        <v>12.3</v>
      </c>
    </row>
    <row r="4267" customFormat="false" ht="12.75" hidden="false" customHeight="false" outlineLevel="0" collapsed="false">
      <c r="A4267" s="0" t="n">
        <v>7120</v>
      </c>
      <c r="B4267" s="0" t="s">
        <v>5454</v>
      </c>
      <c r="C4267" s="0" t="s">
        <v>88</v>
      </c>
      <c r="D4267" s="0" t="s">
        <v>1221</v>
      </c>
      <c r="E4267" s="395" t="n">
        <v>8.44</v>
      </c>
    </row>
    <row r="4268" customFormat="false" ht="12.75" hidden="false" customHeight="false" outlineLevel="0" collapsed="false">
      <c r="A4268" s="0" t="n">
        <v>6319</v>
      </c>
      <c r="B4268" s="0" t="s">
        <v>5455</v>
      </c>
      <c r="C4268" s="0" t="s">
        <v>88</v>
      </c>
      <c r="D4268" s="0" t="s">
        <v>1223</v>
      </c>
      <c r="E4268" s="395" t="n">
        <v>51.58</v>
      </c>
    </row>
    <row r="4269" customFormat="false" ht="12.75" hidden="false" customHeight="false" outlineLevel="0" collapsed="false">
      <c r="A4269" s="0" t="n">
        <v>6304</v>
      </c>
      <c r="B4269" s="0" t="s">
        <v>5456</v>
      </c>
      <c r="C4269" s="0" t="s">
        <v>88</v>
      </c>
      <c r="D4269" s="0" t="s">
        <v>1223</v>
      </c>
      <c r="E4269" s="395" t="n">
        <v>51.58</v>
      </c>
    </row>
    <row r="4270" customFormat="false" ht="12.75" hidden="false" customHeight="false" outlineLevel="0" collapsed="false">
      <c r="A4270" s="0" t="n">
        <v>21116</v>
      </c>
      <c r="B4270" s="0" t="s">
        <v>5457</v>
      </c>
      <c r="C4270" s="0" t="s">
        <v>88</v>
      </c>
      <c r="D4270" s="0" t="s">
        <v>1223</v>
      </c>
      <c r="E4270" s="395" t="n">
        <v>39.06</v>
      </c>
    </row>
    <row r="4271" customFormat="false" ht="12.75" hidden="false" customHeight="false" outlineLevel="0" collapsed="false">
      <c r="A4271" s="0" t="n">
        <v>6320</v>
      </c>
      <c r="B4271" s="0" t="s">
        <v>5458</v>
      </c>
      <c r="C4271" s="0" t="s">
        <v>88</v>
      </c>
      <c r="D4271" s="0" t="s">
        <v>1223</v>
      </c>
      <c r="E4271" s="395" t="n">
        <v>26.56</v>
      </c>
    </row>
    <row r="4272" customFormat="false" ht="12.75" hidden="false" customHeight="false" outlineLevel="0" collapsed="false">
      <c r="A4272" s="0" t="n">
        <v>6303</v>
      </c>
      <c r="B4272" s="0" t="s">
        <v>5459</v>
      </c>
      <c r="C4272" s="0" t="s">
        <v>88</v>
      </c>
      <c r="D4272" s="0" t="s">
        <v>1223</v>
      </c>
      <c r="E4272" s="395" t="n">
        <v>26.56</v>
      </c>
    </row>
    <row r="4273" customFormat="false" ht="12.75" hidden="false" customHeight="false" outlineLevel="0" collapsed="false">
      <c r="A4273" s="0" t="n">
        <v>6308</v>
      </c>
      <c r="B4273" s="0" t="s">
        <v>5460</v>
      </c>
      <c r="C4273" s="0" t="s">
        <v>88</v>
      </c>
      <c r="D4273" s="0" t="s">
        <v>1223</v>
      </c>
      <c r="E4273" s="395" t="n">
        <v>142.73</v>
      </c>
    </row>
    <row r="4274" customFormat="false" ht="12.75" hidden="false" customHeight="false" outlineLevel="0" collapsed="false">
      <c r="A4274" s="0" t="n">
        <v>6317</v>
      </c>
      <c r="B4274" s="0" t="s">
        <v>5461</v>
      </c>
      <c r="C4274" s="0" t="s">
        <v>88</v>
      </c>
      <c r="D4274" s="0" t="s">
        <v>1223</v>
      </c>
      <c r="E4274" s="395" t="n">
        <v>142.73</v>
      </c>
    </row>
    <row r="4275" customFormat="false" ht="12.75" hidden="false" customHeight="false" outlineLevel="0" collapsed="false">
      <c r="A4275" s="0" t="n">
        <v>6307</v>
      </c>
      <c r="B4275" s="0" t="s">
        <v>5462</v>
      </c>
      <c r="C4275" s="0" t="s">
        <v>88</v>
      </c>
      <c r="D4275" s="0" t="s">
        <v>1223</v>
      </c>
      <c r="E4275" s="395" t="n">
        <v>142.73</v>
      </c>
    </row>
    <row r="4276" customFormat="false" ht="12.75" hidden="false" customHeight="false" outlineLevel="0" collapsed="false">
      <c r="A4276" s="0" t="n">
        <v>6309</v>
      </c>
      <c r="B4276" s="0" t="s">
        <v>5463</v>
      </c>
      <c r="C4276" s="0" t="s">
        <v>88</v>
      </c>
      <c r="D4276" s="0" t="s">
        <v>1223</v>
      </c>
      <c r="E4276" s="395" t="n">
        <v>146.88</v>
      </c>
    </row>
    <row r="4277" customFormat="false" ht="12.75" hidden="false" customHeight="false" outlineLevel="0" collapsed="false">
      <c r="A4277" s="0" t="n">
        <v>6318</v>
      </c>
      <c r="B4277" s="0" t="s">
        <v>5464</v>
      </c>
      <c r="C4277" s="0" t="s">
        <v>88</v>
      </c>
      <c r="D4277" s="0" t="s">
        <v>1223</v>
      </c>
      <c r="E4277" s="395" t="n">
        <v>76.99</v>
      </c>
    </row>
    <row r="4278" customFormat="false" ht="12.75" hidden="false" customHeight="false" outlineLevel="0" collapsed="false">
      <c r="A4278" s="0" t="n">
        <v>6306</v>
      </c>
      <c r="B4278" s="0" t="s">
        <v>5465</v>
      </c>
      <c r="C4278" s="0" t="s">
        <v>88</v>
      </c>
      <c r="D4278" s="0" t="s">
        <v>1223</v>
      </c>
      <c r="E4278" s="395" t="n">
        <v>76.99</v>
      </c>
    </row>
    <row r="4279" customFormat="false" ht="12.75" hidden="false" customHeight="false" outlineLevel="0" collapsed="false">
      <c r="A4279" s="0" t="n">
        <v>6305</v>
      </c>
      <c r="B4279" s="0" t="s">
        <v>5466</v>
      </c>
      <c r="C4279" s="0" t="s">
        <v>88</v>
      </c>
      <c r="D4279" s="0" t="s">
        <v>1223</v>
      </c>
      <c r="E4279" s="395" t="n">
        <v>76.99</v>
      </c>
    </row>
    <row r="4280" customFormat="false" ht="12.75" hidden="false" customHeight="false" outlineLevel="0" collapsed="false">
      <c r="A4280" s="0" t="n">
        <v>6302</v>
      </c>
      <c r="B4280" s="0" t="s">
        <v>5467</v>
      </c>
      <c r="C4280" s="0" t="s">
        <v>88</v>
      </c>
      <c r="D4280" s="0" t="s">
        <v>1223</v>
      </c>
      <c r="E4280" s="395" t="n">
        <v>16.33</v>
      </c>
    </row>
    <row r="4281" customFormat="false" ht="12.75" hidden="false" customHeight="false" outlineLevel="0" collapsed="false">
      <c r="A4281" s="0" t="n">
        <v>6312</v>
      </c>
      <c r="B4281" s="0" t="s">
        <v>5468</v>
      </c>
      <c r="C4281" s="0" t="s">
        <v>88</v>
      </c>
      <c r="D4281" s="0" t="s">
        <v>1223</v>
      </c>
      <c r="E4281" s="395" t="n">
        <v>205.31</v>
      </c>
    </row>
    <row r="4282" customFormat="false" ht="12.75" hidden="false" customHeight="false" outlineLevel="0" collapsed="false">
      <c r="A4282" s="0" t="n">
        <v>6311</v>
      </c>
      <c r="B4282" s="0" t="s">
        <v>5469</v>
      </c>
      <c r="C4282" s="0" t="s">
        <v>88</v>
      </c>
      <c r="D4282" s="0" t="s">
        <v>1223</v>
      </c>
      <c r="E4282" s="395" t="n">
        <v>205.31</v>
      </c>
    </row>
    <row r="4283" customFormat="false" ht="12.75" hidden="false" customHeight="false" outlineLevel="0" collapsed="false">
      <c r="A4283" s="0" t="n">
        <v>6310</v>
      </c>
      <c r="B4283" s="0" t="s">
        <v>5470</v>
      </c>
      <c r="C4283" s="0" t="s">
        <v>88</v>
      </c>
      <c r="D4283" s="0" t="s">
        <v>1223</v>
      </c>
      <c r="E4283" s="395" t="n">
        <v>205.31</v>
      </c>
    </row>
    <row r="4284" customFormat="false" ht="12.75" hidden="false" customHeight="false" outlineLevel="0" collapsed="false">
      <c r="A4284" s="0" t="n">
        <v>6314</v>
      </c>
      <c r="B4284" s="0" t="s">
        <v>5471</v>
      </c>
      <c r="C4284" s="0" t="s">
        <v>88</v>
      </c>
      <c r="D4284" s="0" t="s">
        <v>1223</v>
      </c>
      <c r="E4284" s="395" t="n">
        <v>205.31</v>
      </c>
    </row>
    <row r="4285" customFormat="false" ht="12.75" hidden="false" customHeight="false" outlineLevel="0" collapsed="false">
      <c r="A4285" s="0" t="n">
        <v>6313</v>
      </c>
      <c r="B4285" s="0" t="s">
        <v>5472</v>
      </c>
      <c r="C4285" s="0" t="s">
        <v>88</v>
      </c>
      <c r="D4285" s="0" t="s">
        <v>1223</v>
      </c>
      <c r="E4285" s="395" t="n">
        <v>205.31</v>
      </c>
    </row>
    <row r="4286" customFormat="false" ht="12.75" hidden="false" customHeight="false" outlineLevel="0" collapsed="false">
      <c r="A4286" s="0" t="n">
        <v>6315</v>
      </c>
      <c r="B4286" s="0" t="s">
        <v>5473</v>
      </c>
      <c r="C4286" s="0" t="s">
        <v>88</v>
      </c>
      <c r="D4286" s="0" t="s">
        <v>1223</v>
      </c>
      <c r="E4286" s="395" t="n">
        <v>388.74</v>
      </c>
    </row>
    <row r="4287" customFormat="false" ht="12.75" hidden="false" customHeight="false" outlineLevel="0" collapsed="false">
      <c r="A4287" s="0" t="n">
        <v>6316</v>
      </c>
      <c r="B4287" s="0" t="s">
        <v>5474</v>
      </c>
      <c r="C4287" s="0" t="s">
        <v>88</v>
      </c>
      <c r="D4287" s="0" t="s">
        <v>1223</v>
      </c>
      <c r="E4287" s="395" t="n">
        <v>388.74</v>
      </c>
    </row>
    <row r="4288" customFormat="false" ht="12.75" hidden="false" customHeight="false" outlineLevel="0" collapsed="false">
      <c r="A4288" s="0" t="n">
        <v>38878</v>
      </c>
      <c r="B4288" s="0" t="s">
        <v>5475</v>
      </c>
      <c r="C4288" s="0" t="s">
        <v>88</v>
      </c>
      <c r="D4288" s="0" t="s">
        <v>1223</v>
      </c>
      <c r="E4288" s="395" t="n">
        <v>15.12</v>
      </c>
    </row>
    <row r="4289" customFormat="false" ht="12.75" hidden="false" customHeight="false" outlineLevel="0" collapsed="false">
      <c r="A4289" s="0" t="n">
        <v>38879</v>
      </c>
      <c r="B4289" s="0" t="s">
        <v>5476</v>
      </c>
      <c r="C4289" s="0" t="s">
        <v>88</v>
      </c>
      <c r="D4289" s="0" t="s">
        <v>1223</v>
      </c>
      <c r="E4289" s="395" t="n">
        <v>28.34</v>
      </c>
    </row>
    <row r="4290" customFormat="false" ht="12.75" hidden="false" customHeight="false" outlineLevel="0" collapsed="false">
      <c r="A4290" s="0" t="n">
        <v>38881</v>
      </c>
      <c r="B4290" s="0" t="s">
        <v>5477</v>
      </c>
      <c r="C4290" s="0" t="s">
        <v>88</v>
      </c>
      <c r="D4290" s="0" t="s">
        <v>1223</v>
      </c>
      <c r="E4290" s="395" t="n">
        <v>14.83</v>
      </c>
    </row>
    <row r="4291" customFormat="false" ht="12.75" hidden="false" customHeight="false" outlineLevel="0" collapsed="false">
      <c r="A4291" s="0" t="n">
        <v>38880</v>
      </c>
      <c r="B4291" s="0" t="s">
        <v>5478</v>
      </c>
      <c r="C4291" s="0" t="s">
        <v>88</v>
      </c>
      <c r="D4291" s="0" t="s">
        <v>1223</v>
      </c>
      <c r="E4291" s="395" t="n">
        <v>15.54</v>
      </c>
    </row>
    <row r="4292" customFormat="false" ht="12.75" hidden="false" customHeight="false" outlineLevel="0" collapsed="false">
      <c r="A4292" s="0" t="n">
        <v>38882</v>
      </c>
      <c r="B4292" s="0" t="s">
        <v>5479</v>
      </c>
      <c r="C4292" s="0" t="s">
        <v>88</v>
      </c>
      <c r="D4292" s="0" t="s">
        <v>1223</v>
      </c>
      <c r="E4292" s="395" t="n">
        <v>16.09</v>
      </c>
    </row>
    <row r="4293" customFormat="false" ht="12.75" hidden="false" customHeight="false" outlineLevel="0" collapsed="false">
      <c r="A4293" s="0" t="n">
        <v>38883</v>
      </c>
      <c r="B4293" s="0" t="s">
        <v>5480</v>
      </c>
      <c r="C4293" s="0" t="s">
        <v>88</v>
      </c>
      <c r="D4293" s="0" t="s">
        <v>1223</v>
      </c>
      <c r="E4293" s="395" t="n">
        <v>23.8</v>
      </c>
    </row>
    <row r="4294" customFormat="false" ht="12.75" hidden="false" customHeight="false" outlineLevel="0" collapsed="false">
      <c r="A4294" s="0" t="n">
        <v>38884</v>
      </c>
      <c r="B4294" s="0" t="s">
        <v>5481</v>
      </c>
      <c r="C4294" s="0" t="s">
        <v>88</v>
      </c>
      <c r="D4294" s="0" t="s">
        <v>1223</v>
      </c>
      <c r="E4294" s="395" t="n">
        <v>25.84</v>
      </c>
    </row>
    <row r="4295" customFormat="false" ht="12.75" hidden="false" customHeight="false" outlineLevel="0" collapsed="false">
      <c r="A4295" s="0" t="n">
        <v>38885</v>
      </c>
      <c r="B4295" s="0" t="s">
        <v>5482</v>
      </c>
      <c r="C4295" s="0" t="s">
        <v>88</v>
      </c>
      <c r="D4295" s="0" t="s">
        <v>1223</v>
      </c>
      <c r="E4295" s="395" t="n">
        <v>25</v>
      </c>
    </row>
    <row r="4296" customFormat="false" ht="12.75" hidden="false" customHeight="false" outlineLevel="0" collapsed="false">
      <c r="A4296" s="0" t="n">
        <v>38886</v>
      </c>
      <c r="B4296" s="0" t="s">
        <v>5483</v>
      </c>
      <c r="C4296" s="0" t="s">
        <v>88</v>
      </c>
      <c r="D4296" s="0" t="s">
        <v>1223</v>
      </c>
      <c r="E4296" s="395" t="n">
        <v>26.98</v>
      </c>
    </row>
    <row r="4297" customFormat="false" ht="12.75" hidden="false" customHeight="false" outlineLevel="0" collapsed="false">
      <c r="A4297" s="0" t="n">
        <v>38887</v>
      </c>
      <c r="B4297" s="0" t="s">
        <v>5484</v>
      </c>
      <c r="C4297" s="0" t="s">
        <v>88</v>
      </c>
      <c r="D4297" s="0" t="s">
        <v>1223</v>
      </c>
      <c r="E4297" s="395" t="n">
        <v>24.23</v>
      </c>
    </row>
    <row r="4298" customFormat="false" ht="12.75" hidden="false" customHeight="false" outlineLevel="0" collapsed="false">
      <c r="A4298" s="0" t="n">
        <v>38888</v>
      </c>
      <c r="B4298" s="0" t="s">
        <v>5485</v>
      </c>
      <c r="C4298" s="0" t="s">
        <v>88</v>
      </c>
      <c r="D4298" s="0" t="s">
        <v>1223</v>
      </c>
      <c r="E4298" s="395" t="n">
        <v>28.81</v>
      </c>
    </row>
    <row r="4299" customFormat="false" ht="12.75" hidden="false" customHeight="false" outlineLevel="0" collapsed="false">
      <c r="A4299" s="0" t="n">
        <v>38890</v>
      </c>
      <c r="B4299" s="0" t="s">
        <v>5486</v>
      </c>
      <c r="C4299" s="0" t="s">
        <v>88</v>
      </c>
      <c r="D4299" s="0" t="s">
        <v>1223</v>
      </c>
      <c r="E4299" s="395" t="n">
        <v>42.82</v>
      </c>
    </row>
    <row r="4300" customFormat="false" ht="12.75" hidden="false" customHeight="false" outlineLevel="0" collapsed="false">
      <c r="A4300" s="0" t="n">
        <v>38893</v>
      </c>
      <c r="B4300" s="0" t="s">
        <v>5487</v>
      </c>
      <c r="C4300" s="0" t="s">
        <v>88</v>
      </c>
      <c r="D4300" s="0" t="s">
        <v>1223</v>
      </c>
      <c r="E4300" s="395" t="n">
        <v>34.43</v>
      </c>
    </row>
    <row r="4301" customFormat="false" ht="12.75" hidden="false" customHeight="false" outlineLevel="0" collapsed="false">
      <c r="A4301" s="0" t="n">
        <v>38894</v>
      </c>
      <c r="B4301" s="0" t="s">
        <v>5488</v>
      </c>
      <c r="C4301" s="0" t="s">
        <v>88</v>
      </c>
      <c r="D4301" s="0" t="s">
        <v>1223</v>
      </c>
      <c r="E4301" s="395" t="n">
        <v>43.73</v>
      </c>
    </row>
    <row r="4302" customFormat="false" ht="12.75" hidden="false" customHeight="false" outlineLevel="0" collapsed="false">
      <c r="A4302" s="0" t="n">
        <v>38896</v>
      </c>
      <c r="B4302" s="0" t="s">
        <v>5489</v>
      </c>
      <c r="C4302" s="0" t="s">
        <v>88</v>
      </c>
      <c r="D4302" s="0" t="s">
        <v>1223</v>
      </c>
      <c r="E4302" s="395" t="n">
        <v>44.6</v>
      </c>
    </row>
    <row r="4303" customFormat="false" ht="12.75" hidden="false" customHeight="false" outlineLevel="0" collapsed="false">
      <c r="A4303" s="0" t="n">
        <v>39324</v>
      </c>
      <c r="B4303" s="0" t="s">
        <v>5490</v>
      </c>
      <c r="C4303" s="0" t="s">
        <v>88</v>
      </c>
      <c r="D4303" s="0" t="s">
        <v>1221</v>
      </c>
      <c r="E4303" s="395" t="n">
        <v>6.56</v>
      </c>
    </row>
    <row r="4304" customFormat="false" ht="12.75" hidden="false" customHeight="false" outlineLevel="0" collapsed="false">
      <c r="A4304" s="0" t="n">
        <v>39325</v>
      </c>
      <c r="B4304" s="0" t="s">
        <v>5491</v>
      </c>
      <c r="C4304" s="0" t="s">
        <v>88</v>
      </c>
      <c r="D4304" s="0" t="s">
        <v>1221</v>
      </c>
      <c r="E4304" s="395" t="n">
        <v>9.93</v>
      </c>
    </row>
    <row r="4305" customFormat="false" ht="12.75" hidden="false" customHeight="false" outlineLevel="0" collapsed="false">
      <c r="A4305" s="0" t="n">
        <v>39326</v>
      </c>
      <c r="B4305" s="0" t="s">
        <v>5492</v>
      </c>
      <c r="C4305" s="0" t="s">
        <v>88</v>
      </c>
      <c r="D4305" s="0" t="s">
        <v>1221</v>
      </c>
      <c r="E4305" s="395" t="n">
        <v>25.57</v>
      </c>
    </row>
    <row r="4306" customFormat="false" ht="12.75" hidden="false" customHeight="false" outlineLevel="0" collapsed="false">
      <c r="A4306" s="0" t="n">
        <v>39327</v>
      </c>
      <c r="B4306" s="0" t="s">
        <v>5493</v>
      </c>
      <c r="C4306" s="0" t="s">
        <v>88</v>
      </c>
      <c r="D4306" s="0" t="s">
        <v>1221</v>
      </c>
      <c r="E4306" s="395" t="n">
        <v>38.74</v>
      </c>
    </row>
    <row r="4307" customFormat="false" ht="12.75" hidden="false" customHeight="false" outlineLevel="0" collapsed="false">
      <c r="A4307" s="0" t="n">
        <v>20176</v>
      </c>
      <c r="B4307" s="0" t="s">
        <v>5494</v>
      </c>
      <c r="C4307" s="0" t="s">
        <v>88</v>
      </c>
      <c r="D4307" s="0" t="s">
        <v>1221</v>
      </c>
      <c r="E4307" s="395" t="n">
        <v>51.74</v>
      </c>
    </row>
    <row r="4308" customFormat="false" ht="12.75" hidden="false" customHeight="false" outlineLevel="0" collapsed="false">
      <c r="A4308" s="0" t="n">
        <v>11378</v>
      </c>
      <c r="B4308" s="0" t="s">
        <v>5495</v>
      </c>
      <c r="C4308" s="0" t="s">
        <v>88</v>
      </c>
      <c r="D4308" s="0" t="s">
        <v>1223</v>
      </c>
      <c r="E4308" s="395" t="n">
        <v>112.33</v>
      </c>
    </row>
    <row r="4309" customFormat="false" ht="12.75" hidden="false" customHeight="false" outlineLevel="0" collapsed="false">
      <c r="A4309" s="0" t="n">
        <v>11379</v>
      </c>
      <c r="B4309" s="0" t="s">
        <v>5496</v>
      </c>
      <c r="C4309" s="0" t="s">
        <v>88</v>
      </c>
      <c r="D4309" s="0" t="s">
        <v>1223</v>
      </c>
      <c r="E4309" s="395" t="n">
        <v>94.92</v>
      </c>
    </row>
    <row r="4310" customFormat="false" ht="12.75" hidden="false" customHeight="false" outlineLevel="0" collapsed="false">
      <c r="A4310" s="0" t="n">
        <v>11493</v>
      </c>
      <c r="B4310" s="0" t="s">
        <v>5497</v>
      </c>
      <c r="C4310" s="0" t="s">
        <v>88</v>
      </c>
      <c r="D4310" s="0" t="s">
        <v>1223</v>
      </c>
      <c r="E4310" s="395" t="n">
        <v>54.75</v>
      </c>
    </row>
    <row r="4311" customFormat="false" ht="12.75" hidden="false" customHeight="false" outlineLevel="0" collapsed="false">
      <c r="A4311" s="0" t="n">
        <v>42717</v>
      </c>
      <c r="B4311" s="0" t="s">
        <v>5498</v>
      </c>
      <c r="C4311" s="0" t="s">
        <v>88</v>
      </c>
      <c r="D4311" s="0" t="s">
        <v>1223</v>
      </c>
      <c r="E4311" s="395" t="n">
        <v>711.99</v>
      </c>
    </row>
    <row r="4312" customFormat="false" ht="12.75" hidden="false" customHeight="false" outlineLevel="0" collapsed="false">
      <c r="A4312" s="0" t="n">
        <v>42718</v>
      </c>
      <c r="B4312" s="0" t="s">
        <v>5499</v>
      </c>
      <c r="C4312" s="0" t="s">
        <v>88</v>
      </c>
      <c r="D4312" s="0" t="s">
        <v>1223</v>
      </c>
      <c r="E4312" s="395" t="n">
        <v>790.46</v>
      </c>
    </row>
    <row r="4313" customFormat="false" ht="12.75" hidden="false" customHeight="false" outlineLevel="0" collapsed="false">
      <c r="A4313" s="0" t="n">
        <v>7106</v>
      </c>
      <c r="B4313" s="0" t="s">
        <v>5500</v>
      </c>
      <c r="C4313" s="0" t="s">
        <v>88</v>
      </c>
      <c r="D4313" s="0" t="s">
        <v>1221</v>
      </c>
      <c r="E4313" s="395" t="n">
        <v>200.1</v>
      </c>
    </row>
    <row r="4314" customFormat="false" ht="12.75" hidden="false" customHeight="false" outlineLevel="0" collapsed="false">
      <c r="A4314" s="0" t="n">
        <v>7104</v>
      </c>
      <c r="B4314" s="0" t="s">
        <v>5501</v>
      </c>
      <c r="C4314" s="0" t="s">
        <v>88</v>
      </c>
      <c r="D4314" s="0" t="s">
        <v>1221</v>
      </c>
      <c r="E4314" s="395" t="n">
        <v>4.17</v>
      </c>
    </row>
    <row r="4315" customFormat="false" ht="12.75" hidden="false" customHeight="false" outlineLevel="0" collapsed="false">
      <c r="A4315" s="0" t="n">
        <v>7136</v>
      </c>
      <c r="B4315" s="0" t="s">
        <v>5502</v>
      </c>
      <c r="C4315" s="0" t="s">
        <v>88</v>
      </c>
      <c r="D4315" s="0" t="s">
        <v>1221</v>
      </c>
      <c r="E4315" s="395" t="n">
        <v>7.84</v>
      </c>
    </row>
    <row r="4316" customFormat="false" ht="12.75" hidden="false" customHeight="false" outlineLevel="0" collapsed="false">
      <c r="A4316" s="0" t="n">
        <v>7128</v>
      </c>
      <c r="B4316" s="0" t="s">
        <v>5503</v>
      </c>
      <c r="C4316" s="0" t="s">
        <v>88</v>
      </c>
      <c r="D4316" s="0" t="s">
        <v>1221</v>
      </c>
      <c r="E4316" s="395" t="n">
        <v>12.85</v>
      </c>
    </row>
    <row r="4317" customFormat="false" ht="12.75" hidden="false" customHeight="false" outlineLevel="0" collapsed="false">
      <c r="A4317" s="0" t="n">
        <v>7108</v>
      </c>
      <c r="B4317" s="0" t="s">
        <v>5504</v>
      </c>
      <c r="C4317" s="0" t="s">
        <v>88</v>
      </c>
      <c r="D4317" s="0" t="s">
        <v>1221</v>
      </c>
      <c r="E4317" s="395" t="n">
        <v>13.75</v>
      </c>
    </row>
    <row r="4318" customFormat="false" ht="12.75" hidden="false" customHeight="false" outlineLevel="0" collapsed="false">
      <c r="A4318" s="0" t="n">
        <v>7129</v>
      </c>
      <c r="B4318" s="0" t="s">
        <v>5505</v>
      </c>
      <c r="C4318" s="0" t="s">
        <v>88</v>
      </c>
      <c r="D4318" s="0" t="s">
        <v>1221</v>
      </c>
      <c r="E4318" s="395" t="n">
        <v>11.43</v>
      </c>
    </row>
    <row r="4319" customFormat="false" ht="12.75" hidden="false" customHeight="false" outlineLevel="0" collapsed="false">
      <c r="A4319" s="0" t="n">
        <v>7130</v>
      </c>
      <c r="B4319" s="0" t="s">
        <v>5506</v>
      </c>
      <c r="C4319" s="0" t="s">
        <v>88</v>
      </c>
      <c r="D4319" s="0" t="s">
        <v>1221</v>
      </c>
      <c r="E4319" s="395" t="n">
        <v>18.65</v>
      </c>
    </row>
    <row r="4320" customFormat="false" ht="12.75" hidden="false" customHeight="false" outlineLevel="0" collapsed="false">
      <c r="A4320" s="0" t="n">
        <v>7131</v>
      </c>
      <c r="B4320" s="0" t="s">
        <v>5507</v>
      </c>
      <c r="C4320" s="0" t="s">
        <v>88</v>
      </c>
      <c r="D4320" s="0" t="s">
        <v>1221</v>
      </c>
      <c r="E4320" s="395" t="n">
        <v>22.87</v>
      </c>
    </row>
    <row r="4321" customFormat="false" ht="12.75" hidden="false" customHeight="false" outlineLevel="0" collapsed="false">
      <c r="A4321" s="0" t="n">
        <v>7132</v>
      </c>
      <c r="B4321" s="0" t="s">
        <v>5508</v>
      </c>
      <c r="C4321" s="0" t="s">
        <v>88</v>
      </c>
      <c r="D4321" s="0" t="s">
        <v>1221</v>
      </c>
      <c r="E4321" s="395" t="n">
        <v>63.5</v>
      </c>
    </row>
    <row r="4322" customFormat="false" ht="12.75" hidden="false" customHeight="false" outlineLevel="0" collapsed="false">
      <c r="A4322" s="0" t="n">
        <v>7133</v>
      </c>
      <c r="B4322" s="0" t="s">
        <v>5509</v>
      </c>
      <c r="C4322" s="0" t="s">
        <v>88</v>
      </c>
      <c r="D4322" s="0" t="s">
        <v>1221</v>
      </c>
      <c r="E4322" s="395" t="n">
        <v>98.63</v>
      </c>
    </row>
    <row r="4323" customFormat="false" ht="12.75" hidden="false" customHeight="false" outlineLevel="0" collapsed="false">
      <c r="A4323" s="0" t="n">
        <v>37420</v>
      </c>
      <c r="B4323" s="0" t="s">
        <v>5510</v>
      </c>
      <c r="C4323" s="0" t="s">
        <v>88</v>
      </c>
      <c r="D4323" s="0" t="s">
        <v>1223</v>
      </c>
      <c r="E4323" s="395" t="n">
        <v>48.01</v>
      </c>
    </row>
    <row r="4324" customFormat="false" ht="12.75" hidden="false" customHeight="false" outlineLevel="0" collapsed="false">
      <c r="A4324" s="0" t="n">
        <v>37421</v>
      </c>
      <c r="B4324" s="0" t="s">
        <v>5511</v>
      </c>
      <c r="C4324" s="0" t="s">
        <v>88</v>
      </c>
      <c r="D4324" s="0" t="s">
        <v>1223</v>
      </c>
      <c r="E4324" s="395" t="n">
        <v>65.62</v>
      </c>
    </row>
    <row r="4325" customFormat="false" ht="12.75" hidden="false" customHeight="false" outlineLevel="0" collapsed="false">
      <c r="A4325" s="0" t="n">
        <v>37422</v>
      </c>
      <c r="B4325" s="0" t="s">
        <v>5512</v>
      </c>
      <c r="C4325" s="0" t="s">
        <v>88</v>
      </c>
      <c r="D4325" s="0" t="s">
        <v>1223</v>
      </c>
      <c r="E4325" s="395" t="n">
        <v>61.42</v>
      </c>
    </row>
    <row r="4326" customFormat="false" ht="12.75" hidden="false" customHeight="false" outlineLevel="0" collapsed="false">
      <c r="A4326" s="0" t="n">
        <v>37443</v>
      </c>
      <c r="B4326" s="0" t="s">
        <v>5513</v>
      </c>
      <c r="C4326" s="0" t="s">
        <v>88</v>
      </c>
      <c r="D4326" s="0" t="s">
        <v>1223</v>
      </c>
      <c r="E4326" s="395" t="n">
        <v>210.18</v>
      </c>
    </row>
    <row r="4327" customFormat="false" ht="12.75" hidden="false" customHeight="false" outlineLevel="0" collapsed="false">
      <c r="A4327" s="0" t="n">
        <v>37444</v>
      </c>
      <c r="B4327" s="0" t="s">
        <v>5514</v>
      </c>
      <c r="C4327" s="0" t="s">
        <v>88</v>
      </c>
      <c r="D4327" s="0" t="s">
        <v>1223</v>
      </c>
      <c r="E4327" s="395" t="n">
        <v>213.75</v>
      </c>
    </row>
    <row r="4328" customFormat="false" ht="12.75" hidden="false" customHeight="false" outlineLevel="0" collapsed="false">
      <c r="A4328" s="0" t="n">
        <v>37445</v>
      </c>
      <c r="B4328" s="0" t="s">
        <v>5515</v>
      </c>
      <c r="C4328" s="0" t="s">
        <v>88</v>
      </c>
      <c r="D4328" s="0" t="s">
        <v>1223</v>
      </c>
      <c r="E4328" s="395" t="n">
        <v>323.98</v>
      </c>
    </row>
    <row r="4329" customFormat="false" ht="12.75" hidden="false" customHeight="false" outlineLevel="0" collapsed="false">
      <c r="A4329" s="0" t="n">
        <v>37446</v>
      </c>
      <c r="B4329" s="0" t="s">
        <v>5516</v>
      </c>
      <c r="C4329" s="0" t="s">
        <v>88</v>
      </c>
      <c r="D4329" s="0" t="s">
        <v>1223</v>
      </c>
      <c r="E4329" s="395" t="n">
        <v>353.19</v>
      </c>
    </row>
    <row r="4330" customFormat="false" ht="12.75" hidden="false" customHeight="false" outlineLevel="0" collapsed="false">
      <c r="A4330" s="0" t="n">
        <v>37447</v>
      </c>
      <c r="B4330" s="0" t="s">
        <v>5517</v>
      </c>
      <c r="C4330" s="0" t="s">
        <v>88</v>
      </c>
      <c r="D4330" s="0" t="s">
        <v>1223</v>
      </c>
      <c r="E4330" s="395" t="n">
        <v>358.72</v>
      </c>
    </row>
    <row r="4331" customFormat="false" ht="12.75" hidden="false" customHeight="false" outlineLevel="0" collapsed="false">
      <c r="A4331" s="0" t="n">
        <v>37448</v>
      </c>
      <c r="B4331" s="0" t="s">
        <v>5518</v>
      </c>
      <c r="C4331" s="0" t="s">
        <v>88</v>
      </c>
      <c r="D4331" s="0" t="s">
        <v>1223</v>
      </c>
      <c r="E4331" s="395" t="n">
        <v>492.04</v>
      </c>
    </row>
    <row r="4332" customFormat="false" ht="12.75" hidden="false" customHeight="false" outlineLevel="0" collapsed="false">
      <c r="A4332" s="0" t="n">
        <v>37440</v>
      </c>
      <c r="B4332" s="0" t="s">
        <v>5519</v>
      </c>
      <c r="C4332" s="0" t="s">
        <v>88</v>
      </c>
      <c r="D4332" s="0" t="s">
        <v>1223</v>
      </c>
      <c r="E4332" s="395" t="n">
        <v>166.83</v>
      </c>
    </row>
    <row r="4333" customFormat="false" ht="12.75" hidden="false" customHeight="false" outlineLevel="0" collapsed="false">
      <c r="A4333" s="0" t="n">
        <v>37441</v>
      </c>
      <c r="B4333" s="0" t="s">
        <v>5520</v>
      </c>
      <c r="C4333" s="0" t="s">
        <v>88</v>
      </c>
      <c r="D4333" s="0" t="s">
        <v>1223</v>
      </c>
      <c r="E4333" s="395" t="n">
        <v>166.83</v>
      </c>
    </row>
    <row r="4334" customFormat="false" ht="12.75" hidden="false" customHeight="false" outlineLevel="0" collapsed="false">
      <c r="A4334" s="0" t="n">
        <v>37442</v>
      </c>
      <c r="B4334" s="0" t="s">
        <v>5521</v>
      </c>
      <c r="C4334" s="0" t="s">
        <v>88</v>
      </c>
      <c r="D4334" s="0" t="s">
        <v>1223</v>
      </c>
      <c r="E4334" s="395" t="n">
        <v>200.93</v>
      </c>
    </row>
    <row r="4335" customFormat="false" ht="12.75" hidden="false" customHeight="false" outlineLevel="0" collapsed="false">
      <c r="A4335" s="0" t="n">
        <v>38017</v>
      </c>
      <c r="B4335" s="0" t="s">
        <v>5522</v>
      </c>
      <c r="C4335" s="0" t="s">
        <v>88</v>
      </c>
      <c r="D4335" s="0" t="s">
        <v>1221</v>
      </c>
      <c r="E4335" s="395" t="n">
        <v>9.33</v>
      </c>
    </row>
    <row r="4336" customFormat="false" ht="12.75" hidden="false" customHeight="false" outlineLevel="0" collapsed="false">
      <c r="A4336" s="0" t="n">
        <v>38018</v>
      </c>
      <c r="B4336" s="0" t="s">
        <v>5523</v>
      </c>
      <c r="C4336" s="0" t="s">
        <v>88</v>
      </c>
      <c r="D4336" s="0" t="s">
        <v>1221</v>
      </c>
      <c r="E4336" s="395" t="n">
        <v>10.29</v>
      </c>
    </row>
    <row r="4337" customFormat="false" ht="12.75" hidden="false" customHeight="false" outlineLevel="0" collapsed="false">
      <c r="A4337" s="0" t="n">
        <v>39895</v>
      </c>
      <c r="B4337" s="0" t="s">
        <v>5524</v>
      </c>
      <c r="C4337" s="0" t="s">
        <v>88</v>
      </c>
      <c r="D4337" s="0" t="s">
        <v>1223</v>
      </c>
      <c r="E4337" s="395" t="n">
        <v>54.26</v>
      </c>
    </row>
    <row r="4338" customFormat="false" ht="12.75" hidden="false" customHeight="false" outlineLevel="0" collapsed="false">
      <c r="A4338" s="0" t="n">
        <v>39896</v>
      </c>
      <c r="B4338" s="0" t="s">
        <v>5525</v>
      </c>
      <c r="C4338" s="0" t="s">
        <v>88</v>
      </c>
      <c r="D4338" s="0" t="s">
        <v>1223</v>
      </c>
      <c r="E4338" s="395" t="n">
        <v>79.52</v>
      </c>
    </row>
    <row r="4339" customFormat="false" ht="12.75" hidden="false" customHeight="false" outlineLevel="0" collapsed="false">
      <c r="A4339" s="0" t="n">
        <v>38873</v>
      </c>
      <c r="B4339" s="0" t="s">
        <v>5526</v>
      </c>
      <c r="C4339" s="0" t="s">
        <v>88</v>
      </c>
      <c r="D4339" s="0" t="s">
        <v>1223</v>
      </c>
      <c r="E4339" s="395" t="n">
        <v>13.41</v>
      </c>
    </row>
    <row r="4340" customFormat="false" ht="12.75" hidden="false" customHeight="false" outlineLevel="0" collapsed="false">
      <c r="A4340" s="0" t="n">
        <v>38874</v>
      </c>
      <c r="B4340" s="0" t="s">
        <v>5527</v>
      </c>
      <c r="C4340" s="0" t="s">
        <v>88</v>
      </c>
      <c r="D4340" s="0" t="s">
        <v>1223</v>
      </c>
      <c r="E4340" s="395" t="n">
        <v>16.3</v>
      </c>
    </row>
    <row r="4341" customFormat="false" ht="12.75" hidden="false" customHeight="false" outlineLevel="0" collapsed="false">
      <c r="A4341" s="0" t="n">
        <v>38875</v>
      </c>
      <c r="B4341" s="0" t="s">
        <v>5528</v>
      </c>
      <c r="C4341" s="0" t="s">
        <v>88</v>
      </c>
      <c r="D4341" s="0" t="s">
        <v>1223</v>
      </c>
      <c r="E4341" s="395" t="n">
        <v>28.82</v>
      </c>
    </row>
    <row r="4342" customFormat="false" ht="12.75" hidden="false" customHeight="false" outlineLevel="0" collapsed="false">
      <c r="A4342" s="0" t="n">
        <v>38876</v>
      </c>
      <c r="B4342" s="0" t="s">
        <v>5529</v>
      </c>
      <c r="C4342" s="0" t="s">
        <v>88</v>
      </c>
      <c r="D4342" s="0" t="s">
        <v>1223</v>
      </c>
      <c r="E4342" s="395" t="n">
        <v>38.78</v>
      </c>
    </row>
    <row r="4343" customFormat="false" ht="12.75" hidden="false" customHeight="false" outlineLevel="0" collapsed="false">
      <c r="A4343" s="0" t="n">
        <v>39000</v>
      </c>
      <c r="B4343" s="0" t="s">
        <v>5530</v>
      </c>
      <c r="C4343" s="0" t="s">
        <v>88</v>
      </c>
      <c r="D4343" s="0" t="s">
        <v>1221</v>
      </c>
      <c r="E4343" s="395" t="n">
        <v>44.81</v>
      </c>
    </row>
    <row r="4344" customFormat="false" ht="12.75" hidden="false" customHeight="false" outlineLevel="0" collapsed="false">
      <c r="A4344" s="0" t="n">
        <v>38674</v>
      </c>
      <c r="B4344" s="0" t="s">
        <v>5531</v>
      </c>
      <c r="C4344" s="0" t="s">
        <v>88</v>
      </c>
      <c r="D4344" s="0" t="s">
        <v>1221</v>
      </c>
      <c r="E4344" s="395" t="n">
        <v>32.44</v>
      </c>
    </row>
    <row r="4345" customFormat="false" ht="12.75" hidden="false" customHeight="false" outlineLevel="0" collapsed="false">
      <c r="A4345" s="0" t="n">
        <v>38911</v>
      </c>
      <c r="B4345" s="0" t="s">
        <v>5532</v>
      </c>
      <c r="C4345" s="0" t="s">
        <v>88</v>
      </c>
      <c r="D4345" s="0" t="s">
        <v>1223</v>
      </c>
      <c r="E4345" s="395" t="n">
        <v>48.09</v>
      </c>
    </row>
    <row r="4346" customFormat="false" ht="12.75" hidden="false" customHeight="false" outlineLevel="0" collapsed="false">
      <c r="A4346" s="0" t="n">
        <v>38912</v>
      </c>
      <c r="B4346" s="0" t="s">
        <v>5533</v>
      </c>
      <c r="C4346" s="0" t="s">
        <v>88</v>
      </c>
      <c r="D4346" s="0" t="s">
        <v>1223</v>
      </c>
      <c r="E4346" s="395" t="n">
        <v>61.12</v>
      </c>
    </row>
    <row r="4347" customFormat="false" ht="12.75" hidden="false" customHeight="false" outlineLevel="0" collapsed="false">
      <c r="A4347" s="0" t="n">
        <v>38019</v>
      </c>
      <c r="B4347" s="0" t="s">
        <v>5534</v>
      </c>
      <c r="C4347" s="0" t="s">
        <v>88</v>
      </c>
      <c r="D4347" s="0" t="s">
        <v>1221</v>
      </c>
      <c r="E4347" s="395" t="n">
        <v>8.13</v>
      </c>
    </row>
    <row r="4348" customFormat="false" ht="12.75" hidden="false" customHeight="false" outlineLevel="0" collapsed="false">
      <c r="A4348" s="0" t="n">
        <v>38020</v>
      </c>
      <c r="B4348" s="0" t="s">
        <v>5535</v>
      </c>
      <c r="C4348" s="0" t="s">
        <v>88</v>
      </c>
      <c r="D4348" s="0" t="s">
        <v>1221</v>
      </c>
      <c r="E4348" s="395" t="n">
        <v>10.29</v>
      </c>
    </row>
    <row r="4349" customFormat="false" ht="12.75" hidden="false" customHeight="false" outlineLevel="0" collapsed="false">
      <c r="A4349" s="0" t="n">
        <v>38454</v>
      </c>
      <c r="B4349" s="0" t="s">
        <v>5536</v>
      </c>
      <c r="C4349" s="0" t="s">
        <v>88</v>
      </c>
      <c r="D4349" s="0" t="s">
        <v>1221</v>
      </c>
      <c r="E4349" s="395" t="n">
        <v>8.18</v>
      </c>
    </row>
    <row r="4350" customFormat="false" ht="12.75" hidden="false" customHeight="false" outlineLevel="0" collapsed="false">
      <c r="A4350" s="0" t="n">
        <v>38455</v>
      </c>
      <c r="B4350" s="0" t="s">
        <v>5537</v>
      </c>
      <c r="C4350" s="0" t="s">
        <v>88</v>
      </c>
      <c r="D4350" s="0" t="s">
        <v>1221</v>
      </c>
      <c r="E4350" s="395" t="n">
        <v>7.48</v>
      </c>
    </row>
    <row r="4351" customFormat="false" ht="12.75" hidden="false" customHeight="false" outlineLevel="0" collapsed="false">
      <c r="A4351" s="0" t="n">
        <v>38462</v>
      </c>
      <c r="B4351" s="0" t="s">
        <v>5538</v>
      </c>
      <c r="C4351" s="0" t="s">
        <v>88</v>
      </c>
      <c r="D4351" s="0" t="s">
        <v>1221</v>
      </c>
      <c r="E4351" s="395" t="n">
        <v>211.3</v>
      </c>
    </row>
    <row r="4352" customFormat="false" ht="12.75" hidden="false" customHeight="false" outlineLevel="0" collapsed="false">
      <c r="A4352" s="0" t="n">
        <v>36362</v>
      </c>
      <c r="B4352" s="0" t="s">
        <v>5539</v>
      </c>
      <c r="C4352" s="0" t="s">
        <v>88</v>
      </c>
      <c r="D4352" s="0" t="s">
        <v>1221</v>
      </c>
      <c r="E4352" s="395" t="n">
        <v>3.22</v>
      </c>
    </row>
    <row r="4353" customFormat="false" ht="12.75" hidden="false" customHeight="false" outlineLevel="0" collapsed="false">
      <c r="A4353" s="0" t="n">
        <v>36298</v>
      </c>
      <c r="B4353" s="0" t="s">
        <v>5540</v>
      </c>
      <c r="C4353" s="0" t="s">
        <v>88</v>
      </c>
      <c r="D4353" s="0" t="s">
        <v>1221</v>
      </c>
      <c r="E4353" s="395" t="n">
        <v>4.77</v>
      </c>
    </row>
    <row r="4354" customFormat="false" ht="12.75" hidden="false" customHeight="false" outlineLevel="0" collapsed="false">
      <c r="A4354" s="0" t="n">
        <v>38456</v>
      </c>
      <c r="B4354" s="0" t="s">
        <v>5541</v>
      </c>
      <c r="C4354" s="0" t="s">
        <v>88</v>
      </c>
      <c r="D4354" s="0" t="s">
        <v>1221</v>
      </c>
      <c r="E4354" s="395" t="n">
        <v>7.78</v>
      </c>
    </row>
    <row r="4355" customFormat="false" ht="12.75" hidden="false" customHeight="false" outlineLevel="0" collapsed="false">
      <c r="A4355" s="0" t="n">
        <v>38457</v>
      </c>
      <c r="B4355" s="0" t="s">
        <v>5542</v>
      </c>
      <c r="C4355" s="0" t="s">
        <v>88</v>
      </c>
      <c r="D4355" s="0" t="s">
        <v>1221</v>
      </c>
      <c r="E4355" s="395" t="n">
        <v>17.52</v>
      </c>
    </row>
    <row r="4356" customFormat="false" ht="12.75" hidden="false" customHeight="false" outlineLevel="0" collapsed="false">
      <c r="A4356" s="0" t="n">
        <v>38458</v>
      </c>
      <c r="B4356" s="0" t="s">
        <v>5543</v>
      </c>
      <c r="C4356" s="0" t="s">
        <v>88</v>
      </c>
      <c r="D4356" s="0" t="s">
        <v>1221</v>
      </c>
      <c r="E4356" s="395" t="n">
        <v>23.48</v>
      </c>
    </row>
    <row r="4357" customFormat="false" ht="12.75" hidden="false" customHeight="false" outlineLevel="0" collapsed="false">
      <c r="A4357" s="0" t="n">
        <v>38459</v>
      </c>
      <c r="B4357" s="0" t="s">
        <v>5544</v>
      </c>
      <c r="C4357" s="0" t="s">
        <v>88</v>
      </c>
      <c r="D4357" s="0" t="s">
        <v>1221</v>
      </c>
      <c r="E4357" s="395" t="n">
        <v>41.44</v>
      </c>
    </row>
    <row r="4358" customFormat="false" ht="12.75" hidden="false" customHeight="false" outlineLevel="0" collapsed="false">
      <c r="A4358" s="0" t="n">
        <v>38460</v>
      </c>
      <c r="B4358" s="0" t="s">
        <v>5545</v>
      </c>
      <c r="C4358" s="0" t="s">
        <v>88</v>
      </c>
      <c r="D4358" s="0" t="s">
        <v>1221</v>
      </c>
      <c r="E4358" s="395" t="n">
        <v>86.56</v>
      </c>
    </row>
    <row r="4359" customFormat="false" ht="12.75" hidden="false" customHeight="false" outlineLevel="0" collapsed="false">
      <c r="A4359" s="0" t="n">
        <v>38461</v>
      </c>
      <c r="B4359" s="0" t="s">
        <v>5546</v>
      </c>
      <c r="C4359" s="0" t="s">
        <v>88</v>
      </c>
      <c r="D4359" s="0" t="s">
        <v>1221</v>
      </c>
      <c r="E4359" s="395" t="n">
        <v>132.04</v>
      </c>
    </row>
    <row r="4360" customFormat="false" ht="12.75" hidden="false" customHeight="false" outlineLevel="0" collapsed="false">
      <c r="A4360" s="0" t="n">
        <v>7094</v>
      </c>
      <c r="B4360" s="0" t="s">
        <v>5547</v>
      </c>
      <c r="C4360" s="0" t="s">
        <v>88</v>
      </c>
      <c r="D4360" s="0" t="s">
        <v>1221</v>
      </c>
      <c r="E4360" s="395" t="n">
        <v>14.42</v>
      </c>
    </row>
    <row r="4361" customFormat="false" ht="12.75" hidden="false" customHeight="false" outlineLevel="0" collapsed="false">
      <c r="A4361" s="0" t="n">
        <v>7116</v>
      </c>
      <c r="B4361" s="0" t="s">
        <v>5548</v>
      </c>
      <c r="C4361" s="0" t="s">
        <v>88</v>
      </c>
      <c r="D4361" s="0" t="s">
        <v>1221</v>
      </c>
      <c r="E4361" s="395" t="n">
        <v>3.87</v>
      </c>
    </row>
    <row r="4362" customFormat="false" ht="12.75" hidden="false" customHeight="false" outlineLevel="0" collapsed="false">
      <c r="A4362" s="0" t="n">
        <v>7118</v>
      </c>
      <c r="B4362" s="0" t="s">
        <v>5549</v>
      </c>
      <c r="C4362" s="0" t="s">
        <v>88</v>
      </c>
      <c r="D4362" s="0" t="s">
        <v>1221</v>
      </c>
      <c r="E4362" s="395" t="n">
        <v>31.82</v>
      </c>
    </row>
    <row r="4363" customFormat="false" ht="12.75" hidden="false" customHeight="false" outlineLevel="0" collapsed="false">
      <c r="A4363" s="0" t="n">
        <v>7117</v>
      </c>
      <c r="B4363" s="0" t="s">
        <v>5550</v>
      </c>
      <c r="C4363" s="0" t="s">
        <v>88</v>
      </c>
      <c r="D4363" s="0" t="s">
        <v>1221</v>
      </c>
      <c r="E4363" s="395" t="n">
        <v>28.29</v>
      </c>
    </row>
    <row r="4364" customFormat="false" ht="12.75" hidden="false" customHeight="false" outlineLevel="0" collapsed="false">
      <c r="A4364" s="0" t="n">
        <v>7098</v>
      </c>
      <c r="B4364" s="0" t="s">
        <v>738</v>
      </c>
      <c r="C4364" s="0" t="s">
        <v>88</v>
      </c>
      <c r="D4364" s="0" t="s">
        <v>1221</v>
      </c>
      <c r="E4364" s="395" t="n">
        <v>3.94</v>
      </c>
    </row>
    <row r="4365" customFormat="false" ht="12.75" hidden="false" customHeight="false" outlineLevel="0" collapsed="false">
      <c r="A4365" s="0" t="n">
        <v>7110</v>
      </c>
      <c r="B4365" s="0" t="s">
        <v>5551</v>
      </c>
      <c r="C4365" s="0" t="s">
        <v>88</v>
      </c>
      <c r="D4365" s="0" t="s">
        <v>1221</v>
      </c>
      <c r="E4365" s="395" t="n">
        <v>69.19</v>
      </c>
    </row>
    <row r="4366" customFormat="false" ht="12.75" hidden="false" customHeight="false" outlineLevel="0" collapsed="false">
      <c r="A4366" s="0" t="n">
        <v>7123</v>
      </c>
      <c r="B4366" s="0" t="s">
        <v>5552</v>
      </c>
      <c r="C4366" s="0" t="s">
        <v>88</v>
      </c>
      <c r="D4366" s="0" t="s">
        <v>1221</v>
      </c>
      <c r="E4366" s="395" t="n">
        <v>5.07</v>
      </c>
    </row>
    <row r="4367" customFormat="false" ht="12.75" hidden="false" customHeight="false" outlineLevel="0" collapsed="false">
      <c r="A4367" s="0" t="n">
        <v>7121</v>
      </c>
      <c r="B4367" s="0" t="s">
        <v>5553</v>
      </c>
      <c r="C4367" s="0" t="s">
        <v>88</v>
      </c>
      <c r="D4367" s="0" t="s">
        <v>1221</v>
      </c>
      <c r="E4367" s="395" t="n">
        <v>12.5</v>
      </c>
    </row>
    <row r="4368" customFormat="false" ht="12.75" hidden="false" customHeight="false" outlineLevel="0" collapsed="false">
      <c r="A4368" s="0" t="n">
        <v>7137</v>
      </c>
      <c r="B4368" s="0" t="s">
        <v>5554</v>
      </c>
      <c r="C4368" s="0" t="s">
        <v>88</v>
      </c>
      <c r="D4368" s="0" t="s">
        <v>1221</v>
      </c>
      <c r="E4368" s="395" t="n">
        <v>11.25</v>
      </c>
    </row>
    <row r="4369" customFormat="false" ht="12.75" hidden="false" customHeight="false" outlineLevel="0" collapsed="false">
      <c r="A4369" s="0" t="n">
        <v>7122</v>
      </c>
      <c r="B4369" s="0" t="s">
        <v>5555</v>
      </c>
      <c r="C4369" s="0" t="s">
        <v>88</v>
      </c>
      <c r="D4369" s="0" t="s">
        <v>1221</v>
      </c>
      <c r="E4369" s="395" t="n">
        <v>14.06</v>
      </c>
    </row>
    <row r="4370" customFormat="false" ht="12.75" hidden="false" customHeight="false" outlineLevel="0" collapsed="false">
      <c r="A4370" s="0" t="n">
        <v>7114</v>
      </c>
      <c r="B4370" s="0" t="s">
        <v>5556</v>
      </c>
      <c r="C4370" s="0" t="s">
        <v>88</v>
      </c>
      <c r="D4370" s="0" t="s">
        <v>1221</v>
      </c>
      <c r="E4370" s="395" t="n">
        <v>21.68</v>
      </c>
    </row>
    <row r="4371" customFormat="false" ht="12.75" hidden="false" customHeight="false" outlineLevel="0" collapsed="false">
      <c r="A4371" s="0" t="n">
        <v>7109</v>
      </c>
      <c r="B4371" s="0" t="s">
        <v>5557</v>
      </c>
      <c r="C4371" s="0" t="s">
        <v>88</v>
      </c>
      <c r="D4371" s="0" t="s">
        <v>1221</v>
      </c>
      <c r="E4371" s="395" t="n">
        <v>3.8</v>
      </c>
    </row>
    <row r="4372" customFormat="false" ht="12.75" hidden="false" customHeight="false" outlineLevel="0" collapsed="false">
      <c r="A4372" s="0" t="n">
        <v>7135</v>
      </c>
      <c r="B4372" s="0" t="s">
        <v>5558</v>
      </c>
      <c r="C4372" s="0" t="s">
        <v>88</v>
      </c>
      <c r="D4372" s="0" t="s">
        <v>1221</v>
      </c>
      <c r="E4372" s="395" t="n">
        <v>5.93</v>
      </c>
    </row>
    <row r="4373" customFormat="false" ht="12.75" hidden="false" customHeight="false" outlineLevel="0" collapsed="false">
      <c r="A4373" s="0" t="n">
        <v>37947</v>
      </c>
      <c r="B4373" s="0" t="s">
        <v>5559</v>
      </c>
      <c r="C4373" s="0" t="s">
        <v>88</v>
      </c>
      <c r="D4373" s="0" t="s">
        <v>1221</v>
      </c>
      <c r="E4373" s="395" t="n">
        <v>6</v>
      </c>
    </row>
    <row r="4374" customFormat="false" ht="12.75" hidden="false" customHeight="false" outlineLevel="0" collapsed="false">
      <c r="A4374" s="0" t="n">
        <v>7103</v>
      </c>
      <c r="B4374" s="0" t="s">
        <v>5560</v>
      </c>
      <c r="C4374" s="0" t="s">
        <v>88</v>
      </c>
      <c r="D4374" s="0" t="s">
        <v>1221</v>
      </c>
      <c r="E4374" s="395" t="n">
        <v>13.76</v>
      </c>
    </row>
    <row r="4375" customFormat="false" ht="12.75" hidden="false" customHeight="false" outlineLevel="0" collapsed="false">
      <c r="A4375" s="0" t="n">
        <v>40419</v>
      </c>
      <c r="B4375" s="0" t="s">
        <v>5561</v>
      </c>
      <c r="C4375" s="0" t="s">
        <v>88</v>
      </c>
      <c r="D4375" s="0" t="s">
        <v>1223</v>
      </c>
      <c r="E4375" s="395" t="n">
        <v>41.89</v>
      </c>
    </row>
    <row r="4376" customFormat="false" ht="12.75" hidden="false" customHeight="false" outlineLevel="0" collapsed="false">
      <c r="A4376" s="0" t="n">
        <v>40420</v>
      </c>
      <c r="B4376" s="0" t="s">
        <v>5562</v>
      </c>
      <c r="C4376" s="0" t="s">
        <v>88</v>
      </c>
      <c r="D4376" s="0" t="s">
        <v>1223</v>
      </c>
      <c r="E4376" s="395" t="n">
        <v>61.11</v>
      </c>
    </row>
    <row r="4377" customFormat="false" ht="12.75" hidden="false" customHeight="false" outlineLevel="0" collapsed="false">
      <c r="A4377" s="0" t="n">
        <v>40421</v>
      </c>
      <c r="B4377" s="0" t="s">
        <v>5563</v>
      </c>
      <c r="C4377" s="0" t="s">
        <v>88</v>
      </c>
      <c r="D4377" s="0" t="s">
        <v>1223</v>
      </c>
      <c r="E4377" s="395" t="n">
        <v>65.06</v>
      </c>
    </row>
    <row r="4378" customFormat="false" ht="12.75" hidden="false" customHeight="false" outlineLevel="0" collapsed="false">
      <c r="A4378" s="0" t="n">
        <v>7126</v>
      </c>
      <c r="B4378" s="0" t="s">
        <v>5564</v>
      </c>
      <c r="C4378" s="0" t="s">
        <v>88</v>
      </c>
      <c r="D4378" s="0" t="s">
        <v>1221</v>
      </c>
      <c r="E4378" s="395" t="n">
        <v>28.86</v>
      </c>
    </row>
    <row r="4379" customFormat="false" ht="12.75" hidden="false" customHeight="false" outlineLevel="0" collapsed="false">
      <c r="A4379" s="0" t="n">
        <v>38905</v>
      </c>
      <c r="B4379" s="0" t="s">
        <v>5565</v>
      </c>
      <c r="C4379" s="0" t="s">
        <v>88</v>
      </c>
      <c r="D4379" s="0" t="s">
        <v>1223</v>
      </c>
      <c r="E4379" s="395" t="n">
        <v>15.07</v>
      </c>
    </row>
    <row r="4380" customFormat="false" ht="12.75" hidden="false" customHeight="false" outlineLevel="0" collapsed="false">
      <c r="A4380" s="0" t="n">
        <v>38907</v>
      </c>
      <c r="B4380" s="0" t="s">
        <v>5566</v>
      </c>
      <c r="C4380" s="0" t="s">
        <v>88</v>
      </c>
      <c r="D4380" s="0" t="s">
        <v>1223</v>
      </c>
      <c r="E4380" s="395" t="n">
        <v>16.03</v>
      </c>
    </row>
    <row r="4381" customFormat="false" ht="12.75" hidden="false" customHeight="false" outlineLevel="0" collapsed="false">
      <c r="A4381" s="0" t="n">
        <v>38908</v>
      </c>
      <c r="B4381" s="0" t="s">
        <v>5567</v>
      </c>
      <c r="C4381" s="0" t="s">
        <v>88</v>
      </c>
      <c r="D4381" s="0" t="s">
        <v>1223</v>
      </c>
      <c r="E4381" s="395" t="n">
        <v>18.04</v>
      </c>
    </row>
    <row r="4382" customFormat="false" ht="12.75" hidden="false" customHeight="false" outlineLevel="0" collapsed="false">
      <c r="A4382" s="0" t="n">
        <v>38909</v>
      </c>
      <c r="B4382" s="0" t="s">
        <v>5568</v>
      </c>
      <c r="C4382" s="0" t="s">
        <v>88</v>
      </c>
      <c r="D4382" s="0" t="s">
        <v>1223</v>
      </c>
      <c r="E4382" s="395" t="n">
        <v>25.94</v>
      </c>
    </row>
    <row r="4383" customFormat="false" ht="12.75" hidden="false" customHeight="false" outlineLevel="0" collapsed="false">
      <c r="A4383" s="0" t="n">
        <v>38910</v>
      </c>
      <c r="B4383" s="0" t="s">
        <v>5569</v>
      </c>
      <c r="C4383" s="0" t="s">
        <v>88</v>
      </c>
      <c r="D4383" s="0" t="s">
        <v>1223</v>
      </c>
      <c r="E4383" s="395" t="n">
        <v>28.01</v>
      </c>
    </row>
    <row r="4384" customFormat="false" ht="12.75" hidden="false" customHeight="false" outlineLevel="0" collapsed="false">
      <c r="A4384" s="0" t="n">
        <v>38897</v>
      </c>
      <c r="B4384" s="0" t="s">
        <v>5570</v>
      </c>
      <c r="C4384" s="0" t="s">
        <v>88</v>
      </c>
      <c r="D4384" s="0" t="s">
        <v>1223</v>
      </c>
      <c r="E4384" s="395" t="n">
        <v>15.13</v>
      </c>
    </row>
    <row r="4385" customFormat="false" ht="12.75" hidden="false" customHeight="false" outlineLevel="0" collapsed="false">
      <c r="A4385" s="0" t="n">
        <v>38899</v>
      </c>
      <c r="B4385" s="0" t="s">
        <v>5571</v>
      </c>
      <c r="C4385" s="0" t="s">
        <v>88</v>
      </c>
      <c r="D4385" s="0" t="s">
        <v>1223</v>
      </c>
      <c r="E4385" s="395" t="n">
        <v>17.02</v>
      </c>
    </row>
    <row r="4386" customFormat="false" ht="12.75" hidden="false" customHeight="false" outlineLevel="0" collapsed="false">
      <c r="A4386" s="0" t="n">
        <v>38900</v>
      </c>
      <c r="B4386" s="0" t="s">
        <v>5572</v>
      </c>
      <c r="C4386" s="0" t="s">
        <v>88</v>
      </c>
      <c r="D4386" s="0" t="s">
        <v>1223</v>
      </c>
      <c r="E4386" s="395" t="n">
        <v>17.75</v>
      </c>
    </row>
    <row r="4387" customFormat="false" ht="12.75" hidden="false" customHeight="false" outlineLevel="0" collapsed="false">
      <c r="A4387" s="0" t="n">
        <v>38901</v>
      </c>
      <c r="B4387" s="0" t="s">
        <v>5573</v>
      </c>
      <c r="C4387" s="0" t="s">
        <v>88</v>
      </c>
      <c r="D4387" s="0" t="s">
        <v>1223</v>
      </c>
      <c r="E4387" s="395" t="n">
        <v>29.03</v>
      </c>
    </row>
    <row r="4388" customFormat="false" ht="12.75" hidden="false" customHeight="false" outlineLevel="0" collapsed="false">
      <c r="A4388" s="0" t="n">
        <v>38904</v>
      </c>
      <c r="B4388" s="0" t="s">
        <v>5574</v>
      </c>
      <c r="C4388" s="0" t="s">
        <v>88</v>
      </c>
      <c r="D4388" s="0" t="s">
        <v>1223</v>
      </c>
      <c r="E4388" s="395" t="n">
        <v>47.16</v>
      </c>
    </row>
    <row r="4389" customFormat="false" ht="12.75" hidden="false" customHeight="false" outlineLevel="0" collapsed="false">
      <c r="A4389" s="0" t="n">
        <v>38903</v>
      </c>
      <c r="B4389" s="0" t="s">
        <v>5575</v>
      </c>
      <c r="C4389" s="0" t="s">
        <v>88</v>
      </c>
      <c r="D4389" s="0" t="s">
        <v>1223</v>
      </c>
      <c r="E4389" s="395" t="n">
        <v>46.87</v>
      </c>
    </row>
    <row r="4390" customFormat="false" ht="12.75" hidden="false" customHeight="false" outlineLevel="0" collapsed="false">
      <c r="A4390" s="0" t="n">
        <v>7091</v>
      </c>
      <c r="B4390" s="0" t="s">
        <v>5576</v>
      </c>
      <c r="C4390" s="0" t="s">
        <v>88</v>
      </c>
      <c r="D4390" s="0" t="s">
        <v>1221</v>
      </c>
      <c r="E4390" s="395" t="n">
        <v>18.21</v>
      </c>
    </row>
    <row r="4391" customFormat="false" ht="12.75" hidden="false" customHeight="false" outlineLevel="0" collapsed="false">
      <c r="A4391" s="0" t="n">
        <v>11655</v>
      </c>
      <c r="B4391" s="0" t="s">
        <v>5577</v>
      </c>
      <c r="C4391" s="0" t="s">
        <v>88</v>
      </c>
      <c r="D4391" s="0" t="s">
        <v>1221</v>
      </c>
      <c r="E4391" s="395" t="n">
        <v>17.4</v>
      </c>
    </row>
    <row r="4392" customFormat="false" ht="12.75" hidden="false" customHeight="false" outlineLevel="0" collapsed="false">
      <c r="A4392" s="0" t="n">
        <v>11656</v>
      </c>
      <c r="B4392" s="0" t="s">
        <v>5578</v>
      </c>
      <c r="C4392" s="0" t="s">
        <v>88</v>
      </c>
      <c r="D4392" s="0" t="s">
        <v>1221</v>
      </c>
      <c r="E4392" s="395" t="n">
        <v>18.2</v>
      </c>
    </row>
    <row r="4393" customFormat="false" ht="12.75" hidden="false" customHeight="false" outlineLevel="0" collapsed="false">
      <c r="A4393" s="0" t="n">
        <v>37948</v>
      </c>
      <c r="B4393" s="0" t="s">
        <v>5579</v>
      </c>
      <c r="C4393" s="0" t="s">
        <v>88</v>
      </c>
      <c r="D4393" s="0" t="s">
        <v>1221</v>
      </c>
      <c r="E4393" s="395" t="n">
        <v>3.68</v>
      </c>
    </row>
    <row r="4394" customFormat="false" ht="12.75" hidden="false" customHeight="false" outlineLevel="0" collapsed="false">
      <c r="A4394" s="0" t="n">
        <v>7097</v>
      </c>
      <c r="B4394" s="0" t="s">
        <v>5580</v>
      </c>
      <c r="C4394" s="0" t="s">
        <v>88</v>
      </c>
      <c r="D4394" s="0" t="s">
        <v>1221</v>
      </c>
      <c r="E4394" s="395" t="n">
        <v>8.09</v>
      </c>
    </row>
    <row r="4395" customFormat="false" ht="12.75" hidden="false" customHeight="false" outlineLevel="0" collapsed="false">
      <c r="A4395" s="0" t="n">
        <v>11657</v>
      </c>
      <c r="B4395" s="0" t="s">
        <v>5581</v>
      </c>
      <c r="C4395" s="0" t="s">
        <v>88</v>
      </c>
      <c r="D4395" s="0" t="s">
        <v>1221</v>
      </c>
      <c r="E4395" s="395" t="n">
        <v>15.86</v>
      </c>
    </row>
    <row r="4396" customFormat="false" ht="12.75" hidden="false" customHeight="false" outlineLevel="0" collapsed="false">
      <c r="A4396" s="0" t="n">
        <v>11658</v>
      </c>
      <c r="B4396" s="0" t="s">
        <v>5582</v>
      </c>
      <c r="C4396" s="0" t="s">
        <v>88</v>
      </c>
      <c r="D4396" s="0" t="s">
        <v>1221</v>
      </c>
      <c r="E4396" s="395" t="n">
        <v>16.15</v>
      </c>
    </row>
    <row r="4397" customFormat="false" ht="12.75" hidden="false" customHeight="false" outlineLevel="0" collapsed="false">
      <c r="A4397" s="0" t="n">
        <v>7146</v>
      </c>
      <c r="B4397" s="0" t="s">
        <v>5583</v>
      </c>
      <c r="C4397" s="0" t="s">
        <v>88</v>
      </c>
      <c r="D4397" s="0" t="s">
        <v>1221</v>
      </c>
      <c r="E4397" s="395" t="n">
        <v>214.28</v>
      </c>
    </row>
    <row r="4398" customFormat="false" ht="12.75" hidden="false" customHeight="false" outlineLevel="0" collapsed="false">
      <c r="A4398" s="0" t="n">
        <v>7138</v>
      </c>
      <c r="B4398" s="0" t="s">
        <v>5584</v>
      </c>
      <c r="C4398" s="0" t="s">
        <v>88</v>
      </c>
      <c r="D4398" s="0" t="s">
        <v>1221</v>
      </c>
      <c r="E4398" s="395" t="n">
        <v>1.21</v>
      </c>
    </row>
    <row r="4399" customFormat="false" ht="12.75" hidden="false" customHeight="false" outlineLevel="0" collapsed="false">
      <c r="A4399" s="0" t="n">
        <v>7139</v>
      </c>
      <c r="B4399" s="0" t="s">
        <v>5585</v>
      </c>
      <c r="C4399" s="0" t="s">
        <v>88</v>
      </c>
      <c r="D4399" s="0" t="s">
        <v>1221</v>
      </c>
      <c r="E4399" s="395" t="n">
        <v>1.59</v>
      </c>
    </row>
    <row r="4400" customFormat="false" ht="12.75" hidden="false" customHeight="false" outlineLevel="0" collapsed="false">
      <c r="A4400" s="0" t="n">
        <v>7140</v>
      </c>
      <c r="B4400" s="0" t="s">
        <v>5586</v>
      </c>
      <c r="C4400" s="0" t="s">
        <v>88</v>
      </c>
      <c r="D4400" s="0" t="s">
        <v>1221</v>
      </c>
      <c r="E4400" s="395" t="n">
        <v>5.29</v>
      </c>
    </row>
    <row r="4401" customFormat="false" ht="12.75" hidden="false" customHeight="false" outlineLevel="0" collapsed="false">
      <c r="A4401" s="0" t="n">
        <v>7141</v>
      </c>
      <c r="B4401" s="0" t="s">
        <v>5587</v>
      </c>
      <c r="C4401" s="0" t="s">
        <v>88</v>
      </c>
      <c r="D4401" s="0" t="s">
        <v>1221</v>
      </c>
      <c r="E4401" s="395" t="n">
        <v>11.56</v>
      </c>
    </row>
    <row r="4402" customFormat="false" ht="12.75" hidden="false" customHeight="false" outlineLevel="0" collapsed="false">
      <c r="A4402" s="0" t="n">
        <v>7143</v>
      </c>
      <c r="B4402" s="0" t="s">
        <v>5588</v>
      </c>
      <c r="C4402" s="0" t="s">
        <v>88</v>
      </c>
      <c r="D4402" s="0" t="s">
        <v>1221</v>
      </c>
      <c r="E4402" s="395" t="n">
        <v>38.52</v>
      </c>
    </row>
    <row r="4403" customFormat="false" ht="12.75" hidden="false" customHeight="false" outlineLevel="0" collapsed="false">
      <c r="A4403" s="0" t="n">
        <v>7144</v>
      </c>
      <c r="B4403" s="0" t="s">
        <v>5589</v>
      </c>
      <c r="C4403" s="0" t="s">
        <v>88</v>
      </c>
      <c r="D4403" s="0" t="s">
        <v>1221</v>
      </c>
      <c r="E4403" s="395" t="n">
        <v>77.04</v>
      </c>
    </row>
    <row r="4404" customFormat="false" ht="12.75" hidden="false" customHeight="false" outlineLevel="0" collapsed="false">
      <c r="A4404" s="0" t="n">
        <v>7145</v>
      </c>
      <c r="B4404" s="0" t="s">
        <v>5590</v>
      </c>
      <c r="C4404" s="0" t="s">
        <v>88</v>
      </c>
      <c r="D4404" s="0" t="s">
        <v>1221</v>
      </c>
      <c r="E4404" s="395" t="n">
        <v>126.35</v>
      </c>
    </row>
    <row r="4405" customFormat="false" ht="12.75" hidden="false" customHeight="false" outlineLevel="0" collapsed="false">
      <c r="A4405" s="0" t="n">
        <v>7142</v>
      </c>
      <c r="B4405" s="0" t="s">
        <v>5591</v>
      </c>
      <c r="C4405" s="0" t="s">
        <v>88</v>
      </c>
      <c r="D4405" s="0" t="s">
        <v>1221</v>
      </c>
      <c r="E4405" s="395" t="n">
        <v>12.92</v>
      </c>
    </row>
    <row r="4406" customFormat="false" ht="12.75" hidden="false" customHeight="false" outlineLevel="0" collapsed="false">
      <c r="A4406" s="0" t="n">
        <v>3593</v>
      </c>
      <c r="B4406" s="0" t="s">
        <v>5592</v>
      </c>
      <c r="C4406" s="0" t="s">
        <v>88</v>
      </c>
      <c r="D4406" s="0" t="s">
        <v>1223</v>
      </c>
      <c r="E4406" s="395" t="n">
        <v>95.29</v>
      </c>
    </row>
    <row r="4407" customFormat="false" ht="12.75" hidden="false" customHeight="false" outlineLevel="0" collapsed="false">
      <c r="A4407" s="0" t="n">
        <v>3588</v>
      </c>
      <c r="B4407" s="0" t="s">
        <v>5593</v>
      </c>
      <c r="C4407" s="0" t="s">
        <v>88</v>
      </c>
      <c r="D4407" s="0" t="s">
        <v>1223</v>
      </c>
      <c r="E4407" s="395" t="n">
        <v>73.45</v>
      </c>
    </row>
    <row r="4408" customFormat="false" ht="12.75" hidden="false" customHeight="false" outlineLevel="0" collapsed="false">
      <c r="A4408" s="0" t="n">
        <v>3585</v>
      </c>
      <c r="B4408" s="0" t="s">
        <v>5594</v>
      </c>
      <c r="C4408" s="0" t="s">
        <v>88</v>
      </c>
      <c r="D4408" s="0" t="s">
        <v>1223</v>
      </c>
      <c r="E4408" s="395" t="n">
        <v>22.69</v>
      </c>
    </row>
    <row r="4409" customFormat="false" ht="12.75" hidden="false" customHeight="false" outlineLevel="0" collapsed="false">
      <c r="A4409" s="0" t="n">
        <v>3587</v>
      </c>
      <c r="B4409" s="0" t="s">
        <v>5595</v>
      </c>
      <c r="C4409" s="0" t="s">
        <v>88</v>
      </c>
      <c r="D4409" s="0" t="s">
        <v>1223</v>
      </c>
      <c r="E4409" s="395" t="n">
        <v>45.58</v>
      </c>
    </row>
    <row r="4410" customFormat="false" ht="12.75" hidden="false" customHeight="false" outlineLevel="0" collapsed="false">
      <c r="A4410" s="0" t="n">
        <v>3590</v>
      </c>
      <c r="B4410" s="0" t="s">
        <v>5596</v>
      </c>
      <c r="C4410" s="0" t="s">
        <v>88</v>
      </c>
      <c r="D4410" s="0" t="s">
        <v>1223</v>
      </c>
      <c r="E4410" s="395" t="n">
        <v>270.57</v>
      </c>
    </row>
    <row r="4411" customFormat="false" ht="12.75" hidden="false" customHeight="false" outlineLevel="0" collapsed="false">
      <c r="A4411" s="0" t="n">
        <v>3589</v>
      </c>
      <c r="B4411" s="0" t="s">
        <v>5597</v>
      </c>
      <c r="C4411" s="0" t="s">
        <v>88</v>
      </c>
      <c r="D4411" s="0" t="s">
        <v>1223</v>
      </c>
      <c r="E4411" s="395" t="n">
        <v>145.23</v>
      </c>
    </row>
    <row r="4412" customFormat="false" ht="12.75" hidden="false" customHeight="false" outlineLevel="0" collapsed="false">
      <c r="A4412" s="0" t="n">
        <v>3586</v>
      </c>
      <c r="B4412" s="0" t="s">
        <v>5598</v>
      </c>
      <c r="C4412" s="0" t="s">
        <v>88</v>
      </c>
      <c r="D4412" s="0" t="s">
        <v>1223</v>
      </c>
      <c r="E4412" s="395" t="n">
        <v>29.71</v>
      </c>
    </row>
    <row r="4413" customFormat="false" ht="12.75" hidden="false" customHeight="false" outlineLevel="0" collapsed="false">
      <c r="A4413" s="0" t="n">
        <v>3592</v>
      </c>
      <c r="B4413" s="0" t="s">
        <v>5599</v>
      </c>
      <c r="C4413" s="0" t="s">
        <v>88</v>
      </c>
      <c r="D4413" s="0" t="s">
        <v>1223</v>
      </c>
      <c r="E4413" s="395" t="n">
        <v>427.69</v>
      </c>
    </row>
    <row r="4414" customFormat="false" ht="12.75" hidden="false" customHeight="false" outlineLevel="0" collapsed="false">
      <c r="A4414" s="0" t="n">
        <v>3591</v>
      </c>
      <c r="B4414" s="0" t="s">
        <v>5600</v>
      </c>
      <c r="C4414" s="0" t="s">
        <v>88</v>
      </c>
      <c r="D4414" s="0" t="s">
        <v>1223</v>
      </c>
      <c r="E4414" s="395" t="n">
        <v>685.6</v>
      </c>
    </row>
    <row r="4415" customFormat="false" ht="12.75" hidden="false" customHeight="false" outlineLevel="0" collapsed="false">
      <c r="A4415" s="0" t="n">
        <v>40396</v>
      </c>
      <c r="B4415" s="0" t="s">
        <v>5601</v>
      </c>
      <c r="C4415" s="0" t="s">
        <v>88</v>
      </c>
      <c r="D4415" s="0" t="s">
        <v>1223</v>
      </c>
      <c r="E4415" s="395" t="n">
        <v>140.97</v>
      </c>
    </row>
    <row r="4416" customFormat="false" ht="12.75" hidden="false" customHeight="false" outlineLevel="0" collapsed="false">
      <c r="A4416" s="0" t="n">
        <v>40395</v>
      </c>
      <c r="B4416" s="0" t="s">
        <v>5602</v>
      </c>
      <c r="C4416" s="0" t="s">
        <v>88</v>
      </c>
      <c r="D4416" s="0" t="s">
        <v>1223</v>
      </c>
      <c r="E4416" s="395" t="n">
        <v>108.19</v>
      </c>
    </row>
    <row r="4417" customFormat="false" ht="12.75" hidden="false" customHeight="false" outlineLevel="0" collapsed="false">
      <c r="A4417" s="0" t="n">
        <v>40392</v>
      </c>
      <c r="B4417" s="0" t="s">
        <v>5603</v>
      </c>
      <c r="C4417" s="0" t="s">
        <v>88</v>
      </c>
      <c r="D4417" s="0" t="s">
        <v>1223</v>
      </c>
      <c r="E4417" s="395" t="n">
        <v>34.81</v>
      </c>
    </row>
    <row r="4418" customFormat="false" ht="12.75" hidden="false" customHeight="false" outlineLevel="0" collapsed="false">
      <c r="A4418" s="0" t="n">
        <v>40394</v>
      </c>
      <c r="B4418" s="0" t="s">
        <v>5604</v>
      </c>
      <c r="C4418" s="0" t="s">
        <v>88</v>
      </c>
      <c r="D4418" s="0" t="s">
        <v>1223</v>
      </c>
      <c r="E4418" s="395" t="n">
        <v>70.44</v>
      </c>
    </row>
    <row r="4419" customFormat="false" ht="12.75" hidden="false" customHeight="false" outlineLevel="0" collapsed="false">
      <c r="A4419" s="0" t="n">
        <v>40398</v>
      </c>
      <c r="B4419" s="0" t="s">
        <v>5605</v>
      </c>
      <c r="C4419" s="0" t="s">
        <v>88</v>
      </c>
      <c r="D4419" s="0" t="s">
        <v>1223</v>
      </c>
      <c r="E4419" s="395" t="n">
        <v>452.27</v>
      </c>
    </row>
    <row r="4420" customFormat="false" ht="12.75" hidden="false" customHeight="false" outlineLevel="0" collapsed="false">
      <c r="A4420" s="0" t="n">
        <v>40397</v>
      </c>
      <c r="B4420" s="0" t="s">
        <v>5606</v>
      </c>
      <c r="C4420" s="0" t="s">
        <v>88</v>
      </c>
      <c r="D4420" s="0" t="s">
        <v>1223</v>
      </c>
      <c r="E4420" s="395" t="n">
        <v>231.61</v>
      </c>
    </row>
    <row r="4421" customFormat="false" ht="12.75" hidden="false" customHeight="false" outlineLevel="0" collapsed="false">
      <c r="A4421" s="0" t="n">
        <v>40393</v>
      </c>
      <c r="B4421" s="0" t="s">
        <v>5607</v>
      </c>
      <c r="C4421" s="0" t="s">
        <v>88</v>
      </c>
      <c r="D4421" s="0" t="s">
        <v>1223</v>
      </c>
      <c r="E4421" s="395" t="n">
        <v>44.84</v>
      </c>
    </row>
    <row r="4422" customFormat="false" ht="12.75" hidden="false" customHeight="false" outlineLevel="0" collapsed="false">
      <c r="A4422" s="0" t="n">
        <v>40399</v>
      </c>
      <c r="B4422" s="0" t="s">
        <v>5608</v>
      </c>
      <c r="C4422" s="0" t="s">
        <v>88</v>
      </c>
      <c r="D4422" s="0" t="s">
        <v>1223</v>
      </c>
      <c r="E4422" s="395" t="n">
        <v>739.91</v>
      </c>
    </row>
    <row r="4423" customFormat="false" ht="12.75" hidden="false" customHeight="false" outlineLevel="0" collapsed="false">
      <c r="A4423" s="0" t="n">
        <v>39322</v>
      </c>
      <c r="B4423" s="0" t="s">
        <v>5609</v>
      </c>
      <c r="C4423" s="0" t="s">
        <v>88</v>
      </c>
      <c r="D4423" s="0" t="s">
        <v>1223</v>
      </c>
      <c r="E4423" s="395" t="n">
        <v>18.28</v>
      </c>
    </row>
    <row r="4424" customFormat="false" ht="12.75" hidden="false" customHeight="false" outlineLevel="0" collapsed="false">
      <c r="A4424" s="0" t="n">
        <v>39289</v>
      </c>
      <c r="B4424" s="0" t="s">
        <v>5610</v>
      </c>
      <c r="C4424" s="0" t="s">
        <v>88</v>
      </c>
      <c r="D4424" s="0" t="s">
        <v>1223</v>
      </c>
      <c r="E4424" s="395" t="n">
        <v>21.9</v>
      </c>
    </row>
    <row r="4425" customFormat="false" ht="12.75" hidden="false" customHeight="false" outlineLevel="0" collapsed="false">
      <c r="A4425" s="0" t="n">
        <v>39290</v>
      </c>
      <c r="B4425" s="0" t="s">
        <v>5611</v>
      </c>
      <c r="C4425" s="0" t="s">
        <v>88</v>
      </c>
      <c r="D4425" s="0" t="s">
        <v>1223</v>
      </c>
      <c r="E4425" s="395" t="n">
        <v>37.17</v>
      </c>
    </row>
    <row r="4426" customFormat="false" ht="12.75" hidden="false" customHeight="false" outlineLevel="0" collapsed="false">
      <c r="A4426" s="0" t="n">
        <v>39291</v>
      </c>
      <c r="B4426" s="0" t="s">
        <v>5612</v>
      </c>
      <c r="C4426" s="0" t="s">
        <v>88</v>
      </c>
      <c r="D4426" s="0" t="s">
        <v>1223</v>
      </c>
      <c r="E4426" s="395" t="n">
        <v>55.65</v>
      </c>
    </row>
    <row r="4427" customFormat="false" ht="12.75" hidden="false" customHeight="false" outlineLevel="0" collapsed="false">
      <c r="A4427" s="0" t="n">
        <v>20174</v>
      </c>
      <c r="B4427" s="0" t="s">
        <v>5613</v>
      </c>
      <c r="C4427" s="0" t="s">
        <v>88</v>
      </c>
      <c r="D4427" s="0" t="s">
        <v>1221</v>
      </c>
      <c r="E4427" s="395" t="n">
        <v>44.38</v>
      </c>
    </row>
    <row r="4428" customFormat="false" ht="12.75" hidden="false" customHeight="false" outlineLevel="0" collapsed="false">
      <c r="A4428" s="0" t="n">
        <v>41892</v>
      </c>
      <c r="B4428" s="0" t="s">
        <v>5614</v>
      </c>
      <c r="C4428" s="0" t="s">
        <v>88</v>
      </c>
      <c r="D4428" s="0" t="s">
        <v>1223</v>
      </c>
      <c r="E4428" s="395" t="n">
        <v>141.36</v>
      </c>
    </row>
    <row r="4429" customFormat="false" ht="12.75" hidden="false" customHeight="false" outlineLevel="0" collapsed="false">
      <c r="A4429" s="0" t="n">
        <v>7048</v>
      </c>
      <c r="B4429" s="0" t="s">
        <v>5615</v>
      </c>
      <c r="C4429" s="0" t="s">
        <v>88</v>
      </c>
      <c r="D4429" s="0" t="s">
        <v>1223</v>
      </c>
      <c r="E4429" s="395" t="n">
        <v>30.51</v>
      </c>
    </row>
    <row r="4430" customFormat="false" ht="12.75" hidden="false" customHeight="false" outlineLevel="0" collapsed="false">
      <c r="A4430" s="0" t="n">
        <v>7088</v>
      </c>
      <c r="B4430" s="0" t="s">
        <v>5616</v>
      </c>
      <c r="C4430" s="0" t="s">
        <v>88</v>
      </c>
      <c r="D4430" s="0" t="s">
        <v>1223</v>
      </c>
      <c r="E4430" s="395" t="n">
        <v>66.72</v>
      </c>
    </row>
    <row r="4431" customFormat="false" ht="12.75" hidden="false" customHeight="false" outlineLevel="0" collapsed="false">
      <c r="A4431" s="0" t="n">
        <v>20179</v>
      </c>
      <c r="B4431" s="0" t="s">
        <v>5617</v>
      </c>
      <c r="C4431" s="0" t="s">
        <v>88</v>
      </c>
      <c r="D4431" s="0" t="s">
        <v>1221</v>
      </c>
      <c r="E4431" s="395" t="n">
        <v>59.74</v>
      </c>
    </row>
    <row r="4432" customFormat="false" ht="12.75" hidden="false" customHeight="false" outlineLevel="0" collapsed="false">
      <c r="A4432" s="0" t="n">
        <v>20178</v>
      </c>
      <c r="B4432" s="0" t="s">
        <v>5618</v>
      </c>
      <c r="C4432" s="0" t="s">
        <v>88</v>
      </c>
      <c r="D4432" s="0" t="s">
        <v>1221</v>
      </c>
      <c r="E4432" s="395" t="n">
        <v>52.8</v>
      </c>
    </row>
    <row r="4433" customFormat="false" ht="12.75" hidden="false" customHeight="false" outlineLevel="0" collapsed="false">
      <c r="A4433" s="0" t="n">
        <v>20180</v>
      </c>
      <c r="B4433" s="0" t="s">
        <v>5619</v>
      </c>
      <c r="C4433" s="0" t="s">
        <v>88</v>
      </c>
      <c r="D4433" s="0" t="s">
        <v>1221</v>
      </c>
      <c r="E4433" s="395" t="n">
        <v>97.02</v>
      </c>
    </row>
    <row r="4434" customFormat="false" ht="12.75" hidden="false" customHeight="false" outlineLevel="0" collapsed="false">
      <c r="A4434" s="0" t="n">
        <v>20181</v>
      </c>
      <c r="B4434" s="0" t="s">
        <v>5620</v>
      </c>
      <c r="C4434" s="0" t="s">
        <v>88</v>
      </c>
      <c r="D4434" s="0" t="s">
        <v>1221</v>
      </c>
      <c r="E4434" s="395" t="n">
        <v>143.93</v>
      </c>
    </row>
    <row r="4435" customFormat="false" ht="12.75" hidden="false" customHeight="false" outlineLevel="0" collapsed="false">
      <c r="A4435" s="0" t="n">
        <v>20177</v>
      </c>
      <c r="B4435" s="0" t="s">
        <v>5621</v>
      </c>
      <c r="C4435" s="0" t="s">
        <v>88</v>
      </c>
      <c r="D4435" s="0" t="s">
        <v>1221</v>
      </c>
      <c r="E4435" s="395" t="n">
        <v>34.6</v>
      </c>
    </row>
    <row r="4436" customFormat="false" ht="12.75" hidden="false" customHeight="false" outlineLevel="0" collapsed="false">
      <c r="A4436" s="0" t="n">
        <v>7082</v>
      </c>
      <c r="B4436" s="0" t="s">
        <v>5622</v>
      </c>
      <c r="C4436" s="0" t="s">
        <v>88</v>
      </c>
      <c r="D4436" s="0" t="s">
        <v>1223</v>
      </c>
      <c r="E4436" s="395" t="n">
        <v>76.7</v>
      </c>
    </row>
    <row r="4437" customFormat="false" ht="12.75" hidden="false" customHeight="false" outlineLevel="0" collapsed="false">
      <c r="A4437" s="0" t="n">
        <v>42707</v>
      </c>
      <c r="B4437" s="0" t="s">
        <v>5623</v>
      </c>
      <c r="C4437" s="0" t="s">
        <v>88</v>
      </c>
      <c r="D4437" s="0" t="s">
        <v>1223</v>
      </c>
      <c r="E4437" s="395" t="n">
        <v>208.29</v>
      </c>
    </row>
    <row r="4438" customFormat="false" ht="12.75" hidden="false" customHeight="false" outlineLevel="0" collapsed="false">
      <c r="A4438" s="0" t="n">
        <v>7069</v>
      </c>
      <c r="B4438" s="0" t="s">
        <v>5624</v>
      </c>
      <c r="C4438" s="0" t="s">
        <v>88</v>
      </c>
      <c r="D4438" s="0" t="s">
        <v>1223</v>
      </c>
      <c r="E4438" s="395" t="n">
        <v>170.22</v>
      </c>
    </row>
    <row r="4439" customFormat="false" ht="12.75" hidden="false" customHeight="false" outlineLevel="0" collapsed="false">
      <c r="A4439" s="0" t="n">
        <v>42708</v>
      </c>
      <c r="B4439" s="0" t="s">
        <v>5625</v>
      </c>
      <c r="C4439" s="0" t="s">
        <v>88</v>
      </c>
      <c r="D4439" s="0" t="s">
        <v>1223</v>
      </c>
      <c r="E4439" s="395" t="n">
        <v>546.69</v>
      </c>
    </row>
    <row r="4440" customFormat="false" ht="12.75" hidden="false" customHeight="false" outlineLevel="0" collapsed="false">
      <c r="A4440" s="0" t="n">
        <v>7070</v>
      </c>
      <c r="B4440" s="0" t="s">
        <v>5626</v>
      </c>
      <c r="C4440" s="0" t="s">
        <v>88</v>
      </c>
      <c r="D4440" s="0" t="s">
        <v>1223</v>
      </c>
      <c r="E4440" s="395" t="n">
        <v>243.75</v>
      </c>
    </row>
    <row r="4441" customFormat="false" ht="12.75" hidden="false" customHeight="false" outlineLevel="0" collapsed="false">
      <c r="A4441" s="0" t="n">
        <v>42709</v>
      </c>
      <c r="B4441" s="0" t="s">
        <v>5627</v>
      </c>
      <c r="C4441" s="0" t="s">
        <v>88</v>
      </c>
      <c r="D4441" s="0" t="s">
        <v>1223</v>
      </c>
      <c r="E4441" s="395" t="n">
        <v>817.61</v>
      </c>
    </row>
    <row r="4442" customFormat="false" ht="12.75" hidden="false" customHeight="false" outlineLevel="0" collapsed="false">
      <c r="A4442" s="0" t="n">
        <v>42710</v>
      </c>
      <c r="B4442" s="0" t="s">
        <v>5628</v>
      </c>
      <c r="C4442" s="0" t="s">
        <v>88</v>
      </c>
      <c r="D4442" s="0" t="s">
        <v>1223</v>
      </c>
      <c r="E4442" s="395" t="n">
        <v>2350.23</v>
      </c>
    </row>
    <row r="4443" customFormat="false" ht="12.75" hidden="false" customHeight="false" outlineLevel="0" collapsed="false">
      <c r="A4443" s="0" t="n">
        <v>42716</v>
      </c>
      <c r="B4443" s="0" t="s">
        <v>5629</v>
      </c>
      <c r="C4443" s="0" t="s">
        <v>88</v>
      </c>
      <c r="D4443" s="0" t="s">
        <v>1223</v>
      </c>
      <c r="E4443" s="395" t="n">
        <v>2925.26</v>
      </c>
    </row>
    <row r="4444" customFormat="false" ht="12.75" hidden="false" customHeight="false" outlineLevel="0" collapsed="false">
      <c r="A4444" s="0" t="n">
        <v>20172</v>
      </c>
      <c r="B4444" s="0" t="s">
        <v>5630</v>
      </c>
      <c r="C4444" s="0" t="s">
        <v>88</v>
      </c>
      <c r="D4444" s="0" t="s">
        <v>1223</v>
      </c>
      <c r="E4444" s="395" t="n">
        <v>56.25</v>
      </c>
    </row>
    <row r="4445" customFormat="false" ht="12.75" hidden="false" customHeight="false" outlineLevel="0" collapsed="false">
      <c r="A4445" s="0" t="n">
        <v>40945</v>
      </c>
      <c r="B4445" s="0" t="s">
        <v>5631</v>
      </c>
      <c r="C4445" s="0" t="s">
        <v>1381</v>
      </c>
      <c r="D4445" s="0" t="s">
        <v>1221</v>
      </c>
      <c r="E4445" s="395" t="n">
        <v>14.98</v>
      </c>
    </row>
    <row r="4446" customFormat="false" ht="12.75" hidden="false" customHeight="false" outlineLevel="0" collapsed="false">
      <c r="A4446" s="0" t="n">
        <v>40946</v>
      </c>
      <c r="B4446" s="0" t="s">
        <v>5632</v>
      </c>
      <c r="C4446" s="0" t="s">
        <v>1383</v>
      </c>
      <c r="D4446" s="0" t="s">
        <v>1221</v>
      </c>
      <c r="E4446" s="395" t="n">
        <v>2668.89</v>
      </c>
    </row>
    <row r="4447" customFormat="false" ht="12.75" hidden="false" customHeight="false" outlineLevel="0" collapsed="false">
      <c r="A4447" s="0" t="n">
        <v>7153</v>
      </c>
      <c r="B4447" s="0" t="s">
        <v>5633</v>
      </c>
      <c r="C4447" s="0" t="s">
        <v>1381</v>
      </c>
      <c r="D4447" s="0" t="s">
        <v>1221</v>
      </c>
      <c r="E4447" s="395" t="n">
        <v>39.08</v>
      </c>
    </row>
    <row r="4448" customFormat="false" ht="12.75" hidden="false" customHeight="false" outlineLevel="0" collapsed="false">
      <c r="A4448" s="0" t="n">
        <v>41089</v>
      </c>
      <c r="B4448" s="0" t="s">
        <v>5634</v>
      </c>
      <c r="C4448" s="0" t="s">
        <v>1383</v>
      </c>
      <c r="D4448" s="0" t="s">
        <v>1221</v>
      </c>
      <c r="E4448" s="395" t="n">
        <v>6961.26</v>
      </c>
    </row>
    <row r="4449" customFormat="false" ht="12.75" hidden="false" customHeight="false" outlineLevel="0" collapsed="false">
      <c r="A4449" s="0" t="n">
        <v>40943</v>
      </c>
      <c r="B4449" s="0" t="s">
        <v>5635</v>
      </c>
      <c r="C4449" s="0" t="s">
        <v>1381</v>
      </c>
      <c r="D4449" s="0" t="s">
        <v>1221</v>
      </c>
      <c r="E4449" s="395" t="n">
        <v>37.69</v>
      </c>
    </row>
    <row r="4450" customFormat="false" ht="12.75" hidden="false" customHeight="false" outlineLevel="0" collapsed="false">
      <c r="A4450" s="0" t="n">
        <v>40944</v>
      </c>
      <c r="B4450" s="0" t="s">
        <v>5636</v>
      </c>
      <c r="C4450" s="0" t="s">
        <v>1383</v>
      </c>
      <c r="D4450" s="0" t="s">
        <v>1221</v>
      </c>
      <c r="E4450" s="395" t="n">
        <v>6713.17</v>
      </c>
    </row>
    <row r="4451" customFormat="false" ht="12.75" hidden="false" customHeight="false" outlineLevel="0" collapsed="false">
      <c r="A4451" s="0" t="n">
        <v>6175</v>
      </c>
      <c r="B4451" s="0" t="s">
        <v>5637</v>
      </c>
      <c r="C4451" s="0" t="s">
        <v>1381</v>
      </c>
      <c r="D4451" s="0" t="s">
        <v>1221</v>
      </c>
      <c r="E4451" s="395" t="n">
        <v>25.11</v>
      </c>
    </row>
    <row r="4452" customFormat="false" ht="12.75" hidden="false" customHeight="false" outlineLevel="0" collapsed="false">
      <c r="A4452" s="0" t="n">
        <v>41092</v>
      </c>
      <c r="B4452" s="0" t="s">
        <v>5638</v>
      </c>
      <c r="C4452" s="0" t="s">
        <v>1383</v>
      </c>
      <c r="D4452" s="0" t="s">
        <v>1221</v>
      </c>
      <c r="E4452" s="395" t="n">
        <v>4471.63</v>
      </c>
    </row>
    <row r="4453" customFormat="false" ht="12.75" hidden="false" customHeight="false" outlineLevel="0" collapsed="false">
      <c r="A4453" s="0" t="n">
        <v>37712</v>
      </c>
      <c r="B4453" s="0" t="s">
        <v>5639</v>
      </c>
      <c r="C4453" s="0" t="s">
        <v>751</v>
      </c>
      <c r="D4453" s="0" t="s">
        <v>1221</v>
      </c>
      <c r="E4453" s="395" t="n">
        <v>72.7</v>
      </c>
    </row>
    <row r="4454" customFormat="false" ht="12.75" hidden="false" customHeight="false" outlineLevel="0" collapsed="false">
      <c r="A4454" s="0" t="n">
        <v>34547</v>
      </c>
      <c r="B4454" s="0" t="s">
        <v>5640</v>
      </c>
      <c r="C4454" s="0" t="s">
        <v>740</v>
      </c>
      <c r="D4454" s="0" t="s">
        <v>1221</v>
      </c>
      <c r="E4454" s="395" t="n">
        <v>5.19</v>
      </c>
    </row>
    <row r="4455" customFormat="false" ht="12.75" hidden="false" customHeight="false" outlineLevel="0" collapsed="false">
      <c r="A4455" s="0" t="n">
        <v>34548</v>
      </c>
      <c r="B4455" s="0" t="s">
        <v>5641</v>
      </c>
      <c r="C4455" s="0" t="s">
        <v>740</v>
      </c>
      <c r="D4455" s="0" t="s">
        <v>1221</v>
      </c>
      <c r="E4455" s="395" t="n">
        <v>8.51</v>
      </c>
    </row>
    <row r="4456" customFormat="false" ht="12.75" hidden="false" customHeight="false" outlineLevel="0" collapsed="false">
      <c r="A4456" s="0" t="n">
        <v>34558</v>
      </c>
      <c r="B4456" s="0" t="s">
        <v>5642</v>
      </c>
      <c r="C4456" s="0" t="s">
        <v>740</v>
      </c>
      <c r="D4456" s="0" t="s">
        <v>1221</v>
      </c>
      <c r="E4456" s="395" t="n">
        <v>4.22</v>
      </c>
    </row>
    <row r="4457" customFormat="false" ht="12.75" hidden="false" customHeight="false" outlineLevel="0" collapsed="false">
      <c r="A4457" s="0" t="n">
        <v>34550</v>
      </c>
      <c r="B4457" s="0" t="s">
        <v>5643</v>
      </c>
      <c r="C4457" s="0" t="s">
        <v>740</v>
      </c>
      <c r="D4457" s="0" t="s">
        <v>1221</v>
      </c>
      <c r="E4457" s="395" t="n">
        <v>2.24</v>
      </c>
    </row>
    <row r="4458" customFormat="false" ht="12.75" hidden="false" customHeight="false" outlineLevel="0" collapsed="false">
      <c r="A4458" s="0" t="n">
        <v>34557</v>
      </c>
      <c r="B4458" s="0" t="s">
        <v>5644</v>
      </c>
      <c r="C4458" s="0" t="s">
        <v>740</v>
      </c>
      <c r="D4458" s="0" t="s">
        <v>1221</v>
      </c>
      <c r="E4458" s="395" t="n">
        <v>3.28</v>
      </c>
    </row>
    <row r="4459" customFormat="false" ht="12.75" hidden="false" customHeight="false" outlineLevel="0" collapsed="false">
      <c r="A4459" s="0" t="n">
        <v>37411</v>
      </c>
      <c r="B4459" s="0" t="s">
        <v>5645</v>
      </c>
      <c r="C4459" s="0" t="s">
        <v>751</v>
      </c>
      <c r="D4459" s="0" t="s">
        <v>1221</v>
      </c>
      <c r="E4459" s="395" t="n">
        <v>24.03</v>
      </c>
    </row>
    <row r="4460" customFormat="false" ht="12.75" hidden="false" customHeight="false" outlineLevel="0" collapsed="false">
      <c r="A4460" s="0" t="n">
        <v>39508</v>
      </c>
      <c r="B4460" s="0" t="s">
        <v>5646</v>
      </c>
      <c r="C4460" s="0" t="s">
        <v>751</v>
      </c>
      <c r="D4460" s="0" t="s">
        <v>1221</v>
      </c>
      <c r="E4460" s="395" t="n">
        <v>13.5</v>
      </c>
    </row>
    <row r="4461" customFormat="false" ht="12.75" hidden="false" customHeight="false" outlineLevel="0" collapsed="false">
      <c r="A4461" s="0" t="n">
        <v>39507</v>
      </c>
      <c r="B4461" s="0" t="s">
        <v>5647</v>
      </c>
      <c r="C4461" s="0" t="s">
        <v>751</v>
      </c>
      <c r="D4461" s="0" t="s">
        <v>1221</v>
      </c>
      <c r="E4461" s="395" t="n">
        <v>20.14</v>
      </c>
    </row>
    <row r="4462" customFormat="false" ht="12.75" hidden="false" customHeight="false" outlineLevel="0" collapsed="false">
      <c r="A4462" s="0" t="n">
        <v>7155</v>
      </c>
      <c r="B4462" s="0" t="s">
        <v>5648</v>
      </c>
      <c r="C4462" s="0" t="s">
        <v>751</v>
      </c>
      <c r="D4462" s="0" t="s">
        <v>1221</v>
      </c>
      <c r="E4462" s="395" t="n">
        <v>25.85</v>
      </c>
    </row>
    <row r="4463" customFormat="false" ht="12.75" hidden="false" customHeight="false" outlineLevel="0" collapsed="false">
      <c r="A4463" s="0" t="n">
        <v>42406</v>
      </c>
      <c r="B4463" s="0" t="s">
        <v>5649</v>
      </c>
      <c r="C4463" s="0" t="s">
        <v>751</v>
      </c>
      <c r="D4463" s="0" t="s">
        <v>1221</v>
      </c>
      <c r="E4463" s="395" t="n">
        <v>29.64</v>
      </c>
    </row>
    <row r="4464" customFormat="false" ht="12.75" hidden="false" customHeight="false" outlineLevel="0" collapsed="false">
      <c r="A4464" s="0" t="n">
        <v>7156</v>
      </c>
      <c r="B4464" s="0" t="s">
        <v>5650</v>
      </c>
      <c r="C4464" s="0" t="s">
        <v>751</v>
      </c>
      <c r="D4464" s="0" t="s">
        <v>1228</v>
      </c>
      <c r="E4464" s="395" t="n">
        <v>37.09</v>
      </c>
    </row>
    <row r="4465" customFormat="false" ht="12.75" hidden="false" customHeight="false" outlineLevel="0" collapsed="false">
      <c r="A4465" s="0" t="n">
        <v>43127</v>
      </c>
      <c r="B4465" s="0" t="s">
        <v>5651</v>
      </c>
      <c r="C4465" s="0" t="s">
        <v>751</v>
      </c>
      <c r="D4465" s="0" t="s">
        <v>1221</v>
      </c>
      <c r="E4465" s="395" t="n">
        <v>53.08</v>
      </c>
    </row>
    <row r="4466" customFormat="false" ht="12.75" hidden="false" customHeight="false" outlineLevel="0" collapsed="false">
      <c r="A4466" s="0" t="n">
        <v>10917</v>
      </c>
      <c r="B4466" s="0" t="s">
        <v>5652</v>
      </c>
      <c r="C4466" s="0" t="s">
        <v>751</v>
      </c>
      <c r="D4466" s="0" t="s">
        <v>1221</v>
      </c>
      <c r="E4466" s="395" t="n">
        <v>11.2</v>
      </c>
    </row>
    <row r="4467" customFormat="false" ht="12.75" hidden="false" customHeight="false" outlineLevel="0" collapsed="false">
      <c r="A4467" s="0" t="n">
        <v>21141</v>
      </c>
      <c r="B4467" s="0" t="s">
        <v>5653</v>
      </c>
      <c r="C4467" s="0" t="s">
        <v>751</v>
      </c>
      <c r="D4467" s="0" t="s">
        <v>1221</v>
      </c>
      <c r="E4467" s="395" t="n">
        <v>17.34</v>
      </c>
    </row>
    <row r="4468" customFormat="false" ht="12.75" hidden="false" customHeight="false" outlineLevel="0" collapsed="false">
      <c r="A4468" s="0" t="n">
        <v>39509</v>
      </c>
      <c r="B4468" s="0" t="s">
        <v>5654</v>
      </c>
      <c r="C4468" s="0" t="s">
        <v>751</v>
      </c>
      <c r="D4468" s="0" t="s">
        <v>1221</v>
      </c>
      <c r="E4468" s="395" t="n">
        <v>16.68</v>
      </c>
    </row>
    <row r="4469" customFormat="false" ht="12.75" hidden="false" customHeight="false" outlineLevel="0" collapsed="false">
      <c r="A4469" s="0" t="n">
        <v>44529</v>
      </c>
      <c r="B4469" s="0" t="s">
        <v>5655</v>
      </c>
      <c r="C4469" s="0" t="s">
        <v>751</v>
      </c>
      <c r="D4469" s="0" t="s">
        <v>1221</v>
      </c>
      <c r="E4469" s="395" t="n">
        <v>17.96</v>
      </c>
    </row>
    <row r="4470" customFormat="false" ht="12.75" hidden="false" customHeight="false" outlineLevel="0" collapsed="false">
      <c r="A4470" s="0" t="n">
        <v>7167</v>
      </c>
      <c r="B4470" s="0" t="s">
        <v>5656</v>
      </c>
      <c r="C4470" s="0" t="s">
        <v>751</v>
      </c>
      <c r="D4470" s="0" t="s">
        <v>1221</v>
      </c>
      <c r="E4470" s="395" t="n">
        <v>28.55</v>
      </c>
    </row>
    <row r="4471" customFormat="false" ht="12.75" hidden="false" customHeight="false" outlineLevel="0" collapsed="false">
      <c r="A4471" s="0" t="n">
        <v>10928</v>
      </c>
      <c r="B4471" s="0" t="s">
        <v>5657</v>
      </c>
      <c r="C4471" s="0" t="s">
        <v>751</v>
      </c>
      <c r="D4471" s="0" t="s">
        <v>1221</v>
      </c>
      <c r="E4471" s="395" t="n">
        <v>16.4</v>
      </c>
    </row>
    <row r="4472" customFormat="false" ht="12.75" hidden="false" customHeight="false" outlineLevel="0" collapsed="false">
      <c r="A4472" s="0" t="n">
        <v>10933</v>
      </c>
      <c r="B4472" s="0" t="s">
        <v>5658</v>
      </c>
      <c r="C4472" s="0" t="s">
        <v>751</v>
      </c>
      <c r="D4472" s="0" t="s">
        <v>1221</v>
      </c>
      <c r="E4472" s="395" t="n">
        <v>24.74</v>
      </c>
    </row>
    <row r="4473" customFormat="false" ht="12.75" hidden="false" customHeight="false" outlineLevel="0" collapsed="false">
      <c r="A4473" s="0" t="n">
        <v>7158</v>
      </c>
      <c r="B4473" s="0" t="s">
        <v>5659</v>
      </c>
      <c r="C4473" s="0" t="s">
        <v>751</v>
      </c>
      <c r="D4473" s="0" t="s">
        <v>1228</v>
      </c>
      <c r="E4473" s="395" t="n">
        <v>41.96</v>
      </c>
    </row>
    <row r="4474" customFormat="false" ht="12.75" hidden="false" customHeight="false" outlineLevel="0" collapsed="false">
      <c r="A4474" s="0" t="n">
        <v>10927</v>
      </c>
      <c r="B4474" s="0" t="s">
        <v>5660</v>
      </c>
      <c r="C4474" s="0" t="s">
        <v>751</v>
      </c>
      <c r="D4474" s="0" t="s">
        <v>1221</v>
      </c>
      <c r="E4474" s="395" t="n">
        <v>26.83</v>
      </c>
    </row>
    <row r="4475" customFormat="false" ht="12.75" hidden="false" customHeight="false" outlineLevel="0" collapsed="false">
      <c r="A4475" s="0" t="n">
        <v>7162</v>
      </c>
      <c r="B4475" s="0" t="s">
        <v>775</v>
      </c>
      <c r="C4475" s="0" t="s">
        <v>751</v>
      </c>
      <c r="D4475" s="0" t="s">
        <v>1221</v>
      </c>
      <c r="E4475" s="395" t="n">
        <v>65.66</v>
      </c>
    </row>
    <row r="4476" customFormat="false" ht="12.75" hidden="false" customHeight="false" outlineLevel="0" collapsed="false">
      <c r="A4476" s="0" t="n">
        <v>10932</v>
      </c>
      <c r="B4476" s="0" t="s">
        <v>5661</v>
      </c>
      <c r="C4476" s="0" t="s">
        <v>751</v>
      </c>
      <c r="D4476" s="0" t="s">
        <v>1221</v>
      </c>
      <c r="E4476" s="395" t="n">
        <v>114.21</v>
      </c>
    </row>
    <row r="4477" customFormat="false" ht="12.75" hidden="false" customHeight="false" outlineLevel="0" collapsed="false">
      <c r="A4477" s="0" t="n">
        <v>10937</v>
      </c>
      <c r="B4477" s="0" t="s">
        <v>5662</v>
      </c>
      <c r="C4477" s="0" t="s">
        <v>751</v>
      </c>
      <c r="D4477" s="0" t="s">
        <v>1221</v>
      </c>
      <c r="E4477" s="395" t="n">
        <v>29.35</v>
      </c>
    </row>
    <row r="4478" customFormat="false" ht="12.75" hidden="false" customHeight="false" outlineLevel="0" collapsed="false">
      <c r="A4478" s="0" t="n">
        <v>10935</v>
      </c>
      <c r="B4478" s="0" t="s">
        <v>5663</v>
      </c>
      <c r="C4478" s="0" t="s">
        <v>751</v>
      </c>
      <c r="D4478" s="0" t="s">
        <v>1221</v>
      </c>
      <c r="E4478" s="395" t="n">
        <v>50.91</v>
      </c>
    </row>
    <row r="4479" customFormat="false" ht="12.75" hidden="false" customHeight="false" outlineLevel="0" collapsed="false">
      <c r="A4479" s="0" t="n">
        <v>10931</v>
      </c>
      <c r="B4479" s="0" t="s">
        <v>5664</v>
      </c>
      <c r="C4479" s="0" t="s">
        <v>751</v>
      </c>
      <c r="D4479" s="0" t="s">
        <v>1221</v>
      </c>
      <c r="E4479" s="395" t="n">
        <v>14.32</v>
      </c>
    </row>
    <row r="4480" customFormat="false" ht="12.75" hidden="false" customHeight="false" outlineLevel="0" collapsed="false">
      <c r="A4480" s="0" t="n">
        <v>7164</v>
      </c>
      <c r="B4480" s="0" t="s">
        <v>5665</v>
      </c>
      <c r="C4480" s="0" t="s">
        <v>751</v>
      </c>
      <c r="D4480" s="0" t="s">
        <v>1221</v>
      </c>
      <c r="E4480" s="395" t="n">
        <v>47.39</v>
      </c>
    </row>
    <row r="4481" customFormat="false" ht="12.75" hidden="false" customHeight="false" outlineLevel="0" collapsed="false">
      <c r="A4481" s="0" t="n">
        <v>36887</v>
      </c>
      <c r="B4481" s="0" t="s">
        <v>5666</v>
      </c>
      <c r="C4481" s="0" t="s">
        <v>751</v>
      </c>
      <c r="D4481" s="0" t="s">
        <v>1221</v>
      </c>
      <c r="E4481" s="395" t="n">
        <v>13.13</v>
      </c>
    </row>
    <row r="4482" customFormat="false" ht="12.75" hidden="false" customHeight="false" outlineLevel="0" collapsed="false">
      <c r="A4482" s="0" t="n">
        <v>34630</v>
      </c>
      <c r="B4482" s="0" t="s">
        <v>5667</v>
      </c>
      <c r="C4482" s="0" t="s">
        <v>88</v>
      </c>
      <c r="D4482" s="0" t="s">
        <v>1221</v>
      </c>
      <c r="E4482" s="395" t="n">
        <v>1181.62</v>
      </c>
    </row>
    <row r="4483" customFormat="false" ht="12.75" hidden="false" customHeight="false" outlineLevel="0" collapsed="false">
      <c r="A4483" s="0" t="n">
        <v>7161</v>
      </c>
      <c r="B4483" s="0" t="s">
        <v>5668</v>
      </c>
      <c r="C4483" s="0" t="s">
        <v>751</v>
      </c>
      <c r="D4483" s="0" t="s">
        <v>1221</v>
      </c>
      <c r="E4483" s="395" t="n">
        <v>5.9</v>
      </c>
    </row>
    <row r="4484" customFormat="false" ht="12.75" hidden="false" customHeight="false" outlineLevel="0" collapsed="false">
      <c r="A4484" s="0" t="n">
        <v>7170</v>
      </c>
      <c r="B4484" s="0" t="s">
        <v>5669</v>
      </c>
      <c r="C4484" s="0" t="s">
        <v>751</v>
      </c>
      <c r="D4484" s="0" t="s">
        <v>1221</v>
      </c>
      <c r="E4484" s="395" t="n">
        <v>3.17</v>
      </c>
    </row>
    <row r="4485" customFormat="false" ht="12.75" hidden="false" customHeight="false" outlineLevel="0" collapsed="false">
      <c r="A4485" s="0" t="n">
        <v>37524</v>
      </c>
      <c r="B4485" s="0" t="s">
        <v>5670</v>
      </c>
      <c r="C4485" s="0" t="s">
        <v>740</v>
      </c>
      <c r="D4485" s="0" t="s">
        <v>1228</v>
      </c>
      <c r="E4485" s="395" t="n">
        <v>2.9</v>
      </c>
    </row>
    <row r="4486" customFormat="false" ht="12.75" hidden="false" customHeight="false" outlineLevel="0" collapsed="false">
      <c r="A4486" s="0" t="n">
        <v>37525</v>
      </c>
      <c r="B4486" s="0" t="s">
        <v>5671</v>
      </c>
      <c r="C4486" s="0" t="s">
        <v>740</v>
      </c>
      <c r="D4486" s="0" t="s">
        <v>1221</v>
      </c>
      <c r="E4486" s="395" t="n">
        <v>3.97</v>
      </c>
    </row>
    <row r="4487" customFormat="false" ht="12.75" hidden="false" customHeight="false" outlineLevel="0" collapsed="false">
      <c r="A4487" s="0" t="n">
        <v>36789</v>
      </c>
      <c r="B4487" s="0" t="s">
        <v>5672</v>
      </c>
      <c r="C4487" s="0" t="s">
        <v>88</v>
      </c>
      <c r="D4487" s="0" t="s">
        <v>1221</v>
      </c>
      <c r="E4487" s="395" t="n">
        <v>2.13</v>
      </c>
    </row>
    <row r="4488" customFormat="false" ht="12.75" hidden="false" customHeight="false" outlineLevel="0" collapsed="false">
      <c r="A4488" s="0" t="n">
        <v>7173</v>
      </c>
      <c r="B4488" s="0" t="s">
        <v>5673</v>
      </c>
      <c r="C4488" s="0" t="s">
        <v>4664</v>
      </c>
      <c r="D4488" s="0" t="s">
        <v>1228</v>
      </c>
      <c r="E4488" s="395" t="n">
        <v>1376.18</v>
      </c>
    </row>
    <row r="4489" customFormat="false" ht="12.75" hidden="false" customHeight="false" outlineLevel="0" collapsed="false">
      <c r="A4489" s="0" t="n">
        <v>7175</v>
      </c>
      <c r="B4489" s="0" t="s">
        <v>5674</v>
      </c>
      <c r="C4489" s="0" t="s">
        <v>88</v>
      </c>
      <c r="D4489" s="0" t="s">
        <v>1221</v>
      </c>
      <c r="E4489" s="395" t="n">
        <v>1.55</v>
      </c>
    </row>
    <row r="4490" customFormat="false" ht="12.75" hidden="false" customHeight="false" outlineLevel="0" collapsed="false">
      <c r="A4490" s="0" t="n">
        <v>40741</v>
      </c>
      <c r="B4490" s="0" t="s">
        <v>5675</v>
      </c>
      <c r="C4490" s="0" t="s">
        <v>88</v>
      </c>
      <c r="D4490" s="0" t="s">
        <v>1221</v>
      </c>
      <c r="E4490" s="395" t="n">
        <v>2.92</v>
      </c>
    </row>
    <row r="4491" customFormat="false" ht="12.75" hidden="false" customHeight="false" outlineLevel="0" collapsed="false">
      <c r="A4491" s="0" t="n">
        <v>7184</v>
      </c>
      <c r="B4491" s="0" t="s">
        <v>5676</v>
      </c>
      <c r="C4491" s="0" t="s">
        <v>751</v>
      </c>
      <c r="D4491" s="0" t="s">
        <v>1223</v>
      </c>
      <c r="E4491" s="395" t="n">
        <v>45.08</v>
      </c>
    </row>
    <row r="4492" customFormat="false" ht="12.75" hidden="false" customHeight="false" outlineLevel="0" collapsed="false">
      <c r="A4492" s="0" t="n">
        <v>34458</v>
      </c>
      <c r="B4492" s="0" t="s">
        <v>5677</v>
      </c>
      <c r="C4492" s="0" t="s">
        <v>88</v>
      </c>
      <c r="D4492" s="0" t="s">
        <v>1221</v>
      </c>
      <c r="E4492" s="395" t="n">
        <v>145.77</v>
      </c>
    </row>
    <row r="4493" customFormat="false" ht="12.75" hidden="false" customHeight="false" outlineLevel="0" collapsed="false">
      <c r="A4493" s="0" t="n">
        <v>34464</v>
      </c>
      <c r="B4493" s="0" t="s">
        <v>5678</v>
      </c>
      <c r="C4493" s="0" t="s">
        <v>88</v>
      </c>
      <c r="D4493" s="0" t="s">
        <v>1221</v>
      </c>
      <c r="E4493" s="395" t="n">
        <v>216.98</v>
      </c>
    </row>
    <row r="4494" customFormat="false" ht="12.75" hidden="false" customHeight="false" outlineLevel="0" collapsed="false">
      <c r="A4494" s="0" t="n">
        <v>34468</v>
      </c>
      <c r="B4494" s="0" t="s">
        <v>5679</v>
      </c>
      <c r="C4494" s="0" t="s">
        <v>88</v>
      </c>
      <c r="D4494" s="0" t="s">
        <v>1221</v>
      </c>
      <c r="E4494" s="395" t="n">
        <v>273.55</v>
      </c>
    </row>
    <row r="4495" customFormat="false" ht="12.75" hidden="false" customHeight="false" outlineLevel="0" collapsed="false">
      <c r="A4495" s="0" t="n">
        <v>34473</v>
      </c>
      <c r="B4495" s="0" t="s">
        <v>5680</v>
      </c>
      <c r="C4495" s="0" t="s">
        <v>88</v>
      </c>
      <c r="D4495" s="0" t="s">
        <v>1221</v>
      </c>
      <c r="E4495" s="395" t="n">
        <v>165.94</v>
      </c>
    </row>
    <row r="4496" customFormat="false" ht="12.75" hidden="false" customHeight="false" outlineLevel="0" collapsed="false">
      <c r="A4496" s="0" t="n">
        <v>34480</v>
      </c>
      <c r="B4496" s="0" t="s">
        <v>5681</v>
      </c>
      <c r="C4496" s="0" t="s">
        <v>88</v>
      </c>
      <c r="D4496" s="0" t="s">
        <v>1221</v>
      </c>
      <c r="E4496" s="395" t="n">
        <v>306.67</v>
      </c>
    </row>
    <row r="4497" customFormat="false" ht="12.75" hidden="false" customHeight="false" outlineLevel="0" collapsed="false">
      <c r="A4497" s="0" t="n">
        <v>34486</v>
      </c>
      <c r="B4497" s="0" t="s">
        <v>5682</v>
      </c>
      <c r="C4497" s="0" t="s">
        <v>88</v>
      </c>
      <c r="D4497" s="0" t="s">
        <v>1221</v>
      </c>
      <c r="E4497" s="395" t="n">
        <v>363.09</v>
      </c>
    </row>
    <row r="4498" customFormat="false" ht="12.75" hidden="false" customHeight="false" outlineLevel="0" collapsed="false">
      <c r="A4498" s="0" t="n">
        <v>7190</v>
      </c>
      <c r="B4498" s="0" t="s">
        <v>5683</v>
      </c>
      <c r="C4498" s="0" t="s">
        <v>88</v>
      </c>
      <c r="D4498" s="0" t="s">
        <v>1221</v>
      </c>
      <c r="E4498" s="395" t="n">
        <v>12.12</v>
      </c>
    </row>
    <row r="4499" customFormat="false" ht="12.75" hidden="false" customHeight="false" outlineLevel="0" collapsed="false">
      <c r="A4499" s="0" t="n">
        <v>34417</v>
      </c>
      <c r="B4499" s="0" t="s">
        <v>5684</v>
      </c>
      <c r="C4499" s="0" t="s">
        <v>88</v>
      </c>
      <c r="D4499" s="0" t="s">
        <v>1221</v>
      </c>
      <c r="E4499" s="395" t="n">
        <v>19.4</v>
      </c>
    </row>
    <row r="4500" customFormat="false" ht="12.75" hidden="false" customHeight="false" outlineLevel="0" collapsed="false">
      <c r="A4500" s="0" t="n">
        <v>7213</v>
      </c>
      <c r="B4500" s="0" t="s">
        <v>5685</v>
      </c>
      <c r="C4500" s="0" t="s">
        <v>751</v>
      </c>
      <c r="D4500" s="0" t="s">
        <v>1221</v>
      </c>
      <c r="E4500" s="395" t="n">
        <v>17.79</v>
      </c>
    </row>
    <row r="4501" customFormat="false" ht="12.75" hidden="false" customHeight="false" outlineLevel="0" collapsed="false">
      <c r="A4501" s="0" t="n">
        <v>7195</v>
      </c>
      <c r="B4501" s="0" t="s">
        <v>5686</v>
      </c>
      <c r="C4501" s="0" t="s">
        <v>88</v>
      </c>
      <c r="D4501" s="0" t="s">
        <v>1221</v>
      </c>
      <c r="E4501" s="395" t="n">
        <v>52.23</v>
      </c>
    </row>
    <row r="4502" customFormat="false" ht="12.75" hidden="false" customHeight="false" outlineLevel="0" collapsed="false">
      <c r="A4502" s="0" t="n">
        <v>7186</v>
      </c>
      <c r="B4502" s="0" t="s">
        <v>5687</v>
      </c>
      <c r="C4502" s="0" t="s">
        <v>88</v>
      </c>
      <c r="D4502" s="0" t="s">
        <v>1228</v>
      </c>
      <c r="E4502" s="395" t="n">
        <v>56.9</v>
      </c>
    </row>
    <row r="4503" customFormat="false" ht="12.75" hidden="false" customHeight="false" outlineLevel="0" collapsed="false">
      <c r="A4503" s="0" t="n">
        <v>7194</v>
      </c>
      <c r="B4503" s="0" t="s">
        <v>5688</v>
      </c>
      <c r="C4503" s="0" t="s">
        <v>751</v>
      </c>
      <c r="D4503" s="0" t="s">
        <v>1221</v>
      </c>
      <c r="E4503" s="395" t="n">
        <v>26.23</v>
      </c>
    </row>
    <row r="4504" customFormat="false" ht="12.75" hidden="false" customHeight="false" outlineLevel="0" collapsed="false">
      <c r="A4504" s="0" t="n">
        <v>7197</v>
      </c>
      <c r="B4504" s="0" t="s">
        <v>5689</v>
      </c>
      <c r="C4504" s="0" t="s">
        <v>88</v>
      </c>
      <c r="D4504" s="0" t="s">
        <v>1221</v>
      </c>
      <c r="E4504" s="395" t="n">
        <v>110.73</v>
      </c>
    </row>
    <row r="4505" customFormat="false" ht="12.75" hidden="false" customHeight="false" outlineLevel="0" collapsed="false">
      <c r="A4505" s="0" t="n">
        <v>7192</v>
      </c>
      <c r="B4505" s="0" t="s">
        <v>5690</v>
      </c>
      <c r="C4505" s="0" t="s">
        <v>88</v>
      </c>
      <c r="D4505" s="0" t="s">
        <v>1221</v>
      </c>
      <c r="E4505" s="395" t="n">
        <v>99.2</v>
      </c>
    </row>
    <row r="4506" customFormat="false" ht="12.75" hidden="false" customHeight="false" outlineLevel="0" collapsed="false">
      <c r="A4506" s="0" t="n">
        <v>7193</v>
      </c>
      <c r="B4506" s="0" t="s">
        <v>5691</v>
      </c>
      <c r="C4506" s="0" t="s">
        <v>88</v>
      </c>
      <c r="D4506" s="0" t="s">
        <v>1221</v>
      </c>
      <c r="E4506" s="395" t="n">
        <v>111.69</v>
      </c>
    </row>
    <row r="4507" customFormat="false" ht="12.75" hidden="false" customHeight="false" outlineLevel="0" collapsed="false">
      <c r="A4507" s="0" t="n">
        <v>7189</v>
      </c>
      <c r="B4507" s="0" t="s">
        <v>5692</v>
      </c>
      <c r="C4507" s="0" t="s">
        <v>88</v>
      </c>
      <c r="D4507" s="0" t="s">
        <v>1221</v>
      </c>
      <c r="E4507" s="395" t="n">
        <v>129.79</v>
      </c>
    </row>
    <row r="4508" customFormat="false" ht="12.75" hidden="false" customHeight="false" outlineLevel="0" collapsed="false">
      <c r="A4508" s="0" t="n">
        <v>34402</v>
      </c>
      <c r="B4508" s="0" t="s">
        <v>5693</v>
      </c>
      <c r="C4508" s="0" t="s">
        <v>88</v>
      </c>
      <c r="D4508" s="0" t="s">
        <v>1221</v>
      </c>
      <c r="E4508" s="395" t="n">
        <v>183.24</v>
      </c>
    </row>
    <row r="4509" customFormat="false" ht="12.75" hidden="false" customHeight="false" outlineLevel="0" collapsed="false">
      <c r="A4509" s="0" t="n">
        <v>7245</v>
      </c>
      <c r="B4509" s="0" t="s">
        <v>5694</v>
      </c>
      <c r="C4509" s="0" t="s">
        <v>88</v>
      </c>
      <c r="D4509" s="0" t="s">
        <v>1221</v>
      </c>
      <c r="E4509" s="395" t="n">
        <v>47.53</v>
      </c>
    </row>
    <row r="4510" customFormat="false" ht="12.75" hidden="false" customHeight="false" outlineLevel="0" collapsed="false">
      <c r="A4510" s="0" t="n">
        <v>34425</v>
      </c>
      <c r="B4510" s="0" t="s">
        <v>5695</v>
      </c>
      <c r="C4510" s="0" t="s">
        <v>88</v>
      </c>
      <c r="D4510" s="0" t="s">
        <v>1221</v>
      </c>
      <c r="E4510" s="395" t="n">
        <v>117.71</v>
      </c>
    </row>
    <row r="4511" customFormat="false" ht="12.75" hidden="false" customHeight="false" outlineLevel="0" collapsed="false">
      <c r="A4511" s="0" t="n">
        <v>7223</v>
      </c>
      <c r="B4511" s="0" t="s">
        <v>5696</v>
      </c>
      <c r="C4511" s="0" t="s">
        <v>88</v>
      </c>
      <c r="D4511" s="0" t="s">
        <v>1221</v>
      </c>
      <c r="E4511" s="395" t="n">
        <v>131.18</v>
      </c>
    </row>
    <row r="4512" customFormat="false" ht="12.75" hidden="false" customHeight="false" outlineLevel="0" collapsed="false">
      <c r="A4512" s="0" t="n">
        <v>7234</v>
      </c>
      <c r="B4512" s="0" t="s">
        <v>5697</v>
      </c>
      <c r="C4512" s="0" t="s">
        <v>88</v>
      </c>
      <c r="D4512" s="0" t="s">
        <v>1221</v>
      </c>
      <c r="E4512" s="395" t="n">
        <v>197.95</v>
      </c>
    </row>
    <row r="4513" customFormat="false" ht="12.75" hidden="false" customHeight="false" outlineLevel="0" collapsed="false">
      <c r="A4513" s="0" t="n">
        <v>7224</v>
      </c>
      <c r="B4513" s="0" t="s">
        <v>5698</v>
      </c>
      <c r="C4513" s="0" t="s">
        <v>88</v>
      </c>
      <c r="D4513" s="0" t="s">
        <v>1221</v>
      </c>
      <c r="E4513" s="395" t="n">
        <v>241.15</v>
      </c>
    </row>
    <row r="4514" customFormat="false" ht="12.75" hidden="false" customHeight="false" outlineLevel="0" collapsed="false">
      <c r="A4514" s="0" t="n">
        <v>7225</v>
      </c>
      <c r="B4514" s="0" t="s">
        <v>5699</v>
      </c>
      <c r="C4514" s="0" t="s">
        <v>88</v>
      </c>
      <c r="D4514" s="0" t="s">
        <v>1221</v>
      </c>
      <c r="E4514" s="395" t="n">
        <v>258.58</v>
      </c>
    </row>
    <row r="4515" customFormat="false" ht="12.75" hidden="false" customHeight="false" outlineLevel="0" collapsed="false">
      <c r="A4515" s="0" t="n">
        <v>7226</v>
      </c>
      <c r="B4515" s="0" t="s">
        <v>5700</v>
      </c>
      <c r="C4515" s="0" t="s">
        <v>88</v>
      </c>
      <c r="D4515" s="0" t="s">
        <v>1221</v>
      </c>
      <c r="E4515" s="395" t="n">
        <v>275.94</v>
      </c>
    </row>
    <row r="4516" customFormat="false" ht="12.75" hidden="false" customHeight="false" outlineLevel="0" collapsed="false">
      <c r="A4516" s="0" t="n">
        <v>7227</v>
      </c>
      <c r="B4516" s="0" t="s">
        <v>5701</v>
      </c>
      <c r="C4516" s="0" t="s">
        <v>88</v>
      </c>
      <c r="D4516" s="0" t="s">
        <v>1221</v>
      </c>
      <c r="E4516" s="395" t="n">
        <v>314.09</v>
      </c>
    </row>
    <row r="4517" customFormat="false" ht="12.75" hidden="false" customHeight="false" outlineLevel="0" collapsed="false">
      <c r="A4517" s="0" t="n">
        <v>7212</v>
      </c>
      <c r="B4517" s="0" t="s">
        <v>5702</v>
      </c>
      <c r="C4517" s="0" t="s">
        <v>88</v>
      </c>
      <c r="D4517" s="0" t="s">
        <v>1221</v>
      </c>
      <c r="E4517" s="395" t="n">
        <v>345.11</v>
      </c>
    </row>
    <row r="4518" customFormat="false" ht="12.75" hidden="false" customHeight="false" outlineLevel="0" collapsed="false">
      <c r="A4518" s="0" t="n">
        <v>7229</v>
      </c>
      <c r="B4518" s="0" t="s">
        <v>5703</v>
      </c>
      <c r="C4518" s="0" t="s">
        <v>88</v>
      </c>
      <c r="D4518" s="0" t="s">
        <v>1221</v>
      </c>
      <c r="E4518" s="395" t="n">
        <v>218.75</v>
      </c>
    </row>
    <row r="4519" customFormat="false" ht="12.75" hidden="false" customHeight="false" outlineLevel="0" collapsed="false">
      <c r="A4519" s="0" t="n">
        <v>7230</v>
      </c>
      <c r="B4519" s="0" t="s">
        <v>5704</v>
      </c>
      <c r="C4519" s="0" t="s">
        <v>88</v>
      </c>
      <c r="D4519" s="0" t="s">
        <v>1221</v>
      </c>
      <c r="E4519" s="395" t="n">
        <v>364.18</v>
      </c>
    </row>
    <row r="4520" customFormat="false" ht="12.75" hidden="false" customHeight="false" outlineLevel="0" collapsed="false">
      <c r="A4520" s="0" t="n">
        <v>7231</v>
      </c>
      <c r="B4520" s="0" t="s">
        <v>5705</v>
      </c>
      <c r="C4520" s="0" t="s">
        <v>88</v>
      </c>
      <c r="D4520" s="0" t="s">
        <v>1221</v>
      </c>
      <c r="E4520" s="395" t="n">
        <v>516.62</v>
      </c>
    </row>
    <row r="4521" customFormat="false" ht="12.75" hidden="false" customHeight="false" outlineLevel="0" collapsed="false">
      <c r="A4521" s="0" t="n">
        <v>7220</v>
      </c>
      <c r="B4521" s="0" t="s">
        <v>5706</v>
      </c>
      <c r="C4521" s="0" t="s">
        <v>88</v>
      </c>
      <c r="D4521" s="0" t="s">
        <v>1221</v>
      </c>
      <c r="E4521" s="395" t="n">
        <v>637.72</v>
      </c>
    </row>
    <row r="4522" customFormat="false" ht="12.75" hidden="false" customHeight="false" outlineLevel="0" collapsed="false">
      <c r="A4522" s="0" t="n">
        <v>34447</v>
      </c>
      <c r="B4522" s="0" t="s">
        <v>5707</v>
      </c>
      <c r="C4522" s="0" t="s">
        <v>88</v>
      </c>
      <c r="D4522" s="0" t="s">
        <v>1221</v>
      </c>
      <c r="E4522" s="395" t="n">
        <v>713.06</v>
      </c>
    </row>
    <row r="4523" customFormat="false" ht="12.75" hidden="false" customHeight="false" outlineLevel="0" collapsed="false">
      <c r="A4523" s="0" t="n">
        <v>7233</v>
      </c>
      <c r="B4523" s="0" t="s">
        <v>5708</v>
      </c>
      <c r="C4523" s="0" t="s">
        <v>88</v>
      </c>
      <c r="D4523" s="0" t="s">
        <v>1221</v>
      </c>
      <c r="E4523" s="395" t="n">
        <v>817.99</v>
      </c>
    </row>
    <row r="4524" customFormat="false" ht="12.75" hidden="false" customHeight="false" outlineLevel="0" collapsed="false">
      <c r="A4524" s="0" t="n">
        <v>40740</v>
      </c>
      <c r="B4524" s="0" t="s">
        <v>5709</v>
      </c>
      <c r="C4524" s="0" t="s">
        <v>751</v>
      </c>
      <c r="D4524" s="0" t="s">
        <v>1221</v>
      </c>
      <c r="E4524" s="395" t="n">
        <v>211.04</v>
      </c>
    </row>
    <row r="4525" customFormat="false" ht="12.75" hidden="false" customHeight="false" outlineLevel="0" collapsed="false">
      <c r="A4525" s="0" t="n">
        <v>25007</v>
      </c>
      <c r="B4525" s="0" t="s">
        <v>5710</v>
      </c>
      <c r="C4525" s="0" t="s">
        <v>751</v>
      </c>
      <c r="D4525" s="0" t="s">
        <v>1228</v>
      </c>
      <c r="E4525" s="395" t="n">
        <v>60.39</v>
      </c>
    </row>
    <row r="4526" customFormat="false" ht="12.75" hidden="false" customHeight="false" outlineLevel="0" collapsed="false">
      <c r="A4526" s="0" t="n">
        <v>43071</v>
      </c>
      <c r="B4526" s="0" t="s">
        <v>5711</v>
      </c>
      <c r="C4526" s="0" t="s">
        <v>751</v>
      </c>
      <c r="D4526" s="0" t="s">
        <v>1221</v>
      </c>
      <c r="E4526" s="395" t="n">
        <v>237.64</v>
      </c>
    </row>
    <row r="4527" customFormat="false" ht="12.75" hidden="false" customHeight="false" outlineLevel="0" collapsed="false">
      <c r="A4527" s="0" t="n">
        <v>39520</v>
      </c>
      <c r="B4527" s="0" t="s">
        <v>5712</v>
      </c>
      <c r="C4527" s="0" t="s">
        <v>751</v>
      </c>
      <c r="D4527" s="0" t="s">
        <v>1221</v>
      </c>
      <c r="E4527" s="395" t="n">
        <v>193.87</v>
      </c>
    </row>
    <row r="4528" customFormat="false" ht="12.75" hidden="false" customHeight="false" outlineLevel="0" collapsed="false">
      <c r="A4528" s="0" t="n">
        <v>39521</v>
      </c>
      <c r="B4528" s="0" t="s">
        <v>5713</v>
      </c>
      <c r="C4528" s="0" t="s">
        <v>751</v>
      </c>
      <c r="D4528" s="0" t="s">
        <v>1221</v>
      </c>
      <c r="E4528" s="395" t="n">
        <v>200.21</v>
      </c>
    </row>
    <row r="4529" customFormat="false" ht="12.75" hidden="false" customHeight="false" outlineLevel="0" collapsed="false">
      <c r="A4529" s="0" t="n">
        <v>39522</v>
      </c>
      <c r="B4529" s="0" t="s">
        <v>5714</v>
      </c>
      <c r="C4529" s="0" t="s">
        <v>751</v>
      </c>
      <c r="D4529" s="0" t="s">
        <v>1221</v>
      </c>
      <c r="E4529" s="395" t="n">
        <v>206.74</v>
      </c>
    </row>
    <row r="4530" customFormat="false" ht="12.75" hidden="false" customHeight="false" outlineLevel="0" collapsed="false">
      <c r="A4530" s="0" t="n">
        <v>7243</v>
      </c>
      <c r="B4530" s="0" t="s">
        <v>5715</v>
      </c>
      <c r="C4530" s="0" t="s">
        <v>751</v>
      </c>
      <c r="D4530" s="0" t="s">
        <v>1221</v>
      </c>
      <c r="E4530" s="395" t="n">
        <v>63.11</v>
      </c>
    </row>
    <row r="4531" customFormat="false" ht="12.75" hidden="false" customHeight="false" outlineLevel="0" collapsed="false">
      <c r="A4531" s="0" t="n">
        <v>11067</v>
      </c>
      <c r="B4531" s="0" t="s">
        <v>5716</v>
      </c>
      <c r="C4531" s="0" t="s">
        <v>88</v>
      </c>
      <c r="D4531" s="0" t="s">
        <v>1221</v>
      </c>
      <c r="E4531" s="395" t="n">
        <v>585.64</v>
      </c>
    </row>
    <row r="4532" customFormat="false" ht="12.75" hidden="false" customHeight="false" outlineLevel="0" collapsed="false">
      <c r="A4532" s="0" t="n">
        <v>11068</v>
      </c>
      <c r="B4532" s="0" t="s">
        <v>5717</v>
      </c>
      <c r="C4532" s="0" t="s">
        <v>88</v>
      </c>
      <c r="D4532" s="0" t="s">
        <v>1221</v>
      </c>
      <c r="E4532" s="395" t="n">
        <v>739.86</v>
      </c>
    </row>
    <row r="4533" customFormat="false" ht="12.75" hidden="false" customHeight="false" outlineLevel="0" collapsed="false">
      <c r="A4533" s="0" t="n">
        <v>7246</v>
      </c>
      <c r="B4533" s="0" t="s">
        <v>5718</v>
      </c>
      <c r="C4533" s="0" t="s">
        <v>88</v>
      </c>
      <c r="D4533" s="0" t="s">
        <v>1221</v>
      </c>
      <c r="E4533" s="395" t="n">
        <v>52.49</v>
      </c>
    </row>
    <row r="4534" customFormat="false" ht="12.75" hidden="false" customHeight="false" outlineLevel="0" collapsed="false">
      <c r="A4534" s="0" t="n">
        <v>41097</v>
      </c>
      <c r="B4534" s="0" t="s">
        <v>5719</v>
      </c>
      <c r="C4534" s="0" t="s">
        <v>1383</v>
      </c>
      <c r="D4534" s="0" t="s">
        <v>1221</v>
      </c>
      <c r="E4534" s="395" t="n">
        <v>3337.65</v>
      </c>
    </row>
    <row r="4535" customFormat="false" ht="12.75" hidden="false" customHeight="false" outlineLevel="0" collapsed="false">
      <c r="A4535" s="0" t="n">
        <v>12869</v>
      </c>
      <c r="B4535" s="0" t="s">
        <v>5720</v>
      </c>
      <c r="C4535" s="0" t="s">
        <v>1381</v>
      </c>
      <c r="D4535" s="0" t="s">
        <v>1221</v>
      </c>
      <c r="E4535" s="395" t="n">
        <v>18.74</v>
      </c>
    </row>
    <row r="4536" customFormat="false" ht="12.75" hidden="false" customHeight="false" outlineLevel="0" collapsed="false">
      <c r="A4536" s="0" t="n">
        <v>1574</v>
      </c>
      <c r="B4536" s="0" t="s">
        <v>5721</v>
      </c>
      <c r="C4536" s="0" t="s">
        <v>88</v>
      </c>
      <c r="D4536" s="0" t="s">
        <v>1221</v>
      </c>
      <c r="E4536" s="395" t="n">
        <v>1.39</v>
      </c>
    </row>
    <row r="4537" customFormat="false" ht="12.75" hidden="false" customHeight="false" outlineLevel="0" collapsed="false">
      <c r="A4537" s="0" t="n">
        <v>1581</v>
      </c>
      <c r="B4537" s="0" t="s">
        <v>5722</v>
      </c>
      <c r="C4537" s="0" t="s">
        <v>88</v>
      </c>
      <c r="D4537" s="0" t="s">
        <v>1221</v>
      </c>
      <c r="E4537" s="395" t="n">
        <v>9.68</v>
      </c>
    </row>
    <row r="4538" customFormat="false" ht="12.75" hidden="false" customHeight="false" outlineLevel="0" collapsed="false">
      <c r="A4538" s="0" t="n">
        <v>1575</v>
      </c>
      <c r="B4538" s="0" t="s">
        <v>5723</v>
      </c>
      <c r="C4538" s="0" t="s">
        <v>88</v>
      </c>
      <c r="D4538" s="0" t="s">
        <v>1221</v>
      </c>
      <c r="E4538" s="395" t="n">
        <v>1.65</v>
      </c>
    </row>
    <row r="4539" customFormat="false" ht="12.75" hidden="false" customHeight="false" outlineLevel="0" collapsed="false">
      <c r="A4539" s="0" t="n">
        <v>1570</v>
      </c>
      <c r="B4539" s="0" t="s">
        <v>5724</v>
      </c>
      <c r="C4539" s="0" t="s">
        <v>88</v>
      </c>
      <c r="D4539" s="0" t="s">
        <v>1221</v>
      </c>
      <c r="E4539" s="395" t="n">
        <v>0.83</v>
      </c>
    </row>
    <row r="4540" customFormat="false" ht="12.75" hidden="false" customHeight="false" outlineLevel="0" collapsed="false">
      <c r="A4540" s="0" t="n">
        <v>1576</v>
      </c>
      <c r="B4540" s="0" t="s">
        <v>5725</v>
      </c>
      <c r="C4540" s="0" t="s">
        <v>88</v>
      </c>
      <c r="D4540" s="0" t="s">
        <v>1221</v>
      </c>
      <c r="E4540" s="395" t="n">
        <v>2.29</v>
      </c>
    </row>
    <row r="4541" customFormat="false" ht="12.75" hidden="false" customHeight="false" outlineLevel="0" collapsed="false">
      <c r="A4541" s="0" t="n">
        <v>1577</v>
      </c>
      <c r="B4541" s="0" t="s">
        <v>859</v>
      </c>
      <c r="C4541" s="0" t="s">
        <v>88</v>
      </c>
      <c r="D4541" s="0" t="s">
        <v>1221</v>
      </c>
      <c r="E4541" s="395" t="n">
        <v>2.58</v>
      </c>
    </row>
    <row r="4542" customFormat="false" ht="12.75" hidden="false" customHeight="false" outlineLevel="0" collapsed="false">
      <c r="A4542" s="0" t="n">
        <v>1571</v>
      </c>
      <c r="B4542" s="0" t="s">
        <v>5726</v>
      </c>
      <c r="C4542" s="0" t="s">
        <v>88</v>
      </c>
      <c r="D4542" s="0" t="s">
        <v>1221</v>
      </c>
      <c r="E4542" s="395" t="n">
        <v>1.08</v>
      </c>
    </row>
    <row r="4543" customFormat="false" ht="12.75" hidden="false" customHeight="false" outlineLevel="0" collapsed="false">
      <c r="A4543" s="0" t="n">
        <v>1578</v>
      </c>
      <c r="B4543" s="0" t="s">
        <v>860</v>
      </c>
      <c r="C4543" s="0" t="s">
        <v>88</v>
      </c>
      <c r="D4543" s="0" t="s">
        <v>1221</v>
      </c>
      <c r="E4543" s="395" t="n">
        <v>4.48</v>
      </c>
    </row>
    <row r="4544" customFormat="false" ht="12.75" hidden="false" customHeight="false" outlineLevel="0" collapsed="false">
      <c r="A4544" s="0" t="n">
        <v>1573</v>
      </c>
      <c r="B4544" s="0" t="s">
        <v>5727</v>
      </c>
      <c r="C4544" s="0" t="s">
        <v>88</v>
      </c>
      <c r="D4544" s="0" t="s">
        <v>1221</v>
      </c>
      <c r="E4544" s="395" t="n">
        <v>1.29</v>
      </c>
    </row>
    <row r="4545" customFormat="false" ht="12.75" hidden="false" customHeight="false" outlineLevel="0" collapsed="false">
      <c r="A4545" s="0" t="n">
        <v>1579</v>
      </c>
      <c r="B4545" s="0" t="s">
        <v>5728</v>
      </c>
      <c r="C4545" s="0" t="s">
        <v>88</v>
      </c>
      <c r="D4545" s="0" t="s">
        <v>1221</v>
      </c>
      <c r="E4545" s="395" t="n">
        <v>5.59</v>
      </c>
    </row>
    <row r="4546" customFormat="false" ht="12.75" hidden="false" customHeight="false" outlineLevel="0" collapsed="false">
      <c r="A4546" s="0" t="n">
        <v>1580</v>
      </c>
      <c r="B4546" s="0" t="s">
        <v>5729</v>
      </c>
      <c r="C4546" s="0" t="s">
        <v>88</v>
      </c>
      <c r="D4546" s="0" t="s">
        <v>1221</v>
      </c>
      <c r="E4546" s="395" t="n">
        <v>6.88</v>
      </c>
    </row>
    <row r="4547" customFormat="false" ht="12.75" hidden="false" customHeight="false" outlineLevel="0" collapsed="false">
      <c r="A4547" s="0" t="n">
        <v>39321</v>
      </c>
      <c r="B4547" s="0" t="s">
        <v>5730</v>
      </c>
      <c r="C4547" s="0" t="s">
        <v>88</v>
      </c>
      <c r="D4547" s="0" t="s">
        <v>1221</v>
      </c>
      <c r="E4547" s="395" t="n">
        <v>20.05</v>
      </c>
    </row>
    <row r="4548" customFormat="false" ht="12.75" hidden="false" customHeight="false" outlineLevel="0" collapsed="false">
      <c r="A4548" s="0" t="n">
        <v>39319</v>
      </c>
      <c r="B4548" s="0" t="s">
        <v>5731</v>
      </c>
      <c r="C4548" s="0" t="s">
        <v>88</v>
      </c>
      <c r="D4548" s="0" t="s">
        <v>1221</v>
      </c>
      <c r="E4548" s="395" t="n">
        <v>7.83</v>
      </c>
    </row>
    <row r="4549" customFormat="false" ht="12.75" hidden="false" customHeight="false" outlineLevel="0" collapsed="false">
      <c r="A4549" s="0" t="n">
        <v>39320</v>
      </c>
      <c r="B4549" s="0" t="s">
        <v>5732</v>
      </c>
      <c r="C4549" s="0" t="s">
        <v>88</v>
      </c>
      <c r="D4549" s="0" t="s">
        <v>1221</v>
      </c>
      <c r="E4549" s="395" t="n">
        <v>13.01</v>
      </c>
    </row>
    <row r="4550" customFormat="false" ht="12.75" hidden="false" customHeight="false" outlineLevel="0" collapsed="false">
      <c r="A4550" s="0" t="n">
        <v>1591</v>
      </c>
      <c r="B4550" s="0" t="s">
        <v>5733</v>
      </c>
      <c r="C4550" s="0" t="s">
        <v>88</v>
      </c>
      <c r="D4550" s="0" t="s">
        <v>1221</v>
      </c>
      <c r="E4550" s="395" t="n">
        <v>21.35</v>
      </c>
    </row>
    <row r="4551" customFormat="false" ht="12.75" hidden="false" customHeight="false" outlineLevel="0" collapsed="false">
      <c r="A4551" s="0" t="n">
        <v>1547</v>
      </c>
      <c r="B4551" s="0" t="s">
        <v>5734</v>
      </c>
      <c r="C4551" s="0" t="s">
        <v>88</v>
      </c>
      <c r="D4551" s="0" t="s">
        <v>1221</v>
      </c>
      <c r="E4551" s="395" t="n">
        <v>111.9</v>
      </c>
    </row>
    <row r="4552" customFormat="false" ht="12.75" hidden="false" customHeight="false" outlineLevel="0" collapsed="false">
      <c r="A4552" s="0" t="n">
        <v>38196</v>
      </c>
      <c r="B4552" s="0" t="s">
        <v>5735</v>
      </c>
      <c r="C4552" s="0" t="s">
        <v>88</v>
      </c>
      <c r="D4552" s="0" t="s">
        <v>1221</v>
      </c>
      <c r="E4552" s="395" t="n">
        <v>21.79</v>
      </c>
    </row>
    <row r="4553" customFormat="false" ht="12.75" hidden="false" customHeight="false" outlineLevel="0" collapsed="false">
      <c r="A4553" s="0" t="n">
        <v>1543</v>
      </c>
      <c r="B4553" s="0" t="s">
        <v>5736</v>
      </c>
      <c r="C4553" s="0" t="s">
        <v>88</v>
      </c>
      <c r="D4553" s="0" t="s">
        <v>1221</v>
      </c>
      <c r="E4553" s="395" t="n">
        <v>23.16</v>
      </c>
    </row>
    <row r="4554" customFormat="false" ht="12.75" hidden="false" customHeight="false" outlineLevel="0" collapsed="false">
      <c r="A4554" s="0" t="n">
        <v>1585</v>
      </c>
      <c r="B4554" s="0" t="s">
        <v>5737</v>
      </c>
      <c r="C4554" s="0" t="s">
        <v>88</v>
      </c>
      <c r="D4554" s="0" t="s">
        <v>1221</v>
      </c>
      <c r="E4554" s="395" t="n">
        <v>4.48</v>
      </c>
    </row>
    <row r="4555" customFormat="false" ht="12.75" hidden="false" customHeight="false" outlineLevel="0" collapsed="false">
      <c r="A4555" s="0" t="n">
        <v>1593</v>
      </c>
      <c r="B4555" s="0" t="s">
        <v>5738</v>
      </c>
      <c r="C4555" s="0" t="s">
        <v>88</v>
      </c>
      <c r="D4555" s="0" t="s">
        <v>1221</v>
      </c>
      <c r="E4555" s="395" t="n">
        <v>23.82</v>
      </c>
    </row>
    <row r="4556" customFormat="false" ht="12.75" hidden="false" customHeight="false" outlineLevel="0" collapsed="false">
      <c r="A4556" s="0" t="n">
        <v>11838</v>
      </c>
      <c r="B4556" s="0" t="s">
        <v>5739</v>
      </c>
      <c r="C4556" s="0" t="s">
        <v>88</v>
      </c>
      <c r="D4556" s="0" t="s">
        <v>1221</v>
      </c>
      <c r="E4556" s="395" t="n">
        <v>31.43</v>
      </c>
    </row>
    <row r="4557" customFormat="false" ht="12.75" hidden="false" customHeight="false" outlineLevel="0" collapsed="false">
      <c r="A4557" s="0" t="n">
        <v>1594</v>
      </c>
      <c r="B4557" s="0" t="s">
        <v>5740</v>
      </c>
      <c r="C4557" s="0" t="s">
        <v>88</v>
      </c>
      <c r="D4557" s="0" t="s">
        <v>1221</v>
      </c>
      <c r="E4557" s="395" t="n">
        <v>31.77</v>
      </c>
    </row>
    <row r="4558" customFormat="false" ht="12.75" hidden="false" customHeight="false" outlineLevel="0" collapsed="false">
      <c r="A4558" s="0" t="n">
        <v>1586</v>
      </c>
      <c r="B4558" s="0" t="s">
        <v>5741</v>
      </c>
      <c r="C4558" s="0" t="s">
        <v>88</v>
      </c>
      <c r="D4558" s="0" t="s">
        <v>1221</v>
      </c>
      <c r="E4558" s="395" t="n">
        <v>5.67</v>
      </c>
    </row>
    <row r="4559" customFormat="false" ht="12.75" hidden="false" customHeight="false" outlineLevel="0" collapsed="false">
      <c r="A4559" s="0" t="n">
        <v>11839</v>
      </c>
      <c r="B4559" s="0" t="s">
        <v>5742</v>
      </c>
      <c r="C4559" s="0" t="s">
        <v>88</v>
      </c>
      <c r="D4559" s="0" t="s">
        <v>1221</v>
      </c>
      <c r="E4559" s="395" t="n">
        <v>45.73</v>
      </c>
    </row>
    <row r="4560" customFormat="false" ht="12.75" hidden="false" customHeight="false" outlineLevel="0" collapsed="false">
      <c r="A4560" s="0" t="n">
        <v>1587</v>
      </c>
      <c r="B4560" s="0" t="s">
        <v>5743</v>
      </c>
      <c r="C4560" s="0" t="s">
        <v>88</v>
      </c>
      <c r="D4560" s="0" t="s">
        <v>1221</v>
      </c>
      <c r="E4560" s="395" t="n">
        <v>5.78</v>
      </c>
    </row>
    <row r="4561" customFormat="false" ht="12.75" hidden="false" customHeight="false" outlineLevel="0" collapsed="false">
      <c r="A4561" s="0" t="n">
        <v>1545</v>
      </c>
      <c r="B4561" s="0" t="s">
        <v>5744</v>
      </c>
      <c r="C4561" s="0" t="s">
        <v>88</v>
      </c>
      <c r="D4561" s="0" t="s">
        <v>1221</v>
      </c>
      <c r="E4561" s="395" t="n">
        <v>54.87</v>
      </c>
    </row>
    <row r="4562" customFormat="false" ht="12.75" hidden="false" customHeight="false" outlineLevel="0" collapsed="false">
      <c r="A4562" s="0" t="n">
        <v>1588</v>
      </c>
      <c r="B4562" s="0" t="s">
        <v>5745</v>
      </c>
      <c r="C4562" s="0" t="s">
        <v>88</v>
      </c>
      <c r="D4562" s="0" t="s">
        <v>1221</v>
      </c>
      <c r="E4562" s="395" t="n">
        <v>7.93</v>
      </c>
    </row>
    <row r="4563" customFormat="false" ht="12.75" hidden="false" customHeight="false" outlineLevel="0" collapsed="false">
      <c r="A4563" s="0" t="n">
        <v>1535</v>
      </c>
      <c r="B4563" s="0" t="s">
        <v>5746</v>
      </c>
      <c r="C4563" s="0" t="s">
        <v>88</v>
      </c>
      <c r="D4563" s="0" t="s">
        <v>1221</v>
      </c>
      <c r="E4563" s="395" t="n">
        <v>4.57</v>
      </c>
    </row>
    <row r="4564" customFormat="false" ht="12.75" hidden="false" customHeight="false" outlineLevel="0" collapsed="false">
      <c r="A4564" s="0" t="n">
        <v>1589</v>
      </c>
      <c r="B4564" s="0" t="s">
        <v>5747</v>
      </c>
      <c r="C4564" s="0" t="s">
        <v>88</v>
      </c>
      <c r="D4564" s="0" t="s">
        <v>1221</v>
      </c>
      <c r="E4564" s="395" t="n">
        <v>8.18</v>
      </c>
    </row>
    <row r="4565" customFormat="false" ht="12.75" hidden="false" customHeight="false" outlineLevel="0" collapsed="false">
      <c r="A4565" s="0" t="n">
        <v>1546</v>
      </c>
      <c r="B4565" s="0" t="s">
        <v>5748</v>
      </c>
      <c r="C4565" s="0" t="s">
        <v>88</v>
      </c>
      <c r="D4565" s="0" t="s">
        <v>1221</v>
      </c>
      <c r="E4565" s="395" t="n">
        <v>92.6</v>
      </c>
    </row>
    <row r="4566" customFormat="false" ht="12.75" hidden="false" customHeight="false" outlineLevel="0" collapsed="false">
      <c r="A4566" s="0" t="n">
        <v>1590</v>
      </c>
      <c r="B4566" s="0" t="s">
        <v>5749</v>
      </c>
      <c r="C4566" s="0" t="s">
        <v>88</v>
      </c>
      <c r="D4566" s="0" t="s">
        <v>1221</v>
      </c>
      <c r="E4566" s="395" t="n">
        <v>14.4</v>
      </c>
    </row>
    <row r="4567" customFormat="false" ht="12.75" hidden="false" customHeight="false" outlineLevel="0" collapsed="false">
      <c r="A4567" s="0" t="n">
        <v>1542</v>
      </c>
      <c r="B4567" s="0" t="s">
        <v>5750</v>
      </c>
      <c r="C4567" s="0" t="s">
        <v>88</v>
      </c>
      <c r="D4567" s="0" t="s">
        <v>1221</v>
      </c>
      <c r="E4567" s="395" t="n">
        <v>19.08</v>
      </c>
    </row>
    <row r="4568" customFormat="false" ht="12.75" hidden="false" customHeight="false" outlineLevel="0" collapsed="false">
      <c r="A4568" s="0" t="n">
        <v>38415</v>
      </c>
      <c r="B4568" s="0" t="s">
        <v>5751</v>
      </c>
      <c r="C4568" s="0" t="s">
        <v>88</v>
      </c>
      <c r="D4568" s="0" t="s">
        <v>1221</v>
      </c>
      <c r="E4568" s="395" t="n">
        <v>931.65</v>
      </c>
    </row>
    <row r="4569" customFormat="false" ht="12.75" hidden="false" customHeight="false" outlineLevel="0" collapsed="false">
      <c r="A4569" s="0" t="n">
        <v>38414</v>
      </c>
      <c r="B4569" s="0" t="s">
        <v>5752</v>
      </c>
      <c r="C4569" s="0" t="s">
        <v>88</v>
      </c>
      <c r="D4569" s="0" t="s">
        <v>1221</v>
      </c>
      <c r="E4569" s="395" t="n">
        <v>1307.58</v>
      </c>
    </row>
    <row r="4570" customFormat="false" ht="12.75" hidden="false" customHeight="false" outlineLevel="0" collapsed="false">
      <c r="A4570" s="0" t="n">
        <v>38128</v>
      </c>
      <c r="B4570" s="0" t="s">
        <v>5753</v>
      </c>
      <c r="C4570" s="0" t="s">
        <v>753</v>
      </c>
      <c r="D4570" s="0" t="s">
        <v>1228</v>
      </c>
      <c r="E4570" s="395" t="n">
        <v>0.65</v>
      </c>
    </row>
    <row r="4571" customFormat="false" ht="12.75" hidden="false" customHeight="false" outlineLevel="0" collapsed="false">
      <c r="A4571" s="0" t="n">
        <v>7253</v>
      </c>
      <c r="B4571" s="0" t="s">
        <v>5754</v>
      </c>
      <c r="C4571" s="0" t="s">
        <v>757</v>
      </c>
      <c r="D4571" s="0" t="s">
        <v>1221</v>
      </c>
      <c r="E4571" s="395" t="n">
        <v>139.28</v>
      </c>
    </row>
    <row r="4572" customFormat="false" ht="12.75" hidden="false" customHeight="false" outlineLevel="0" collapsed="false">
      <c r="A4572" s="0" t="n">
        <v>4806</v>
      </c>
      <c r="B4572" s="0" t="s">
        <v>5755</v>
      </c>
      <c r="C4572" s="0" t="s">
        <v>740</v>
      </c>
      <c r="D4572" s="0" t="s">
        <v>1221</v>
      </c>
      <c r="E4572" s="395" t="n">
        <v>19.87</v>
      </c>
    </row>
    <row r="4573" customFormat="false" ht="12.75" hidden="false" customHeight="false" outlineLevel="0" collapsed="false">
      <c r="A4573" s="0" t="n">
        <v>34401</v>
      </c>
      <c r="B4573" s="0" t="s">
        <v>5756</v>
      </c>
      <c r="C4573" s="0" t="s">
        <v>88</v>
      </c>
      <c r="D4573" s="0" t="s">
        <v>1221</v>
      </c>
      <c r="E4573" s="395" t="n">
        <v>2</v>
      </c>
    </row>
    <row r="4574" customFormat="false" ht="12.75" hidden="false" customHeight="false" outlineLevel="0" collapsed="false">
      <c r="A4574" s="0" t="n">
        <v>7260</v>
      </c>
      <c r="B4574" s="0" t="s">
        <v>5757</v>
      </c>
      <c r="C4574" s="0" t="s">
        <v>88</v>
      </c>
      <c r="D4574" s="0" t="s">
        <v>1221</v>
      </c>
      <c r="E4574" s="395" t="n">
        <v>1.78</v>
      </c>
    </row>
    <row r="4575" customFormat="false" ht="12.75" hidden="false" customHeight="false" outlineLevel="0" collapsed="false">
      <c r="A4575" s="0" t="n">
        <v>7256</v>
      </c>
      <c r="B4575" s="0" t="s">
        <v>5758</v>
      </c>
      <c r="C4575" s="0" t="s">
        <v>88</v>
      </c>
      <c r="D4575" s="0" t="s">
        <v>1221</v>
      </c>
      <c r="E4575" s="395" t="n">
        <v>1.76</v>
      </c>
    </row>
    <row r="4576" customFormat="false" ht="12.75" hidden="false" customHeight="false" outlineLevel="0" collapsed="false">
      <c r="A4576" s="0" t="n">
        <v>7258</v>
      </c>
      <c r="B4576" s="0" t="s">
        <v>841</v>
      </c>
      <c r="C4576" s="0" t="s">
        <v>88</v>
      </c>
      <c r="D4576" s="0" t="s">
        <v>1221</v>
      </c>
      <c r="E4576" s="395" t="n">
        <v>0.72</v>
      </c>
    </row>
    <row r="4577" customFormat="false" ht="12.75" hidden="false" customHeight="false" outlineLevel="0" collapsed="false">
      <c r="A4577" s="0" t="n">
        <v>34400</v>
      </c>
      <c r="B4577" s="0" t="s">
        <v>5759</v>
      </c>
      <c r="C4577" s="0" t="s">
        <v>88</v>
      </c>
      <c r="D4577" s="0" t="s">
        <v>1221</v>
      </c>
      <c r="E4577" s="395" t="n">
        <v>3.09</v>
      </c>
    </row>
    <row r="4578" customFormat="false" ht="12.75" hidden="false" customHeight="false" outlineLevel="0" collapsed="false">
      <c r="A4578" s="0" t="n">
        <v>10617</v>
      </c>
      <c r="B4578" s="0" t="s">
        <v>5760</v>
      </c>
      <c r="C4578" s="0" t="s">
        <v>88</v>
      </c>
      <c r="D4578" s="0" t="s">
        <v>1221</v>
      </c>
      <c r="E4578" s="395" t="n">
        <v>5.9</v>
      </c>
    </row>
    <row r="4579" customFormat="false" ht="12.75" hidden="false" customHeight="false" outlineLevel="0" collapsed="false">
      <c r="A4579" s="0" t="n">
        <v>7274</v>
      </c>
      <c r="B4579" s="0" t="s">
        <v>5761</v>
      </c>
      <c r="C4579" s="0" t="s">
        <v>88</v>
      </c>
      <c r="D4579" s="0" t="s">
        <v>1223</v>
      </c>
      <c r="E4579" s="395" t="n">
        <v>67.69</v>
      </c>
    </row>
    <row r="4580" customFormat="false" ht="12.75" hidden="false" customHeight="false" outlineLevel="0" collapsed="false">
      <c r="A4580" s="0" t="n">
        <v>11663</v>
      </c>
      <c r="B4580" s="0" t="s">
        <v>5762</v>
      </c>
      <c r="C4580" s="0" t="s">
        <v>88</v>
      </c>
      <c r="D4580" s="0" t="s">
        <v>1223</v>
      </c>
      <c r="E4580" s="395" t="n">
        <v>556.78</v>
      </c>
    </row>
    <row r="4581" customFormat="false" ht="12.75" hidden="false" customHeight="false" outlineLevel="0" collapsed="false">
      <c r="A4581" s="0" t="n">
        <v>154</v>
      </c>
      <c r="B4581" s="0" t="s">
        <v>5763</v>
      </c>
      <c r="C4581" s="0" t="s">
        <v>1271</v>
      </c>
      <c r="D4581" s="0" t="s">
        <v>1221</v>
      </c>
      <c r="E4581" s="395" t="n">
        <v>78.88</v>
      </c>
    </row>
    <row r="4582" customFormat="false" ht="12.75" hidden="false" customHeight="false" outlineLevel="0" collapsed="false">
      <c r="A4582" s="0" t="n">
        <v>38121</v>
      </c>
      <c r="B4582" s="0" t="s">
        <v>5764</v>
      </c>
      <c r="C4582" s="0" t="s">
        <v>1271</v>
      </c>
      <c r="D4582" s="0" t="s">
        <v>1221</v>
      </c>
      <c r="E4582" s="395" t="n">
        <v>19.61</v>
      </c>
    </row>
    <row r="4583" customFormat="false" ht="12.75" hidden="false" customHeight="false" outlineLevel="0" collapsed="false">
      <c r="A4583" s="0" t="n">
        <v>43776</v>
      </c>
      <c r="B4583" s="0" t="s">
        <v>5765</v>
      </c>
      <c r="C4583" s="0" t="s">
        <v>1271</v>
      </c>
      <c r="D4583" s="0" t="s">
        <v>1221</v>
      </c>
      <c r="E4583" s="395" t="n">
        <v>27.86</v>
      </c>
    </row>
    <row r="4584" customFormat="false" ht="12.75" hidden="false" customHeight="false" outlineLevel="0" collapsed="false">
      <c r="A4584" s="0" t="n">
        <v>7343</v>
      </c>
      <c r="B4584" s="0" t="s">
        <v>5766</v>
      </c>
      <c r="C4584" s="0" t="s">
        <v>1271</v>
      </c>
      <c r="D4584" s="0" t="s">
        <v>1221</v>
      </c>
      <c r="E4584" s="395" t="n">
        <v>17.35</v>
      </c>
    </row>
    <row r="4585" customFormat="false" ht="12.75" hidden="false" customHeight="false" outlineLevel="0" collapsed="false">
      <c r="A4585" s="0" t="n">
        <v>7348</v>
      </c>
      <c r="B4585" s="0" t="s">
        <v>5767</v>
      </c>
      <c r="C4585" s="0" t="s">
        <v>1271</v>
      </c>
      <c r="D4585" s="0" t="s">
        <v>1221</v>
      </c>
      <c r="E4585" s="395" t="n">
        <v>16.03</v>
      </c>
    </row>
    <row r="4586" customFormat="false" ht="12.75" hidden="false" customHeight="false" outlineLevel="0" collapsed="false">
      <c r="A4586" s="0" t="n">
        <v>7313</v>
      </c>
      <c r="B4586" s="0" t="s">
        <v>5768</v>
      </c>
      <c r="C4586" s="0" t="s">
        <v>1271</v>
      </c>
      <c r="D4586" s="0" t="s">
        <v>1221</v>
      </c>
      <c r="E4586" s="395" t="n">
        <v>23.24</v>
      </c>
    </row>
    <row r="4587" customFormat="false" ht="12.75" hidden="false" customHeight="false" outlineLevel="0" collapsed="false">
      <c r="A4587" s="0" t="n">
        <v>7319</v>
      </c>
      <c r="B4587" s="0" t="s">
        <v>5769</v>
      </c>
      <c r="C4587" s="0" t="s">
        <v>1271</v>
      </c>
      <c r="D4587" s="0" t="s">
        <v>1221</v>
      </c>
      <c r="E4587" s="395" t="n">
        <v>13.3</v>
      </c>
    </row>
    <row r="4588" customFormat="false" ht="12.75" hidden="false" customHeight="false" outlineLevel="0" collapsed="false">
      <c r="A4588" s="0" t="n">
        <v>7314</v>
      </c>
      <c r="B4588" s="0" t="s">
        <v>5770</v>
      </c>
      <c r="C4588" s="0" t="s">
        <v>1271</v>
      </c>
      <c r="D4588" s="0" t="s">
        <v>1221</v>
      </c>
      <c r="E4588" s="395" t="n">
        <v>77.65</v>
      </c>
    </row>
    <row r="4589" customFormat="false" ht="12.75" hidden="false" customHeight="false" outlineLevel="0" collapsed="false">
      <c r="A4589" s="0" t="n">
        <v>7304</v>
      </c>
      <c r="B4589" s="0" t="s">
        <v>5771</v>
      </c>
      <c r="C4589" s="0" t="s">
        <v>1271</v>
      </c>
      <c r="D4589" s="0" t="s">
        <v>1221</v>
      </c>
      <c r="E4589" s="395" t="n">
        <v>82.56</v>
      </c>
    </row>
    <row r="4590" customFormat="false" ht="12.75" hidden="false" customHeight="false" outlineLevel="0" collapsed="false">
      <c r="A4590" s="0" t="n">
        <v>43649</v>
      </c>
      <c r="B4590" s="0" t="s">
        <v>5772</v>
      </c>
      <c r="C4590" s="0" t="s">
        <v>1271</v>
      </c>
      <c r="D4590" s="0" t="s">
        <v>1221</v>
      </c>
      <c r="E4590" s="395" t="n">
        <v>42.7</v>
      </c>
    </row>
    <row r="4591" customFormat="false" ht="12.75" hidden="false" customHeight="false" outlineLevel="0" collapsed="false">
      <c r="A4591" s="0" t="n">
        <v>43650</v>
      </c>
      <c r="B4591" s="0" t="s">
        <v>5773</v>
      </c>
      <c r="C4591" s="0" t="s">
        <v>1271</v>
      </c>
      <c r="D4591" s="0" t="s">
        <v>1221</v>
      </c>
      <c r="E4591" s="395" t="n">
        <v>40.35</v>
      </c>
    </row>
    <row r="4592" customFormat="false" ht="12.75" hidden="false" customHeight="false" outlineLevel="0" collapsed="false">
      <c r="A4592" s="0" t="n">
        <v>7311</v>
      </c>
      <c r="B4592" s="0" t="s">
        <v>5774</v>
      </c>
      <c r="C4592" s="0" t="s">
        <v>1271</v>
      </c>
      <c r="D4592" s="0" t="s">
        <v>1221</v>
      </c>
      <c r="E4592" s="395" t="n">
        <v>41.33</v>
      </c>
    </row>
    <row r="4593" customFormat="false" ht="12.75" hidden="false" customHeight="false" outlineLevel="0" collapsed="false">
      <c r="A4593" s="0" t="n">
        <v>7292</v>
      </c>
      <c r="B4593" s="0" t="s">
        <v>5775</v>
      </c>
      <c r="C4593" s="0" t="s">
        <v>1271</v>
      </c>
      <c r="D4593" s="0" t="s">
        <v>1228</v>
      </c>
      <c r="E4593" s="395" t="n">
        <v>40.02</v>
      </c>
    </row>
    <row r="4594" customFormat="false" ht="12.75" hidden="false" customHeight="false" outlineLevel="0" collapsed="false">
      <c r="A4594" s="0" t="n">
        <v>7293</v>
      </c>
      <c r="B4594" s="0" t="s">
        <v>5776</v>
      </c>
      <c r="C4594" s="0" t="s">
        <v>1271</v>
      </c>
      <c r="D4594" s="0" t="s">
        <v>1221</v>
      </c>
      <c r="E4594" s="395" t="n">
        <v>44.27</v>
      </c>
    </row>
    <row r="4595" customFormat="false" ht="12.75" hidden="false" customHeight="false" outlineLevel="0" collapsed="false">
      <c r="A4595" s="0" t="n">
        <v>7306</v>
      </c>
      <c r="B4595" s="0" t="s">
        <v>5777</v>
      </c>
      <c r="C4595" s="0" t="s">
        <v>1271</v>
      </c>
      <c r="D4595" s="0" t="s">
        <v>1221</v>
      </c>
      <c r="E4595" s="395" t="n">
        <v>48.86</v>
      </c>
    </row>
    <row r="4596" customFormat="false" ht="12.75" hidden="false" customHeight="false" outlineLevel="0" collapsed="false">
      <c r="A4596" s="0" t="n">
        <v>7288</v>
      </c>
      <c r="B4596" s="0" t="s">
        <v>5778</v>
      </c>
      <c r="C4596" s="0" t="s">
        <v>1271</v>
      </c>
      <c r="D4596" s="0" t="s">
        <v>1221</v>
      </c>
      <c r="E4596" s="395" t="n">
        <v>40.57</v>
      </c>
    </row>
    <row r="4597" customFormat="false" ht="12.75" hidden="false" customHeight="false" outlineLevel="0" collapsed="false">
      <c r="A4597" s="0" t="n">
        <v>43625</v>
      </c>
      <c r="B4597" s="0" t="s">
        <v>5779</v>
      </c>
      <c r="C4597" s="0" t="s">
        <v>1271</v>
      </c>
      <c r="D4597" s="0" t="s">
        <v>1221</v>
      </c>
      <c r="E4597" s="395" t="n">
        <v>32.76</v>
      </c>
    </row>
    <row r="4598" customFormat="false" ht="12.75" hidden="false" customHeight="false" outlineLevel="0" collapsed="false">
      <c r="A4598" s="0" t="n">
        <v>43647</v>
      </c>
      <c r="B4598" s="0" t="s">
        <v>5780</v>
      </c>
      <c r="C4598" s="0" t="s">
        <v>1271</v>
      </c>
      <c r="D4598" s="0" t="s">
        <v>1221</v>
      </c>
      <c r="E4598" s="395" t="n">
        <v>29.75</v>
      </c>
    </row>
    <row r="4599" customFormat="false" ht="12.75" hidden="false" customHeight="false" outlineLevel="0" collapsed="false">
      <c r="A4599" s="0" t="n">
        <v>43648</v>
      </c>
      <c r="B4599" s="0" t="s">
        <v>5781</v>
      </c>
      <c r="C4599" s="0" t="s">
        <v>1271</v>
      </c>
      <c r="D4599" s="0" t="s">
        <v>1221</v>
      </c>
      <c r="E4599" s="395" t="n">
        <v>28.71</v>
      </c>
    </row>
    <row r="4600" customFormat="false" ht="12.75" hidden="false" customHeight="false" outlineLevel="0" collapsed="false">
      <c r="A4600" s="0" t="n">
        <v>35693</v>
      </c>
      <c r="B4600" s="0" t="s">
        <v>5782</v>
      </c>
      <c r="C4600" s="0" t="s">
        <v>1271</v>
      </c>
      <c r="D4600" s="0" t="s">
        <v>1221</v>
      </c>
      <c r="E4600" s="395" t="n">
        <v>9.97</v>
      </c>
    </row>
    <row r="4601" customFormat="false" ht="12.75" hidden="false" customHeight="false" outlineLevel="0" collapsed="false">
      <c r="A4601" s="0" t="n">
        <v>7356</v>
      </c>
      <c r="B4601" s="0" t="s">
        <v>5783</v>
      </c>
      <c r="C4601" s="0" t="s">
        <v>1271</v>
      </c>
      <c r="D4601" s="0" t="s">
        <v>1228</v>
      </c>
      <c r="E4601" s="395" t="n">
        <v>23.91</v>
      </c>
    </row>
    <row r="4602" customFormat="false" ht="12.75" hidden="false" customHeight="false" outlineLevel="0" collapsed="false">
      <c r="A4602" s="0" t="n">
        <v>35692</v>
      </c>
      <c r="B4602" s="0" t="s">
        <v>5784</v>
      </c>
      <c r="C4602" s="0" t="s">
        <v>1271</v>
      </c>
      <c r="D4602" s="0" t="s">
        <v>1221</v>
      </c>
      <c r="E4602" s="395" t="n">
        <v>15.65</v>
      </c>
    </row>
    <row r="4603" customFormat="false" ht="12.75" hidden="false" customHeight="false" outlineLevel="0" collapsed="false">
      <c r="A4603" s="0" t="n">
        <v>43624</v>
      </c>
      <c r="B4603" s="0" t="s">
        <v>5785</v>
      </c>
      <c r="C4603" s="0" t="s">
        <v>1271</v>
      </c>
      <c r="D4603" s="0" t="s">
        <v>1221</v>
      </c>
      <c r="E4603" s="395" t="n">
        <v>29.14</v>
      </c>
    </row>
    <row r="4604" customFormat="false" ht="12.75" hidden="false" customHeight="false" outlineLevel="0" collapsed="false">
      <c r="A4604" s="0" t="n">
        <v>7342</v>
      </c>
      <c r="B4604" s="0" t="s">
        <v>5786</v>
      </c>
      <c r="C4604" s="0" t="s">
        <v>753</v>
      </c>
      <c r="D4604" s="0" t="s">
        <v>1221</v>
      </c>
      <c r="E4604" s="395" t="n">
        <v>2.55</v>
      </c>
    </row>
    <row r="4605" customFormat="false" ht="12.75" hidden="false" customHeight="false" outlineLevel="0" collapsed="false">
      <c r="A4605" s="0" t="n">
        <v>7350</v>
      </c>
      <c r="B4605" s="0" t="s">
        <v>5787</v>
      </c>
      <c r="C4605" s="0" t="s">
        <v>1271</v>
      </c>
      <c r="D4605" s="0" t="s">
        <v>1221</v>
      </c>
      <c r="E4605" s="395" t="n">
        <v>34.51</v>
      </c>
    </row>
    <row r="4606" customFormat="false" ht="12.75" hidden="false" customHeight="false" outlineLevel="0" collapsed="false">
      <c r="A4606" s="0" t="n">
        <v>39574</v>
      </c>
      <c r="B4606" s="0" t="s">
        <v>5788</v>
      </c>
      <c r="C4606" s="0" t="s">
        <v>88</v>
      </c>
      <c r="D4606" s="0" t="s">
        <v>1221</v>
      </c>
      <c r="E4606" s="395" t="n">
        <v>5.11</v>
      </c>
    </row>
    <row r="4607" customFormat="false" ht="12.75" hidden="false" customHeight="false" outlineLevel="0" collapsed="false">
      <c r="A4607" s="0" t="n">
        <v>11060</v>
      </c>
      <c r="B4607" s="0" t="s">
        <v>5789</v>
      </c>
      <c r="C4607" s="0" t="s">
        <v>88</v>
      </c>
      <c r="D4607" s="0" t="s">
        <v>1221</v>
      </c>
      <c r="E4607" s="395" t="n">
        <v>55.85</v>
      </c>
    </row>
    <row r="4608" customFormat="false" ht="12.75" hidden="false" customHeight="false" outlineLevel="0" collapsed="false">
      <c r="A4608" s="0" t="n">
        <v>37401</v>
      </c>
      <c r="B4608" s="0" t="s">
        <v>5790</v>
      </c>
      <c r="C4608" s="0" t="s">
        <v>88</v>
      </c>
      <c r="D4608" s="0" t="s">
        <v>1221</v>
      </c>
      <c r="E4608" s="395" t="n">
        <v>39.55</v>
      </c>
    </row>
    <row r="4609" customFormat="false" ht="12.75" hidden="false" customHeight="false" outlineLevel="0" collapsed="false">
      <c r="A4609" s="0" t="n">
        <v>7525</v>
      </c>
      <c r="B4609" s="0" t="s">
        <v>5791</v>
      </c>
      <c r="C4609" s="0" t="s">
        <v>88</v>
      </c>
      <c r="D4609" s="0" t="s">
        <v>1221</v>
      </c>
      <c r="E4609" s="395" t="n">
        <v>53.67</v>
      </c>
    </row>
    <row r="4610" customFormat="false" ht="12.75" hidden="false" customHeight="false" outlineLevel="0" collapsed="false">
      <c r="A4610" s="0" t="n">
        <v>7524</v>
      </c>
      <c r="B4610" s="0" t="s">
        <v>5792</v>
      </c>
      <c r="C4610" s="0" t="s">
        <v>88</v>
      </c>
      <c r="D4610" s="0" t="s">
        <v>1221</v>
      </c>
      <c r="E4610" s="395" t="n">
        <v>50.57</v>
      </c>
    </row>
    <row r="4611" customFormat="false" ht="12.75" hidden="false" customHeight="false" outlineLevel="0" collapsed="false">
      <c r="A4611" s="0" t="n">
        <v>38105</v>
      </c>
      <c r="B4611" s="0" t="s">
        <v>5793</v>
      </c>
      <c r="C4611" s="0" t="s">
        <v>88</v>
      </c>
      <c r="D4611" s="0" t="s">
        <v>1221</v>
      </c>
      <c r="E4611" s="395" t="n">
        <v>12.99</v>
      </c>
    </row>
    <row r="4612" customFormat="false" ht="12.75" hidden="false" customHeight="false" outlineLevel="0" collapsed="false">
      <c r="A4612" s="0" t="n">
        <v>38084</v>
      </c>
      <c r="B4612" s="0" t="s">
        <v>5794</v>
      </c>
      <c r="C4612" s="0" t="s">
        <v>88</v>
      </c>
      <c r="D4612" s="0" t="s">
        <v>1221</v>
      </c>
      <c r="E4612" s="395" t="n">
        <v>18.45</v>
      </c>
    </row>
    <row r="4613" customFormat="false" ht="12.75" hidden="false" customHeight="false" outlineLevel="0" collapsed="false">
      <c r="A4613" s="0" t="n">
        <v>38103</v>
      </c>
      <c r="B4613" s="0" t="s">
        <v>5795</v>
      </c>
      <c r="C4613" s="0" t="s">
        <v>88</v>
      </c>
      <c r="D4613" s="0" t="s">
        <v>1221</v>
      </c>
      <c r="E4613" s="395" t="n">
        <v>19.5</v>
      </c>
    </row>
    <row r="4614" customFormat="false" ht="12.75" hidden="false" customHeight="false" outlineLevel="0" collapsed="false">
      <c r="A4614" s="0" t="n">
        <v>38082</v>
      </c>
      <c r="B4614" s="0" t="s">
        <v>5796</v>
      </c>
      <c r="C4614" s="0" t="s">
        <v>88</v>
      </c>
      <c r="D4614" s="0" t="s">
        <v>1221</v>
      </c>
      <c r="E4614" s="395" t="n">
        <v>24.02</v>
      </c>
    </row>
    <row r="4615" customFormat="false" ht="12.75" hidden="false" customHeight="false" outlineLevel="0" collapsed="false">
      <c r="A4615" s="0" t="n">
        <v>38104</v>
      </c>
      <c r="B4615" s="0" t="s">
        <v>5797</v>
      </c>
      <c r="C4615" s="0" t="s">
        <v>88</v>
      </c>
      <c r="D4615" s="0" t="s">
        <v>1221</v>
      </c>
      <c r="E4615" s="395" t="n">
        <v>38.19</v>
      </c>
    </row>
    <row r="4616" customFormat="false" ht="12.75" hidden="false" customHeight="false" outlineLevel="0" collapsed="false">
      <c r="A4616" s="0" t="n">
        <v>38083</v>
      </c>
      <c r="B4616" s="0" t="s">
        <v>5798</v>
      </c>
      <c r="C4616" s="0" t="s">
        <v>88</v>
      </c>
      <c r="D4616" s="0" t="s">
        <v>1221</v>
      </c>
      <c r="E4616" s="395" t="n">
        <v>42.4</v>
      </c>
    </row>
    <row r="4617" customFormat="false" ht="12.75" hidden="false" customHeight="false" outlineLevel="0" collapsed="false">
      <c r="A4617" s="0" t="n">
        <v>38101</v>
      </c>
      <c r="B4617" s="0" t="s">
        <v>5799</v>
      </c>
      <c r="C4617" s="0" t="s">
        <v>88</v>
      </c>
      <c r="D4617" s="0" t="s">
        <v>1221</v>
      </c>
      <c r="E4617" s="395" t="n">
        <v>9.27</v>
      </c>
    </row>
    <row r="4618" customFormat="false" ht="12.75" hidden="false" customHeight="false" outlineLevel="0" collapsed="false">
      <c r="A4618" s="0" t="n">
        <v>7528</v>
      </c>
      <c r="B4618" s="0" t="s">
        <v>5800</v>
      </c>
      <c r="C4618" s="0" t="s">
        <v>88</v>
      </c>
      <c r="D4618" s="0" t="s">
        <v>1228</v>
      </c>
      <c r="E4618" s="395" t="n">
        <v>10.9</v>
      </c>
    </row>
    <row r="4619" customFormat="false" ht="12.75" hidden="false" customHeight="false" outlineLevel="0" collapsed="false">
      <c r="A4619" s="0" t="n">
        <v>12147</v>
      </c>
      <c r="B4619" s="0" t="s">
        <v>5801</v>
      </c>
      <c r="C4619" s="0" t="s">
        <v>88</v>
      </c>
      <c r="D4619" s="0" t="s">
        <v>1221</v>
      </c>
      <c r="E4619" s="395" t="n">
        <v>16.62</v>
      </c>
    </row>
    <row r="4620" customFormat="false" ht="12.75" hidden="false" customHeight="false" outlineLevel="0" collapsed="false">
      <c r="A4620" s="0" t="n">
        <v>38075</v>
      </c>
      <c r="B4620" s="0" t="s">
        <v>5802</v>
      </c>
      <c r="C4620" s="0" t="s">
        <v>88</v>
      </c>
      <c r="D4620" s="0" t="s">
        <v>1221</v>
      </c>
      <c r="E4620" s="395" t="n">
        <v>18.88</v>
      </c>
    </row>
    <row r="4621" customFormat="false" ht="12.75" hidden="false" customHeight="false" outlineLevel="0" collapsed="false">
      <c r="A4621" s="0" t="n">
        <v>38102</v>
      </c>
      <c r="B4621" s="0" t="s">
        <v>5803</v>
      </c>
      <c r="C4621" s="0" t="s">
        <v>88</v>
      </c>
      <c r="D4621" s="0" t="s">
        <v>1221</v>
      </c>
      <c r="E4621" s="395" t="n">
        <v>11.87</v>
      </c>
    </row>
    <row r="4622" customFormat="false" ht="12.75" hidden="false" customHeight="false" outlineLevel="0" collapsed="false">
      <c r="A4622" s="0" t="n">
        <v>38076</v>
      </c>
      <c r="B4622" s="0" t="s">
        <v>5804</v>
      </c>
      <c r="C4622" s="0" t="s">
        <v>88</v>
      </c>
      <c r="D4622" s="0" t="s">
        <v>1221</v>
      </c>
      <c r="E4622" s="395" t="n">
        <v>21.17</v>
      </c>
    </row>
    <row r="4623" customFormat="false" ht="12.75" hidden="false" customHeight="false" outlineLevel="0" collapsed="false">
      <c r="A4623" s="0" t="n">
        <v>7592</v>
      </c>
      <c r="B4623" s="0" t="s">
        <v>5805</v>
      </c>
      <c r="C4623" s="0" t="s">
        <v>1381</v>
      </c>
      <c r="D4623" s="0" t="s">
        <v>1228</v>
      </c>
      <c r="E4623" s="395" t="n">
        <v>18.97</v>
      </c>
    </row>
    <row r="4624" customFormat="false" ht="12.75" hidden="false" customHeight="false" outlineLevel="0" collapsed="false">
      <c r="A4624" s="0" t="n">
        <v>40820</v>
      </c>
      <c r="B4624" s="0" t="s">
        <v>5806</v>
      </c>
      <c r="C4624" s="0" t="s">
        <v>1383</v>
      </c>
      <c r="D4624" s="0" t="s">
        <v>1221</v>
      </c>
      <c r="E4624" s="395" t="n">
        <v>3377.81</v>
      </c>
    </row>
    <row r="4625" customFormat="false" ht="12.75" hidden="false" customHeight="false" outlineLevel="0" collapsed="false">
      <c r="A4625" s="0" t="n">
        <v>11826</v>
      </c>
      <c r="B4625" s="0" t="s">
        <v>5807</v>
      </c>
      <c r="C4625" s="0" t="s">
        <v>88</v>
      </c>
      <c r="D4625" s="0" t="s">
        <v>1221</v>
      </c>
      <c r="E4625" s="395" t="n">
        <v>166.31</v>
      </c>
    </row>
    <row r="4626" customFormat="false" ht="12.75" hidden="false" customHeight="false" outlineLevel="0" collapsed="false">
      <c r="A4626" s="0" t="n">
        <v>7606</v>
      </c>
      <c r="B4626" s="0" t="s">
        <v>5808</v>
      </c>
      <c r="C4626" s="0" t="s">
        <v>88</v>
      </c>
      <c r="D4626" s="0" t="s">
        <v>1221</v>
      </c>
      <c r="E4626" s="395" t="n">
        <v>200</v>
      </c>
    </row>
    <row r="4627" customFormat="false" ht="12.75" hidden="false" customHeight="false" outlineLevel="0" collapsed="false">
      <c r="A4627" s="0" t="n">
        <v>11763</v>
      </c>
      <c r="B4627" s="0" t="s">
        <v>5809</v>
      </c>
      <c r="C4627" s="0" t="s">
        <v>88</v>
      </c>
      <c r="D4627" s="0" t="s">
        <v>1221</v>
      </c>
      <c r="E4627" s="395" t="n">
        <v>436.75</v>
      </c>
    </row>
    <row r="4628" customFormat="false" ht="12.75" hidden="false" customHeight="false" outlineLevel="0" collapsed="false">
      <c r="A4628" s="0" t="n">
        <v>11764</v>
      </c>
      <c r="B4628" s="0" t="s">
        <v>5810</v>
      </c>
      <c r="C4628" s="0" t="s">
        <v>88</v>
      </c>
      <c r="D4628" s="0" t="s">
        <v>1221</v>
      </c>
      <c r="E4628" s="395" t="n">
        <v>358.33</v>
      </c>
    </row>
    <row r="4629" customFormat="false" ht="12.75" hidden="false" customHeight="false" outlineLevel="0" collapsed="false">
      <c r="A4629" s="0" t="n">
        <v>11829</v>
      </c>
      <c r="B4629" s="0" t="s">
        <v>5811</v>
      </c>
      <c r="C4629" s="0" t="s">
        <v>88</v>
      </c>
      <c r="D4629" s="0" t="s">
        <v>1221</v>
      </c>
      <c r="E4629" s="395" t="n">
        <v>86.61</v>
      </c>
    </row>
    <row r="4630" customFormat="false" ht="12.75" hidden="false" customHeight="false" outlineLevel="0" collapsed="false">
      <c r="A4630" s="0" t="n">
        <v>11830</v>
      </c>
      <c r="B4630" s="0" t="s">
        <v>5812</v>
      </c>
      <c r="C4630" s="0" t="s">
        <v>88</v>
      </c>
      <c r="D4630" s="0" t="s">
        <v>1221</v>
      </c>
      <c r="E4630" s="395" t="n">
        <v>93.52</v>
      </c>
    </row>
    <row r="4631" customFormat="false" ht="12.75" hidden="false" customHeight="false" outlineLevel="0" collapsed="false">
      <c r="A4631" s="0" t="n">
        <v>11825</v>
      </c>
      <c r="B4631" s="0" t="s">
        <v>5813</v>
      </c>
      <c r="C4631" s="0" t="s">
        <v>88</v>
      </c>
      <c r="D4631" s="0" t="s">
        <v>1221</v>
      </c>
      <c r="E4631" s="395" t="n">
        <v>210.39</v>
      </c>
    </row>
    <row r="4632" customFormat="false" ht="12.75" hidden="false" customHeight="false" outlineLevel="0" collapsed="false">
      <c r="A4632" s="0" t="n">
        <v>11767</v>
      </c>
      <c r="B4632" s="0" t="s">
        <v>5814</v>
      </c>
      <c r="C4632" s="0" t="s">
        <v>88</v>
      </c>
      <c r="D4632" s="0" t="s">
        <v>1221</v>
      </c>
      <c r="E4632" s="395" t="n">
        <v>560.37</v>
      </c>
    </row>
    <row r="4633" customFormat="false" ht="12.75" hidden="false" customHeight="false" outlineLevel="0" collapsed="false">
      <c r="A4633" s="0" t="n">
        <v>11766</v>
      </c>
      <c r="B4633" s="0" t="s">
        <v>5815</v>
      </c>
      <c r="C4633" s="0" t="s">
        <v>88</v>
      </c>
      <c r="D4633" s="0" t="s">
        <v>1221</v>
      </c>
      <c r="E4633" s="395" t="n">
        <v>130.62</v>
      </c>
    </row>
    <row r="4634" customFormat="false" ht="12.75" hidden="false" customHeight="false" outlineLevel="0" collapsed="false">
      <c r="A4634" s="0" t="n">
        <v>11765</v>
      </c>
      <c r="B4634" s="0" t="s">
        <v>5816</v>
      </c>
      <c r="C4634" s="0" t="s">
        <v>88</v>
      </c>
      <c r="D4634" s="0" t="s">
        <v>1221</v>
      </c>
      <c r="E4634" s="395" t="n">
        <v>238.81</v>
      </c>
    </row>
    <row r="4635" customFormat="false" ht="12.75" hidden="false" customHeight="false" outlineLevel="0" collapsed="false">
      <c r="A4635" s="0" t="n">
        <v>11824</v>
      </c>
      <c r="B4635" s="0" t="s">
        <v>5817</v>
      </c>
      <c r="C4635" s="0" t="s">
        <v>88</v>
      </c>
      <c r="D4635" s="0" t="s">
        <v>1221</v>
      </c>
      <c r="E4635" s="395" t="n">
        <v>153.64</v>
      </c>
    </row>
    <row r="4636" customFormat="false" ht="12.75" hidden="false" customHeight="false" outlineLevel="0" collapsed="false">
      <c r="A4636" s="0" t="n">
        <v>44045</v>
      </c>
      <c r="B4636" s="0" t="s">
        <v>5818</v>
      </c>
      <c r="C4636" s="0" t="s">
        <v>88</v>
      </c>
      <c r="D4636" s="0" t="s">
        <v>1221</v>
      </c>
      <c r="E4636" s="395" t="n">
        <v>271.6</v>
      </c>
    </row>
    <row r="4637" customFormat="false" ht="12.75" hidden="false" customHeight="false" outlineLevel="0" collapsed="false">
      <c r="A4637" s="0" t="n">
        <v>39702</v>
      </c>
      <c r="B4637" s="0" t="s">
        <v>5819</v>
      </c>
      <c r="C4637" s="0" t="s">
        <v>88</v>
      </c>
      <c r="D4637" s="0" t="s">
        <v>1221</v>
      </c>
      <c r="E4637" s="395" t="n">
        <v>1803.79</v>
      </c>
    </row>
    <row r="4638" customFormat="false" ht="12.75" hidden="false" customHeight="false" outlineLevel="0" collapsed="false">
      <c r="A4638" s="0" t="n">
        <v>13415</v>
      </c>
      <c r="B4638" s="0" t="s">
        <v>5820</v>
      </c>
      <c r="C4638" s="0" t="s">
        <v>88</v>
      </c>
      <c r="D4638" s="0" t="s">
        <v>1228</v>
      </c>
      <c r="E4638" s="395" t="n">
        <v>59.22</v>
      </c>
    </row>
    <row r="4639" customFormat="false" ht="12.75" hidden="false" customHeight="false" outlineLevel="0" collapsed="false">
      <c r="A4639" s="0" t="n">
        <v>7602</v>
      </c>
      <c r="B4639" s="0" t="s">
        <v>5821</v>
      </c>
      <c r="C4639" s="0" t="s">
        <v>88</v>
      </c>
      <c r="D4639" s="0" t="s">
        <v>1221</v>
      </c>
      <c r="E4639" s="395" t="n">
        <v>37.79</v>
      </c>
    </row>
    <row r="4640" customFormat="false" ht="12.75" hidden="false" customHeight="false" outlineLevel="0" collapsed="false">
      <c r="A4640" s="0" t="n">
        <v>7603</v>
      </c>
      <c r="B4640" s="0" t="s">
        <v>5822</v>
      </c>
      <c r="C4640" s="0" t="s">
        <v>88</v>
      </c>
      <c r="D4640" s="0" t="s">
        <v>1221</v>
      </c>
      <c r="E4640" s="395" t="n">
        <v>32.06</v>
      </c>
    </row>
    <row r="4641" customFormat="false" ht="12.75" hidden="false" customHeight="false" outlineLevel="0" collapsed="false">
      <c r="A4641" s="0" t="n">
        <v>11777</v>
      </c>
      <c r="B4641" s="0" t="s">
        <v>5823</v>
      </c>
      <c r="C4641" s="0" t="s">
        <v>88</v>
      </c>
      <c r="D4641" s="0" t="s">
        <v>1221</v>
      </c>
      <c r="E4641" s="395" t="n">
        <v>153.09</v>
      </c>
    </row>
    <row r="4642" customFormat="false" ht="12.75" hidden="false" customHeight="false" outlineLevel="0" collapsed="false">
      <c r="A4642" s="0" t="n">
        <v>13417</v>
      </c>
      <c r="B4642" s="0" t="s">
        <v>5824</v>
      </c>
      <c r="C4642" s="0" t="s">
        <v>88</v>
      </c>
      <c r="D4642" s="0" t="s">
        <v>1221</v>
      </c>
      <c r="E4642" s="395" t="n">
        <v>77.13</v>
      </c>
    </row>
    <row r="4643" customFormat="false" ht="12.75" hidden="false" customHeight="false" outlineLevel="0" collapsed="false">
      <c r="A4643" s="0" t="n">
        <v>36791</v>
      </c>
      <c r="B4643" s="0" t="s">
        <v>5825</v>
      </c>
      <c r="C4643" s="0" t="s">
        <v>88</v>
      </c>
      <c r="D4643" s="0" t="s">
        <v>1221</v>
      </c>
      <c r="E4643" s="395" t="n">
        <v>115.76</v>
      </c>
    </row>
    <row r="4644" customFormat="false" ht="12.75" hidden="false" customHeight="false" outlineLevel="0" collapsed="false">
      <c r="A4644" s="0" t="n">
        <v>36795</v>
      </c>
      <c r="B4644" s="0" t="s">
        <v>5826</v>
      </c>
      <c r="C4644" s="0" t="s">
        <v>88</v>
      </c>
      <c r="D4644" s="0" t="s">
        <v>1221</v>
      </c>
      <c r="E4644" s="395" t="n">
        <v>1463.61</v>
      </c>
    </row>
    <row r="4645" customFormat="false" ht="12.75" hidden="false" customHeight="false" outlineLevel="0" collapsed="false">
      <c r="A4645" s="0" t="n">
        <v>36796</v>
      </c>
      <c r="B4645" s="0" t="s">
        <v>5827</v>
      </c>
      <c r="C4645" s="0" t="s">
        <v>88</v>
      </c>
      <c r="D4645" s="0" t="s">
        <v>1221</v>
      </c>
      <c r="E4645" s="395" t="n">
        <v>121.62</v>
      </c>
    </row>
    <row r="4646" customFormat="false" ht="12.75" hidden="false" customHeight="false" outlineLevel="0" collapsed="false">
      <c r="A4646" s="0" t="n">
        <v>36792</v>
      </c>
      <c r="B4646" s="0" t="s">
        <v>5828</v>
      </c>
      <c r="C4646" s="0" t="s">
        <v>88</v>
      </c>
      <c r="D4646" s="0" t="s">
        <v>1221</v>
      </c>
      <c r="E4646" s="395" t="n">
        <v>154.06</v>
      </c>
    </row>
    <row r="4647" customFormat="false" ht="12.75" hidden="false" customHeight="false" outlineLevel="0" collapsed="false">
      <c r="A4647" s="0" t="n">
        <v>11773</v>
      </c>
      <c r="B4647" s="0" t="s">
        <v>5829</v>
      </c>
      <c r="C4647" s="0" t="s">
        <v>88</v>
      </c>
      <c r="D4647" s="0" t="s">
        <v>1221</v>
      </c>
      <c r="E4647" s="395" t="n">
        <v>102.56</v>
      </c>
    </row>
    <row r="4648" customFormat="false" ht="12.75" hidden="false" customHeight="false" outlineLevel="0" collapsed="false">
      <c r="A4648" s="0" t="n">
        <v>11762</v>
      </c>
      <c r="B4648" s="0" t="s">
        <v>5830</v>
      </c>
      <c r="C4648" s="0" t="s">
        <v>88</v>
      </c>
      <c r="D4648" s="0" t="s">
        <v>1221</v>
      </c>
      <c r="E4648" s="395" t="n">
        <v>48.64</v>
      </c>
    </row>
    <row r="4649" customFormat="false" ht="12.75" hidden="false" customHeight="false" outlineLevel="0" collapsed="false">
      <c r="A4649" s="0" t="n">
        <v>7604</v>
      </c>
      <c r="B4649" s="0" t="s">
        <v>5831</v>
      </c>
      <c r="C4649" s="0" t="s">
        <v>88</v>
      </c>
      <c r="D4649" s="0" t="s">
        <v>1221</v>
      </c>
      <c r="E4649" s="395" t="n">
        <v>41.19</v>
      </c>
    </row>
    <row r="4650" customFormat="false" ht="12.75" hidden="false" customHeight="false" outlineLevel="0" collapsed="false">
      <c r="A4650" s="0" t="n">
        <v>13984</v>
      </c>
      <c r="B4650" s="0" t="s">
        <v>5832</v>
      </c>
      <c r="C4650" s="0" t="s">
        <v>88</v>
      </c>
      <c r="D4650" s="0" t="s">
        <v>1221</v>
      </c>
      <c r="E4650" s="395" t="n">
        <v>59.86</v>
      </c>
    </row>
    <row r="4651" customFormat="false" ht="12.75" hidden="false" customHeight="false" outlineLevel="0" collapsed="false">
      <c r="A4651" s="0" t="n">
        <v>11772</v>
      </c>
      <c r="B4651" s="0" t="s">
        <v>5833</v>
      </c>
      <c r="C4651" s="0" t="s">
        <v>88</v>
      </c>
      <c r="D4651" s="0" t="s">
        <v>1221</v>
      </c>
      <c r="E4651" s="395" t="n">
        <v>102.88</v>
      </c>
    </row>
    <row r="4652" customFormat="false" ht="12.75" hidden="false" customHeight="false" outlineLevel="0" collapsed="false">
      <c r="A4652" s="0" t="n">
        <v>13983</v>
      </c>
      <c r="B4652" s="0" t="s">
        <v>5834</v>
      </c>
      <c r="C4652" s="0" t="s">
        <v>88</v>
      </c>
      <c r="D4652" s="0" t="s">
        <v>1221</v>
      </c>
      <c r="E4652" s="395" t="n">
        <v>77.91</v>
      </c>
    </row>
    <row r="4653" customFormat="false" ht="12.75" hidden="false" customHeight="false" outlineLevel="0" collapsed="false">
      <c r="A4653" s="0" t="n">
        <v>13416</v>
      </c>
      <c r="B4653" s="0" t="s">
        <v>5835</v>
      </c>
      <c r="C4653" s="0" t="s">
        <v>88</v>
      </c>
      <c r="D4653" s="0" t="s">
        <v>1221</v>
      </c>
      <c r="E4653" s="395" t="n">
        <v>69.2</v>
      </c>
    </row>
    <row r="4654" customFormat="false" ht="12.75" hidden="false" customHeight="false" outlineLevel="0" collapsed="false">
      <c r="A4654" s="0" t="n">
        <v>40329</v>
      </c>
      <c r="B4654" s="0" t="s">
        <v>5836</v>
      </c>
      <c r="C4654" s="0" t="s">
        <v>88</v>
      </c>
      <c r="D4654" s="0" t="s">
        <v>1228</v>
      </c>
      <c r="E4654" s="395" t="n">
        <v>54.27</v>
      </c>
    </row>
    <row r="4655" customFormat="false" ht="12.75" hidden="false" customHeight="false" outlineLevel="0" collapsed="false">
      <c r="A4655" s="0" t="n">
        <v>11823</v>
      </c>
      <c r="B4655" s="0" t="s">
        <v>5837</v>
      </c>
      <c r="C4655" s="0" t="s">
        <v>88</v>
      </c>
      <c r="D4655" s="0" t="s">
        <v>1221</v>
      </c>
      <c r="E4655" s="395" t="n">
        <v>22.86</v>
      </c>
    </row>
    <row r="4656" customFormat="false" ht="12.75" hidden="false" customHeight="false" outlineLevel="0" collapsed="false">
      <c r="A4656" s="0" t="n">
        <v>11822</v>
      </c>
      <c r="B4656" s="0" t="s">
        <v>5838</v>
      </c>
      <c r="C4656" s="0" t="s">
        <v>88</v>
      </c>
      <c r="D4656" s="0" t="s">
        <v>1221</v>
      </c>
      <c r="E4656" s="395" t="n">
        <v>30.11</v>
      </c>
    </row>
    <row r="4657" customFormat="false" ht="12.75" hidden="false" customHeight="false" outlineLevel="0" collapsed="false">
      <c r="A4657" s="0" t="n">
        <v>11831</v>
      </c>
      <c r="B4657" s="0" t="s">
        <v>731</v>
      </c>
      <c r="C4657" s="0" t="s">
        <v>88</v>
      </c>
      <c r="D4657" s="0" t="s">
        <v>1221</v>
      </c>
      <c r="E4657" s="395" t="n">
        <v>22.85</v>
      </c>
    </row>
    <row r="4658" customFormat="false" ht="12.75" hidden="false" customHeight="false" outlineLevel="0" collapsed="false">
      <c r="A4658" s="0" t="n">
        <v>7613</v>
      </c>
      <c r="B4658" s="0" t="s">
        <v>5839</v>
      </c>
      <c r="C4658" s="0" t="s">
        <v>88</v>
      </c>
      <c r="D4658" s="0" t="s">
        <v>1223</v>
      </c>
      <c r="E4658" s="395" t="n">
        <v>108474.49</v>
      </c>
    </row>
    <row r="4659" customFormat="false" ht="12.75" hidden="false" customHeight="false" outlineLevel="0" collapsed="false">
      <c r="A4659" s="0" t="n">
        <v>7619</v>
      </c>
      <c r="B4659" s="0" t="s">
        <v>5840</v>
      </c>
      <c r="C4659" s="0" t="s">
        <v>88</v>
      </c>
      <c r="D4659" s="0" t="s">
        <v>1223</v>
      </c>
      <c r="E4659" s="395" t="n">
        <v>16767.83</v>
      </c>
    </row>
    <row r="4660" customFormat="false" ht="12.75" hidden="false" customHeight="false" outlineLevel="0" collapsed="false">
      <c r="A4660" s="0" t="n">
        <v>12076</v>
      </c>
      <c r="B4660" s="0" t="s">
        <v>5841</v>
      </c>
      <c r="C4660" s="0" t="s">
        <v>88</v>
      </c>
      <c r="D4660" s="0" t="s">
        <v>1223</v>
      </c>
      <c r="E4660" s="395" t="n">
        <v>7691.66</v>
      </c>
    </row>
    <row r="4661" customFormat="false" ht="12.75" hidden="false" customHeight="false" outlineLevel="0" collapsed="false">
      <c r="A4661" s="0" t="n">
        <v>7614</v>
      </c>
      <c r="B4661" s="0" t="s">
        <v>5842</v>
      </c>
      <c r="C4661" s="0" t="s">
        <v>88</v>
      </c>
      <c r="D4661" s="0" t="s">
        <v>1223</v>
      </c>
      <c r="E4661" s="395" t="n">
        <v>21148.24</v>
      </c>
    </row>
    <row r="4662" customFormat="false" ht="12.75" hidden="false" customHeight="false" outlineLevel="0" collapsed="false">
      <c r="A4662" s="0" t="n">
        <v>7618</v>
      </c>
      <c r="B4662" s="0" t="s">
        <v>5843</v>
      </c>
      <c r="C4662" s="0" t="s">
        <v>88</v>
      </c>
      <c r="D4662" s="0" t="s">
        <v>1223</v>
      </c>
      <c r="E4662" s="395" t="n">
        <v>137162.21</v>
      </c>
    </row>
    <row r="4663" customFormat="false" ht="12.75" hidden="false" customHeight="false" outlineLevel="0" collapsed="false">
      <c r="A4663" s="0" t="n">
        <v>7620</v>
      </c>
      <c r="B4663" s="0" t="s">
        <v>5844</v>
      </c>
      <c r="C4663" s="0" t="s">
        <v>88</v>
      </c>
      <c r="D4663" s="0" t="s">
        <v>1223</v>
      </c>
      <c r="E4663" s="395" t="n">
        <v>29667.86</v>
      </c>
    </row>
    <row r="4664" customFormat="false" ht="12.75" hidden="false" customHeight="false" outlineLevel="0" collapsed="false">
      <c r="A4664" s="0" t="n">
        <v>7610</v>
      </c>
      <c r="B4664" s="0" t="s">
        <v>5845</v>
      </c>
      <c r="C4664" s="0" t="s">
        <v>88</v>
      </c>
      <c r="D4664" s="0" t="s">
        <v>1223</v>
      </c>
      <c r="E4664" s="395" t="n">
        <v>9394.82</v>
      </c>
    </row>
    <row r="4665" customFormat="false" ht="12.75" hidden="false" customHeight="false" outlineLevel="0" collapsed="false">
      <c r="A4665" s="0" t="n">
        <v>7615</v>
      </c>
      <c r="B4665" s="0" t="s">
        <v>5846</v>
      </c>
      <c r="C4665" s="0" t="s">
        <v>88</v>
      </c>
      <c r="D4665" s="0" t="s">
        <v>1223</v>
      </c>
      <c r="E4665" s="395" t="n">
        <v>34612.5</v>
      </c>
    </row>
    <row r="4666" customFormat="false" ht="12.75" hidden="false" customHeight="false" outlineLevel="0" collapsed="false">
      <c r="A4666" s="0" t="n">
        <v>7617</v>
      </c>
      <c r="B4666" s="0" t="s">
        <v>5847</v>
      </c>
      <c r="C4666" s="0" t="s">
        <v>88</v>
      </c>
      <c r="D4666" s="0" t="s">
        <v>1223</v>
      </c>
      <c r="E4666" s="395" t="n">
        <v>10493.63</v>
      </c>
    </row>
    <row r="4667" customFormat="false" ht="12.75" hidden="false" customHeight="false" outlineLevel="0" collapsed="false">
      <c r="A4667" s="0" t="n">
        <v>7616</v>
      </c>
      <c r="B4667" s="0" t="s">
        <v>5848</v>
      </c>
      <c r="C4667" s="0" t="s">
        <v>88</v>
      </c>
      <c r="D4667" s="0" t="s">
        <v>1223</v>
      </c>
      <c r="E4667" s="395" t="n">
        <v>56482.11</v>
      </c>
    </row>
    <row r="4668" customFormat="false" ht="12.75" hidden="false" customHeight="false" outlineLevel="0" collapsed="false">
      <c r="A4668" s="0" t="n">
        <v>7611</v>
      </c>
      <c r="B4668" s="0" t="s">
        <v>5849</v>
      </c>
      <c r="C4668" s="0" t="s">
        <v>88</v>
      </c>
      <c r="D4668" s="0" t="s">
        <v>1223</v>
      </c>
      <c r="E4668" s="395" t="n">
        <v>13570.3</v>
      </c>
    </row>
    <row r="4669" customFormat="false" ht="12.75" hidden="false" customHeight="false" outlineLevel="0" collapsed="false">
      <c r="A4669" s="0" t="n">
        <v>7612</v>
      </c>
      <c r="B4669" s="0" t="s">
        <v>5850</v>
      </c>
      <c r="C4669" s="0" t="s">
        <v>88</v>
      </c>
      <c r="D4669" s="0" t="s">
        <v>1223</v>
      </c>
      <c r="E4669" s="395" t="n">
        <v>77474.87</v>
      </c>
    </row>
    <row r="4670" customFormat="false" ht="12.75" hidden="false" customHeight="false" outlineLevel="0" collapsed="false">
      <c r="A4670" s="0" t="n">
        <v>37371</v>
      </c>
      <c r="B4670" s="0" t="s">
        <v>5851</v>
      </c>
      <c r="C4670" s="0" t="s">
        <v>1381</v>
      </c>
      <c r="D4670" s="0" t="s">
        <v>1228</v>
      </c>
      <c r="E4670" s="395" t="n">
        <v>1.36</v>
      </c>
    </row>
    <row r="4671" customFormat="false" ht="12.75" hidden="false" customHeight="false" outlineLevel="0" collapsed="false">
      <c r="A4671" s="0" t="n">
        <v>40861</v>
      </c>
      <c r="B4671" s="0" t="s">
        <v>5852</v>
      </c>
      <c r="C4671" s="0" t="s">
        <v>1383</v>
      </c>
      <c r="D4671" s="0" t="s">
        <v>1228</v>
      </c>
      <c r="E4671" s="395" t="n">
        <v>257.26</v>
      </c>
    </row>
    <row r="4672" customFormat="false" ht="12.75" hidden="false" customHeight="false" outlineLevel="0" collapsed="false">
      <c r="A4672" s="0" t="n">
        <v>36510</v>
      </c>
      <c r="B4672" s="0" t="s">
        <v>5853</v>
      </c>
      <c r="C4672" s="0" t="s">
        <v>88</v>
      </c>
      <c r="D4672" s="0" t="s">
        <v>1223</v>
      </c>
      <c r="E4672" s="395" t="n">
        <v>1049541.24</v>
      </c>
    </row>
    <row r="4673" customFormat="false" ht="12.75" hidden="false" customHeight="false" outlineLevel="0" collapsed="false">
      <c r="A4673" s="0" t="n">
        <v>25020</v>
      </c>
      <c r="B4673" s="0" t="s">
        <v>5854</v>
      </c>
      <c r="C4673" s="0" t="s">
        <v>88</v>
      </c>
      <c r="D4673" s="0" t="s">
        <v>1223</v>
      </c>
      <c r="E4673" s="395" t="n">
        <v>4323740.65</v>
      </c>
    </row>
    <row r="4674" customFormat="false" ht="12.75" hidden="false" customHeight="false" outlineLevel="0" collapsed="false">
      <c r="A4674" s="0" t="n">
        <v>7622</v>
      </c>
      <c r="B4674" s="0" t="s">
        <v>5855</v>
      </c>
      <c r="C4674" s="0" t="s">
        <v>88</v>
      </c>
      <c r="D4674" s="0" t="s">
        <v>1223</v>
      </c>
      <c r="E4674" s="395" t="n">
        <v>1018208.4</v>
      </c>
    </row>
    <row r="4675" customFormat="false" ht="12.75" hidden="false" customHeight="false" outlineLevel="0" collapsed="false">
      <c r="A4675" s="0" t="n">
        <v>7624</v>
      </c>
      <c r="B4675" s="0" t="s">
        <v>5856</v>
      </c>
      <c r="C4675" s="0" t="s">
        <v>88</v>
      </c>
      <c r="D4675" s="0" t="s">
        <v>1223</v>
      </c>
      <c r="E4675" s="395" t="n">
        <v>1320000</v>
      </c>
    </row>
    <row r="4676" customFormat="false" ht="12.75" hidden="false" customHeight="false" outlineLevel="0" collapsed="false">
      <c r="A4676" s="0" t="n">
        <v>7625</v>
      </c>
      <c r="B4676" s="0" t="s">
        <v>5857</v>
      </c>
      <c r="C4676" s="0" t="s">
        <v>88</v>
      </c>
      <c r="D4676" s="0" t="s">
        <v>1223</v>
      </c>
      <c r="E4676" s="395" t="n">
        <v>1311926.48</v>
      </c>
    </row>
    <row r="4677" customFormat="false" ht="12.75" hidden="false" customHeight="false" outlineLevel="0" collapsed="false">
      <c r="A4677" s="0" t="n">
        <v>7623</v>
      </c>
      <c r="B4677" s="0" t="s">
        <v>5858</v>
      </c>
      <c r="C4677" s="0" t="s">
        <v>88</v>
      </c>
      <c r="D4677" s="0" t="s">
        <v>1223</v>
      </c>
      <c r="E4677" s="395" t="n">
        <v>4323740.65</v>
      </c>
    </row>
    <row r="4678" customFormat="false" ht="12.75" hidden="false" customHeight="false" outlineLevel="0" collapsed="false">
      <c r="A4678" s="0" t="n">
        <v>36508</v>
      </c>
      <c r="B4678" s="0" t="s">
        <v>5859</v>
      </c>
      <c r="C4678" s="0" t="s">
        <v>88</v>
      </c>
      <c r="D4678" s="0" t="s">
        <v>1223</v>
      </c>
      <c r="E4678" s="395" t="n">
        <v>1944557.73</v>
      </c>
    </row>
    <row r="4679" customFormat="false" ht="12.75" hidden="false" customHeight="false" outlineLevel="0" collapsed="false">
      <c r="A4679" s="0" t="n">
        <v>36509</v>
      </c>
      <c r="B4679" s="0" t="s">
        <v>5860</v>
      </c>
      <c r="C4679" s="0" t="s">
        <v>88</v>
      </c>
      <c r="D4679" s="0" t="s">
        <v>1223</v>
      </c>
      <c r="E4679" s="395" t="n">
        <v>1065688</v>
      </c>
    </row>
    <row r="4680" customFormat="false" ht="12.75" hidden="false" customHeight="false" outlineLevel="0" collapsed="false">
      <c r="A4680" s="0" t="n">
        <v>13238</v>
      </c>
      <c r="B4680" s="0" t="s">
        <v>5861</v>
      </c>
      <c r="C4680" s="0" t="s">
        <v>88</v>
      </c>
      <c r="D4680" s="0" t="s">
        <v>1223</v>
      </c>
      <c r="E4680" s="395" t="n">
        <v>309112.12</v>
      </c>
    </row>
    <row r="4681" customFormat="false" ht="12.75" hidden="false" customHeight="false" outlineLevel="0" collapsed="false">
      <c r="A4681" s="0" t="n">
        <v>36511</v>
      </c>
      <c r="B4681" s="0" t="s">
        <v>5862</v>
      </c>
      <c r="C4681" s="0" t="s">
        <v>88</v>
      </c>
      <c r="D4681" s="0" t="s">
        <v>1223</v>
      </c>
      <c r="E4681" s="395" t="n">
        <v>358177.54</v>
      </c>
    </row>
    <row r="4682" customFormat="false" ht="12.75" hidden="false" customHeight="false" outlineLevel="0" collapsed="false">
      <c r="A4682" s="0" t="n">
        <v>36515</v>
      </c>
      <c r="B4682" s="0" t="s">
        <v>5863</v>
      </c>
      <c r="C4682" s="0" t="s">
        <v>88</v>
      </c>
      <c r="D4682" s="0" t="s">
        <v>1223</v>
      </c>
      <c r="E4682" s="395" t="n">
        <v>105490.63</v>
      </c>
    </row>
    <row r="4683" customFormat="false" ht="12.75" hidden="false" customHeight="false" outlineLevel="0" collapsed="false">
      <c r="A4683" s="0" t="n">
        <v>10598</v>
      </c>
      <c r="B4683" s="0" t="s">
        <v>5864</v>
      </c>
      <c r="C4683" s="0" t="s">
        <v>88</v>
      </c>
      <c r="D4683" s="0" t="s">
        <v>1223</v>
      </c>
      <c r="E4683" s="395" t="n">
        <v>171069.01</v>
      </c>
    </row>
    <row r="4684" customFormat="false" ht="12.75" hidden="false" customHeight="false" outlineLevel="0" collapsed="false">
      <c r="A4684" s="0" t="n">
        <v>7640</v>
      </c>
      <c r="B4684" s="0" t="s">
        <v>5865</v>
      </c>
      <c r="C4684" s="0" t="s">
        <v>88</v>
      </c>
      <c r="D4684" s="0" t="s">
        <v>1223</v>
      </c>
      <c r="E4684" s="395" t="n">
        <v>262500</v>
      </c>
    </row>
    <row r="4685" customFormat="false" ht="12.75" hidden="false" customHeight="false" outlineLevel="0" collapsed="false">
      <c r="A4685" s="0" t="n">
        <v>36513</v>
      </c>
      <c r="B4685" s="0" t="s">
        <v>5866</v>
      </c>
      <c r="C4685" s="0" t="s">
        <v>88</v>
      </c>
      <c r="D4685" s="0" t="s">
        <v>1223</v>
      </c>
      <c r="E4685" s="395" t="n">
        <v>252870.89</v>
      </c>
    </row>
    <row r="4686" customFormat="false" ht="12.75" hidden="false" customHeight="false" outlineLevel="0" collapsed="false">
      <c r="A4686" s="0" t="n">
        <v>36514</v>
      </c>
      <c r="B4686" s="0" t="s">
        <v>5867</v>
      </c>
      <c r="C4686" s="0" t="s">
        <v>88</v>
      </c>
      <c r="D4686" s="0" t="s">
        <v>1223</v>
      </c>
      <c r="E4686" s="395" t="n">
        <v>282126.15</v>
      </c>
    </row>
    <row r="4687" customFormat="false" ht="12.75" hidden="false" customHeight="false" outlineLevel="0" collapsed="false">
      <c r="A4687" s="0" t="n">
        <v>11572</v>
      </c>
      <c r="B4687" s="0" t="s">
        <v>5868</v>
      </c>
      <c r="C4687" s="0" t="s">
        <v>88</v>
      </c>
      <c r="D4687" s="0" t="s">
        <v>1221</v>
      </c>
      <c r="E4687" s="395" t="n">
        <v>29.41</v>
      </c>
    </row>
    <row r="4688" customFormat="false" ht="12.75" hidden="false" customHeight="false" outlineLevel="0" collapsed="false">
      <c r="A4688" s="0" t="n">
        <v>36149</v>
      </c>
      <c r="B4688" s="0" t="s">
        <v>5869</v>
      </c>
      <c r="C4688" s="0" t="s">
        <v>88</v>
      </c>
      <c r="D4688" s="0" t="s">
        <v>1221</v>
      </c>
      <c r="E4688" s="395" t="n">
        <v>175.78</v>
      </c>
    </row>
    <row r="4689" customFormat="false" ht="12.75" hidden="false" customHeight="false" outlineLevel="0" collapsed="false">
      <c r="A4689" s="0" t="n">
        <v>42407</v>
      </c>
      <c r="B4689" s="0" t="s">
        <v>5870</v>
      </c>
      <c r="C4689" s="0" t="s">
        <v>740</v>
      </c>
      <c r="D4689" s="0" t="s">
        <v>1221</v>
      </c>
      <c r="E4689" s="395" t="n">
        <v>8.46</v>
      </c>
    </row>
    <row r="4690" customFormat="false" ht="12.75" hidden="false" customHeight="false" outlineLevel="0" collapsed="false">
      <c r="A4690" s="0" t="n">
        <v>11581</v>
      </c>
      <c r="B4690" s="0" t="s">
        <v>5871</v>
      </c>
      <c r="C4690" s="0" t="s">
        <v>740</v>
      </c>
      <c r="D4690" s="0" t="s">
        <v>1221</v>
      </c>
      <c r="E4690" s="395" t="n">
        <v>19.41</v>
      </c>
    </row>
    <row r="4691" customFormat="false" ht="12.75" hidden="false" customHeight="false" outlineLevel="0" collapsed="false">
      <c r="A4691" s="0" t="n">
        <v>43605</v>
      </c>
      <c r="B4691" s="0" t="s">
        <v>5872</v>
      </c>
      <c r="C4691" s="0" t="s">
        <v>740</v>
      </c>
      <c r="D4691" s="0" t="s">
        <v>1221</v>
      </c>
      <c r="E4691" s="395" t="n">
        <v>39.72</v>
      </c>
    </row>
    <row r="4692" customFormat="false" ht="12.75" hidden="false" customHeight="false" outlineLevel="0" collapsed="false">
      <c r="A4692" s="0" t="n">
        <v>11580</v>
      </c>
      <c r="B4692" s="0" t="s">
        <v>5873</v>
      </c>
      <c r="C4692" s="0" t="s">
        <v>740</v>
      </c>
      <c r="D4692" s="0" t="s">
        <v>1221</v>
      </c>
      <c r="E4692" s="395" t="n">
        <v>7.79</v>
      </c>
    </row>
    <row r="4693" customFormat="false" ht="12.75" hidden="false" customHeight="false" outlineLevel="0" collapsed="false">
      <c r="A4693" s="0" t="n">
        <v>10743</v>
      </c>
      <c r="B4693" s="0" t="s">
        <v>5874</v>
      </c>
      <c r="C4693" s="0" t="s">
        <v>88</v>
      </c>
      <c r="D4693" s="0" t="s">
        <v>1223</v>
      </c>
      <c r="E4693" s="395" t="n">
        <v>632.05</v>
      </c>
    </row>
    <row r="4694" customFormat="false" ht="12.75" hidden="false" customHeight="false" outlineLevel="0" collapsed="false">
      <c r="A4694" s="0" t="n">
        <v>39848</v>
      </c>
      <c r="B4694" s="0" t="s">
        <v>5875</v>
      </c>
      <c r="C4694" s="0" t="s">
        <v>740</v>
      </c>
      <c r="D4694" s="0" t="s">
        <v>1223</v>
      </c>
      <c r="E4694" s="395" t="n">
        <v>2</v>
      </c>
    </row>
    <row r="4695" customFormat="false" ht="12.75" hidden="false" customHeight="false" outlineLevel="0" collapsed="false">
      <c r="A4695" s="0" t="n">
        <v>20999</v>
      </c>
      <c r="B4695" s="0" t="s">
        <v>5876</v>
      </c>
      <c r="C4695" s="0" t="s">
        <v>740</v>
      </c>
      <c r="D4695" s="0" t="s">
        <v>1221</v>
      </c>
      <c r="E4695" s="395" t="n">
        <v>9.56</v>
      </c>
    </row>
    <row r="4696" customFormat="false" ht="12.75" hidden="false" customHeight="false" outlineLevel="0" collapsed="false">
      <c r="A4696" s="0" t="n">
        <v>21001</v>
      </c>
      <c r="B4696" s="0" t="s">
        <v>5877</v>
      </c>
      <c r="C4696" s="0" t="s">
        <v>740</v>
      </c>
      <c r="D4696" s="0" t="s">
        <v>1228</v>
      </c>
      <c r="E4696" s="395" t="n">
        <v>17.84</v>
      </c>
    </row>
    <row r="4697" customFormat="false" ht="12.75" hidden="false" customHeight="false" outlineLevel="0" collapsed="false">
      <c r="A4697" s="0" t="n">
        <v>21003</v>
      </c>
      <c r="B4697" s="0" t="s">
        <v>5878</v>
      </c>
      <c r="C4697" s="0" t="s">
        <v>740</v>
      </c>
      <c r="D4697" s="0" t="s">
        <v>1221</v>
      </c>
      <c r="E4697" s="395" t="n">
        <v>29.31</v>
      </c>
    </row>
    <row r="4698" customFormat="false" ht="12.75" hidden="false" customHeight="false" outlineLevel="0" collapsed="false">
      <c r="A4698" s="0" t="n">
        <v>21006</v>
      </c>
      <c r="B4698" s="0" t="s">
        <v>5879</v>
      </c>
      <c r="C4698" s="0" t="s">
        <v>740</v>
      </c>
      <c r="D4698" s="0" t="s">
        <v>1221</v>
      </c>
      <c r="E4698" s="395" t="n">
        <v>62.21</v>
      </c>
    </row>
    <row r="4699" customFormat="false" ht="12.75" hidden="false" customHeight="false" outlineLevel="0" collapsed="false">
      <c r="A4699" s="0" t="n">
        <v>21019</v>
      </c>
      <c r="B4699" s="0" t="s">
        <v>5880</v>
      </c>
      <c r="C4699" s="0" t="s">
        <v>740</v>
      </c>
      <c r="D4699" s="0" t="s">
        <v>1221</v>
      </c>
      <c r="E4699" s="395" t="n">
        <v>21.62</v>
      </c>
    </row>
    <row r="4700" customFormat="false" ht="12.75" hidden="false" customHeight="false" outlineLevel="0" collapsed="false">
      <c r="A4700" s="0" t="n">
        <v>21021</v>
      </c>
      <c r="B4700" s="0" t="s">
        <v>5881</v>
      </c>
      <c r="C4700" s="0" t="s">
        <v>740</v>
      </c>
      <c r="D4700" s="0" t="s">
        <v>1221</v>
      </c>
      <c r="E4700" s="395" t="n">
        <v>34.18</v>
      </c>
    </row>
    <row r="4701" customFormat="false" ht="12.75" hidden="false" customHeight="false" outlineLevel="0" collapsed="false">
      <c r="A4701" s="0" t="n">
        <v>21024</v>
      </c>
      <c r="B4701" s="0" t="s">
        <v>5882</v>
      </c>
      <c r="C4701" s="0" t="s">
        <v>740</v>
      </c>
      <c r="D4701" s="0" t="s">
        <v>1221</v>
      </c>
      <c r="E4701" s="395" t="n">
        <v>73.25</v>
      </c>
    </row>
    <row r="4702" customFormat="false" ht="12.75" hidden="false" customHeight="false" outlineLevel="0" collapsed="false">
      <c r="A4702" s="0" t="n">
        <v>40624</v>
      </c>
      <c r="B4702" s="0" t="s">
        <v>5883</v>
      </c>
      <c r="C4702" s="0" t="s">
        <v>740</v>
      </c>
      <c r="D4702" s="0" t="s">
        <v>1223</v>
      </c>
      <c r="E4702" s="395" t="n">
        <v>87.26</v>
      </c>
    </row>
    <row r="4703" customFormat="false" ht="12.75" hidden="false" customHeight="false" outlineLevel="0" collapsed="false">
      <c r="A4703" s="0" t="n">
        <v>42575</v>
      </c>
      <c r="B4703" s="0" t="s">
        <v>5884</v>
      </c>
      <c r="C4703" s="0" t="s">
        <v>740</v>
      </c>
      <c r="D4703" s="0" t="s">
        <v>1223</v>
      </c>
      <c r="E4703" s="395" t="n">
        <v>80.07</v>
      </c>
    </row>
    <row r="4704" customFormat="false" ht="12.75" hidden="false" customHeight="false" outlineLevel="0" collapsed="false">
      <c r="A4704" s="0" t="n">
        <v>13127</v>
      </c>
      <c r="B4704" s="0" t="s">
        <v>5885</v>
      </c>
      <c r="C4704" s="0" t="s">
        <v>740</v>
      </c>
      <c r="D4704" s="0" t="s">
        <v>1223</v>
      </c>
      <c r="E4704" s="395" t="n">
        <v>38.92</v>
      </c>
    </row>
    <row r="4705" customFormat="false" ht="12.75" hidden="false" customHeight="false" outlineLevel="0" collapsed="false">
      <c r="A4705" s="0" t="n">
        <v>13137</v>
      </c>
      <c r="B4705" s="0" t="s">
        <v>5886</v>
      </c>
      <c r="C4705" s="0" t="s">
        <v>740</v>
      </c>
      <c r="D4705" s="0" t="s">
        <v>1223</v>
      </c>
      <c r="E4705" s="395" t="n">
        <v>51.65</v>
      </c>
    </row>
    <row r="4706" customFormat="false" ht="12.75" hidden="false" customHeight="false" outlineLevel="0" collapsed="false">
      <c r="A4706" s="0" t="n">
        <v>42574</v>
      </c>
      <c r="B4706" s="0" t="s">
        <v>5887</v>
      </c>
      <c r="C4706" s="0" t="s">
        <v>740</v>
      </c>
      <c r="D4706" s="0" t="s">
        <v>1223</v>
      </c>
      <c r="E4706" s="395" t="n">
        <v>59.75</v>
      </c>
    </row>
    <row r="4707" customFormat="false" ht="12.75" hidden="false" customHeight="false" outlineLevel="0" collapsed="false">
      <c r="A4707" s="0" t="n">
        <v>20989</v>
      </c>
      <c r="B4707" s="0" t="s">
        <v>5888</v>
      </c>
      <c r="C4707" s="0" t="s">
        <v>740</v>
      </c>
      <c r="D4707" s="0" t="s">
        <v>1223</v>
      </c>
      <c r="E4707" s="395" t="n">
        <v>1850.37</v>
      </c>
    </row>
    <row r="4708" customFormat="false" ht="12.75" hidden="false" customHeight="false" outlineLevel="0" collapsed="false">
      <c r="A4708" s="0" t="n">
        <v>21147</v>
      </c>
      <c r="B4708" s="0" t="s">
        <v>5889</v>
      </c>
      <c r="C4708" s="0" t="s">
        <v>740</v>
      </c>
      <c r="D4708" s="0" t="s">
        <v>1223</v>
      </c>
      <c r="E4708" s="395" t="n">
        <v>173.49</v>
      </c>
    </row>
    <row r="4709" customFormat="false" ht="12.75" hidden="false" customHeight="false" outlineLevel="0" collapsed="false">
      <c r="A4709" s="0" t="n">
        <v>21148</v>
      </c>
      <c r="B4709" s="0" t="s">
        <v>5890</v>
      </c>
      <c r="C4709" s="0" t="s">
        <v>740</v>
      </c>
      <c r="D4709" s="0" t="s">
        <v>1223</v>
      </c>
      <c r="E4709" s="395" t="n">
        <v>107.08</v>
      </c>
    </row>
    <row r="4710" customFormat="false" ht="12.75" hidden="false" customHeight="false" outlineLevel="0" collapsed="false">
      <c r="A4710" s="0" t="n">
        <v>20984</v>
      </c>
      <c r="B4710" s="0" t="s">
        <v>5891</v>
      </c>
      <c r="C4710" s="0" t="s">
        <v>740</v>
      </c>
      <c r="D4710" s="0" t="s">
        <v>1223</v>
      </c>
      <c r="E4710" s="395" t="n">
        <v>3550.5</v>
      </c>
    </row>
    <row r="4711" customFormat="false" ht="12.75" hidden="false" customHeight="false" outlineLevel="0" collapsed="false">
      <c r="A4711" s="0" t="n">
        <v>13042</v>
      </c>
      <c r="B4711" s="0" t="s">
        <v>5892</v>
      </c>
      <c r="C4711" s="0" t="s">
        <v>740</v>
      </c>
      <c r="D4711" s="0" t="s">
        <v>1223</v>
      </c>
      <c r="E4711" s="395" t="n">
        <v>1967.5</v>
      </c>
    </row>
    <row r="4712" customFormat="false" ht="12.75" hidden="false" customHeight="false" outlineLevel="0" collapsed="false">
      <c r="A4712" s="0" t="n">
        <v>21150</v>
      </c>
      <c r="B4712" s="0" t="s">
        <v>5893</v>
      </c>
      <c r="C4712" s="0" t="s">
        <v>740</v>
      </c>
      <c r="D4712" s="0" t="s">
        <v>1223</v>
      </c>
      <c r="E4712" s="395" t="n">
        <v>53.09</v>
      </c>
    </row>
    <row r="4713" customFormat="false" ht="12.75" hidden="false" customHeight="false" outlineLevel="0" collapsed="false">
      <c r="A4713" s="0" t="n">
        <v>13141</v>
      </c>
      <c r="B4713" s="0" t="s">
        <v>5894</v>
      </c>
      <c r="C4713" s="0" t="s">
        <v>740</v>
      </c>
      <c r="D4713" s="0" t="s">
        <v>1223</v>
      </c>
      <c r="E4713" s="395" t="n">
        <v>66.9</v>
      </c>
    </row>
    <row r="4714" customFormat="false" ht="12.75" hidden="false" customHeight="false" outlineLevel="0" collapsed="false">
      <c r="A4714" s="0" t="n">
        <v>42576</v>
      </c>
      <c r="B4714" s="0" t="s">
        <v>5895</v>
      </c>
      <c r="C4714" s="0" t="s">
        <v>740</v>
      </c>
      <c r="D4714" s="0" t="s">
        <v>1223</v>
      </c>
      <c r="E4714" s="395" t="n">
        <v>218.42</v>
      </c>
    </row>
    <row r="4715" customFormat="false" ht="12.75" hidden="false" customHeight="false" outlineLevel="0" collapsed="false">
      <c r="A4715" s="0" t="n">
        <v>21151</v>
      </c>
      <c r="B4715" s="0" t="s">
        <v>5896</v>
      </c>
      <c r="C4715" s="0" t="s">
        <v>740</v>
      </c>
      <c r="D4715" s="0" t="s">
        <v>1223</v>
      </c>
      <c r="E4715" s="395" t="n">
        <v>317.81</v>
      </c>
    </row>
    <row r="4716" customFormat="false" ht="12.75" hidden="false" customHeight="false" outlineLevel="0" collapsed="false">
      <c r="A4716" s="0" t="n">
        <v>13142</v>
      </c>
      <c r="B4716" s="0" t="s">
        <v>5897</v>
      </c>
      <c r="C4716" s="0" t="s">
        <v>740</v>
      </c>
      <c r="D4716" s="0" t="s">
        <v>1223</v>
      </c>
      <c r="E4716" s="395" t="n">
        <v>454.34</v>
      </c>
    </row>
    <row r="4717" customFormat="false" ht="12.75" hidden="false" customHeight="false" outlineLevel="0" collapsed="false">
      <c r="A4717" s="0" t="n">
        <v>42577</v>
      </c>
      <c r="B4717" s="0" t="s">
        <v>5898</v>
      </c>
      <c r="C4717" s="0" t="s">
        <v>740</v>
      </c>
      <c r="D4717" s="0" t="s">
        <v>1223</v>
      </c>
      <c r="E4717" s="395" t="n">
        <v>498.53</v>
      </c>
    </row>
    <row r="4718" customFormat="false" ht="12.75" hidden="false" customHeight="false" outlineLevel="0" collapsed="false">
      <c r="A4718" s="0" t="n">
        <v>20994</v>
      </c>
      <c r="B4718" s="0" t="s">
        <v>5899</v>
      </c>
      <c r="C4718" s="0" t="s">
        <v>740</v>
      </c>
      <c r="D4718" s="0" t="s">
        <v>1223</v>
      </c>
      <c r="E4718" s="395" t="n">
        <v>856.63</v>
      </c>
    </row>
    <row r="4719" customFormat="false" ht="12.75" hidden="false" customHeight="false" outlineLevel="0" collapsed="false">
      <c r="A4719" s="0" t="n">
        <v>7672</v>
      </c>
      <c r="B4719" s="0" t="s">
        <v>5900</v>
      </c>
      <c r="C4719" s="0" t="s">
        <v>740</v>
      </c>
      <c r="D4719" s="0" t="s">
        <v>1223</v>
      </c>
      <c r="E4719" s="395" t="n">
        <v>561.18</v>
      </c>
    </row>
    <row r="4720" customFormat="false" ht="12.75" hidden="false" customHeight="false" outlineLevel="0" collapsed="false">
      <c r="A4720" s="0" t="n">
        <v>20995</v>
      </c>
      <c r="B4720" s="0" t="s">
        <v>5901</v>
      </c>
      <c r="C4720" s="0" t="s">
        <v>740</v>
      </c>
      <c r="D4720" s="0" t="s">
        <v>1223</v>
      </c>
      <c r="E4720" s="395" t="n">
        <v>1125.76</v>
      </c>
    </row>
    <row r="4721" customFormat="false" ht="12.75" hidden="false" customHeight="false" outlineLevel="0" collapsed="false">
      <c r="A4721" s="0" t="n">
        <v>7690</v>
      </c>
      <c r="B4721" s="0" t="s">
        <v>5902</v>
      </c>
      <c r="C4721" s="0" t="s">
        <v>740</v>
      </c>
      <c r="D4721" s="0" t="s">
        <v>1223</v>
      </c>
      <c r="E4721" s="395" t="n">
        <v>651.1</v>
      </c>
    </row>
    <row r="4722" customFormat="false" ht="12.75" hidden="false" customHeight="false" outlineLevel="0" collapsed="false">
      <c r="A4722" s="0" t="n">
        <v>20980</v>
      </c>
      <c r="B4722" s="0" t="s">
        <v>5903</v>
      </c>
      <c r="C4722" s="0" t="s">
        <v>740</v>
      </c>
      <c r="D4722" s="0" t="s">
        <v>1223</v>
      </c>
      <c r="E4722" s="395" t="n">
        <v>710.29</v>
      </c>
    </row>
    <row r="4723" customFormat="false" ht="12.75" hidden="false" customHeight="false" outlineLevel="0" collapsed="false">
      <c r="A4723" s="0" t="n">
        <v>7661</v>
      </c>
      <c r="B4723" s="0" t="s">
        <v>5904</v>
      </c>
      <c r="C4723" s="0" t="s">
        <v>740</v>
      </c>
      <c r="D4723" s="0" t="s">
        <v>1223</v>
      </c>
      <c r="E4723" s="395" t="n">
        <v>844.96</v>
      </c>
    </row>
    <row r="4724" customFormat="false" ht="12.75" hidden="false" customHeight="false" outlineLevel="0" collapsed="false">
      <c r="A4724" s="0" t="n">
        <v>21016</v>
      </c>
      <c r="B4724" s="0" t="s">
        <v>5905</v>
      </c>
      <c r="C4724" s="0" t="s">
        <v>740</v>
      </c>
      <c r="D4724" s="0" t="s">
        <v>1223</v>
      </c>
      <c r="E4724" s="395" t="n">
        <v>208.69</v>
      </c>
    </row>
    <row r="4725" customFormat="false" ht="12.75" hidden="false" customHeight="false" outlineLevel="0" collapsed="false">
      <c r="A4725" s="0" t="n">
        <v>21008</v>
      </c>
      <c r="B4725" s="0" t="s">
        <v>5906</v>
      </c>
      <c r="C4725" s="0" t="s">
        <v>740</v>
      </c>
      <c r="D4725" s="0" t="s">
        <v>1223</v>
      </c>
      <c r="E4725" s="395" t="n">
        <v>24.38</v>
      </c>
    </row>
    <row r="4726" customFormat="false" ht="12.75" hidden="false" customHeight="false" outlineLevel="0" collapsed="false">
      <c r="A4726" s="0" t="n">
        <v>21009</v>
      </c>
      <c r="B4726" s="0" t="s">
        <v>5907</v>
      </c>
      <c r="C4726" s="0" t="s">
        <v>740</v>
      </c>
      <c r="D4726" s="0" t="s">
        <v>1223</v>
      </c>
      <c r="E4726" s="395" t="n">
        <v>31.74</v>
      </c>
    </row>
    <row r="4727" customFormat="false" ht="12.75" hidden="false" customHeight="false" outlineLevel="0" collapsed="false">
      <c r="A4727" s="0" t="n">
        <v>21010</v>
      </c>
      <c r="B4727" s="0" t="s">
        <v>5908</v>
      </c>
      <c r="C4727" s="0" t="s">
        <v>740</v>
      </c>
      <c r="D4727" s="0" t="s">
        <v>1223</v>
      </c>
      <c r="E4727" s="395" t="n">
        <v>42.62</v>
      </c>
    </row>
    <row r="4728" customFormat="false" ht="12.75" hidden="false" customHeight="false" outlineLevel="0" collapsed="false">
      <c r="A4728" s="0" t="n">
        <v>21011</v>
      </c>
      <c r="B4728" s="0" t="s">
        <v>5909</v>
      </c>
      <c r="C4728" s="0" t="s">
        <v>740</v>
      </c>
      <c r="D4728" s="0" t="s">
        <v>1223</v>
      </c>
      <c r="E4728" s="395" t="n">
        <v>62.12</v>
      </c>
    </row>
    <row r="4729" customFormat="false" ht="12.75" hidden="false" customHeight="false" outlineLevel="0" collapsed="false">
      <c r="A4729" s="0" t="n">
        <v>21012</v>
      </c>
      <c r="B4729" s="0" t="s">
        <v>5910</v>
      </c>
      <c r="C4729" s="0" t="s">
        <v>740</v>
      </c>
      <c r="D4729" s="0" t="s">
        <v>1223</v>
      </c>
      <c r="E4729" s="395" t="n">
        <v>68.64</v>
      </c>
    </row>
    <row r="4730" customFormat="false" ht="12.75" hidden="false" customHeight="false" outlineLevel="0" collapsed="false">
      <c r="A4730" s="0" t="n">
        <v>21013</v>
      </c>
      <c r="B4730" s="0" t="s">
        <v>5911</v>
      </c>
      <c r="C4730" s="0" t="s">
        <v>740</v>
      </c>
      <c r="D4730" s="0" t="s">
        <v>1223</v>
      </c>
      <c r="E4730" s="395" t="n">
        <v>89.58</v>
      </c>
    </row>
    <row r="4731" customFormat="false" ht="12.75" hidden="false" customHeight="false" outlineLevel="0" collapsed="false">
      <c r="A4731" s="0" t="n">
        <v>21014</v>
      </c>
      <c r="B4731" s="0" t="s">
        <v>5912</v>
      </c>
      <c r="C4731" s="0" t="s">
        <v>740</v>
      </c>
      <c r="D4731" s="0" t="s">
        <v>1223</v>
      </c>
      <c r="E4731" s="395" t="n">
        <v>125.34</v>
      </c>
    </row>
    <row r="4732" customFormat="false" ht="12.75" hidden="false" customHeight="false" outlineLevel="0" collapsed="false">
      <c r="A4732" s="0" t="n">
        <v>21015</v>
      </c>
      <c r="B4732" s="0" t="s">
        <v>5913</v>
      </c>
      <c r="C4732" s="0" t="s">
        <v>740</v>
      </c>
      <c r="D4732" s="0" t="s">
        <v>1223</v>
      </c>
      <c r="E4732" s="395" t="n">
        <v>144</v>
      </c>
    </row>
    <row r="4733" customFormat="false" ht="12.75" hidden="false" customHeight="false" outlineLevel="0" collapsed="false">
      <c r="A4733" s="0" t="n">
        <v>7697</v>
      </c>
      <c r="B4733" s="0" t="s">
        <v>5914</v>
      </c>
      <c r="C4733" s="0" t="s">
        <v>740</v>
      </c>
      <c r="D4733" s="0" t="s">
        <v>1223</v>
      </c>
      <c r="E4733" s="395" t="n">
        <v>68.71</v>
      </c>
    </row>
    <row r="4734" customFormat="false" ht="12.75" hidden="false" customHeight="false" outlineLevel="0" collapsed="false">
      <c r="A4734" s="0" t="n">
        <v>7698</v>
      </c>
      <c r="B4734" s="0" t="s">
        <v>5915</v>
      </c>
      <c r="C4734" s="0" t="s">
        <v>740</v>
      </c>
      <c r="D4734" s="0" t="s">
        <v>1223</v>
      </c>
      <c r="E4734" s="395" t="n">
        <v>59.15</v>
      </c>
    </row>
    <row r="4735" customFormat="false" ht="12.75" hidden="false" customHeight="false" outlineLevel="0" collapsed="false">
      <c r="A4735" s="0" t="n">
        <v>7691</v>
      </c>
      <c r="B4735" s="0" t="s">
        <v>5916</v>
      </c>
      <c r="C4735" s="0" t="s">
        <v>740</v>
      </c>
      <c r="D4735" s="0" t="s">
        <v>1223</v>
      </c>
      <c r="E4735" s="395" t="n">
        <v>24.99</v>
      </c>
    </row>
    <row r="4736" customFormat="false" ht="12.75" hidden="false" customHeight="false" outlineLevel="0" collapsed="false">
      <c r="A4736" s="0" t="n">
        <v>40626</v>
      </c>
      <c r="B4736" s="0" t="s">
        <v>5917</v>
      </c>
      <c r="C4736" s="0" t="s">
        <v>740</v>
      </c>
      <c r="D4736" s="0" t="s">
        <v>1223</v>
      </c>
      <c r="E4736" s="395" t="n">
        <v>46.9</v>
      </c>
    </row>
    <row r="4737" customFormat="false" ht="12.75" hidden="false" customHeight="false" outlineLevel="0" collapsed="false">
      <c r="A4737" s="0" t="n">
        <v>7701</v>
      </c>
      <c r="B4737" s="0" t="s">
        <v>5918</v>
      </c>
      <c r="C4737" s="0" t="s">
        <v>740</v>
      </c>
      <c r="D4737" s="0" t="s">
        <v>1223</v>
      </c>
      <c r="E4737" s="395" t="n">
        <v>122.97</v>
      </c>
    </row>
    <row r="4738" customFormat="false" ht="12.75" hidden="false" customHeight="false" outlineLevel="0" collapsed="false">
      <c r="A4738" s="0" t="n">
        <v>7696</v>
      </c>
      <c r="B4738" s="0" t="s">
        <v>5919</v>
      </c>
      <c r="C4738" s="0" t="s">
        <v>740</v>
      </c>
      <c r="D4738" s="0" t="s">
        <v>1223</v>
      </c>
      <c r="E4738" s="395" t="n">
        <v>99.09</v>
      </c>
    </row>
    <row r="4739" customFormat="false" ht="12.75" hidden="false" customHeight="false" outlineLevel="0" collapsed="false">
      <c r="A4739" s="0" t="n">
        <v>7700</v>
      </c>
      <c r="B4739" s="0" t="s">
        <v>5920</v>
      </c>
      <c r="C4739" s="0" t="s">
        <v>740</v>
      </c>
      <c r="D4739" s="0" t="s">
        <v>1223</v>
      </c>
      <c r="E4739" s="395" t="n">
        <v>31.61</v>
      </c>
    </row>
    <row r="4740" customFormat="false" ht="12.75" hidden="false" customHeight="false" outlineLevel="0" collapsed="false">
      <c r="A4740" s="0" t="n">
        <v>7694</v>
      </c>
      <c r="B4740" s="0" t="s">
        <v>5921</v>
      </c>
      <c r="C4740" s="0" t="s">
        <v>740</v>
      </c>
      <c r="D4740" s="0" t="s">
        <v>1223</v>
      </c>
      <c r="E4740" s="395" t="n">
        <v>165.47</v>
      </c>
    </row>
    <row r="4741" customFormat="false" ht="12.75" hidden="false" customHeight="false" outlineLevel="0" collapsed="false">
      <c r="A4741" s="0" t="n">
        <v>7693</v>
      </c>
      <c r="B4741" s="0" t="s">
        <v>5922</v>
      </c>
      <c r="C4741" s="0" t="s">
        <v>740</v>
      </c>
      <c r="D4741" s="0" t="s">
        <v>1223</v>
      </c>
      <c r="E4741" s="395" t="n">
        <v>227.89</v>
      </c>
    </row>
    <row r="4742" customFormat="false" ht="12.75" hidden="false" customHeight="false" outlineLevel="0" collapsed="false">
      <c r="A4742" s="0" t="n">
        <v>7692</v>
      </c>
      <c r="B4742" s="0" t="s">
        <v>5923</v>
      </c>
      <c r="C4742" s="0" t="s">
        <v>740</v>
      </c>
      <c r="D4742" s="0" t="s">
        <v>1223</v>
      </c>
      <c r="E4742" s="395" t="n">
        <v>341.19</v>
      </c>
    </row>
    <row r="4743" customFormat="false" ht="12.75" hidden="false" customHeight="false" outlineLevel="0" collapsed="false">
      <c r="A4743" s="0" t="n">
        <v>7695</v>
      </c>
      <c r="B4743" s="0" t="s">
        <v>5924</v>
      </c>
      <c r="C4743" s="0" t="s">
        <v>740</v>
      </c>
      <c r="D4743" s="0" t="s">
        <v>1223</v>
      </c>
      <c r="E4743" s="395" t="n">
        <v>370.03</v>
      </c>
    </row>
    <row r="4744" customFormat="false" ht="12.75" hidden="false" customHeight="false" outlineLevel="0" collapsed="false">
      <c r="A4744" s="0" t="n">
        <v>13356</v>
      </c>
      <c r="B4744" s="0" t="s">
        <v>5925</v>
      </c>
      <c r="C4744" s="0" t="s">
        <v>740</v>
      </c>
      <c r="D4744" s="0" t="s">
        <v>1223</v>
      </c>
      <c r="E4744" s="395" t="n">
        <v>26.83</v>
      </c>
    </row>
    <row r="4745" customFormat="false" ht="12.75" hidden="false" customHeight="false" outlineLevel="0" collapsed="false">
      <c r="A4745" s="0" t="n">
        <v>36365</v>
      </c>
      <c r="B4745" s="0" t="s">
        <v>5926</v>
      </c>
      <c r="C4745" s="0" t="s">
        <v>740</v>
      </c>
      <c r="D4745" s="0" t="s">
        <v>1223</v>
      </c>
      <c r="E4745" s="395" t="n">
        <v>41.41</v>
      </c>
    </row>
    <row r="4746" customFormat="false" ht="12.75" hidden="false" customHeight="false" outlineLevel="0" collapsed="false">
      <c r="A4746" s="0" t="n">
        <v>41930</v>
      </c>
      <c r="B4746" s="0" t="s">
        <v>5927</v>
      </c>
      <c r="C4746" s="0" t="s">
        <v>740</v>
      </c>
      <c r="D4746" s="0" t="s">
        <v>1223</v>
      </c>
      <c r="E4746" s="395" t="n">
        <v>134.05</v>
      </c>
    </row>
    <row r="4747" customFormat="false" ht="12.75" hidden="false" customHeight="false" outlineLevel="0" collapsed="false">
      <c r="A4747" s="0" t="n">
        <v>41931</v>
      </c>
      <c r="B4747" s="0" t="s">
        <v>5928</v>
      </c>
      <c r="C4747" s="0" t="s">
        <v>740</v>
      </c>
      <c r="D4747" s="0" t="s">
        <v>1223</v>
      </c>
      <c r="E4747" s="395" t="n">
        <v>228.58</v>
      </c>
    </row>
    <row r="4748" customFormat="false" ht="12.75" hidden="false" customHeight="false" outlineLevel="0" collapsed="false">
      <c r="A4748" s="0" t="n">
        <v>41932</v>
      </c>
      <c r="B4748" s="0" t="s">
        <v>5929</v>
      </c>
      <c r="C4748" s="0" t="s">
        <v>740</v>
      </c>
      <c r="D4748" s="0" t="s">
        <v>1223</v>
      </c>
      <c r="E4748" s="395" t="n">
        <v>369.21</v>
      </c>
    </row>
    <row r="4749" customFormat="false" ht="12.75" hidden="false" customHeight="false" outlineLevel="0" collapsed="false">
      <c r="A4749" s="0" t="n">
        <v>41933</v>
      </c>
      <c r="B4749" s="0" t="s">
        <v>5930</v>
      </c>
      <c r="C4749" s="0" t="s">
        <v>740</v>
      </c>
      <c r="D4749" s="0" t="s">
        <v>1223</v>
      </c>
      <c r="E4749" s="395" t="n">
        <v>457.26</v>
      </c>
    </row>
    <row r="4750" customFormat="false" ht="12.75" hidden="false" customHeight="false" outlineLevel="0" collapsed="false">
      <c r="A4750" s="0" t="n">
        <v>41934</v>
      </c>
      <c r="B4750" s="0" t="s">
        <v>5931</v>
      </c>
      <c r="C4750" s="0" t="s">
        <v>740</v>
      </c>
      <c r="D4750" s="0" t="s">
        <v>1223</v>
      </c>
      <c r="E4750" s="395" t="n">
        <v>592.26</v>
      </c>
    </row>
    <row r="4751" customFormat="false" ht="12.75" hidden="false" customHeight="false" outlineLevel="0" collapsed="false">
      <c r="A4751" s="0" t="n">
        <v>41936</v>
      </c>
      <c r="B4751" s="0" t="s">
        <v>5932</v>
      </c>
      <c r="C4751" s="0" t="s">
        <v>740</v>
      </c>
      <c r="D4751" s="0" t="s">
        <v>1223</v>
      </c>
      <c r="E4751" s="395" t="n">
        <v>89.3</v>
      </c>
    </row>
    <row r="4752" customFormat="false" ht="12.75" hidden="false" customHeight="false" outlineLevel="0" collapsed="false">
      <c r="A4752" s="0" t="n">
        <v>44812</v>
      </c>
      <c r="B4752" s="0" t="s">
        <v>5933</v>
      </c>
      <c r="C4752" s="0" t="s">
        <v>740</v>
      </c>
      <c r="D4752" s="0" t="s">
        <v>1223</v>
      </c>
      <c r="E4752" s="395" t="n">
        <v>447.62</v>
      </c>
    </row>
    <row r="4753" customFormat="false" ht="12.75" hidden="false" customHeight="false" outlineLevel="0" collapsed="false">
      <c r="A4753" s="0" t="n">
        <v>41785</v>
      </c>
      <c r="B4753" s="0" t="s">
        <v>5934</v>
      </c>
      <c r="C4753" s="0" t="s">
        <v>740</v>
      </c>
      <c r="D4753" s="0" t="s">
        <v>1223</v>
      </c>
      <c r="E4753" s="395" t="n">
        <v>1658.85</v>
      </c>
    </row>
    <row r="4754" customFormat="false" ht="12.75" hidden="false" customHeight="false" outlineLevel="0" collapsed="false">
      <c r="A4754" s="0" t="n">
        <v>41781</v>
      </c>
      <c r="B4754" s="0" t="s">
        <v>5935</v>
      </c>
      <c r="C4754" s="0" t="s">
        <v>740</v>
      </c>
      <c r="D4754" s="0" t="s">
        <v>1223</v>
      </c>
      <c r="E4754" s="395" t="n">
        <v>299.53</v>
      </c>
    </row>
    <row r="4755" customFormat="false" ht="12.75" hidden="false" customHeight="false" outlineLevel="0" collapsed="false">
      <c r="A4755" s="0" t="n">
        <v>41783</v>
      </c>
      <c r="B4755" s="0" t="s">
        <v>5936</v>
      </c>
      <c r="C4755" s="0" t="s">
        <v>740</v>
      </c>
      <c r="D4755" s="0" t="s">
        <v>1223</v>
      </c>
      <c r="E4755" s="395" t="n">
        <v>1076.84</v>
      </c>
    </row>
    <row r="4756" customFormat="false" ht="12.75" hidden="false" customHeight="false" outlineLevel="0" collapsed="false">
      <c r="A4756" s="0" t="n">
        <v>41786</v>
      </c>
      <c r="B4756" s="0" t="s">
        <v>5937</v>
      </c>
      <c r="C4756" s="0" t="s">
        <v>740</v>
      </c>
      <c r="D4756" s="0" t="s">
        <v>1223</v>
      </c>
      <c r="E4756" s="395" t="n">
        <v>2292.63</v>
      </c>
    </row>
    <row r="4757" customFormat="false" ht="12.75" hidden="false" customHeight="false" outlineLevel="0" collapsed="false">
      <c r="A4757" s="0" t="n">
        <v>41779</v>
      </c>
      <c r="B4757" s="0" t="s">
        <v>5938</v>
      </c>
      <c r="C4757" s="0" t="s">
        <v>740</v>
      </c>
      <c r="D4757" s="0" t="s">
        <v>1223</v>
      </c>
      <c r="E4757" s="395" t="n">
        <v>117.96</v>
      </c>
    </row>
    <row r="4758" customFormat="false" ht="12.75" hidden="false" customHeight="false" outlineLevel="0" collapsed="false">
      <c r="A4758" s="0" t="n">
        <v>41780</v>
      </c>
      <c r="B4758" s="0" t="s">
        <v>5939</v>
      </c>
      <c r="C4758" s="0" t="s">
        <v>740</v>
      </c>
      <c r="D4758" s="0" t="s">
        <v>1223</v>
      </c>
      <c r="E4758" s="395" t="n">
        <v>184.81</v>
      </c>
    </row>
    <row r="4759" customFormat="false" ht="12.75" hidden="false" customHeight="false" outlineLevel="0" collapsed="false">
      <c r="A4759" s="0" t="n">
        <v>41782</v>
      </c>
      <c r="B4759" s="0" t="s">
        <v>5940</v>
      </c>
      <c r="C4759" s="0" t="s">
        <v>740</v>
      </c>
      <c r="D4759" s="0" t="s">
        <v>1223</v>
      </c>
      <c r="E4759" s="395" t="n">
        <v>662.05</v>
      </c>
    </row>
    <row r="4760" customFormat="false" ht="12.75" hidden="false" customHeight="false" outlineLevel="0" collapsed="false">
      <c r="A4760" s="0" t="n">
        <v>38130</v>
      </c>
      <c r="B4760" s="0" t="s">
        <v>5941</v>
      </c>
      <c r="C4760" s="0" t="s">
        <v>740</v>
      </c>
      <c r="D4760" s="0" t="s">
        <v>1221</v>
      </c>
      <c r="E4760" s="395" t="n">
        <v>28.4</v>
      </c>
    </row>
    <row r="4761" customFormat="false" ht="12.75" hidden="false" customHeight="false" outlineLevel="0" collapsed="false">
      <c r="A4761" s="0" t="n">
        <v>21123</v>
      </c>
      <c r="B4761" s="0" t="s">
        <v>5942</v>
      </c>
      <c r="C4761" s="0" t="s">
        <v>740</v>
      </c>
      <c r="D4761" s="0" t="s">
        <v>1228</v>
      </c>
      <c r="E4761" s="395" t="n">
        <v>8.06</v>
      </c>
    </row>
    <row r="4762" customFormat="false" ht="12.75" hidden="false" customHeight="false" outlineLevel="0" collapsed="false">
      <c r="A4762" s="0" t="n">
        <v>21124</v>
      </c>
      <c r="B4762" s="0" t="s">
        <v>5943</v>
      </c>
      <c r="C4762" s="0" t="s">
        <v>740</v>
      </c>
      <c r="D4762" s="0" t="s">
        <v>1221</v>
      </c>
      <c r="E4762" s="395" t="n">
        <v>14.29</v>
      </c>
    </row>
    <row r="4763" customFormat="false" ht="12.75" hidden="false" customHeight="false" outlineLevel="0" collapsed="false">
      <c r="A4763" s="0" t="n">
        <v>21125</v>
      </c>
      <c r="B4763" s="0" t="s">
        <v>5944</v>
      </c>
      <c r="C4763" s="0" t="s">
        <v>740</v>
      </c>
      <c r="D4763" s="0" t="s">
        <v>1221</v>
      </c>
      <c r="E4763" s="395" t="n">
        <v>22.94</v>
      </c>
    </row>
    <row r="4764" customFormat="false" ht="12.75" hidden="false" customHeight="false" outlineLevel="0" collapsed="false">
      <c r="A4764" s="0" t="n">
        <v>38028</v>
      </c>
      <c r="B4764" s="0" t="s">
        <v>5945</v>
      </c>
      <c r="C4764" s="0" t="s">
        <v>740</v>
      </c>
      <c r="D4764" s="0" t="s">
        <v>1221</v>
      </c>
      <c r="E4764" s="395" t="n">
        <v>38.92</v>
      </c>
    </row>
    <row r="4765" customFormat="false" ht="12.75" hidden="false" customHeight="false" outlineLevel="0" collapsed="false">
      <c r="A4765" s="0" t="n">
        <v>38029</v>
      </c>
      <c r="B4765" s="0" t="s">
        <v>5946</v>
      </c>
      <c r="C4765" s="0" t="s">
        <v>740</v>
      </c>
      <c r="D4765" s="0" t="s">
        <v>1221</v>
      </c>
      <c r="E4765" s="395" t="n">
        <v>59.33</v>
      </c>
    </row>
    <row r="4766" customFormat="false" ht="12.75" hidden="false" customHeight="false" outlineLevel="0" collapsed="false">
      <c r="A4766" s="0" t="n">
        <v>38030</v>
      </c>
      <c r="B4766" s="0" t="s">
        <v>5947</v>
      </c>
      <c r="C4766" s="0" t="s">
        <v>740</v>
      </c>
      <c r="D4766" s="0" t="s">
        <v>1221</v>
      </c>
      <c r="E4766" s="395" t="n">
        <v>91.13</v>
      </c>
    </row>
    <row r="4767" customFormat="false" ht="12.75" hidden="false" customHeight="false" outlineLevel="0" collapsed="false">
      <c r="A4767" s="0" t="n">
        <v>38031</v>
      </c>
      <c r="B4767" s="0" t="s">
        <v>5948</v>
      </c>
      <c r="C4767" s="0" t="s">
        <v>740</v>
      </c>
      <c r="D4767" s="0" t="s">
        <v>1221</v>
      </c>
      <c r="E4767" s="395" t="n">
        <v>144.42</v>
      </c>
    </row>
    <row r="4768" customFormat="false" ht="12.75" hidden="false" customHeight="false" outlineLevel="0" collapsed="false">
      <c r="A4768" s="0" t="n">
        <v>39735</v>
      </c>
      <c r="B4768" s="0" t="s">
        <v>5949</v>
      </c>
      <c r="C4768" s="0" t="s">
        <v>740</v>
      </c>
      <c r="D4768" s="0" t="s">
        <v>1221</v>
      </c>
      <c r="E4768" s="395" t="n">
        <v>130.38</v>
      </c>
    </row>
    <row r="4769" customFormat="false" ht="12.75" hidden="false" customHeight="false" outlineLevel="0" collapsed="false">
      <c r="A4769" s="0" t="n">
        <v>39734</v>
      </c>
      <c r="B4769" s="0" t="s">
        <v>5950</v>
      </c>
      <c r="C4769" s="0" t="s">
        <v>740</v>
      </c>
      <c r="D4769" s="0" t="s">
        <v>1221</v>
      </c>
      <c r="E4769" s="395" t="n">
        <v>154.65</v>
      </c>
    </row>
    <row r="4770" customFormat="false" ht="12.75" hidden="false" customHeight="false" outlineLevel="0" collapsed="false">
      <c r="A4770" s="0" t="n">
        <v>39736</v>
      </c>
      <c r="B4770" s="0" t="s">
        <v>5951</v>
      </c>
      <c r="C4770" s="0" t="s">
        <v>740</v>
      </c>
      <c r="D4770" s="0" t="s">
        <v>1221</v>
      </c>
      <c r="E4770" s="395" t="n">
        <v>176.49</v>
      </c>
    </row>
    <row r="4771" customFormat="false" ht="12.75" hidden="false" customHeight="false" outlineLevel="0" collapsed="false">
      <c r="A4771" s="0" t="n">
        <v>39737</v>
      </c>
      <c r="B4771" s="0" t="s">
        <v>5952</v>
      </c>
      <c r="C4771" s="0" t="s">
        <v>740</v>
      </c>
      <c r="D4771" s="0" t="s">
        <v>1221</v>
      </c>
      <c r="E4771" s="395" t="n">
        <v>23.74</v>
      </c>
    </row>
    <row r="4772" customFormat="false" ht="12.75" hidden="false" customHeight="false" outlineLevel="0" collapsed="false">
      <c r="A4772" s="0" t="n">
        <v>39738</v>
      </c>
      <c r="B4772" s="0" t="s">
        <v>5953</v>
      </c>
      <c r="C4772" s="0" t="s">
        <v>740</v>
      </c>
      <c r="D4772" s="0" t="s">
        <v>1221</v>
      </c>
      <c r="E4772" s="395" t="n">
        <v>8.58</v>
      </c>
    </row>
    <row r="4773" customFormat="false" ht="12.75" hidden="false" customHeight="false" outlineLevel="0" collapsed="false">
      <c r="A4773" s="0" t="n">
        <v>39739</v>
      </c>
      <c r="B4773" s="0" t="s">
        <v>5954</v>
      </c>
      <c r="C4773" s="0" t="s">
        <v>740</v>
      </c>
      <c r="D4773" s="0" t="s">
        <v>1221</v>
      </c>
      <c r="E4773" s="395" t="n">
        <v>122.05</v>
      </c>
    </row>
    <row r="4774" customFormat="false" ht="12.75" hidden="false" customHeight="false" outlineLevel="0" collapsed="false">
      <c r="A4774" s="0" t="n">
        <v>39733</v>
      </c>
      <c r="B4774" s="0" t="s">
        <v>5955</v>
      </c>
      <c r="C4774" s="0" t="s">
        <v>740</v>
      </c>
      <c r="D4774" s="0" t="s">
        <v>1221</v>
      </c>
      <c r="E4774" s="395" t="n">
        <v>211.21</v>
      </c>
    </row>
    <row r="4775" customFormat="false" ht="12.75" hidden="false" customHeight="false" outlineLevel="0" collapsed="false">
      <c r="A4775" s="0" t="n">
        <v>39854</v>
      </c>
      <c r="B4775" s="0" t="s">
        <v>5956</v>
      </c>
      <c r="C4775" s="0" t="s">
        <v>740</v>
      </c>
      <c r="D4775" s="0" t="s">
        <v>1221</v>
      </c>
      <c r="E4775" s="395" t="n">
        <v>214.2</v>
      </c>
    </row>
    <row r="4776" customFormat="false" ht="12.75" hidden="false" customHeight="false" outlineLevel="0" collapsed="false">
      <c r="A4776" s="0" t="n">
        <v>39740</v>
      </c>
      <c r="B4776" s="0" t="s">
        <v>5957</v>
      </c>
      <c r="C4776" s="0" t="s">
        <v>740</v>
      </c>
      <c r="D4776" s="0" t="s">
        <v>1221</v>
      </c>
      <c r="E4776" s="395" t="n">
        <v>117.2</v>
      </c>
    </row>
    <row r="4777" customFormat="false" ht="12.75" hidden="false" customHeight="false" outlineLevel="0" collapsed="false">
      <c r="A4777" s="0" t="n">
        <v>39741</v>
      </c>
      <c r="B4777" s="0" t="s">
        <v>5958</v>
      </c>
      <c r="C4777" s="0" t="s">
        <v>740</v>
      </c>
      <c r="D4777" s="0" t="s">
        <v>1221</v>
      </c>
      <c r="E4777" s="395" t="n">
        <v>21.6</v>
      </c>
    </row>
    <row r="4778" customFormat="false" ht="12.75" hidden="false" customHeight="false" outlineLevel="0" collapsed="false">
      <c r="A4778" s="0" t="n">
        <v>39853</v>
      </c>
      <c r="B4778" s="0" t="s">
        <v>5959</v>
      </c>
      <c r="C4778" s="0" t="s">
        <v>740</v>
      </c>
      <c r="D4778" s="0" t="s">
        <v>1221</v>
      </c>
      <c r="E4778" s="395" t="n">
        <v>28.37</v>
      </c>
    </row>
    <row r="4779" customFormat="false" ht="12.75" hidden="false" customHeight="false" outlineLevel="0" collapsed="false">
      <c r="A4779" s="0" t="n">
        <v>39742</v>
      </c>
      <c r="B4779" s="0" t="s">
        <v>5960</v>
      </c>
      <c r="C4779" s="0" t="s">
        <v>740</v>
      </c>
      <c r="D4779" s="0" t="s">
        <v>1221</v>
      </c>
      <c r="E4779" s="395" t="n">
        <v>94.21</v>
      </c>
    </row>
    <row r="4780" customFormat="false" ht="12.75" hidden="false" customHeight="false" outlineLevel="0" collapsed="false">
      <c r="A4780" s="0" t="n">
        <v>39749</v>
      </c>
      <c r="B4780" s="0" t="s">
        <v>5961</v>
      </c>
      <c r="C4780" s="0" t="s">
        <v>740</v>
      </c>
      <c r="D4780" s="0" t="s">
        <v>1223</v>
      </c>
      <c r="E4780" s="395" t="n">
        <v>104.85</v>
      </c>
    </row>
    <row r="4781" customFormat="false" ht="12.75" hidden="false" customHeight="false" outlineLevel="0" collapsed="false">
      <c r="A4781" s="0" t="n">
        <v>39751</v>
      </c>
      <c r="B4781" s="0" t="s">
        <v>5962</v>
      </c>
      <c r="C4781" s="0" t="s">
        <v>740</v>
      </c>
      <c r="D4781" s="0" t="s">
        <v>1223</v>
      </c>
      <c r="E4781" s="395" t="n">
        <v>190.52</v>
      </c>
    </row>
    <row r="4782" customFormat="false" ht="12.75" hidden="false" customHeight="false" outlineLevel="0" collapsed="false">
      <c r="A4782" s="0" t="n">
        <v>39750</v>
      </c>
      <c r="B4782" s="0" t="s">
        <v>5963</v>
      </c>
      <c r="C4782" s="0" t="s">
        <v>740</v>
      </c>
      <c r="D4782" s="0" t="s">
        <v>1223</v>
      </c>
      <c r="E4782" s="395" t="n">
        <v>158.36</v>
      </c>
    </row>
    <row r="4783" customFormat="false" ht="12.75" hidden="false" customHeight="false" outlineLevel="0" collapsed="false">
      <c r="A4783" s="0" t="n">
        <v>39747</v>
      </c>
      <c r="B4783" s="0" t="s">
        <v>5964</v>
      </c>
      <c r="C4783" s="0" t="s">
        <v>740</v>
      </c>
      <c r="D4783" s="0" t="s">
        <v>1223</v>
      </c>
      <c r="E4783" s="395" t="n">
        <v>50.94</v>
      </c>
    </row>
    <row r="4784" customFormat="false" ht="12.75" hidden="false" customHeight="false" outlineLevel="0" collapsed="false">
      <c r="A4784" s="0" t="n">
        <v>39753</v>
      </c>
      <c r="B4784" s="0" t="s">
        <v>5965</v>
      </c>
      <c r="C4784" s="0" t="s">
        <v>740</v>
      </c>
      <c r="D4784" s="0" t="s">
        <v>1223</v>
      </c>
      <c r="E4784" s="395" t="n">
        <v>350.71</v>
      </c>
    </row>
    <row r="4785" customFormat="false" ht="12.75" hidden="false" customHeight="false" outlineLevel="0" collapsed="false">
      <c r="A4785" s="0" t="n">
        <v>39754</v>
      </c>
      <c r="B4785" s="0" t="s">
        <v>5966</v>
      </c>
      <c r="C4785" s="0" t="s">
        <v>740</v>
      </c>
      <c r="D4785" s="0" t="s">
        <v>1223</v>
      </c>
      <c r="E4785" s="395" t="n">
        <v>516.69</v>
      </c>
    </row>
    <row r="4786" customFormat="false" ht="12.75" hidden="false" customHeight="false" outlineLevel="0" collapsed="false">
      <c r="A4786" s="0" t="n">
        <v>39748</v>
      </c>
      <c r="B4786" s="0" t="s">
        <v>5967</v>
      </c>
      <c r="C4786" s="0" t="s">
        <v>740</v>
      </c>
      <c r="D4786" s="0" t="s">
        <v>1223</v>
      </c>
      <c r="E4786" s="395" t="n">
        <v>82.42</v>
      </c>
    </row>
    <row r="4787" customFormat="false" ht="12.75" hidden="false" customHeight="false" outlineLevel="0" collapsed="false">
      <c r="A4787" s="0" t="n">
        <v>39755</v>
      </c>
      <c r="B4787" s="0" t="s">
        <v>5968</v>
      </c>
      <c r="C4787" s="0" t="s">
        <v>740</v>
      </c>
      <c r="D4787" s="0" t="s">
        <v>1223</v>
      </c>
      <c r="E4787" s="395" t="n">
        <v>783.42</v>
      </c>
    </row>
    <row r="4788" customFormat="false" ht="12.75" hidden="false" customHeight="false" outlineLevel="0" collapsed="false">
      <c r="A4788" s="0" t="n">
        <v>12742</v>
      </c>
      <c r="B4788" s="0" t="s">
        <v>5969</v>
      </c>
      <c r="C4788" s="0" t="s">
        <v>740</v>
      </c>
      <c r="D4788" s="0" t="s">
        <v>1223</v>
      </c>
      <c r="E4788" s="395" t="n">
        <v>620.33</v>
      </c>
    </row>
    <row r="4789" customFormat="false" ht="12.75" hidden="false" customHeight="false" outlineLevel="0" collapsed="false">
      <c r="A4789" s="0" t="n">
        <v>12713</v>
      </c>
      <c r="B4789" s="0" t="s">
        <v>5970</v>
      </c>
      <c r="C4789" s="0" t="s">
        <v>740</v>
      </c>
      <c r="D4789" s="0" t="s">
        <v>1223</v>
      </c>
      <c r="E4789" s="395" t="n">
        <v>32.9</v>
      </c>
    </row>
    <row r="4790" customFormat="false" ht="12.75" hidden="false" customHeight="false" outlineLevel="0" collapsed="false">
      <c r="A4790" s="0" t="n">
        <v>12743</v>
      </c>
      <c r="B4790" s="0" t="s">
        <v>5971</v>
      </c>
      <c r="C4790" s="0" t="s">
        <v>740</v>
      </c>
      <c r="D4790" s="0" t="s">
        <v>1223</v>
      </c>
      <c r="E4790" s="395" t="n">
        <v>56.59</v>
      </c>
    </row>
    <row r="4791" customFormat="false" ht="12.75" hidden="false" customHeight="false" outlineLevel="0" collapsed="false">
      <c r="A4791" s="0" t="n">
        <v>12744</v>
      </c>
      <c r="B4791" s="0" t="s">
        <v>5972</v>
      </c>
      <c r="C4791" s="0" t="s">
        <v>740</v>
      </c>
      <c r="D4791" s="0" t="s">
        <v>1223</v>
      </c>
      <c r="E4791" s="395" t="n">
        <v>71.83</v>
      </c>
    </row>
    <row r="4792" customFormat="false" ht="12.75" hidden="false" customHeight="false" outlineLevel="0" collapsed="false">
      <c r="A4792" s="0" t="n">
        <v>12745</v>
      </c>
      <c r="B4792" s="0" t="s">
        <v>5973</v>
      </c>
      <c r="C4792" s="0" t="s">
        <v>740</v>
      </c>
      <c r="D4792" s="0" t="s">
        <v>1223</v>
      </c>
      <c r="E4792" s="395" t="n">
        <v>104.31</v>
      </c>
    </row>
    <row r="4793" customFormat="false" ht="12.75" hidden="false" customHeight="false" outlineLevel="0" collapsed="false">
      <c r="A4793" s="0" t="n">
        <v>12746</v>
      </c>
      <c r="B4793" s="0" t="s">
        <v>5974</v>
      </c>
      <c r="C4793" s="0" t="s">
        <v>740</v>
      </c>
      <c r="D4793" s="0" t="s">
        <v>1223</v>
      </c>
      <c r="E4793" s="395" t="n">
        <v>140.85</v>
      </c>
    </row>
    <row r="4794" customFormat="false" ht="12.75" hidden="false" customHeight="false" outlineLevel="0" collapsed="false">
      <c r="A4794" s="0" t="n">
        <v>12747</v>
      </c>
      <c r="B4794" s="0" t="s">
        <v>5975</v>
      </c>
      <c r="C4794" s="0" t="s">
        <v>740</v>
      </c>
      <c r="D4794" s="0" t="s">
        <v>1223</v>
      </c>
      <c r="E4794" s="395" t="n">
        <v>204.27</v>
      </c>
    </row>
    <row r="4795" customFormat="false" ht="12.75" hidden="false" customHeight="false" outlineLevel="0" collapsed="false">
      <c r="A4795" s="0" t="n">
        <v>12748</v>
      </c>
      <c r="B4795" s="0" t="s">
        <v>5976</v>
      </c>
      <c r="C4795" s="0" t="s">
        <v>740</v>
      </c>
      <c r="D4795" s="0" t="s">
        <v>1223</v>
      </c>
      <c r="E4795" s="395" t="n">
        <v>287.78</v>
      </c>
    </row>
    <row r="4796" customFormat="false" ht="12.75" hidden="false" customHeight="false" outlineLevel="0" collapsed="false">
      <c r="A4796" s="0" t="n">
        <v>12749</v>
      </c>
      <c r="B4796" s="0" t="s">
        <v>5977</v>
      </c>
      <c r="C4796" s="0" t="s">
        <v>740</v>
      </c>
      <c r="D4796" s="0" t="s">
        <v>1223</v>
      </c>
      <c r="E4796" s="395" t="n">
        <v>420.69</v>
      </c>
    </row>
    <row r="4797" customFormat="false" ht="12.75" hidden="false" customHeight="false" outlineLevel="0" collapsed="false">
      <c r="A4797" s="0" t="n">
        <v>39726</v>
      </c>
      <c r="B4797" s="0" t="s">
        <v>5978</v>
      </c>
      <c r="C4797" s="0" t="s">
        <v>740</v>
      </c>
      <c r="D4797" s="0" t="s">
        <v>1223</v>
      </c>
      <c r="E4797" s="395" t="n">
        <v>138.18</v>
      </c>
    </row>
    <row r="4798" customFormat="false" ht="12.75" hidden="false" customHeight="false" outlineLevel="0" collapsed="false">
      <c r="A4798" s="0" t="n">
        <v>39728</v>
      </c>
      <c r="B4798" s="0" t="s">
        <v>5979</v>
      </c>
      <c r="C4798" s="0" t="s">
        <v>740</v>
      </c>
      <c r="D4798" s="0" t="s">
        <v>1223</v>
      </c>
      <c r="E4798" s="395" t="n">
        <v>242.85</v>
      </c>
    </row>
    <row r="4799" customFormat="false" ht="12.75" hidden="false" customHeight="false" outlineLevel="0" collapsed="false">
      <c r="A4799" s="0" t="n">
        <v>39727</v>
      </c>
      <c r="B4799" s="0" t="s">
        <v>5980</v>
      </c>
      <c r="C4799" s="0" t="s">
        <v>740</v>
      </c>
      <c r="D4799" s="0" t="s">
        <v>1223</v>
      </c>
      <c r="E4799" s="395" t="n">
        <v>199.85</v>
      </c>
    </row>
    <row r="4800" customFormat="false" ht="12.75" hidden="false" customHeight="false" outlineLevel="0" collapsed="false">
      <c r="A4800" s="0" t="n">
        <v>39724</v>
      </c>
      <c r="B4800" s="0" t="s">
        <v>5981</v>
      </c>
      <c r="C4800" s="0" t="s">
        <v>740</v>
      </c>
      <c r="D4800" s="0" t="s">
        <v>1223</v>
      </c>
      <c r="E4800" s="395" t="n">
        <v>61.19</v>
      </c>
    </row>
    <row r="4801" customFormat="false" ht="12.75" hidden="false" customHeight="false" outlineLevel="0" collapsed="false">
      <c r="A4801" s="0" t="n">
        <v>39729</v>
      </c>
      <c r="B4801" s="0" t="s">
        <v>5982</v>
      </c>
      <c r="C4801" s="0" t="s">
        <v>740</v>
      </c>
      <c r="D4801" s="0" t="s">
        <v>1223</v>
      </c>
      <c r="E4801" s="395" t="n">
        <v>336.3</v>
      </c>
    </row>
    <row r="4802" customFormat="false" ht="12.75" hidden="false" customHeight="false" outlineLevel="0" collapsed="false">
      <c r="A4802" s="0" t="n">
        <v>39730</v>
      </c>
      <c r="B4802" s="0" t="s">
        <v>5983</v>
      </c>
      <c r="C4802" s="0" t="s">
        <v>740</v>
      </c>
      <c r="D4802" s="0" t="s">
        <v>1223</v>
      </c>
      <c r="E4802" s="395" t="n">
        <v>436.34</v>
      </c>
    </row>
    <row r="4803" customFormat="false" ht="12.75" hidden="false" customHeight="false" outlineLevel="0" collapsed="false">
      <c r="A4803" s="0" t="n">
        <v>39731</v>
      </c>
      <c r="B4803" s="0" t="s">
        <v>5984</v>
      </c>
      <c r="C4803" s="0" t="s">
        <v>740</v>
      </c>
      <c r="D4803" s="0" t="s">
        <v>1223</v>
      </c>
      <c r="E4803" s="395" t="n">
        <v>646.25</v>
      </c>
    </row>
    <row r="4804" customFormat="false" ht="12.75" hidden="false" customHeight="false" outlineLevel="0" collapsed="false">
      <c r="A4804" s="0" t="n">
        <v>39725</v>
      </c>
      <c r="B4804" s="0" t="s">
        <v>5985</v>
      </c>
      <c r="C4804" s="0" t="s">
        <v>740</v>
      </c>
      <c r="D4804" s="0" t="s">
        <v>1223</v>
      </c>
      <c r="E4804" s="395" t="n">
        <v>99.73</v>
      </c>
    </row>
    <row r="4805" customFormat="false" ht="12.75" hidden="false" customHeight="false" outlineLevel="0" collapsed="false">
      <c r="A4805" s="0" t="n">
        <v>39732</v>
      </c>
      <c r="B4805" s="0" t="s">
        <v>5986</v>
      </c>
      <c r="C4805" s="0" t="s">
        <v>740</v>
      </c>
      <c r="D4805" s="0" t="s">
        <v>1223</v>
      </c>
      <c r="E4805" s="395" t="n">
        <v>951.25</v>
      </c>
    </row>
    <row r="4806" customFormat="false" ht="12.75" hidden="false" customHeight="false" outlineLevel="0" collapsed="false">
      <c r="A4806" s="0" t="n">
        <v>39660</v>
      </c>
      <c r="B4806" s="0" t="s">
        <v>5987</v>
      </c>
      <c r="C4806" s="0" t="s">
        <v>740</v>
      </c>
      <c r="D4806" s="0" t="s">
        <v>1223</v>
      </c>
      <c r="E4806" s="395" t="n">
        <v>43.35</v>
      </c>
    </row>
    <row r="4807" customFormat="false" ht="12.75" hidden="false" customHeight="false" outlineLevel="0" collapsed="false">
      <c r="A4807" s="0" t="n">
        <v>39662</v>
      </c>
      <c r="B4807" s="0" t="s">
        <v>5988</v>
      </c>
      <c r="C4807" s="0" t="s">
        <v>740</v>
      </c>
      <c r="D4807" s="0" t="s">
        <v>1223</v>
      </c>
      <c r="E4807" s="395" t="n">
        <v>20.77</v>
      </c>
    </row>
    <row r="4808" customFormat="false" ht="12.75" hidden="false" customHeight="false" outlineLevel="0" collapsed="false">
      <c r="A4808" s="0" t="n">
        <v>39661</v>
      </c>
      <c r="B4808" s="0" t="s">
        <v>5989</v>
      </c>
      <c r="C4808" s="0" t="s">
        <v>740</v>
      </c>
      <c r="D4808" s="0" t="s">
        <v>1223</v>
      </c>
      <c r="E4808" s="395" t="n">
        <v>14.17</v>
      </c>
    </row>
    <row r="4809" customFormat="false" ht="12.75" hidden="false" customHeight="false" outlineLevel="0" collapsed="false">
      <c r="A4809" s="0" t="n">
        <v>39666</v>
      </c>
      <c r="B4809" s="0" t="s">
        <v>5990</v>
      </c>
      <c r="C4809" s="0" t="s">
        <v>740</v>
      </c>
      <c r="D4809" s="0" t="s">
        <v>1223</v>
      </c>
      <c r="E4809" s="395" t="n">
        <v>65.21</v>
      </c>
    </row>
    <row r="4810" customFormat="false" ht="12.75" hidden="false" customHeight="false" outlineLevel="0" collapsed="false">
      <c r="A4810" s="0" t="n">
        <v>39664</v>
      </c>
      <c r="B4810" s="0" t="s">
        <v>5991</v>
      </c>
      <c r="C4810" s="0" t="s">
        <v>740</v>
      </c>
      <c r="D4810" s="0" t="s">
        <v>1223</v>
      </c>
      <c r="E4810" s="395" t="n">
        <v>31.96</v>
      </c>
    </row>
    <row r="4811" customFormat="false" ht="12.75" hidden="false" customHeight="false" outlineLevel="0" collapsed="false">
      <c r="A4811" s="0" t="n">
        <v>39663</v>
      </c>
      <c r="B4811" s="0" t="s">
        <v>5992</v>
      </c>
      <c r="C4811" s="0" t="s">
        <v>740</v>
      </c>
      <c r="D4811" s="0" t="s">
        <v>1223</v>
      </c>
      <c r="E4811" s="395" t="n">
        <v>25.55</v>
      </c>
    </row>
    <row r="4812" customFormat="false" ht="12.75" hidden="false" customHeight="false" outlineLevel="0" collapsed="false">
      <c r="A4812" s="0" t="n">
        <v>39665</v>
      </c>
      <c r="B4812" s="0" t="s">
        <v>5993</v>
      </c>
      <c r="C4812" s="0" t="s">
        <v>740</v>
      </c>
      <c r="D4812" s="0" t="s">
        <v>1223</v>
      </c>
      <c r="E4812" s="395" t="n">
        <v>53.92</v>
      </c>
    </row>
    <row r="4813" customFormat="false" ht="12.75" hidden="false" customHeight="false" outlineLevel="0" collapsed="false">
      <c r="A4813" s="0" t="n">
        <v>39752</v>
      </c>
      <c r="B4813" s="0" t="s">
        <v>5994</v>
      </c>
      <c r="C4813" s="0" t="s">
        <v>740</v>
      </c>
      <c r="D4813" s="0" t="s">
        <v>1223</v>
      </c>
      <c r="E4813" s="395" t="n">
        <v>271.1</v>
      </c>
    </row>
    <row r="4814" customFormat="false" ht="12.75" hidden="false" customHeight="false" outlineLevel="0" collapsed="false">
      <c r="A4814" s="0" t="n">
        <v>7725</v>
      </c>
      <c r="B4814" s="0" t="s">
        <v>5995</v>
      </c>
      <c r="C4814" s="0" t="s">
        <v>740</v>
      </c>
      <c r="D4814" s="0" t="s">
        <v>1228</v>
      </c>
      <c r="E4814" s="395" t="n">
        <v>211.98</v>
      </c>
    </row>
    <row r="4815" customFormat="false" ht="12.75" hidden="false" customHeight="false" outlineLevel="0" collapsed="false">
      <c r="A4815" s="0" t="n">
        <v>7753</v>
      </c>
      <c r="B4815" s="0" t="s">
        <v>5996</v>
      </c>
      <c r="C4815" s="0" t="s">
        <v>740</v>
      </c>
      <c r="D4815" s="0" t="s">
        <v>1221</v>
      </c>
      <c r="E4815" s="395" t="n">
        <v>413.27</v>
      </c>
    </row>
    <row r="4816" customFormat="false" ht="12.75" hidden="false" customHeight="false" outlineLevel="0" collapsed="false">
      <c r="A4816" s="0" t="n">
        <v>13256</v>
      </c>
      <c r="B4816" s="0" t="s">
        <v>5997</v>
      </c>
      <c r="C4816" s="0" t="s">
        <v>740</v>
      </c>
      <c r="D4816" s="0" t="s">
        <v>1221</v>
      </c>
      <c r="E4816" s="395" t="n">
        <v>578.93</v>
      </c>
    </row>
    <row r="4817" customFormat="false" ht="12.75" hidden="false" customHeight="false" outlineLevel="0" collapsed="false">
      <c r="A4817" s="0" t="n">
        <v>7757</v>
      </c>
      <c r="B4817" s="0" t="s">
        <v>5998</v>
      </c>
      <c r="C4817" s="0" t="s">
        <v>740</v>
      </c>
      <c r="D4817" s="0" t="s">
        <v>1221</v>
      </c>
      <c r="E4817" s="395" t="n">
        <v>617.23</v>
      </c>
    </row>
    <row r="4818" customFormat="false" ht="12.75" hidden="false" customHeight="false" outlineLevel="0" collapsed="false">
      <c r="A4818" s="0" t="n">
        <v>7758</v>
      </c>
      <c r="B4818" s="0" t="s">
        <v>5999</v>
      </c>
      <c r="C4818" s="0" t="s">
        <v>740</v>
      </c>
      <c r="D4818" s="0" t="s">
        <v>1221</v>
      </c>
      <c r="E4818" s="395" t="n">
        <v>894.23</v>
      </c>
    </row>
    <row r="4819" customFormat="false" ht="12.75" hidden="false" customHeight="false" outlineLevel="0" collapsed="false">
      <c r="A4819" s="0" t="n">
        <v>7759</v>
      </c>
      <c r="B4819" s="0" t="s">
        <v>6000</v>
      </c>
      <c r="C4819" s="0" t="s">
        <v>740</v>
      </c>
      <c r="D4819" s="0" t="s">
        <v>1221</v>
      </c>
      <c r="E4819" s="395" t="n">
        <v>2477.92</v>
      </c>
    </row>
    <row r="4820" customFormat="false" ht="12.75" hidden="false" customHeight="false" outlineLevel="0" collapsed="false">
      <c r="A4820" s="0" t="n">
        <v>40334</v>
      </c>
      <c r="B4820" s="0" t="s">
        <v>6001</v>
      </c>
      <c r="C4820" s="0" t="s">
        <v>740</v>
      </c>
      <c r="D4820" s="0" t="s">
        <v>1221</v>
      </c>
      <c r="E4820" s="395" t="n">
        <v>97.08</v>
      </c>
    </row>
    <row r="4821" customFormat="false" ht="12.75" hidden="false" customHeight="false" outlineLevel="0" collapsed="false">
      <c r="A4821" s="0" t="n">
        <v>7745</v>
      </c>
      <c r="B4821" s="0" t="s">
        <v>6002</v>
      </c>
      <c r="C4821" s="0" t="s">
        <v>740</v>
      </c>
      <c r="D4821" s="0" t="s">
        <v>1221</v>
      </c>
      <c r="E4821" s="395" t="n">
        <v>109.55</v>
      </c>
    </row>
    <row r="4822" customFormat="false" ht="12.75" hidden="false" customHeight="false" outlineLevel="0" collapsed="false">
      <c r="A4822" s="0" t="n">
        <v>7714</v>
      </c>
      <c r="B4822" s="0" t="s">
        <v>6003</v>
      </c>
      <c r="C4822" s="0" t="s">
        <v>740</v>
      </c>
      <c r="D4822" s="0" t="s">
        <v>1221</v>
      </c>
      <c r="E4822" s="395" t="n">
        <v>130.92</v>
      </c>
    </row>
    <row r="4823" customFormat="false" ht="12.75" hidden="false" customHeight="false" outlineLevel="0" collapsed="false">
      <c r="A4823" s="0" t="n">
        <v>7742</v>
      </c>
      <c r="B4823" s="0" t="s">
        <v>6004</v>
      </c>
      <c r="C4823" s="0" t="s">
        <v>740</v>
      </c>
      <c r="D4823" s="0" t="s">
        <v>1221</v>
      </c>
      <c r="E4823" s="395" t="n">
        <v>288.93</v>
      </c>
    </row>
    <row r="4824" customFormat="false" ht="12.75" hidden="false" customHeight="false" outlineLevel="0" collapsed="false">
      <c r="A4824" s="0" t="n">
        <v>7750</v>
      </c>
      <c r="B4824" s="0" t="s">
        <v>6005</v>
      </c>
      <c r="C4824" s="0" t="s">
        <v>740</v>
      </c>
      <c r="D4824" s="0" t="s">
        <v>1221</v>
      </c>
      <c r="E4824" s="395" t="n">
        <v>352.7</v>
      </c>
    </row>
    <row r="4825" customFormat="false" ht="12.75" hidden="false" customHeight="false" outlineLevel="0" collapsed="false">
      <c r="A4825" s="0" t="n">
        <v>7756</v>
      </c>
      <c r="B4825" s="0" t="s">
        <v>6006</v>
      </c>
      <c r="C4825" s="0" t="s">
        <v>740</v>
      </c>
      <c r="D4825" s="0" t="s">
        <v>1221</v>
      </c>
      <c r="E4825" s="395" t="n">
        <v>405.25</v>
      </c>
    </row>
    <row r="4826" customFormat="false" ht="12.75" hidden="false" customHeight="false" outlineLevel="0" collapsed="false">
      <c r="A4826" s="0" t="n">
        <v>7765</v>
      </c>
      <c r="B4826" s="0" t="s">
        <v>6007</v>
      </c>
      <c r="C4826" s="0" t="s">
        <v>740</v>
      </c>
      <c r="D4826" s="0" t="s">
        <v>1221</v>
      </c>
      <c r="E4826" s="395" t="n">
        <v>454.24</v>
      </c>
    </row>
    <row r="4827" customFormat="false" ht="12.75" hidden="false" customHeight="false" outlineLevel="0" collapsed="false">
      <c r="A4827" s="0" t="n">
        <v>12569</v>
      </c>
      <c r="B4827" s="0" t="s">
        <v>6008</v>
      </c>
      <c r="C4827" s="0" t="s">
        <v>740</v>
      </c>
      <c r="D4827" s="0" t="s">
        <v>1221</v>
      </c>
      <c r="E4827" s="395" t="n">
        <v>627.03</v>
      </c>
    </row>
    <row r="4828" customFormat="false" ht="12.75" hidden="false" customHeight="false" outlineLevel="0" collapsed="false">
      <c r="A4828" s="0" t="n">
        <v>7766</v>
      </c>
      <c r="B4828" s="0" t="s">
        <v>6009</v>
      </c>
      <c r="C4828" s="0" t="s">
        <v>740</v>
      </c>
      <c r="D4828" s="0" t="s">
        <v>1221</v>
      </c>
      <c r="E4828" s="395" t="n">
        <v>666.22</v>
      </c>
    </row>
    <row r="4829" customFormat="false" ht="12.75" hidden="false" customHeight="false" outlineLevel="0" collapsed="false">
      <c r="A4829" s="0" t="n">
        <v>7767</v>
      </c>
      <c r="B4829" s="0" t="s">
        <v>6010</v>
      </c>
      <c r="C4829" s="0" t="s">
        <v>740</v>
      </c>
      <c r="D4829" s="0" t="s">
        <v>1221</v>
      </c>
      <c r="E4829" s="395" t="n">
        <v>956.58</v>
      </c>
    </row>
    <row r="4830" customFormat="false" ht="12.75" hidden="false" customHeight="false" outlineLevel="0" collapsed="false">
      <c r="A4830" s="0" t="n">
        <v>7727</v>
      </c>
      <c r="B4830" s="0" t="s">
        <v>6011</v>
      </c>
      <c r="C4830" s="0" t="s">
        <v>740</v>
      </c>
      <c r="D4830" s="0" t="s">
        <v>1221</v>
      </c>
      <c r="E4830" s="395" t="n">
        <v>2778.89</v>
      </c>
    </row>
    <row r="4831" customFormat="false" ht="12.75" hidden="false" customHeight="false" outlineLevel="0" collapsed="false">
      <c r="A4831" s="0" t="n">
        <v>7760</v>
      </c>
      <c r="B4831" s="0" t="s">
        <v>6012</v>
      </c>
      <c r="C4831" s="0" t="s">
        <v>740</v>
      </c>
      <c r="D4831" s="0" t="s">
        <v>1221</v>
      </c>
      <c r="E4831" s="395" t="n">
        <v>110.44</v>
      </c>
    </row>
    <row r="4832" customFormat="false" ht="12.75" hidden="false" customHeight="false" outlineLevel="0" collapsed="false">
      <c r="A4832" s="0" t="n">
        <v>7761</v>
      </c>
      <c r="B4832" s="0" t="s">
        <v>6013</v>
      </c>
      <c r="C4832" s="0" t="s">
        <v>740</v>
      </c>
      <c r="D4832" s="0" t="s">
        <v>1221</v>
      </c>
      <c r="E4832" s="395" t="n">
        <v>115.78</v>
      </c>
    </row>
    <row r="4833" customFormat="false" ht="12.75" hidden="false" customHeight="false" outlineLevel="0" collapsed="false">
      <c r="A4833" s="0" t="n">
        <v>7752</v>
      </c>
      <c r="B4833" s="0" t="s">
        <v>6014</v>
      </c>
      <c r="C4833" s="0" t="s">
        <v>740</v>
      </c>
      <c r="D4833" s="0" t="s">
        <v>1221</v>
      </c>
      <c r="E4833" s="395" t="n">
        <v>140.72</v>
      </c>
    </row>
    <row r="4834" customFormat="false" ht="12.75" hidden="false" customHeight="false" outlineLevel="0" collapsed="false">
      <c r="A4834" s="0" t="n">
        <v>7762</v>
      </c>
      <c r="B4834" s="0" t="s">
        <v>6015</v>
      </c>
      <c r="C4834" s="0" t="s">
        <v>740</v>
      </c>
      <c r="D4834" s="0" t="s">
        <v>1221</v>
      </c>
      <c r="E4834" s="395" t="n">
        <v>183.92</v>
      </c>
    </row>
    <row r="4835" customFormat="false" ht="12.75" hidden="false" customHeight="false" outlineLevel="0" collapsed="false">
      <c r="A4835" s="0" t="n">
        <v>7722</v>
      </c>
      <c r="B4835" s="0" t="s">
        <v>6016</v>
      </c>
      <c r="C4835" s="0" t="s">
        <v>740</v>
      </c>
      <c r="D4835" s="0" t="s">
        <v>1221</v>
      </c>
      <c r="E4835" s="395" t="n">
        <v>281.45</v>
      </c>
    </row>
    <row r="4836" customFormat="false" ht="12.75" hidden="false" customHeight="false" outlineLevel="0" collapsed="false">
      <c r="A4836" s="0" t="n">
        <v>7763</v>
      </c>
      <c r="B4836" s="0" t="s">
        <v>6017</v>
      </c>
      <c r="C4836" s="0" t="s">
        <v>740</v>
      </c>
      <c r="D4836" s="0" t="s">
        <v>1221</v>
      </c>
      <c r="E4836" s="395" t="n">
        <v>342.9</v>
      </c>
    </row>
    <row r="4837" customFormat="false" ht="12.75" hidden="false" customHeight="false" outlineLevel="0" collapsed="false">
      <c r="A4837" s="0" t="n">
        <v>7764</v>
      </c>
      <c r="B4837" s="0" t="s">
        <v>6018</v>
      </c>
      <c r="C4837" s="0" t="s">
        <v>740</v>
      </c>
      <c r="D4837" s="0" t="s">
        <v>1221</v>
      </c>
      <c r="E4837" s="395" t="n">
        <v>409.7</v>
      </c>
    </row>
    <row r="4838" customFormat="false" ht="12.75" hidden="false" customHeight="false" outlineLevel="0" collapsed="false">
      <c r="A4838" s="0" t="n">
        <v>12572</v>
      </c>
      <c r="B4838" s="0" t="s">
        <v>6019</v>
      </c>
      <c r="C4838" s="0" t="s">
        <v>740</v>
      </c>
      <c r="D4838" s="0" t="s">
        <v>1221</v>
      </c>
      <c r="E4838" s="395" t="n">
        <v>578.93</v>
      </c>
    </row>
    <row r="4839" customFormat="false" ht="12.75" hidden="false" customHeight="false" outlineLevel="0" collapsed="false">
      <c r="A4839" s="0" t="n">
        <v>12573</v>
      </c>
      <c r="B4839" s="0" t="s">
        <v>6020</v>
      </c>
      <c r="C4839" s="0" t="s">
        <v>740</v>
      </c>
      <c r="D4839" s="0" t="s">
        <v>1221</v>
      </c>
      <c r="E4839" s="395" t="n">
        <v>761.52</v>
      </c>
    </row>
    <row r="4840" customFormat="false" ht="12.75" hidden="false" customHeight="false" outlineLevel="0" collapsed="false">
      <c r="A4840" s="0" t="n">
        <v>12574</v>
      </c>
      <c r="B4840" s="0" t="s">
        <v>6021</v>
      </c>
      <c r="C4840" s="0" t="s">
        <v>740</v>
      </c>
      <c r="D4840" s="0" t="s">
        <v>1221</v>
      </c>
      <c r="E4840" s="395" t="n">
        <v>920.77</v>
      </c>
    </row>
    <row r="4841" customFormat="false" ht="12.75" hidden="false" customHeight="false" outlineLevel="0" collapsed="false">
      <c r="A4841" s="0" t="n">
        <v>12575</v>
      </c>
      <c r="B4841" s="0" t="s">
        <v>6022</v>
      </c>
      <c r="C4841" s="0" t="s">
        <v>740</v>
      </c>
      <c r="D4841" s="0" t="s">
        <v>1221</v>
      </c>
      <c r="E4841" s="395" t="n">
        <v>1398.35</v>
      </c>
    </row>
    <row r="4842" customFormat="false" ht="12.75" hidden="false" customHeight="false" outlineLevel="0" collapsed="false">
      <c r="A4842" s="0" t="n">
        <v>12576</v>
      </c>
      <c r="B4842" s="0" t="s">
        <v>6023</v>
      </c>
      <c r="C4842" s="0" t="s">
        <v>740</v>
      </c>
      <c r="D4842" s="0" t="s">
        <v>1221</v>
      </c>
      <c r="E4842" s="395" t="n">
        <v>169.22</v>
      </c>
    </row>
    <row r="4843" customFormat="false" ht="12.75" hidden="false" customHeight="false" outlineLevel="0" collapsed="false">
      <c r="A4843" s="0" t="n">
        <v>12577</v>
      </c>
      <c r="B4843" s="0" t="s">
        <v>6024</v>
      </c>
      <c r="C4843" s="0" t="s">
        <v>740</v>
      </c>
      <c r="D4843" s="0" t="s">
        <v>1221</v>
      </c>
      <c r="E4843" s="395" t="n">
        <v>228.01</v>
      </c>
    </row>
    <row r="4844" customFormat="false" ht="12.75" hidden="false" customHeight="false" outlineLevel="0" collapsed="false">
      <c r="A4844" s="0" t="n">
        <v>12578</v>
      </c>
      <c r="B4844" s="0" t="s">
        <v>6025</v>
      </c>
      <c r="C4844" s="0" t="s">
        <v>740</v>
      </c>
      <c r="D4844" s="0" t="s">
        <v>1221</v>
      </c>
      <c r="E4844" s="395" t="n">
        <v>276.1</v>
      </c>
    </row>
    <row r="4845" customFormat="false" ht="12.75" hidden="false" customHeight="false" outlineLevel="0" collapsed="false">
      <c r="A4845" s="0" t="n">
        <v>12579</v>
      </c>
      <c r="B4845" s="0" t="s">
        <v>6026</v>
      </c>
      <c r="C4845" s="0" t="s">
        <v>740</v>
      </c>
      <c r="D4845" s="0" t="s">
        <v>1221</v>
      </c>
      <c r="E4845" s="395" t="n">
        <v>475.61</v>
      </c>
    </row>
    <row r="4846" customFormat="false" ht="12.75" hidden="false" customHeight="false" outlineLevel="0" collapsed="false">
      <c r="A4846" s="0" t="n">
        <v>12580</v>
      </c>
      <c r="B4846" s="0" t="s">
        <v>6027</v>
      </c>
      <c r="C4846" s="0" t="s">
        <v>740</v>
      </c>
      <c r="D4846" s="0" t="s">
        <v>1221</v>
      </c>
      <c r="E4846" s="395" t="n">
        <v>495.57</v>
      </c>
    </row>
    <row r="4847" customFormat="false" ht="12.75" hidden="false" customHeight="false" outlineLevel="0" collapsed="false">
      <c r="A4847" s="0" t="n">
        <v>12581</v>
      </c>
      <c r="B4847" s="0" t="s">
        <v>6028</v>
      </c>
      <c r="C4847" s="0" t="s">
        <v>740</v>
      </c>
      <c r="D4847" s="0" t="s">
        <v>1221</v>
      </c>
      <c r="E4847" s="395" t="n">
        <v>530.84</v>
      </c>
    </row>
    <row r="4848" customFormat="false" ht="12.75" hidden="false" customHeight="false" outlineLevel="0" collapsed="false">
      <c r="A4848" s="0" t="n">
        <v>7720</v>
      </c>
      <c r="B4848" s="0" t="s">
        <v>6029</v>
      </c>
      <c r="C4848" s="0" t="s">
        <v>740</v>
      </c>
      <c r="D4848" s="0" t="s">
        <v>1221</v>
      </c>
      <c r="E4848" s="395" t="n">
        <v>830.1</v>
      </c>
    </row>
    <row r="4849" customFormat="false" ht="12.75" hidden="false" customHeight="false" outlineLevel="0" collapsed="false">
      <c r="A4849" s="0" t="n">
        <v>40335</v>
      </c>
      <c r="B4849" s="0" t="s">
        <v>6030</v>
      </c>
      <c r="C4849" s="0" t="s">
        <v>740</v>
      </c>
      <c r="D4849" s="0" t="s">
        <v>1221</v>
      </c>
      <c r="E4849" s="395" t="n">
        <v>173.68</v>
      </c>
    </row>
    <row r="4850" customFormat="false" ht="12.75" hidden="false" customHeight="false" outlineLevel="0" collapsed="false">
      <c r="A4850" s="0" t="n">
        <v>7740</v>
      </c>
      <c r="B4850" s="0" t="s">
        <v>6031</v>
      </c>
      <c r="C4850" s="0" t="s">
        <v>740</v>
      </c>
      <c r="D4850" s="0" t="s">
        <v>1221</v>
      </c>
      <c r="E4850" s="395" t="n">
        <v>178.13</v>
      </c>
    </row>
    <row r="4851" customFormat="false" ht="12.75" hidden="false" customHeight="false" outlineLevel="0" collapsed="false">
      <c r="A4851" s="0" t="n">
        <v>7741</v>
      </c>
      <c r="B4851" s="0" t="s">
        <v>6032</v>
      </c>
      <c r="C4851" s="0" t="s">
        <v>740</v>
      </c>
      <c r="D4851" s="0" t="s">
        <v>1221</v>
      </c>
      <c r="E4851" s="395" t="n">
        <v>329.54</v>
      </c>
    </row>
    <row r="4852" customFormat="false" ht="12.75" hidden="false" customHeight="false" outlineLevel="0" collapsed="false">
      <c r="A4852" s="0" t="n">
        <v>7774</v>
      </c>
      <c r="B4852" s="0" t="s">
        <v>6033</v>
      </c>
      <c r="C4852" s="0" t="s">
        <v>740</v>
      </c>
      <c r="D4852" s="0" t="s">
        <v>1221</v>
      </c>
      <c r="E4852" s="395" t="n">
        <v>404.36</v>
      </c>
    </row>
    <row r="4853" customFormat="false" ht="12.75" hidden="false" customHeight="false" outlineLevel="0" collapsed="false">
      <c r="A4853" s="0" t="n">
        <v>7744</v>
      </c>
      <c r="B4853" s="0" t="s">
        <v>6034</v>
      </c>
      <c r="C4853" s="0" t="s">
        <v>740</v>
      </c>
      <c r="D4853" s="0" t="s">
        <v>1221</v>
      </c>
      <c r="E4853" s="395" t="n">
        <v>528.16</v>
      </c>
    </row>
    <row r="4854" customFormat="false" ht="12.75" hidden="false" customHeight="false" outlineLevel="0" collapsed="false">
      <c r="A4854" s="0" t="n">
        <v>7773</v>
      </c>
      <c r="B4854" s="0" t="s">
        <v>6035</v>
      </c>
      <c r="C4854" s="0" t="s">
        <v>740</v>
      </c>
      <c r="D4854" s="0" t="s">
        <v>1221</v>
      </c>
      <c r="E4854" s="395" t="n">
        <v>539.83</v>
      </c>
    </row>
    <row r="4855" customFormat="false" ht="12.75" hidden="false" customHeight="false" outlineLevel="0" collapsed="false">
      <c r="A4855" s="0" t="n">
        <v>7754</v>
      </c>
      <c r="B4855" s="0" t="s">
        <v>6036</v>
      </c>
      <c r="C4855" s="0" t="s">
        <v>740</v>
      </c>
      <c r="D4855" s="0" t="s">
        <v>1221</v>
      </c>
      <c r="E4855" s="395" t="n">
        <v>818.52</v>
      </c>
    </row>
    <row r="4856" customFormat="false" ht="12.75" hidden="false" customHeight="false" outlineLevel="0" collapsed="false">
      <c r="A4856" s="0" t="n">
        <v>7735</v>
      </c>
      <c r="B4856" s="0" t="s">
        <v>6037</v>
      </c>
      <c r="C4856" s="0" t="s">
        <v>740</v>
      </c>
      <c r="D4856" s="0" t="s">
        <v>1221</v>
      </c>
      <c r="E4856" s="395" t="n">
        <v>1059.9</v>
      </c>
    </row>
    <row r="4857" customFormat="false" ht="12.75" hidden="false" customHeight="false" outlineLevel="0" collapsed="false">
      <c r="A4857" s="0" t="n">
        <v>7755</v>
      </c>
      <c r="B4857" s="0" t="s">
        <v>6038</v>
      </c>
      <c r="C4857" s="0" t="s">
        <v>740</v>
      </c>
      <c r="D4857" s="0" t="s">
        <v>1221</v>
      </c>
      <c r="E4857" s="395" t="n">
        <v>210.19</v>
      </c>
    </row>
    <row r="4858" customFormat="false" ht="12.75" hidden="false" customHeight="false" outlineLevel="0" collapsed="false">
      <c r="A4858" s="0" t="n">
        <v>7776</v>
      </c>
      <c r="B4858" s="0" t="s">
        <v>6039</v>
      </c>
      <c r="C4858" s="0" t="s">
        <v>740</v>
      </c>
      <c r="D4858" s="0" t="s">
        <v>1221</v>
      </c>
      <c r="E4858" s="395" t="n">
        <v>438.21</v>
      </c>
    </row>
    <row r="4859" customFormat="false" ht="12.75" hidden="false" customHeight="false" outlineLevel="0" collapsed="false">
      <c r="A4859" s="0" t="n">
        <v>7743</v>
      </c>
      <c r="B4859" s="0" t="s">
        <v>6040</v>
      </c>
      <c r="C4859" s="0" t="s">
        <v>740</v>
      </c>
      <c r="D4859" s="0" t="s">
        <v>1221</v>
      </c>
      <c r="E4859" s="395" t="n">
        <v>464.04</v>
      </c>
    </row>
    <row r="4860" customFormat="false" ht="12.75" hidden="false" customHeight="false" outlineLevel="0" collapsed="false">
      <c r="A4860" s="0" t="n">
        <v>7733</v>
      </c>
      <c r="B4860" s="0" t="s">
        <v>6041</v>
      </c>
      <c r="C4860" s="0" t="s">
        <v>740</v>
      </c>
      <c r="D4860" s="0" t="s">
        <v>1221</v>
      </c>
      <c r="E4860" s="395" t="n">
        <v>605.65</v>
      </c>
    </row>
    <row r="4861" customFormat="false" ht="12.75" hidden="false" customHeight="false" outlineLevel="0" collapsed="false">
      <c r="A4861" s="0" t="n">
        <v>7775</v>
      </c>
      <c r="B4861" s="0" t="s">
        <v>6042</v>
      </c>
      <c r="C4861" s="0" t="s">
        <v>740</v>
      </c>
      <c r="D4861" s="0" t="s">
        <v>1221</v>
      </c>
      <c r="E4861" s="395" t="n">
        <v>663.55</v>
      </c>
    </row>
    <row r="4862" customFormat="false" ht="12.75" hidden="false" customHeight="false" outlineLevel="0" collapsed="false">
      <c r="A4862" s="0" t="n">
        <v>7734</v>
      </c>
      <c r="B4862" s="0" t="s">
        <v>6043</v>
      </c>
      <c r="C4862" s="0" t="s">
        <v>740</v>
      </c>
      <c r="D4862" s="0" t="s">
        <v>1221</v>
      </c>
      <c r="E4862" s="395" t="n">
        <v>939.65</v>
      </c>
    </row>
    <row r="4863" customFormat="false" ht="12.75" hidden="false" customHeight="false" outlineLevel="0" collapsed="false">
      <c r="A4863" s="0" t="n">
        <v>37449</v>
      </c>
      <c r="B4863" s="0" t="s">
        <v>6044</v>
      </c>
      <c r="C4863" s="0" t="s">
        <v>740</v>
      </c>
      <c r="D4863" s="0" t="s">
        <v>1221</v>
      </c>
      <c r="E4863" s="395" t="n">
        <v>26.01</v>
      </c>
    </row>
    <row r="4864" customFormat="false" ht="12.75" hidden="false" customHeight="false" outlineLevel="0" collapsed="false">
      <c r="A4864" s="0" t="n">
        <v>37450</v>
      </c>
      <c r="B4864" s="0" t="s">
        <v>6045</v>
      </c>
      <c r="C4864" s="0" t="s">
        <v>740</v>
      </c>
      <c r="D4864" s="0" t="s">
        <v>1221</v>
      </c>
      <c r="E4864" s="395" t="n">
        <v>36.41</v>
      </c>
    </row>
    <row r="4865" customFormat="false" ht="12.75" hidden="false" customHeight="false" outlineLevel="0" collapsed="false">
      <c r="A4865" s="0" t="n">
        <v>37451</v>
      </c>
      <c r="B4865" s="0" t="s">
        <v>6046</v>
      </c>
      <c r="C4865" s="0" t="s">
        <v>740</v>
      </c>
      <c r="D4865" s="0" t="s">
        <v>1221</v>
      </c>
      <c r="E4865" s="395" t="n">
        <v>50.84</v>
      </c>
    </row>
    <row r="4866" customFormat="false" ht="12.75" hidden="false" customHeight="false" outlineLevel="0" collapsed="false">
      <c r="A4866" s="0" t="n">
        <v>37452</v>
      </c>
      <c r="B4866" s="0" t="s">
        <v>6047</v>
      </c>
      <c r="C4866" s="0" t="s">
        <v>740</v>
      </c>
      <c r="D4866" s="0" t="s">
        <v>1221</v>
      </c>
      <c r="E4866" s="395" t="n">
        <v>73.9</v>
      </c>
    </row>
    <row r="4867" customFormat="false" ht="12.75" hidden="false" customHeight="false" outlineLevel="0" collapsed="false">
      <c r="A4867" s="0" t="n">
        <v>37453</v>
      </c>
      <c r="B4867" s="0" t="s">
        <v>6048</v>
      </c>
      <c r="C4867" s="0" t="s">
        <v>740</v>
      </c>
      <c r="D4867" s="0" t="s">
        <v>1221</v>
      </c>
      <c r="E4867" s="395" t="n">
        <v>85.1</v>
      </c>
    </row>
    <row r="4868" customFormat="false" ht="12.75" hidden="false" customHeight="false" outlineLevel="0" collapsed="false">
      <c r="A4868" s="0" t="n">
        <v>7778</v>
      </c>
      <c r="B4868" s="0" t="s">
        <v>6049</v>
      </c>
      <c r="C4868" s="0" t="s">
        <v>740</v>
      </c>
      <c r="D4868" s="0" t="s">
        <v>1221</v>
      </c>
      <c r="E4868" s="395" t="n">
        <v>31.92</v>
      </c>
    </row>
    <row r="4869" customFormat="false" ht="12.75" hidden="false" customHeight="false" outlineLevel="0" collapsed="false">
      <c r="A4869" s="0" t="n">
        <v>7796</v>
      </c>
      <c r="B4869" s="0" t="s">
        <v>6050</v>
      </c>
      <c r="C4869" s="0" t="s">
        <v>740</v>
      </c>
      <c r="D4869" s="0" t="s">
        <v>1228</v>
      </c>
      <c r="E4869" s="395" t="n">
        <v>43.75</v>
      </c>
    </row>
    <row r="4870" customFormat="false" ht="12.75" hidden="false" customHeight="false" outlineLevel="0" collapsed="false">
      <c r="A4870" s="0" t="n">
        <v>7781</v>
      </c>
      <c r="B4870" s="0" t="s">
        <v>6051</v>
      </c>
      <c r="C4870" s="0" t="s">
        <v>740</v>
      </c>
      <c r="D4870" s="0" t="s">
        <v>1221</v>
      </c>
      <c r="E4870" s="395" t="n">
        <v>51.7</v>
      </c>
    </row>
    <row r="4871" customFormat="false" ht="12.75" hidden="false" customHeight="false" outlineLevel="0" collapsed="false">
      <c r="A4871" s="0" t="n">
        <v>7795</v>
      </c>
      <c r="B4871" s="0" t="s">
        <v>6052</v>
      </c>
      <c r="C4871" s="0" t="s">
        <v>740</v>
      </c>
      <c r="D4871" s="0" t="s">
        <v>1221</v>
      </c>
      <c r="E4871" s="395" t="n">
        <v>76.94</v>
      </c>
    </row>
    <row r="4872" customFormat="false" ht="12.75" hidden="false" customHeight="false" outlineLevel="0" collapsed="false">
      <c r="A4872" s="0" t="n">
        <v>7791</v>
      </c>
      <c r="B4872" s="0" t="s">
        <v>6053</v>
      </c>
      <c r="C4872" s="0" t="s">
        <v>740</v>
      </c>
      <c r="D4872" s="0" t="s">
        <v>1221</v>
      </c>
      <c r="E4872" s="395" t="n">
        <v>92.11</v>
      </c>
    </row>
    <row r="4873" customFormat="false" ht="12.75" hidden="false" customHeight="false" outlineLevel="0" collapsed="false">
      <c r="A4873" s="0" t="n">
        <v>7783</v>
      </c>
      <c r="B4873" s="0" t="s">
        <v>6054</v>
      </c>
      <c r="C4873" s="0" t="s">
        <v>740</v>
      </c>
      <c r="D4873" s="0" t="s">
        <v>1221</v>
      </c>
      <c r="E4873" s="395" t="n">
        <v>32.64</v>
      </c>
    </row>
    <row r="4874" customFormat="false" ht="12.75" hidden="false" customHeight="false" outlineLevel="0" collapsed="false">
      <c r="A4874" s="0" t="n">
        <v>7790</v>
      </c>
      <c r="B4874" s="0" t="s">
        <v>6055</v>
      </c>
      <c r="C4874" s="0" t="s">
        <v>740</v>
      </c>
      <c r="D4874" s="0" t="s">
        <v>1221</v>
      </c>
      <c r="E4874" s="395" t="n">
        <v>51.43</v>
      </c>
    </row>
    <row r="4875" customFormat="false" ht="12.75" hidden="false" customHeight="false" outlineLevel="0" collapsed="false">
      <c r="A4875" s="0" t="n">
        <v>7785</v>
      </c>
      <c r="B4875" s="0" t="s">
        <v>6056</v>
      </c>
      <c r="C4875" s="0" t="s">
        <v>740</v>
      </c>
      <c r="D4875" s="0" t="s">
        <v>1221</v>
      </c>
      <c r="E4875" s="395" t="n">
        <v>56.75</v>
      </c>
    </row>
    <row r="4876" customFormat="false" ht="12.75" hidden="false" customHeight="false" outlineLevel="0" collapsed="false">
      <c r="A4876" s="0" t="n">
        <v>7792</v>
      </c>
      <c r="B4876" s="0" t="s">
        <v>6057</v>
      </c>
      <c r="C4876" s="0" t="s">
        <v>740</v>
      </c>
      <c r="D4876" s="0" t="s">
        <v>1221</v>
      </c>
      <c r="E4876" s="395" t="n">
        <v>80.49</v>
      </c>
    </row>
    <row r="4877" customFormat="false" ht="12.75" hidden="false" customHeight="false" outlineLevel="0" collapsed="false">
      <c r="A4877" s="0" t="n">
        <v>7793</v>
      </c>
      <c r="B4877" s="0" t="s">
        <v>6058</v>
      </c>
      <c r="C4877" s="0" t="s">
        <v>740</v>
      </c>
      <c r="D4877" s="0" t="s">
        <v>1221</v>
      </c>
      <c r="E4877" s="395" t="n">
        <v>95.06</v>
      </c>
    </row>
    <row r="4878" customFormat="false" ht="12.75" hidden="false" customHeight="false" outlineLevel="0" collapsed="false">
      <c r="A4878" s="0" t="n">
        <v>13159</v>
      </c>
      <c r="B4878" s="0" t="s">
        <v>6059</v>
      </c>
      <c r="C4878" s="0" t="s">
        <v>740</v>
      </c>
      <c r="D4878" s="0" t="s">
        <v>1221</v>
      </c>
      <c r="E4878" s="395" t="n">
        <v>82.77</v>
      </c>
    </row>
    <row r="4879" customFormat="false" ht="12.75" hidden="false" customHeight="false" outlineLevel="0" collapsed="false">
      <c r="A4879" s="0" t="n">
        <v>13168</v>
      </c>
      <c r="B4879" s="0" t="s">
        <v>6060</v>
      </c>
      <c r="C4879" s="0" t="s">
        <v>740</v>
      </c>
      <c r="D4879" s="0" t="s">
        <v>1221</v>
      </c>
      <c r="E4879" s="395" t="n">
        <v>100.5</v>
      </c>
    </row>
    <row r="4880" customFormat="false" ht="12.75" hidden="false" customHeight="false" outlineLevel="0" collapsed="false">
      <c r="A4880" s="0" t="n">
        <v>13173</v>
      </c>
      <c r="B4880" s="0" t="s">
        <v>6061</v>
      </c>
      <c r="C4880" s="0" t="s">
        <v>740</v>
      </c>
      <c r="D4880" s="0" t="s">
        <v>1221</v>
      </c>
      <c r="E4880" s="395" t="n">
        <v>135.97</v>
      </c>
    </row>
    <row r="4881" customFormat="false" ht="12.75" hidden="false" customHeight="false" outlineLevel="0" collapsed="false">
      <c r="A4881" s="0" t="n">
        <v>12583</v>
      </c>
      <c r="B4881" s="0" t="s">
        <v>6062</v>
      </c>
      <c r="C4881" s="0" t="s">
        <v>740</v>
      </c>
      <c r="D4881" s="0" t="s">
        <v>1221</v>
      </c>
      <c r="E4881" s="395" t="n">
        <v>27.19</v>
      </c>
    </row>
    <row r="4882" customFormat="false" ht="12.75" hidden="false" customHeight="false" outlineLevel="0" collapsed="false">
      <c r="A4882" s="0" t="n">
        <v>12584</v>
      </c>
      <c r="B4882" s="0" t="s">
        <v>6063</v>
      </c>
      <c r="C4882" s="0" t="s">
        <v>740</v>
      </c>
      <c r="D4882" s="0" t="s">
        <v>1221</v>
      </c>
      <c r="E4882" s="395" t="n">
        <v>35.47</v>
      </c>
    </row>
    <row r="4883" customFormat="false" ht="12.75" hidden="false" customHeight="false" outlineLevel="0" collapsed="false">
      <c r="A4883" s="0" t="n">
        <v>12613</v>
      </c>
      <c r="B4883" s="0" t="s">
        <v>6064</v>
      </c>
      <c r="C4883" s="0" t="s">
        <v>88</v>
      </c>
      <c r="D4883" s="0" t="s">
        <v>1221</v>
      </c>
      <c r="E4883" s="395" t="n">
        <v>26.47</v>
      </c>
    </row>
    <row r="4884" customFormat="false" ht="12.75" hidden="false" customHeight="false" outlineLevel="0" collapsed="false">
      <c r="A4884" s="0" t="n">
        <v>1031</v>
      </c>
      <c r="B4884" s="0" t="s">
        <v>6065</v>
      </c>
      <c r="C4884" s="0" t="s">
        <v>88</v>
      </c>
      <c r="D4884" s="0" t="s">
        <v>1221</v>
      </c>
      <c r="E4884" s="395" t="n">
        <v>14.84</v>
      </c>
    </row>
    <row r="4885" customFormat="false" ht="12.75" hidden="false" customHeight="false" outlineLevel="0" collapsed="false">
      <c r="A4885" s="0" t="n">
        <v>39707</v>
      </c>
      <c r="B4885" s="0" t="s">
        <v>6066</v>
      </c>
      <c r="C4885" s="0" t="s">
        <v>740</v>
      </c>
      <c r="D4885" s="0" t="s">
        <v>1221</v>
      </c>
      <c r="E4885" s="395" t="n">
        <v>5.21</v>
      </c>
    </row>
    <row r="4886" customFormat="false" ht="12.75" hidden="false" customHeight="false" outlineLevel="0" collapsed="false">
      <c r="A4886" s="0" t="n">
        <v>39708</v>
      </c>
      <c r="B4886" s="0" t="s">
        <v>6067</v>
      </c>
      <c r="C4886" s="0" t="s">
        <v>740</v>
      </c>
      <c r="D4886" s="0" t="s">
        <v>1221</v>
      </c>
      <c r="E4886" s="395" t="n">
        <v>5.05</v>
      </c>
    </row>
    <row r="4887" customFormat="false" ht="12.75" hidden="false" customHeight="false" outlineLevel="0" collapsed="false">
      <c r="A4887" s="0" t="n">
        <v>39710</v>
      </c>
      <c r="B4887" s="0" t="s">
        <v>6068</v>
      </c>
      <c r="C4887" s="0" t="s">
        <v>740</v>
      </c>
      <c r="D4887" s="0" t="s">
        <v>1221</v>
      </c>
      <c r="E4887" s="395" t="n">
        <v>3.55</v>
      </c>
    </row>
    <row r="4888" customFormat="false" ht="12.75" hidden="false" customHeight="false" outlineLevel="0" collapsed="false">
      <c r="A4888" s="0" t="n">
        <v>39709</v>
      </c>
      <c r="B4888" s="0" t="s">
        <v>6069</v>
      </c>
      <c r="C4888" s="0" t="s">
        <v>740</v>
      </c>
      <c r="D4888" s="0" t="s">
        <v>1221</v>
      </c>
      <c r="E4888" s="395" t="n">
        <v>4.93</v>
      </c>
    </row>
    <row r="4889" customFormat="false" ht="12.75" hidden="false" customHeight="false" outlineLevel="0" collapsed="false">
      <c r="A4889" s="0" t="n">
        <v>39711</v>
      </c>
      <c r="B4889" s="0" t="s">
        <v>6070</v>
      </c>
      <c r="C4889" s="0" t="s">
        <v>740</v>
      </c>
      <c r="D4889" s="0" t="s">
        <v>1221</v>
      </c>
      <c r="E4889" s="395" t="n">
        <v>5.53</v>
      </c>
    </row>
    <row r="4890" customFormat="false" ht="12.75" hidden="false" customHeight="false" outlineLevel="0" collapsed="false">
      <c r="A4890" s="0" t="n">
        <v>39712</v>
      </c>
      <c r="B4890" s="0" t="s">
        <v>6071</v>
      </c>
      <c r="C4890" s="0" t="s">
        <v>740</v>
      </c>
      <c r="D4890" s="0" t="s">
        <v>1228</v>
      </c>
      <c r="E4890" s="395" t="n">
        <v>1.94</v>
      </c>
    </row>
    <row r="4891" customFormat="false" ht="12.75" hidden="false" customHeight="false" outlineLevel="0" collapsed="false">
      <c r="A4891" s="0" t="n">
        <v>39713</v>
      </c>
      <c r="B4891" s="0" t="s">
        <v>6072</v>
      </c>
      <c r="C4891" s="0" t="s">
        <v>740</v>
      </c>
      <c r="D4891" s="0" t="s">
        <v>1221</v>
      </c>
      <c r="E4891" s="395" t="n">
        <v>1.53</v>
      </c>
    </row>
    <row r="4892" customFormat="false" ht="12.75" hidden="false" customHeight="false" outlineLevel="0" collapsed="false">
      <c r="A4892" s="0" t="n">
        <v>39714</v>
      </c>
      <c r="B4892" s="0" t="s">
        <v>6073</v>
      </c>
      <c r="C4892" s="0" t="s">
        <v>740</v>
      </c>
      <c r="D4892" s="0" t="s">
        <v>1221</v>
      </c>
      <c r="E4892" s="395" t="n">
        <v>3.51</v>
      </c>
    </row>
    <row r="4893" customFormat="false" ht="12.75" hidden="false" customHeight="false" outlineLevel="0" collapsed="false">
      <c r="A4893" s="0" t="n">
        <v>39715</v>
      </c>
      <c r="B4893" s="0" t="s">
        <v>6074</v>
      </c>
      <c r="C4893" s="0" t="s">
        <v>740</v>
      </c>
      <c r="D4893" s="0" t="s">
        <v>1221</v>
      </c>
      <c r="E4893" s="395" t="n">
        <v>2.5</v>
      </c>
    </row>
    <row r="4894" customFormat="false" ht="12.75" hidden="false" customHeight="false" outlineLevel="0" collapsed="false">
      <c r="A4894" s="0" t="n">
        <v>39716</v>
      </c>
      <c r="B4894" s="0" t="s">
        <v>6075</v>
      </c>
      <c r="C4894" s="0" t="s">
        <v>740</v>
      </c>
      <c r="D4894" s="0" t="s">
        <v>1221</v>
      </c>
      <c r="E4894" s="395" t="n">
        <v>1.89</v>
      </c>
    </row>
    <row r="4895" customFormat="false" ht="12.75" hidden="false" customHeight="false" outlineLevel="0" collapsed="false">
      <c r="A4895" s="0" t="n">
        <v>39718</v>
      </c>
      <c r="B4895" s="0" t="s">
        <v>6076</v>
      </c>
      <c r="C4895" s="0" t="s">
        <v>740</v>
      </c>
      <c r="D4895" s="0" t="s">
        <v>1221</v>
      </c>
      <c r="E4895" s="395" t="n">
        <v>3.23</v>
      </c>
    </row>
    <row r="4896" customFormat="false" ht="12.75" hidden="false" customHeight="false" outlineLevel="0" collapsed="false">
      <c r="A4896" s="0" t="n">
        <v>9813</v>
      </c>
      <c r="B4896" s="0" t="s">
        <v>739</v>
      </c>
      <c r="C4896" s="0" t="s">
        <v>740</v>
      </c>
      <c r="D4896" s="0" t="s">
        <v>1223</v>
      </c>
      <c r="E4896" s="395" t="n">
        <v>5.71</v>
      </c>
    </row>
    <row r="4897" customFormat="false" ht="12.75" hidden="false" customHeight="false" outlineLevel="0" collapsed="false">
      <c r="A4897" s="0" t="n">
        <v>9815</v>
      </c>
      <c r="B4897" s="0" t="s">
        <v>6077</v>
      </c>
      <c r="C4897" s="0" t="s">
        <v>740</v>
      </c>
      <c r="D4897" s="0" t="s">
        <v>1223</v>
      </c>
      <c r="E4897" s="395" t="n">
        <v>11.27</v>
      </c>
    </row>
    <row r="4898" customFormat="false" ht="12.75" hidden="false" customHeight="false" outlineLevel="0" collapsed="false">
      <c r="A4898" s="0" t="n">
        <v>44543</v>
      </c>
      <c r="B4898" s="0" t="s">
        <v>6078</v>
      </c>
      <c r="C4898" s="0" t="s">
        <v>740</v>
      </c>
      <c r="D4898" s="0" t="s">
        <v>1223</v>
      </c>
      <c r="E4898" s="395" t="n">
        <v>5611.02</v>
      </c>
    </row>
    <row r="4899" customFormat="false" ht="12.75" hidden="false" customHeight="false" outlineLevel="0" collapsed="false">
      <c r="A4899" s="0" t="n">
        <v>44526</v>
      </c>
      <c r="B4899" s="0" t="s">
        <v>6079</v>
      </c>
      <c r="C4899" s="0" t="s">
        <v>740</v>
      </c>
      <c r="D4899" s="0" t="s">
        <v>1223</v>
      </c>
      <c r="E4899" s="395" t="n">
        <v>137.52</v>
      </c>
    </row>
    <row r="4900" customFormat="false" ht="12.75" hidden="false" customHeight="false" outlineLevel="0" collapsed="false">
      <c r="A4900" s="0" t="n">
        <v>44518</v>
      </c>
      <c r="B4900" s="0" t="s">
        <v>6080</v>
      </c>
      <c r="C4900" s="0" t="s">
        <v>740</v>
      </c>
      <c r="D4900" s="0" t="s">
        <v>1223</v>
      </c>
      <c r="E4900" s="395" t="n">
        <v>4130.89</v>
      </c>
    </row>
    <row r="4901" customFormat="false" ht="12.75" hidden="false" customHeight="false" outlineLevel="0" collapsed="false">
      <c r="A4901" s="0" t="n">
        <v>44544</v>
      </c>
      <c r="B4901" s="0" t="s">
        <v>6081</v>
      </c>
      <c r="C4901" s="0" t="s">
        <v>740</v>
      </c>
      <c r="D4901" s="0" t="s">
        <v>1223</v>
      </c>
      <c r="E4901" s="395" t="n">
        <v>2008.27</v>
      </c>
    </row>
    <row r="4902" customFormat="false" ht="12.75" hidden="false" customHeight="false" outlineLevel="0" collapsed="false">
      <c r="A4902" s="0" t="n">
        <v>44545</v>
      </c>
      <c r="B4902" s="0" t="s">
        <v>6082</v>
      </c>
      <c r="C4902" s="0" t="s">
        <v>740</v>
      </c>
      <c r="D4902" s="0" t="s">
        <v>1223</v>
      </c>
      <c r="E4902" s="395" t="n">
        <v>295.18</v>
      </c>
    </row>
    <row r="4903" customFormat="false" ht="12.75" hidden="false" customHeight="false" outlineLevel="0" collapsed="false">
      <c r="A4903" s="0" t="n">
        <v>44546</v>
      </c>
      <c r="B4903" s="0" t="s">
        <v>6083</v>
      </c>
      <c r="C4903" s="0" t="s">
        <v>740</v>
      </c>
      <c r="D4903" s="0" t="s">
        <v>1223</v>
      </c>
      <c r="E4903" s="395" t="n">
        <v>1318.31</v>
      </c>
    </row>
    <row r="4904" customFormat="false" ht="12.75" hidden="false" customHeight="false" outlineLevel="0" collapsed="false">
      <c r="A4904" s="0" t="n">
        <v>44525</v>
      </c>
      <c r="B4904" s="0" t="s">
        <v>6084</v>
      </c>
      <c r="C4904" s="0" t="s">
        <v>740</v>
      </c>
      <c r="D4904" s="0" t="s">
        <v>1223</v>
      </c>
      <c r="E4904" s="395" t="n">
        <v>5089.16</v>
      </c>
    </row>
    <row r="4905" customFormat="false" ht="12.75" hidden="false" customHeight="false" outlineLevel="0" collapsed="false">
      <c r="A4905" s="0" t="n">
        <v>44547</v>
      </c>
      <c r="B4905" s="0" t="s">
        <v>6085</v>
      </c>
      <c r="C4905" s="0" t="s">
        <v>740</v>
      </c>
      <c r="D4905" s="0" t="s">
        <v>1223</v>
      </c>
      <c r="E4905" s="395" t="n">
        <v>460.15</v>
      </c>
    </row>
    <row r="4906" customFormat="false" ht="12.75" hidden="false" customHeight="false" outlineLevel="0" collapsed="false">
      <c r="A4906" s="0" t="n">
        <v>44519</v>
      </c>
      <c r="B4906" s="0" t="s">
        <v>6086</v>
      </c>
      <c r="C4906" s="0" t="s">
        <v>740</v>
      </c>
      <c r="D4906" s="0" t="s">
        <v>1223</v>
      </c>
      <c r="E4906" s="395" t="n">
        <v>1127.5</v>
      </c>
    </row>
    <row r="4907" customFormat="false" ht="12.75" hidden="false" customHeight="false" outlineLevel="0" collapsed="false">
      <c r="A4907" s="0" t="n">
        <v>44520</v>
      </c>
      <c r="B4907" s="0" t="s">
        <v>6087</v>
      </c>
      <c r="C4907" s="0" t="s">
        <v>740</v>
      </c>
      <c r="D4907" s="0" t="s">
        <v>1223</v>
      </c>
      <c r="E4907" s="395" t="n">
        <v>1816</v>
      </c>
    </row>
    <row r="4908" customFormat="false" ht="12.75" hidden="false" customHeight="false" outlineLevel="0" collapsed="false">
      <c r="A4908" s="0" t="n">
        <v>44521</v>
      </c>
      <c r="B4908" s="0" t="s">
        <v>6088</v>
      </c>
      <c r="C4908" s="0" t="s">
        <v>740</v>
      </c>
      <c r="D4908" s="0" t="s">
        <v>1223</v>
      </c>
      <c r="E4908" s="395" t="n">
        <v>29.29</v>
      </c>
    </row>
    <row r="4909" customFormat="false" ht="12.75" hidden="false" customHeight="false" outlineLevel="0" collapsed="false">
      <c r="A4909" s="0" t="n">
        <v>44522</v>
      </c>
      <c r="B4909" s="0" t="s">
        <v>6089</v>
      </c>
      <c r="C4909" s="0" t="s">
        <v>740</v>
      </c>
      <c r="D4909" s="0" t="s">
        <v>1223</v>
      </c>
      <c r="E4909" s="395" t="n">
        <v>3188.22</v>
      </c>
    </row>
    <row r="4910" customFormat="false" ht="12.75" hidden="false" customHeight="false" outlineLevel="0" collapsed="false">
      <c r="A4910" s="0" t="n">
        <v>44523</v>
      </c>
      <c r="B4910" s="0" t="s">
        <v>6090</v>
      </c>
      <c r="C4910" s="0" t="s">
        <v>740</v>
      </c>
      <c r="D4910" s="0" t="s">
        <v>1223</v>
      </c>
      <c r="E4910" s="395" t="n">
        <v>4741.78</v>
      </c>
    </row>
    <row r="4911" customFormat="false" ht="12.75" hidden="false" customHeight="false" outlineLevel="0" collapsed="false">
      <c r="A4911" s="0" t="n">
        <v>44527</v>
      </c>
      <c r="B4911" s="0" t="s">
        <v>6091</v>
      </c>
      <c r="C4911" s="0" t="s">
        <v>740</v>
      </c>
      <c r="D4911" s="0" t="s">
        <v>1223</v>
      </c>
      <c r="E4911" s="395" t="n">
        <v>2377.88</v>
      </c>
    </row>
    <row r="4912" customFormat="false" ht="12.75" hidden="false" customHeight="false" outlineLevel="0" collapsed="false">
      <c r="A4912" s="0" t="n">
        <v>44524</v>
      </c>
      <c r="B4912" s="0" t="s">
        <v>6092</v>
      </c>
      <c r="C4912" s="0" t="s">
        <v>740</v>
      </c>
      <c r="D4912" s="0" t="s">
        <v>1223</v>
      </c>
      <c r="E4912" s="395" t="n">
        <v>65.52</v>
      </c>
    </row>
    <row r="4913" customFormat="false" ht="12.75" hidden="false" customHeight="false" outlineLevel="0" collapsed="false">
      <c r="A4913" s="0" t="n">
        <v>44542</v>
      </c>
      <c r="B4913" s="0" t="s">
        <v>6093</v>
      </c>
      <c r="C4913" s="0" t="s">
        <v>740</v>
      </c>
      <c r="D4913" s="0" t="s">
        <v>1223</v>
      </c>
      <c r="E4913" s="395" t="n">
        <v>3102.34</v>
      </c>
    </row>
    <row r="4914" customFormat="false" ht="12.75" hidden="false" customHeight="false" outlineLevel="0" collapsed="false">
      <c r="A4914" s="0" t="n">
        <v>9876</v>
      </c>
      <c r="B4914" s="0" t="s">
        <v>6094</v>
      </c>
      <c r="C4914" s="0" t="s">
        <v>740</v>
      </c>
      <c r="D4914" s="0" t="s">
        <v>1221</v>
      </c>
      <c r="E4914" s="395" t="n">
        <v>25.58</v>
      </c>
    </row>
    <row r="4915" customFormat="false" ht="12.75" hidden="false" customHeight="false" outlineLevel="0" collapsed="false">
      <c r="A4915" s="0" t="n">
        <v>9877</v>
      </c>
      <c r="B4915" s="0" t="s">
        <v>6095</v>
      </c>
      <c r="C4915" s="0" t="s">
        <v>740</v>
      </c>
      <c r="D4915" s="0" t="s">
        <v>1221</v>
      </c>
      <c r="E4915" s="395" t="n">
        <v>89.6</v>
      </c>
    </row>
    <row r="4916" customFormat="false" ht="12.75" hidden="false" customHeight="false" outlineLevel="0" collapsed="false">
      <c r="A4916" s="0" t="n">
        <v>9878</v>
      </c>
      <c r="B4916" s="0" t="s">
        <v>6096</v>
      </c>
      <c r="C4916" s="0" t="s">
        <v>740</v>
      </c>
      <c r="D4916" s="0" t="s">
        <v>1221</v>
      </c>
      <c r="E4916" s="395" t="n">
        <v>116.71</v>
      </c>
    </row>
    <row r="4917" customFormat="false" ht="12.75" hidden="false" customHeight="false" outlineLevel="0" collapsed="false">
      <c r="A4917" s="0" t="n">
        <v>9879</v>
      </c>
      <c r="B4917" s="0" t="s">
        <v>6097</v>
      </c>
      <c r="C4917" s="0" t="s">
        <v>740</v>
      </c>
      <c r="D4917" s="0" t="s">
        <v>1221</v>
      </c>
      <c r="E4917" s="395" t="n">
        <v>278.56</v>
      </c>
    </row>
    <row r="4918" customFormat="false" ht="12.75" hidden="false" customHeight="false" outlineLevel="0" collapsed="false">
      <c r="A4918" s="0" t="n">
        <v>41986</v>
      </c>
      <c r="B4918" s="0" t="s">
        <v>6098</v>
      </c>
      <c r="C4918" s="0" t="s">
        <v>740</v>
      </c>
      <c r="D4918" s="0" t="s">
        <v>1223</v>
      </c>
      <c r="E4918" s="395" t="n">
        <v>3348.9</v>
      </c>
    </row>
    <row r="4919" customFormat="false" ht="12.75" hidden="false" customHeight="false" outlineLevel="0" collapsed="false">
      <c r="A4919" s="0" t="n">
        <v>43422</v>
      </c>
      <c r="B4919" s="0" t="s">
        <v>6099</v>
      </c>
      <c r="C4919" s="0" t="s">
        <v>740</v>
      </c>
      <c r="D4919" s="0" t="s">
        <v>1223</v>
      </c>
      <c r="E4919" s="395" t="n">
        <v>4107.09</v>
      </c>
    </row>
    <row r="4920" customFormat="false" ht="12.75" hidden="false" customHeight="false" outlineLevel="0" collapsed="false">
      <c r="A4920" s="0" t="n">
        <v>41987</v>
      </c>
      <c r="B4920" s="0" t="s">
        <v>6100</v>
      </c>
      <c r="C4920" s="0" t="s">
        <v>740</v>
      </c>
      <c r="D4920" s="0" t="s">
        <v>1223</v>
      </c>
      <c r="E4920" s="395" t="n">
        <v>4760.46</v>
      </c>
    </row>
    <row r="4921" customFormat="false" ht="12.75" hidden="false" customHeight="false" outlineLevel="0" collapsed="false">
      <c r="A4921" s="0" t="n">
        <v>41988</v>
      </c>
      <c r="B4921" s="0" t="s">
        <v>6101</v>
      </c>
      <c r="C4921" s="0" t="s">
        <v>740</v>
      </c>
      <c r="D4921" s="0" t="s">
        <v>1223</v>
      </c>
      <c r="E4921" s="395" t="n">
        <v>6287.89</v>
      </c>
    </row>
    <row r="4922" customFormat="false" ht="12.75" hidden="false" customHeight="false" outlineLevel="0" collapsed="false">
      <c r="A4922" s="0" t="n">
        <v>41697</v>
      </c>
      <c r="B4922" s="0" t="s">
        <v>6102</v>
      </c>
      <c r="C4922" s="0" t="s">
        <v>740</v>
      </c>
      <c r="D4922" s="0" t="s">
        <v>1223</v>
      </c>
      <c r="E4922" s="395" t="n">
        <v>1114.51</v>
      </c>
    </row>
    <row r="4923" customFormat="false" ht="12.75" hidden="false" customHeight="false" outlineLevel="0" collapsed="false">
      <c r="A4923" s="0" t="n">
        <v>41985</v>
      </c>
      <c r="B4923" s="0" t="s">
        <v>6103</v>
      </c>
      <c r="C4923" s="0" t="s">
        <v>740</v>
      </c>
      <c r="D4923" s="0" t="s">
        <v>1223</v>
      </c>
      <c r="E4923" s="395" t="n">
        <v>1552.21</v>
      </c>
    </row>
    <row r="4924" customFormat="false" ht="12.75" hidden="false" customHeight="false" outlineLevel="0" collapsed="false">
      <c r="A4924" s="0" t="n">
        <v>41699</v>
      </c>
      <c r="B4924" s="0" t="s">
        <v>6104</v>
      </c>
      <c r="C4924" s="0" t="s">
        <v>740</v>
      </c>
      <c r="D4924" s="0" t="s">
        <v>1223</v>
      </c>
      <c r="E4924" s="395" t="n">
        <v>2210.27</v>
      </c>
    </row>
    <row r="4925" customFormat="false" ht="12.75" hidden="false" customHeight="false" outlineLevel="0" collapsed="false">
      <c r="A4925" s="0" t="n">
        <v>38053</v>
      </c>
      <c r="B4925" s="0" t="s">
        <v>6105</v>
      </c>
      <c r="C4925" s="0" t="s">
        <v>740</v>
      </c>
      <c r="D4925" s="0" t="s">
        <v>1223</v>
      </c>
      <c r="E4925" s="395" t="n">
        <v>23.48</v>
      </c>
    </row>
    <row r="4926" customFormat="false" ht="12.75" hidden="false" customHeight="false" outlineLevel="0" collapsed="false">
      <c r="A4926" s="0" t="n">
        <v>38054</v>
      </c>
      <c r="B4926" s="0" t="s">
        <v>6106</v>
      </c>
      <c r="C4926" s="0" t="s">
        <v>740</v>
      </c>
      <c r="D4926" s="0" t="s">
        <v>1223</v>
      </c>
      <c r="E4926" s="395" t="n">
        <v>40.37</v>
      </c>
    </row>
    <row r="4927" customFormat="false" ht="12.75" hidden="false" customHeight="false" outlineLevel="0" collapsed="false">
      <c r="A4927" s="0" t="n">
        <v>38052</v>
      </c>
      <c r="B4927" s="0" t="s">
        <v>6107</v>
      </c>
      <c r="C4927" s="0" t="s">
        <v>740</v>
      </c>
      <c r="D4927" s="0" t="s">
        <v>1223</v>
      </c>
      <c r="E4927" s="395" t="n">
        <v>11.37</v>
      </c>
    </row>
    <row r="4928" customFormat="false" ht="12.75" hidden="false" customHeight="false" outlineLevel="0" collapsed="false">
      <c r="A4928" s="0" t="n">
        <v>38051</v>
      </c>
      <c r="B4928" s="0" t="s">
        <v>6108</v>
      </c>
      <c r="C4928" s="0" t="s">
        <v>740</v>
      </c>
      <c r="D4928" s="0" t="s">
        <v>1223</v>
      </c>
      <c r="E4928" s="395" t="n">
        <v>7.09</v>
      </c>
    </row>
    <row r="4929" customFormat="false" ht="12.75" hidden="false" customHeight="false" outlineLevel="0" collapsed="false">
      <c r="A4929" s="0" t="n">
        <v>38787</v>
      </c>
      <c r="B4929" s="0" t="s">
        <v>6109</v>
      </c>
      <c r="C4929" s="0" t="s">
        <v>740</v>
      </c>
      <c r="D4929" s="0" t="s">
        <v>1223</v>
      </c>
      <c r="E4929" s="395" t="n">
        <v>6.03</v>
      </c>
    </row>
    <row r="4930" customFormat="false" ht="12.75" hidden="false" customHeight="false" outlineLevel="0" collapsed="false">
      <c r="A4930" s="0" t="n">
        <v>38825</v>
      </c>
      <c r="B4930" s="0" t="s">
        <v>6110</v>
      </c>
      <c r="C4930" s="0" t="s">
        <v>740</v>
      </c>
      <c r="D4930" s="0" t="s">
        <v>1223</v>
      </c>
      <c r="E4930" s="395" t="n">
        <v>7.9</v>
      </c>
    </row>
    <row r="4931" customFormat="false" ht="12.75" hidden="false" customHeight="false" outlineLevel="0" collapsed="false">
      <c r="A4931" s="0" t="n">
        <v>38826</v>
      </c>
      <c r="B4931" s="0" t="s">
        <v>6111</v>
      </c>
      <c r="C4931" s="0" t="s">
        <v>740</v>
      </c>
      <c r="D4931" s="0" t="s">
        <v>1223</v>
      </c>
      <c r="E4931" s="395" t="n">
        <v>11.71</v>
      </c>
    </row>
    <row r="4932" customFormat="false" ht="12.75" hidden="false" customHeight="false" outlineLevel="0" collapsed="false">
      <c r="A4932" s="0" t="n">
        <v>38827</v>
      </c>
      <c r="B4932" s="0" t="s">
        <v>6112</v>
      </c>
      <c r="C4932" s="0" t="s">
        <v>740</v>
      </c>
      <c r="D4932" s="0" t="s">
        <v>1223</v>
      </c>
      <c r="E4932" s="395" t="n">
        <v>18.81</v>
      </c>
    </row>
    <row r="4933" customFormat="false" ht="12.75" hidden="false" customHeight="false" outlineLevel="0" collapsed="false">
      <c r="A4933" s="0" t="n">
        <v>38830</v>
      </c>
      <c r="B4933" s="0" t="s">
        <v>6113</v>
      </c>
      <c r="C4933" s="0" t="s">
        <v>740</v>
      </c>
      <c r="D4933" s="0" t="s">
        <v>1223</v>
      </c>
      <c r="E4933" s="395" t="n">
        <v>26.34</v>
      </c>
    </row>
    <row r="4934" customFormat="false" ht="12.75" hidden="false" customHeight="false" outlineLevel="0" collapsed="false">
      <c r="A4934" s="0" t="n">
        <v>38828</v>
      </c>
      <c r="B4934" s="0" t="s">
        <v>6114</v>
      </c>
      <c r="C4934" s="0" t="s">
        <v>740</v>
      </c>
      <c r="D4934" s="0" t="s">
        <v>1223</v>
      </c>
      <c r="E4934" s="395" t="n">
        <v>11.61</v>
      </c>
    </row>
    <row r="4935" customFormat="false" ht="12.75" hidden="false" customHeight="false" outlineLevel="0" collapsed="false">
      <c r="A4935" s="0" t="n">
        <v>38829</v>
      </c>
      <c r="B4935" s="0" t="s">
        <v>6115</v>
      </c>
      <c r="C4935" s="0" t="s">
        <v>740</v>
      </c>
      <c r="D4935" s="0" t="s">
        <v>1223</v>
      </c>
      <c r="E4935" s="395" t="n">
        <v>19.02</v>
      </c>
    </row>
    <row r="4936" customFormat="false" ht="12.75" hidden="false" customHeight="false" outlineLevel="0" collapsed="false">
      <c r="A4936" s="0" t="n">
        <v>38831</v>
      </c>
      <c r="B4936" s="0" t="s">
        <v>6116</v>
      </c>
      <c r="C4936" s="0" t="s">
        <v>740</v>
      </c>
      <c r="D4936" s="0" t="s">
        <v>1223</v>
      </c>
      <c r="E4936" s="395" t="n">
        <v>36.73</v>
      </c>
    </row>
    <row r="4937" customFormat="false" ht="12.75" hidden="false" customHeight="false" outlineLevel="0" collapsed="false">
      <c r="A4937" s="0" t="n">
        <v>36274</v>
      </c>
      <c r="B4937" s="0" t="s">
        <v>6117</v>
      </c>
      <c r="C4937" s="0" t="s">
        <v>740</v>
      </c>
      <c r="D4937" s="0" t="s">
        <v>1228</v>
      </c>
      <c r="E4937" s="395" t="n">
        <v>9.98</v>
      </c>
    </row>
    <row r="4938" customFormat="false" ht="12.75" hidden="false" customHeight="false" outlineLevel="0" collapsed="false">
      <c r="A4938" s="0" t="n">
        <v>36278</v>
      </c>
      <c r="B4938" s="0" t="s">
        <v>6118</v>
      </c>
      <c r="C4938" s="0" t="s">
        <v>740</v>
      </c>
      <c r="D4938" s="0" t="s">
        <v>1221</v>
      </c>
      <c r="E4938" s="395" t="n">
        <v>13.54</v>
      </c>
    </row>
    <row r="4939" customFormat="false" ht="12.75" hidden="false" customHeight="false" outlineLevel="0" collapsed="false">
      <c r="A4939" s="0" t="n">
        <v>38977</v>
      </c>
      <c r="B4939" s="0" t="s">
        <v>6119</v>
      </c>
      <c r="C4939" s="0" t="s">
        <v>740</v>
      </c>
      <c r="D4939" s="0" t="s">
        <v>1221</v>
      </c>
      <c r="E4939" s="395" t="n">
        <v>206.02</v>
      </c>
    </row>
    <row r="4940" customFormat="false" ht="12.75" hidden="false" customHeight="false" outlineLevel="0" collapsed="false">
      <c r="A4940" s="0" t="n">
        <v>38971</v>
      </c>
      <c r="B4940" s="0" t="s">
        <v>6120</v>
      </c>
      <c r="C4940" s="0" t="s">
        <v>740</v>
      </c>
      <c r="D4940" s="0" t="s">
        <v>1221</v>
      </c>
      <c r="E4940" s="395" t="n">
        <v>16.97</v>
      </c>
    </row>
    <row r="4941" customFormat="false" ht="12.75" hidden="false" customHeight="false" outlineLevel="0" collapsed="false">
      <c r="A4941" s="0" t="n">
        <v>38972</v>
      </c>
      <c r="B4941" s="0" t="s">
        <v>6121</v>
      </c>
      <c r="C4941" s="0" t="s">
        <v>740</v>
      </c>
      <c r="D4941" s="0" t="s">
        <v>1221</v>
      </c>
      <c r="E4941" s="395" t="n">
        <v>25.85</v>
      </c>
    </row>
    <row r="4942" customFormat="false" ht="12.75" hidden="false" customHeight="false" outlineLevel="0" collapsed="false">
      <c r="A4942" s="0" t="n">
        <v>38973</v>
      </c>
      <c r="B4942" s="0" t="s">
        <v>6122</v>
      </c>
      <c r="C4942" s="0" t="s">
        <v>740</v>
      </c>
      <c r="D4942" s="0" t="s">
        <v>1221</v>
      </c>
      <c r="E4942" s="395" t="n">
        <v>34.19</v>
      </c>
    </row>
    <row r="4943" customFormat="false" ht="12.75" hidden="false" customHeight="false" outlineLevel="0" collapsed="false">
      <c r="A4943" s="0" t="n">
        <v>38974</v>
      </c>
      <c r="B4943" s="0" t="s">
        <v>6123</v>
      </c>
      <c r="C4943" s="0" t="s">
        <v>740</v>
      </c>
      <c r="D4943" s="0" t="s">
        <v>1221</v>
      </c>
      <c r="E4943" s="395" t="n">
        <v>49.87</v>
      </c>
    </row>
    <row r="4944" customFormat="false" ht="12.75" hidden="false" customHeight="false" outlineLevel="0" collapsed="false">
      <c r="A4944" s="0" t="n">
        <v>38975</v>
      </c>
      <c r="B4944" s="0" t="s">
        <v>6124</v>
      </c>
      <c r="C4944" s="0" t="s">
        <v>740</v>
      </c>
      <c r="D4944" s="0" t="s">
        <v>1221</v>
      </c>
      <c r="E4944" s="395" t="n">
        <v>83.1</v>
      </c>
    </row>
    <row r="4945" customFormat="false" ht="12.75" hidden="false" customHeight="false" outlineLevel="0" collapsed="false">
      <c r="A4945" s="0" t="n">
        <v>38976</v>
      </c>
      <c r="B4945" s="0" t="s">
        <v>6125</v>
      </c>
      <c r="C4945" s="0" t="s">
        <v>740</v>
      </c>
      <c r="D4945" s="0" t="s">
        <v>1221</v>
      </c>
      <c r="E4945" s="395" t="n">
        <v>116.55</v>
      </c>
    </row>
    <row r="4946" customFormat="false" ht="12.75" hidden="false" customHeight="false" outlineLevel="0" collapsed="false">
      <c r="A4946" s="0" t="n">
        <v>38986</v>
      </c>
      <c r="B4946" s="0" t="s">
        <v>6126</v>
      </c>
      <c r="C4946" s="0" t="s">
        <v>740</v>
      </c>
      <c r="D4946" s="0" t="s">
        <v>1221</v>
      </c>
      <c r="E4946" s="395" t="n">
        <v>234.54</v>
      </c>
    </row>
    <row r="4947" customFormat="false" ht="12.75" hidden="false" customHeight="false" outlineLevel="0" collapsed="false">
      <c r="A4947" s="0" t="n">
        <v>38978</v>
      </c>
      <c r="B4947" s="0" t="s">
        <v>6127</v>
      </c>
      <c r="C4947" s="0" t="s">
        <v>740</v>
      </c>
      <c r="D4947" s="0" t="s">
        <v>1221</v>
      </c>
      <c r="E4947" s="395" t="n">
        <v>9.98</v>
      </c>
    </row>
    <row r="4948" customFormat="false" ht="12.75" hidden="false" customHeight="false" outlineLevel="0" collapsed="false">
      <c r="A4948" s="0" t="n">
        <v>38979</v>
      </c>
      <c r="B4948" s="0" t="s">
        <v>6128</v>
      </c>
      <c r="C4948" s="0" t="s">
        <v>740</v>
      </c>
      <c r="D4948" s="0" t="s">
        <v>1221</v>
      </c>
      <c r="E4948" s="395" t="n">
        <v>13.54</v>
      </c>
    </row>
    <row r="4949" customFormat="false" ht="12.75" hidden="false" customHeight="false" outlineLevel="0" collapsed="false">
      <c r="A4949" s="0" t="n">
        <v>38980</v>
      </c>
      <c r="B4949" s="0" t="s">
        <v>6129</v>
      </c>
      <c r="C4949" s="0" t="s">
        <v>740</v>
      </c>
      <c r="D4949" s="0" t="s">
        <v>1221</v>
      </c>
      <c r="E4949" s="395" t="n">
        <v>22.63</v>
      </c>
    </row>
    <row r="4950" customFormat="false" ht="12.75" hidden="false" customHeight="false" outlineLevel="0" collapsed="false">
      <c r="A4950" s="0" t="n">
        <v>38981</v>
      </c>
      <c r="B4950" s="0" t="s">
        <v>6130</v>
      </c>
      <c r="C4950" s="0" t="s">
        <v>740</v>
      </c>
      <c r="D4950" s="0" t="s">
        <v>1221</v>
      </c>
      <c r="E4950" s="395" t="n">
        <v>31.34</v>
      </c>
    </row>
    <row r="4951" customFormat="false" ht="12.75" hidden="false" customHeight="false" outlineLevel="0" collapsed="false">
      <c r="A4951" s="0" t="n">
        <v>38982</v>
      </c>
      <c r="B4951" s="0" t="s">
        <v>6131</v>
      </c>
      <c r="C4951" s="0" t="s">
        <v>740</v>
      </c>
      <c r="D4951" s="0" t="s">
        <v>1221</v>
      </c>
      <c r="E4951" s="395" t="n">
        <v>45.61</v>
      </c>
    </row>
    <row r="4952" customFormat="false" ht="12.75" hidden="false" customHeight="false" outlineLevel="0" collapsed="false">
      <c r="A4952" s="0" t="n">
        <v>38983</v>
      </c>
      <c r="B4952" s="0" t="s">
        <v>6132</v>
      </c>
      <c r="C4952" s="0" t="s">
        <v>740</v>
      </c>
      <c r="D4952" s="0" t="s">
        <v>1221</v>
      </c>
      <c r="E4952" s="395" t="n">
        <v>60.46</v>
      </c>
    </row>
    <row r="4953" customFormat="false" ht="12.75" hidden="false" customHeight="false" outlineLevel="0" collapsed="false">
      <c r="A4953" s="0" t="n">
        <v>38984</v>
      </c>
      <c r="B4953" s="0" t="s">
        <v>6133</v>
      </c>
      <c r="C4953" s="0" t="s">
        <v>740</v>
      </c>
      <c r="D4953" s="0" t="s">
        <v>1221</v>
      </c>
      <c r="E4953" s="395" t="n">
        <v>116.62</v>
      </c>
    </row>
    <row r="4954" customFormat="false" ht="12.75" hidden="false" customHeight="false" outlineLevel="0" collapsed="false">
      <c r="A4954" s="0" t="n">
        <v>38985</v>
      </c>
      <c r="B4954" s="0" t="s">
        <v>6134</v>
      </c>
      <c r="C4954" s="0" t="s">
        <v>740</v>
      </c>
      <c r="D4954" s="0" t="s">
        <v>1221</v>
      </c>
      <c r="E4954" s="395" t="n">
        <v>172.65</v>
      </c>
    </row>
    <row r="4955" customFormat="false" ht="12.75" hidden="false" customHeight="false" outlineLevel="0" collapsed="false">
      <c r="A4955" s="0" t="n">
        <v>9836</v>
      </c>
      <c r="B4955" s="0" t="s">
        <v>6135</v>
      </c>
      <c r="C4955" s="0" t="s">
        <v>740</v>
      </c>
      <c r="D4955" s="0" t="s">
        <v>1228</v>
      </c>
      <c r="E4955" s="395" t="n">
        <v>16.68</v>
      </c>
    </row>
    <row r="4956" customFormat="false" ht="12.75" hidden="false" customHeight="false" outlineLevel="0" collapsed="false">
      <c r="A4956" s="0" t="n">
        <v>20065</v>
      </c>
      <c r="B4956" s="0" t="s">
        <v>6136</v>
      </c>
      <c r="C4956" s="0" t="s">
        <v>740</v>
      </c>
      <c r="D4956" s="0" t="s">
        <v>1221</v>
      </c>
      <c r="E4956" s="395" t="n">
        <v>42.67</v>
      </c>
    </row>
    <row r="4957" customFormat="false" ht="12.75" hidden="false" customHeight="false" outlineLevel="0" collapsed="false">
      <c r="A4957" s="0" t="n">
        <v>9835</v>
      </c>
      <c r="B4957" s="0" t="s">
        <v>6137</v>
      </c>
      <c r="C4957" s="0" t="s">
        <v>740</v>
      </c>
      <c r="D4957" s="0" t="s">
        <v>1221</v>
      </c>
      <c r="E4957" s="395" t="n">
        <v>6.01</v>
      </c>
    </row>
    <row r="4958" customFormat="false" ht="12.75" hidden="false" customHeight="false" outlineLevel="0" collapsed="false">
      <c r="A4958" s="0" t="n">
        <v>38032</v>
      </c>
      <c r="B4958" s="0" t="s">
        <v>6138</v>
      </c>
      <c r="C4958" s="0" t="s">
        <v>740</v>
      </c>
      <c r="D4958" s="0" t="s">
        <v>1223</v>
      </c>
      <c r="E4958" s="395" t="n">
        <v>69.24</v>
      </c>
    </row>
    <row r="4959" customFormat="false" ht="12.75" hidden="false" customHeight="false" outlineLevel="0" collapsed="false">
      <c r="A4959" s="0" t="n">
        <v>38033</v>
      </c>
      <c r="B4959" s="0" t="s">
        <v>6139</v>
      </c>
      <c r="C4959" s="0" t="s">
        <v>740</v>
      </c>
      <c r="D4959" s="0" t="s">
        <v>1223</v>
      </c>
      <c r="E4959" s="395" t="n">
        <v>113.3</v>
      </c>
    </row>
    <row r="4960" customFormat="false" ht="12.75" hidden="false" customHeight="false" outlineLevel="0" collapsed="false">
      <c r="A4960" s="0" t="n">
        <v>38034</v>
      </c>
      <c r="B4960" s="0" t="s">
        <v>6140</v>
      </c>
      <c r="C4960" s="0" t="s">
        <v>740</v>
      </c>
      <c r="D4960" s="0" t="s">
        <v>1223</v>
      </c>
      <c r="E4960" s="395" t="n">
        <v>187.42</v>
      </c>
    </row>
    <row r="4961" customFormat="false" ht="12.75" hidden="false" customHeight="false" outlineLevel="0" collapsed="false">
      <c r="A4961" s="0" t="n">
        <v>38035</v>
      </c>
      <c r="B4961" s="0" t="s">
        <v>6141</v>
      </c>
      <c r="C4961" s="0" t="s">
        <v>740</v>
      </c>
      <c r="D4961" s="0" t="s">
        <v>1223</v>
      </c>
      <c r="E4961" s="395" t="n">
        <v>261.17</v>
      </c>
    </row>
    <row r="4962" customFormat="false" ht="12.75" hidden="false" customHeight="false" outlineLevel="0" collapsed="false">
      <c r="A4962" s="0" t="n">
        <v>38036</v>
      </c>
      <c r="B4962" s="0" t="s">
        <v>6142</v>
      </c>
      <c r="C4962" s="0" t="s">
        <v>740</v>
      </c>
      <c r="D4962" s="0" t="s">
        <v>1223</v>
      </c>
      <c r="E4962" s="395" t="n">
        <v>368.53</v>
      </c>
    </row>
    <row r="4963" customFormat="false" ht="12.75" hidden="false" customHeight="false" outlineLevel="0" collapsed="false">
      <c r="A4963" s="0" t="n">
        <v>38037</v>
      </c>
      <c r="B4963" s="0" t="s">
        <v>6143</v>
      </c>
      <c r="C4963" s="0" t="s">
        <v>740</v>
      </c>
      <c r="D4963" s="0" t="s">
        <v>1223</v>
      </c>
      <c r="E4963" s="395" t="n">
        <v>427.31</v>
      </c>
    </row>
    <row r="4964" customFormat="false" ht="12.75" hidden="false" customHeight="false" outlineLevel="0" collapsed="false">
      <c r="A4964" s="0" t="n">
        <v>9850</v>
      </c>
      <c r="B4964" s="0" t="s">
        <v>6144</v>
      </c>
      <c r="C4964" s="0" t="s">
        <v>740</v>
      </c>
      <c r="D4964" s="0" t="s">
        <v>1223</v>
      </c>
      <c r="E4964" s="395" t="n">
        <v>195</v>
      </c>
    </row>
    <row r="4965" customFormat="false" ht="12.75" hidden="false" customHeight="false" outlineLevel="0" collapsed="false">
      <c r="A4965" s="0" t="n">
        <v>9853</v>
      </c>
      <c r="B4965" s="0" t="s">
        <v>6145</v>
      </c>
      <c r="C4965" s="0" t="s">
        <v>740</v>
      </c>
      <c r="D4965" s="0" t="s">
        <v>1223</v>
      </c>
      <c r="E4965" s="395" t="n">
        <v>346.77</v>
      </c>
    </row>
    <row r="4966" customFormat="false" ht="12.75" hidden="false" customHeight="false" outlineLevel="0" collapsed="false">
      <c r="A4966" s="0" t="n">
        <v>9854</v>
      </c>
      <c r="B4966" s="0" t="s">
        <v>6146</v>
      </c>
      <c r="C4966" s="0" t="s">
        <v>740</v>
      </c>
      <c r="D4966" s="0" t="s">
        <v>1223</v>
      </c>
      <c r="E4966" s="395" t="n">
        <v>151.94</v>
      </c>
    </row>
    <row r="4967" customFormat="false" ht="12.75" hidden="false" customHeight="false" outlineLevel="0" collapsed="false">
      <c r="A4967" s="0" t="n">
        <v>9851</v>
      </c>
      <c r="B4967" s="0" t="s">
        <v>6147</v>
      </c>
      <c r="C4967" s="0" t="s">
        <v>740</v>
      </c>
      <c r="D4967" s="0" t="s">
        <v>1223</v>
      </c>
      <c r="E4967" s="395" t="n">
        <v>263.46</v>
      </c>
    </row>
    <row r="4968" customFormat="false" ht="12.75" hidden="false" customHeight="false" outlineLevel="0" collapsed="false">
      <c r="A4968" s="0" t="n">
        <v>9855</v>
      </c>
      <c r="B4968" s="0" t="s">
        <v>6148</v>
      </c>
      <c r="C4968" s="0" t="s">
        <v>740</v>
      </c>
      <c r="D4968" s="0" t="s">
        <v>1223</v>
      </c>
      <c r="E4968" s="395" t="n">
        <v>440.67</v>
      </c>
    </row>
    <row r="4969" customFormat="false" ht="12.75" hidden="false" customHeight="false" outlineLevel="0" collapsed="false">
      <c r="A4969" s="0" t="n">
        <v>9825</v>
      </c>
      <c r="B4969" s="0" t="s">
        <v>6149</v>
      </c>
      <c r="C4969" s="0" t="s">
        <v>740</v>
      </c>
      <c r="D4969" s="0" t="s">
        <v>1223</v>
      </c>
      <c r="E4969" s="395" t="n">
        <v>57.29</v>
      </c>
    </row>
    <row r="4970" customFormat="false" ht="12.75" hidden="false" customHeight="false" outlineLevel="0" collapsed="false">
      <c r="A4970" s="0" t="n">
        <v>9828</v>
      </c>
      <c r="B4970" s="0" t="s">
        <v>6150</v>
      </c>
      <c r="C4970" s="0" t="s">
        <v>740</v>
      </c>
      <c r="D4970" s="0" t="s">
        <v>1223</v>
      </c>
      <c r="E4970" s="395" t="n">
        <v>154.16</v>
      </c>
    </row>
    <row r="4971" customFormat="false" ht="12.75" hidden="false" customHeight="false" outlineLevel="0" collapsed="false">
      <c r="A4971" s="0" t="n">
        <v>9829</v>
      </c>
      <c r="B4971" s="0" t="s">
        <v>6151</v>
      </c>
      <c r="C4971" s="0" t="s">
        <v>740</v>
      </c>
      <c r="D4971" s="0" t="s">
        <v>1223</v>
      </c>
      <c r="E4971" s="395" t="n">
        <v>261.27</v>
      </c>
    </row>
    <row r="4972" customFormat="false" ht="12.75" hidden="false" customHeight="false" outlineLevel="0" collapsed="false">
      <c r="A4972" s="0" t="n">
        <v>9826</v>
      </c>
      <c r="B4972" s="0" t="s">
        <v>6152</v>
      </c>
      <c r="C4972" s="0" t="s">
        <v>740</v>
      </c>
      <c r="D4972" s="0" t="s">
        <v>1223</v>
      </c>
      <c r="E4972" s="395" t="n">
        <v>397.74</v>
      </c>
    </row>
    <row r="4973" customFormat="false" ht="12.75" hidden="false" customHeight="false" outlineLevel="0" collapsed="false">
      <c r="A4973" s="0" t="n">
        <v>9827</v>
      </c>
      <c r="B4973" s="0" t="s">
        <v>6153</v>
      </c>
      <c r="C4973" s="0" t="s">
        <v>740</v>
      </c>
      <c r="D4973" s="0" t="s">
        <v>1223</v>
      </c>
      <c r="E4973" s="395" t="n">
        <v>564.79</v>
      </c>
    </row>
    <row r="4974" customFormat="false" ht="12.75" hidden="false" customHeight="false" outlineLevel="0" collapsed="false">
      <c r="A4974" s="0" t="n">
        <v>36374</v>
      </c>
      <c r="B4974" s="0" t="s">
        <v>6154</v>
      </c>
      <c r="C4974" s="0" t="s">
        <v>740</v>
      </c>
      <c r="D4974" s="0" t="s">
        <v>1223</v>
      </c>
      <c r="E4974" s="395" t="n">
        <v>68.66</v>
      </c>
    </row>
    <row r="4975" customFormat="false" ht="12.75" hidden="false" customHeight="false" outlineLevel="0" collapsed="false">
      <c r="A4975" s="0" t="n">
        <v>36084</v>
      </c>
      <c r="B4975" s="0" t="s">
        <v>6155</v>
      </c>
      <c r="C4975" s="0" t="s">
        <v>740</v>
      </c>
      <c r="D4975" s="0" t="s">
        <v>1223</v>
      </c>
      <c r="E4975" s="395" t="n">
        <v>20.34</v>
      </c>
    </row>
    <row r="4976" customFormat="false" ht="12.75" hidden="false" customHeight="false" outlineLevel="0" collapsed="false">
      <c r="A4976" s="0" t="n">
        <v>36373</v>
      </c>
      <c r="B4976" s="0" t="s">
        <v>6156</v>
      </c>
      <c r="C4976" s="0" t="s">
        <v>740</v>
      </c>
      <c r="D4976" s="0" t="s">
        <v>1223</v>
      </c>
      <c r="E4976" s="395" t="n">
        <v>42.24</v>
      </c>
    </row>
    <row r="4977" customFormat="false" ht="12.75" hidden="false" customHeight="false" outlineLevel="0" collapsed="false">
      <c r="A4977" s="0" t="n">
        <v>36377</v>
      </c>
      <c r="B4977" s="0" t="s">
        <v>6157</v>
      </c>
      <c r="C4977" s="0" t="s">
        <v>740</v>
      </c>
      <c r="D4977" s="0" t="s">
        <v>1223</v>
      </c>
      <c r="E4977" s="395" t="n">
        <v>82.36</v>
      </c>
    </row>
    <row r="4978" customFormat="false" ht="12.75" hidden="false" customHeight="false" outlineLevel="0" collapsed="false">
      <c r="A4978" s="0" t="n">
        <v>36375</v>
      </c>
      <c r="B4978" s="0" t="s">
        <v>6158</v>
      </c>
      <c r="C4978" s="0" t="s">
        <v>740</v>
      </c>
      <c r="D4978" s="0" t="s">
        <v>1223</v>
      </c>
      <c r="E4978" s="395" t="n">
        <v>25.1</v>
      </c>
    </row>
    <row r="4979" customFormat="false" ht="12.75" hidden="false" customHeight="false" outlineLevel="0" collapsed="false">
      <c r="A4979" s="0" t="n">
        <v>36376</v>
      </c>
      <c r="B4979" s="0" t="s">
        <v>6159</v>
      </c>
      <c r="C4979" s="0" t="s">
        <v>740</v>
      </c>
      <c r="D4979" s="0" t="s">
        <v>1223</v>
      </c>
      <c r="E4979" s="395" t="n">
        <v>49.29</v>
      </c>
    </row>
    <row r="4980" customFormat="false" ht="12.75" hidden="false" customHeight="false" outlineLevel="0" collapsed="false">
      <c r="A4980" s="0" t="n">
        <v>36380</v>
      </c>
      <c r="B4980" s="0" t="s">
        <v>6160</v>
      </c>
      <c r="C4980" s="0" t="s">
        <v>740</v>
      </c>
      <c r="D4980" s="0" t="s">
        <v>1223</v>
      </c>
      <c r="E4980" s="395" t="n">
        <v>102.98</v>
      </c>
    </row>
    <row r="4981" customFormat="false" ht="12.75" hidden="false" customHeight="false" outlineLevel="0" collapsed="false">
      <c r="A4981" s="0" t="n">
        <v>36378</v>
      </c>
      <c r="B4981" s="0" t="s">
        <v>6161</v>
      </c>
      <c r="C4981" s="0" t="s">
        <v>740</v>
      </c>
      <c r="D4981" s="0" t="s">
        <v>1223</v>
      </c>
      <c r="E4981" s="395" t="n">
        <v>30.86</v>
      </c>
    </row>
    <row r="4982" customFormat="false" ht="12.75" hidden="false" customHeight="false" outlineLevel="0" collapsed="false">
      <c r="A4982" s="0" t="n">
        <v>36379</v>
      </c>
      <c r="B4982" s="0" t="s">
        <v>6162</v>
      </c>
      <c r="C4982" s="0" t="s">
        <v>740</v>
      </c>
      <c r="D4982" s="0" t="s">
        <v>1223</v>
      </c>
      <c r="E4982" s="395" t="n">
        <v>62.2</v>
      </c>
    </row>
    <row r="4983" customFormat="false" ht="12.75" hidden="false" customHeight="false" outlineLevel="0" collapsed="false">
      <c r="A4983" s="0" t="n">
        <v>9859</v>
      </c>
      <c r="B4983" s="0" t="s">
        <v>6163</v>
      </c>
      <c r="C4983" s="0" t="s">
        <v>740</v>
      </c>
      <c r="D4983" s="0" t="s">
        <v>1221</v>
      </c>
      <c r="E4983" s="395" t="n">
        <v>12.81</v>
      </c>
    </row>
    <row r="4984" customFormat="false" ht="12.75" hidden="false" customHeight="false" outlineLevel="0" collapsed="false">
      <c r="A4984" s="0" t="n">
        <v>9838</v>
      </c>
      <c r="B4984" s="0" t="s">
        <v>6164</v>
      </c>
      <c r="C4984" s="0" t="s">
        <v>740</v>
      </c>
      <c r="D4984" s="0" t="s">
        <v>1221</v>
      </c>
      <c r="E4984" s="395" t="n">
        <v>10.24</v>
      </c>
    </row>
    <row r="4985" customFormat="false" ht="12.75" hidden="false" customHeight="false" outlineLevel="0" collapsed="false">
      <c r="A4985" s="0" t="n">
        <v>9837</v>
      </c>
      <c r="B4985" s="0" t="s">
        <v>6165</v>
      </c>
      <c r="C4985" s="0" t="s">
        <v>740</v>
      </c>
      <c r="D4985" s="0" t="s">
        <v>1221</v>
      </c>
      <c r="E4985" s="395" t="n">
        <v>14.78</v>
      </c>
    </row>
    <row r="4986" customFormat="false" ht="12.75" hidden="false" customHeight="false" outlineLevel="0" collapsed="false">
      <c r="A4986" s="0" t="n">
        <v>9833</v>
      </c>
      <c r="B4986" s="0" t="s">
        <v>6166</v>
      </c>
      <c r="C4986" s="0" t="s">
        <v>740</v>
      </c>
      <c r="D4986" s="0" t="s">
        <v>1223</v>
      </c>
      <c r="E4986" s="395" t="n">
        <v>13.19</v>
      </c>
    </row>
    <row r="4987" customFormat="false" ht="12.75" hidden="false" customHeight="false" outlineLevel="0" collapsed="false">
      <c r="A4987" s="0" t="n">
        <v>9830</v>
      </c>
      <c r="B4987" s="0" t="s">
        <v>6167</v>
      </c>
      <c r="C4987" s="0" t="s">
        <v>740</v>
      </c>
      <c r="D4987" s="0" t="s">
        <v>1223</v>
      </c>
      <c r="E4987" s="395" t="n">
        <v>7.06</v>
      </c>
    </row>
    <row r="4988" customFormat="false" ht="12.75" hidden="false" customHeight="false" outlineLevel="0" collapsed="false">
      <c r="A4988" s="0" t="n">
        <v>9834</v>
      </c>
      <c r="B4988" s="0" t="s">
        <v>6168</v>
      </c>
      <c r="C4988" s="0" t="s">
        <v>740</v>
      </c>
      <c r="D4988" s="0" t="s">
        <v>1223</v>
      </c>
      <c r="E4988" s="395" t="n">
        <v>36.72</v>
      </c>
    </row>
    <row r="4989" customFormat="false" ht="12.75" hidden="false" customHeight="false" outlineLevel="0" collapsed="false">
      <c r="A4989" s="0" t="n">
        <v>9863</v>
      </c>
      <c r="B4989" s="0" t="s">
        <v>6169</v>
      </c>
      <c r="C4989" s="0" t="s">
        <v>740</v>
      </c>
      <c r="D4989" s="0" t="s">
        <v>1221</v>
      </c>
      <c r="E4989" s="395" t="n">
        <v>92.41</v>
      </c>
    </row>
    <row r="4990" customFormat="false" ht="12.75" hidden="false" customHeight="false" outlineLevel="0" collapsed="false">
      <c r="A4990" s="0" t="n">
        <v>9860</v>
      </c>
      <c r="B4990" s="0" t="s">
        <v>6170</v>
      </c>
      <c r="C4990" s="0" t="s">
        <v>740</v>
      </c>
      <c r="D4990" s="0" t="s">
        <v>1221</v>
      </c>
      <c r="E4990" s="395" t="n">
        <v>59.33</v>
      </c>
    </row>
    <row r="4991" customFormat="false" ht="12.75" hidden="false" customHeight="false" outlineLevel="0" collapsed="false">
      <c r="A4991" s="0" t="n">
        <v>9862</v>
      </c>
      <c r="B4991" s="0" t="s">
        <v>6171</v>
      </c>
      <c r="C4991" s="0" t="s">
        <v>740</v>
      </c>
      <c r="D4991" s="0" t="s">
        <v>1221</v>
      </c>
      <c r="E4991" s="395" t="n">
        <v>41.86</v>
      </c>
    </row>
    <row r="4992" customFormat="false" ht="12.75" hidden="false" customHeight="false" outlineLevel="0" collapsed="false">
      <c r="A4992" s="0" t="n">
        <v>9861</v>
      </c>
      <c r="B4992" s="0" t="s">
        <v>6172</v>
      </c>
      <c r="C4992" s="0" t="s">
        <v>740</v>
      </c>
      <c r="D4992" s="0" t="s">
        <v>1221</v>
      </c>
      <c r="E4992" s="395" t="n">
        <v>33.65</v>
      </c>
    </row>
    <row r="4993" customFormat="false" ht="12.75" hidden="false" customHeight="false" outlineLevel="0" collapsed="false">
      <c r="A4993" s="0" t="n">
        <v>9856</v>
      </c>
      <c r="B4993" s="0" t="s">
        <v>741</v>
      </c>
      <c r="C4993" s="0" t="s">
        <v>740</v>
      </c>
      <c r="D4993" s="0" t="s">
        <v>1221</v>
      </c>
      <c r="E4993" s="395" t="n">
        <v>9.04</v>
      </c>
    </row>
    <row r="4994" customFormat="false" ht="12.75" hidden="false" customHeight="false" outlineLevel="0" collapsed="false">
      <c r="A4994" s="0" t="n">
        <v>9866</v>
      </c>
      <c r="B4994" s="0" t="s">
        <v>6173</v>
      </c>
      <c r="C4994" s="0" t="s">
        <v>740</v>
      </c>
      <c r="D4994" s="0" t="s">
        <v>1221</v>
      </c>
      <c r="E4994" s="395" t="n">
        <v>24.85</v>
      </c>
    </row>
    <row r="4995" customFormat="false" ht="12.75" hidden="false" customHeight="false" outlineLevel="0" collapsed="false">
      <c r="A4995" s="0" t="n">
        <v>9857</v>
      </c>
      <c r="B4995" s="0" t="s">
        <v>6174</v>
      </c>
      <c r="C4995" s="0" t="s">
        <v>740</v>
      </c>
      <c r="D4995" s="0" t="s">
        <v>1221</v>
      </c>
      <c r="E4995" s="395" t="n">
        <v>119.52</v>
      </c>
    </row>
    <row r="4996" customFormat="false" ht="12.75" hidden="false" customHeight="false" outlineLevel="0" collapsed="false">
      <c r="A4996" s="0" t="n">
        <v>9864</v>
      </c>
      <c r="B4996" s="0" t="s">
        <v>6175</v>
      </c>
      <c r="C4996" s="0" t="s">
        <v>740</v>
      </c>
      <c r="D4996" s="0" t="s">
        <v>1221</v>
      </c>
      <c r="E4996" s="395" t="n">
        <v>144.29</v>
      </c>
    </row>
    <row r="4997" customFormat="false" ht="12.75" hidden="false" customHeight="false" outlineLevel="0" collapsed="false">
      <c r="A4997" s="0" t="n">
        <v>9865</v>
      </c>
      <c r="B4997" s="0" t="s">
        <v>6176</v>
      </c>
      <c r="C4997" s="0" t="s">
        <v>740</v>
      </c>
      <c r="D4997" s="0" t="s">
        <v>1221</v>
      </c>
      <c r="E4997" s="395" t="n">
        <v>207.51</v>
      </c>
    </row>
    <row r="4998" customFormat="false" ht="12.75" hidden="false" customHeight="false" outlineLevel="0" collapsed="false">
      <c r="A4998" s="0" t="n">
        <v>9858</v>
      </c>
      <c r="B4998" s="0" t="s">
        <v>6177</v>
      </c>
      <c r="C4998" s="0" t="s">
        <v>740</v>
      </c>
      <c r="D4998" s="0" t="s">
        <v>1221</v>
      </c>
      <c r="E4998" s="395" t="n">
        <v>217.55</v>
      </c>
    </row>
    <row r="4999" customFormat="false" ht="12.75" hidden="false" customHeight="false" outlineLevel="0" collapsed="false">
      <c r="A4999" s="0" t="n">
        <v>9841</v>
      </c>
      <c r="B4999" s="0" t="s">
        <v>6178</v>
      </c>
      <c r="C4999" s="0" t="s">
        <v>740</v>
      </c>
      <c r="D4999" s="0" t="s">
        <v>1221</v>
      </c>
      <c r="E4999" s="395" t="n">
        <v>41.16</v>
      </c>
    </row>
    <row r="5000" customFormat="false" ht="12.75" hidden="false" customHeight="false" outlineLevel="0" collapsed="false">
      <c r="A5000" s="0" t="n">
        <v>9840</v>
      </c>
      <c r="B5000" s="0" t="s">
        <v>6179</v>
      </c>
      <c r="C5000" s="0" t="s">
        <v>740</v>
      </c>
      <c r="D5000" s="0" t="s">
        <v>1221</v>
      </c>
      <c r="E5000" s="395" t="n">
        <v>83.67</v>
      </c>
    </row>
    <row r="5001" customFormat="false" ht="12.75" hidden="false" customHeight="false" outlineLevel="0" collapsed="false">
      <c r="A5001" s="0" t="n">
        <v>20067</v>
      </c>
      <c r="B5001" s="0" t="s">
        <v>6180</v>
      </c>
      <c r="C5001" s="0" t="s">
        <v>740</v>
      </c>
      <c r="D5001" s="0" t="s">
        <v>1221</v>
      </c>
      <c r="E5001" s="395" t="n">
        <v>14.38</v>
      </c>
    </row>
    <row r="5002" customFormat="false" ht="12.75" hidden="false" customHeight="false" outlineLevel="0" collapsed="false">
      <c r="A5002" s="0" t="n">
        <v>20068</v>
      </c>
      <c r="B5002" s="0" t="s">
        <v>6181</v>
      </c>
      <c r="C5002" s="0" t="s">
        <v>740</v>
      </c>
      <c r="D5002" s="0" t="s">
        <v>1221</v>
      </c>
      <c r="E5002" s="395" t="n">
        <v>17.93</v>
      </c>
    </row>
    <row r="5003" customFormat="false" ht="12.75" hidden="false" customHeight="false" outlineLevel="0" collapsed="false">
      <c r="A5003" s="0" t="n">
        <v>9839</v>
      </c>
      <c r="B5003" s="0" t="s">
        <v>6182</v>
      </c>
      <c r="C5003" s="0" t="s">
        <v>740</v>
      </c>
      <c r="D5003" s="0" t="s">
        <v>1221</v>
      </c>
      <c r="E5003" s="395" t="n">
        <v>23.5</v>
      </c>
    </row>
    <row r="5004" customFormat="false" ht="12.75" hidden="false" customHeight="false" outlineLevel="0" collapsed="false">
      <c r="A5004" s="0" t="n">
        <v>9870</v>
      </c>
      <c r="B5004" s="0" t="s">
        <v>6183</v>
      </c>
      <c r="C5004" s="0" t="s">
        <v>740</v>
      </c>
      <c r="D5004" s="0" t="s">
        <v>1221</v>
      </c>
      <c r="E5004" s="395" t="n">
        <v>100.77</v>
      </c>
    </row>
    <row r="5005" customFormat="false" ht="12.75" hidden="false" customHeight="false" outlineLevel="0" collapsed="false">
      <c r="A5005" s="0" t="n">
        <v>9867</v>
      </c>
      <c r="B5005" s="0" t="s">
        <v>6184</v>
      </c>
      <c r="C5005" s="0" t="s">
        <v>740</v>
      </c>
      <c r="D5005" s="0" t="s">
        <v>1221</v>
      </c>
      <c r="E5005" s="395" t="n">
        <v>3.7</v>
      </c>
    </row>
    <row r="5006" customFormat="false" ht="12.75" hidden="false" customHeight="false" outlineLevel="0" collapsed="false">
      <c r="A5006" s="0" t="n">
        <v>9868</v>
      </c>
      <c r="B5006" s="0" t="s">
        <v>6185</v>
      </c>
      <c r="C5006" s="0" t="s">
        <v>740</v>
      </c>
      <c r="D5006" s="0" t="s">
        <v>1228</v>
      </c>
      <c r="E5006" s="395" t="n">
        <v>4.75</v>
      </c>
    </row>
    <row r="5007" customFormat="false" ht="12.75" hidden="false" customHeight="false" outlineLevel="0" collapsed="false">
      <c r="A5007" s="0" t="n">
        <v>9869</v>
      </c>
      <c r="B5007" s="0" t="s">
        <v>6186</v>
      </c>
      <c r="C5007" s="0" t="s">
        <v>740</v>
      </c>
      <c r="D5007" s="0" t="s">
        <v>1221</v>
      </c>
      <c r="E5007" s="395" t="n">
        <v>10.67</v>
      </c>
    </row>
    <row r="5008" customFormat="false" ht="12.75" hidden="false" customHeight="false" outlineLevel="0" collapsed="false">
      <c r="A5008" s="0" t="n">
        <v>9874</v>
      </c>
      <c r="B5008" s="0" t="s">
        <v>6187</v>
      </c>
      <c r="C5008" s="0" t="s">
        <v>740</v>
      </c>
      <c r="D5008" s="0" t="s">
        <v>1221</v>
      </c>
      <c r="E5008" s="395" t="n">
        <v>15.53</v>
      </c>
    </row>
    <row r="5009" customFormat="false" ht="12.75" hidden="false" customHeight="false" outlineLevel="0" collapsed="false">
      <c r="A5009" s="0" t="n">
        <v>9875</v>
      </c>
      <c r="B5009" s="0" t="s">
        <v>6188</v>
      </c>
      <c r="C5009" s="0" t="s">
        <v>740</v>
      </c>
      <c r="D5009" s="0" t="s">
        <v>1221</v>
      </c>
      <c r="E5009" s="395" t="n">
        <v>17.79</v>
      </c>
    </row>
    <row r="5010" customFormat="false" ht="12.75" hidden="false" customHeight="false" outlineLevel="0" collapsed="false">
      <c r="A5010" s="0" t="n">
        <v>9873</v>
      </c>
      <c r="B5010" s="0" t="s">
        <v>6189</v>
      </c>
      <c r="C5010" s="0" t="s">
        <v>740</v>
      </c>
      <c r="D5010" s="0" t="s">
        <v>1221</v>
      </c>
      <c r="E5010" s="395" t="n">
        <v>30.01</v>
      </c>
    </row>
    <row r="5011" customFormat="false" ht="12.75" hidden="false" customHeight="false" outlineLevel="0" collapsed="false">
      <c r="A5011" s="0" t="n">
        <v>9871</v>
      </c>
      <c r="B5011" s="0" t="s">
        <v>6190</v>
      </c>
      <c r="C5011" s="0" t="s">
        <v>740</v>
      </c>
      <c r="D5011" s="0" t="s">
        <v>1221</v>
      </c>
      <c r="E5011" s="395" t="n">
        <v>50.27</v>
      </c>
    </row>
    <row r="5012" customFormat="false" ht="12.75" hidden="false" customHeight="false" outlineLevel="0" collapsed="false">
      <c r="A5012" s="0" t="n">
        <v>9872</v>
      </c>
      <c r="B5012" s="0" t="s">
        <v>6191</v>
      </c>
      <c r="C5012" s="0" t="s">
        <v>740</v>
      </c>
      <c r="D5012" s="0" t="s">
        <v>1221</v>
      </c>
      <c r="E5012" s="395" t="n">
        <v>62.81</v>
      </c>
    </row>
    <row r="5013" customFormat="false" ht="12.75" hidden="false" customHeight="false" outlineLevel="0" collapsed="false">
      <c r="A5013" s="0" t="n">
        <v>7667</v>
      </c>
      <c r="B5013" s="0" t="s">
        <v>6192</v>
      </c>
      <c r="C5013" s="0" t="s">
        <v>740</v>
      </c>
      <c r="D5013" s="0" t="s">
        <v>1223</v>
      </c>
      <c r="E5013" s="395" t="n">
        <v>3160.72</v>
      </c>
    </row>
    <row r="5014" customFormat="false" ht="12.75" hidden="false" customHeight="false" outlineLevel="0" collapsed="false">
      <c r="A5014" s="0" t="n">
        <v>7660</v>
      </c>
      <c r="B5014" s="0" t="s">
        <v>6193</v>
      </c>
      <c r="C5014" s="0" t="s">
        <v>740</v>
      </c>
      <c r="D5014" s="0" t="s">
        <v>1223</v>
      </c>
      <c r="E5014" s="395" t="n">
        <v>4029.17</v>
      </c>
    </row>
    <row r="5015" customFormat="false" ht="12.75" hidden="false" customHeight="false" outlineLevel="0" collapsed="false">
      <c r="A5015" s="0" t="n">
        <v>7676</v>
      </c>
      <c r="B5015" s="0" t="s">
        <v>6194</v>
      </c>
      <c r="C5015" s="0" t="s">
        <v>740</v>
      </c>
      <c r="D5015" s="0" t="s">
        <v>1223</v>
      </c>
      <c r="E5015" s="395" t="n">
        <v>4075.21</v>
      </c>
    </row>
    <row r="5016" customFormat="false" ht="12.75" hidden="false" customHeight="false" outlineLevel="0" collapsed="false">
      <c r="A5016" s="0" t="n">
        <v>12426</v>
      </c>
      <c r="B5016" s="0" t="s">
        <v>6195</v>
      </c>
      <c r="C5016" s="0" t="s">
        <v>88</v>
      </c>
      <c r="D5016" s="0" t="s">
        <v>1223</v>
      </c>
      <c r="E5016" s="395" t="n">
        <v>47.61</v>
      </c>
    </row>
    <row r="5017" customFormat="false" ht="12.75" hidden="false" customHeight="false" outlineLevel="0" collapsed="false">
      <c r="A5017" s="0" t="n">
        <v>12425</v>
      </c>
      <c r="B5017" s="0" t="s">
        <v>6196</v>
      </c>
      <c r="C5017" s="0" t="s">
        <v>88</v>
      </c>
      <c r="D5017" s="0" t="s">
        <v>1223</v>
      </c>
      <c r="E5017" s="395" t="n">
        <v>65.41</v>
      </c>
    </row>
    <row r="5018" customFormat="false" ht="12.75" hidden="false" customHeight="false" outlineLevel="0" collapsed="false">
      <c r="A5018" s="0" t="n">
        <v>12427</v>
      </c>
      <c r="B5018" s="0" t="s">
        <v>6197</v>
      </c>
      <c r="C5018" s="0" t="s">
        <v>88</v>
      </c>
      <c r="D5018" s="0" t="s">
        <v>1223</v>
      </c>
      <c r="E5018" s="395" t="n">
        <v>271.51</v>
      </c>
    </row>
    <row r="5019" customFormat="false" ht="12.75" hidden="false" customHeight="false" outlineLevel="0" collapsed="false">
      <c r="A5019" s="0" t="n">
        <v>12428</v>
      </c>
      <c r="B5019" s="0" t="s">
        <v>6198</v>
      </c>
      <c r="C5019" s="0" t="s">
        <v>88</v>
      </c>
      <c r="D5019" s="0" t="s">
        <v>1223</v>
      </c>
      <c r="E5019" s="395" t="n">
        <v>174.27</v>
      </c>
    </row>
    <row r="5020" customFormat="false" ht="12.75" hidden="false" customHeight="false" outlineLevel="0" collapsed="false">
      <c r="A5020" s="0" t="n">
        <v>12430</v>
      </c>
      <c r="B5020" s="0" t="s">
        <v>6199</v>
      </c>
      <c r="C5020" s="0" t="s">
        <v>88</v>
      </c>
      <c r="D5020" s="0" t="s">
        <v>1223</v>
      </c>
      <c r="E5020" s="395" t="n">
        <v>58.37</v>
      </c>
    </row>
    <row r="5021" customFormat="false" ht="12.75" hidden="false" customHeight="false" outlineLevel="0" collapsed="false">
      <c r="A5021" s="0" t="n">
        <v>12429</v>
      </c>
      <c r="B5021" s="0" t="s">
        <v>6200</v>
      </c>
      <c r="C5021" s="0" t="s">
        <v>88</v>
      </c>
      <c r="D5021" s="0" t="s">
        <v>1223</v>
      </c>
      <c r="E5021" s="395" t="n">
        <v>439.04</v>
      </c>
    </row>
    <row r="5022" customFormat="false" ht="12.75" hidden="false" customHeight="false" outlineLevel="0" collapsed="false">
      <c r="A5022" s="0" t="n">
        <v>12431</v>
      </c>
      <c r="B5022" s="0" t="s">
        <v>6201</v>
      </c>
      <c r="C5022" s="0" t="s">
        <v>88</v>
      </c>
      <c r="D5022" s="0" t="s">
        <v>1223</v>
      </c>
      <c r="E5022" s="395" t="n">
        <v>747.17</v>
      </c>
    </row>
    <row r="5023" customFormat="false" ht="12.75" hidden="false" customHeight="false" outlineLevel="0" collapsed="false">
      <c r="A5023" s="0" t="n">
        <v>12432</v>
      </c>
      <c r="B5023" s="0" t="s">
        <v>6202</v>
      </c>
      <c r="C5023" s="0" t="s">
        <v>88</v>
      </c>
      <c r="D5023" s="0" t="s">
        <v>1223</v>
      </c>
      <c r="E5023" s="395" t="n">
        <v>153.67</v>
      </c>
    </row>
    <row r="5024" customFormat="false" ht="12.75" hidden="false" customHeight="false" outlineLevel="0" collapsed="false">
      <c r="A5024" s="0" t="n">
        <v>12434</v>
      </c>
      <c r="B5024" s="0" t="s">
        <v>6203</v>
      </c>
      <c r="C5024" s="0" t="s">
        <v>88</v>
      </c>
      <c r="D5024" s="0" t="s">
        <v>1223</v>
      </c>
      <c r="E5024" s="395" t="n">
        <v>50.07</v>
      </c>
    </row>
    <row r="5025" customFormat="false" ht="12.75" hidden="false" customHeight="false" outlineLevel="0" collapsed="false">
      <c r="A5025" s="0" t="n">
        <v>12433</v>
      </c>
      <c r="B5025" s="0" t="s">
        <v>6204</v>
      </c>
      <c r="C5025" s="0" t="s">
        <v>88</v>
      </c>
      <c r="D5025" s="0" t="s">
        <v>1223</v>
      </c>
      <c r="E5025" s="395" t="n">
        <v>97.83</v>
      </c>
    </row>
    <row r="5026" customFormat="false" ht="12.75" hidden="false" customHeight="false" outlineLevel="0" collapsed="false">
      <c r="A5026" s="0" t="n">
        <v>12435</v>
      </c>
      <c r="B5026" s="0" t="s">
        <v>6205</v>
      </c>
      <c r="C5026" s="0" t="s">
        <v>88</v>
      </c>
      <c r="D5026" s="0" t="s">
        <v>1223</v>
      </c>
      <c r="E5026" s="395" t="n">
        <v>302.75</v>
      </c>
    </row>
    <row r="5027" customFormat="false" ht="12.75" hidden="false" customHeight="false" outlineLevel="0" collapsed="false">
      <c r="A5027" s="0" t="n">
        <v>12437</v>
      </c>
      <c r="B5027" s="0" t="s">
        <v>6206</v>
      </c>
      <c r="C5027" s="0" t="s">
        <v>88</v>
      </c>
      <c r="D5027" s="0" t="s">
        <v>1223</v>
      </c>
      <c r="E5027" s="395" t="n">
        <v>244.51</v>
      </c>
    </row>
    <row r="5028" customFormat="false" ht="12.75" hidden="false" customHeight="false" outlineLevel="0" collapsed="false">
      <c r="A5028" s="0" t="n">
        <v>12439</v>
      </c>
      <c r="B5028" s="0" t="s">
        <v>6207</v>
      </c>
      <c r="C5028" s="0" t="s">
        <v>88</v>
      </c>
      <c r="D5028" s="0" t="s">
        <v>1223</v>
      </c>
      <c r="E5028" s="395" t="n">
        <v>78.47</v>
      </c>
    </row>
    <row r="5029" customFormat="false" ht="12.75" hidden="false" customHeight="false" outlineLevel="0" collapsed="false">
      <c r="A5029" s="0" t="n">
        <v>12438</v>
      </c>
      <c r="B5029" s="0" t="s">
        <v>6208</v>
      </c>
      <c r="C5029" s="0" t="s">
        <v>88</v>
      </c>
      <c r="D5029" s="0" t="s">
        <v>1223</v>
      </c>
      <c r="E5029" s="395" t="n">
        <v>442.49</v>
      </c>
    </row>
    <row r="5030" customFormat="false" ht="12.75" hidden="false" customHeight="false" outlineLevel="0" collapsed="false">
      <c r="A5030" s="0" t="n">
        <v>12436</v>
      </c>
      <c r="B5030" s="0" t="s">
        <v>6209</v>
      </c>
      <c r="C5030" s="0" t="s">
        <v>88</v>
      </c>
      <c r="D5030" s="0" t="s">
        <v>1223</v>
      </c>
      <c r="E5030" s="395" t="n">
        <v>558.95</v>
      </c>
    </row>
    <row r="5031" customFormat="false" ht="12.75" hidden="false" customHeight="false" outlineLevel="0" collapsed="false">
      <c r="A5031" s="0" t="n">
        <v>36357</v>
      </c>
      <c r="B5031" s="0" t="s">
        <v>6210</v>
      </c>
      <c r="C5031" s="0" t="s">
        <v>88</v>
      </c>
      <c r="D5031" s="0" t="s">
        <v>1221</v>
      </c>
      <c r="E5031" s="395" t="n">
        <v>177.55</v>
      </c>
    </row>
    <row r="5032" customFormat="false" ht="12.75" hidden="false" customHeight="false" outlineLevel="0" collapsed="false">
      <c r="A5032" s="0" t="n">
        <v>12424</v>
      </c>
      <c r="B5032" s="0" t="s">
        <v>6211</v>
      </c>
      <c r="C5032" s="0" t="s">
        <v>88</v>
      </c>
      <c r="D5032" s="0" t="s">
        <v>1223</v>
      </c>
      <c r="E5032" s="395" t="n">
        <v>100.72</v>
      </c>
    </row>
    <row r="5033" customFormat="false" ht="12.75" hidden="false" customHeight="false" outlineLevel="0" collapsed="false">
      <c r="A5033" s="0" t="n">
        <v>12440</v>
      </c>
      <c r="B5033" s="0" t="s">
        <v>6212</v>
      </c>
      <c r="C5033" s="0" t="s">
        <v>88</v>
      </c>
      <c r="D5033" s="0" t="s">
        <v>1223</v>
      </c>
      <c r="E5033" s="395" t="n">
        <v>97.35</v>
      </c>
    </row>
    <row r="5034" customFormat="false" ht="12.75" hidden="false" customHeight="false" outlineLevel="0" collapsed="false">
      <c r="A5034" s="0" t="n">
        <v>9884</v>
      </c>
      <c r="B5034" s="0" t="s">
        <v>6213</v>
      </c>
      <c r="C5034" s="0" t="s">
        <v>88</v>
      </c>
      <c r="D5034" s="0" t="s">
        <v>1223</v>
      </c>
      <c r="E5034" s="395" t="n">
        <v>72.62</v>
      </c>
    </row>
    <row r="5035" customFormat="false" ht="12.75" hidden="false" customHeight="false" outlineLevel="0" collapsed="false">
      <c r="A5035" s="0" t="n">
        <v>9888</v>
      </c>
      <c r="B5035" s="0" t="s">
        <v>6214</v>
      </c>
      <c r="C5035" s="0" t="s">
        <v>88</v>
      </c>
      <c r="D5035" s="0" t="s">
        <v>1223</v>
      </c>
      <c r="E5035" s="395" t="n">
        <v>58.34</v>
      </c>
    </row>
    <row r="5036" customFormat="false" ht="12.75" hidden="false" customHeight="false" outlineLevel="0" collapsed="false">
      <c r="A5036" s="0" t="n">
        <v>9883</v>
      </c>
      <c r="B5036" s="0" t="s">
        <v>6215</v>
      </c>
      <c r="C5036" s="0" t="s">
        <v>88</v>
      </c>
      <c r="D5036" s="0" t="s">
        <v>1223</v>
      </c>
      <c r="E5036" s="395" t="n">
        <v>25.46</v>
      </c>
    </row>
    <row r="5037" customFormat="false" ht="12.75" hidden="false" customHeight="false" outlineLevel="0" collapsed="false">
      <c r="A5037" s="0" t="n">
        <v>9886</v>
      </c>
      <c r="B5037" s="0" t="s">
        <v>6216</v>
      </c>
      <c r="C5037" s="0" t="s">
        <v>88</v>
      </c>
      <c r="D5037" s="0" t="s">
        <v>1223</v>
      </c>
      <c r="E5037" s="395" t="n">
        <v>34.87</v>
      </c>
    </row>
    <row r="5038" customFormat="false" ht="12.75" hidden="false" customHeight="false" outlineLevel="0" collapsed="false">
      <c r="A5038" s="0" t="n">
        <v>9889</v>
      </c>
      <c r="B5038" s="0" t="s">
        <v>6217</v>
      </c>
      <c r="C5038" s="0" t="s">
        <v>88</v>
      </c>
      <c r="D5038" s="0" t="s">
        <v>1223</v>
      </c>
      <c r="E5038" s="395" t="n">
        <v>176.67</v>
      </c>
    </row>
    <row r="5039" customFormat="false" ht="12.75" hidden="false" customHeight="false" outlineLevel="0" collapsed="false">
      <c r="A5039" s="0" t="n">
        <v>9887</v>
      </c>
      <c r="B5039" s="0" t="s">
        <v>6218</v>
      </c>
      <c r="C5039" s="0" t="s">
        <v>88</v>
      </c>
      <c r="D5039" s="0" t="s">
        <v>1223</v>
      </c>
      <c r="E5039" s="395" t="n">
        <v>106.78</v>
      </c>
    </row>
    <row r="5040" customFormat="false" ht="12.75" hidden="false" customHeight="false" outlineLevel="0" collapsed="false">
      <c r="A5040" s="0" t="n">
        <v>9885</v>
      </c>
      <c r="B5040" s="0" t="s">
        <v>6219</v>
      </c>
      <c r="C5040" s="0" t="s">
        <v>88</v>
      </c>
      <c r="D5040" s="0" t="s">
        <v>1223</v>
      </c>
      <c r="E5040" s="395" t="n">
        <v>33.71</v>
      </c>
    </row>
    <row r="5041" customFormat="false" ht="12.75" hidden="false" customHeight="false" outlineLevel="0" collapsed="false">
      <c r="A5041" s="0" t="n">
        <v>9890</v>
      </c>
      <c r="B5041" s="0" t="s">
        <v>6220</v>
      </c>
      <c r="C5041" s="0" t="s">
        <v>88</v>
      </c>
      <c r="D5041" s="0" t="s">
        <v>1223</v>
      </c>
      <c r="E5041" s="395" t="n">
        <v>273.7</v>
      </c>
    </row>
    <row r="5042" customFormat="false" ht="12.75" hidden="false" customHeight="false" outlineLevel="0" collapsed="false">
      <c r="A5042" s="0" t="n">
        <v>9891</v>
      </c>
      <c r="B5042" s="0" t="s">
        <v>6221</v>
      </c>
      <c r="C5042" s="0" t="s">
        <v>88</v>
      </c>
      <c r="D5042" s="0" t="s">
        <v>1223</v>
      </c>
      <c r="E5042" s="395" t="n">
        <v>384.23</v>
      </c>
    </row>
    <row r="5043" customFormat="false" ht="12.75" hidden="false" customHeight="false" outlineLevel="0" collapsed="false">
      <c r="A5043" s="0" t="n">
        <v>39292</v>
      </c>
      <c r="B5043" s="0" t="s">
        <v>6222</v>
      </c>
      <c r="C5043" s="0" t="s">
        <v>88</v>
      </c>
      <c r="D5043" s="0" t="s">
        <v>1223</v>
      </c>
      <c r="E5043" s="395" t="n">
        <v>8.47</v>
      </c>
    </row>
    <row r="5044" customFormat="false" ht="12.75" hidden="false" customHeight="false" outlineLevel="0" collapsed="false">
      <c r="A5044" s="0" t="n">
        <v>39293</v>
      </c>
      <c r="B5044" s="0" t="s">
        <v>6223</v>
      </c>
      <c r="C5044" s="0" t="s">
        <v>88</v>
      </c>
      <c r="D5044" s="0" t="s">
        <v>1223</v>
      </c>
      <c r="E5044" s="395" t="n">
        <v>13.67</v>
      </c>
    </row>
    <row r="5045" customFormat="false" ht="12.75" hidden="false" customHeight="false" outlineLevel="0" collapsed="false">
      <c r="A5045" s="0" t="n">
        <v>39294</v>
      </c>
      <c r="B5045" s="0" t="s">
        <v>6224</v>
      </c>
      <c r="C5045" s="0" t="s">
        <v>88</v>
      </c>
      <c r="D5045" s="0" t="s">
        <v>1223</v>
      </c>
      <c r="E5045" s="395" t="n">
        <v>13.67</v>
      </c>
    </row>
    <row r="5046" customFormat="false" ht="12.75" hidden="false" customHeight="false" outlineLevel="0" collapsed="false">
      <c r="A5046" s="0" t="n">
        <v>39295</v>
      </c>
      <c r="B5046" s="0" t="s">
        <v>6225</v>
      </c>
      <c r="C5046" s="0" t="s">
        <v>88</v>
      </c>
      <c r="D5046" s="0" t="s">
        <v>1223</v>
      </c>
      <c r="E5046" s="395" t="n">
        <v>23.31</v>
      </c>
    </row>
    <row r="5047" customFormat="false" ht="12.75" hidden="false" customHeight="false" outlineLevel="0" collapsed="false">
      <c r="A5047" s="0" t="n">
        <v>36313</v>
      </c>
      <c r="B5047" s="0" t="s">
        <v>6226</v>
      </c>
      <c r="C5047" s="0" t="s">
        <v>88</v>
      </c>
      <c r="D5047" s="0" t="s">
        <v>1221</v>
      </c>
      <c r="E5047" s="395" t="n">
        <v>42.09</v>
      </c>
    </row>
    <row r="5048" customFormat="false" ht="12.75" hidden="false" customHeight="false" outlineLevel="0" collapsed="false">
      <c r="A5048" s="0" t="n">
        <v>36316</v>
      </c>
      <c r="B5048" s="0" t="s">
        <v>6227</v>
      </c>
      <c r="C5048" s="0" t="s">
        <v>88</v>
      </c>
      <c r="D5048" s="0" t="s">
        <v>1221</v>
      </c>
      <c r="E5048" s="395" t="n">
        <v>51.04</v>
      </c>
    </row>
    <row r="5049" customFormat="false" ht="12.75" hidden="false" customHeight="false" outlineLevel="0" collapsed="false">
      <c r="A5049" s="0" t="n">
        <v>64</v>
      </c>
      <c r="B5049" s="0" t="s">
        <v>6228</v>
      </c>
      <c r="C5049" s="0" t="s">
        <v>88</v>
      </c>
      <c r="D5049" s="0" t="s">
        <v>1223</v>
      </c>
      <c r="E5049" s="395" t="n">
        <v>5.71</v>
      </c>
    </row>
    <row r="5050" customFormat="false" ht="12.75" hidden="false" customHeight="false" outlineLevel="0" collapsed="false">
      <c r="A5050" s="0" t="n">
        <v>37423</v>
      </c>
      <c r="B5050" s="0" t="s">
        <v>6229</v>
      </c>
      <c r="C5050" s="0" t="s">
        <v>88</v>
      </c>
      <c r="D5050" s="0" t="s">
        <v>1223</v>
      </c>
      <c r="E5050" s="395" t="n">
        <v>14.1</v>
      </c>
    </row>
    <row r="5051" customFormat="false" ht="12.75" hidden="false" customHeight="false" outlineLevel="0" collapsed="false">
      <c r="A5051" s="0" t="n">
        <v>39296</v>
      </c>
      <c r="B5051" s="0" t="s">
        <v>6230</v>
      </c>
      <c r="C5051" s="0" t="s">
        <v>88</v>
      </c>
      <c r="D5051" s="0" t="s">
        <v>1223</v>
      </c>
      <c r="E5051" s="395" t="n">
        <v>6.54</v>
      </c>
    </row>
    <row r="5052" customFormat="false" ht="12.75" hidden="false" customHeight="false" outlineLevel="0" collapsed="false">
      <c r="A5052" s="0" t="n">
        <v>39297</v>
      </c>
      <c r="B5052" s="0" t="s">
        <v>6231</v>
      </c>
      <c r="C5052" s="0" t="s">
        <v>88</v>
      </c>
      <c r="D5052" s="0" t="s">
        <v>1223</v>
      </c>
      <c r="E5052" s="395" t="n">
        <v>9.35</v>
      </c>
    </row>
    <row r="5053" customFormat="false" ht="12.75" hidden="false" customHeight="false" outlineLevel="0" collapsed="false">
      <c r="A5053" s="0" t="n">
        <v>39298</v>
      </c>
      <c r="B5053" s="0" t="s">
        <v>6232</v>
      </c>
      <c r="C5053" s="0" t="s">
        <v>88</v>
      </c>
      <c r="D5053" s="0" t="s">
        <v>1223</v>
      </c>
      <c r="E5053" s="395" t="n">
        <v>16.48</v>
      </c>
    </row>
    <row r="5054" customFormat="false" ht="12.75" hidden="false" customHeight="false" outlineLevel="0" collapsed="false">
      <c r="A5054" s="0" t="n">
        <v>39299</v>
      </c>
      <c r="B5054" s="0" t="s">
        <v>6233</v>
      </c>
      <c r="C5054" s="0" t="s">
        <v>88</v>
      </c>
      <c r="D5054" s="0" t="s">
        <v>1223</v>
      </c>
      <c r="E5054" s="395" t="n">
        <v>28.05</v>
      </c>
    </row>
    <row r="5055" customFormat="false" ht="12.75" hidden="false" customHeight="false" outlineLevel="0" collapsed="false">
      <c r="A5055" s="0" t="n">
        <v>9892</v>
      </c>
      <c r="B5055" s="0" t="s">
        <v>732</v>
      </c>
      <c r="C5055" s="0" t="s">
        <v>88</v>
      </c>
      <c r="D5055" s="0" t="s">
        <v>1221</v>
      </c>
      <c r="E5055" s="395" t="n">
        <v>8.08</v>
      </c>
    </row>
    <row r="5056" customFormat="false" ht="12.75" hidden="false" customHeight="false" outlineLevel="0" collapsed="false">
      <c r="A5056" s="0" t="n">
        <v>9893</v>
      </c>
      <c r="B5056" s="0" t="s">
        <v>6234</v>
      </c>
      <c r="C5056" s="0" t="s">
        <v>88</v>
      </c>
      <c r="D5056" s="0" t="s">
        <v>1221</v>
      </c>
      <c r="E5056" s="395" t="n">
        <v>109.61</v>
      </c>
    </row>
    <row r="5057" customFormat="false" ht="12.75" hidden="false" customHeight="false" outlineLevel="0" collapsed="false">
      <c r="A5057" s="0" t="n">
        <v>9901</v>
      </c>
      <c r="B5057" s="0" t="s">
        <v>6235</v>
      </c>
      <c r="C5057" s="0" t="s">
        <v>88</v>
      </c>
      <c r="D5057" s="0" t="s">
        <v>1221</v>
      </c>
      <c r="E5057" s="395" t="n">
        <v>48.64</v>
      </c>
    </row>
    <row r="5058" customFormat="false" ht="12.75" hidden="false" customHeight="false" outlineLevel="0" collapsed="false">
      <c r="A5058" s="0" t="n">
        <v>9896</v>
      </c>
      <c r="B5058" s="0" t="s">
        <v>6236</v>
      </c>
      <c r="C5058" s="0" t="s">
        <v>88</v>
      </c>
      <c r="D5058" s="0" t="s">
        <v>1221</v>
      </c>
      <c r="E5058" s="395" t="n">
        <v>43.84</v>
      </c>
    </row>
    <row r="5059" customFormat="false" ht="12.75" hidden="false" customHeight="false" outlineLevel="0" collapsed="false">
      <c r="A5059" s="0" t="n">
        <v>9900</v>
      </c>
      <c r="B5059" s="0" t="s">
        <v>6237</v>
      </c>
      <c r="C5059" s="0" t="s">
        <v>88</v>
      </c>
      <c r="D5059" s="0" t="s">
        <v>1221</v>
      </c>
      <c r="E5059" s="395" t="n">
        <v>26.6</v>
      </c>
    </row>
    <row r="5060" customFormat="false" ht="12.75" hidden="false" customHeight="false" outlineLevel="0" collapsed="false">
      <c r="A5060" s="0" t="n">
        <v>9898</v>
      </c>
      <c r="B5060" s="0" t="s">
        <v>6238</v>
      </c>
      <c r="C5060" s="0" t="s">
        <v>88</v>
      </c>
      <c r="D5060" s="0" t="s">
        <v>1221</v>
      </c>
      <c r="E5060" s="395" t="n">
        <v>225.39</v>
      </c>
    </row>
    <row r="5061" customFormat="false" ht="12.75" hidden="false" customHeight="false" outlineLevel="0" collapsed="false">
      <c r="A5061" s="0" t="n">
        <v>9899</v>
      </c>
      <c r="B5061" s="0" t="s">
        <v>6239</v>
      </c>
      <c r="C5061" s="0" t="s">
        <v>88</v>
      </c>
      <c r="D5061" s="0" t="s">
        <v>1221</v>
      </c>
      <c r="E5061" s="395" t="n">
        <v>14.52</v>
      </c>
    </row>
    <row r="5062" customFormat="false" ht="12.75" hidden="false" customHeight="false" outlineLevel="0" collapsed="false">
      <c r="A5062" s="0" t="n">
        <v>9902</v>
      </c>
      <c r="B5062" s="0" t="s">
        <v>6240</v>
      </c>
      <c r="C5062" s="0" t="s">
        <v>88</v>
      </c>
      <c r="D5062" s="0" t="s">
        <v>1221</v>
      </c>
      <c r="E5062" s="395" t="n">
        <v>285.42</v>
      </c>
    </row>
    <row r="5063" customFormat="false" ht="12.75" hidden="false" customHeight="false" outlineLevel="0" collapsed="false">
      <c r="A5063" s="0" t="n">
        <v>9908</v>
      </c>
      <c r="B5063" s="0" t="s">
        <v>6241</v>
      </c>
      <c r="C5063" s="0" t="s">
        <v>88</v>
      </c>
      <c r="D5063" s="0" t="s">
        <v>1221</v>
      </c>
      <c r="E5063" s="395" t="n">
        <v>569.08</v>
      </c>
    </row>
    <row r="5064" customFormat="false" ht="12.75" hidden="false" customHeight="false" outlineLevel="0" collapsed="false">
      <c r="A5064" s="0" t="n">
        <v>9905</v>
      </c>
      <c r="B5064" s="0" t="s">
        <v>6242</v>
      </c>
      <c r="C5064" s="0" t="s">
        <v>88</v>
      </c>
      <c r="D5064" s="0" t="s">
        <v>1221</v>
      </c>
      <c r="E5064" s="395" t="n">
        <v>9.51</v>
      </c>
    </row>
    <row r="5065" customFormat="false" ht="12.75" hidden="false" customHeight="false" outlineLevel="0" collapsed="false">
      <c r="A5065" s="0" t="n">
        <v>9906</v>
      </c>
      <c r="B5065" s="0" t="s">
        <v>6243</v>
      </c>
      <c r="C5065" s="0" t="s">
        <v>88</v>
      </c>
      <c r="D5065" s="0" t="s">
        <v>1221</v>
      </c>
      <c r="E5065" s="395" t="n">
        <v>11.39</v>
      </c>
    </row>
    <row r="5066" customFormat="false" ht="12.75" hidden="false" customHeight="false" outlineLevel="0" collapsed="false">
      <c r="A5066" s="0" t="n">
        <v>9895</v>
      </c>
      <c r="B5066" s="0" t="s">
        <v>6244</v>
      </c>
      <c r="C5066" s="0" t="s">
        <v>88</v>
      </c>
      <c r="D5066" s="0" t="s">
        <v>1221</v>
      </c>
      <c r="E5066" s="395" t="n">
        <v>18.69</v>
      </c>
    </row>
    <row r="5067" customFormat="false" ht="12.75" hidden="false" customHeight="false" outlineLevel="0" collapsed="false">
      <c r="A5067" s="0" t="n">
        <v>9894</v>
      </c>
      <c r="B5067" s="0" t="s">
        <v>6245</v>
      </c>
      <c r="C5067" s="0" t="s">
        <v>88</v>
      </c>
      <c r="D5067" s="0" t="s">
        <v>1221</v>
      </c>
      <c r="E5067" s="395" t="n">
        <v>36.42</v>
      </c>
    </row>
    <row r="5068" customFormat="false" ht="12.75" hidden="false" customHeight="false" outlineLevel="0" collapsed="false">
      <c r="A5068" s="0" t="n">
        <v>9897</v>
      </c>
      <c r="B5068" s="0" t="s">
        <v>6246</v>
      </c>
      <c r="C5068" s="0" t="s">
        <v>88</v>
      </c>
      <c r="D5068" s="0" t="s">
        <v>1221</v>
      </c>
      <c r="E5068" s="395" t="n">
        <v>39.43</v>
      </c>
    </row>
    <row r="5069" customFormat="false" ht="12.75" hidden="false" customHeight="false" outlineLevel="0" collapsed="false">
      <c r="A5069" s="0" t="n">
        <v>9910</v>
      </c>
      <c r="B5069" s="0" t="s">
        <v>6247</v>
      </c>
      <c r="C5069" s="0" t="s">
        <v>88</v>
      </c>
      <c r="D5069" s="0" t="s">
        <v>1221</v>
      </c>
      <c r="E5069" s="395" t="n">
        <v>99.25</v>
      </c>
    </row>
    <row r="5070" customFormat="false" ht="12.75" hidden="false" customHeight="false" outlineLevel="0" collapsed="false">
      <c r="A5070" s="0" t="n">
        <v>9909</v>
      </c>
      <c r="B5070" s="0" t="s">
        <v>6248</v>
      </c>
      <c r="C5070" s="0" t="s">
        <v>88</v>
      </c>
      <c r="D5070" s="0" t="s">
        <v>1221</v>
      </c>
      <c r="E5070" s="395" t="n">
        <v>200.27</v>
      </c>
    </row>
    <row r="5071" customFormat="false" ht="12.75" hidden="false" customHeight="false" outlineLevel="0" collapsed="false">
      <c r="A5071" s="0" t="n">
        <v>9907</v>
      </c>
      <c r="B5071" s="0" t="s">
        <v>6249</v>
      </c>
      <c r="C5071" s="0" t="s">
        <v>88</v>
      </c>
      <c r="D5071" s="0" t="s">
        <v>1221</v>
      </c>
      <c r="E5071" s="395" t="n">
        <v>307.93</v>
      </c>
    </row>
    <row r="5072" customFormat="false" ht="12.75" hidden="false" customHeight="false" outlineLevel="0" collapsed="false">
      <c r="A5072" s="0" t="n">
        <v>20973</v>
      </c>
      <c r="B5072" s="0" t="s">
        <v>6250</v>
      </c>
      <c r="C5072" s="0" t="s">
        <v>88</v>
      </c>
      <c r="D5072" s="0" t="s">
        <v>1221</v>
      </c>
      <c r="E5072" s="395" t="n">
        <v>107.17</v>
      </c>
    </row>
    <row r="5073" customFormat="false" ht="12.75" hidden="false" customHeight="false" outlineLevel="0" collapsed="false">
      <c r="A5073" s="0" t="n">
        <v>20974</v>
      </c>
      <c r="B5073" s="0" t="s">
        <v>6251</v>
      </c>
      <c r="C5073" s="0" t="s">
        <v>88</v>
      </c>
      <c r="D5073" s="0" t="s">
        <v>1221</v>
      </c>
      <c r="E5073" s="395" t="n">
        <v>153.33</v>
      </c>
    </row>
    <row r="5074" customFormat="false" ht="12.75" hidden="false" customHeight="false" outlineLevel="0" collapsed="false">
      <c r="A5074" s="0" t="n">
        <v>37989</v>
      </c>
      <c r="B5074" s="0" t="s">
        <v>6252</v>
      </c>
      <c r="C5074" s="0" t="s">
        <v>88</v>
      </c>
      <c r="D5074" s="0" t="s">
        <v>1221</v>
      </c>
      <c r="E5074" s="395" t="n">
        <v>10.6</v>
      </c>
    </row>
    <row r="5075" customFormat="false" ht="12.75" hidden="false" customHeight="false" outlineLevel="0" collapsed="false">
      <c r="A5075" s="0" t="n">
        <v>37990</v>
      </c>
      <c r="B5075" s="0" t="s">
        <v>6253</v>
      </c>
      <c r="C5075" s="0" t="s">
        <v>88</v>
      </c>
      <c r="D5075" s="0" t="s">
        <v>1221</v>
      </c>
      <c r="E5075" s="395" t="n">
        <v>12.32</v>
      </c>
    </row>
    <row r="5076" customFormat="false" ht="12.75" hidden="false" customHeight="false" outlineLevel="0" collapsed="false">
      <c r="A5076" s="0" t="n">
        <v>37991</v>
      </c>
      <c r="B5076" s="0" t="s">
        <v>6254</v>
      </c>
      <c r="C5076" s="0" t="s">
        <v>88</v>
      </c>
      <c r="D5076" s="0" t="s">
        <v>1221</v>
      </c>
      <c r="E5076" s="395" t="n">
        <v>19.49</v>
      </c>
    </row>
    <row r="5077" customFormat="false" ht="12.75" hidden="false" customHeight="false" outlineLevel="0" collapsed="false">
      <c r="A5077" s="0" t="n">
        <v>37992</v>
      </c>
      <c r="B5077" s="0" t="s">
        <v>6255</v>
      </c>
      <c r="C5077" s="0" t="s">
        <v>88</v>
      </c>
      <c r="D5077" s="0" t="s">
        <v>1221</v>
      </c>
      <c r="E5077" s="395" t="n">
        <v>29.76</v>
      </c>
    </row>
    <row r="5078" customFormat="false" ht="12.75" hidden="false" customHeight="false" outlineLevel="0" collapsed="false">
      <c r="A5078" s="0" t="n">
        <v>37993</v>
      </c>
      <c r="B5078" s="0" t="s">
        <v>6256</v>
      </c>
      <c r="C5078" s="0" t="s">
        <v>88</v>
      </c>
      <c r="D5078" s="0" t="s">
        <v>1221</v>
      </c>
      <c r="E5078" s="395" t="n">
        <v>44.18</v>
      </c>
    </row>
    <row r="5079" customFormat="false" ht="12.75" hidden="false" customHeight="false" outlineLevel="0" collapsed="false">
      <c r="A5079" s="0" t="n">
        <v>37994</v>
      </c>
      <c r="B5079" s="0" t="s">
        <v>6257</v>
      </c>
      <c r="C5079" s="0" t="s">
        <v>88</v>
      </c>
      <c r="D5079" s="0" t="s">
        <v>1221</v>
      </c>
      <c r="E5079" s="395" t="n">
        <v>106.16</v>
      </c>
    </row>
    <row r="5080" customFormat="false" ht="12.75" hidden="false" customHeight="false" outlineLevel="0" collapsed="false">
      <c r="A5080" s="0" t="n">
        <v>37995</v>
      </c>
      <c r="B5080" s="0" t="s">
        <v>6258</v>
      </c>
      <c r="C5080" s="0" t="s">
        <v>88</v>
      </c>
      <c r="D5080" s="0" t="s">
        <v>1221</v>
      </c>
      <c r="E5080" s="395" t="n">
        <v>154.08</v>
      </c>
    </row>
    <row r="5081" customFormat="false" ht="12.75" hidden="false" customHeight="false" outlineLevel="0" collapsed="false">
      <c r="A5081" s="0" t="n">
        <v>37996</v>
      </c>
      <c r="B5081" s="0" t="s">
        <v>6259</v>
      </c>
      <c r="C5081" s="0" t="s">
        <v>88</v>
      </c>
      <c r="D5081" s="0" t="s">
        <v>1221</v>
      </c>
      <c r="E5081" s="395" t="n">
        <v>227.18</v>
      </c>
    </row>
    <row r="5082" customFormat="false" ht="12.75" hidden="false" customHeight="false" outlineLevel="0" collapsed="false">
      <c r="A5082" s="0" t="n">
        <v>13883</v>
      </c>
      <c r="B5082" s="0" t="s">
        <v>6260</v>
      </c>
      <c r="C5082" s="0" t="s">
        <v>88</v>
      </c>
      <c r="D5082" s="0" t="s">
        <v>1223</v>
      </c>
      <c r="E5082" s="395" t="n">
        <v>134381.67</v>
      </c>
    </row>
    <row r="5083" customFormat="false" ht="12.75" hidden="false" customHeight="false" outlineLevel="0" collapsed="false">
      <c r="A5083" s="0" t="n">
        <v>38604</v>
      </c>
      <c r="B5083" s="0" t="s">
        <v>6261</v>
      </c>
      <c r="C5083" s="0" t="s">
        <v>88</v>
      </c>
      <c r="D5083" s="0" t="s">
        <v>1223</v>
      </c>
      <c r="E5083" s="395" t="n">
        <v>167370.59</v>
      </c>
    </row>
    <row r="5084" customFormat="false" ht="12.75" hidden="false" customHeight="false" outlineLevel="0" collapsed="false">
      <c r="A5084" s="0" t="n">
        <v>10601</v>
      </c>
      <c r="B5084" s="0" t="s">
        <v>6262</v>
      </c>
      <c r="C5084" s="0" t="s">
        <v>88</v>
      </c>
      <c r="D5084" s="0" t="s">
        <v>1223</v>
      </c>
      <c r="E5084" s="395" t="n">
        <v>3255691.84</v>
      </c>
    </row>
    <row r="5085" customFormat="false" ht="12.75" hidden="false" customHeight="false" outlineLevel="0" collapsed="false">
      <c r="A5085" s="0" t="n">
        <v>44469</v>
      </c>
      <c r="B5085" s="0" t="s">
        <v>6263</v>
      </c>
      <c r="C5085" s="0" t="s">
        <v>88</v>
      </c>
      <c r="D5085" s="0" t="s">
        <v>1223</v>
      </c>
      <c r="E5085" s="395" t="n">
        <v>8572121.73</v>
      </c>
    </row>
    <row r="5086" customFormat="false" ht="12.75" hidden="false" customHeight="false" outlineLevel="0" collapsed="false">
      <c r="A5086" s="0" t="n">
        <v>13894</v>
      </c>
      <c r="B5086" s="0" t="s">
        <v>6264</v>
      </c>
      <c r="C5086" s="0" t="s">
        <v>88</v>
      </c>
      <c r="D5086" s="0" t="s">
        <v>1223</v>
      </c>
      <c r="E5086" s="395" t="n">
        <v>392649.25</v>
      </c>
    </row>
    <row r="5087" customFormat="false" ht="12.75" hidden="false" customHeight="false" outlineLevel="0" collapsed="false">
      <c r="A5087" s="0" t="n">
        <v>13895</v>
      </c>
      <c r="B5087" s="0" t="s">
        <v>6265</v>
      </c>
      <c r="C5087" s="0" t="s">
        <v>88</v>
      </c>
      <c r="D5087" s="0" t="s">
        <v>1223</v>
      </c>
      <c r="E5087" s="395" t="n">
        <v>527982.35</v>
      </c>
    </row>
    <row r="5088" customFormat="false" ht="12.75" hidden="false" customHeight="false" outlineLevel="0" collapsed="false">
      <c r="A5088" s="0" t="n">
        <v>13892</v>
      </c>
      <c r="B5088" s="0" t="s">
        <v>6266</v>
      </c>
      <c r="C5088" s="0" t="s">
        <v>88</v>
      </c>
      <c r="D5088" s="0" t="s">
        <v>1223</v>
      </c>
      <c r="E5088" s="395" t="n">
        <v>647029.46</v>
      </c>
    </row>
    <row r="5089" customFormat="false" ht="12.75" hidden="false" customHeight="false" outlineLevel="0" collapsed="false">
      <c r="A5089" s="0" t="n">
        <v>9914</v>
      </c>
      <c r="B5089" s="0" t="s">
        <v>6267</v>
      </c>
      <c r="C5089" s="0" t="s">
        <v>88</v>
      </c>
      <c r="D5089" s="0" t="s">
        <v>1223</v>
      </c>
      <c r="E5089" s="395" t="n">
        <v>700000</v>
      </c>
    </row>
    <row r="5090" customFormat="false" ht="12.75" hidden="false" customHeight="false" outlineLevel="0" collapsed="false">
      <c r="A5090" s="0" t="n">
        <v>36485</v>
      </c>
      <c r="B5090" s="0" t="s">
        <v>6268</v>
      </c>
      <c r="C5090" s="0" t="s">
        <v>88</v>
      </c>
      <c r="D5090" s="0" t="s">
        <v>1223</v>
      </c>
      <c r="E5090" s="395" t="n">
        <v>705486.27</v>
      </c>
    </row>
    <row r="5091" customFormat="false" ht="12.75" hidden="false" customHeight="false" outlineLevel="0" collapsed="false">
      <c r="A5091" s="0" t="n">
        <v>9912</v>
      </c>
      <c r="B5091" s="0" t="s">
        <v>6269</v>
      </c>
      <c r="C5091" s="0" t="s">
        <v>88</v>
      </c>
      <c r="D5091" s="0" t="s">
        <v>1223</v>
      </c>
      <c r="E5091" s="395" t="n">
        <v>2650500</v>
      </c>
    </row>
    <row r="5092" customFormat="false" ht="12.75" hidden="false" customHeight="false" outlineLevel="0" collapsed="false">
      <c r="A5092" s="0" t="n">
        <v>9921</v>
      </c>
      <c r="B5092" s="0" t="s">
        <v>6270</v>
      </c>
      <c r="C5092" s="0" t="s">
        <v>88</v>
      </c>
      <c r="D5092" s="0" t="s">
        <v>1223</v>
      </c>
      <c r="E5092" s="395" t="n">
        <v>1367253.26</v>
      </c>
    </row>
    <row r="5093" customFormat="false" ht="12.75" hidden="false" customHeight="false" outlineLevel="0" collapsed="false">
      <c r="A5093" s="0" t="n">
        <v>21112</v>
      </c>
      <c r="B5093" s="0" t="s">
        <v>6271</v>
      </c>
      <c r="C5093" s="0" t="s">
        <v>88</v>
      </c>
      <c r="D5093" s="0" t="s">
        <v>1221</v>
      </c>
      <c r="E5093" s="395" t="n">
        <v>236.45</v>
      </c>
    </row>
    <row r="5094" customFormat="false" ht="12.75" hidden="false" customHeight="false" outlineLevel="0" collapsed="false">
      <c r="A5094" s="0" t="n">
        <v>10228</v>
      </c>
      <c r="B5094" s="0" t="s">
        <v>6272</v>
      </c>
      <c r="C5094" s="0" t="s">
        <v>88</v>
      </c>
      <c r="D5094" s="0" t="s">
        <v>1228</v>
      </c>
      <c r="E5094" s="395" t="n">
        <v>274.69</v>
      </c>
    </row>
    <row r="5095" customFormat="false" ht="12.75" hidden="false" customHeight="false" outlineLevel="0" collapsed="false">
      <c r="A5095" s="0" t="n">
        <v>11781</v>
      </c>
      <c r="B5095" s="0" t="s">
        <v>6273</v>
      </c>
      <c r="C5095" s="0" t="s">
        <v>88</v>
      </c>
      <c r="D5095" s="0" t="s">
        <v>1221</v>
      </c>
      <c r="E5095" s="395" t="n">
        <v>222.53</v>
      </c>
    </row>
    <row r="5096" customFormat="false" ht="12.75" hidden="false" customHeight="false" outlineLevel="0" collapsed="false">
      <c r="A5096" s="0" t="n">
        <v>37588</v>
      </c>
      <c r="B5096" s="0" t="s">
        <v>6274</v>
      </c>
      <c r="C5096" s="0" t="s">
        <v>88</v>
      </c>
      <c r="D5096" s="0" t="s">
        <v>1221</v>
      </c>
      <c r="E5096" s="395" t="n">
        <v>52.91</v>
      </c>
    </row>
    <row r="5097" customFormat="false" ht="12.75" hidden="false" customHeight="false" outlineLevel="0" collapsed="false">
      <c r="A5097" s="0" t="n">
        <v>11746</v>
      </c>
      <c r="B5097" s="0" t="s">
        <v>6275</v>
      </c>
      <c r="C5097" s="0" t="s">
        <v>88</v>
      </c>
      <c r="D5097" s="0" t="s">
        <v>1221</v>
      </c>
      <c r="E5097" s="395" t="n">
        <v>79.08</v>
      </c>
    </row>
    <row r="5098" customFormat="false" ht="12.75" hidden="false" customHeight="false" outlineLevel="0" collapsed="false">
      <c r="A5098" s="0" t="n">
        <v>11751</v>
      </c>
      <c r="B5098" s="0" t="s">
        <v>6276</v>
      </c>
      <c r="C5098" s="0" t="s">
        <v>88</v>
      </c>
      <c r="D5098" s="0" t="s">
        <v>1221</v>
      </c>
      <c r="E5098" s="395" t="n">
        <v>142.04</v>
      </c>
    </row>
    <row r="5099" customFormat="false" ht="12.75" hidden="false" customHeight="false" outlineLevel="0" collapsed="false">
      <c r="A5099" s="0" t="n">
        <v>11750</v>
      </c>
      <c r="B5099" s="0" t="s">
        <v>6277</v>
      </c>
      <c r="C5099" s="0" t="s">
        <v>88</v>
      </c>
      <c r="D5099" s="0" t="s">
        <v>1221</v>
      </c>
      <c r="E5099" s="395" t="n">
        <v>117.87</v>
      </c>
    </row>
    <row r="5100" customFormat="false" ht="12.75" hidden="false" customHeight="false" outlineLevel="0" collapsed="false">
      <c r="A5100" s="0" t="n">
        <v>11748</v>
      </c>
      <c r="B5100" s="0" t="s">
        <v>6278</v>
      </c>
      <c r="C5100" s="0" t="s">
        <v>88</v>
      </c>
      <c r="D5100" s="0" t="s">
        <v>1221</v>
      </c>
      <c r="E5100" s="395" t="n">
        <v>50.75</v>
      </c>
    </row>
    <row r="5101" customFormat="false" ht="12.75" hidden="false" customHeight="false" outlineLevel="0" collapsed="false">
      <c r="A5101" s="0" t="n">
        <v>11747</v>
      </c>
      <c r="B5101" s="0" t="s">
        <v>6279</v>
      </c>
      <c r="C5101" s="0" t="s">
        <v>88</v>
      </c>
      <c r="D5101" s="0" t="s">
        <v>1221</v>
      </c>
      <c r="E5101" s="395" t="n">
        <v>219.02</v>
      </c>
    </row>
    <row r="5102" customFormat="false" ht="12.75" hidden="false" customHeight="false" outlineLevel="0" collapsed="false">
      <c r="A5102" s="0" t="n">
        <v>11749</v>
      </c>
      <c r="B5102" s="0" t="s">
        <v>6280</v>
      </c>
      <c r="C5102" s="0" t="s">
        <v>88</v>
      </c>
      <c r="D5102" s="0" t="s">
        <v>1221</v>
      </c>
      <c r="E5102" s="395" t="n">
        <v>58.58</v>
      </c>
    </row>
    <row r="5103" customFormat="false" ht="12.75" hidden="false" customHeight="false" outlineLevel="0" collapsed="false">
      <c r="A5103" s="0" t="n">
        <v>10236</v>
      </c>
      <c r="B5103" s="0" t="s">
        <v>6281</v>
      </c>
      <c r="C5103" s="0" t="s">
        <v>88</v>
      </c>
      <c r="D5103" s="0" t="s">
        <v>1223</v>
      </c>
      <c r="E5103" s="395" t="n">
        <v>108.3</v>
      </c>
    </row>
    <row r="5104" customFormat="false" ht="12.75" hidden="false" customHeight="false" outlineLevel="0" collapsed="false">
      <c r="A5104" s="0" t="n">
        <v>10233</v>
      </c>
      <c r="B5104" s="0" t="s">
        <v>6282</v>
      </c>
      <c r="C5104" s="0" t="s">
        <v>88</v>
      </c>
      <c r="D5104" s="0" t="s">
        <v>1223</v>
      </c>
      <c r="E5104" s="395" t="n">
        <v>101.49</v>
      </c>
    </row>
    <row r="5105" customFormat="false" ht="12.75" hidden="false" customHeight="false" outlineLevel="0" collapsed="false">
      <c r="A5105" s="0" t="n">
        <v>10234</v>
      </c>
      <c r="B5105" s="0" t="s">
        <v>6283</v>
      </c>
      <c r="C5105" s="0" t="s">
        <v>88</v>
      </c>
      <c r="D5105" s="0" t="s">
        <v>1223</v>
      </c>
      <c r="E5105" s="395" t="n">
        <v>63.93</v>
      </c>
    </row>
    <row r="5106" customFormat="false" ht="12.75" hidden="false" customHeight="false" outlineLevel="0" collapsed="false">
      <c r="A5106" s="0" t="n">
        <v>10231</v>
      </c>
      <c r="B5106" s="0" t="s">
        <v>6284</v>
      </c>
      <c r="C5106" s="0" t="s">
        <v>88</v>
      </c>
      <c r="D5106" s="0" t="s">
        <v>1223</v>
      </c>
      <c r="E5106" s="395" t="n">
        <v>293.18</v>
      </c>
    </row>
    <row r="5107" customFormat="false" ht="12.75" hidden="false" customHeight="false" outlineLevel="0" collapsed="false">
      <c r="A5107" s="0" t="n">
        <v>10232</v>
      </c>
      <c r="B5107" s="0" t="s">
        <v>6285</v>
      </c>
      <c r="C5107" s="0" t="s">
        <v>88</v>
      </c>
      <c r="D5107" s="0" t="s">
        <v>1223</v>
      </c>
      <c r="E5107" s="395" t="n">
        <v>164.06</v>
      </c>
    </row>
    <row r="5108" customFormat="false" ht="12.75" hidden="false" customHeight="false" outlineLevel="0" collapsed="false">
      <c r="A5108" s="0" t="n">
        <v>10229</v>
      </c>
      <c r="B5108" s="0" t="s">
        <v>6286</v>
      </c>
      <c r="C5108" s="0" t="s">
        <v>88</v>
      </c>
      <c r="D5108" s="0" t="s">
        <v>1223</v>
      </c>
      <c r="E5108" s="395" t="n">
        <v>57.82</v>
      </c>
    </row>
    <row r="5109" customFormat="false" ht="12.75" hidden="false" customHeight="false" outlineLevel="0" collapsed="false">
      <c r="A5109" s="0" t="n">
        <v>10235</v>
      </c>
      <c r="B5109" s="0" t="s">
        <v>6287</v>
      </c>
      <c r="C5109" s="0" t="s">
        <v>88</v>
      </c>
      <c r="D5109" s="0" t="s">
        <v>1223</v>
      </c>
      <c r="E5109" s="395" t="n">
        <v>401.92</v>
      </c>
    </row>
    <row r="5110" customFormat="false" ht="12.75" hidden="false" customHeight="false" outlineLevel="0" collapsed="false">
      <c r="A5110" s="0" t="n">
        <v>10230</v>
      </c>
      <c r="B5110" s="0" t="s">
        <v>6288</v>
      </c>
      <c r="C5110" s="0" t="s">
        <v>88</v>
      </c>
      <c r="D5110" s="0" t="s">
        <v>1223</v>
      </c>
      <c r="E5110" s="395" t="n">
        <v>707.34</v>
      </c>
    </row>
    <row r="5111" customFormat="false" ht="12.75" hidden="false" customHeight="false" outlineLevel="0" collapsed="false">
      <c r="A5111" s="0" t="n">
        <v>10409</v>
      </c>
      <c r="B5111" s="0" t="s">
        <v>6289</v>
      </c>
      <c r="C5111" s="0" t="s">
        <v>88</v>
      </c>
      <c r="D5111" s="0" t="s">
        <v>1223</v>
      </c>
      <c r="E5111" s="395" t="n">
        <v>210.14</v>
      </c>
    </row>
    <row r="5112" customFormat="false" ht="12.75" hidden="false" customHeight="false" outlineLevel="0" collapsed="false">
      <c r="A5112" s="0" t="n">
        <v>10411</v>
      </c>
      <c r="B5112" s="0" t="s">
        <v>6290</v>
      </c>
      <c r="C5112" s="0" t="s">
        <v>88</v>
      </c>
      <c r="D5112" s="0" t="s">
        <v>1223</v>
      </c>
      <c r="E5112" s="395" t="n">
        <v>188.03</v>
      </c>
    </row>
    <row r="5113" customFormat="false" ht="12.75" hidden="false" customHeight="false" outlineLevel="0" collapsed="false">
      <c r="A5113" s="0" t="n">
        <v>10404</v>
      </c>
      <c r="B5113" s="0" t="s">
        <v>6291</v>
      </c>
      <c r="C5113" s="0" t="s">
        <v>88</v>
      </c>
      <c r="D5113" s="0" t="s">
        <v>1223</v>
      </c>
      <c r="E5113" s="395" t="n">
        <v>76.26</v>
      </c>
    </row>
    <row r="5114" customFormat="false" ht="12.75" hidden="false" customHeight="false" outlineLevel="0" collapsed="false">
      <c r="A5114" s="0" t="n">
        <v>10410</v>
      </c>
      <c r="B5114" s="0" t="s">
        <v>6292</v>
      </c>
      <c r="C5114" s="0" t="s">
        <v>88</v>
      </c>
      <c r="D5114" s="0" t="s">
        <v>1223</v>
      </c>
      <c r="E5114" s="395" t="n">
        <v>125.6</v>
      </c>
    </row>
    <row r="5115" customFormat="false" ht="12.75" hidden="false" customHeight="false" outlineLevel="0" collapsed="false">
      <c r="A5115" s="0" t="n">
        <v>10405</v>
      </c>
      <c r="B5115" s="0" t="s">
        <v>6293</v>
      </c>
      <c r="C5115" s="0" t="s">
        <v>88</v>
      </c>
      <c r="D5115" s="0" t="s">
        <v>1223</v>
      </c>
      <c r="E5115" s="395" t="n">
        <v>421.02</v>
      </c>
    </row>
    <row r="5116" customFormat="false" ht="12.75" hidden="false" customHeight="false" outlineLevel="0" collapsed="false">
      <c r="A5116" s="0" t="n">
        <v>10408</v>
      </c>
      <c r="B5116" s="0" t="s">
        <v>6294</v>
      </c>
      <c r="C5116" s="0" t="s">
        <v>88</v>
      </c>
      <c r="D5116" s="0" t="s">
        <v>1223</v>
      </c>
      <c r="E5116" s="395" t="n">
        <v>294.41</v>
      </c>
    </row>
    <row r="5117" customFormat="false" ht="12.75" hidden="false" customHeight="false" outlineLevel="0" collapsed="false">
      <c r="A5117" s="0" t="n">
        <v>10412</v>
      </c>
      <c r="B5117" s="0" t="s">
        <v>6295</v>
      </c>
      <c r="C5117" s="0" t="s">
        <v>88</v>
      </c>
      <c r="D5117" s="0" t="s">
        <v>1223</v>
      </c>
      <c r="E5117" s="395" t="n">
        <v>92.41</v>
      </c>
    </row>
    <row r="5118" customFormat="false" ht="12.75" hidden="false" customHeight="false" outlineLevel="0" collapsed="false">
      <c r="A5118" s="0" t="n">
        <v>10406</v>
      </c>
      <c r="B5118" s="0" t="s">
        <v>6296</v>
      </c>
      <c r="C5118" s="0" t="s">
        <v>88</v>
      </c>
      <c r="D5118" s="0" t="s">
        <v>1223</v>
      </c>
      <c r="E5118" s="395" t="n">
        <v>581.51</v>
      </c>
    </row>
    <row r="5119" customFormat="false" ht="12.75" hidden="false" customHeight="false" outlineLevel="0" collapsed="false">
      <c r="A5119" s="0" t="n">
        <v>10407</v>
      </c>
      <c r="B5119" s="0" t="s">
        <v>6297</v>
      </c>
      <c r="C5119" s="0" t="s">
        <v>88</v>
      </c>
      <c r="D5119" s="0" t="s">
        <v>1223</v>
      </c>
      <c r="E5119" s="395" t="n">
        <v>901.93</v>
      </c>
    </row>
    <row r="5120" customFormat="false" ht="12.75" hidden="false" customHeight="false" outlineLevel="0" collapsed="false">
      <c r="A5120" s="0" t="n">
        <v>10416</v>
      </c>
      <c r="B5120" s="0" t="s">
        <v>6298</v>
      </c>
      <c r="C5120" s="0" t="s">
        <v>88</v>
      </c>
      <c r="D5120" s="0" t="s">
        <v>1223</v>
      </c>
      <c r="E5120" s="395" t="n">
        <v>111.87</v>
      </c>
    </row>
    <row r="5121" customFormat="false" ht="12.75" hidden="false" customHeight="false" outlineLevel="0" collapsed="false">
      <c r="A5121" s="0" t="n">
        <v>10419</v>
      </c>
      <c r="B5121" s="0" t="s">
        <v>6299</v>
      </c>
      <c r="C5121" s="0" t="s">
        <v>88</v>
      </c>
      <c r="D5121" s="0" t="s">
        <v>1223</v>
      </c>
      <c r="E5121" s="395" t="n">
        <v>97.1</v>
      </c>
    </row>
    <row r="5122" customFormat="false" ht="12.75" hidden="false" customHeight="false" outlineLevel="0" collapsed="false">
      <c r="A5122" s="0" t="n">
        <v>21092</v>
      </c>
      <c r="B5122" s="0" t="s">
        <v>6300</v>
      </c>
      <c r="C5122" s="0" t="s">
        <v>88</v>
      </c>
      <c r="D5122" s="0" t="s">
        <v>1223</v>
      </c>
      <c r="E5122" s="395" t="n">
        <v>55.51</v>
      </c>
    </row>
    <row r="5123" customFormat="false" ht="12.75" hidden="false" customHeight="false" outlineLevel="0" collapsed="false">
      <c r="A5123" s="0" t="n">
        <v>10418</v>
      </c>
      <c r="B5123" s="0" t="s">
        <v>6301</v>
      </c>
      <c r="C5123" s="0" t="s">
        <v>88</v>
      </c>
      <c r="D5123" s="0" t="s">
        <v>1223</v>
      </c>
      <c r="E5123" s="395" t="n">
        <v>64.73</v>
      </c>
    </row>
    <row r="5124" customFormat="false" ht="12.75" hidden="false" customHeight="false" outlineLevel="0" collapsed="false">
      <c r="A5124" s="0" t="n">
        <v>12657</v>
      </c>
      <c r="B5124" s="0" t="s">
        <v>6302</v>
      </c>
      <c r="C5124" s="0" t="s">
        <v>88</v>
      </c>
      <c r="D5124" s="0" t="s">
        <v>1223</v>
      </c>
      <c r="E5124" s="395" t="n">
        <v>261.2</v>
      </c>
    </row>
    <row r="5125" customFormat="false" ht="12.75" hidden="false" customHeight="false" outlineLevel="0" collapsed="false">
      <c r="A5125" s="0" t="n">
        <v>10417</v>
      </c>
      <c r="B5125" s="0" t="s">
        <v>6303</v>
      </c>
      <c r="C5125" s="0" t="s">
        <v>88</v>
      </c>
      <c r="D5125" s="0" t="s">
        <v>1223</v>
      </c>
      <c r="E5125" s="395" t="n">
        <v>163</v>
      </c>
    </row>
    <row r="5126" customFormat="false" ht="12.75" hidden="false" customHeight="false" outlineLevel="0" collapsed="false">
      <c r="A5126" s="0" t="n">
        <v>10413</v>
      </c>
      <c r="B5126" s="0" t="s">
        <v>6304</v>
      </c>
      <c r="C5126" s="0" t="s">
        <v>88</v>
      </c>
      <c r="D5126" s="0" t="s">
        <v>1223</v>
      </c>
      <c r="E5126" s="395" t="n">
        <v>59.24</v>
      </c>
    </row>
    <row r="5127" customFormat="false" ht="12.75" hidden="false" customHeight="false" outlineLevel="0" collapsed="false">
      <c r="A5127" s="0" t="n">
        <v>10414</v>
      </c>
      <c r="B5127" s="0" t="s">
        <v>6305</v>
      </c>
      <c r="C5127" s="0" t="s">
        <v>88</v>
      </c>
      <c r="D5127" s="0" t="s">
        <v>1223</v>
      </c>
      <c r="E5127" s="395" t="n">
        <v>356.69</v>
      </c>
    </row>
    <row r="5128" customFormat="false" ht="12.75" hidden="false" customHeight="false" outlineLevel="0" collapsed="false">
      <c r="A5128" s="0" t="n">
        <v>10415</v>
      </c>
      <c r="B5128" s="0" t="s">
        <v>6306</v>
      </c>
      <c r="C5128" s="0" t="s">
        <v>88</v>
      </c>
      <c r="D5128" s="0" t="s">
        <v>1223</v>
      </c>
      <c r="E5128" s="395" t="n">
        <v>619.05</v>
      </c>
    </row>
    <row r="5129" customFormat="false" ht="12.75" hidden="false" customHeight="false" outlineLevel="0" collapsed="false">
      <c r="A5129" s="0" t="n">
        <v>38643</v>
      </c>
      <c r="B5129" s="0" t="s">
        <v>6307</v>
      </c>
      <c r="C5129" s="0" t="s">
        <v>88</v>
      </c>
      <c r="D5129" s="0" t="s">
        <v>1221</v>
      </c>
      <c r="E5129" s="395" t="n">
        <v>42.05</v>
      </c>
    </row>
    <row r="5130" customFormat="false" ht="12.75" hidden="false" customHeight="false" outlineLevel="0" collapsed="false">
      <c r="A5130" s="0" t="n">
        <v>6157</v>
      </c>
      <c r="B5130" s="0" t="s">
        <v>6308</v>
      </c>
      <c r="C5130" s="0" t="s">
        <v>88</v>
      </c>
      <c r="D5130" s="0" t="s">
        <v>1221</v>
      </c>
      <c r="E5130" s="395" t="n">
        <v>57.44</v>
      </c>
    </row>
    <row r="5131" customFormat="false" ht="12.75" hidden="false" customHeight="false" outlineLevel="0" collapsed="false">
      <c r="A5131" s="0" t="n">
        <v>6152</v>
      </c>
      <c r="B5131" s="0" t="s">
        <v>6309</v>
      </c>
      <c r="C5131" s="0" t="s">
        <v>88</v>
      </c>
      <c r="D5131" s="0" t="s">
        <v>1221</v>
      </c>
      <c r="E5131" s="395" t="n">
        <v>3.45</v>
      </c>
    </row>
    <row r="5132" customFormat="false" ht="12.75" hidden="false" customHeight="false" outlineLevel="0" collapsed="false">
      <c r="A5132" s="0" t="n">
        <v>6158</v>
      </c>
      <c r="B5132" s="0" t="s">
        <v>6310</v>
      </c>
      <c r="C5132" s="0" t="s">
        <v>88</v>
      </c>
      <c r="D5132" s="0" t="s">
        <v>1221</v>
      </c>
      <c r="E5132" s="395" t="n">
        <v>4.16</v>
      </c>
    </row>
    <row r="5133" customFormat="false" ht="12.75" hidden="false" customHeight="false" outlineLevel="0" collapsed="false">
      <c r="A5133" s="0" t="n">
        <v>6153</v>
      </c>
      <c r="B5133" s="0" t="s">
        <v>6311</v>
      </c>
      <c r="C5133" s="0" t="s">
        <v>88</v>
      </c>
      <c r="D5133" s="0" t="s">
        <v>1221</v>
      </c>
      <c r="E5133" s="395" t="n">
        <v>3.24</v>
      </c>
    </row>
    <row r="5134" customFormat="false" ht="12.75" hidden="false" customHeight="false" outlineLevel="0" collapsed="false">
      <c r="A5134" s="0" t="n">
        <v>6156</v>
      </c>
      <c r="B5134" s="0" t="s">
        <v>6312</v>
      </c>
      <c r="C5134" s="0" t="s">
        <v>88</v>
      </c>
      <c r="D5134" s="0" t="s">
        <v>1221</v>
      </c>
      <c r="E5134" s="395" t="n">
        <v>4.11</v>
      </c>
    </row>
    <row r="5135" customFormat="false" ht="12.75" hidden="false" customHeight="false" outlineLevel="0" collapsed="false">
      <c r="A5135" s="0" t="n">
        <v>6154</v>
      </c>
      <c r="B5135" s="0" t="s">
        <v>6313</v>
      </c>
      <c r="C5135" s="0" t="s">
        <v>88</v>
      </c>
      <c r="D5135" s="0" t="s">
        <v>1221</v>
      </c>
      <c r="E5135" s="395" t="n">
        <v>7.74</v>
      </c>
    </row>
    <row r="5136" customFormat="false" ht="12.75" hidden="false" customHeight="false" outlineLevel="0" collapsed="false">
      <c r="A5136" s="0" t="n">
        <v>6155</v>
      </c>
      <c r="B5136" s="0" t="s">
        <v>6314</v>
      </c>
      <c r="C5136" s="0" t="s">
        <v>88</v>
      </c>
      <c r="D5136" s="0" t="s">
        <v>1221</v>
      </c>
      <c r="E5136" s="395" t="n">
        <v>16.01</v>
      </c>
    </row>
    <row r="5137" customFormat="false" ht="12.75" hidden="false" customHeight="false" outlineLevel="0" collapsed="false">
      <c r="A5137" s="0" t="n">
        <v>43595</v>
      </c>
      <c r="B5137" s="0" t="s">
        <v>6315</v>
      </c>
      <c r="C5137" s="0" t="s">
        <v>88</v>
      </c>
      <c r="D5137" s="0" t="s">
        <v>1221</v>
      </c>
      <c r="E5137" s="395" t="n">
        <v>17.59</v>
      </c>
    </row>
    <row r="5138" customFormat="false" ht="12.75" hidden="false" customHeight="false" outlineLevel="0" collapsed="false">
      <c r="A5138" s="0" t="n">
        <v>43596</v>
      </c>
      <c r="B5138" s="0" t="s">
        <v>6316</v>
      </c>
      <c r="C5138" s="0" t="s">
        <v>88</v>
      </c>
      <c r="D5138" s="0" t="s">
        <v>1221</v>
      </c>
      <c r="E5138" s="395" t="n">
        <v>20.33</v>
      </c>
    </row>
    <row r="5139" customFormat="false" ht="12.75" hidden="false" customHeight="false" outlineLevel="0" collapsed="false">
      <c r="A5139" s="0" t="n">
        <v>38108</v>
      </c>
      <c r="B5139" s="0" t="s">
        <v>6317</v>
      </c>
      <c r="C5139" s="0" t="s">
        <v>88</v>
      </c>
      <c r="D5139" s="0" t="s">
        <v>1221</v>
      </c>
      <c r="E5139" s="395" t="n">
        <v>56.77</v>
      </c>
    </row>
    <row r="5140" customFormat="false" ht="12.75" hidden="false" customHeight="false" outlineLevel="0" collapsed="false">
      <c r="A5140" s="0" t="n">
        <v>38087</v>
      </c>
      <c r="B5140" s="0" t="s">
        <v>6318</v>
      </c>
      <c r="C5140" s="0" t="s">
        <v>88</v>
      </c>
      <c r="D5140" s="0" t="s">
        <v>1221</v>
      </c>
      <c r="E5140" s="395" t="n">
        <v>73.01</v>
      </c>
    </row>
    <row r="5141" customFormat="false" ht="12.75" hidden="false" customHeight="false" outlineLevel="0" collapsed="false">
      <c r="A5141" s="0" t="n">
        <v>38109</v>
      </c>
      <c r="B5141" s="0" t="s">
        <v>6319</v>
      </c>
      <c r="C5141" s="0" t="s">
        <v>88</v>
      </c>
      <c r="D5141" s="0" t="s">
        <v>1221</v>
      </c>
      <c r="E5141" s="395" t="n">
        <v>90.73</v>
      </c>
    </row>
    <row r="5142" customFormat="false" ht="12.75" hidden="false" customHeight="false" outlineLevel="0" collapsed="false">
      <c r="A5142" s="0" t="n">
        <v>38088</v>
      </c>
      <c r="B5142" s="0" t="s">
        <v>6320</v>
      </c>
      <c r="C5142" s="0" t="s">
        <v>88</v>
      </c>
      <c r="D5142" s="0" t="s">
        <v>1221</v>
      </c>
      <c r="E5142" s="395" t="n">
        <v>95.4</v>
      </c>
    </row>
    <row r="5143" customFormat="false" ht="12.75" hidden="false" customHeight="false" outlineLevel="0" collapsed="false">
      <c r="A5143" s="0" t="n">
        <v>38110</v>
      </c>
      <c r="B5143" s="0" t="s">
        <v>6321</v>
      </c>
      <c r="C5143" s="0" t="s">
        <v>88</v>
      </c>
      <c r="D5143" s="0" t="s">
        <v>1221</v>
      </c>
      <c r="E5143" s="395" t="n">
        <v>34.9</v>
      </c>
    </row>
    <row r="5144" customFormat="false" ht="12.75" hidden="false" customHeight="false" outlineLevel="0" collapsed="false">
      <c r="A5144" s="0" t="n">
        <v>38089</v>
      </c>
      <c r="B5144" s="0" t="s">
        <v>6322</v>
      </c>
      <c r="C5144" s="0" t="s">
        <v>88</v>
      </c>
      <c r="D5144" s="0" t="s">
        <v>1221</v>
      </c>
      <c r="E5144" s="395" t="n">
        <v>60.81</v>
      </c>
    </row>
    <row r="5145" customFormat="false" ht="12.75" hidden="false" customHeight="false" outlineLevel="0" collapsed="false">
      <c r="A5145" s="0" t="n">
        <v>38111</v>
      </c>
      <c r="B5145" s="0" t="s">
        <v>6323</v>
      </c>
      <c r="C5145" s="0" t="s">
        <v>88</v>
      </c>
      <c r="D5145" s="0" t="s">
        <v>1221</v>
      </c>
      <c r="E5145" s="395" t="n">
        <v>39.03</v>
      </c>
    </row>
    <row r="5146" customFormat="false" ht="12.75" hidden="false" customHeight="false" outlineLevel="0" collapsed="false">
      <c r="A5146" s="0" t="n">
        <v>38090</v>
      </c>
      <c r="B5146" s="0" t="s">
        <v>6324</v>
      </c>
      <c r="C5146" s="0" t="s">
        <v>88</v>
      </c>
      <c r="D5146" s="0" t="s">
        <v>1221</v>
      </c>
      <c r="E5146" s="395" t="n">
        <v>62.86</v>
      </c>
    </row>
    <row r="5147" customFormat="false" ht="12.75" hidden="false" customHeight="false" outlineLevel="0" collapsed="false">
      <c r="A5147" s="0" t="n">
        <v>13726</v>
      </c>
      <c r="B5147" s="0" t="s">
        <v>6325</v>
      </c>
      <c r="C5147" s="0" t="s">
        <v>88</v>
      </c>
      <c r="D5147" s="0" t="s">
        <v>1223</v>
      </c>
      <c r="E5147" s="395" t="n">
        <v>85178.57</v>
      </c>
    </row>
    <row r="5148" customFormat="false" ht="12.75" hidden="false" customHeight="false" outlineLevel="0" collapsed="false">
      <c r="A5148" s="0" t="n">
        <v>38400</v>
      </c>
      <c r="B5148" s="0" t="s">
        <v>872</v>
      </c>
      <c r="C5148" s="0" t="s">
        <v>88</v>
      </c>
      <c r="D5148" s="0" t="s">
        <v>1221</v>
      </c>
      <c r="E5148" s="395" t="n">
        <v>20.57</v>
      </c>
    </row>
    <row r="5149" customFormat="false" ht="12.75" hidden="false" customHeight="false" outlineLevel="0" collapsed="false">
      <c r="A5149" s="0" t="n">
        <v>12627</v>
      </c>
      <c r="B5149" s="0" t="s">
        <v>6326</v>
      </c>
      <c r="C5149" s="0" t="s">
        <v>88</v>
      </c>
      <c r="D5149" s="0" t="s">
        <v>1223</v>
      </c>
      <c r="E5149" s="395" t="n">
        <v>0.54</v>
      </c>
    </row>
    <row r="5150" customFormat="false" ht="12.75" hidden="false" customHeight="false" outlineLevel="0" collapsed="false">
      <c r="A5150" s="0" t="n">
        <v>39996</v>
      </c>
      <c r="B5150" s="0" t="s">
        <v>6327</v>
      </c>
      <c r="C5150" s="0" t="s">
        <v>740</v>
      </c>
      <c r="D5150" s="0" t="s">
        <v>1221</v>
      </c>
      <c r="E5150" s="395" t="n">
        <v>3.84</v>
      </c>
    </row>
    <row r="5151" customFormat="false" ht="12.75" hidden="false" customHeight="false" outlineLevel="0" collapsed="false">
      <c r="A5151" s="0" t="n">
        <v>10478</v>
      </c>
      <c r="B5151" s="0" t="s">
        <v>6328</v>
      </c>
      <c r="C5151" s="0" t="s">
        <v>1271</v>
      </c>
      <c r="D5151" s="0" t="s">
        <v>1228</v>
      </c>
      <c r="E5151" s="395" t="n">
        <v>37.45</v>
      </c>
    </row>
    <row r="5152" customFormat="false" ht="12.75" hidden="false" customHeight="false" outlineLevel="0" collapsed="false">
      <c r="A5152" s="0" t="n">
        <v>10481</v>
      </c>
      <c r="B5152" s="0" t="s">
        <v>6329</v>
      </c>
      <c r="C5152" s="0" t="s">
        <v>1271</v>
      </c>
      <c r="D5152" s="0" t="s">
        <v>1221</v>
      </c>
      <c r="E5152" s="395" t="n">
        <v>33.3</v>
      </c>
    </row>
    <row r="5153" customFormat="false" ht="12.75" hidden="false" customHeight="false" outlineLevel="0" collapsed="false">
      <c r="A5153" s="0" t="n">
        <v>10475</v>
      </c>
      <c r="B5153" s="0" t="s">
        <v>6330</v>
      </c>
      <c r="C5153" s="0" t="s">
        <v>1271</v>
      </c>
      <c r="D5153" s="0" t="s">
        <v>1221</v>
      </c>
      <c r="E5153" s="395" t="n">
        <v>32.23</v>
      </c>
    </row>
    <row r="5154" customFormat="false" ht="12.75" hidden="false" customHeight="false" outlineLevel="0" collapsed="false">
      <c r="A5154" s="0" t="n">
        <v>4031</v>
      </c>
      <c r="B5154" s="0" t="s">
        <v>6331</v>
      </c>
      <c r="C5154" s="0" t="s">
        <v>751</v>
      </c>
      <c r="D5154" s="0" t="s">
        <v>1221</v>
      </c>
      <c r="E5154" s="395" t="n">
        <v>30.9</v>
      </c>
    </row>
    <row r="5155" customFormat="false" ht="12.75" hidden="false" customHeight="false" outlineLevel="0" collapsed="false">
      <c r="A5155" s="0" t="n">
        <v>4030</v>
      </c>
      <c r="B5155" s="0" t="s">
        <v>6332</v>
      </c>
      <c r="C5155" s="0" t="s">
        <v>751</v>
      </c>
      <c r="D5155" s="0" t="s">
        <v>1221</v>
      </c>
      <c r="E5155" s="395" t="n">
        <v>6.57</v>
      </c>
    </row>
    <row r="5156" customFormat="false" ht="12.75" hidden="false" customHeight="false" outlineLevel="0" collapsed="false">
      <c r="A5156" s="0" t="n">
        <v>39399</v>
      </c>
      <c r="B5156" s="0" t="s">
        <v>6333</v>
      </c>
      <c r="C5156" s="0" t="s">
        <v>88</v>
      </c>
      <c r="D5156" s="0" t="s">
        <v>1223</v>
      </c>
      <c r="E5156" s="395" t="n">
        <v>1690.69</v>
      </c>
    </row>
    <row r="5157" customFormat="false" ht="12.75" hidden="false" customHeight="false" outlineLevel="0" collapsed="false">
      <c r="A5157" s="0" t="n">
        <v>39400</v>
      </c>
      <c r="B5157" s="0" t="s">
        <v>6334</v>
      </c>
      <c r="C5157" s="0" t="s">
        <v>88</v>
      </c>
      <c r="D5157" s="0" t="s">
        <v>1223</v>
      </c>
      <c r="E5157" s="395" t="n">
        <v>1837.7</v>
      </c>
    </row>
    <row r="5158" customFormat="false" ht="12.75" hidden="false" customHeight="false" outlineLevel="0" collapsed="false">
      <c r="A5158" s="0" t="n">
        <v>39401</v>
      </c>
      <c r="B5158" s="0" t="s">
        <v>6335</v>
      </c>
      <c r="C5158" s="0" t="s">
        <v>88</v>
      </c>
      <c r="D5158" s="0" t="s">
        <v>1223</v>
      </c>
      <c r="E5158" s="395" t="n">
        <v>2061.46</v>
      </c>
    </row>
    <row r="5159" customFormat="false" ht="12.75" hidden="false" customHeight="false" outlineLevel="0" collapsed="false">
      <c r="A5159" s="0" t="n">
        <v>11652</v>
      </c>
      <c r="B5159" s="0" t="s">
        <v>6336</v>
      </c>
      <c r="C5159" s="0" t="s">
        <v>88</v>
      </c>
      <c r="D5159" s="0" t="s">
        <v>1223</v>
      </c>
      <c r="E5159" s="395" t="n">
        <v>4435</v>
      </c>
    </row>
    <row r="5160" customFormat="false" ht="12.75" hidden="false" customHeight="false" outlineLevel="0" collapsed="false">
      <c r="A5160" s="0" t="n">
        <v>13896</v>
      </c>
      <c r="B5160" s="0" t="s">
        <v>6337</v>
      </c>
      <c r="C5160" s="0" t="s">
        <v>88</v>
      </c>
      <c r="D5160" s="0" t="s">
        <v>1223</v>
      </c>
      <c r="E5160" s="395" t="n">
        <v>3978.58</v>
      </c>
    </row>
    <row r="5161" customFormat="false" ht="12.75" hidden="false" customHeight="false" outlineLevel="0" collapsed="false">
      <c r="A5161" s="0" t="n">
        <v>13475</v>
      </c>
      <c r="B5161" s="0" t="s">
        <v>6338</v>
      </c>
      <c r="C5161" s="0" t="s">
        <v>88</v>
      </c>
      <c r="D5161" s="0" t="s">
        <v>1223</v>
      </c>
      <c r="E5161" s="395" t="n">
        <v>4846.39</v>
      </c>
    </row>
    <row r="5162" customFormat="false" ht="12.75" hidden="false" customHeight="false" outlineLevel="0" collapsed="false">
      <c r="A5162" s="0" t="n">
        <v>44491</v>
      </c>
      <c r="B5162" s="0" t="s">
        <v>6339</v>
      </c>
      <c r="C5162" s="0" t="s">
        <v>88</v>
      </c>
      <c r="D5162" s="0" t="s">
        <v>1223</v>
      </c>
      <c r="E5162" s="395" t="n">
        <v>4853435.17</v>
      </c>
    </row>
    <row r="5163" customFormat="false" ht="12.75" hidden="false" customHeight="false" outlineLevel="0" collapsed="false">
      <c r="A5163" s="0" t="n">
        <v>44470</v>
      </c>
      <c r="B5163" s="0" t="s">
        <v>6340</v>
      </c>
      <c r="C5163" s="0" t="s">
        <v>88</v>
      </c>
      <c r="D5163" s="0" t="s">
        <v>1223</v>
      </c>
      <c r="E5163" s="395" t="n">
        <v>2043239.87</v>
      </c>
    </row>
    <row r="5164" customFormat="false" ht="12.75" hidden="false" customHeight="false" outlineLevel="0" collapsed="false">
      <c r="A5164" s="0" t="n">
        <v>13476</v>
      </c>
      <c r="B5164" s="0" t="s">
        <v>6341</v>
      </c>
      <c r="C5164" s="0" t="s">
        <v>88</v>
      </c>
      <c r="D5164" s="0" t="s">
        <v>1223</v>
      </c>
      <c r="E5164" s="395" t="n">
        <v>2058046.1</v>
      </c>
    </row>
    <row r="5165" customFormat="false" ht="12.75" hidden="false" customHeight="false" outlineLevel="0" collapsed="false">
      <c r="A5165" s="0" t="n">
        <v>10488</v>
      </c>
      <c r="B5165" s="0" t="s">
        <v>6342</v>
      </c>
      <c r="C5165" s="0" t="s">
        <v>88</v>
      </c>
      <c r="D5165" s="0" t="s">
        <v>1223</v>
      </c>
      <c r="E5165" s="395" t="n">
        <v>2493345</v>
      </c>
    </row>
    <row r="5166" customFormat="false" ht="12.75" hidden="false" customHeight="false" outlineLevel="0" collapsed="false">
      <c r="A5166" s="0" t="n">
        <v>13606</v>
      </c>
      <c r="B5166" s="0" t="s">
        <v>6343</v>
      </c>
      <c r="C5166" s="0" t="s">
        <v>88</v>
      </c>
      <c r="D5166" s="0" t="s">
        <v>1223</v>
      </c>
      <c r="E5166" s="395" t="n">
        <v>2209068.01</v>
      </c>
    </row>
    <row r="5167" customFormat="false" ht="12.75" hidden="false" customHeight="false" outlineLevel="0" collapsed="false">
      <c r="A5167" s="0" t="n">
        <v>10489</v>
      </c>
      <c r="B5167" s="0" t="s">
        <v>6344</v>
      </c>
      <c r="C5167" s="0" t="s">
        <v>1381</v>
      </c>
      <c r="D5167" s="0" t="s">
        <v>1221</v>
      </c>
      <c r="E5167" s="395" t="n">
        <v>17.06</v>
      </c>
    </row>
    <row r="5168" customFormat="false" ht="12.75" hidden="false" customHeight="false" outlineLevel="0" collapsed="false">
      <c r="A5168" s="0" t="n">
        <v>41073</v>
      </c>
      <c r="B5168" s="0" t="s">
        <v>6345</v>
      </c>
      <c r="C5168" s="0" t="s">
        <v>1383</v>
      </c>
      <c r="D5168" s="0" t="s">
        <v>1221</v>
      </c>
      <c r="E5168" s="395" t="n">
        <v>3038.48</v>
      </c>
    </row>
    <row r="5169" customFormat="false" ht="12.75" hidden="false" customHeight="false" outlineLevel="0" collapsed="false">
      <c r="A5169" s="0" t="n">
        <v>34391</v>
      </c>
      <c r="B5169" s="0" t="s">
        <v>6346</v>
      </c>
      <c r="C5169" s="0" t="s">
        <v>751</v>
      </c>
      <c r="D5169" s="0" t="s">
        <v>1221</v>
      </c>
      <c r="E5169" s="395" t="n">
        <v>428.87</v>
      </c>
    </row>
    <row r="5170" customFormat="false" ht="12.75" hidden="false" customHeight="false" outlineLevel="0" collapsed="false">
      <c r="A5170" s="0" t="n">
        <v>10496</v>
      </c>
      <c r="B5170" s="0" t="s">
        <v>6347</v>
      </c>
      <c r="C5170" s="0" t="s">
        <v>751</v>
      </c>
      <c r="D5170" s="0" t="s">
        <v>1221</v>
      </c>
      <c r="E5170" s="395" t="n">
        <v>373.33</v>
      </c>
    </row>
    <row r="5171" customFormat="false" ht="12.75" hidden="false" customHeight="false" outlineLevel="0" collapsed="false">
      <c r="A5171" s="0" t="n">
        <v>10497</v>
      </c>
      <c r="B5171" s="0" t="s">
        <v>6348</v>
      </c>
      <c r="C5171" s="0" t="s">
        <v>751</v>
      </c>
      <c r="D5171" s="0" t="s">
        <v>1221</v>
      </c>
      <c r="E5171" s="395" t="n">
        <v>970.66</v>
      </c>
    </row>
    <row r="5172" customFormat="false" ht="12.75" hidden="false" customHeight="false" outlineLevel="0" collapsed="false">
      <c r="A5172" s="0" t="n">
        <v>10504</v>
      </c>
      <c r="B5172" s="0" t="s">
        <v>6349</v>
      </c>
      <c r="C5172" s="0" t="s">
        <v>751</v>
      </c>
      <c r="D5172" s="0" t="s">
        <v>1221</v>
      </c>
      <c r="E5172" s="395" t="n">
        <v>1134.93</v>
      </c>
    </row>
    <row r="5173" customFormat="false" ht="12.75" hidden="false" customHeight="false" outlineLevel="0" collapsed="false">
      <c r="A5173" s="0" t="n">
        <v>34390</v>
      </c>
      <c r="B5173" s="0" t="s">
        <v>6350</v>
      </c>
      <c r="C5173" s="0" t="s">
        <v>751</v>
      </c>
      <c r="D5173" s="0" t="s">
        <v>1221</v>
      </c>
      <c r="E5173" s="395" t="n">
        <v>334.5</v>
      </c>
    </row>
    <row r="5174" customFormat="false" ht="12.75" hidden="false" customHeight="false" outlineLevel="0" collapsed="false">
      <c r="A5174" s="0" t="n">
        <v>34389</v>
      </c>
      <c r="B5174" s="0" t="s">
        <v>6351</v>
      </c>
      <c r="C5174" s="0" t="s">
        <v>751</v>
      </c>
      <c r="D5174" s="0" t="s">
        <v>1221</v>
      </c>
      <c r="E5174" s="395" t="n">
        <v>104.53</v>
      </c>
    </row>
    <row r="5175" customFormat="false" ht="12.75" hidden="false" customHeight="false" outlineLevel="0" collapsed="false">
      <c r="A5175" s="0" t="n">
        <v>34388</v>
      </c>
      <c r="B5175" s="0" t="s">
        <v>6352</v>
      </c>
      <c r="C5175" s="0" t="s">
        <v>751</v>
      </c>
      <c r="D5175" s="0" t="s">
        <v>1221</v>
      </c>
      <c r="E5175" s="395" t="n">
        <v>148.56</v>
      </c>
    </row>
    <row r="5176" customFormat="false" ht="12.75" hidden="false" customHeight="false" outlineLevel="0" collapsed="false">
      <c r="A5176" s="0" t="n">
        <v>34387</v>
      </c>
      <c r="B5176" s="0" t="s">
        <v>6353</v>
      </c>
      <c r="C5176" s="0" t="s">
        <v>751</v>
      </c>
      <c r="D5176" s="0" t="s">
        <v>1221</v>
      </c>
      <c r="E5176" s="395" t="n">
        <v>241.17</v>
      </c>
    </row>
    <row r="5177" customFormat="false" ht="12.75" hidden="false" customHeight="false" outlineLevel="0" collapsed="false">
      <c r="A5177" s="0" t="n">
        <v>11188</v>
      </c>
      <c r="B5177" s="0" t="s">
        <v>6354</v>
      </c>
      <c r="C5177" s="0" t="s">
        <v>751</v>
      </c>
      <c r="D5177" s="0" t="s">
        <v>1221</v>
      </c>
      <c r="E5177" s="395" t="n">
        <v>119.46</v>
      </c>
    </row>
    <row r="5178" customFormat="false" ht="12.75" hidden="false" customHeight="false" outlineLevel="0" collapsed="false">
      <c r="A5178" s="0" t="n">
        <v>11189</v>
      </c>
      <c r="B5178" s="0" t="s">
        <v>6355</v>
      </c>
      <c r="C5178" s="0" t="s">
        <v>751</v>
      </c>
      <c r="D5178" s="0" t="s">
        <v>1221</v>
      </c>
      <c r="E5178" s="395" t="n">
        <v>179.2</v>
      </c>
    </row>
    <row r="5179" customFormat="false" ht="12.75" hidden="false" customHeight="false" outlineLevel="0" collapsed="false">
      <c r="A5179" s="0" t="n">
        <v>21107</v>
      </c>
      <c r="B5179" s="0" t="s">
        <v>6356</v>
      </c>
      <c r="C5179" s="0" t="s">
        <v>751</v>
      </c>
      <c r="D5179" s="0" t="s">
        <v>1221</v>
      </c>
      <c r="E5179" s="395" t="n">
        <v>128.95</v>
      </c>
    </row>
    <row r="5180" customFormat="false" ht="12.75" hidden="false" customHeight="false" outlineLevel="0" collapsed="false">
      <c r="A5180" s="0" t="n">
        <v>34386</v>
      </c>
      <c r="B5180" s="0" t="s">
        <v>6357</v>
      </c>
      <c r="C5180" s="0" t="s">
        <v>751</v>
      </c>
      <c r="D5180" s="0" t="s">
        <v>1221</v>
      </c>
      <c r="E5180" s="395" t="n">
        <v>223.99</v>
      </c>
    </row>
    <row r="5181" customFormat="false" ht="12.75" hidden="false" customHeight="false" outlineLevel="0" collapsed="false">
      <c r="A5181" s="0" t="n">
        <v>10490</v>
      </c>
      <c r="B5181" s="0" t="s">
        <v>6358</v>
      </c>
      <c r="C5181" s="0" t="s">
        <v>751</v>
      </c>
      <c r="D5181" s="0" t="s">
        <v>1228</v>
      </c>
      <c r="E5181" s="395" t="n">
        <v>67.2</v>
      </c>
    </row>
    <row r="5182" customFormat="false" ht="12.75" hidden="false" customHeight="false" outlineLevel="0" collapsed="false">
      <c r="A5182" s="0" t="n">
        <v>10492</v>
      </c>
      <c r="B5182" s="0" t="s">
        <v>6359</v>
      </c>
      <c r="C5182" s="0" t="s">
        <v>751</v>
      </c>
      <c r="D5182" s="0" t="s">
        <v>1221</v>
      </c>
      <c r="E5182" s="395" t="n">
        <v>89.59</v>
      </c>
    </row>
    <row r="5183" customFormat="false" ht="12.75" hidden="false" customHeight="false" outlineLevel="0" collapsed="false">
      <c r="A5183" s="0" t="n">
        <v>10493</v>
      </c>
      <c r="B5183" s="0" t="s">
        <v>6360</v>
      </c>
      <c r="C5183" s="0" t="s">
        <v>751</v>
      </c>
      <c r="D5183" s="0" t="s">
        <v>1221</v>
      </c>
      <c r="E5183" s="395" t="n">
        <v>104.53</v>
      </c>
    </row>
    <row r="5184" customFormat="false" ht="12.75" hidden="false" customHeight="false" outlineLevel="0" collapsed="false">
      <c r="A5184" s="0" t="n">
        <v>10491</v>
      </c>
      <c r="B5184" s="0" t="s">
        <v>6361</v>
      </c>
      <c r="C5184" s="0" t="s">
        <v>751</v>
      </c>
      <c r="D5184" s="0" t="s">
        <v>1221</v>
      </c>
      <c r="E5184" s="395" t="n">
        <v>126.93</v>
      </c>
    </row>
    <row r="5185" customFormat="false" ht="12.75" hidden="false" customHeight="false" outlineLevel="0" collapsed="false">
      <c r="A5185" s="0" t="n">
        <v>34385</v>
      </c>
      <c r="B5185" s="0" t="s">
        <v>6362</v>
      </c>
      <c r="C5185" s="0" t="s">
        <v>751</v>
      </c>
      <c r="D5185" s="0" t="s">
        <v>1221</v>
      </c>
      <c r="E5185" s="395" t="n">
        <v>185.17</v>
      </c>
    </row>
    <row r="5186" customFormat="false" ht="12.75" hidden="false" customHeight="false" outlineLevel="0" collapsed="false">
      <c r="A5186" s="0" t="n">
        <v>10499</v>
      </c>
      <c r="B5186" s="0" t="s">
        <v>6363</v>
      </c>
      <c r="C5186" s="0" t="s">
        <v>751</v>
      </c>
      <c r="D5186" s="0" t="s">
        <v>1221</v>
      </c>
      <c r="E5186" s="395" t="n">
        <v>74.66</v>
      </c>
    </row>
    <row r="5187" customFormat="false" ht="12.75" hidden="false" customHeight="false" outlineLevel="0" collapsed="false">
      <c r="A5187" s="0" t="n">
        <v>34384</v>
      </c>
      <c r="B5187" s="0" t="s">
        <v>6364</v>
      </c>
      <c r="C5187" s="0" t="s">
        <v>751</v>
      </c>
      <c r="D5187" s="0" t="s">
        <v>1221</v>
      </c>
      <c r="E5187" s="395" t="n">
        <v>223.99</v>
      </c>
    </row>
    <row r="5188" customFormat="false" ht="12.75" hidden="false" customHeight="false" outlineLevel="0" collapsed="false">
      <c r="A5188" s="0" t="n">
        <v>11185</v>
      </c>
      <c r="B5188" s="0" t="s">
        <v>6365</v>
      </c>
      <c r="C5188" s="0" t="s">
        <v>751</v>
      </c>
      <c r="D5188" s="0" t="s">
        <v>1221</v>
      </c>
      <c r="E5188" s="395" t="n">
        <v>231.46</v>
      </c>
    </row>
    <row r="5189" customFormat="false" ht="12.75" hidden="false" customHeight="false" outlineLevel="0" collapsed="false">
      <c r="A5189" s="0" t="n">
        <v>10507</v>
      </c>
      <c r="B5189" s="0" t="s">
        <v>6366</v>
      </c>
      <c r="C5189" s="0" t="s">
        <v>751</v>
      </c>
      <c r="D5189" s="0" t="s">
        <v>1221</v>
      </c>
      <c r="E5189" s="395" t="n">
        <v>213.57</v>
      </c>
    </row>
    <row r="5190" customFormat="false" ht="12.75" hidden="false" customHeight="false" outlineLevel="0" collapsed="false">
      <c r="A5190" s="0" t="n">
        <v>10505</v>
      </c>
      <c r="B5190" s="0" t="s">
        <v>6367</v>
      </c>
      <c r="C5190" s="0" t="s">
        <v>751</v>
      </c>
      <c r="D5190" s="0" t="s">
        <v>1221</v>
      </c>
      <c r="E5190" s="395" t="n">
        <v>126.02</v>
      </c>
    </row>
    <row r="5191" customFormat="false" ht="12.75" hidden="false" customHeight="false" outlineLevel="0" collapsed="false">
      <c r="A5191" s="0" t="n">
        <v>10506</v>
      </c>
      <c r="B5191" s="0" t="s">
        <v>6368</v>
      </c>
      <c r="C5191" s="0" t="s">
        <v>751</v>
      </c>
      <c r="D5191" s="0" t="s">
        <v>1221</v>
      </c>
      <c r="E5191" s="395" t="n">
        <v>164.51</v>
      </c>
    </row>
    <row r="5192" customFormat="false" ht="12.75" hidden="false" customHeight="false" outlineLevel="0" collapsed="false">
      <c r="A5192" s="0" t="n">
        <v>5031</v>
      </c>
      <c r="B5192" s="0" t="s">
        <v>6369</v>
      </c>
      <c r="C5192" s="0" t="s">
        <v>751</v>
      </c>
      <c r="D5192" s="0" t="s">
        <v>1228</v>
      </c>
      <c r="E5192" s="395" t="n">
        <v>231</v>
      </c>
    </row>
    <row r="5193" customFormat="false" ht="12.75" hidden="false" customHeight="false" outlineLevel="0" collapsed="false">
      <c r="A5193" s="0" t="n">
        <v>10502</v>
      </c>
      <c r="B5193" s="0" t="s">
        <v>6370</v>
      </c>
      <c r="C5193" s="0" t="s">
        <v>751</v>
      </c>
      <c r="D5193" s="0" t="s">
        <v>1221</v>
      </c>
      <c r="E5193" s="395" t="n">
        <v>269.17</v>
      </c>
    </row>
    <row r="5194" customFormat="false" ht="12.75" hidden="false" customHeight="false" outlineLevel="0" collapsed="false">
      <c r="A5194" s="0" t="n">
        <v>10501</v>
      </c>
      <c r="B5194" s="0" t="s">
        <v>6371</v>
      </c>
      <c r="C5194" s="0" t="s">
        <v>751</v>
      </c>
      <c r="D5194" s="0" t="s">
        <v>1221</v>
      </c>
      <c r="E5194" s="395" t="n">
        <v>152.07</v>
      </c>
    </row>
    <row r="5195" customFormat="false" ht="12.75" hidden="false" customHeight="false" outlineLevel="0" collapsed="false">
      <c r="A5195" s="0" t="n">
        <v>10503</v>
      </c>
      <c r="B5195" s="0" t="s">
        <v>6372</v>
      </c>
      <c r="C5195" s="0" t="s">
        <v>751</v>
      </c>
      <c r="D5195" s="0" t="s">
        <v>1221</v>
      </c>
      <c r="E5195" s="395" t="n">
        <v>205.45</v>
      </c>
    </row>
    <row r="5196" customFormat="false" ht="12.75" hidden="false" customHeight="false" outlineLevel="0" collapsed="false">
      <c r="A5196" s="0" t="n">
        <v>4500</v>
      </c>
      <c r="B5196" s="0" t="s">
        <v>6373</v>
      </c>
      <c r="C5196" s="0" t="s">
        <v>740</v>
      </c>
      <c r="D5196" s="0" t="s">
        <v>1221</v>
      </c>
      <c r="E5196" s="395" t="n">
        <v>16.28</v>
      </c>
    </row>
    <row r="5197" customFormat="false" ht="12.75" hidden="false" customHeight="false" outlineLevel="0" collapsed="false">
      <c r="A5197" s="0" t="n">
        <v>4448</v>
      </c>
      <c r="B5197" s="0" t="s">
        <v>6374</v>
      </c>
      <c r="C5197" s="0" t="s">
        <v>740</v>
      </c>
      <c r="D5197" s="0" t="s">
        <v>1221</v>
      </c>
      <c r="E5197" s="395" t="n">
        <v>22.36</v>
      </c>
    </row>
    <row r="5198" customFormat="false" ht="12.75" hidden="false" customHeight="false" outlineLevel="0" collapsed="false">
      <c r="A5198" s="0" t="n">
        <v>20213</v>
      </c>
      <c r="B5198" s="0" t="s">
        <v>6375</v>
      </c>
      <c r="C5198" s="0" t="s">
        <v>740</v>
      </c>
      <c r="D5198" s="0" t="s">
        <v>1221</v>
      </c>
      <c r="E5198" s="395" t="n">
        <v>30.53</v>
      </c>
    </row>
    <row r="5199" customFormat="false" ht="12.75" hidden="false" customHeight="false" outlineLevel="0" collapsed="false">
      <c r="A5199" s="0" t="n">
        <v>20211</v>
      </c>
      <c r="B5199" s="0" t="s">
        <v>6376</v>
      </c>
      <c r="C5199" s="0" t="s">
        <v>740</v>
      </c>
      <c r="D5199" s="0" t="s">
        <v>1221</v>
      </c>
      <c r="E5199" s="395" t="n">
        <v>40.43</v>
      </c>
    </row>
    <row r="5200" customFormat="false" ht="12.75" hidden="false" customHeight="false" outlineLevel="0" collapsed="false">
      <c r="A5200" s="0" t="n">
        <v>40270</v>
      </c>
      <c r="B5200" s="0" t="s">
        <v>6377</v>
      </c>
      <c r="C5200" s="0" t="s">
        <v>740</v>
      </c>
      <c r="D5200" s="0" t="s">
        <v>1223</v>
      </c>
      <c r="E5200" s="395" t="n">
        <v>111.03</v>
      </c>
    </row>
    <row r="5201" customFormat="false" ht="12.75" hidden="false" customHeight="false" outlineLevel="0" collapsed="false">
      <c r="A5201" s="0" t="n">
        <v>4425</v>
      </c>
      <c r="B5201" s="0" t="s">
        <v>6378</v>
      </c>
      <c r="C5201" s="0" t="s">
        <v>740</v>
      </c>
      <c r="D5201" s="0" t="s">
        <v>1221</v>
      </c>
      <c r="E5201" s="395" t="n">
        <v>33.42</v>
      </c>
    </row>
    <row r="5202" customFormat="false" ht="12.75" hidden="false" customHeight="false" outlineLevel="0" collapsed="false">
      <c r="A5202" s="0" t="n">
        <v>4472</v>
      </c>
      <c r="B5202" s="0" t="s">
        <v>6379</v>
      </c>
      <c r="C5202" s="0" t="s">
        <v>740</v>
      </c>
      <c r="D5202" s="0" t="s">
        <v>1221</v>
      </c>
      <c r="E5202" s="395" t="n">
        <v>41.75</v>
      </c>
    </row>
    <row r="5203" customFormat="false" ht="12.75" hidden="false" customHeight="false" outlineLevel="0" collapsed="false">
      <c r="A5203" s="0" t="n">
        <v>35272</v>
      </c>
      <c r="B5203" s="0" t="s">
        <v>6380</v>
      </c>
      <c r="C5203" s="0" t="s">
        <v>740</v>
      </c>
      <c r="D5203" s="0" t="s">
        <v>1221</v>
      </c>
      <c r="E5203" s="395" t="n">
        <v>60.35</v>
      </c>
    </row>
    <row r="5204" customFormat="false" ht="12.75" hidden="false" customHeight="false" outlineLevel="0" collapsed="false">
      <c r="A5204" s="0" t="n">
        <v>4481</v>
      </c>
      <c r="B5204" s="0" t="s">
        <v>6381</v>
      </c>
      <c r="C5204" s="0" t="s">
        <v>740</v>
      </c>
      <c r="D5204" s="0" t="s">
        <v>1221</v>
      </c>
      <c r="E5204" s="395" t="n">
        <v>64.6</v>
      </c>
    </row>
    <row r="5205" customFormat="false" ht="12.75" hidden="false" customHeight="false" outlineLevel="0" collapsed="false">
      <c r="A5205" s="0" t="n">
        <v>34345</v>
      </c>
      <c r="B5205" s="0" t="s">
        <v>6382</v>
      </c>
      <c r="C5205" s="0" t="s">
        <v>1381</v>
      </c>
      <c r="D5205" s="0" t="s">
        <v>1221</v>
      </c>
      <c r="E5205" s="395" t="n">
        <v>12.39</v>
      </c>
    </row>
    <row r="5206" customFormat="false" ht="12.75" hidden="false" customHeight="false" outlineLevel="0" collapsed="false">
      <c r="A5206" s="0" t="n">
        <v>41096</v>
      </c>
      <c r="B5206" s="0" t="s">
        <v>6383</v>
      </c>
      <c r="C5206" s="0" t="s">
        <v>1383</v>
      </c>
      <c r="D5206" s="0" t="s">
        <v>1221</v>
      </c>
      <c r="E5206" s="395" t="n">
        <v>2206.98</v>
      </c>
    </row>
    <row r="5207" customFormat="false" ht="12.75" hidden="false" customHeight="false" outlineLevel="0" collapsed="false">
      <c r="A5207" s="0" t="n">
        <v>41776</v>
      </c>
      <c r="B5207" s="0" t="s">
        <v>6384</v>
      </c>
      <c r="C5207" s="0" t="s">
        <v>1381</v>
      </c>
      <c r="D5207" s="0" t="s">
        <v>1221</v>
      </c>
      <c r="E5207" s="395" t="n">
        <v>17</v>
      </c>
    </row>
    <row r="5209" customFormat="false" ht="12.75" hidden="false" customHeight="false" outlineLevel="0" collapsed="false">
      <c r="A5209" s="0" t="s">
        <v>6385</v>
      </c>
    </row>
    <row r="5210" customFormat="false" ht="12.75" hidden="false" customHeight="false" outlineLevel="0" collapsed="false">
      <c r="A5210" s="396"/>
      <c r="B5210" s="396"/>
      <c r="C5210" s="396"/>
      <c r="D5210" s="396"/>
      <c r="E5210" s="396"/>
    </row>
    <row r="5211" customFormat="false" ht="12.75" hidden="false" customHeight="false" outlineLevel="0" collapsed="false">
      <c r="A5211" s="396"/>
      <c r="B5211" s="396"/>
      <c r="C5211" s="396"/>
      <c r="D5211" s="396"/>
      <c r="E5211" s="396"/>
    </row>
    <row r="5212" customFormat="false" ht="12.75" hidden="false" customHeight="false" outlineLevel="0" collapsed="false">
      <c r="A5212" s="396"/>
      <c r="B5212" s="396"/>
      <c r="C5212" s="396"/>
      <c r="D5212" s="396"/>
      <c r="E5212" s="396"/>
    </row>
    <row r="5213" customFormat="false" ht="12.75" hidden="false" customHeight="false" outlineLevel="0" collapsed="false">
      <c r="A5213" s="396"/>
      <c r="B5213" s="396"/>
      <c r="C5213" s="396"/>
      <c r="D5213" s="396"/>
      <c r="E5213" s="396"/>
    </row>
    <row r="5214" customFormat="false" ht="12.75" hidden="false" customHeight="false" outlineLevel="0" collapsed="false">
      <c r="A5214" s="397"/>
      <c r="E5214" s="398"/>
    </row>
    <row r="5215" customFormat="false" ht="12.75" hidden="false" customHeight="false" outlineLevel="0" collapsed="false">
      <c r="A5215" s="397"/>
      <c r="E5215" s="398"/>
    </row>
    <row r="5216" customFormat="false" ht="12.75" hidden="false" customHeight="false" outlineLevel="0" collapsed="false">
      <c r="A5216" s="397"/>
      <c r="E5216" s="398"/>
    </row>
    <row r="5217" customFormat="false" ht="12.75" hidden="false" customHeight="false" outlineLevel="0" collapsed="false">
      <c r="A5217" s="397"/>
      <c r="E5217" s="398"/>
    </row>
    <row r="5218" customFormat="false" ht="12.75" hidden="false" customHeight="false" outlineLevel="0" collapsed="false">
      <c r="A5218" s="397"/>
      <c r="E5218" s="398"/>
    </row>
    <row r="5219" customFormat="false" ht="12.75" hidden="false" customHeight="false" outlineLevel="0" collapsed="false">
      <c r="A5219" s="397"/>
      <c r="E5219" s="398"/>
    </row>
    <row r="5220" customFormat="false" ht="12.75" hidden="false" customHeight="false" outlineLevel="0" collapsed="false">
      <c r="A5220" s="397"/>
      <c r="E5220" s="398"/>
    </row>
    <row r="5221" customFormat="false" ht="12.75" hidden="false" customHeight="false" outlineLevel="0" collapsed="false">
      <c r="A5221" s="397"/>
      <c r="E5221" s="398"/>
    </row>
    <row r="5222" customFormat="false" ht="12.75" hidden="false" customHeight="false" outlineLevel="0" collapsed="false">
      <c r="A5222" s="397"/>
      <c r="E5222" s="398"/>
    </row>
    <row r="5223" customFormat="false" ht="12.75" hidden="false" customHeight="false" outlineLevel="0" collapsed="false">
      <c r="A5223" s="397"/>
      <c r="E5223" s="398"/>
    </row>
    <row r="5224" customFormat="false" ht="12.75" hidden="false" customHeight="false" outlineLevel="0" collapsed="false">
      <c r="A5224" s="397"/>
      <c r="E5224" s="398"/>
    </row>
    <row r="5225" customFormat="false" ht="12.75" hidden="false" customHeight="false" outlineLevel="0" collapsed="false">
      <c r="A5225" s="397"/>
      <c r="E5225" s="398"/>
    </row>
    <row r="5226" customFormat="false" ht="12.75" hidden="false" customHeight="false" outlineLevel="0" collapsed="false">
      <c r="A5226" s="397"/>
      <c r="E5226" s="398"/>
    </row>
    <row r="5227" customFormat="false" ht="12.75" hidden="false" customHeight="false" outlineLevel="0" collapsed="false">
      <c r="A5227" s="397"/>
      <c r="E5227" s="398"/>
    </row>
    <row r="5228" customFormat="false" ht="12.75" hidden="false" customHeight="false" outlineLevel="0" collapsed="false">
      <c r="A5228" s="397"/>
      <c r="E5228" s="398"/>
    </row>
    <row r="5229" customFormat="false" ht="12.75" hidden="false" customHeight="false" outlineLevel="0" collapsed="false">
      <c r="A5229" s="397"/>
      <c r="E5229" s="398"/>
    </row>
    <row r="5230" customFormat="false" ht="12.75" hidden="false" customHeight="false" outlineLevel="0" collapsed="false">
      <c r="A5230" s="397"/>
      <c r="E5230" s="398"/>
    </row>
    <row r="5231" customFormat="false" ht="12.75" hidden="false" customHeight="false" outlineLevel="0" collapsed="false">
      <c r="A5231" s="397"/>
      <c r="E5231" s="398"/>
    </row>
    <row r="5232" customFormat="false" ht="12.75" hidden="false" customHeight="false" outlineLevel="0" collapsed="false">
      <c r="A5232" s="397"/>
      <c r="E5232" s="398"/>
    </row>
    <row r="5233" customFormat="false" ht="12.75" hidden="false" customHeight="false" outlineLevel="0" collapsed="false">
      <c r="A5233" s="397"/>
      <c r="E5233" s="398"/>
    </row>
    <row r="5234" customFormat="false" ht="12.75" hidden="false" customHeight="false" outlineLevel="0" collapsed="false">
      <c r="A5234" s="397"/>
      <c r="E5234" s="398"/>
    </row>
    <row r="5235" customFormat="false" ht="12.75" hidden="false" customHeight="false" outlineLevel="0" collapsed="false">
      <c r="A5235" s="397"/>
      <c r="E5235" s="398"/>
    </row>
    <row r="5236" customFormat="false" ht="12.75" hidden="false" customHeight="false" outlineLevel="0" collapsed="false">
      <c r="A5236" s="397"/>
      <c r="E5236" s="398"/>
    </row>
    <row r="5237" customFormat="false" ht="12.75" hidden="false" customHeight="false" outlineLevel="0" collapsed="false">
      <c r="A5237" s="397"/>
      <c r="E5237" s="398"/>
    </row>
    <row r="5238" customFormat="false" ht="12.75" hidden="false" customHeight="false" outlineLevel="0" collapsed="false">
      <c r="A5238" s="397"/>
      <c r="E5238" s="398"/>
    </row>
    <row r="5239" customFormat="false" ht="12.75" hidden="false" customHeight="false" outlineLevel="0" collapsed="false">
      <c r="A5239" s="397"/>
      <c r="E5239" s="398"/>
    </row>
    <row r="5240" customFormat="false" ht="12.75" hidden="false" customHeight="false" outlineLevel="0" collapsed="false">
      <c r="A5240" s="397"/>
      <c r="E5240" s="398"/>
    </row>
    <row r="5241" customFormat="false" ht="12.75" hidden="false" customHeight="false" outlineLevel="0" collapsed="false">
      <c r="A5241" s="397"/>
      <c r="E5241" s="398"/>
    </row>
    <row r="5242" customFormat="false" ht="12.75" hidden="false" customHeight="false" outlineLevel="0" collapsed="false">
      <c r="A5242" s="397"/>
      <c r="E5242" s="398"/>
    </row>
    <row r="5243" customFormat="false" ht="12.75" hidden="false" customHeight="false" outlineLevel="0" collapsed="false">
      <c r="A5243" s="397"/>
      <c r="E5243" s="398"/>
    </row>
    <row r="5244" customFormat="false" ht="12.75" hidden="false" customHeight="false" outlineLevel="0" collapsed="false">
      <c r="A5244" s="397"/>
      <c r="E5244" s="398"/>
    </row>
    <row r="5245" customFormat="false" ht="12.75" hidden="false" customHeight="false" outlineLevel="0" collapsed="false">
      <c r="A5245" s="397"/>
      <c r="E5245" s="398"/>
    </row>
    <row r="5246" customFormat="false" ht="12.75" hidden="false" customHeight="false" outlineLevel="0" collapsed="false">
      <c r="A5246" s="397"/>
      <c r="E5246" s="398"/>
    </row>
    <row r="5247" customFormat="false" ht="12.75" hidden="false" customHeight="false" outlineLevel="0" collapsed="false">
      <c r="A5247" s="397"/>
      <c r="E5247" s="398"/>
    </row>
    <row r="5248" customFormat="false" ht="12.75" hidden="false" customHeight="false" outlineLevel="0" collapsed="false">
      <c r="A5248" s="397"/>
      <c r="E5248" s="398"/>
    </row>
    <row r="5249" customFormat="false" ht="12.75" hidden="false" customHeight="false" outlineLevel="0" collapsed="false">
      <c r="A5249" s="397"/>
      <c r="E5249" s="398"/>
    </row>
    <row r="5250" customFormat="false" ht="12.75" hidden="false" customHeight="false" outlineLevel="0" collapsed="false">
      <c r="A5250" s="397"/>
      <c r="E5250" s="398"/>
    </row>
    <row r="5251" customFormat="false" ht="12.75" hidden="false" customHeight="false" outlineLevel="0" collapsed="false">
      <c r="A5251" s="397"/>
      <c r="E5251" s="398"/>
    </row>
    <row r="5252" customFormat="false" ht="12.75" hidden="false" customHeight="false" outlineLevel="0" collapsed="false">
      <c r="A5252" s="397"/>
      <c r="E5252" s="398"/>
    </row>
    <row r="5253" customFormat="false" ht="12.75" hidden="false" customHeight="false" outlineLevel="0" collapsed="false">
      <c r="A5253" s="397"/>
      <c r="E5253" s="398"/>
    </row>
    <row r="5254" customFormat="false" ht="12.75" hidden="false" customHeight="false" outlineLevel="0" collapsed="false">
      <c r="A5254" s="397"/>
      <c r="E5254" s="398"/>
    </row>
    <row r="5255" customFormat="false" ht="12.75" hidden="false" customHeight="false" outlineLevel="0" collapsed="false">
      <c r="A5255" s="397"/>
      <c r="E5255" s="398"/>
    </row>
    <row r="5256" customFormat="false" ht="12.75" hidden="false" customHeight="false" outlineLevel="0" collapsed="false">
      <c r="A5256" s="397"/>
      <c r="E5256" s="398"/>
    </row>
    <row r="5257" customFormat="false" ht="12.75" hidden="false" customHeight="false" outlineLevel="0" collapsed="false">
      <c r="A5257" s="397"/>
      <c r="E5257" s="398"/>
    </row>
    <row r="5258" customFormat="false" ht="12.75" hidden="false" customHeight="false" outlineLevel="0" collapsed="false">
      <c r="A5258" s="397"/>
      <c r="E5258" s="398"/>
    </row>
    <row r="5259" customFormat="false" ht="12.75" hidden="false" customHeight="false" outlineLevel="0" collapsed="false">
      <c r="A5259" s="397"/>
      <c r="E5259" s="398"/>
    </row>
    <row r="5260" customFormat="false" ht="12.75" hidden="false" customHeight="false" outlineLevel="0" collapsed="false">
      <c r="A5260" s="397"/>
      <c r="E5260" s="398"/>
    </row>
    <row r="5261" customFormat="false" ht="12.75" hidden="false" customHeight="false" outlineLevel="0" collapsed="false">
      <c r="A5261" s="397"/>
      <c r="E5261" s="398"/>
    </row>
    <row r="5262" customFormat="false" ht="12.75" hidden="false" customHeight="false" outlineLevel="0" collapsed="false">
      <c r="A5262" s="397"/>
      <c r="E5262" s="398"/>
    </row>
    <row r="5263" customFormat="false" ht="12.75" hidden="false" customHeight="false" outlineLevel="0" collapsed="false">
      <c r="A5263" s="397"/>
      <c r="E5263" s="398"/>
    </row>
    <row r="5264" customFormat="false" ht="12.75" hidden="false" customHeight="false" outlineLevel="0" collapsed="false">
      <c r="A5264" s="397"/>
      <c r="E5264" s="398"/>
    </row>
    <row r="5265" customFormat="false" ht="12.75" hidden="false" customHeight="false" outlineLevel="0" collapsed="false">
      <c r="A5265" s="397"/>
      <c r="E5265" s="398"/>
    </row>
    <row r="5266" customFormat="false" ht="12.75" hidden="false" customHeight="false" outlineLevel="0" collapsed="false">
      <c r="A5266" s="397"/>
      <c r="E5266" s="398"/>
    </row>
    <row r="5267" customFormat="false" ht="12.75" hidden="false" customHeight="false" outlineLevel="0" collapsed="false">
      <c r="A5267" s="397"/>
      <c r="E5267" s="398"/>
    </row>
    <row r="5268" customFormat="false" ht="12.75" hidden="false" customHeight="false" outlineLevel="0" collapsed="false">
      <c r="A5268" s="397"/>
      <c r="E5268" s="398"/>
    </row>
    <row r="5269" customFormat="false" ht="12.75" hidden="false" customHeight="false" outlineLevel="0" collapsed="false">
      <c r="A5269" s="397"/>
      <c r="E5269" s="398"/>
    </row>
    <row r="5270" customFormat="false" ht="12.75" hidden="false" customHeight="false" outlineLevel="0" collapsed="false">
      <c r="A5270" s="397"/>
      <c r="E5270" s="398"/>
    </row>
    <row r="5271" customFormat="false" ht="12.75" hidden="false" customHeight="false" outlineLevel="0" collapsed="false">
      <c r="A5271" s="397"/>
      <c r="E5271" s="398"/>
    </row>
    <row r="5272" customFormat="false" ht="12.75" hidden="false" customHeight="false" outlineLevel="0" collapsed="false">
      <c r="A5272" s="397"/>
      <c r="E5272" s="398"/>
    </row>
    <row r="5273" customFormat="false" ht="12.75" hidden="false" customHeight="false" outlineLevel="0" collapsed="false">
      <c r="A5273" s="397"/>
      <c r="E5273" s="398"/>
    </row>
    <row r="5274" customFormat="false" ht="12.75" hidden="false" customHeight="false" outlineLevel="0" collapsed="false">
      <c r="A5274" s="397"/>
      <c r="E5274" s="398"/>
    </row>
    <row r="5275" customFormat="false" ht="12.75" hidden="false" customHeight="false" outlineLevel="0" collapsed="false">
      <c r="A5275" s="397"/>
      <c r="E5275" s="398"/>
    </row>
    <row r="5276" customFormat="false" ht="12.75" hidden="false" customHeight="false" outlineLevel="0" collapsed="false">
      <c r="A5276" s="397"/>
      <c r="E5276" s="398"/>
    </row>
    <row r="5277" customFormat="false" ht="12.75" hidden="false" customHeight="false" outlineLevel="0" collapsed="false">
      <c r="A5277" s="397"/>
      <c r="E5277" s="398"/>
    </row>
    <row r="5278" customFormat="false" ht="12.75" hidden="false" customHeight="false" outlineLevel="0" collapsed="false">
      <c r="A5278" s="397"/>
      <c r="E5278" s="398"/>
    </row>
    <row r="5279" customFormat="false" ht="12.75" hidden="false" customHeight="false" outlineLevel="0" collapsed="false">
      <c r="A5279" s="397"/>
      <c r="E5279" s="398"/>
    </row>
    <row r="5280" customFormat="false" ht="12.75" hidden="false" customHeight="false" outlineLevel="0" collapsed="false">
      <c r="A5280" s="397"/>
      <c r="E5280" s="398"/>
    </row>
  </sheetData>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M7425"/>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1" activeCellId="0" sqref="A1"/>
    </sheetView>
  </sheetViews>
  <sheetFormatPr defaultColWidth="8.6875" defaultRowHeight="12.75" zeroHeight="false" outlineLevelRow="0" outlineLevelCol="0"/>
  <cols>
    <col collapsed="false" customWidth="true" hidden="false" outlineLevel="0" max="1" min="1" style="0" width="22.43"/>
    <col collapsed="false" customWidth="true" hidden="false" outlineLevel="0" max="3" min="2" style="0" width="3.29"/>
    <col collapsed="false" customWidth="true" hidden="false" outlineLevel="0" max="4" min="4" style="0" width="4.43"/>
    <col collapsed="false" customWidth="true" hidden="false" outlineLevel="0" max="6" min="5" style="0" width="3.29"/>
    <col collapsed="false" customWidth="true" hidden="false" outlineLevel="0" max="7" min="7" style="397" width="14.01"/>
    <col collapsed="false" customWidth="true" hidden="false" outlineLevel="0" max="8" min="8" style="0" width="161.42"/>
    <col collapsed="false" customWidth="true" hidden="false" outlineLevel="0" max="9" min="9" style="0" width="8.14"/>
    <col collapsed="false" customWidth="true" hidden="false" outlineLevel="0" max="10" min="10" style="0" width="4.29"/>
    <col collapsed="false" customWidth="true" hidden="false" outlineLevel="0" max="11" min="11" style="399" width="21.14"/>
    <col collapsed="false" customWidth="true" hidden="false" outlineLevel="0" max="12" min="12" style="0" width="82.01"/>
    <col collapsed="false" customWidth="true" hidden="false" outlineLevel="0" max="257" min="257" style="0" width="70.29"/>
    <col collapsed="false" customWidth="true" hidden="false" outlineLevel="0" max="258" min="258" style="0" width="17.58"/>
    <col collapsed="false" customWidth="true" hidden="false" outlineLevel="0" max="259" min="259" style="0" width="70.29"/>
    <col collapsed="false" customWidth="true" hidden="false" outlineLevel="0" max="260" min="260" style="0" width="17.58"/>
    <col collapsed="false" customWidth="true" hidden="false" outlineLevel="0" max="261" min="261" style="0" width="15.29"/>
    <col collapsed="false" customWidth="true" hidden="false" outlineLevel="0" max="262" min="262" style="0" width="48.7"/>
    <col collapsed="false" customWidth="true" hidden="false" outlineLevel="0" max="263" min="263" style="0" width="24.57"/>
    <col collapsed="false" customWidth="true" hidden="false" outlineLevel="0" max="264" min="264" style="0" width="48.7"/>
    <col collapsed="false" customWidth="true" hidden="false" outlineLevel="0" max="265" min="265" style="0" width="8.14"/>
    <col collapsed="false" customWidth="true" hidden="false" outlineLevel="0" max="266" min="266" style="0" width="38.7"/>
    <col collapsed="false" customWidth="true" hidden="false" outlineLevel="0" max="267" min="267" style="0" width="21.14"/>
    <col collapsed="false" customWidth="true" hidden="false" outlineLevel="0" max="268" min="268" style="0" width="82.01"/>
    <col collapsed="false" customWidth="true" hidden="false" outlineLevel="0" max="513" min="513" style="0" width="70.29"/>
    <col collapsed="false" customWidth="true" hidden="false" outlineLevel="0" max="514" min="514" style="0" width="17.58"/>
    <col collapsed="false" customWidth="true" hidden="false" outlineLevel="0" max="515" min="515" style="0" width="70.29"/>
    <col collapsed="false" customWidth="true" hidden="false" outlineLevel="0" max="516" min="516" style="0" width="17.58"/>
    <col collapsed="false" customWidth="true" hidden="false" outlineLevel="0" max="517" min="517" style="0" width="15.29"/>
    <col collapsed="false" customWidth="true" hidden="false" outlineLevel="0" max="518" min="518" style="0" width="48.7"/>
    <col collapsed="false" customWidth="true" hidden="false" outlineLevel="0" max="519" min="519" style="0" width="24.57"/>
    <col collapsed="false" customWidth="true" hidden="false" outlineLevel="0" max="520" min="520" style="0" width="48.7"/>
    <col collapsed="false" customWidth="true" hidden="false" outlineLevel="0" max="521" min="521" style="0" width="8.14"/>
    <col collapsed="false" customWidth="true" hidden="false" outlineLevel="0" max="522" min="522" style="0" width="38.7"/>
    <col collapsed="false" customWidth="true" hidden="false" outlineLevel="0" max="523" min="523" style="0" width="21.14"/>
    <col collapsed="false" customWidth="true" hidden="false" outlineLevel="0" max="524" min="524" style="0" width="82.01"/>
    <col collapsed="false" customWidth="true" hidden="false" outlineLevel="0" max="769" min="769" style="0" width="70.29"/>
    <col collapsed="false" customWidth="true" hidden="false" outlineLevel="0" max="770" min="770" style="0" width="17.58"/>
    <col collapsed="false" customWidth="true" hidden="false" outlineLevel="0" max="771" min="771" style="0" width="70.29"/>
    <col collapsed="false" customWidth="true" hidden="false" outlineLevel="0" max="772" min="772" style="0" width="17.58"/>
    <col collapsed="false" customWidth="true" hidden="false" outlineLevel="0" max="773" min="773" style="0" width="15.29"/>
    <col collapsed="false" customWidth="true" hidden="false" outlineLevel="0" max="774" min="774" style="0" width="48.7"/>
    <col collapsed="false" customWidth="true" hidden="false" outlineLevel="0" max="775" min="775" style="0" width="24.57"/>
    <col collapsed="false" customWidth="true" hidden="false" outlineLevel="0" max="776" min="776" style="0" width="48.7"/>
    <col collapsed="false" customWidth="true" hidden="false" outlineLevel="0" max="777" min="777" style="0" width="8.14"/>
    <col collapsed="false" customWidth="true" hidden="false" outlineLevel="0" max="778" min="778" style="0" width="38.7"/>
    <col collapsed="false" customWidth="true" hidden="false" outlineLevel="0" max="779" min="779" style="0" width="21.14"/>
    <col collapsed="false" customWidth="true" hidden="false" outlineLevel="0" max="780" min="780" style="0" width="82.01"/>
  </cols>
  <sheetData>
    <row r="1" customFormat="false" ht="13.5" hidden="false" customHeight="true" outlineLevel="0" collapsed="false">
      <c r="A1" s="400" t="s">
        <v>6386</v>
      </c>
      <c r="B1" s="400"/>
      <c r="C1" s="400"/>
      <c r="D1" s="400"/>
      <c r="E1" s="400"/>
      <c r="F1" s="400"/>
      <c r="G1" s="400"/>
      <c r="H1" s="400"/>
      <c r="I1" s="400"/>
      <c r="J1" s="400"/>
      <c r="K1" s="400"/>
      <c r="L1" s="400"/>
      <c r="M1" s="400"/>
    </row>
    <row r="2" customFormat="false" ht="13.5" hidden="false" customHeight="true" outlineLevel="0" collapsed="false">
      <c r="A2" s="400" t="s">
        <v>6387</v>
      </c>
      <c r="B2" s="400"/>
      <c r="C2" s="400"/>
      <c r="D2" s="400"/>
      <c r="E2" s="400"/>
      <c r="F2" s="400"/>
      <c r="G2" s="400"/>
      <c r="H2" s="400"/>
      <c r="I2" s="400"/>
      <c r="J2" s="400"/>
      <c r="K2" s="400"/>
      <c r="L2" s="400"/>
      <c r="M2" s="400"/>
    </row>
    <row r="3" customFormat="false" ht="13.5" hidden="false" customHeight="true" outlineLevel="0" collapsed="false">
      <c r="A3" s="400" t="s">
        <v>6388</v>
      </c>
      <c r="B3" s="400"/>
      <c r="C3" s="400"/>
      <c r="D3" s="400"/>
      <c r="E3" s="400"/>
      <c r="F3" s="400"/>
      <c r="G3" s="400"/>
      <c r="H3" s="400"/>
      <c r="I3" s="400"/>
      <c r="J3" s="400"/>
      <c r="K3" s="400"/>
      <c r="L3" s="400"/>
      <c r="M3" s="400"/>
    </row>
    <row r="4" customFormat="false" ht="13.5" hidden="false" customHeight="true" outlineLevel="0" collapsed="false"/>
    <row r="5" customFormat="false" ht="13.5" hidden="false" customHeight="false" outlineLevel="0" collapsed="false">
      <c r="A5" s="401" t="s">
        <v>6389</v>
      </c>
      <c r="B5" s="401" t="s">
        <v>6390</v>
      </c>
      <c r="C5" s="401" t="s">
        <v>6391</v>
      </c>
      <c r="D5" s="401" t="s">
        <v>6392</v>
      </c>
      <c r="E5" s="401" t="s">
        <v>6393</v>
      </c>
      <c r="F5" s="401" t="s">
        <v>6394</v>
      </c>
      <c r="G5" s="401" t="s">
        <v>6395</v>
      </c>
      <c r="H5" s="401" t="s">
        <v>6396</v>
      </c>
      <c r="I5" s="401" t="s">
        <v>702</v>
      </c>
      <c r="J5" s="401" t="s">
        <v>6397</v>
      </c>
      <c r="K5" s="401" t="s">
        <v>704</v>
      </c>
      <c r="L5" s="401" t="s">
        <v>6398</v>
      </c>
    </row>
    <row r="7" customFormat="false" ht="13.5" hidden="false" customHeight="false" outlineLevel="0" collapsed="false">
      <c r="A7" s="401" t="s">
        <v>6399</v>
      </c>
      <c r="B7" s="401" t="s">
        <v>6400</v>
      </c>
      <c r="C7" s="401" t="s">
        <v>6401</v>
      </c>
      <c r="D7" s="401" t="s">
        <v>6402</v>
      </c>
      <c r="E7" s="402"/>
      <c r="F7" s="401"/>
      <c r="G7" s="401" t="n">
        <v>97141</v>
      </c>
      <c r="H7" s="401" t="s">
        <v>6403</v>
      </c>
      <c r="I7" s="401" t="s">
        <v>82</v>
      </c>
      <c r="J7" s="401" t="s">
        <v>6404</v>
      </c>
      <c r="K7" s="402" t="n">
        <v>7.66</v>
      </c>
      <c r="L7" s="401" t="s">
        <v>6405</v>
      </c>
    </row>
    <row r="8" customFormat="false" ht="13.5" hidden="false" customHeight="false" outlineLevel="0" collapsed="false">
      <c r="A8" s="401" t="s">
        <v>6399</v>
      </c>
      <c r="B8" s="401" t="s">
        <v>6400</v>
      </c>
      <c r="C8" s="401" t="s">
        <v>6401</v>
      </c>
      <c r="D8" s="401" t="s">
        <v>6402</v>
      </c>
      <c r="E8" s="402"/>
      <c r="F8" s="401"/>
      <c r="G8" s="401" t="n">
        <v>97142</v>
      </c>
      <c r="H8" s="401" t="s">
        <v>6406</v>
      </c>
      <c r="I8" s="401" t="s">
        <v>82</v>
      </c>
      <c r="J8" s="401" t="s">
        <v>6404</v>
      </c>
      <c r="K8" s="402" t="n">
        <v>8.52</v>
      </c>
      <c r="L8" s="401" t="s">
        <v>6405</v>
      </c>
    </row>
    <row r="9" customFormat="false" ht="13.5" hidden="false" customHeight="false" outlineLevel="0" collapsed="false">
      <c r="A9" s="401" t="s">
        <v>6399</v>
      </c>
      <c r="B9" s="401" t="s">
        <v>6400</v>
      </c>
      <c r="C9" s="401" t="s">
        <v>6401</v>
      </c>
      <c r="D9" s="401" t="s">
        <v>6402</v>
      </c>
      <c r="E9" s="402"/>
      <c r="F9" s="401"/>
      <c r="G9" s="401" t="n">
        <v>97143</v>
      </c>
      <c r="H9" s="401" t="s">
        <v>6407</v>
      </c>
      <c r="I9" s="401" t="s">
        <v>82</v>
      </c>
      <c r="J9" s="401" t="s">
        <v>6404</v>
      </c>
      <c r="K9" s="402" t="n">
        <v>10.66</v>
      </c>
      <c r="L9" s="401" t="s">
        <v>6405</v>
      </c>
    </row>
    <row r="10" customFormat="false" ht="13.5" hidden="false" customHeight="false" outlineLevel="0" collapsed="false">
      <c r="A10" s="401" t="s">
        <v>6399</v>
      </c>
      <c r="B10" s="401" t="s">
        <v>6400</v>
      </c>
      <c r="C10" s="401" t="s">
        <v>6401</v>
      </c>
      <c r="D10" s="401" t="s">
        <v>6402</v>
      </c>
      <c r="E10" s="402"/>
      <c r="F10" s="401"/>
      <c r="G10" s="401" t="n">
        <v>97144</v>
      </c>
      <c r="H10" s="401" t="s">
        <v>6408</v>
      </c>
      <c r="I10" s="401" t="s">
        <v>82</v>
      </c>
      <c r="J10" s="401" t="s">
        <v>6404</v>
      </c>
      <c r="K10" s="402" t="n">
        <v>12.79</v>
      </c>
      <c r="L10" s="401" t="s">
        <v>6405</v>
      </c>
    </row>
    <row r="11" customFormat="false" ht="13.5" hidden="false" customHeight="false" outlineLevel="0" collapsed="false">
      <c r="A11" s="401" t="s">
        <v>6399</v>
      </c>
      <c r="B11" s="401" t="s">
        <v>6400</v>
      </c>
      <c r="C11" s="401" t="s">
        <v>6401</v>
      </c>
      <c r="D11" s="401" t="s">
        <v>6402</v>
      </c>
      <c r="E11" s="402"/>
      <c r="F11" s="401"/>
      <c r="G11" s="401" t="n">
        <v>97145</v>
      </c>
      <c r="H11" s="401" t="s">
        <v>6409</v>
      </c>
      <c r="I11" s="401" t="s">
        <v>82</v>
      </c>
      <c r="J11" s="401" t="s">
        <v>6404</v>
      </c>
      <c r="K11" s="402" t="n">
        <v>14.97</v>
      </c>
      <c r="L11" s="401" t="s">
        <v>6405</v>
      </c>
    </row>
    <row r="12" customFormat="false" ht="13.5" hidden="false" customHeight="false" outlineLevel="0" collapsed="false">
      <c r="A12" s="401" t="s">
        <v>6399</v>
      </c>
      <c r="B12" s="401" t="s">
        <v>6400</v>
      </c>
      <c r="C12" s="401" t="s">
        <v>6401</v>
      </c>
      <c r="D12" s="401" t="s">
        <v>6402</v>
      </c>
      <c r="E12" s="402"/>
      <c r="F12" s="401"/>
      <c r="G12" s="401" t="n">
        <v>97146</v>
      </c>
      <c r="H12" s="401" t="s">
        <v>6410</v>
      </c>
      <c r="I12" s="401" t="s">
        <v>82</v>
      </c>
      <c r="J12" s="401" t="s">
        <v>6404</v>
      </c>
      <c r="K12" s="402" t="n">
        <v>17.13</v>
      </c>
      <c r="L12" s="401" t="s">
        <v>6405</v>
      </c>
    </row>
    <row r="13" customFormat="false" ht="13.5" hidden="false" customHeight="false" outlineLevel="0" collapsed="false">
      <c r="A13" s="401" t="s">
        <v>6399</v>
      </c>
      <c r="B13" s="401" t="s">
        <v>6400</v>
      </c>
      <c r="C13" s="401" t="s">
        <v>6401</v>
      </c>
      <c r="D13" s="401" t="s">
        <v>6402</v>
      </c>
      <c r="E13" s="402"/>
      <c r="F13" s="401"/>
      <c r="G13" s="401" t="n">
        <v>97147</v>
      </c>
      <c r="H13" s="401" t="s">
        <v>6411</v>
      </c>
      <c r="I13" s="401" t="s">
        <v>82</v>
      </c>
      <c r="J13" s="401" t="s">
        <v>6404</v>
      </c>
      <c r="K13" s="402" t="n">
        <v>19.31</v>
      </c>
      <c r="L13" s="401" t="s">
        <v>6405</v>
      </c>
    </row>
    <row r="14" customFormat="false" ht="13.5" hidden="false" customHeight="false" outlineLevel="0" collapsed="false">
      <c r="A14" s="401" t="s">
        <v>6399</v>
      </c>
      <c r="B14" s="401" t="s">
        <v>6400</v>
      </c>
      <c r="C14" s="401" t="s">
        <v>6401</v>
      </c>
      <c r="D14" s="401" t="s">
        <v>6402</v>
      </c>
      <c r="E14" s="402"/>
      <c r="F14" s="401"/>
      <c r="G14" s="401" t="n">
        <v>97148</v>
      </c>
      <c r="H14" s="401" t="s">
        <v>6412</v>
      </c>
      <c r="I14" s="401" t="s">
        <v>82</v>
      </c>
      <c r="J14" s="401" t="s">
        <v>6404</v>
      </c>
      <c r="K14" s="402" t="n">
        <v>21.45</v>
      </c>
      <c r="L14" s="401" t="s">
        <v>6405</v>
      </c>
    </row>
    <row r="15" customFormat="false" ht="13.5" hidden="false" customHeight="false" outlineLevel="0" collapsed="false">
      <c r="A15" s="401" t="s">
        <v>6399</v>
      </c>
      <c r="B15" s="401" t="s">
        <v>6400</v>
      </c>
      <c r="C15" s="401" t="s">
        <v>6401</v>
      </c>
      <c r="D15" s="401" t="s">
        <v>6402</v>
      </c>
      <c r="E15" s="402"/>
      <c r="F15" s="401"/>
      <c r="G15" s="401" t="n">
        <v>97149</v>
      </c>
      <c r="H15" s="401" t="s">
        <v>6413</v>
      </c>
      <c r="I15" s="401" t="s">
        <v>82</v>
      </c>
      <c r="J15" s="401" t="s">
        <v>6404</v>
      </c>
      <c r="K15" s="402" t="n">
        <v>23.65</v>
      </c>
      <c r="L15" s="401" t="s">
        <v>6405</v>
      </c>
    </row>
    <row r="16" customFormat="false" ht="13.5" hidden="false" customHeight="false" outlineLevel="0" collapsed="false">
      <c r="A16" s="401" t="s">
        <v>6399</v>
      </c>
      <c r="B16" s="401" t="s">
        <v>6400</v>
      </c>
      <c r="C16" s="401" t="s">
        <v>6401</v>
      </c>
      <c r="D16" s="401" t="s">
        <v>6402</v>
      </c>
      <c r="E16" s="402"/>
      <c r="F16" s="401"/>
      <c r="G16" s="401" t="n">
        <v>97150</v>
      </c>
      <c r="H16" s="401" t="s">
        <v>6414</v>
      </c>
      <c r="I16" s="401" t="s">
        <v>82</v>
      </c>
      <c r="J16" s="401" t="s">
        <v>6404</v>
      </c>
      <c r="K16" s="402" t="n">
        <v>30.73</v>
      </c>
      <c r="L16" s="401" t="s">
        <v>6405</v>
      </c>
    </row>
    <row r="17" customFormat="false" ht="13.5" hidden="false" customHeight="false" outlineLevel="0" collapsed="false">
      <c r="A17" s="401" t="s">
        <v>6399</v>
      </c>
      <c r="B17" s="401" t="s">
        <v>6400</v>
      </c>
      <c r="C17" s="401" t="s">
        <v>6401</v>
      </c>
      <c r="D17" s="401" t="s">
        <v>6402</v>
      </c>
      <c r="E17" s="402"/>
      <c r="F17" s="401"/>
      <c r="G17" s="401" t="n">
        <v>97151</v>
      </c>
      <c r="H17" s="401" t="s">
        <v>6415</v>
      </c>
      <c r="I17" s="401" t="s">
        <v>82</v>
      </c>
      <c r="J17" s="401" t="s">
        <v>6404</v>
      </c>
      <c r="K17" s="402" t="n">
        <v>35.81</v>
      </c>
      <c r="L17" s="401" t="s">
        <v>6405</v>
      </c>
    </row>
    <row r="18" customFormat="false" ht="13.5" hidden="false" customHeight="false" outlineLevel="0" collapsed="false">
      <c r="A18" s="401" t="s">
        <v>6399</v>
      </c>
      <c r="B18" s="401" t="s">
        <v>6400</v>
      </c>
      <c r="C18" s="401" t="s">
        <v>6401</v>
      </c>
      <c r="D18" s="401" t="s">
        <v>6402</v>
      </c>
      <c r="E18" s="402"/>
      <c r="F18" s="401"/>
      <c r="G18" s="401" t="n">
        <v>97152</v>
      </c>
      <c r="H18" s="401" t="s">
        <v>6416</v>
      </c>
      <c r="I18" s="401" t="s">
        <v>82</v>
      </c>
      <c r="J18" s="401" t="s">
        <v>6404</v>
      </c>
      <c r="K18" s="402" t="n">
        <v>40.6</v>
      </c>
      <c r="L18" s="401" t="s">
        <v>6405</v>
      </c>
    </row>
    <row r="19" customFormat="false" ht="13.5" hidden="false" customHeight="false" outlineLevel="0" collapsed="false">
      <c r="A19" s="401" t="s">
        <v>6399</v>
      </c>
      <c r="B19" s="401" t="s">
        <v>6400</v>
      </c>
      <c r="C19" s="401" t="s">
        <v>6401</v>
      </c>
      <c r="D19" s="401" t="s">
        <v>6402</v>
      </c>
      <c r="E19" s="402"/>
      <c r="F19" s="401"/>
      <c r="G19" s="401" t="n">
        <v>97153</v>
      </c>
      <c r="H19" s="401" t="s">
        <v>6417</v>
      </c>
      <c r="I19" s="401" t="s">
        <v>82</v>
      </c>
      <c r="J19" s="401" t="s">
        <v>6404</v>
      </c>
      <c r="K19" s="402" t="n">
        <v>45.58</v>
      </c>
      <c r="L19" s="401" t="s">
        <v>6405</v>
      </c>
    </row>
    <row r="20" customFormat="false" ht="13.5" hidden="false" customHeight="false" outlineLevel="0" collapsed="false">
      <c r="A20" s="401" t="s">
        <v>6399</v>
      </c>
      <c r="B20" s="401" t="s">
        <v>6400</v>
      </c>
      <c r="C20" s="401" t="s">
        <v>6401</v>
      </c>
      <c r="D20" s="401" t="s">
        <v>6402</v>
      </c>
      <c r="E20" s="402"/>
      <c r="F20" s="401"/>
      <c r="G20" s="401" t="n">
        <v>97154</v>
      </c>
      <c r="H20" s="401" t="s">
        <v>6418</v>
      </c>
      <c r="I20" s="401" t="s">
        <v>82</v>
      </c>
      <c r="J20" s="401" t="s">
        <v>6404</v>
      </c>
      <c r="K20" s="402" t="n">
        <v>50.57</v>
      </c>
      <c r="L20" s="401" t="s">
        <v>6405</v>
      </c>
    </row>
    <row r="21" customFormat="false" ht="13.5" hidden="false" customHeight="false" outlineLevel="0" collapsed="false">
      <c r="A21" s="401" t="s">
        <v>6399</v>
      </c>
      <c r="B21" s="401" t="s">
        <v>6400</v>
      </c>
      <c r="C21" s="401" t="s">
        <v>6401</v>
      </c>
      <c r="D21" s="401" t="s">
        <v>6402</v>
      </c>
      <c r="E21" s="402"/>
      <c r="F21" s="401"/>
      <c r="G21" s="401" t="n">
        <v>97155</v>
      </c>
      <c r="H21" s="401" t="s">
        <v>6419</v>
      </c>
      <c r="I21" s="401" t="s">
        <v>82</v>
      </c>
      <c r="J21" s="401" t="s">
        <v>6404</v>
      </c>
      <c r="K21" s="402" t="n">
        <v>55.59</v>
      </c>
      <c r="L21" s="401" t="s">
        <v>6405</v>
      </c>
    </row>
    <row r="22" customFormat="false" ht="13.5" hidden="false" customHeight="false" outlineLevel="0" collapsed="false">
      <c r="A22" s="401" t="s">
        <v>6399</v>
      </c>
      <c r="B22" s="401" t="s">
        <v>6400</v>
      </c>
      <c r="C22" s="401" t="s">
        <v>6401</v>
      </c>
      <c r="D22" s="401" t="s">
        <v>6402</v>
      </c>
      <c r="E22" s="402"/>
      <c r="F22" s="401"/>
      <c r="G22" s="401" t="n">
        <v>97156</v>
      </c>
      <c r="H22" s="401" t="s">
        <v>6420</v>
      </c>
      <c r="I22" s="401" t="s">
        <v>82</v>
      </c>
      <c r="J22" s="401" t="s">
        <v>6404</v>
      </c>
      <c r="K22" s="402" t="n">
        <v>66.06</v>
      </c>
      <c r="L22" s="401" t="s">
        <v>6405</v>
      </c>
    </row>
    <row r="23" customFormat="false" ht="13.5" hidden="false" customHeight="false" outlineLevel="0" collapsed="false">
      <c r="A23" s="401" t="s">
        <v>6399</v>
      </c>
      <c r="B23" s="401" t="s">
        <v>6400</v>
      </c>
      <c r="C23" s="401" t="s">
        <v>6401</v>
      </c>
      <c r="D23" s="401" t="s">
        <v>6402</v>
      </c>
      <c r="E23" s="402"/>
      <c r="F23" s="401"/>
      <c r="G23" s="401" t="n">
        <v>97157</v>
      </c>
      <c r="H23" s="401" t="s">
        <v>6421</v>
      </c>
      <c r="I23" s="401" t="s">
        <v>82</v>
      </c>
      <c r="J23" s="401" t="s">
        <v>6404</v>
      </c>
      <c r="K23" s="402" t="n">
        <v>4.73</v>
      </c>
      <c r="L23" s="401" t="s">
        <v>6405</v>
      </c>
    </row>
    <row r="24" customFormat="false" ht="13.5" hidden="false" customHeight="false" outlineLevel="0" collapsed="false">
      <c r="A24" s="401" t="s">
        <v>6399</v>
      </c>
      <c r="B24" s="401" t="s">
        <v>6400</v>
      </c>
      <c r="C24" s="401" t="s">
        <v>6401</v>
      </c>
      <c r="D24" s="401" t="s">
        <v>6402</v>
      </c>
      <c r="E24" s="402"/>
      <c r="F24" s="401"/>
      <c r="G24" s="401" t="n">
        <v>97158</v>
      </c>
      <c r="H24" s="401" t="s">
        <v>6422</v>
      </c>
      <c r="I24" s="401" t="s">
        <v>82</v>
      </c>
      <c r="J24" s="401" t="s">
        <v>6404</v>
      </c>
      <c r="K24" s="402" t="n">
        <v>5.28</v>
      </c>
      <c r="L24" s="401" t="s">
        <v>6405</v>
      </c>
    </row>
    <row r="25" customFormat="false" ht="13.5" hidden="false" customHeight="false" outlineLevel="0" collapsed="false">
      <c r="A25" s="401" t="s">
        <v>6399</v>
      </c>
      <c r="B25" s="401" t="s">
        <v>6400</v>
      </c>
      <c r="C25" s="401" t="s">
        <v>6401</v>
      </c>
      <c r="D25" s="401" t="s">
        <v>6402</v>
      </c>
      <c r="E25" s="402"/>
      <c r="F25" s="401"/>
      <c r="G25" s="401" t="n">
        <v>97159</v>
      </c>
      <c r="H25" s="401" t="s">
        <v>6423</v>
      </c>
      <c r="I25" s="401" t="s">
        <v>82</v>
      </c>
      <c r="J25" s="401" t="s">
        <v>6404</v>
      </c>
      <c r="K25" s="402" t="n">
        <v>6.6</v>
      </c>
      <c r="L25" s="401" t="s">
        <v>6405</v>
      </c>
    </row>
    <row r="26" customFormat="false" ht="13.5" hidden="false" customHeight="false" outlineLevel="0" collapsed="false">
      <c r="A26" s="401" t="s">
        <v>6399</v>
      </c>
      <c r="B26" s="401" t="s">
        <v>6400</v>
      </c>
      <c r="C26" s="401" t="s">
        <v>6401</v>
      </c>
      <c r="D26" s="401" t="s">
        <v>6402</v>
      </c>
      <c r="E26" s="402"/>
      <c r="F26" s="401"/>
      <c r="G26" s="401" t="n">
        <v>97160</v>
      </c>
      <c r="H26" s="401" t="s">
        <v>6424</v>
      </c>
      <c r="I26" s="401" t="s">
        <v>82</v>
      </c>
      <c r="J26" s="401" t="s">
        <v>6404</v>
      </c>
      <c r="K26" s="402" t="n">
        <v>7.9</v>
      </c>
      <c r="L26" s="401" t="s">
        <v>6405</v>
      </c>
    </row>
    <row r="27" customFormat="false" ht="13.5" hidden="false" customHeight="false" outlineLevel="0" collapsed="false">
      <c r="A27" s="401" t="s">
        <v>6399</v>
      </c>
      <c r="B27" s="401" t="s">
        <v>6400</v>
      </c>
      <c r="C27" s="401" t="s">
        <v>6401</v>
      </c>
      <c r="D27" s="401" t="s">
        <v>6402</v>
      </c>
      <c r="E27" s="402"/>
      <c r="F27" s="401"/>
      <c r="G27" s="401" t="n">
        <v>97161</v>
      </c>
      <c r="H27" s="401" t="s">
        <v>6425</v>
      </c>
      <c r="I27" s="401" t="s">
        <v>82</v>
      </c>
      <c r="J27" s="401" t="s">
        <v>6404</v>
      </c>
      <c r="K27" s="402" t="n">
        <v>9.28</v>
      </c>
      <c r="L27" s="401" t="s">
        <v>6405</v>
      </c>
    </row>
    <row r="28" customFormat="false" ht="13.5" hidden="false" customHeight="false" outlineLevel="0" collapsed="false">
      <c r="A28" s="401" t="s">
        <v>6399</v>
      </c>
      <c r="B28" s="401" t="s">
        <v>6400</v>
      </c>
      <c r="C28" s="401" t="s">
        <v>6401</v>
      </c>
      <c r="D28" s="401" t="s">
        <v>6402</v>
      </c>
      <c r="E28" s="402"/>
      <c r="F28" s="401"/>
      <c r="G28" s="401" t="n">
        <v>97162</v>
      </c>
      <c r="H28" s="401" t="s">
        <v>6426</v>
      </c>
      <c r="I28" s="401" t="s">
        <v>82</v>
      </c>
      <c r="J28" s="401" t="s">
        <v>6404</v>
      </c>
      <c r="K28" s="402" t="n">
        <v>10.61</v>
      </c>
      <c r="L28" s="401" t="s">
        <v>6405</v>
      </c>
    </row>
    <row r="29" customFormat="false" ht="13.5" hidden="false" customHeight="false" outlineLevel="0" collapsed="false">
      <c r="A29" s="401" t="s">
        <v>6399</v>
      </c>
      <c r="B29" s="401" t="s">
        <v>6400</v>
      </c>
      <c r="C29" s="401" t="s">
        <v>6401</v>
      </c>
      <c r="D29" s="401" t="s">
        <v>6402</v>
      </c>
      <c r="E29" s="402"/>
      <c r="F29" s="401"/>
      <c r="G29" s="401" t="n">
        <v>97163</v>
      </c>
      <c r="H29" s="401" t="s">
        <v>6427</v>
      </c>
      <c r="I29" s="401" t="s">
        <v>82</v>
      </c>
      <c r="J29" s="401" t="s">
        <v>6404</v>
      </c>
      <c r="K29" s="402" t="n">
        <v>11.97</v>
      </c>
      <c r="L29" s="401" t="s">
        <v>6405</v>
      </c>
    </row>
    <row r="30" customFormat="false" ht="13.5" hidden="false" customHeight="false" outlineLevel="0" collapsed="false">
      <c r="A30" s="401" t="s">
        <v>6399</v>
      </c>
      <c r="B30" s="401" t="s">
        <v>6400</v>
      </c>
      <c r="C30" s="401" t="s">
        <v>6401</v>
      </c>
      <c r="D30" s="401" t="s">
        <v>6402</v>
      </c>
      <c r="E30" s="402"/>
      <c r="F30" s="401"/>
      <c r="G30" s="401" t="n">
        <v>97164</v>
      </c>
      <c r="H30" s="401" t="s">
        <v>6428</v>
      </c>
      <c r="I30" s="401" t="s">
        <v>82</v>
      </c>
      <c r="J30" s="401" t="s">
        <v>6404</v>
      </c>
      <c r="K30" s="402" t="n">
        <v>13.31</v>
      </c>
      <c r="L30" s="401" t="s">
        <v>6405</v>
      </c>
    </row>
    <row r="31" customFormat="false" ht="13.5" hidden="false" customHeight="false" outlineLevel="0" collapsed="false">
      <c r="A31" s="401" t="s">
        <v>6399</v>
      </c>
      <c r="B31" s="401" t="s">
        <v>6400</v>
      </c>
      <c r="C31" s="401" t="s">
        <v>6401</v>
      </c>
      <c r="D31" s="401" t="s">
        <v>6402</v>
      </c>
      <c r="E31" s="402"/>
      <c r="F31" s="401"/>
      <c r="G31" s="401" t="n">
        <v>97165</v>
      </c>
      <c r="H31" s="401" t="s">
        <v>6429</v>
      </c>
      <c r="I31" s="401" t="s">
        <v>82</v>
      </c>
      <c r="J31" s="401" t="s">
        <v>6404</v>
      </c>
      <c r="K31" s="402" t="n">
        <v>14.68</v>
      </c>
      <c r="L31" s="401" t="s">
        <v>6405</v>
      </c>
    </row>
    <row r="32" customFormat="false" ht="13.5" hidden="false" customHeight="false" outlineLevel="0" collapsed="false">
      <c r="A32" s="401" t="s">
        <v>6399</v>
      </c>
      <c r="B32" s="401" t="s">
        <v>6400</v>
      </c>
      <c r="C32" s="401" t="s">
        <v>6401</v>
      </c>
      <c r="D32" s="401" t="s">
        <v>6402</v>
      </c>
      <c r="E32" s="402"/>
      <c r="F32" s="401"/>
      <c r="G32" s="401" t="n">
        <v>97166</v>
      </c>
      <c r="H32" s="401" t="s">
        <v>6430</v>
      </c>
      <c r="I32" s="401" t="s">
        <v>82</v>
      </c>
      <c r="J32" s="401" t="s">
        <v>6404</v>
      </c>
      <c r="K32" s="402" t="n">
        <v>19.06</v>
      </c>
      <c r="L32" s="401" t="s">
        <v>6405</v>
      </c>
    </row>
    <row r="33" customFormat="false" ht="13.5" hidden="false" customHeight="false" outlineLevel="0" collapsed="false">
      <c r="A33" s="401" t="s">
        <v>6399</v>
      </c>
      <c r="B33" s="401" t="s">
        <v>6400</v>
      </c>
      <c r="C33" s="401" t="s">
        <v>6401</v>
      </c>
      <c r="D33" s="401" t="s">
        <v>6402</v>
      </c>
      <c r="E33" s="402"/>
      <c r="F33" s="401"/>
      <c r="G33" s="401" t="n">
        <v>97167</v>
      </c>
      <c r="H33" s="401" t="s">
        <v>6431</v>
      </c>
      <c r="I33" s="401" t="s">
        <v>82</v>
      </c>
      <c r="J33" s="401" t="s">
        <v>6404</v>
      </c>
      <c r="K33" s="402" t="n">
        <v>22.24</v>
      </c>
      <c r="L33" s="401" t="s">
        <v>6405</v>
      </c>
    </row>
    <row r="34" customFormat="false" ht="13.5" hidden="false" customHeight="false" outlineLevel="0" collapsed="false">
      <c r="A34" s="401" t="s">
        <v>6399</v>
      </c>
      <c r="B34" s="401" t="s">
        <v>6400</v>
      </c>
      <c r="C34" s="401" t="s">
        <v>6401</v>
      </c>
      <c r="D34" s="401" t="s">
        <v>6402</v>
      </c>
      <c r="E34" s="402"/>
      <c r="F34" s="401"/>
      <c r="G34" s="401" t="n">
        <v>97168</v>
      </c>
      <c r="H34" s="401" t="s">
        <v>6432</v>
      </c>
      <c r="I34" s="401" t="s">
        <v>82</v>
      </c>
      <c r="J34" s="401" t="s">
        <v>6404</v>
      </c>
      <c r="K34" s="402" t="n">
        <v>25.14</v>
      </c>
      <c r="L34" s="401" t="s">
        <v>6405</v>
      </c>
    </row>
    <row r="35" customFormat="false" ht="13.5" hidden="false" customHeight="false" outlineLevel="0" collapsed="false">
      <c r="A35" s="401" t="s">
        <v>6399</v>
      </c>
      <c r="B35" s="401" t="s">
        <v>6400</v>
      </c>
      <c r="C35" s="401" t="s">
        <v>6401</v>
      </c>
      <c r="D35" s="401" t="s">
        <v>6402</v>
      </c>
      <c r="E35" s="402"/>
      <c r="F35" s="401"/>
      <c r="G35" s="401" t="n">
        <v>97169</v>
      </c>
      <c r="H35" s="401" t="s">
        <v>6433</v>
      </c>
      <c r="I35" s="401" t="s">
        <v>82</v>
      </c>
      <c r="J35" s="401" t="s">
        <v>6404</v>
      </c>
      <c r="K35" s="402" t="n">
        <v>28.22</v>
      </c>
      <c r="L35" s="401" t="s">
        <v>6405</v>
      </c>
    </row>
    <row r="36" customFormat="false" ht="13.5" hidden="false" customHeight="false" outlineLevel="0" collapsed="false">
      <c r="A36" s="401" t="s">
        <v>6399</v>
      </c>
      <c r="B36" s="401" t="s">
        <v>6400</v>
      </c>
      <c r="C36" s="401" t="s">
        <v>6401</v>
      </c>
      <c r="D36" s="401" t="s">
        <v>6402</v>
      </c>
      <c r="E36" s="402"/>
      <c r="F36" s="401"/>
      <c r="G36" s="401" t="n">
        <v>97170</v>
      </c>
      <c r="H36" s="401" t="s">
        <v>6434</v>
      </c>
      <c r="I36" s="401" t="s">
        <v>82</v>
      </c>
      <c r="J36" s="401" t="s">
        <v>6404</v>
      </c>
      <c r="K36" s="402" t="n">
        <v>31.31</v>
      </c>
      <c r="L36" s="401" t="s">
        <v>6405</v>
      </c>
    </row>
    <row r="37" customFormat="false" ht="13.5" hidden="false" customHeight="false" outlineLevel="0" collapsed="false">
      <c r="A37" s="401" t="s">
        <v>6399</v>
      </c>
      <c r="B37" s="401" t="s">
        <v>6400</v>
      </c>
      <c r="C37" s="401" t="s">
        <v>6401</v>
      </c>
      <c r="D37" s="401" t="s">
        <v>6402</v>
      </c>
      <c r="E37" s="402"/>
      <c r="F37" s="401"/>
      <c r="G37" s="401" t="n">
        <v>97171</v>
      </c>
      <c r="H37" s="401" t="s">
        <v>6435</v>
      </c>
      <c r="I37" s="401" t="s">
        <v>82</v>
      </c>
      <c r="J37" s="401" t="s">
        <v>6404</v>
      </c>
      <c r="K37" s="402" t="n">
        <v>34.44</v>
      </c>
      <c r="L37" s="401" t="s">
        <v>6405</v>
      </c>
    </row>
    <row r="38" customFormat="false" ht="13.5" hidden="false" customHeight="false" outlineLevel="0" collapsed="false">
      <c r="A38" s="401" t="s">
        <v>6399</v>
      </c>
      <c r="B38" s="401" t="s">
        <v>6400</v>
      </c>
      <c r="C38" s="401" t="s">
        <v>6401</v>
      </c>
      <c r="D38" s="401" t="s">
        <v>6402</v>
      </c>
      <c r="E38" s="402"/>
      <c r="F38" s="401"/>
      <c r="G38" s="401" t="n">
        <v>97172</v>
      </c>
      <c r="H38" s="401" t="s">
        <v>6436</v>
      </c>
      <c r="I38" s="401" t="s">
        <v>82</v>
      </c>
      <c r="J38" s="401" t="s">
        <v>6404</v>
      </c>
      <c r="K38" s="402" t="n">
        <v>41.1</v>
      </c>
      <c r="L38" s="401" t="s">
        <v>6405</v>
      </c>
    </row>
    <row r="39" customFormat="false" ht="13.5" hidden="false" customHeight="false" outlineLevel="0" collapsed="false">
      <c r="A39" s="401" t="s">
        <v>6399</v>
      </c>
      <c r="B39" s="401" t="s">
        <v>6400</v>
      </c>
      <c r="C39" s="401" t="s">
        <v>6437</v>
      </c>
      <c r="D39" s="401" t="s">
        <v>6438</v>
      </c>
      <c r="E39" s="402"/>
      <c r="F39" s="401"/>
      <c r="G39" s="401" t="n">
        <v>97173</v>
      </c>
      <c r="H39" s="401" t="s">
        <v>6439</v>
      </c>
      <c r="I39" s="401" t="s">
        <v>82</v>
      </c>
      <c r="J39" s="401" t="s">
        <v>6404</v>
      </c>
      <c r="K39" s="402" t="n">
        <v>36.5</v>
      </c>
      <c r="L39" s="401" t="s">
        <v>6405</v>
      </c>
    </row>
    <row r="40" customFormat="false" ht="13.5" hidden="false" customHeight="false" outlineLevel="0" collapsed="false">
      <c r="A40" s="401" t="s">
        <v>6399</v>
      </c>
      <c r="B40" s="401" t="s">
        <v>6400</v>
      </c>
      <c r="C40" s="401" t="s">
        <v>6437</v>
      </c>
      <c r="D40" s="401" t="s">
        <v>6438</v>
      </c>
      <c r="E40" s="402"/>
      <c r="F40" s="401"/>
      <c r="G40" s="401" t="n">
        <v>97174</v>
      </c>
      <c r="H40" s="401" t="s">
        <v>6440</v>
      </c>
      <c r="I40" s="401" t="s">
        <v>82</v>
      </c>
      <c r="J40" s="401" t="s">
        <v>6404</v>
      </c>
      <c r="K40" s="402" t="n">
        <v>42.28</v>
      </c>
      <c r="L40" s="401" t="s">
        <v>6405</v>
      </c>
    </row>
    <row r="41" customFormat="false" ht="13.5" hidden="false" customHeight="false" outlineLevel="0" collapsed="false">
      <c r="A41" s="401" t="s">
        <v>6399</v>
      </c>
      <c r="B41" s="401" t="s">
        <v>6400</v>
      </c>
      <c r="C41" s="401" t="s">
        <v>6437</v>
      </c>
      <c r="D41" s="401" t="s">
        <v>6438</v>
      </c>
      <c r="E41" s="402"/>
      <c r="F41" s="401"/>
      <c r="G41" s="401" t="n">
        <v>97175</v>
      </c>
      <c r="H41" s="401" t="s">
        <v>6441</v>
      </c>
      <c r="I41" s="401" t="s">
        <v>82</v>
      </c>
      <c r="J41" s="401" t="s">
        <v>6404</v>
      </c>
      <c r="K41" s="402" t="n">
        <v>48.07</v>
      </c>
      <c r="L41" s="401" t="s">
        <v>6405</v>
      </c>
    </row>
    <row r="42" customFormat="false" ht="13.5" hidden="false" customHeight="false" outlineLevel="0" collapsed="false">
      <c r="A42" s="401" t="s">
        <v>6399</v>
      </c>
      <c r="B42" s="401" t="s">
        <v>6400</v>
      </c>
      <c r="C42" s="401" t="s">
        <v>6437</v>
      </c>
      <c r="D42" s="401" t="s">
        <v>6438</v>
      </c>
      <c r="E42" s="402"/>
      <c r="F42" s="401"/>
      <c r="G42" s="401" t="n">
        <v>97176</v>
      </c>
      <c r="H42" s="401" t="s">
        <v>6442</v>
      </c>
      <c r="I42" s="401" t="s">
        <v>82</v>
      </c>
      <c r="J42" s="401" t="s">
        <v>6404</v>
      </c>
      <c r="K42" s="402" t="n">
        <v>53.83</v>
      </c>
      <c r="L42" s="401" t="s">
        <v>6405</v>
      </c>
    </row>
    <row r="43" customFormat="false" ht="13.5" hidden="false" customHeight="false" outlineLevel="0" collapsed="false">
      <c r="A43" s="401" t="s">
        <v>6399</v>
      </c>
      <c r="B43" s="401" t="s">
        <v>6400</v>
      </c>
      <c r="C43" s="401" t="s">
        <v>6437</v>
      </c>
      <c r="D43" s="401" t="s">
        <v>6438</v>
      </c>
      <c r="E43" s="402"/>
      <c r="F43" s="401"/>
      <c r="G43" s="401" t="n">
        <v>97177</v>
      </c>
      <c r="H43" s="401" t="s">
        <v>6443</v>
      </c>
      <c r="I43" s="401" t="s">
        <v>82</v>
      </c>
      <c r="J43" s="401" t="s">
        <v>6404</v>
      </c>
      <c r="K43" s="402" t="n">
        <v>65.4</v>
      </c>
      <c r="L43" s="401" t="s">
        <v>6405</v>
      </c>
    </row>
    <row r="44" customFormat="false" ht="13.5" hidden="false" customHeight="false" outlineLevel="0" collapsed="false">
      <c r="A44" s="401" t="s">
        <v>6399</v>
      </c>
      <c r="B44" s="401" t="s">
        <v>6400</v>
      </c>
      <c r="C44" s="401" t="s">
        <v>6437</v>
      </c>
      <c r="D44" s="401" t="s">
        <v>6438</v>
      </c>
      <c r="E44" s="402"/>
      <c r="F44" s="401"/>
      <c r="G44" s="401" t="n">
        <v>97178</v>
      </c>
      <c r="H44" s="401" t="s">
        <v>6444</v>
      </c>
      <c r="I44" s="401" t="s">
        <v>82</v>
      </c>
      <c r="J44" s="401" t="s">
        <v>6404</v>
      </c>
      <c r="K44" s="402" t="n">
        <v>76.98</v>
      </c>
      <c r="L44" s="401" t="s">
        <v>6405</v>
      </c>
    </row>
    <row r="45" customFormat="false" ht="13.5" hidden="false" customHeight="false" outlineLevel="0" collapsed="false">
      <c r="A45" s="401" t="s">
        <v>6399</v>
      </c>
      <c r="B45" s="401" t="s">
        <v>6400</v>
      </c>
      <c r="C45" s="401" t="s">
        <v>6437</v>
      </c>
      <c r="D45" s="401" t="s">
        <v>6438</v>
      </c>
      <c r="E45" s="402"/>
      <c r="F45" s="401"/>
      <c r="G45" s="401" t="n">
        <v>97179</v>
      </c>
      <c r="H45" s="401" t="s">
        <v>6445</v>
      </c>
      <c r="I45" s="401" t="s">
        <v>82</v>
      </c>
      <c r="J45" s="401" t="s">
        <v>6404</v>
      </c>
      <c r="K45" s="402" t="n">
        <v>88.54</v>
      </c>
      <c r="L45" s="401" t="s">
        <v>6405</v>
      </c>
    </row>
    <row r="46" customFormat="false" ht="13.5" hidden="false" customHeight="false" outlineLevel="0" collapsed="false">
      <c r="A46" s="401" t="s">
        <v>6399</v>
      </c>
      <c r="B46" s="401" t="s">
        <v>6400</v>
      </c>
      <c r="C46" s="401" t="s">
        <v>6437</v>
      </c>
      <c r="D46" s="401" t="s">
        <v>6438</v>
      </c>
      <c r="E46" s="402"/>
      <c r="F46" s="401"/>
      <c r="G46" s="401" t="n">
        <v>97180</v>
      </c>
      <c r="H46" s="401" t="s">
        <v>6446</v>
      </c>
      <c r="I46" s="401" t="s">
        <v>82</v>
      </c>
      <c r="J46" s="401" t="s">
        <v>6404</v>
      </c>
      <c r="K46" s="402" t="n">
        <v>100.1</v>
      </c>
      <c r="L46" s="401" t="s">
        <v>6405</v>
      </c>
    </row>
    <row r="47" customFormat="false" ht="13.5" hidden="false" customHeight="false" outlineLevel="0" collapsed="false">
      <c r="A47" s="401" t="s">
        <v>6399</v>
      </c>
      <c r="B47" s="401" t="s">
        <v>6400</v>
      </c>
      <c r="C47" s="401" t="s">
        <v>6437</v>
      </c>
      <c r="D47" s="401" t="s">
        <v>6438</v>
      </c>
      <c r="E47" s="402"/>
      <c r="F47" s="401"/>
      <c r="G47" s="401" t="n">
        <v>97181</v>
      </c>
      <c r="H47" s="401" t="s">
        <v>6447</v>
      </c>
      <c r="I47" s="401" t="s">
        <v>82</v>
      </c>
      <c r="J47" s="401" t="s">
        <v>6404</v>
      </c>
      <c r="K47" s="402" t="n">
        <v>116.57</v>
      </c>
      <c r="L47" s="401" t="s">
        <v>6405</v>
      </c>
    </row>
    <row r="48" customFormat="false" ht="13.5" hidden="false" customHeight="false" outlineLevel="0" collapsed="false">
      <c r="A48" s="401" t="s">
        <v>6399</v>
      </c>
      <c r="B48" s="401" t="s">
        <v>6400</v>
      </c>
      <c r="C48" s="401" t="s">
        <v>6437</v>
      </c>
      <c r="D48" s="401" t="s">
        <v>6438</v>
      </c>
      <c r="E48" s="402"/>
      <c r="F48" s="401"/>
      <c r="G48" s="401" t="n">
        <v>97182</v>
      </c>
      <c r="H48" s="401" t="s">
        <v>6448</v>
      </c>
      <c r="I48" s="401" t="s">
        <v>82</v>
      </c>
      <c r="J48" s="401" t="s">
        <v>6404</v>
      </c>
      <c r="K48" s="402" t="n">
        <v>128.65</v>
      </c>
      <c r="L48" s="401" t="s">
        <v>6405</v>
      </c>
    </row>
    <row r="49" customFormat="false" ht="13.5" hidden="false" customHeight="false" outlineLevel="0" collapsed="false">
      <c r="A49" s="401" t="s">
        <v>6399</v>
      </c>
      <c r="B49" s="401" t="s">
        <v>6400</v>
      </c>
      <c r="C49" s="401" t="s">
        <v>6437</v>
      </c>
      <c r="D49" s="401" t="s">
        <v>6438</v>
      </c>
      <c r="E49" s="402"/>
      <c r="F49" s="401"/>
      <c r="G49" s="401" t="n">
        <v>97183</v>
      </c>
      <c r="H49" s="401" t="s">
        <v>6449</v>
      </c>
      <c r="I49" s="401" t="s">
        <v>82</v>
      </c>
      <c r="J49" s="401" t="s">
        <v>6404</v>
      </c>
      <c r="K49" s="402" t="n">
        <v>29.99</v>
      </c>
      <c r="L49" s="401" t="s">
        <v>6405</v>
      </c>
    </row>
    <row r="50" customFormat="false" ht="13.5" hidden="false" customHeight="false" outlineLevel="0" collapsed="false">
      <c r="A50" s="401" t="s">
        <v>6399</v>
      </c>
      <c r="B50" s="401" t="s">
        <v>6400</v>
      </c>
      <c r="C50" s="401" t="s">
        <v>6437</v>
      </c>
      <c r="D50" s="401" t="s">
        <v>6438</v>
      </c>
      <c r="E50" s="402"/>
      <c r="F50" s="401"/>
      <c r="G50" s="401" t="n">
        <v>97184</v>
      </c>
      <c r="H50" s="401" t="s">
        <v>6450</v>
      </c>
      <c r="I50" s="401" t="s">
        <v>82</v>
      </c>
      <c r="J50" s="401" t="s">
        <v>6404</v>
      </c>
      <c r="K50" s="402" t="n">
        <v>34.81</v>
      </c>
      <c r="L50" s="401" t="s">
        <v>6405</v>
      </c>
    </row>
    <row r="51" customFormat="false" ht="13.5" hidden="false" customHeight="false" outlineLevel="0" collapsed="false">
      <c r="A51" s="401" t="s">
        <v>6399</v>
      </c>
      <c r="B51" s="401" t="s">
        <v>6400</v>
      </c>
      <c r="C51" s="401" t="s">
        <v>6437</v>
      </c>
      <c r="D51" s="401" t="s">
        <v>6438</v>
      </c>
      <c r="E51" s="402"/>
      <c r="F51" s="401"/>
      <c r="G51" s="401" t="n">
        <v>97185</v>
      </c>
      <c r="H51" s="401" t="s">
        <v>6451</v>
      </c>
      <c r="I51" s="401" t="s">
        <v>82</v>
      </c>
      <c r="J51" s="401" t="s">
        <v>6404</v>
      </c>
      <c r="K51" s="402" t="n">
        <v>39.64</v>
      </c>
      <c r="L51" s="401" t="s">
        <v>6405</v>
      </c>
    </row>
    <row r="52" customFormat="false" ht="13.5" hidden="false" customHeight="false" outlineLevel="0" collapsed="false">
      <c r="A52" s="401" t="s">
        <v>6399</v>
      </c>
      <c r="B52" s="401" t="s">
        <v>6400</v>
      </c>
      <c r="C52" s="401" t="s">
        <v>6437</v>
      </c>
      <c r="D52" s="401" t="s">
        <v>6438</v>
      </c>
      <c r="E52" s="402"/>
      <c r="F52" s="401"/>
      <c r="G52" s="401" t="n">
        <v>97186</v>
      </c>
      <c r="H52" s="401" t="s">
        <v>6452</v>
      </c>
      <c r="I52" s="401" t="s">
        <v>82</v>
      </c>
      <c r="J52" s="401" t="s">
        <v>6404</v>
      </c>
      <c r="K52" s="402" t="n">
        <v>44.45</v>
      </c>
      <c r="L52" s="401" t="s">
        <v>6405</v>
      </c>
    </row>
    <row r="53" customFormat="false" ht="13.5" hidden="false" customHeight="false" outlineLevel="0" collapsed="false">
      <c r="A53" s="401" t="s">
        <v>6399</v>
      </c>
      <c r="B53" s="401" t="s">
        <v>6400</v>
      </c>
      <c r="C53" s="401" t="s">
        <v>6437</v>
      </c>
      <c r="D53" s="401" t="s">
        <v>6438</v>
      </c>
      <c r="E53" s="402"/>
      <c r="F53" s="401"/>
      <c r="G53" s="401" t="n">
        <v>97187</v>
      </c>
      <c r="H53" s="401" t="s">
        <v>6453</v>
      </c>
      <c r="I53" s="401" t="s">
        <v>82</v>
      </c>
      <c r="J53" s="401" t="s">
        <v>6404</v>
      </c>
      <c r="K53" s="402" t="n">
        <v>54.08</v>
      </c>
      <c r="L53" s="401" t="s">
        <v>6405</v>
      </c>
    </row>
    <row r="54" customFormat="false" ht="13.5" hidden="false" customHeight="false" outlineLevel="0" collapsed="false">
      <c r="A54" s="401" t="s">
        <v>6399</v>
      </c>
      <c r="B54" s="401" t="s">
        <v>6400</v>
      </c>
      <c r="C54" s="401" t="s">
        <v>6437</v>
      </c>
      <c r="D54" s="401" t="s">
        <v>6438</v>
      </c>
      <c r="E54" s="402"/>
      <c r="F54" s="401"/>
      <c r="G54" s="401" t="n">
        <v>97188</v>
      </c>
      <c r="H54" s="401" t="s">
        <v>6454</v>
      </c>
      <c r="I54" s="401" t="s">
        <v>82</v>
      </c>
      <c r="J54" s="401" t="s">
        <v>6404</v>
      </c>
      <c r="K54" s="402" t="n">
        <v>63.73</v>
      </c>
      <c r="L54" s="401" t="s">
        <v>6405</v>
      </c>
    </row>
    <row r="55" customFormat="false" ht="13.5" hidden="false" customHeight="false" outlineLevel="0" collapsed="false">
      <c r="A55" s="401" t="s">
        <v>6399</v>
      </c>
      <c r="B55" s="401" t="s">
        <v>6400</v>
      </c>
      <c r="C55" s="401" t="s">
        <v>6437</v>
      </c>
      <c r="D55" s="401" t="s">
        <v>6438</v>
      </c>
      <c r="E55" s="402"/>
      <c r="F55" s="401"/>
      <c r="G55" s="401" t="n">
        <v>97189</v>
      </c>
      <c r="H55" s="401" t="s">
        <v>6455</v>
      </c>
      <c r="I55" s="401" t="s">
        <v>82</v>
      </c>
      <c r="J55" s="401" t="s">
        <v>6404</v>
      </c>
      <c r="K55" s="402" t="n">
        <v>73.36</v>
      </c>
      <c r="L55" s="401" t="s">
        <v>6405</v>
      </c>
    </row>
    <row r="56" customFormat="false" ht="13.5" hidden="false" customHeight="false" outlineLevel="0" collapsed="false">
      <c r="A56" s="401" t="s">
        <v>6399</v>
      </c>
      <c r="B56" s="401" t="s">
        <v>6400</v>
      </c>
      <c r="C56" s="401" t="s">
        <v>6437</v>
      </c>
      <c r="D56" s="401" t="s">
        <v>6438</v>
      </c>
      <c r="E56" s="402"/>
      <c r="F56" s="401"/>
      <c r="G56" s="401" t="n">
        <v>97190</v>
      </c>
      <c r="H56" s="401" t="s">
        <v>6456</v>
      </c>
      <c r="I56" s="401" t="s">
        <v>82</v>
      </c>
      <c r="J56" s="401" t="s">
        <v>6404</v>
      </c>
      <c r="K56" s="402" t="n">
        <v>82.98</v>
      </c>
      <c r="L56" s="401" t="s">
        <v>6405</v>
      </c>
    </row>
    <row r="57" customFormat="false" ht="13.5" hidden="false" customHeight="false" outlineLevel="0" collapsed="false">
      <c r="A57" s="401" t="s">
        <v>6399</v>
      </c>
      <c r="B57" s="401" t="s">
        <v>6400</v>
      </c>
      <c r="C57" s="401" t="s">
        <v>6437</v>
      </c>
      <c r="D57" s="401" t="s">
        <v>6438</v>
      </c>
      <c r="E57" s="402"/>
      <c r="F57" s="401"/>
      <c r="G57" s="401" t="n">
        <v>97191</v>
      </c>
      <c r="H57" s="401" t="s">
        <v>6457</v>
      </c>
      <c r="I57" s="401" t="s">
        <v>82</v>
      </c>
      <c r="J57" s="401" t="s">
        <v>6404</v>
      </c>
      <c r="K57" s="402" t="n">
        <v>96.36</v>
      </c>
      <c r="L57" s="401" t="s">
        <v>6405</v>
      </c>
    </row>
    <row r="58" customFormat="false" ht="13.5" hidden="false" customHeight="false" outlineLevel="0" collapsed="false">
      <c r="A58" s="401" t="s">
        <v>6399</v>
      </c>
      <c r="B58" s="401" t="s">
        <v>6400</v>
      </c>
      <c r="C58" s="401" t="s">
        <v>6437</v>
      </c>
      <c r="D58" s="401" t="s">
        <v>6438</v>
      </c>
      <c r="E58" s="402"/>
      <c r="F58" s="401"/>
      <c r="G58" s="401" t="n">
        <v>97192</v>
      </c>
      <c r="H58" s="401" t="s">
        <v>6458</v>
      </c>
      <c r="I58" s="401" t="s">
        <v>82</v>
      </c>
      <c r="J58" s="401" t="s">
        <v>6404</v>
      </c>
      <c r="K58" s="402" t="n">
        <v>106.39</v>
      </c>
      <c r="L58" s="401" t="s">
        <v>6405</v>
      </c>
    </row>
    <row r="59" customFormat="false" ht="13.5" hidden="false" customHeight="false" outlineLevel="0" collapsed="false">
      <c r="A59" s="401" t="s">
        <v>6399</v>
      </c>
      <c r="B59" s="401" t="s">
        <v>6400</v>
      </c>
      <c r="C59" s="401" t="s">
        <v>6459</v>
      </c>
      <c r="D59" s="401" t="s">
        <v>6460</v>
      </c>
      <c r="E59" s="402"/>
      <c r="F59" s="401"/>
      <c r="G59" s="401" t="n">
        <v>90694</v>
      </c>
      <c r="H59" s="401" t="s">
        <v>6461</v>
      </c>
      <c r="I59" s="401" t="s">
        <v>82</v>
      </c>
      <c r="J59" s="401" t="s">
        <v>6404</v>
      </c>
      <c r="K59" s="402" t="n">
        <v>46.76</v>
      </c>
      <c r="L59" s="401" t="s">
        <v>6405</v>
      </c>
    </row>
    <row r="60" customFormat="false" ht="13.5" hidden="false" customHeight="false" outlineLevel="0" collapsed="false">
      <c r="A60" s="401" t="s">
        <v>6399</v>
      </c>
      <c r="B60" s="401" t="s">
        <v>6400</v>
      </c>
      <c r="C60" s="401" t="s">
        <v>6459</v>
      </c>
      <c r="D60" s="401" t="s">
        <v>6460</v>
      </c>
      <c r="E60" s="402"/>
      <c r="F60" s="401"/>
      <c r="G60" s="401" t="n">
        <v>90695</v>
      </c>
      <c r="H60" s="401" t="s">
        <v>6462</v>
      </c>
      <c r="I60" s="401" t="s">
        <v>82</v>
      </c>
      <c r="J60" s="401" t="s">
        <v>6404</v>
      </c>
      <c r="K60" s="402" t="n">
        <v>97.71</v>
      </c>
      <c r="L60" s="401" t="s">
        <v>6405</v>
      </c>
    </row>
    <row r="61" customFormat="false" ht="13.5" hidden="false" customHeight="false" outlineLevel="0" collapsed="false">
      <c r="A61" s="401" t="s">
        <v>6399</v>
      </c>
      <c r="B61" s="401" t="s">
        <v>6400</v>
      </c>
      <c r="C61" s="401" t="s">
        <v>6459</v>
      </c>
      <c r="D61" s="401" t="s">
        <v>6460</v>
      </c>
      <c r="E61" s="402"/>
      <c r="F61" s="401"/>
      <c r="G61" s="401" t="n">
        <v>90696</v>
      </c>
      <c r="H61" s="401" t="s">
        <v>6463</v>
      </c>
      <c r="I61" s="401" t="s">
        <v>82</v>
      </c>
      <c r="J61" s="401" t="s">
        <v>6404</v>
      </c>
      <c r="K61" s="402" t="n">
        <v>145.31</v>
      </c>
      <c r="L61" s="401" t="s">
        <v>6405</v>
      </c>
    </row>
    <row r="62" customFormat="false" ht="13.5" hidden="false" customHeight="false" outlineLevel="0" collapsed="false">
      <c r="A62" s="401" t="s">
        <v>6399</v>
      </c>
      <c r="B62" s="401" t="s">
        <v>6400</v>
      </c>
      <c r="C62" s="401" t="s">
        <v>6459</v>
      </c>
      <c r="D62" s="401" t="s">
        <v>6460</v>
      </c>
      <c r="E62" s="402"/>
      <c r="F62" s="401"/>
      <c r="G62" s="401" t="n">
        <v>90697</v>
      </c>
      <c r="H62" s="401" t="s">
        <v>6464</v>
      </c>
      <c r="I62" s="401" t="s">
        <v>82</v>
      </c>
      <c r="J62" s="401" t="s">
        <v>6404</v>
      </c>
      <c r="K62" s="402" t="n">
        <v>245.23</v>
      </c>
      <c r="L62" s="401" t="s">
        <v>6405</v>
      </c>
    </row>
    <row r="63" customFormat="false" ht="13.5" hidden="false" customHeight="false" outlineLevel="0" collapsed="false">
      <c r="A63" s="401" t="s">
        <v>6399</v>
      </c>
      <c r="B63" s="401" t="s">
        <v>6400</v>
      </c>
      <c r="C63" s="401" t="s">
        <v>6459</v>
      </c>
      <c r="D63" s="401" t="s">
        <v>6460</v>
      </c>
      <c r="E63" s="402"/>
      <c r="F63" s="401"/>
      <c r="G63" s="401" t="n">
        <v>90698</v>
      </c>
      <c r="H63" s="401" t="s">
        <v>6465</v>
      </c>
      <c r="I63" s="401" t="s">
        <v>82</v>
      </c>
      <c r="J63" s="401" t="s">
        <v>6404</v>
      </c>
      <c r="K63" s="402" t="n">
        <v>393.57</v>
      </c>
      <c r="L63" s="401" t="s">
        <v>6405</v>
      </c>
    </row>
    <row r="64" customFormat="false" ht="13.5" hidden="false" customHeight="false" outlineLevel="0" collapsed="false">
      <c r="A64" s="401" t="s">
        <v>6399</v>
      </c>
      <c r="B64" s="401" t="s">
        <v>6400</v>
      </c>
      <c r="C64" s="401" t="s">
        <v>6459</v>
      </c>
      <c r="D64" s="401" t="s">
        <v>6460</v>
      </c>
      <c r="E64" s="402"/>
      <c r="F64" s="401"/>
      <c r="G64" s="401" t="n">
        <v>90699</v>
      </c>
      <c r="H64" s="401" t="s">
        <v>6466</v>
      </c>
      <c r="I64" s="401" t="s">
        <v>82</v>
      </c>
      <c r="J64" s="401" t="s">
        <v>6404</v>
      </c>
      <c r="K64" s="402" t="n">
        <v>486.69</v>
      </c>
      <c r="L64" s="401" t="s">
        <v>6405</v>
      </c>
    </row>
    <row r="65" customFormat="false" ht="13.5" hidden="false" customHeight="false" outlineLevel="0" collapsed="false">
      <c r="A65" s="401" t="s">
        <v>6399</v>
      </c>
      <c r="B65" s="401" t="s">
        <v>6400</v>
      </c>
      <c r="C65" s="401" t="s">
        <v>6459</v>
      </c>
      <c r="D65" s="401" t="s">
        <v>6460</v>
      </c>
      <c r="E65" s="402"/>
      <c r="F65" s="401"/>
      <c r="G65" s="401" t="n">
        <v>90700</v>
      </c>
      <c r="H65" s="401" t="s">
        <v>6467</v>
      </c>
      <c r="I65" s="401" t="s">
        <v>82</v>
      </c>
      <c r="J65" s="401" t="s">
        <v>6404</v>
      </c>
      <c r="K65" s="402" t="n">
        <v>631.34</v>
      </c>
      <c r="L65" s="401" t="s">
        <v>6405</v>
      </c>
    </row>
    <row r="66" customFormat="false" ht="13.5" hidden="false" customHeight="false" outlineLevel="0" collapsed="false">
      <c r="A66" s="401" t="s">
        <v>6399</v>
      </c>
      <c r="B66" s="401" t="s">
        <v>6400</v>
      </c>
      <c r="C66" s="401" t="s">
        <v>6459</v>
      </c>
      <c r="D66" s="401" t="s">
        <v>6460</v>
      </c>
      <c r="E66" s="402"/>
      <c r="F66" s="401"/>
      <c r="G66" s="401" t="n">
        <v>90701</v>
      </c>
      <c r="H66" s="401" t="s">
        <v>6468</v>
      </c>
      <c r="I66" s="401" t="s">
        <v>82</v>
      </c>
      <c r="J66" s="401" t="s">
        <v>6404</v>
      </c>
      <c r="K66" s="402" t="n">
        <v>78.85</v>
      </c>
      <c r="L66" s="401" t="s">
        <v>6405</v>
      </c>
    </row>
    <row r="67" customFormat="false" ht="13.5" hidden="false" customHeight="false" outlineLevel="0" collapsed="false">
      <c r="A67" s="401" t="s">
        <v>6399</v>
      </c>
      <c r="B67" s="401" t="s">
        <v>6400</v>
      </c>
      <c r="C67" s="401" t="s">
        <v>6459</v>
      </c>
      <c r="D67" s="401" t="s">
        <v>6460</v>
      </c>
      <c r="E67" s="402"/>
      <c r="F67" s="401"/>
      <c r="G67" s="401" t="n">
        <v>90702</v>
      </c>
      <c r="H67" s="401" t="s">
        <v>6469</v>
      </c>
      <c r="I67" s="401" t="s">
        <v>82</v>
      </c>
      <c r="J67" s="401" t="s">
        <v>6404</v>
      </c>
      <c r="K67" s="402" t="n">
        <v>126.66</v>
      </c>
      <c r="L67" s="401" t="s">
        <v>6405</v>
      </c>
    </row>
    <row r="68" customFormat="false" ht="13.5" hidden="false" customHeight="false" outlineLevel="0" collapsed="false">
      <c r="A68" s="401" t="s">
        <v>6399</v>
      </c>
      <c r="B68" s="401" t="s">
        <v>6400</v>
      </c>
      <c r="C68" s="401" t="s">
        <v>6459</v>
      </c>
      <c r="D68" s="401" t="s">
        <v>6460</v>
      </c>
      <c r="E68" s="402"/>
      <c r="F68" s="401"/>
      <c r="G68" s="401" t="n">
        <v>90703</v>
      </c>
      <c r="H68" s="401" t="s">
        <v>6470</v>
      </c>
      <c r="I68" s="401" t="s">
        <v>82</v>
      </c>
      <c r="J68" s="401" t="s">
        <v>6404</v>
      </c>
      <c r="K68" s="402" t="n">
        <v>209.29</v>
      </c>
      <c r="L68" s="401" t="s">
        <v>6405</v>
      </c>
    </row>
    <row r="69" customFormat="false" ht="13.5" hidden="false" customHeight="false" outlineLevel="0" collapsed="false">
      <c r="A69" s="401" t="s">
        <v>6399</v>
      </c>
      <c r="B69" s="401" t="s">
        <v>6400</v>
      </c>
      <c r="C69" s="401" t="s">
        <v>6459</v>
      </c>
      <c r="D69" s="401" t="s">
        <v>6460</v>
      </c>
      <c r="E69" s="402"/>
      <c r="F69" s="401"/>
      <c r="G69" s="401" t="n">
        <v>90704</v>
      </c>
      <c r="H69" s="401" t="s">
        <v>6471</v>
      </c>
      <c r="I69" s="401" t="s">
        <v>82</v>
      </c>
      <c r="J69" s="401" t="s">
        <v>6404</v>
      </c>
      <c r="K69" s="402" t="n">
        <v>295.85</v>
      </c>
      <c r="L69" s="401" t="s">
        <v>6405</v>
      </c>
    </row>
    <row r="70" customFormat="false" ht="13.5" hidden="false" customHeight="false" outlineLevel="0" collapsed="false">
      <c r="A70" s="401" t="s">
        <v>6399</v>
      </c>
      <c r="B70" s="401" t="s">
        <v>6400</v>
      </c>
      <c r="C70" s="401" t="s">
        <v>6459</v>
      </c>
      <c r="D70" s="401" t="s">
        <v>6460</v>
      </c>
      <c r="E70" s="402"/>
      <c r="F70" s="401"/>
      <c r="G70" s="401" t="n">
        <v>90705</v>
      </c>
      <c r="H70" s="401" t="s">
        <v>6472</v>
      </c>
      <c r="I70" s="401" t="s">
        <v>82</v>
      </c>
      <c r="J70" s="401" t="s">
        <v>6404</v>
      </c>
      <c r="K70" s="402" t="n">
        <v>405.09</v>
      </c>
      <c r="L70" s="401" t="s">
        <v>6405</v>
      </c>
    </row>
    <row r="71" customFormat="false" ht="13.5" hidden="false" customHeight="false" outlineLevel="0" collapsed="false">
      <c r="A71" s="401" t="s">
        <v>6399</v>
      </c>
      <c r="B71" s="401" t="s">
        <v>6400</v>
      </c>
      <c r="C71" s="401" t="s">
        <v>6459</v>
      </c>
      <c r="D71" s="401" t="s">
        <v>6460</v>
      </c>
      <c r="E71" s="402"/>
      <c r="F71" s="401"/>
      <c r="G71" s="401" t="n">
        <v>90706</v>
      </c>
      <c r="H71" s="401" t="s">
        <v>6473</v>
      </c>
      <c r="I71" s="401" t="s">
        <v>82</v>
      </c>
      <c r="J71" s="401" t="s">
        <v>6404</v>
      </c>
      <c r="K71" s="402" t="n">
        <v>474.6</v>
      </c>
      <c r="L71" s="401" t="s">
        <v>6405</v>
      </c>
    </row>
    <row r="72" customFormat="false" ht="13.5" hidden="false" customHeight="false" outlineLevel="0" collapsed="false">
      <c r="A72" s="401" t="s">
        <v>6399</v>
      </c>
      <c r="B72" s="401" t="s">
        <v>6400</v>
      </c>
      <c r="C72" s="401" t="s">
        <v>6459</v>
      </c>
      <c r="D72" s="401" t="s">
        <v>6460</v>
      </c>
      <c r="E72" s="402"/>
      <c r="F72" s="401"/>
      <c r="G72" s="401" t="n">
        <v>90708</v>
      </c>
      <c r="H72" s="401" t="s">
        <v>6474</v>
      </c>
      <c r="I72" s="401" t="s">
        <v>82</v>
      </c>
      <c r="J72" s="401" t="s">
        <v>6404</v>
      </c>
      <c r="K72" s="402" t="n">
        <v>713.59</v>
      </c>
      <c r="L72" s="401" t="s">
        <v>6405</v>
      </c>
    </row>
    <row r="73" customFormat="false" ht="13.5" hidden="false" customHeight="false" outlineLevel="0" collapsed="false">
      <c r="A73" s="401" t="s">
        <v>6399</v>
      </c>
      <c r="B73" s="401" t="s">
        <v>6400</v>
      </c>
      <c r="C73" s="401" t="s">
        <v>6459</v>
      </c>
      <c r="D73" s="401" t="s">
        <v>6460</v>
      </c>
      <c r="E73" s="402"/>
      <c r="F73" s="401"/>
      <c r="G73" s="401" t="n">
        <v>90724</v>
      </c>
      <c r="H73" s="401" t="s">
        <v>6475</v>
      </c>
      <c r="I73" s="401" t="s">
        <v>45</v>
      </c>
      <c r="J73" s="401" t="s">
        <v>6476</v>
      </c>
      <c r="K73" s="402" t="n">
        <v>21.5</v>
      </c>
      <c r="L73" s="401" t="s">
        <v>6405</v>
      </c>
    </row>
    <row r="74" customFormat="false" ht="13.5" hidden="false" customHeight="false" outlineLevel="0" collapsed="false">
      <c r="A74" s="401" t="s">
        <v>6399</v>
      </c>
      <c r="B74" s="401" t="s">
        <v>6400</v>
      </c>
      <c r="C74" s="401" t="s">
        <v>6459</v>
      </c>
      <c r="D74" s="401" t="s">
        <v>6460</v>
      </c>
      <c r="E74" s="402"/>
      <c r="F74" s="401"/>
      <c r="G74" s="401" t="n">
        <v>90725</v>
      </c>
      <c r="H74" s="401" t="s">
        <v>6477</v>
      </c>
      <c r="I74" s="401" t="s">
        <v>45</v>
      </c>
      <c r="J74" s="401" t="s">
        <v>6476</v>
      </c>
      <c r="K74" s="402" t="n">
        <v>26.49</v>
      </c>
      <c r="L74" s="401" t="s">
        <v>6405</v>
      </c>
    </row>
    <row r="75" customFormat="false" ht="13.5" hidden="false" customHeight="false" outlineLevel="0" collapsed="false">
      <c r="A75" s="401" t="s">
        <v>6399</v>
      </c>
      <c r="B75" s="401" t="s">
        <v>6400</v>
      </c>
      <c r="C75" s="401" t="s">
        <v>6459</v>
      </c>
      <c r="D75" s="401" t="s">
        <v>6460</v>
      </c>
      <c r="E75" s="402"/>
      <c r="F75" s="401"/>
      <c r="G75" s="401" t="n">
        <v>90726</v>
      </c>
      <c r="H75" s="401" t="s">
        <v>6478</v>
      </c>
      <c r="I75" s="401" t="s">
        <v>45</v>
      </c>
      <c r="J75" s="401" t="s">
        <v>6476</v>
      </c>
      <c r="K75" s="402" t="n">
        <v>31.55</v>
      </c>
      <c r="L75" s="401" t="s">
        <v>6405</v>
      </c>
    </row>
    <row r="76" customFormat="false" ht="13.5" hidden="false" customHeight="false" outlineLevel="0" collapsed="false">
      <c r="A76" s="401" t="s">
        <v>6399</v>
      </c>
      <c r="B76" s="401" t="s">
        <v>6400</v>
      </c>
      <c r="C76" s="401" t="s">
        <v>6459</v>
      </c>
      <c r="D76" s="401" t="s">
        <v>6460</v>
      </c>
      <c r="E76" s="402"/>
      <c r="F76" s="401"/>
      <c r="G76" s="401" t="n">
        <v>90727</v>
      </c>
      <c r="H76" s="401" t="s">
        <v>6479</v>
      </c>
      <c r="I76" s="401" t="s">
        <v>45</v>
      </c>
      <c r="J76" s="401" t="s">
        <v>6476</v>
      </c>
      <c r="K76" s="402" t="n">
        <v>36.55</v>
      </c>
      <c r="L76" s="401" t="s">
        <v>6405</v>
      </c>
    </row>
    <row r="77" customFormat="false" ht="13.5" hidden="false" customHeight="false" outlineLevel="0" collapsed="false">
      <c r="A77" s="401" t="s">
        <v>6399</v>
      </c>
      <c r="B77" s="401" t="s">
        <v>6400</v>
      </c>
      <c r="C77" s="401" t="s">
        <v>6459</v>
      </c>
      <c r="D77" s="401" t="s">
        <v>6460</v>
      </c>
      <c r="E77" s="402"/>
      <c r="F77" s="401"/>
      <c r="G77" s="401" t="n">
        <v>90728</v>
      </c>
      <c r="H77" s="401" t="s">
        <v>6480</v>
      </c>
      <c r="I77" s="401" t="s">
        <v>45</v>
      </c>
      <c r="J77" s="401" t="s">
        <v>6476</v>
      </c>
      <c r="K77" s="402" t="n">
        <v>41.54</v>
      </c>
      <c r="L77" s="401" t="s">
        <v>6405</v>
      </c>
    </row>
    <row r="78" customFormat="false" ht="13.5" hidden="false" customHeight="false" outlineLevel="0" collapsed="false">
      <c r="A78" s="401" t="s">
        <v>6399</v>
      </c>
      <c r="B78" s="401" t="s">
        <v>6400</v>
      </c>
      <c r="C78" s="401" t="s">
        <v>6459</v>
      </c>
      <c r="D78" s="401" t="s">
        <v>6460</v>
      </c>
      <c r="E78" s="402"/>
      <c r="F78" s="401"/>
      <c r="G78" s="401" t="n">
        <v>90729</v>
      </c>
      <c r="H78" s="401" t="s">
        <v>6481</v>
      </c>
      <c r="I78" s="401" t="s">
        <v>45</v>
      </c>
      <c r="J78" s="401" t="s">
        <v>6476</v>
      </c>
      <c r="K78" s="402" t="n">
        <v>46.54</v>
      </c>
      <c r="L78" s="401" t="s">
        <v>6405</v>
      </c>
    </row>
    <row r="79" customFormat="false" ht="13.5" hidden="false" customHeight="false" outlineLevel="0" collapsed="false">
      <c r="A79" s="401" t="s">
        <v>6399</v>
      </c>
      <c r="B79" s="401" t="s">
        <v>6400</v>
      </c>
      <c r="C79" s="401" t="s">
        <v>6459</v>
      </c>
      <c r="D79" s="401" t="s">
        <v>6460</v>
      </c>
      <c r="E79" s="402"/>
      <c r="F79" s="401"/>
      <c r="G79" s="401" t="n">
        <v>90730</v>
      </c>
      <c r="H79" s="401" t="s">
        <v>6482</v>
      </c>
      <c r="I79" s="401" t="s">
        <v>45</v>
      </c>
      <c r="J79" s="401" t="s">
        <v>6476</v>
      </c>
      <c r="K79" s="402" t="n">
        <v>51.53</v>
      </c>
      <c r="L79" s="401" t="s">
        <v>6405</v>
      </c>
    </row>
    <row r="80" customFormat="false" ht="13.5" hidden="false" customHeight="false" outlineLevel="0" collapsed="false">
      <c r="A80" s="401" t="s">
        <v>6399</v>
      </c>
      <c r="B80" s="401" t="s">
        <v>6400</v>
      </c>
      <c r="C80" s="401" t="s">
        <v>6459</v>
      </c>
      <c r="D80" s="401" t="s">
        <v>6460</v>
      </c>
      <c r="E80" s="402"/>
      <c r="F80" s="401"/>
      <c r="G80" s="401" t="n">
        <v>90731</v>
      </c>
      <c r="H80" s="401" t="s">
        <v>6483</v>
      </c>
      <c r="I80" s="401" t="s">
        <v>45</v>
      </c>
      <c r="J80" s="401" t="s">
        <v>6476</v>
      </c>
      <c r="K80" s="402" t="n">
        <v>56.52</v>
      </c>
      <c r="L80" s="401" t="s">
        <v>6405</v>
      </c>
    </row>
    <row r="81" customFormat="false" ht="13.5" hidden="false" customHeight="false" outlineLevel="0" collapsed="false">
      <c r="A81" s="401" t="s">
        <v>6399</v>
      </c>
      <c r="B81" s="401" t="s">
        <v>6400</v>
      </c>
      <c r="C81" s="401" t="s">
        <v>6459</v>
      </c>
      <c r="D81" s="401" t="s">
        <v>6460</v>
      </c>
      <c r="E81" s="402"/>
      <c r="F81" s="401"/>
      <c r="G81" s="401" t="n">
        <v>90732</v>
      </c>
      <c r="H81" s="401" t="s">
        <v>6484</v>
      </c>
      <c r="I81" s="401" t="s">
        <v>45</v>
      </c>
      <c r="J81" s="401" t="s">
        <v>6476</v>
      </c>
      <c r="K81" s="402" t="n">
        <v>71.51</v>
      </c>
      <c r="L81" s="401" t="s">
        <v>6405</v>
      </c>
    </row>
    <row r="82" customFormat="false" ht="13.5" hidden="false" customHeight="false" outlineLevel="0" collapsed="false">
      <c r="A82" s="401" t="s">
        <v>6399</v>
      </c>
      <c r="B82" s="401" t="s">
        <v>6400</v>
      </c>
      <c r="C82" s="401" t="s">
        <v>6459</v>
      </c>
      <c r="D82" s="401" t="s">
        <v>6460</v>
      </c>
      <c r="E82" s="402"/>
      <c r="F82" s="401"/>
      <c r="G82" s="401" t="n">
        <v>90733</v>
      </c>
      <c r="H82" s="401" t="s">
        <v>6485</v>
      </c>
      <c r="I82" s="401" t="s">
        <v>82</v>
      </c>
      <c r="J82" s="401" t="s">
        <v>6476</v>
      </c>
      <c r="K82" s="402" t="n">
        <v>2.99</v>
      </c>
      <c r="L82" s="401" t="s">
        <v>6405</v>
      </c>
    </row>
    <row r="83" customFormat="false" ht="13.5" hidden="false" customHeight="false" outlineLevel="0" collapsed="false">
      <c r="A83" s="401" t="s">
        <v>6399</v>
      </c>
      <c r="B83" s="401" t="s">
        <v>6400</v>
      </c>
      <c r="C83" s="401" t="s">
        <v>6459</v>
      </c>
      <c r="D83" s="401" t="s">
        <v>6460</v>
      </c>
      <c r="E83" s="402"/>
      <c r="F83" s="401"/>
      <c r="G83" s="401" t="n">
        <v>90734</v>
      </c>
      <c r="H83" s="401" t="s">
        <v>6486</v>
      </c>
      <c r="I83" s="401" t="s">
        <v>82</v>
      </c>
      <c r="J83" s="401" t="s">
        <v>6476</v>
      </c>
      <c r="K83" s="402" t="n">
        <v>3.54</v>
      </c>
      <c r="L83" s="401" t="s">
        <v>6405</v>
      </c>
    </row>
    <row r="84" customFormat="false" ht="13.5" hidden="false" customHeight="false" outlineLevel="0" collapsed="false">
      <c r="A84" s="401" t="s">
        <v>6399</v>
      </c>
      <c r="B84" s="401" t="s">
        <v>6400</v>
      </c>
      <c r="C84" s="401" t="s">
        <v>6459</v>
      </c>
      <c r="D84" s="401" t="s">
        <v>6460</v>
      </c>
      <c r="E84" s="402"/>
      <c r="F84" s="401"/>
      <c r="G84" s="401" t="n">
        <v>90735</v>
      </c>
      <c r="H84" s="401" t="s">
        <v>6487</v>
      </c>
      <c r="I84" s="401" t="s">
        <v>82</v>
      </c>
      <c r="J84" s="401" t="s">
        <v>6476</v>
      </c>
      <c r="K84" s="402" t="n">
        <v>4.09</v>
      </c>
      <c r="L84" s="401" t="s">
        <v>6405</v>
      </c>
    </row>
    <row r="85" customFormat="false" ht="13.5" hidden="false" customHeight="false" outlineLevel="0" collapsed="false">
      <c r="A85" s="401" t="s">
        <v>6399</v>
      </c>
      <c r="B85" s="401" t="s">
        <v>6400</v>
      </c>
      <c r="C85" s="401" t="s">
        <v>6459</v>
      </c>
      <c r="D85" s="401" t="s">
        <v>6460</v>
      </c>
      <c r="E85" s="402"/>
      <c r="F85" s="401"/>
      <c r="G85" s="401" t="n">
        <v>90736</v>
      </c>
      <c r="H85" s="401" t="s">
        <v>6488</v>
      </c>
      <c r="I85" s="401" t="s">
        <v>82</v>
      </c>
      <c r="J85" s="401" t="s">
        <v>6476</v>
      </c>
      <c r="K85" s="402" t="n">
        <v>4.64</v>
      </c>
      <c r="L85" s="401" t="s">
        <v>6405</v>
      </c>
    </row>
    <row r="86" customFormat="false" ht="13.5" hidden="false" customHeight="false" outlineLevel="0" collapsed="false">
      <c r="A86" s="401" t="s">
        <v>6399</v>
      </c>
      <c r="B86" s="401" t="s">
        <v>6400</v>
      </c>
      <c r="C86" s="401" t="s">
        <v>6459</v>
      </c>
      <c r="D86" s="401" t="s">
        <v>6460</v>
      </c>
      <c r="E86" s="402"/>
      <c r="F86" s="401"/>
      <c r="G86" s="401" t="n">
        <v>90737</v>
      </c>
      <c r="H86" s="401" t="s">
        <v>6489</v>
      </c>
      <c r="I86" s="401" t="s">
        <v>82</v>
      </c>
      <c r="J86" s="401" t="s">
        <v>6476</v>
      </c>
      <c r="K86" s="402" t="n">
        <v>5.19</v>
      </c>
      <c r="L86" s="401" t="s">
        <v>6405</v>
      </c>
    </row>
    <row r="87" customFormat="false" ht="13.5" hidden="false" customHeight="false" outlineLevel="0" collapsed="false">
      <c r="A87" s="401" t="s">
        <v>6399</v>
      </c>
      <c r="B87" s="401" t="s">
        <v>6400</v>
      </c>
      <c r="C87" s="401" t="s">
        <v>6459</v>
      </c>
      <c r="D87" s="401" t="s">
        <v>6460</v>
      </c>
      <c r="E87" s="402"/>
      <c r="F87" s="401"/>
      <c r="G87" s="401" t="n">
        <v>90738</v>
      </c>
      <c r="H87" s="401" t="s">
        <v>6490</v>
      </c>
      <c r="I87" s="401" t="s">
        <v>82</v>
      </c>
      <c r="J87" s="401" t="s">
        <v>6476</v>
      </c>
      <c r="K87" s="402" t="n">
        <v>5.75</v>
      </c>
      <c r="L87" s="401" t="s">
        <v>6405</v>
      </c>
    </row>
    <row r="88" customFormat="false" ht="13.5" hidden="false" customHeight="false" outlineLevel="0" collapsed="false">
      <c r="A88" s="401" t="s">
        <v>6399</v>
      </c>
      <c r="B88" s="401" t="s">
        <v>6400</v>
      </c>
      <c r="C88" s="401" t="s">
        <v>6459</v>
      </c>
      <c r="D88" s="401" t="s">
        <v>6460</v>
      </c>
      <c r="E88" s="402"/>
      <c r="F88" s="401"/>
      <c r="G88" s="401" t="n">
        <v>90739</v>
      </c>
      <c r="H88" s="401" t="s">
        <v>6491</v>
      </c>
      <c r="I88" s="401" t="s">
        <v>82</v>
      </c>
      <c r="J88" s="401" t="s">
        <v>6404</v>
      </c>
      <c r="K88" s="402" t="n">
        <v>8.53</v>
      </c>
      <c r="L88" s="401" t="s">
        <v>6405</v>
      </c>
    </row>
    <row r="89" customFormat="false" ht="13.5" hidden="false" customHeight="false" outlineLevel="0" collapsed="false">
      <c r="A89" s="401" t="s">
        <v>6399</v>
      </c>
      <c r="B89" s="401" t="s">
        <v>6400</v>
      </c>
      <c r="C89" s="401" t="s">
        <v>6459</v>
      </c>
      <c r="D89" s="401" t="s">
        <v>6460</v>
      </c>
      <c r="E89" s="402"/>
      <c r="F89" s="401"/>
      <c r="G89" s="401" t="n">
        <v>90740</v>
      </c>
      <c r="H89" s="401" t="s">
        <v>6492</v>
      </c>
      <c r="I89" s="401" t="s">
        <v>82</v>
      </c>
      <c r="J89" s="401" t="s">
        <v>6476</v>
      </c>
      <c r="K89" s="402" t="n">
        <v>3.94</v>
      </c>
      <c r="L89" s="401" t="s">
        <v>6405</v>
      </c>
    </row>
    <row r="90" customFormat="false" ht="13.5" hidden="false" customHeight="false" outlineLevel="0" collapsed="false">
      <c r="A90" s="401" t="s">
        <v>6399</v>
      </c>
      <c r="B90" s="401" t="s">
        <v>6400</v>
      </c>
      <c r="C90" s="401" t="s">
        <v>6459</v>
      </c>
      <c r="D90" s="401" t="s">
        <v>6460</v>
      </c>
      <c r="E90" s="402"/>
      <c r="F90" s="401"/>
      <c r="G90" s="401" t="n">
        <v>90741</v>
      </c>
      <c r="H90" s="401" t="s">
        <v>6493</v>
      </c>
      <c r="I90" s="401" t="s">
        <v>82</v>
      </c>
      <c r="J90" s="401" t="s">
        <v>6476</v>
      </c>
      <c r="K90" s="402" t="n">
        <v>4.5</v>
      </c>
      <c r="L90" s="401" t="s">
        <v>6405</v>
      </c>
    </row>
    <row r="91" customFormat="false" ht="13.5" hidden="false" customHeight="false" outlineLevel="0" collapsed="false">
      <c r="A91" s="401" t="s">
        <v>6399</v>
      </c>
      <c r="B91" s="401" t="s">
        <v>6400</v>
      </c>
      <c r="C91" s="401" t="s">
        <v>6459</v>
      </c>
      <c r="D91" s="401" t="s">
        <v>6460</v>
      </c>
      <c r="E91" s="402"/>
      <c r="F91" s="401"/>
      <c r="G91" s="401" t="n">
        <v>90742</v>
      </c>
      <c r="H91" s="401" t="s">
        <v>6494</v>
      </c>
      <c r="I91" s="401" t="s">
        <v>82</v>
      </c>
      <c r="J91" s="401" t="s">
        <v>6476</v>
      </c>
      <c r="K91" s="402" t="n">
        <v>5.05</v>
      </c>
      <c r="L91" s="401" t="s">
        <v>6405</v>
      </c>
    </row>
    <row r="92" customFormat="false" ht="13.5" hidden="false" customHeight="false" outlineLevel="0" collapsed="false">
      <c r="A92" s="401" t="s">
        <v>6399</v>
      </c>
      <c r="B92" s="401" t="s">
        <v>6400</v>
      </c>
      <c r="C92" s="401" t="s">
        <v>6459</v>
      </c>
      <c r="D92" s="401" t="s">
        <v>6460</v>
      </c>
      <c r="E92" s="402"/>
      <c r="F92" s="401"/>
      <c r="G92" s="401" t="n">
        <v>90743</v>
      </c>
      <c r="H92" s="401" t="s">
        <v>6495</v>
      </c>
      <c r="I92" s="401" t="s">
        <v>82</v>
      </c>
      <c r="J92" s="401" t="s">
        <v>6476</v>
      </c>
      <c r="K92" s="402" t="n">
        <v>5.6</v>
      </c>
      <c r="L92" s="401" t="s">
        <v>6405</v>
      </c>
    </row>
    <row r="93" customFormat="false" ht="13.5" hidden="false" customHeight="false" outlineLevel="0" collapsed="false">
      <c r="A93" s="401" t="s">
        <v>6399</v>
      </c>
      <c r="B93" s="401" t="s">
        <v>6400</v>
      </c>
      <c r="C93" s="401" t="s">
        <v>6459</v>
      </c>
      <c r="D93" s="401" t="s">
        <v>6460</v>
      </c>
      <c r="E93" s="402"/>
      <c r="F93" s="401"/>
      <c r="G93" s="401" t="n">
        <v>90744</v>
      </c>
      <c r="H93" s="401" t="s">
        <v>6496</v>
      </c>
      <c r="I93" s="401" t="s">
        <v>82</v>
      </c>
      <c r="J93" s="401" t="s">
        <v>6476</v>
      </c>
      <c r="K93" s="402" t="n">
        <v>6.16</v>
      </c>
      <c r="L93" s="401" t="s">
        <v>6405</v>
      </c>
    </row>
    <row r="94" customFormat="false" ht="13.5" hidden="false" customHeight="false" outlineLevel="0" collapsed="false">
      <c r="A94" s="401" t="s">
        <v>6399</v>
      </c>
      <c r="B94" s="401" t="s">
        <v>6400</v>
      </c>
      <c r="C94" s="401" t="s">
        <v>6459</v>
      </c>
      <c r="D94" s="401" t="s">
        <v>6460</v>
      </c>
      <c r="E94" s="402"/>
      <c r="F94" s="401"/>
      <c r="G94" s="401" t="n">
        <v>90745</v>
      </c>
      <c r="H94" s="401" t="s">
        <v>6497</v>
      </c>
      <c r="I94" s="401" t="s">
        <v>82</v>
      </c>
      <c r="J94" s="401" t="s">
        <v>6404</v>
      </c>
      <c r="K94" s="402" t="n">
        <v>9.51</v>
      </c>
      <c r="L94" s="401" t="s">
        <v>6405</v>
      </c>
    </row>
    <row r="95" customFormat="false" ht="13.5" hidden="false" customHeight="false" outlineLevel="0" collapsed="false">
      <c r="A95" s="401" t="s">
        <v>6399</v>
      </c>
      <c r="B95" s="401" t="s">
        <v>6400</v>
      </c>
      <c r="C95" s="401" t="s">
        <v>6459</v>
      </c>
      <c r="D95" s="401" t="s">
        <v>6460</v>
      </c>
      <c r="E95" s="402"/>
      <c r="F95" s="401"/>
      <c r="G95" s="401" t="n">
        <v>90746</v>
      </c>
      <c r="H95" s="401" t="s">
        <v>6498</v>
      </c>
      <c r="I95" s="401" t="s">
        <v>82</v>
      </c>
      <c r="J95" s="401" t="s">
        <v>6476</v>
      </c>
      <c r="K95" s="402" t="n">
        <v>3.23</v>
      </c>
      <c r="L95" s="401" t="s">
        <v>6405</v>
      </c>
    </row>
    <row r="96" customFormat="false" ht="13.5" hidden="false" customHeight="false" outlineLevel="0" collapsed="false">
      <c r="A96" s="401" t="s">
        <v>6399</v>
      </c>
      <c r="B96" s="401" t="s">
        <v>6400</v>
      </c>
      <c r="C96" s="401" t="s">
        <v>6459</v>
      </c>
      <c r="D96" s="401" t="s">
        <v>6460</v>
      </c>
      <c r="E96" s="402"/>
      <c r="F96" s="401"/>
      <c r="G96" s="401" t="n">
        <v>90747</v>
      </c>
      <c r="H96" s="401" t="s">
        <v>6499</v>
      </c>
      <c r="I96" s="401" t="s">
        <v>82</v>
      </c>
      <c r="J96" s="401" t="s">
        <v>6404</v>
      </c>
      <c r="K96" s="402" t="n">
        <v>16.47</v>
      </c>
      <c r="L96" s="401" t="s">
        <v>6405</v>
      </c>
    </row>
    <row r="97" customFormat="false" ht="13.5" hidden="false" customHeight="false" outlineLevel="0" collapsed="false">
      <c r="A97" s="401" t="s">
        <v>6399</v>
      </c>
      <c r="B97" s="401" t="s">
        <v>6400</v>
      </c>
      <c r="C97" s="401" t="s">
        <v>6459</v>
      </c>
      <c r="D97" s="401" t="s">
        <v>6460</v>
      </c>
      <c r="E97" s="402"/>
      <c r="F97" s="401"/>
      <c r="G97" s="401" t="n">
        <v>94869</v>
      </c>
      <c r="H97" s="401" t="s">
        <v>6500</v>
      </c>
      <c r="I97" s="401" t="s">
        <v>82</v>
      </c>
      <c r="J97" s="401" t="s">
        <v>6404</v>
      </c>
      <c r="K97" s="402" t="n">
        <v>125.7</v>
      </c>
      <c r="L97" s="401" t="s">
        <v>6405</v>
      </c>
    </row>
    <row r="98" customFormat="false" ht="13.5" hidden="false" customHeight="false" outlineLevel="0" collapsed="false">
      <c r="A98" s="401" t="s">
        <v>6399</v>
      </c>
      <c r="B98" s="401" t="s">
        <v>6400</v>
      </c>
      <c r="C98" s="401" t="s">
        <v>6459</v>
      </c>
      <c r="D98" s="401" t="s">
        <v>6460</v>
      </c>
      <c r="E98" s="402"/>
      <c r="F98" s="401"/>
      <c r="G98" s="401" t="n">
        <v>94870</v>
      </c>
      <c r="H98" s="401" t="s">
        <v>6501</v>
      </c>
      <c r="I98" s="401" t="s">
        <v>82</v>
      </c>
      <c r="J98" s="401" t="s">
        <v>6476</v>
      </c>
      <c r="K98" s="402" t="n">
        <v>1.85</v>
      </c>
      <c r="L98" s="401" t="s">
        <v>6405</v>
      </c>
    </row>
    <row r="99" customFormat="false" ht="13.5" hidden="false" customHeight="false" outlineLevel="0" collapsed="false">
      <c r="A99" s="401" t="s">
        <v>6399</v>
      </c>
      <c r="B99" s="401" t="s">
        <v>6400</v>
      </c>
      <c r="C99" s="401" t="s">
        <v>6459</v>
      </c>
      <c r="D99" s="401" t="s">
        <v>6460</v>
      </c>
      <c r="E99" s="402"/>
      <c r="F99" s="401"/>
      <c r="G99" s="401" t="n">
        <v>94871</v>
      </c>
      <c r="H99" s="401" t="s">
        <v>6502</v>
      </c>
      <c r="I99" s="401" t="s">
        <v>82</v>
      </c>
      <c r="J99" s="401" t="s">
        <v>6404</v>
      </c>
      <c r="K99" s="402" t="n">
        <v>196.61</v>
      </c>
      <c r="L99" s="401" t="s">
        <v>6405</v>
      </c>
    </row>
    <row r="100" customFormat="false" ht="13.5" hidden="false" customHeight="false" outlineLevel="0" collapsed="false">
      <c r="A100" s="401" t="s">
        <v>6399</v>
      </c>
      <c r="B100" s="401" t="s">
        <v>6400</v>
      </c>
      <c r="C100" s="401" t="s">
        <v>6459</v>
      </c>
      <c r="D100" s="401" t="s">
        <v>6460</v>
      </c>
      <c r="E100" s="402"/>
      <c r="F100" s="401"/>
      <c r="G100" s="401" t="n">
        <v>94872</v>
      </c>
      <c r="H100" s="401" t="s">
        <v>6503</v>
      </c>
      <c r="I100" s="401" t="s">
        <v>82</v>
      </c>
      <c r="J100" s="401" t="s">
        <v>6476</v>
      </c>
      <c r="K100" s="402" t="n">
        <v>2.56</v>
      </c>
      <c r="L100" s="401" t="s">
        <v>6405</v>
      </c>
    </row>
    <row r="101" customFormat="false" ht="13.5" hidden="false" customHeight="false" outlineLevel="0" collapsed="false">
      <c r="A101" s="401" t="s">
        <v>6399</v>
      </c>
      <c r="B101" s="401" t="s">
        <v>6400</v>
      </c>
      <c r="C101" s="401" t="s">
        <v>6459</v>
      </c>
      <c r="D101" s="401" t="s">
        <v>6460</v>
      </c>
      <c r="E101" s="402"/>
      <c r="F101" s="401"/>
      <c r="G101" s="401" t="n">
        <v>94875</v>
      </c>
      <c r="H101" s="401" t="s">
        <v>6504</v>
      </c>
      <c r="I101" s="401" t="s">
        <v>82</v>
      </c>
      <c r="J101" s="401" t="s">
        <v>6404</v>
      </c>
      <c r="K101" s="402" t="n">
        <v>1158.56</v>
      </c>
      <c r="L101" s="401" t="s">
        <v>6405</v>
      </c>
    </row>
    <row r="102" customFormat="false" ht="13.5" hidden="false" customHeight="false" outlineLevel="0" collapsed="false">
      <c r="A102" s="401" t="s">
        <v>6399</v>
      </c>
      <c r="B102" s="401" t="s">
        <v>6400</v>
      </c>
      <c r="C102" s="401" t="s">
        <v>6459</v>
      </c>
      <c r="D102" s="401" t="s">
        <v>6460</v>
      </c>
      <c r="E102" s="402"/>
      <c r="F102" s="401"/>
      <c r="G102" s="401" t="n">
        <v>94876</v>
      </c>
      <c r="H102" s="401" t="s">
        <v>6505</v>
      </c>
      <c r="I102" s="401" t="s">
        <v>82</v>
      </c>
      <c r="J102" s="401" t="s">
        <v>6404</v>
      </c>
      <c r="K102" s="402" t="n">
        <v>27.88</v>
      </c>
      <c r="L102" s="401" t="s">
        <v>6405</v>
      </c>
    </row>
    <row r="103" customFormat="false" ht="13.5" hidden="false" customHeight="false" outlineLevel="0" collapsed="false">
      <c r="A103" s="401" t="s">
        <v>6399</v>
      </c>
      <c r="B103" s="401" t="s">
        <v>6400</v>
      </c>
      <c r="C103" s="401" t="s">
        <v>6459</v>
      </c>
      <c r="D103" s="401" t="s">
        <v>6460</v>
      </c>
      <c r="E103" s="402"/>
      <c r="F103" s="401"/>
      <c r="G103" s="401" t="n">
        <v>94878</v>
      </c>
      <c r="H103" s="401" t="s">
        <v>6506</v>
      </c>
      <c r="I103" s="401" t="s">
        <v>82</v>
      </c>
      <c r="J103" s="401" t="s">
        <v>6404</v>
      </c>
      <c r="K103" s="402" t="n">
        <v>32.22</v>
      </c>
      <c r="L103" s="401" t="s">
        <v>6405</v>
      </c>
    </row>
    <row r="104" customFormat="false" ht="13.5" hidden="false" customHeight="false" outlineLevel="0" collapsed="false">
      <c r="A104" s="401" t="s">
        <v>6399</v>
      </c>
      <c r="B104" s="401" t="s">
        <v>6400</v>
      </c>
      <c r="C104" s="401" t="s">
        <v>6459</v>
      </c>
      <c r="D104" s="401" t="s">
        <v>6460</v>
      </c>
      <c r="E104" s="402"/>
      <c r="F104" s="401"/>
      <c r="G104" s="401" t="n">
        <v>94879</v>
      </c>
      <c r="H104" s="401" t="s">
        <v>6507</v>
      </c>
      <c r="I104" s="401" t="s">
        <v>82</v>
      </c>
      <c r="J104" s="401" t="s">
        <v>6404</v>
      </c>
      <c r="K104" s="402" t="n">
        <v>1783.52</v>
      </c>
      <c r="L104" s="401" t="s">
        <v>6405</v>
      </c>
    </row>
    <row r="105" customFormat="false" ht="13.5" hidden="false" customHeight="false" outlineLevel="0" collapsed="false">
      <c r="A105" s="401" t="s">
        <v>6399</v>
      </c>
      <c r="B105" s="401" t="s">
        <v>6400</v>
      </c>
      <c r="C105" s="401" t="s">
        <v>6459</v>
      </c>
      <c r="D105" s="401" t="s">
        <v>6460</v>
      </c>
      <c r="E105" s="402"/>
      <c r="F105" s="401"/>
      <c r="G105" s="401" t="n">
        <v>94880</v>
      </c>
      <c r="H105" s="401" t="s">
        <v>6508</v>
      </c>
      <c r="I105" s="401" t="s">
        <v>82</v>
      </c>
      <c r="J105" s="401" t="s">
        <v>6404</v>
      </c>
      <c r="K105" s="402" t="n">
        <v>41.73</v>
      </c>
      <c r="L105" s="401" t="s">
        <v>6405</v>
      </c>
    </row>
    <row r="106" customFormat="false" ht="13.5" hidden="false" customHeight="false" outlineLevel="0" collapsed="false">
      <c r="A106" s="401" t="s">
        <v>6399</v>
      </c>
      <c r="B106" s="401" t="s">
        <v>6400</v>
      </c>
      <c r="C106" s="401" t="s">
        <v>6459</v>
      </c>
      <c r="D106" s="401" t="s">
        <v>6460</v>
      </c>
      <c r="E106" s="402"/>
      <c r="F106" s="401"/>
      <c r="G106" s="401" t="n">
        <v>94881</v>
      </c>
      <c r="H106" s="401" t="s">
        <v>6509</v>
      </c>
      <c r="I106" s="401" t="s">
        <v>82</v>
      </c>
      <c r="J106" s="401" t="s">
        <v>6404</v>
      </c>
      <c r="K106" s="402" t="n">
        <v>2455.66</v>
      </c>
      <c r="L106" s="401" t="s">
        <v>6405</v>
      </c>
    </row>
    <row r="107" customFormat="false" ht="13.5" hidden="false" customHeight="false" outlineLevel="0" collapsed="false">
      <c r="A107" s="401" t="s">
        <v>6399</v>
      </c>
      <c r="B107" s="401" t="s">
        <v>6400</v>
      </c>
      <c r="C107" s="401" t="s">
        <v>6459</v>
      </c>
      <c r="D107" s="401" t="s">
        <v>6460</v>
      </c>
      <c r="E107" s="402"/>
      <c r="F107" s="401"/>
      <c r="G107" s="401" t="n">
        <v>94882</v>
      </c>
      <c r="H107" s="401" t="s">
        <v>6510</v>
      </c>
      <c r="I107" s="401" t="s">
        <v>82</v>
      </c>
      <c r="J107" s="401" t="s">
        <v>6404</v>
      </c>
      <c r="K107" s="402" t="n">
        <v>48.4</v>
      </c>
      <c r="L107" s="401" t="s">
        <v>6405</v>
      </c>
    </row>
    <row r="108" customFormat="false" ht="13.5" hidden="false" customHeight="false" outlineLevel="0" collapsed="false">
      <c r="A108" s="401" t="s">
        <v>6399</v>
      </c>
      <c r="B108" s="401" t="s">
        <v>6400</v>
      </c>
      <c r="C108" s="401" t="s">
        <v>6459</v>
      </c>
      <c r="D108" s="401" t="s">
        <v>6460</v>
      </c>
      <c r="E108" s="402"/>
      <c r="F108" s="401"/>
      <c r="G108" s="401" t="n">
        <v>94884</v>
      </c>
      <c r="H108" s="401" t="s">
        <v>6511</v>
      </c>
      <c r="I108" s="401" t="s">
        <v>82</v>
      </c>
      <c r="J108" s="401" t="s">
        <v>6404</v>
      </c>
      <c r="K108" s="402" t="n">
        <v>61.92</v>
      </c>
      <c r="L108" s="401" t="s">
        <v>6405</v>
      </c>
    </row>
    <row r="109" customFormat="false" ht="13.5" hidden="false" customHeight="false" outlineLevel="0" collapsed="false">
      <c r="A109" s="401" t="s">
        <v>6399</v>
      </c>
      <c r="B109" s="401" t="s">
        <v>6400</v>
      </c>
      <c r="C109" s="401" t="s">
        <v>6459</v>
      </c>
      <c r="D109" s="401" t="s">
        <v>6460</v>
      </c>
      <c r="E109" s="402"/>
      <c r="F109" s="401"/>
      <c r="G109" s="401" t="n">
        <v>97121</v>
      </c>
      <c r="H109" s="401" t="s">
        <v>6512</v>
      </c>
      <c r="I109" s="401" t="s">
        <v>82</v>
      </c>
      <c r="J109" s="401" t="s">
        <v>6476</v>
      </c>
      <c r="K109" s="402" t="n">
        <v>1.8</v>
      </c>
      <c r="L109" s="401" t="s">
        <v>6405</v>
      </c>
    </row>
    <row r="110" customFormat="false" ht="13.5" hidden="false" customHeight="false" outlineLevel="0" collapsed="false">
      <c r="A110" s="401" t="s">
        <v>6399</v>
      </c>
      <c r="B110" s="401" t="s">
        <v>6400</v>
      </c>
      <c r="C110" s="401" t="s">
        <v>6459</v>
      </c>
      <c r="D110" s="401" t="s">
        <v>6460</v>
      </c>
      <c r="E110" s="402"/>
      <c r="F110" s="401"/>
      <c r="G110" s="401" t="n">
        <v>97122</v>
      </c>
      <c r="H110" s="401" t="s">
        <v>6513</v>
      </c>
      <c r="I110" s="401" t="s">
        <v>82</v>
      </c>
      <c r="J110" s="401" t="s">
        <v>6476</v>
      </c>
      <c r="K110" s="402" t="n">
        <v>2.51</v>
      </c>
      <c r="L110" s="401" t="s">
        <v>6405</v>
      </c>
    </row>
    <row r="111" customFormat="false" ht="13.5" hidden="false" customHeight="false" outlineLevel="0" collapsed="false">
      <c r="A111" s="401" t="s">
        <v>6399</v>
      </c>
      <c r="B111" s="401" t="s">
        <v>6400</v>
      </c>
      <c r="C111" s="401" t="s">
        <v>6459</v>
      </c>
      <c r="D111" s="401" t="s">
        <v>6460</v>
      </c>
      <c r="E111" s="402"/>
      <c r="F111" s="401"/>
      <c r="G111" s="401" t="n">
        <v>97123</v>
      </c>
      <c r="H111" s="401" t="s">
        <v>6514</v>
      </c>
      <c r="I111" s="401" t="s">
        <v>82</v>
      </c>
      <c r="J111" s="401" t="s">
        <v>6476</v>
      </c>
      <c r="K111" s="402" t="n">
        <v>3.19</v>
      </c>
      <c r="L111" s="401" t="s">
        <v>6405</v>
      </c>
    </row>
    <row r="112" customFormat="false" ht="13.5" hidden="false" customHeight="false" outlineLevel="0" collapsed="false">
      <c r="A112" s="401" t="s">
        <v>6399</v>
      </c>
      <c r="B112" s="401" t="s">
        <v>6400</v>
      </c>
      <c r="C112" s="401" t="s">
        <v>6459</v>
      </c>
      <c r="D112" s="401" t="s">
        <v>6460</v>
      </c>
      <c r="E112" s="402"/>
      <c r="F112" s="401"/>
      <c r="G112" s="401" t="n">
        <v>97124</v>
      </c>
      <c r="H112" s="401" t="s">
        <v>6515</v>
      </c>
      <c r="I112" s="401" t="s">
        <v>82</v>
      </c>
      <c r="J112" s="401" t="s">
        <v>6476</v>
      </c>
      <c r="K112" s="402" t="n">
        <v>0.81</v>
      </c>
      <c r="L112" s="401" t="s">
        <v>6405</v>
      </c>
    </row>
    <row r="113" customFormat="false" ht="13.5" hidden="false" customHeight="false" outlineLevel="0" collapsed="false">
      <c r="A113" s="401" t="s">
        <v>6399</v>
      </c>
      <c r="B113" s="401" t="s">
        <v>6400</v>
      </c>
      <c r="C113" s="401" t="s">
        <v>6459</v>
      </c>
      <c r="D113" s="401" t="s">
        <v>6460</v>
      </c>
      <c r="E113" s="402"/>
      <c r="F113" s="401"/>
      <c r="G113" s="401" t="n">
        <v>97125</v>
      </c>
      <c r="H113" s="401" t="s">
        <v>6516</v>
      </c>
      <c r="I113" s="401" t="s">
        <v>82</v>
      </c>
      <c r="J113" s="401" t="s">
        <v>6476</v>
      </c>
      <c r="K113" s="402" t="n">
        <v>1.16</v>
      </c>
      <c r="L113" s="401" t="s">
        <v>6405</v>
      </c>
    </row>
    <row r="114" customFormat="false" ht="13.5" hidden="false" customHeight="false" outlineLevel="0" collapsed="false">
      <c r="A114" s="401" t="s">
        <v>6399</v>
      </c>
      <c r="B114" s="401" t="s">
        <v>6400</v>
      </c>
      <c r="C114" s="401" t="s">
        <v>6459</v>
      </c>
      <c r="D114" s="401" t="s">
        <v>6460</v>
      </c>
      <c r="E114" s="402"/>
      <c r="F114" s="401"/>
      <c r="G114" s="401" t="n">
        <v>97126</v>
      </c>
      <c r="H114" s="401" t="s">
        <v>6517</v>
      </c>
      <c r="I114" s="401" t="s">
        <v>82</v>
      </c>
      <c r="J114" s="401" t="s">
        <v>6476</v>
      </c>
      <c r="K114" s="402" t="n">
        <v>1.48</v>
      </c>
      <c r="L114" s="401" t="s">
        <v>6405</v>
      </c>
    </row>
    <row r="115" customFormat="false" ht="13.5" hidden="false" customHeight="false" outlineLevel="0" collapsed="false">
      <c r="A115" s="401" t="s">
        <v>6399</v>
      </c>
      <c r="B115" s="401" t="s">
        <v>6400</v>
      </c>
      <c r="C115" s="401" t="s">
        <v>6459</v>
      </c>
      <c r="D115" s="401" t="s">
        <v>6460</v>
      </c>
      <c r="E115" s="402"/>
      <c r="F115" s="401"/>
      <c r="G115" s="401" t="n">
        <v>102264</v>
      </c>
      <c r="H115" s="401" t="s">
        <v>6518</v>
      </c>
      <c r="I115" s="401" t="s">
        <v>82</v>
      </c>
      <c r="J115" s="401" t="s">
        <v>6476</v>
      </c>
      <c r="K115" s="402" t="n">
        <v>21.35</v>
      </c>
      <c r="L115" s="401" t="s">
        <v>6405</v>
      </c>
    </row>
    <row r="116" customFormat="false" ht="13.5" hidden="false" customHeight="false" outlineLevel="0" collapsed="false">
      <c r="A116" s="401" t="s">
        <v>6399</v>
      </c>
      <c r="B116" s="401" t="s">
        <v>6400</v>
      </c>
      <c r="C116" s="401" t="s">
        <v>6459</v>
      </c>
      <c r="D116" s="401" t="s">
        <v>6460</v>
      </c>
      <c r="E116" s="402"/>
      <c r="F116" s="401"/>
      <c r="G116" s="401" t="n">
        <v>102265</v>
      </c>
      <c r="H116" s="401" t="s">
        <v>6519</v>
      </c>
      <c r="I116" s="401" t="s">
        <v>45</v>
      </c>
      <c r="J116" s="401" t="s">
        <v>6476</v>
      </c>
      <c r="K116" s="402" t="n">
        <v>91.48</v>
      </c>
      <c r="L116" s="401" t="s">
        <v>6405</v>
      </c>
    </row>
    <row r="117" customFormat="false" ht="13.5" hidden="false" customHeight="false" outlineLevel="0" collapsed="false">
      <c r="A117" s="401" t="s">
        <v>6399</v>
      </c>
      <c r="B117" s="401" t="s">
        <v>6400</v>
      </c>
      <c r="C117" s="401" t="s">
        <v>6459</v>
      </c>
      <c r="D117" s="401" t="s">
        <v>6460</v>
      </c>
      <c r="E117" s="402"/>
      <c r="F117" s="401"/>
      <c r="G117" s="401" t="n">
        <v>102266</v>
      </c>
      <c r="H117" s="401" t="s">
        <v>6520</v>
      </c>
      <c r="I117" s="401" t="s">
        <v>45</v>
      </c>
      <c r="J117" s="401" t="s">
        <v>6476</v>
      </c>
      <c r="K117" s="402" t="n">
        <v>101.47</v>
      </c>
      <c r="L117" s="401" t="s">
        <v>6405</v>
      </c>
    </row>
    <row r="118" customFormat="false" ht="13.5" hidden="false" customHeight="false" outlineLevel="0" collapsed="false">
      <c r="A118" s="401" t="s">
        <v>6399</v>
      </c>
      <c r="B118" s="401" t="s">
        <v>6400</v>
      </c>
      <c r="C118" s="401" t="s">
        <v>6459</v>
      </c>
      <c r="D118" s="401" t="s">
        <v>6460</v>
      </c>
      <c r="E118" s="402"/>
      <c r="F118" s="401"/>
      <c r="G118" s="401" t="n">
        <v>102267</v>
      </c>
      <c r="H118" s="401" t="s">
        <v>6521</v>
      </c>
      <c r="I118" s="401" t="s">
        <v>45</v>
      </c>
      <c r="J118" s="401" t="s">
        <v>6476</v>
      </c>
      <c r="K118" s="402" t="n">
        <v>116.52</v>
      </c>
      <c r="L118" s="401" t="s">
        <v>6405</v>
      </c>
    </row>
    <row r="119" customFormat="false" ht="13.5" hidden="false" customHeight="false" outlineLevel="0" collapsed="false">
      <c r="A119" s="401" t="s">
        <v>6399</v>
      </c>
      <c r="B119" s="401" t="s">
        <v>6400</v>
      </c>
      <c r="C119" s="401" t="s">
        <v>6459</v>
      </c>
      <c r="D119" s="401" t="s">
        <v>6460</v>
      </c>
      <c r="E119" s="402"/>
      <c r="F119" s="401"/>
      <c r="G119" s="401" t="n">
        <v>102268</v>
      </c>
      <c r="H119" s="401" t="s">
        <v>6522</v>
      </c>
      <c r="I119" s="401" t="s">
        <v>45</v>
      </c>
      <c r="J119" s="401" t="s">
        <v>6476</v>
      </c>
      <c r="K119" s="402" t="n">
        <v>131.51</v>
      </c>
      <c r="L119" s="401" t="s">
        <v>6405</v>
      </c>
    </row>
    <row r="120" customFormat="false" ht="13.5" hidden="false" customHeight="false" outlineLevel="0" collapsed="false">
      <c r="A120" s="401" t="s">
        <v>6399</v>
      </c>
      <c r="B120" s="401" t="s">
        <v>6400</v>
      </c>
      <c r="C120" s="401" t="s">
        <v>6459</v>
      </c>
      <c r="D120" s="401" t="s">
        <v>6460</v>
      </c>
      <c r="E120" s="402"/>
      <c r="F120" s="401"/>
      <c r="G120" s="401" t="n">
        <v>102269</v>
      </c>
      <c r="H120" s="401" t="s">
        <v>6523</v>
      </c>
      <c r="I120" s="401" t="s">
        <v>45</v>
      </c>
      <c r="J120" s="401" t="s">
        <v>6476</v>
      </c>
      <c r="K120" s="402" t="n">
        <v>161.48</v>
      </c>
      <c r="L120" s="401" t="s">
        <v>6405</v>
      </c>
    </row>
    <row r="121" customFormat="false" ht="13.5" hidden="false" customHeight="false" outlineLevel="0" collapsed="false">
      <c r="A121" s="401" t="s">
        <v>6399</v>
      </c>
      <c r="B121" s="401" t="s">
        <v>6400</v>
      </c>
      <c r="C121" s="401" t="s">
        <v>6524</v>
      </c>
      <c r="D121" s="401" t="s">
        <v>6525</v>
      </c>
      <c r="E121" s="402"/>
      <c r="F121" s="401"/>
      <c r="G121" s="401" t="n">
        <v>92833</v>
      </c>
      <c r="H121" s="401" t="s">
        <v>6526</v>
      </c>
      <c r="I121" s="401" t="s">
        <v>82</v>
      </c>
      <c r="J121" s="401" t="s">
        <v>6404</v>
      </c>
      <c r="K121" s="402" t="n">
        <v>199</v>
      </c>
      <c r="L121" s="401" t="s">
        <v>6405</v>
      </c>
    </row>
    <row r="122" customFormat="false" ht="13.5" hidden="false" customHeight="false" outlineLevel="0" collapsed="false">
      <c r="A122" s="401" t="s">
        <v>6399</v>
      </c>
      <c r="B122" s="401" t="s">
        <v>6400</v>
      </c>
      <c r="C122" s="401" t="s">
        <v>6524</v>
      </c>
      <c r="D122" s="401" t="s">
        <v>6525</v>
      </c>
      <c r="E122" s="402"/>
      <c r="F122" s="401"/>
      <c r="G122" s="401" t="n">
        <v>92834</v>
      </c>
      <c r="H122" s="401" t="s">
        <v>6527</v>
      </c>
      <c r="I122" s="401" t="s">
        <v>82</v>
      </c>
      <c r="J122" s="401" t="s">
        <v>6404</v>
      </c>
      <c r="K122" s="402" t="n">
        <v>8.67</v>
      </c>
      <c r="L122" s="401" t="s">
        <v>6405</v>
      </c>
    </row>
    <row r="123" customFormat="false" ht="13.5" hidden="false" customHeight="false" outlineLevel="0" collapsed="false">
      <c r="A123" s="401" t="s">
        <v>6399</v>
      </c>
      <c r="B123" s="401" t="s">
        <v>6400</v>
      </c>
      <c r="C123" s="401" t="s">
        <v>6524</v>
      </c>
      <c r="D123" s="401" t="s">
        <v>6525</v>
      </c>
      <c r="E123" s="402"/>
      <c r="F123" s="401"/>
      <c r="G123" s="401" t="n">
        <v>92835</v>
      </c>
      <c r="H123" s="401" t="s">
        <v>6528</v>
      </c>
      <c r="I123" s="401" t="s">
        <v>82</v>
      </c>
      <c r="J123" s="401" t="s">
        <v>6404</v>
      </c>
      <c r="K123" s="402" t="n">
        <v>208.21</v>
      </c>
      <c r="L123" s="401" t="s">
        <v>6405</v>
      </c>
    </row>
    <row r="124" customFormat="false" ht="13.5" hidden="false" customHeight="false" outlineLevel="0" collapsed="false">
      <c r="A124" s="401" t="s">
        <v>6399</v>
      </c>
      <c r="B124" s="401" t="s">
        <v>6400</v>
      </c>
      <c r="C124" s="401" t="s">
        <v>6524</v>
      </c>
      <c r="D124" s="401" t="s">
        <v>6525</v>
      </c>
      <c r="E124" s="402"/>
      <c r="F124" s="401"/>
      <c r="G124" s="401" t="n">
        <v>92836</v>
      </c>
      <c r="H124" s="401" t="s">
        <v>6529</v>
      </c>
      <c r="I124" s="401" t="s">
        <v>82</v>
      </c>
      <c r="J124" s="401" t="s">
        <v>6404</v>
      </c>
      <c r="K124" s="402" t="n">
        <v>11.09</v>
      </c>
      <c r="L124" s="401" t="s">
        <v>6405</v>
      </c>
    </row>
    <row r="125" customFormat="false" ht="13.5" hidden="false" customHeight="false" outlineLevel="0" collapsed="false">
      <c r="A125" s="401" t="s">
        <v>6399</v>
      </c>
      <c r="B125" s="401" t="s">
        <v>6400</v>
      </c>
      <c r="C125" s="401" t="s">
        <v>6524</v>
      </c>
      <c r="D125" s="401" t="s">
        <v>6525</v>
      </c>
      <c r="E125" s="402"/>
      <c r="F125" s="401"/>
      <c r="G125" s="401" t="n">
        <v>92837</v>
      </c>
      <c r="H125" s="401" t="s">
        <v>6530</v>
      </c>
      <c r="I125" s="401" t="s">
        <v>82</v>
      </c>
      <c r="J125" s="401" t="s">
        <v>6404</v>
      </c>
      <c r="K125" s="402" t="n">
        <v>368.98</v>
      </c>
      <c r="L125" s="401" t="s">
        <v>6405</v>
      </c>
    </row>
    <row r="126" customFormat="false" ht="13.5" hidden="false" customHeight="false" outlineLevel="0" collapsed="false">
      <c r="A126" s="401" t="s">
        <v>6399</v>
      </c>
      <c r="B126" s="401" t="s">
        <v>6400</v>
      </c>
      <c r="C126" s="401" t="s">
        <v>6524</v>
      </c>
      <c r="D126" s="401" t="s">
        <v>6525</v>
      </c>
      <c r="E126" s="402"/>
      <c r="F126" s="401"/>
      <c r="G126" s="401" t="n">
        <v>92838</v>
      </c>
      <c r="H126" s="401" t="s">
        <v>6531</v>
      </c>
      <c r="I126" s="401" t="s">
        <v>82</v>
      </c>
      <c r="J126" s="401" t="s">
        <v>6404</v>
      </c>
      <c r="K126" s="402" t="n">
        <v>13.28</v>
      </c>
      <c r="L126" s="401" t="s">
        <v>6405</v>
      </c>
    </row>
    <row r="127" customFormat="false" ht="13.5" hidden="false" customHeight="false" outlineLevel="0" collapsed="false">
      <c r="A127" s="401" t="s">
        <v>6399</v>
      </c>
      <c r="B127" s="401" t="s">
        <v>6400</v>
      </c>
      <c r="C127" s="401" t="s">
        <v>6524</v>
      </c>
      <c r="D127" s="401" t="s">
        <v>6525</v>
      </c>
      <c r="E127" s="402"/>
      <c r="F127" s="401"/>
      <c r="G127" s="401" t="n">
        <v>92839</v>
      </c>
      <c r="H127" s="401" t="s">
        <v>6532</v>
      </c>
      <c r="I127" s="401" t="s">
        <v>82</v>
      </c>
      <c r="J127" s="401" t="s">
        <v>6404</v>
      </c>
      <c r="K127" s="402" t="n">
        <v>451.56</v>
      </c>
      <c r="L127" s="401" t="s">
        <v>6405</v>
      </c>
    </row>
    <row r="128" customFormat="false" ht="13.5" hidden="false" customHeight="false" outlineLevel="0" collapsed="false">
      <c r="A128" s="401" t="s">
        <v>6399</v>
      </c>
      <c r="B128" s="401" t="s">
        <v>6400</v>
      </c>
      <c r="C128" s="401" t="s">
        <v>6524</v>
      </c>
      <c r="D128" s="401" t="s">
        <v>6525</v>
      </c>
      <c r="E128" s="402"/>
      <c r="F128" s="401"/>
      <c r="G128" s="401" t="n">
        <v>92840</v>
      </c>
      <c r="H128" s="401" t="s">
        <v>6533</v>
      </c>
      <c r="I128" s="401" t="s">
        <v>82</v>
      </c>
      <c r="J128" s="401" t="s">
        <v>6404</v>
      </c>
      <c r="K128" s="402" t="n">
        <v>15.76</v>
      </c>
      <c r="L128" s="401" t="s">
        <v>6405</v>
      </c>
    </row>
    <row r="129" customFormat="false" ht="13.5" hidden="false" customHeight="false" outlineLevel="0" collapsed="false">
      <c r="A129" s="401" t="s">
        <v>6399</v>
      </c>
      <c r="B129" s="401" t="s">
        <v>6400</v>
      </c>
      <c r="C129" s="401" t="s">
        <v>6524</v>
      </c>
      <c r="D129" s="401" t="s">
        <v>6525</v>
      </c>
      <c r="E129" s="402"/>
      <c r="F129" s="401"/>
      <c r="G129" s="401" t="n">
        <v>92841</v>
      </c>
      <c r="H129" s="401" t="s">
        <v>6534</v>
      </c>
      <c r="I129" s="401" t="s">
        <v>82</v>
      </c>
      <c r="J129" s="401" t="s">
        <v>6404</v>
      </c>
      <c r="K129" s="402" t="n">
        <v>588.3</v>
      </c>
      <c r="L129" s="401" t="s">
        <v>6405</v>
      </c>
    </row>
    <row r="130" customFormat="false" ht="13.5" hidden="false" customHeight="false" outlineLevel="0" collapsed="false">
      <c r="A130" s="401" t="s">
        <v>6399</v>
      </c>
      <c r="B130" s="401" t="s">
        <v>6400</v>
      </c>
      <c r="C130" s="401" t="s">
        <v>6524</v>
      </c>
      <c r="D130" s="401" t="s">
        <v>6525</v>
      </c>
      <c r="E130" s="402"/>
      <c r="F130" s="401"/>
      <c r="G130" s="401" t="n">
        <v>92842</v>
      </c>
      <c r="H130" s="401" t="s">
        <v>6535</v>
      </c>
      <c r="I130" s="401" t="s">
        <v>82</v>
      </c>
      <c r="J130" s="401" t="s">
        <v>6404</v>
      </c>
      <c r="K130" s="402" t="n">
        <v>17.98</v>
      </c>
      <c r="L130" s="401" t="s">
        <v>6405</v>
      </c>
    </row>
    <row r="131" customFormat="false" ht="13.5" hidden="false" customHeight="false" outlineLevel="0" collapsed="false">
      <c r="A131" s="401" t="s">
        <v>6399</v>
      </c>
      <c r="B131" s="401" t="s">
        <v>6400</v>
      </c>
      <c r="C131" s="401" t="s">
        <v>6524</v>
      </c>
      <c r="D131" s="401" t="s">
        <v>6525</v>
      </c>
      <c r="E131" s="402"/>
      <c r="F131" s="401"/>
      <c r="G131" s="401" t="n">
        <v>92843</v>
      </c>
      <c r="H131" s="401" t="s">
        <v>6536</v>
      </c>
      <c r="I131" s="401" t="s">
        <v>82</v>
      </c>
      <c r="J131" s="401" t="s">
        <v>6404</v>
      </c>
      <c r="K131" s="402" t="n">
        <v>608.9</v>
      </c>
      <c r="L131" s="401" t="s">
        <v>6405</v>
      </c>
    </row>
    <row r="132" customFormat="false" ht="13.5" hidden="false" customHeight="false" outlineLevel="0" collapsed="false">
      <c r="A132" s="401" t="s">
        <v>6399</v>
      </c>
      <c r="B132" s="401" t="s">
        <v>6400</v>
      </c>
      <c r="C132" s="401" t="s">
        <v>6524</v>
      </c>
      <c r="D132" s="401" t="s">
        <v>6525</v>
      </c>
      <c r="E132" s="402"/>
      <c r="F132" s="401"/>
      <c r="G132" s="401" t="n">
        <v>92844</v>
      </c>
      <c r="H132" s="401" t="s">
        <v>6537</v>
      </c>
      <c r="I132" s="401" t="s">
        <v>82</v>
      </c>
      <c r="J132" s="401" t="s">
        <v>6404</v>
      </c>
      <c r="K132" s="402" t="n">
        <v>20.44</v>
      </c>
      <c r="L132" s="401" t="s">
        <v>6405</v>
      </c>
    </row>
    <row r="133" customFormat="false" ht="13.5" hidden="false" customHeight="false" outlineLevel="0" collapsed="false">
      <c r="A133" s="401" t="s">
        <v>6399</v>
      </c>
      <c r="B133" s="401" t="s">
        <v>6400</v>
      </c>
      <c r="C133" s="401" t="s">
        <v>6524</v>
      </c>
      <c r="D133" s="401" t="s">
        <v>6525</v>
      </c>
      <c r="E133" s="402"/>
      <c r="F133" s="401"/>
      <c r="G133" s="401" t="n">
        <v>92845</v>
      </c>
      <c r="H133" s="401" t="s">
        <v>6538</v>
      </c>
      <c r="I133" s="401" t="s">
        <v>82</v>
      </c>
      <c r="J133" s="401" t="s">
        <v>6404</v>
      </c>
      <c r="K133" s="402" t="n">
        <v>903.35</v>
      </c>
      <c r="L133" s="401" t="s">
        <v>6405</v>
      </c>
    </row>
    <row r="134" customFormat="false" ht="13.5" hidden="false" customHeight="false" outlineLevel="0" collapsed="false">
      <c r="A134" s="401" t="s">
        <v>6399</v>
      </c>
      <c r="B134" s="401" t="s">
        <v>6400</v>
      </c>
      <c r="C134" s="401" t="s">
        <v>6524</v>
      </c>
      <c r="D134" s="401" t="s">
        <v>6525</v>
      </c>
      <c r="E134" s="402"/>
      <c r="F134" s="401"/>
      <c r="G134" s="401" t="n">
        <v>92846</v>
      </c>
      <c r="H134" s="401" t="s">
        <v>6539</v>
      </c>
      <c r="I134" s="401" t="s">
        <v>82</v>
      </c>
      <c r="J134" s="401" t="s">
        <v>6404</v>
      </c>
      <c r="K134" s="402" t="n">
        <v>22.65</v>
      </c>
      <c r="L134" s="401" t="s">
        <v>6405</v>
      </c>
    </row>
    <row r="135" customFormat="false" ht="13.5" hidden="false" customHeight="false" outlineLevel="0" collapsed="false">
      <c r="A135" s="401" t="s">
        <v>6399</v>
      </c>
      <c r="B135" s="401" t="s">
        <v>6400</v>
      </c>
      <c r="C135" s="401" t="s">
        <v>6524</v>
      </c>
      <c r="D135" s="401" t="s">
        <v>6525</v>
      </c>
      <c r="E135" s="402"/>
      <c r="F135" s="401"/>
      <c r="G135" s="401" t="n">
        <v>92847</v>
      </c>
      <c r="H135" s="401" t="s">
        <v>6540</v>
      </c>
      <c r="I135" s="401" t="s">
        <v>82</v>
      </c>
      <c r="J135" s="401" t="s">
        <v>6404</v>
      </c>
      <c r="K135" s="402" t="n">
        <v>927.42</v>
      </c>
      <c r="L135" s="401" t="s">
        <v>6405</v>
      </c>
    </row>
    <row r="136" customFormat="false" ht="13.5" hidden="false" customHeight="false" outlineLevel="0" collapsed="false">
      <c r="A136" s="401" t="s">
        <v>6399</v>
      </c>
      <c r="B136" s="401" t="s">
        <v>6400</v>
      </c>
      <c r="C136" s="401" t="s">
        <v>6524</v>
      </c>
      <c r="D136" s="401" t="s">
        <v>6525</v>
      </c>
      <c r="E136" s="402"/>
      <c r="F136" s="401"/>
      <c r="G136" s="401" t="n">
        <v>92848</v>
      </c>
      <c r="H136" s="401" t="s">
        <v>6541</v>
      </c>
      <c r="I136" s="401" t="s">
        <v>82</v>
      </c>
      <c r="J136" s="401" t="s">
        <v>6404</v>
      </c>
      <c r="K136" s="402" t="n">
        <v>25.14</v>
      </c>
      <c r="L136" s="401" t="s">
        <v>6405</v>
      </c>
    </row>
    <row r="137" customFormat="false" ht="13.5" hidden="false" customHeight="false" outlineLevel="0" collapsed="false">
      <c r="A137" s="401" t="s">
        <v>6399</v>
      </c>
      <c r="B137" s="401" t="s">
        <v>6400</v>
      </c>
      <c r="C137" s="401" t="s">
        <v>6524</v>
      </c>
      <c r="D137" s="401" t="s">
        <v>6525</v>
      </c>
      <c r="E137" s="402"/>
      <c r="F137" s="401"/>
      <c r="G137" s="401" t="n">
        <v>92849</v>
      </c>
      <c r="H137" s="401" t="s">
        <v>6542</v>
      </c>
      <c r="I137" s="401" t="s">
        <v>82</v>
      </c>
      <c r="J137" s="401" t="s">
        <v>6404</v>
      </c>
      <c r="K137" s="402" t="n">
        <v>206.74</v>
      </c>
      <c r="L137" s="401" t="s">
        <v>6405</v>
      </c>
    </row>
    <row r="138" customFormat="false" ht="13.5" hidden="false" customHeight="false" outlineLevel="0" collapsed="false">
      <c r="A138" s="401" t="s">
        <v>6399</v>
      </c>
      <c r="B138" s="401" t="s">
        <v>6400</v>
      </c>
      <c r="C138" s="401" t="s">
        <v>6524</v>
      </c>
      <c r="D138" s="401" t="s">
        <v>6525</v>
      </c>
      <c r="E138" s="402"/>
      <c r="F138" s="401"/>
      <c r="G138" s="401" t="n">
        <v>92850</v>
      </c>
      <c r="H138" s="401" t="s">
        <v>6543</v>
      </c>
      <c r="I138" s="401" t="s">
        <v>82</v>
      </c>
      <c r="J138" s="401" t="s">
        <v>6404</v>
      </c>
      <c r="K138" s="402" t="n">
        <v>16.41</v>
      </c>
      <c r="L138" s="401" t="s">
        <v>6405</v>
      </c>
    </row>
    <row r="139" customFormat="false" ht="13.5" hidden="false" customHeight="false" outlineLevel="0" collapsed="false">
      <c r="A139" s="401" t="s">
        <v>6399</v>
      </c>
      <c r="B139" s="401" t="s">
        <v>6400</v>
      </c>
      <c r="C139" s="401" t="s">
        <v>6524</v>
      </c>
      <c r="D139" s="401" t="s">
        <v>6525</v>
      </c>
      <c r="E139" s="402"/>
      <c r="F139" s="401"/>
      <c r="G139" s="401" t="n">
        <v>92851</v>
      </c>
      <c r="H139" s="401" t="s">
        <v>6544</v>
      </c>
      <c r="I139" s="401" t="s">
        <v>82</v>
      </c>
      <c r="J139" s="401" t="s">
        <v>6404</v>
      </c>
      <c r="K139" s="402" t="n">
        <v>217.83</v>
      </c>
      <c r="L139" s="401" t="s">
        <v>6405</v>
      </c>
    </row>
    <row r="140" customFormat="false" ht="13.5" hidden="false" customHeight="false" outlineLevel="0" collapsed="false">
      <c r="A140" s="401" t="s">
        <v>6399</v>
      </c>
      <c r="B140" s="401" t="s">
        <v>6400</v>
      </c>
      <c r="C140" s="401" t="s">
        <v>6524</v>
      </c>
      <c r="D140" s="401" t="s">
        <v>6525</v>
      </c>
      <c r="E140" s="402"/>
      <c r="F140" s="401"/>
      <c r="G140" s="401" t="n">
        <v>92852</v>
      </c>
      <c r="H140" s="401" t="s">
        <v>6545</v>
      </c>
      <c r="I140" s="401" t="s">
        <v>82</v>
      </c>
      <c r="J140" s="401" t="s">
        <v>6404</v>
      </c>
      <c r="K140" s="402" t="n">
        <v>20.71</v>
      </c>
      <c r="L140" s="401" t="s">
        <v>6405</v>
      </c>
    </row>
    <row r="141" customFormat="false" ht="13.5" hidden="false" customHeight="false" outlineLevel="0" collapsed="false">
      <c r="A141" s="401" t="s">
        <v>6399</v>
      </c>
      <c r="B141" s="401" t="s">
        <v>6400</v>
      </c>
      <c r="C141" s="401" t="s">
        <v>6524</v>
      </c>
      <c r="D141" s="401" t="s">
        <v>6525</v>
      </c>
      <c r="E141" s="402"/>
      <c r="F141" s="401"/>
      <c r="G141" s="401" t="n">
        <v>92853</v>
      </c>
      <c r="H141" s="401" t="s">
        <v>6546</v>
      </c>
      <c r="I141" s="401" t="s">
        <v>82</v>
      </c>
      <c r="J141" s="401" t="s">
        <v>6404</v>
      </c>
      <c r="K141" s="402" t="n">
        <v>380.92</v>
      </c>
      <c r="L141" s="401" t="s">
        <v>6405</v>
      </c>
    </row>
    <row r="142" customFormat="false" ht="13.5" hidden="false" customHeight="false" outlineLevel="0" collapsed="false">
      <c r="A142" s="401" t="s">
        <v>6399</v>
      </c>
      <c r="B142" s="401" t="s">
        <v>6400</v>
      </c>
      <c r="C142" s="401" t="s">
        <v>6524</v>
      </c>
      <c r="D142" s="401" t="s">
        <v>6525</v>
      </c>
      <c r="E142" s="402"/>
      <c r="F142" s="401"/>
      <c r="G142" s="401" t="n">
        <v>92854</v>
      </c>
      <c r="H142" s="401" t="s">
        <v>6547</v>
      </c>
      <c r="I142" s="401" t="s">
        <v>82</v>
      </c>
      <c r="J142" s="401" t="s">
        <v>6404</v>
      </c>
      <c r="K142" s="402" t="n">
        <v>25.22</v>
      </c>
      <c r="L142" s="401" t="s">
        <v>6405</v>
      </c>
    </row>
    <row r="143" customFormat="false" ht="13.5" hidden="false" customHeight="false" outlineLevel="0" collapsed="false">
      <c r="A143" s="401" t="s">
        <v>6399</v>
      </c>
      <c r="B143" s="401" t="s">
        <v>6400</v>
      </c>
      <c r="C143" s="401" t="s">
        <v>6524</v>
      </c>
      <c r="D143" s="401" t="s">
        <v>6525</v>
      </c>
      <c r="E143" s="402"/>
      <c r="F143" s="401"/>
      <c r="G143" s="401" t="n">
        <v>92855</v>
      </c>
      <c r="H143" s="401" t="s">
        <v>6548</v>
      </c>
      <c r="I143" s="401" t="s">
        <v>82</v>
      </c>
      <c r="J143" s="401" t="s">
        <v>6404</v>
      </c>
      <c r="K143" s="402" t="n">
        <v>465.54</v>
      </c>
      <c r="L143" s="401" t="s">
        <v>6405</v>
      </c>
    </row>
    <row r="144" customFormat="false" ht="13.5" hidden="false" customHeight="false" outlineLevel="0" collapsed="false">
      <c r="A144" s="401" t="s">
        <v>6399</v>
      </c>
      <c r="B144" s="401" t="s">
        <v>6400</v>
      </c>
      <c r="C144" s="401" t="s">
        <v>6524</v>
      </c>
      <c r="D144" s="401" t="s">
        <v>6525</v>
      </c>
      <c r="E144" s="402"/>
      <c r="F144" s="401"/>
      <c r="G144" s="401" t="n">
        <v>92856</v>
      </c>
      <c r="H144" s="401" t="s">
        <v>6549</v>
      </c>
      <c r="I144" s="401" t="s">
        <v>82</v>
      </c>
      <c r="J144" s="401" t="s">
        <v>6404</v>
      </c>
      <c r="K144" s="402" t="n">
        <v>29.74</v>
      </c>
      <c r="L144" s="401" t="s">
        <v>6405</v>
      </c>
    </row>
    <row r="145" customFormat="false" ht="13.5" hidden="false" customHeight="false" outlineLevel="0" collapsed="false">
      <c r="A145" s="401" t="s">
        <v>6399</v>
      </c>
      <c r="B145" s="401" t="s">
        <v>6400</v>
      </c>
      <c r="C145" s="401" t="s">
        <v>6524</v>
      </c>
      <c r="D145" s="401" t="s">
        <v>6525</v>
      </c>
      <c r="E145" s="402"/>
      <c r="F145" s="401"/>
      <c r="G145" s="401" t="n">
        <v>92857</v>
      </c>
      <c r="H145" s="401" t="s">
        <v>6550</v>
      </c>
      <c r="I145" s="401" t="s">
        <v>82</v>
      </c>
      <c r="J145" s="401" t="s">
        <v>6404</v>
      </c>
      <c r="K145" s="402" t="n">
        <v>604.32</v>
      </c>
      <c r="L145" s="401" t="s">
        <v>6405</v>
      </c>
    </row>
    <row r="146" customFormat="false" ht="13.5" hidden="false" customHeight="false" outlineLevel="0" collapsed="false">
      <c r="A146" s="401" t="s">
        <v>6399</v>
      </c>
      <c r="B146" s="401" t="s">
        <v>6400</v>
      </c>
      <c r="C146" s="401" t="s">
        <v>6524</v>
      </c>
      <c r="D146" s="401" t="s">
        <v>6525</v>
      </c>
      <c r="E146" s="402"/>
      <c r="F146" s="401"/>
      <c r="G146" s="401" t="n">
        <v>92858</v>
      </c>
      <c r="H146" s="401" t="s">
        <v>6551</v>
      </c>
      <c r="I146" s="401" t="s">
        <v>82</v>
      </c>
      <c r="J146" s="401" t="s">
        <v>6404</v>
      </c>
      <c r="K146" s="402" t="n">
        <v>34</v>
      </c>
      <c r="L146" s="401" t="s">
        <v>6405</v>
      </c>
    </row>
    <row r="147" customFormat="false" ht="13.5" hidden="false" customHeight="false" outlineLevel="0" collapsed="false">
      <c r="A147" s="401" t="s">
        <v>6399</v>
      </c>
      <c r="B147" s="401" t="s">
        <v>6400</v>
      </c>
      <c r="C147" s="401" t="s">
        <v>6524</v>
      </c>
      <c r="D147" s="401" t="s">
        <v>6525</v>
      </c>
      <c r="E147" s="402"/>
      <c r="F147" s="401"/>
      <c r="G147" s="401" t="n">
        <v>92859</v>
      </c>
      <c r="H147" s="401" t="s">
        <v>6552</v>
      </c>
      <c r="I147" s="401" t="s">
        <v>82</v>
      </c>
      <c r="J147" s="401" t="s">
        <v>6404</v>
      </c>
      <c r="K147" s="402" t="n">
        <v>627.08</v>
      </c>
      <c r="L147" s="401" t="s">
        <v>6405</v>
      </c>
    </row>
    <row r="148" customFormat="false" ht="13.5" hidden="false" customHeight="false" outlineLevel="0" collapsed="false">
      <c r="A148" s="401" t="s">
        <v>6399</v>
      </c>
      <c r="B148" s="401" t="s">
        <v>6400</v>
      </c>
      <c r="C148" s="401" t="s">
        <v>6524</v>
      </c>
      <c r="D148" s="401" t="s">
        <v>6525</v>
      </c>
      <c r="E148" s="402"/>
      <c r="F148" s="401"/>
      <c r="G148" s="401" t="n">
        <v>92860</v>
      </c>
      <c r="H148" s="401" t="s">
        <v>6553</v>
      </c>
      <c r="I148" s="401" t="s">
        <v>82</v>
      </c>
      <c r="J148" s="401" t="s">
        <v>6404</v>
      </c>
      <c r="K148" s="402" t="n">
        <v>38.62</v>
      </c>
      <c r="L148" s="401" t="s">
        <v>6405</v>
      </c>
    </row>
    <row r="149" customFormat="false" ht="13.5" hidden="false" customHeight="false" outlineLevel="0" collapsed="false">
      <c r="A149" s="401" t="s">
        <v>6399</v>
      </c>
      <c r="B149" s="401" t="s">
        <v>6400</v>
      </c>
      <c r="C149" s="401" t="s">
        <v>6524</v>
      </c>
      <c r="D149" s="401" t="s">
        <v>6525</v>
      </c>
      <c r="E149" s="402"/>
      <c r="F149" s="401"/>
      <c r="G149" s="401" t="n">
        <v>92861</v>
      </c>
      <c r="H149" s="401" t="s">
        <v>6554</v>
      </c>
      <c r="I149" s="401" t="s">
        <v>82</v>
      </c>
      <c r="J149" s="401" t="s">
        <v>6404</v>
      </c>
      <c r="K149" s="402" t="n">
        <v>923.8</v>
      </c>
      <c r="L149" s="401" t="s">
        <v>6405</v>
      </c>
    </row>
    <row r="150" customFormat="false" ht="13.5" hidden="false" customHeight="false" outlineLevel="0" collapsed="false">
      <c r="A150" s="401" t="s">
        <v>6399</v>
      </c>
      <c r="B150" s="401" t="s">
        <v>6400</v>
      </c>
      <c r="C150" s="401" t="s">
        <v>6524</v>
      </c>
      <c r="D150" s="401" t="s">
        <v>6525</v>
      </c>
      <c r="E150" s="402"/>
      <c r="F150" s="401"/>
      <c r="G150" s="401" t="n">
        <v>92862</v>
      </c>
      <c r="H150" s="401" t="s">
        <v>6555</v>
      </c>
      <c r="I150" s="401" t="s">
        <v>82</v>
      </c>
      <c r="J150" s="401" t="s">
        <v>6404</v>
      </c>
      <c r="K150" s="402" t="n">
        <v>43.1</v>
      </c>
      <c r="L150" s="401" t="s">
        <v>6405</v>
      </c>
    </row>
    <row r="151" customFormat="false" ht="13.5" hidden="false" customHeight="false" outlineLevel="0" collapsed="false">
      <c r="A151" s="401" t="s">
        <v>6399</v>
      </c>
      <c r="B151" s="401" t="s">
        <v>6400</v>
      </c>
      <c r="C151" s="401" t="s">
        <v>6524</v>
      </c>
      <c r="D151" s="401" t="s">
        <v>6525</v>
      </c>
      <c r="E151" s="402"/>
      <c r="F151" s="401"/>
      <c r="G151" s="401" t="n">
        <v>92863</v>
      </c>
      <c r="H151" s="401" t="s">
        <v>6556</v>
      </c>
      <c r="I151" s="401" t="s">
        <v>82</v>
      </c>
      <c r="J151" s="401" t="s">
        <v>6404</v>
      </c>
      <c r="K151" s="402" t="n">
        <v>949.9</v>
      </c>
      <c r="L151" s="401" t="s">
        <v>6405</v>
      </c>
    </row>
    <row r="152" customFormat="false" ht="13.5" hidden="false" customHeight="false" outlineLevel="0" collapsed="false">
      <c r="A152" s="401" t="s">
        <v>6399</v>
      </c>
      <c r="B152" s="401" t="s">
        <v>6400</v>
      </c>
      <c r="C152" s="401" t="s">
        <v>6524</v>
      </c>
      <c r="D152" s="401" t="s">
        <v>6525</v>
      </c>
      <c r="E152" s="402"/>
      <c r="F152" s="401"/>
      <c r="G152" s="401" t="n">
        <v>92864</v>
      </c>
      <c r="H152" s="401" t="s">
        <v>6557</v>
      </c>
      <c r="I152" s="401" t="s">
        <v>82</v>
      </c>
      <c r="J152" s="401" t="s">
        <v>6404</v>
      </c>
      <c r="K152" s="402" t="n">
        <v>47.62</v>
      </c>
      <c r="L152" s="401" t="s">
        <v>6405</v>
      </c>
    </row>
    <row r="153" customFormat="false" ht="13.5" hidden="false" customHeight="false" outlineLevel="0" collapsed="false">
      <c r="A153" s="401" t="s">
        <v>6399</v>
      </c>
      <c r="B153" s="401" t="s">
        <v>6400</v>
      </c>
      <c r="C153" s="401" t="s">
        <v>6558</v>
      </c>
      <c r="D153" s="401" t="s">
        <v>6559</v>
      </c>
      <c r="E153" s="402"/>
      <c r="F153" s="401"/>
      <c r="G153" s="401" t="n">
        <v>92210</v>
      </c>
      <c r="H153" s="401" t="s">
        <v>6560</v>
      </c>
      <c r="I153" s="401" t="s">
        <v>82</v>
      </c>
      <c r="J153" s="401" t="s">
        <v>6404</v>
      </c>
      <c r="K153" s="402" t="n">
        <v>163.14</v>
      </c>
      <c r="L153" s="401" t="s">
        <v>6405</v>
      </c>
    </row>
    <row r="154" customFormat="false" ht="13.5" hidden="false" customHeight="false" outlineLevel="0" collapsed="false">
      <c r="A154" s="401" t="s">
        <v>6399</v>
      </c>
      <c r="B154" s="401" t="s">
        <v>6400</v>
      </c>
      <c r="C154" s="401" t="s">
        <v>6558</v>
      </c>
      <c r="D154" s="401" t="s">
        <v>6559</v>
      </c>
      <c r="E154" s="402"/>
      <c r="F154" s="401"/>
      <c r="G154" s="401" t="n">
        <v>92211</v>
      </c>
      <c r="H154" s="401" t="s">
        <v>6561</v>
      </c>
      <c r="I154" s="401" t="s">
        <v>82</v>
      </c>
      <c r="J154" s="401" t="s">
        <v>6404</v>
      </c>
      <c r="K154" s="402" t="n">
        <v>196.12</v>
      </c>
      <c r="L154" s="401" t="s">
        <v>6405</v>
      </c>
    </row>
    <row r="155" customFormat="false" ht="13.5" hidden="false" customHeight="false" outlineLevel="0" collapsed="false">
      <c r="A155" s="401" t="s">
        <v>6399</v>
      </c>
      <c r="B155" s="401" t="s">
        <v>6400</v>
      </c>
      <c r="C155" s="401" t="s">
        <v>6558</v>
      </c>
      <c r="D155" s="401" t="s">
        <v>6559</v>
      </c>
      <c r="E155" s="402"/>
      <c r="F155" s="401"/>
      <c r="G155" s="401" t="n">
        <v>92212</v>
      </c>
      <c r="H155" s="401" t="s">
        <v>6562</v>
      </c>
      <c r="I155" s="401" t="s">
        <v>82</v>
      </c>
      <c r="J155" s="401" t="s">
        <v>6404</v>
      </c>
      <c r="K155" s="402" t="n">
        <v>291.47</v>
      </c>
      <c r="L155" s="401" t="s">
        <v>6405</v>
      </c>
    </row>
    <row r="156" customFormat="false" ht="13.5" hidden="false" customHeight="false" outlineLevel="0" collapsed="false">
      <c r="A156" s="401" t="s">
        <v>6399</v>
      </c>
      <c r="B156" s="401" t="s">
        <v>6400</v>
      </c>
      <c r="C156" s="401" t="s">
        <v>6558</v>
      </c>
      <c r="D156" s="401" t="s">
        <v>6559</v>
      </c>
      <c r="E156" s="402"/>
      <c r="F156" s="401"/>
      <c r="G156" s="401" t="n">
        <v>92213</v>
      </c>
      <c r="H156" s="401" t="s">
        <v>6563</v>
      </c>
      <c r="I156" s="401" t="s">
        <v>82</v>
      </c>
      <c r="J156" s="401" t="s">
        <v>6404</v>
      </c>
      <c r="K156" s="402" t="n">
        <v>382.37</v>
      </c>
      <c r="L156" s="401" t="s">
        <v>6405</v>
      </c>
    </row>
    <row r="157" customFormat="false" ht="13.5" hidden="false" customHeight="false" outlineLevel="0" collapsed="false">
      <c r="A157" s="401" t="s">
        <v>6399</v>
      </c>
      <c r="B157" s="401" t="s">
        <v>6400</v>
      </c>
      <c r="C157" s="401" t="s">
        <v>6558</v>
      </c>
      <c r="D157" s="401" t="s">
        <v>6559</v>
      </c>
      <c r="E157" s="402"/>
      <c r="F157" s="401"/>
      <c r="G157" s="401" t="n">
        <v>92214</v>
      </c>
      <c r="H157" s="401" t="s">
        <v>6564</v>
      </c>
      <c r="I157" s="401" t="s">
        <v>82</v>
      </c>
      <c r="J157" s="401" t="s">
        <v>6404</v>
      </c>
      <c r="K157" s="402" t="n">
        <v>462.04</v>
      </c>
      <c r="L157" s="401" t="s">
        <v>6405</v>
      </c>
    </row>
    <row r="158" customFormat="false" ht="13.5" hidden="false" customHeight="false" outlineLevel="0" collapsed="false">
      <c r="A158" s="401" t="s">
        <v>6399</v>
      </c>
      <c r="B158" s="401" t="s">
        <v>6400</v>
      </c>
      <c r="C158" s="401" t="s">
        <v>6558</v>
      </c>
      <c r="D158" s="401" t="s">
        <v>6559</v>
      </c>
      <c r="E158" s="402"/>
      <c r="F158" s="401"/>
      <c r="G158" s="401" t="n">
        <v>92215</v>
      </c>
      <c r="H158" s="401" t="s">
        <v>6565</v>
      </c>
      <c r="I158" s="401" t="s">
        <v>82</v>
      </c>
      <c r="J158" s="401" t="s">
        <v>6404</v>
      </c>
      <c r="K158" s="402" t="n">
        <v>530.86</v>
      </c>
      <c r="L158" s="401" t="s">
        <v>6405</v>
      </c>
    </row>
    <row r="159" customFormat="false" ht="13.5" hidden="false" customHeight="false" outlineLevel="0" collapsed="false">
      <c r="A159" s="401" t="s">
        <v>6399</v>
      </c>
      <c r="B159" s="401" t="s">
        <v>6400</v>
      </c>
      <c r="C159" s="401" t="s">
        <v>6558</v>
      </c>
      <c r="D159" s="401" t="s">
        <v>6559</v>
      </c>
      <c r="E159" s="402"/>
      <c r="F159" s="401"/>
      <c r="G159" s="401" t="n">
        <v>92216</v>
      </c>
      <c r="H159" s="401" t="s">
        <v>6566</v>
      </c>
      <c r="I159" s="401" t="s">
        <v>82</v>
      </c>
      <c r="J159" s="401" t="s">
        <v>6404</v>
      </c>
      <c r="K159" s="402" t="n">
        <v>556.31</v>
      </c>
      <c r="L159" s="401" t="s">
        <v>6405</v>
      </c>
    </row>
    <row r="160" customFormat="false" ht="13.5" hidden="false" customHeight="false" outlineLevel="0" collapsed="false">
      <c r="A160" s="401" t="s">
        <v>6399</v>
      </c>
      <c r="B160" s="401" t="s">
        <v>6400</v>
      </c>
      <c r="C160" s="401" t="s">
        <v>6558</v>
      </c>
      <c r="D160" s="401" t="s">
        <v>6559</v>
      </c>
      <c r="E160" s="402"/>
      <c r="F160" s="401"/>
      <c r="G160" s="401" t="n">
        <v>92219</v>
      </c>
      <c r="H160" s="401" t="s">
        <v>6567</v>
      </c>
      <c r="I160" s="401" t="s">
        <v>82</v>
      </c>
      <c r="J160" s="401" t="s">
        <v>6404</v>
      </c>
      <c r="K160" s="402" t="n">
        <v>172.77</v>
      </c>
      <c r="L160" s="401" t="s">
        <v>6405</v>
      </c>
    </row>
    <row r="161" customFormat="false" ht="13.5" hidden="false" customHeight="false" outlineLevel="0" collapsed="false">
      <c r="A161" s="401" t="s">
        <v>6399</v>
      </c>
      <c r="B161" s="401" t="s">
        <v>6400</v>
      </c>
      <c r="C161" s="401" t="s">
        <v>6558</v>
      </c>
      <c r="D161" s="401" t="s">
        <v>6559</v>
      </c>
      <c r="E161" s="402"/>
      <c r="F161" s="401"/>
      <c r="G161" s="401" t="n">
        <v>92220</v>
      </c>
      <c r="H161" s="401" t="s">
        <v>6568</v>
      </c>
      <c r="I161" s="401" t="s">
        <v>82</v>
      </c>
      <c r="J161" s="401" t="s">
        <v>6404</v>
      </c>
      <c r="K161" s="402" t="n">
        <v>208.05</v>
      </c>
      <c r="L161" s="401" t="s">
        <v>6405</v>
      </c>
    </row>
    <row r="162" customFormat="false" ht="13.5" hidden="false" customHeight="false" outlineLevel="0" collapsed="false">
      <c r="A162" s="401" t="s">
        <v>6399</v>
      </c>
      <c r="B162" s="401" t="s">
        <v>6400</v>
      </c>
      <c r="C162" s="401" t="s">
        <v>6558</v>
      </c>
      <c r="D162" s="401" t="s">
        <v>6559</v>
      </c>
      <c r="E162" s="402"/>
      <c r="F162" s="401"/>
      <c r="G162" s="401" t="n">
        <v>92221</v>
      </c>
      <c r="H162" s="401" t="s">
        <v>6569</v>
      </c>
      <c r="I162" s="401" t="s">
        <v>82</v>
      </c>
      <c r="J162" s="401" t="s">
        <v>6404</v>
      </c>
      <c r="K162" s="402" t="n">
        <v>305.44</v>
      </c>
      <c r="L162" s="401" t="s">
        <v>6405</v>
      </c>
    </row>
    <row r="163" customFormat="false" ht="13.5" hidden="false" customHeight="false" outlineLevel="0" collapsed="false">
      <c r="A163" s="401" t="s">
        <v>6399</v>
      </c>
      <c r="B163" s="401" t="s">
        <v>6400</v>
      </c>
      <c r="C163" s="401" t="s">
        <v>6558</v>
      </c>
      <c r="D163" s="401" t="s">
        <v>6559</v>
      </c>
      <c r="E163" s="402"/>
      <c r="F163" s="401"/>
      <c r="G163" s="401" t="n">
        <v>92222</v>
      </c>
      <c r="H163" s="401" t="s">
        <v>6570</v>
      </c>
      <c r="I163" s="401" t="s">
        <v>82</v>
      </c>
      <c r="J163" s="401" t="s">
        <v>6404</v>
      </c>
      <c r="K163" s="402" t="n">
        <v>398.64</v>
      </c>
      <c r="L163" s="401" t="s">
        <v>6405</v>
      </c>
    </row>
    <row r="164" customFormat="false" ht="13.5" hidden="false" customHeight="false" outlineLevel="0" collapsed="false">
      <c r="A164" s="401" t="s">
        <v>6399</v>
      </c>
      <c r="B164" s="401" t="s">
        <v>6400</v>
      </c>
      <c r="C164" s="401" t="s">
        <v>6558</v>
      </c>
      <c r="D164" s="401" t="s">
        <v>6559</v>
      </c>
      <c r="E164" s="402"/>
      <c r="F164" s="401"/>
      <c r="G164" s="401" t="n">
        <v>92223</v>
      </c>
      <c r="H164" s="401" t="s">
        <v>6571</v>
      </c>
      <c r="I164" s="401" t="s">
        <v>82</v>
      </c>
      <c r="J164" s="401" t="s">
        <v>6404</v>
      </c>
      <c r="K164" s="402" t="n">
        <v>480.22</v>
      </c>
      <c r="L164" s="401" t="s">
        <v>6405</v>
      </c>
    </row>
    <row r="165" customFormat="false" ht="13.5" hidden="false" customHeight="false" outlineLevel="0" collapsed="false">
      <c r="A165" s="401" t="s">
        <v>6399</v>
      </c>
      <c r="B165" s="401" t="s">
        <v>6400</v>
      </c>
      <c r="C165" s="401" t="s">
        <v>6558</v>
      </c>
      <c r="D165" s="401" t="s">
        <v>6559</v>
      </c>
      <c r="E165" s="402"/>
      <c r="F165" s="401"/>
      <c r="G165" s="401" t="n">
        <v>92224</v>
      </c>
      <c r="H165" s="401" t="s">
        <v>6572</v>
      </c>
      <c r="I165" s="401" t="s">
        <v>82</v>
      </c>
      <c r="J165" s="401" t="s">
        <v>6404</v>
      </c>
      <c r="K165" s="402" t="n">
        <v>551.03</v>
      </c>
      <c r="L165" s="401" t="s">
        <v>6405</v>
      </c>
    </row>
    <row r="166" customFormat="false" ht="13.5" hidden="false" customHeight="false" outlineLevel="0" collapsed="false">
      <c r="A166" s="401" t="s">
        <v>6399</v>
      </c>
      <c r="B166" s="401" t="s">
        <v>6400</v>
      </c>
      <c r="C166" s="401" t="s">
        <v>6558</v>
      </c>
      <c r="D166" s="401" t="s">
        <v>6559</v>
      </c>
      <c r="E166" s="402"/>
      <c r="F166" s="401"/>
      <c r="G166" s="401" t="n">
        <v>92226</v>
      </c>
      <c r="H166" s="401" t="s">
        <v>6573</v>
      </c>
      <c r="I166" s="401" t="s">
        <v>82</v>
      </c>
      <c r="J166" s="401" t="s">
        <v>6404</v>
      </c>
      <c r="K166" s="402" t="n">
        <v>578.89</v>
      </c>
      <c r="L166" s="401" t="s">
        <v>6405</v>
      </c>
    </row>
    <row r="167" customFormat="false" ht="13.5" hidden="false" customHeight="false" outlineLevel="0" collapsed="false">
      <c r="A167" s="401" t="s">
        <v>6399</v>
      </c>
      <c r="B167" s="401" t="s">
        <v>6400</v>
      </c>
      <c r="C167" s="401" t="s">
        <v>6558</v>
      </c>
      <c r="D167" s="401" t="s">
        <v>6559</v>
      </c>
      <c r="E167" s="402"/>
      <c r="F167" s="401"/>
      <c r="G167" s="401" t="n">
        <v>92808</v>
      </c>
      <c r="H167" s="401" t="s">
        <v>6574</v>
      </c>
      <c r="I167" s="401" t="s">
        <v>82</v>
      </c>
      <c r="J167" s="401" t="s">
        <v>6404</v>
      </c>
      <c r="K167" s="402" t="n">
        <v>39.16</v>
      </c>
      <c r="L167" s="401" t="s">
        <v>6405</v>
      </c>
    </row>
    <row r="168" customFormat="false" ht="13.5" hidden="false" customHeight="false" outlineLevel="0" collapsed="false">
      <c r="A168" s="401" t="s">
        <v>6399</v>
      </c>
      <c r="B168" s="401" t="s">
        <v>6400</v>
      </c>
      <c r="C168" s="401" t="s">
        <v>6558</v>
      </c>
      <c r="D168" s="401" t="s">
        <v>6559</v>
      </c>
      <c r="E168" s="402"/>
      <c r="F168" s="401"/>
      <c r="G168" s="401" t="n">
        <v>92809</v>
      </c>
      <c r="H168" s="401" t="s">
        <v>6575</v>
      </c>
      <c r="I168" s="401" t="s">
        <v>82</v>
      </c>
      <c r="J168" s="401" t="s">
        <v>6404</v>
      </c>
      <c r="K168" s="402" t="n">
        <v>50.31</v>
      </c>
      <c r="L168" s="401" t="s">
        <v>6405</v>
      </c>
    </row>
    <row r="169" customFormat="false" ht="13.5" hidden="false" customHeight="false" outlineLevel="0" collapsed="false">
      <c r="A169" s="401" t="s">
        <v>6399</v>
      </c>
      <c r="B169" s="401" t="s">
        <v>6400</v>
      </c>
      <c r="C169" s="401" t="s">
        <v>6558</v>
      </c>
      <c r="D169" s="401" t="s">
        <v>6559</v>
      </c>
      <c r="E169" s="402"/>
      <c r="F169" s="401"/>
      <c r="G169" s="401" t="n">
        <v>92810</v>
      </c>
      <c r="H169" s="401" t="s">
        <v>6576</v>
      </c>
      <c r="I169" s="401" t="s">
        <v>82</v>
      </c>
      <c r="J169" s="401" t="s">
        <v>6404</v>
      </c>
      <c r="K169" s="402" t="n">
        <v>61.28</v>
      </c>
      <c r="L169" s="401" t="s">
        <v>6405</v>
      </c>
    </row>
    <row r="170" customFormat="false" ht="13.5" hidden="false" customHeight="false" outlineLevel="0" collapsed="false">
      <c r="A170" s="401" t="s">
        <v>6399</v>
      </c>
      <c r="B170" s="401" t="s">
        <v>6400</v>
      </c>
      <c r="C170" s="401" t="s">
        <v>6558</v>
      </c>
      <c r="D170" s="401" t="s">
        <v>6559</v>
      </c>
      <c r="E170" s="402"/>
      <c r="F170" s="401"/>
      <c r="G170" s="401" t="n">
        <v>92811</v>
      </c>
      <c r="H170" s="401" t="s">
        <v>6577</v>
      </c>
      <c r="I170" s="401" t="s">
        <v>82</v>
      </c>
      <c r="J170" s="401" t="s">
        <v>6404</v>
      </c>
      <c r="K170" s="402" t="n">
        <v>73.14</v>
      </c>
      <c r="L170" s="401" t="s">
        <v>6405</v>
      </c>
    </row>
    <row r="171" customFormat="false" ht="13.5" hidden="false" customHeight="false" outlineLevel="0" collapsed="false">
      <c r="A171" s="401" t="s">
        <v>6399</v>
      </c>
      <c r="B171" s="401" t="s">
        <v>6400</v>
      </c>
      <c r="C171" s="401" t="s">
        <v>6558</v>
      </c>
      <c r="D171" s="401" t="s">
        <v>6559</v>
      </c>
      <c r="E171" s="402"/>
      <c r="F171" s="401"/>
      <c r="G171" s="401" t="n">
        <v>92812</v>
      </c>
      <c r="H171" s="401" t="s">
        <v>6578</v>
      </c>
      <c r="I171" s="401" t="s">
        <v>82</v>
      </c>
      <c r="J171" s="401" t="s">
        <v>6404</v>
      </c>
      <c r="K171" s="402" t="n">
        <v>84.78</v>
      </c>
      <c r="L171" s="401" t="s">
        <v>6405</v>
      </c>
    </row>
    <row r="172" customFormat="false" ht="13.5" hidden="false" customHeight="false" outlineLevel="0" collapsed="false">
      <c r="A172" s="401" t="s">
        <v>6399</v>
      </c>
      <c r="B172" s="401" t="s">
        <v>6400</v>
      </c>
      <c r="C172" s="401" t="s">
        <v>6558</v>
      </c>
      <c r="D172" s="401" t="s">
        <v>6559</v>
      </c>
      <c r="E172" s="402"/>
      <c r="F172" s="401"/>
      <c r="G172" s="401" t="n">
        <v>92813</v>
      </c>
      <c r="H172" s="401" t="s">
        <v>6579</v>
      </c>
      <c r="I172" s="401" t="s">
        <v>82</v>
      </c>
      <c r="J172" s="401" t="s">
        <v>6404</v>
      </c>
      <c r="K172" s="402" t="n">
        <v>98.76</v>
      </c>
      <c r="L172" s="401" t="s">
        <v>6405</v>
      </c>
    </row>
    <row r="173" customFormat="false" ht="13.5" hidden="false" customHeight="false" outlineLevel="0" collapsed="false">
      <c r="A173" s="401" t="s">
        <v>6399</v>
      </c>
      <c r="B173" s="401" t="s">
        <v>6400</v>
      </c>
      <c r="C173" s="401" t="s">
        <v>6558</v>
      </c>
      <c r="D173" s="401" t="s">
        <v>6559</v>
      </c>
      <c r="E173" s="402"/>
      <c r="F173" s="401"/>
      <c r="G173" s="401" t="n">
        <v>92814</v>
      </c>
      <c r="H173" s="401" t="s">
        <v>6580</v>
      </c>
      <c r="I173" s="401" t="s">
        <v>82</v>
      </c>
      <c r="J173" s="401" t="s">
        <v>6404</v>
      </c>
      <c r="K173" s="402" t="n">
        <v>113.46</v>
      </c>
      <c r="L173" s="401" t="s">
        <v>6405</v>
      </c>
    </row>
    <row r="174" customFormat="false" ht="13.5" hidden="false" customHeight="false" outlineLevel="0" collapsed="false">
      <c r="A174" s="401" t="s">
        <v>6399</v>
      </c>
      <c r="B174" s="401" t="s">
        <v>6400</v>
      </c>
      <c r="C174" s="401" t="s">
        <v>6558</v>
      </c>
      <c r="D174" s="401" t="s">
        <v>6559</v>
      </c>
      <c r="E174" s="402"/>
      <c r="F174" s="401"/>
      <c r="G174" s="401" t="n">
        <v>92815</v>
      </c>
      <c r="H174" s="401" t="s">
        <v>6581</v>
      </c>
      <c r="I174" s="401" t="s">
        <v>82</v>
      </c>
      <c r="J174" s="401" t="s">
        <v>6404</v>
      </c>
      <c r="K174" s="402" t="n">
        <v>130.65</v>
      </c>
      <c r="L174" s="401" t="s">
        <v>6405</v>
      </c>
    </row>
    <row r="175" customFormat="false" ht="13.5" hidden="false" customHeight="false" outlineLevel="0" collapsed="false">
      <c r="A175" s="401" t="s">
        <v>6399</v>
      </c>
      <c r="B175" s="401" t="s">
        <v>6400</v>
      </c>
      <c r="C175" s="401" t="s">
        <v>6558</v>
      </c>
      <c r="D175" s="401" t="s">
        <v>6559</v>
      </c>
      <c r="E175" s="402"/>
      <c r="F175" s="401"/>
      <c r="G175" s="401" t="n">
        <v>92816</v>
      </c>
      <c r="H175" s="401" t="s">
        <v>6582</v>
      </c>
      <c r="I175" s="401" t="s">
        <v>82</v>
      </c>
      <c r="J175" s="401" t="s">
        <v>6404</v>
      </c>
      <c r="K175" s="402" t="n">
        <v>799.23</v>
      </c>
      <c r="L175" s="401" t="s">
        <v>6405</v>
      </c>
    </row>
    <row r="176" customFormat="false" ht="13.5" hidden="false" customHeight="false" outlineLevel="0" collapsed="false">
      <c r="A176" s="401" t="s">
        <v>6399</v>
      </c>
      <c r="B176" s="401" t="s">
        <v>6400</v>
      </c>
      <c r="C176" s="401" t="s">
        <v>6558</v>
      </c>
      <c r="D176" s="401" t="s">
        <v>6559</v>
      </c>
      <c r="E176" s="402"/>
      <c r="F176" s="401"/>
      <c r="G176" s="401" t="n">
        <v>92817</v>
      </c>
      <c r="H176" s="401" t="s">
        <v>6583</v>
      </c>
      <c r="I176" s="401" t="s">
        <v>82</v>
      </c>
      <c r="J176" s="401" t="s">
        <v>6404</v>
      </c>
      <c r="K176" s="402" t="n">
        <v>163.49</v>
      </c>
      <c r="L176" s="401" t="s">
        <v>6405</v>
      </c>
    </row>
    <row r="177" customFormat="false" ht="13.5" hidden="false" customHeight="false" outlineLevel="0" collapsed="false">
      <c r="A177" s="401" t="s">
        <v>6399</v>
      </c>
      <c r="B177" s="401" t="s">
        <v>6400</v>
      </c>
      <c r="C177" s="401" t="s">
        <v>6558</v>
      </c>
      <c r="D177" s="401" t="s">
        <v>6559</v>
      </c>
      <c r="E177" s="402"/>
      <c r="F177" s="401"/>
      <c r="G177" s="401" t="n">
        <v>92818</v>
      </c>
      <c r="H177" s="401" t="s">
        <v>6584</v>
      </c>
      <c r="I177" s="401" t="s">
        <v>82</v>
      </c>
      <c r="J177" s="401" t="s">
        <v>6404</v>
      </c>
      <c r="K177" s="402" t="n">
        <v>1141.14</v>
      </c>
      <c r="L177" s="401" t="s">
        <v>6405</v>
      </c>
    </row>
    <row r="178" customFormat="false" ht="13.5" hidden="false" customHeight="false" outlineLevel="0" collapsed="false">
      <c r="A178" s="401" t="s">
        <v>6399</v>
      </c>
      <c r="B178" s="401" t="s">
        <v>6400</v>
      </c>
      <c r="C178" s="401" t="s">
        <v>6558</v>
      </c>
      <c r="D178" s="401" t="s">
        <v>6559</v>
      </c>
      <c r="E178" s="402"/>
      <c r="F178" s="401"/>
      <c r="G178" s="401" t="n">
        <v>92819</v>
      </c>
      <c r="H178" s="401" t="s">
        <v>6585</v>
      </c>
      <c r="I178" s="401" t="s">
        <v>82</v>
      </c>
      <c r="J178" s="401" t="s">
        <v>6404</v>
      </c>
      <c r="K178" s="402" t="n">
        <v>220.09</v>
      </c>
      <c r="L178" s="401" t="s">
        <v>6405</v>
      </c>
    </row>
    <row r="179" customFormat="false" ht="13.5" hidden="false" customHeight="false" outlineLevel="0" collapsed="false">
      <c r="A179" s="401" t="s">
        <v>6399</v>
      </c>
      <c r="B179" s="401" t="s">
        <v>6400</v>
      </c>
      <c r="C179" s="401" t="s">
        <v>6558</v>
      </c>
      <c r="D179" s="401" t="s">
        <v>6559</v>
      </c>
      <c r="E179" s="402"/>
      <c r="F179" s="401"/>
      <c r="G179" s="401" t="n">
        <v>92820</v>
      </c>
      <c r="H179" s="401" t="s">
        <v>6586</v>
      </c>
      <c r="I179" s="401" t="s">
        <v>82</v>
      </c>
      <c r="J179" s="401" t="s">
        <v>6404</v>
      </c>
      <c r="K179" s="402" t="n">
        <v>46.69</v>
      </c>
      <c r="L179" s="401" t="s">
        <v>6405</v>
      </c>
    </row>
    <row r="180" customFormat="false" ht="13.5" hidden="false" customHeight="false" outlineLevel="0" collapsed="false">
      <c r="A180" s="401" t="s">
        <v>6399</v>
      </c>
      <c r="B180" s="401" t="s">
        <v>6400</v>
      </c>
      <c r="C180" s="401" t="s">
        <v>6558</v>
      </c>
      <c r="D180" s="401" t="s">
        <v>6559</v>
      </c>
      <c r="E180" s="402"/>
      <c r="F180" s="401"/>
      <c r="G180" s="401" t="n">
        <v>92821</v>
      </c>
      <c r="H180" s="401" t="s">
        <v>6587</v>
      </c>
      <c r="I180" s="401" t="s">
        <v>82</v>
      </c>
      <c r="J180" s="401" t="s">
        <v>6404</v>
      </c>
      <c r="K180" s="402" t="n">
        <v>59.94</v>
      </c>
      <c r="L180" s="401" t="s">
        <v>6405</v>
      </c>
    </row>
    <row r="181" customFormat="false" ht="13.5" hidden="false" customHeight="false" outlineLevel="0" collapsed="false">
      <c r="A181" s="401" t="s">
        <v>6399</v>
      </c>
      <c r="B181" s="401" t="s">
        <v>6400</v>
      </c>
      <c r="C181" s="401" t="s">
        <v>6558</v>
      </c>
      <c r="D181" s="401" t="s">
        <v>6559</v>
      </c>
      <c r="E181" s="402"/>
      <c r="F181" s="401"/>
      <c r="G181" s="401" t="n">
        <v>92822</v>
      </c>
      <c r="H181" s="401" t="s">
        <v>6588</v>
      </c>
      <c r="I181" s="401" t="s">
        <v>82</v>
      </c>
      <c r="J181" s="401" t="s">
        <v>6404</v>
      </c>
      <c r="K181" s="402" t="n">
        <v>73.21</v>
      </c>
      <c r="L181" s="401" t="s">
        <v>6405</v>
      </c>
    </row>
    <row r="182" customFormat="false" ht="13.5" hidden="false" customHeight="false" outlineLevel="0" collapsed="false">
      <c r="A182" s="401" t="s">
        <v>6399</v>
      </c>
      <c r="B182" s="401" t="s">
        <v>6400</v>
      </c>
      <c r="C182" s="401" t="s">
        <v>6558</v>
      </c>
      <c r="D182" s="401" t="s">
        <v>6559</v>
      </c>
      <c r="E182" s="402"/>
      <c r="F182" s="401"/>
      <c r="G182" s="401" t="n">
        <v>92824</v>
      </c>
      <c r="H182" s="401" t="s">
        <v>6589</v>
      </c>
      <c r="I182" s="401" t="s">
        <v>82</v>
      </c>
      <c r="J182" s="401" t="s">
        <v>6404</v>
      </c>
      <c r="K182" s="402" t="n">
        <v>87.11</v>
      </c>
      <c r="L182" s="401" t="s">
        <v>6405</v>
      </c>
    </row>
    <row r="183" customFormat="false" ht="13.5" hidden="false" customHeight="false" outlineLevel="0" collapsed="false">
      <c r="A183" s="401" t="s">
        <v>6399</v>
      </c>
      <c r="B183" s="401" t="s">
        <v>6400</v>
      </c>
      <c r="C183" s="401" t="s">
        <v>6558</v>
      </c>
      <c r="D183" s="401" t="s">
        <v>6559</v>
      </c>
      <c r="E183" s="402"/>
      <c r="F183" s="401"/>
      <c r="G183" s="401" t="n">
        <v>92825</v>
      </c>
      <c r="H183" s="401" t="s">
        <v>6590</v>
      </c>
      <c r="I183" s="401" t="s">
        <v>82</v>
      </c>
      <c r="J183" s="401" t="s">
        <v>6404</v>
      </c>
      <c r="K183" s="402" t="n">
        <v>101.05</v>
      </c>
      <c r="L183" s="401" t="s">
        <v>6405</v>
      </c>
    </row>
    <row r="184" customFormat="false" ht="13.5" hidden="false" customHeight="false" outlineLevel="0" collapsed="false">
      <c r="A184" s="401" t="s">
        <v>6399</v>
      </c>
      <c r="B184" s="401" t="s">
        <v>6400</v>
      </c>
      <c r="C184" s="401" t="s">
        <v>6558</v>
      </c>
      <c r="D184" s="401" t="s">
        <v>6559</v>
      </c>
      <c r="E184" s="402"/>
      <c r="F184" s="401"/>
      <c r="G184" s="401" t="n">
        <v>92826</v>
      </c>
      <c r="H184" s="401" t="s">
        <v>6591</v>
      </c>
      <c r="I184" s="401" t="s">
        <v>82</v>
      </c>
      <c r="J184" s="401" t="s">
        <v>6404</v>
      </c>
      <c r="K184" s="402" t="n">
        <v>116.94</v>
      </c>
      <c r="L184" s="401" t="s">
        <v>6405</v>
      </c>
    </row>
    <row r="185" customFormat="false" ht="13.5" hidden="false" customHeight="false" outlineLevel="0" collapsed="false">
      <c r="A185" s="401" t="s">
        <v>6399</v>
      </c>
      <c r="B185" s="401" t="s">
        <v>6400</v>
      </c>
      <c r="C185" s="401" t="s">
        <v>6558</v>
      </c>
      <c r="D185" s="401" t="s">
        <v>6559</v>
      </c>
      <c r="E185" s="402"/>
      <c r="F185" s="401"/>
      <c r="G185" s="401" t="n">
        <v>92827</v>
      </c>
      <c r="H185" s="401" t="s">
        <v>6592</v>
      </c>
      <c r="I185" s="401" t="s">
        <v>82</v>
      </c>
      <c r="J185" s="401" t="s">
        <v>6404</v>
      </c>
      <c r="K185" s="402" t="n">
        <v>133.63</v>
      </c>
      <c r="L185" s="401" t="s">
        <v>6405</v>
      </c>
    </row>
    <row r="186" customFormat="false" ht="13.5" hidden="false" customHeight="false" outlineLevel="0" collapsed="false">
      <c r="A186" s="401" t="s">
        <v>6399</v>
      </c>
      <c r="B186" s="401" t="s">
        <v>6400</v>
      </c>
      <c r="C186" s="401" t="s">
        <v>6558</v>
      </c>
      <c r="D186" s="401" t="s">
        <v>6559</v>
      </c>
      <c r="E186" s="402"/>
      <c r="F186" s="401"/>
      <c r="G186" s="401" t="n">
        <v>92828</v>
      </c>
      <c r="H186" s="401" t="s">
        <v>6593</v>
      </c>
      <c r="I186" s="401" t="s">
        <v>82</v>
      </c>
      <c r="J186" s="401" t="s">
        <v>6404</v>
      </c>
      <c r="K186" s="402" t="n">
        <v>153.23</v>
      </c>
      <c r="L186" s="401" t="s">
        <v>6405</v>
      </c>
    </row>
    <row r="187" customFormat="false" ht="13.5" hidden="false" customHeight="false" outlineLevel="0" collapsed="false">
      <c r="A187" s="401" t="s">
        <v>6399</v>
      </c>
      <c r="B187" s="401" t="s">
        <v>6400</v>
      </c>
      <c r="C187" s="401" t="s">
        <v>6558</v>
      </c>
      <c r="D187" s="401" t="s">
        <v>6559</v>
      </c>
      <c r="E187" s="402"/>
      <c r="F187" s="401"/>
      <c r="G187" s="401" t="n">
        <v>92829</v>
      </c>
      <c r="H187" s="401" t="s">
        <v>6594</v>
      </c>
      <c r="I187" s="401" t="s">
        <v>82</v>
      </c>
      <c r="J187" s="401" t="s">
        <v>6404</v>
      </c>
      <c r="K187" s="402" t="n">
        <v>825.84</v>
      </c>
      <c r="L187" s="401" t="s">
        <v>6405</v>
      </c>
    </row>
    <row r="188" customFormat="false" ht="13.5" hidden="false" customHeight="false" outlineLevel="0" collapsed="false">
      <c r="A188" s="401" t="s">
        <v>6399</v>
      </c>
      <c r="B188" s="401" t="s">
        <v>6400</v>
      </c>
      <c r="C188" s="401" t="s">
        <v>6558</v>
      </c>
      <c r="D188" s="401" t="s">
        <v>6559</v>
      </c>
      <c r="E188" s="402"/>
      <c r="F188" s="401"/>
      <c r="G188" s="401" t="n">
        <v>92830</v>
      </c>
      <c r="H188" s="401" t="s">
        <v>6595</v>
      </c>
      <c r="I188" s="401" t="s">
        <v>82</v>
      </c>
      <c r="J188" s="401" t="s">
        <v>6404</v>
      </c>
      <c r="K188" s="402" t="n">
        <v>190.1</v>
      </c>
      <c r="L188" s="401" t="s">
        <v>6405</v>
      </c>
    </row>
    <row r="189" customFormat="false" ht="13.5" hidden="false" customHeight="false" outlineLevel="0" collapsed="false">
      <c r="A189" s="401" t="s">
        <v>6399</v>
      </c>
      <c r="B189" s="401" t="s">
        <v>6400</v>
      </c>
      <c r="C189" s="401" t="s">
        <v>6558</v>
      </c>
      <c r="D189" s="401" t="s">
        <v>6559</v>
      </c>
      <c r="E189" s="402"/>
      <c r="F189" s="401"/>
      <c r="G189" s="401" t="n">
        <v>92831</v>
      </c>
      <c r="H189" s="401" t="s">
        <v>6596</v>
      </c>
      <c r="I189" s="401" t="s">
        <v>82</v>
      </c>
      <c r="J189" s="401" t="s">
        <v>6404</v>
      </c>
      <c r="K189" s="402" t="n">
        <v>1173.77</v>
      </c>
      <c r="L189" s="401" t="s">
        <v>6405</v>
      </c>
    </row>
    <row r="190" customFormat="false" ht="13.5" hidden="false" customHeight="false" outlineLevel="0" collapsed="false">
      <c r="A190" s="401" t="s">
        <v>6399</v>
      </c>
      <c r="B190" s="401" t="s">
        <v>6400</v>
      </c>
      <c r="C190" s="401" t="s">
        <v>6558</v>
      </c>
      <c r="D190" s="401" t="s">
        <v>6559</v>
      </c>
      <c r="E190" s="402"/>
      <c r="F190" s="401"/>
      <c r="G190" s="401" t="n">
        <v>92832</v>
      </c>
      <c r="H190" s="401" t="s">
        <v>6597</v>
      </c>
      <c r="I190" s="401" t="s">
        <v>82</v>
      </c>
      <c r="J190" s="401" t="s">
        <v>6404</v>
      </c>
      <c r="K190" s="402" t="n">
        <v>252.72</v>
      </c>
      <c r="L190" s="401" t="s">
        <v>6405</v>
      </c>
    </row>
    <row r="191" customFormat="false" ht="13.5" hidden="false" customHeight="false" outlineLevel="0" collapsed="false">
      <c r="A191" s="401" t="s">
        <v>6399</v>
      </c>
      <c r="B191" s="401" t="s">
        <v>6400</v>
      </c>
      <c r="C191" s="401" t="s">
        <v>6558</v>
      </c>
      <c r="D191" s="401" t="s">
        <v>6559</v>
      </c>
      <c r="E191" s="402"/>
      <c r="F191" s="401"/>
      <c r="G191" s="401" t="n">
        <v>95565</v>
      </c>
      <c r="H191" s="401" t="s">
        <v>6598</v>
      </c>
      <c r="I191" s="401" t="s">
        <v>82</v>
      </c>
      <c r="J191" s="401" t="s">
        <v>6404</v>
      </c>
      <c r="K191" s="402" t="n">
        <v>139.15</v>
      </c>
      <c r="L191" s="401" t="s">
        <v>6405</v>
      </c>
    </row>
    <row r="192" customFormat="false" ht="13.5" hidden="false" customHeight="false" outlineLevel="0" collapsed="false">
      <c r="A192" s="401" t="s">
        <v>6399</v>
      </c>
      <c r="B192" s="401" t="s">
        <v>6400</v>
      </c>
      <c r="C192" s="401" t="s">
        <v>6558</v>
      </c>
      <c r="D192" s="401" t="s">
        <v>6559</v>
      </c>
      <c r="E192" s="402"/>
      <c r="F192" s="401"/>
      <c r="G192" s="401" t="n">
        <v>95566</v>
      </c>
      <c r="H192" s="401" t="s">
        <v>6599</v>
      </c>
      <c r="I192" s="401" t="s">
        <v>82</v>
      </c>
      <c r="J192" s="401" t="s">
        <v>6404</v>
      </c>
      <c r="K192" s="402" t="n">
        <v>146.68</v>
      </c>
      <c r="L192" s="401" t="s">
        <v>6405</v>
      </c>
    </row>
    <row r="193" customFormat="false" ht="13.5" hidden="false" customHeight="false" outlineLevel="0" collapsed="false">
      <c r="A193" s="401" t="s">
        <v>6399</v>
      </c>
      <c r="B193" s="401" t="s">
        <v>6400</v>
      </c>
      <c r="C193" s="401" t="s">
        <v>6558</v>
      </c>
      <c r="D193" s="401" t="s">
        <v>6559</v>
      </c>
      <c r="E193" s="402"/>
      <c r="F193" s="401"/>
      <c r="G193" s="401" t="n">
        <v>95567</v>
      </c>
      <c r="H193" s="401" t="s">
        <v>6600</v>
      </c>
      <c r="I193" s="401" t="s">
        <v>82</v>
      </c>
      <c r="J193" s="401" t="s">
        <v>6404</v>
      </c>
      <c r="K193" s="402" t="n">
        <v>84.22</v>
      </c>
      <c r="L193" s="401" t="s">
        <v>6405</v>
      </c>
    </row>
    <row r="194" customFormat="false" ht="13.5" hidden="false" customHeight="false" outlineLevel="0" collapsed="false">
      <c r="A194" s="401" t="s">
        <v>6399</v>
      </c>
      <c r="B194" s="401" t="s">
        <v>6400</v>
      </c>
      <c r="C194" s="401" t="s">
        <v>6558</v>
      </c>
      <c r="D194" s="401" t="s">
        <v>6559</v>
      </c>
      <c r="E194" s="402"/>
      <c r="F194" s="401"/>
      <c r="G194" s="401" t="n">
        <v>95568</v>
      </c>
      <c r="H194" s="401" t="s">
        <v>6601</v>
      </c>
      <c r="I194" s="401" t="s">
        <v>82</v>
      </c>
      <c r="J194" s="401" t="s">
        <v>6404</v>
      </c>
      <c r="K194" s="402" t="n">
        <v>103.56</v>
      </c>
      <c r="L194" s="401" t="s">
        <v>6405</v>
      </c>
    </row>
    <row r="195" customFormat="false" ht="13.5" hidden="false" customHeight="false" outlineLevel="0" collapsed="false">
      <c r="A195" s="401" t="s">
        <v>6399</v>
      </c>
      <c r="B195" s="401" t="s">
        <v>6400</v>
      </c>
      <c r="C195" s="401" t="s">
        <v>6558</v>
      </c>
      <c r="D195" s="401" t="s">
        <v>6559</v>
      </c>
      <c r="E195" s="402"/>
      <c r="F195" s="401"/>
      <c r="G195" s="401" t="n">
        <v>95569</v>
      </c>
      <c r="H195" s="401" t="s">
        <v>6602</v>
      </c>
      <c r="I195" s="401" t="s">
        <v>82</v>
      </c>
      <c r="J195" s="401" t="s">
        <v>6404</v>
      </c>
      <c r="K195" s="402" t="n">
        <v>140.52</v>
      </c>
      <c r="L195" s="401" t="s">
        <v>6405</v>
      </c>
    </row>
    <row r="196" customFormat="false" ht="13.5" hidden="false" customHeight="false" outlineLevel="0" collapsed="false">
      <c r="A196" s="401" t="s">
        <v>6399</v>
      </c>
      <c r="B196" s="401" t="s">
        <v>6400</v>
      </c>
      <c r="C196" s="401" t="s">
        <v>6558</v>
      </c>
      <c r="D196" s="401" t="s">
        <v>6559</v>
      </c>
      <c r="E196" s="402"/>
      <c r="F196" s="401"/>
      <c r="G196" s="401" t="n">
        <v>95570</v>
      </c>
      <c r="H196" s="401" t="s">
        <v>6603</v>
      </c>
      <c r="I196" s="401" t="s">
        <v>82</v>
      </c>
      <c r="J196" s="401" t="s">
        <v>6404</v>
      </c>
      <c r="K196" s="402" t="n">
        <v>91.75</v>
      </c>
      <c r="L196" s="401" t="s">
        <v>6405</v>
      </c>
    </row>
    <row r="197" customFormat="false" ht="13.5" hidden="false" customHeight="false" outlineLevel="0" collapsed="false">
      <c r="A197" s="401" t="s">
        <v>6399</v>
      </c>
      <c r="B197" s="401" t="s">
        <v>6400</v>
      </c>
      <c r="C197" s="401" t="s">
        <v>6558</v>
      </c>
      <c r="D197" s="401" t="s">
        <v>6559</v>
      </c>
      <c r="E197" s="402"/>
      <c r="F197" s="401"/>
      <c r="G197" s="401" t="n">
        <v>95571</v>
      </c>
      <c r="H197" s="401" t="s">
        <v>6604</v>
      </c>
      <c r="I197" s="401" t="s">
        <v>82</v>
      </c>
      <c r="J197" s="401" t="s">
        <v>6404</v>
      </c>
      <c r="K197" s="402" t="n">
        <v>113.19</v>
      </c>
      <c r="L197" s="401" t="s">
        <v>6405</v>
      </c>
    </row>
    <row r="198" customFormat="false" ht="13.5" hidden="false" customHeight="false" outlineLevel="0" collapsed="false">
      <c r="A198" s="401" t="s">
        <v>6399</v>
      </c>
      <c r="B198" s="401" t="s">
        <v>6400</v>
      </c>
      <c r="C198" s="401" t="s">
        <v>6558</v>
      </c>
      <c r="D198" s="401" t="s">
        <v>6559</v>
      </c>
      <c r="E198" s="402"/>
      <c r="F198" s="401"/>
      <c r="G198" s="401" t="n">
        <v>95572</v>
      </c>
      <c r="H198" s="401" t="s">
        <v>6605</v>
      </c>
      <c r="I198" s="401" t="s">
        <v>82</v>
      </c>
      <c r="J198" s="401" t="s">
        <v>6404</v>
      </c>
      <c r="K198" s="402" t="n">
        <v>152.45</v>
      </c>
      <c r="L198" s="401" t="s">
        <v>6405</v>
      </c>
    </row>
    <row r="199" customFormat="false" ht="13.5" hidden="false" customHeight="false" outlineLevel="0" collapsed="false">
      <c r="A199" s="401" t="s">
        <v>6399</v>
      </c>
      <c r="B199" s="401" t="s">
        <v>6400</v>
      </c>
      <c r="C199" s="401" t="s">
        <v>6606</v>
      </c>
      <c r="D199" s="401" t="s">
        <v>6607</v>
      </c>
      <c r="E199" s="402"/>
      <c r="F199" s="401"/>
      <c r="G199" s="401" t="n">
        <v>97127</v>
      </c>
      <c r="H199" s="401" t="s">
        <v>6608</v>
      </c>
      <c r="I199" s="401" t="s">
        <v>82</v>
      </c>
      <c r="J199" s="401" t="s">
        <v>6476</v>
      </c>
      <c r="K199" s="402" t="n">
        <v>4.58</v>
      </c>
      <c r="L199" s="401" t="s">
        <v>6405</v>
      </c>
    </row>
    <row r="200" customFormat="false" ht="13.5" hidden="false" customHeight="false" outlineLevel="0" collapsed="false">
      <c r="A200" s="401" t="s">
        <v>6399</v>
      </c>
      <c r="B200" s="401" t="s">
        <v>6400</v>
      </c>
      <c r="C200" s="401" t="s">
        <v>6606</v>
      </c>
      <c r="D200" s="401" t="s">
        <v>6607</v>
      </c>
      <c r="E200" s="402"/>
      <c r="F200" s="401"/>
      <c r="G200" s="401" t="n">
        <v>97128</v>
      </c>
      <c r="H200" s="401" t="s">
        <v>6609</v>
      </c>
      <c r="I200" s="401" t="s">
        <v>82</v>
      </c>
      <c r="J200" s="401" t="s">
        <v>6404</v>
      </c>
      <c r="K200" s="402" t="n">
        <v>9.37</v>
      </c>
      <c r="L200" s="401" t="s">
        <v>6405</v>
      </c>
    </row>
    <row r="201" customFormat="false" ht="13.5" hidden="false" customHeight="false" outlineLevel="0" collapsed="false">
      <c r="A201" s="401" t="s">
        <v>6399</v>
      </c>
      <c r="B201" s="401" t="s">
        <v>6400</v>
      </c>
      <c r="C201" s="401" t="s">
        <v>6606</v>
      </c>
      <c r="D201" s="401" t="s">
        <v>6607</v>
      </c>
      <c r="E201" s="402"/>
      <c r="F201" s="401"/>
      <c r="G201" s="401" t="n">
        <v>97129</v>
      </c>
      <c r="H201" s="401" t="s">
        <v>6610</v>
      </c>
      <c r="I201" s="401" t="s">
        <v>82</v>
      </c>
      <c r="J201" s="401" t="s">
        <v>6404</v>
      </c>
      <c r="K201" s="402" t="n">
        <v>11.53</v>
      </c>
      <c r="L201" s="401" t="s">
        <v>6405</v>
      </c>
    </row>
    <row r="202" customFormat="false" ht="13.5" hidden="false" customHeight="false" outlineLevel="0" collapsed="false">
      <c r="A202" s="401" t="s">
        <v>6399</v>
      </c>
      <c r="B202" s="401" t="s">
        <v>6400</v>
      </c>
      <c r="C202" s="401" t="s">
        <v>6606</v>
      </c>
      <c r="D202" s="401" t="s">
        <v>6607</v>
      </c>
      <c r="E202" s="402"/>
      <c r="F202" s="401"/>
      <c r="G202" s="401" t="n">
        <v>97130</v>
      </c>
      <c r="H202" s="401" t="s">
        <v>6611</v>
      </c>
      <c r="I202" s="401" t="s">
        <v>82</v>
      </c>
      <c r="J202" s="401" t="s">
        <v>6404</v>
      </c>
      <c r="K202" s="402" t="n">
        <v>13.69</v>
      </c>
      <c r="L202" s="401" t="s">
        <v>6405</v>
      </c>
    </row>
    <row r="203" customFormat="false" ht="13.5" hidden="false" customHeight="false" outlineLevel="0" collapsed="false">
      <c r="A203" s="401" t="s">
        <v>6399</v>
      </c>
      <c r="B203" s="401" t="s">
        <v>6400</v>
      </c>
      <c r="C203" s="401" t="s">
        <v>6606</v>
      </c>
      <c r="D203" s="401" t="s">
        <v>6607</v>
      </c>
      <c r="E203" s="402"/>
      <c r="F203" s="401"/>
      <c r="G203" s="401" t="n">
        <v>97131</v>
      </c>
      <c r="H203" s="401" t="s">
        <v>6612</v>
      </c>
      <c r="I203" s="401" t="s">
        <v>82</v>
      </c>
      <c r="J203" s="401" t="s">
        <v>6404</v>
      </c>
      <c r="K203" s="402" t="n">
        <v>15.83</v>
      </c>
      <c r="L203" s="401" t="s">
        <v>6405</v>
      </c>
    </row>
    <row r="204" customFormat="false" ht="13.5" hidden="false" customHeight="false" outlineLevel="0" collapsed="false">
      <c r="A204" s="401" t="s">
        <v>6399</v>
      </c>
      <c r="B204" s="401" t="s">
        <v>6400</v>
      </c>
      <c r="C204" s="401" t="s">
        <v>6606</v>
      </c>
      <c r="D204" s="401" t="s">
        <v>6607</v>
      </c>
      <c r="E204" s="402"/>
      <c r="F204" s="401"/>
      <c r="G204" s="401" t="n">
        <v>97132</v>
      </c>
      <c r="H204" s="401" t="s">
        <v>6613</v>
      </c>
      <c r="I204" s="401" t="s">
        <v>82</v>
      </c>
      <c r="J204" s="401" t="s">
        <v>6404</v>
      </c>
      <c r="K204" s="402" t="n">
        <v>17.98</v>
      </c>
      <c r="L204" s="401" t="s">
        <v>6405</v>
      </c>
    </row>
    <row r="205" customFormat="false" ht="13.5" hidden="false" customHeight="false" outlineLevel="0" collapsed="false">
      <c r="A205" s="401" t="s">
        <v>6399</v>
      </c>
      <c r="B205" s="401" t="s">
        <v>6400</v>
      </c>
      <c r="C205" s="401" t="s">
        <v>6606</v>
      </c>
      <c r="D205" s="401" t="s">
        <v>6607</v>
      </c>
      <c r="E205" s="402"/>
      <c r="F205" s="401"/>
      <c r="G205" s="401" t="n">
        <v>97133</v>
      </c>
      <c r="H205" s="401" t="s">
        <v>6614</v>
      </c>
      <c r="I205" s="401" t="s">
        <v>82</v>
      </c>
      <c r="J205" s="401" t="s">
        <v>6404</v>
      </c>
      <c r="K205" s="402" t="n">
        <v>22.3</v>
      </c>
      <c r="L205" s="401" t="s">
        <v>6405</v>
      </c>
    </row>
    <row r="206" customFormat="false" ht="13.5" hidden="false" customHeight="false" outlineLevel="0" collapsed="false">
      <c r="A206" s="401" t="s">
        <v>6399</v>
      </c>
      <c r="B206" s="401" t="s">
        <v>6400</v>
      </c>
      <c r="C206" s="401" t="s">
        <v>6606</v>
      </c>
      <c r="D206" s="401" t="s">
        <v>6607</v>
      </c>
      <c r="E206" s="402"/>
      <c r="F206" s="401"/>
      <c r="G206" s="401" t="n">
        <v>97134</v>
      </c>
      <c r="H206" s="401" t="s">
        <v>6615</v>
      </c>
      <c r="I206" s="401" t="s">
        <v>82</v>
      </c>
      <c r="J206" s="401" t="s">
        <v>6476</v>
      </c>
      <c r="K206" s="402" t="n">
        <v>2.13</v>
      </c>
      <c r="L206" s="401" t="s">
        <v>6405</v>
      </c>
    </row>
    <row r="207" customFormat="false" ht="13.5" hidden="false" customHeight="false" outlineLevel="0" collapsed="false">
      <c r="A207" s="401" t="s">
        <v>6399</v>
      </c>
      <c r="B207" s="401" t="s">
        <v>6400</v>
      </c>
      <c r="C207" s="401" t="s">
        <v>6606</v>
      </c>
      <c r="D207" s="401" t="s">
        <v>6607</v>
      </c>
      <c r="E207" s="402"/>
      <c r="F207" s="401"/>
      <c r="G207" s="401" t="n">
        <v>97135</v>
      </c>
      <c r="H207" s="401" t="s">
        <v>6616</v>
      </c>
      <c r="I207" s="401" t="s">
        <v>82</v>
      </c>
      <c r="J207" s="401" t="s">
        <v>6404</v>
      </c>
      <c r="K207" s="402" t="n">
        <v>4.88</v>
      </c>
      <c r="L207" s="401" t="s">
        <v>6405</v>
      </c>
    </row>
    <row r="208" customFormat="false" ht="13.5" hidden="false" customHeight="false" outlineLevel="0" collapsed="false">
      <c r="A208" s="401" t="s">
        <v>6399</v>
      </c>
      <c r="B208" s="401" t="s">
        <v>6400</v>
      </c>
      <c r="C208" s="401" t="s">
        <v>6606</v>
      </c>
      <c r="D208" s="401" t="s">
        <v>6607</v>
      </c>
      <c r="E208" s="402"/>
      <c r="F208" s="401"/>
      <c r="G208" s="401" t="n">
        <v>97136</v>
      </c>
      <c r="H208" s="401" t="s">
        <v>6617</v>
      </c>
      <c r="I208" s="401" t="s">
        <v>82</v>
      </c>
      <c r="J208" s="401" t="s">
        <v>6404</v>
      </c>
      <c r="K208" s="402" t="n">
        <v>6.02</v>
      </c>
      <c r="L208" s="401" t="s">
        <v>6405</v>
      </c>
    </row>
    <row r="209" customFormat="false" ht="13.5" hidden="false" customHeight="false" outlineLevel="0" collapsed="false">
      <c r="A209" s="401" t="s">
        <v>6399</v>
      </c>
      <c r="B209" s="401" t="s">
        <v>6400</v>
      </c>
      <c r="C209" s="401" t="s">
        <v>6606</v>
      </c>
      <c r="D209" s="401" t="s">
        <v>6607</v>
      </c>
      <c r="E209" s="402"/>
      <c r="F209" s="401"/>
      <c r="G209" s="401" t="n">
        <v>97137</v>
      </c>
      <c r="H209" s="401" t="s">
        <v>6618</v>
      </c>
      <c r="I209" s="401" t="s">
        <v>82</v>
      </c>
      <c r="J209" s="401" t="s">
        <v>6404</v>
      </c>
      <c r="K209" s="402" t="n">
        <v>7.15</v>
      </c>
      <c r="L209" s="401" t="s">
        <v>6405</v>
      </c>
    </row>
    <row r="210" customFormat="false" ht="13.5" hidden="false" customHeight="false" outlineLevel="0" collapsed="false">
      <c r="A210" s="401" t="s">
        <v>6399</v>
      </c>
      <c r="B210" s="401" t="s">
        <v>6400</v>
      </c>
      <c r="C210" s="401" t="s">
        <v>6606</v>
      </c>
      <c r="D210" s="401" t="s">
        <v>6607</v>
      </c>
      <c r="E210" s="402"/>
      <c r="F210" s="401"/>
      <c r="G210" s="401" t="n">
        <v>97138</v>
      </c>
      <c r="H210" s="401" t="s">
        <v>6619</v>
      </c>
      <c r="I210" s="401" t="s">
        <v>82</v>
      </c>
      <c r="J210" s="401" t="s">
        <v>6404</v>
      </c>
      <c r="K210" s="402" t="n">
        <v>8.27</v>
      </c>
      <c r="L210" s="401" t="s">
        <v>6405</v>
      </c>
    </row>
    <row r="211" customFormat="false" ht="13.5" hidden="false" customHeight="false" outlineLevel="0" collapsed="false">
      <c r="A211" s="401" t="s">
        <v>6399</v>
      </c>
      <c r="B211" s="401" t="s">
        <v>6400</v>
      </c>
      <c r="C211" s="401" t="s">
        <v>6606</v>
      </c>
      <c r="D211" s="401" t="s">
        <v>6607</v>
      </c>
      <c r="E211" s="402"/>
      <c r="F211" s="401"/>
      <c r="G211" s="401" t="n">
        <v>97139</v>
      </c>
      <c r="H211" s="401" t="s">
        <v>6620</v>
      </c>
      <c r="I211" s="401" t="s">
        <v>82</v>
      </c>
      <c r="J211" s="401" t="s">
        <v>6404</v>
      </c>
      <c r="K211" s="402" t="n">
        <v>9.39</v>
      </c>
      <c r="L211" s="401" t="s">
        <v>6405</v>
      </c>
    </row>
    <row r="212" customFormat="false" ht="13.5" hidden="false" customHeight="false" outlineLevel="0" collapsed="false">
      <c r="A212" s="401" t="s">
        <v>6399</v>
      </c>
      <c r="B212" s="401" t="s">
        <v>6400</v>
      </c>
      <c r="C212" s="401" t="s">
        <v>6606</v>
      </c>
      <c r="D212" s="401" t="s">
        <v>6607</v>
      </c>
      <c r="E212" s="402"/>
      <c r="F212" s="401"/>
      <c r="G212" s="401" t="n">
        <v>97140</v>
      </c>
      <c r="H212" s="401" t="s">
        <v>6621</v>
      </c>
      <c r="I212" s="401" t="s">
        <v>82</v>
      </c>
      <c r="J212" s="401" t="s">
        <v>6404</v>
      </c>
      <c r="K212" s="402" t="n">
        <v>11.66</v>
      </c>
      <c r="L212" s="401" t="s">
        <v>6405</v>
      </c>
    </row>
    <row r="213" customFormat="false" ht="13.5" hidden="false" customHeight="false" outlineLevel="0" collapsed="false">
      <c r="A213" s="401" t="s">
        <v>6399</v>
      </c>
      <c r="B213" s="401" t="s">
        <v>6400</v>
      </c>
      <c r="C213" s="401" t="s">
        <v>6622</v>
      </c>
      <c r="D213" s="401" t="s">
        <v>6623</v>
      </c>
      <c r="E213" s="402"/>
      <c r="F213" s="401"/>
      <c r="G213" s="401" t="n">
        <v>103089</v>
      </c>
      <c r="H213" s="401" t="s">
        <v>6624</v>
      </c>
      <c r="I213" s="401" t="s">
        <v>82</v>
      </c>
      <c r="J213" s="401" t="s">
        <v>6404</v>
      </c>
      <c r="K213" s="402" t="n">
        <v>10.81</v>
      </c>
      <c r="L213" s="401" t="s">
        <v>6405</v>
      </c>
    </row>
    <row r="214" customFormat="false" ht="13.5" hidden="false" customHeight="false" outlineLevel="0" collapsed="false">
      <c r="A214" s="401" t="s">
        <v>6399</v>
      </c>
      <c r="B214" s="401" t="s">
        <v>6400</v>
      </c>
      <c r="C214" s="401" t="s">
        <v>6622</v>
      </c>
      <c r="D214" s="401" t="s">
        <v>6623</v>
      </c>
      <c r="E214" s="402"/>
      <c r="F214" s="401"/>
      <c r="G214" s="401" t="n">
        <v>103090</v>
      </c>
      <c r="H214" s="401" t="s">
        <v>6625</v>
      </c>
      <c r="I214" s="401" t="s">
        <v>82</v>
      </c>
      <c r="J214" s="401" t="s">
        <v>6404</v>
      </c>
      <c r="K214" s="402" t="n">
        <v>12.92</v>
      </c>
      <c r="L214" s="401" t="s">
        <v>6405</v>
      </c>
    </row>
    <row r="215" customFormat="false" ht="13.5" hidden="false" customHeight="false" outlineLevel="0" collapsed="false">
      <c r="A215" s="401" t="s">
        <v>6399</v>
      </c>
      <c r="B215" s="401" t="s">
        <v>6400</v>
      </c>
      <c r="C215" s="401" t="s">
        <v>6622</v>
      </c>
      <c r="D215" s="401" t="s">
        <v>6623</v>
      </c>
      <c r="E215" s="402"/>
      <c r="F215" s="401"/>
      <c r="G215" s="401" t="n">
        <v>103091</v>
      </c>
      <c r="H215" s="401" t="s">
        <v>6626</v>
      </c>
      <c r="I215" s="401" t="s">
        <v>82</v>
      </c>
      <c r="J215" s="401" t="s">
        <v>6404</v>
      </c>
      <c r="K215" s="402" t="n">
        <v>18.17</v>
      </c>
      <c r="L215" s="401" t="s">
        <v>6405</v>
      </c>
    </row>
    <row r="216" customFormat="false" ht="13.5" hidden="false" customHeight="false" outlineLevel="0" collapsed="false">
      <c r="A216" s="401" t="s">
        <v>6399</v>
      </c>
      <c r="B216" s="401" t="s">
        <v>6400</v>
      </c>
      <c r="C216" s="401" t="s">
        <v>6622</v>
      </c>
      <c r="D216" s="401" t="s">
        <v>6623</v>
      </c>
      <c r="E216" s="402"/>
      <c r="F216" s="401"/>
      <c r="G216" s="401" t="n">
        <v>103092</v>
      </c>
      <c r="H216" s="401" t="s">
        <v>6627</v>
      </c>
      <c r="I216" s="401" t="s">
        <v>82</v>
      </c>
      <c r="J216" s="401" t="s">
        <v>6404</v>
      </c>
      <c r="K216" s="402" t="n">
        <v>23.43</v>
      </c>
      <c r="L216" s="401" t="s">
        <v>6405</v>
      </c>
    </row>
    <row r="217" customFormat="false" ht="13.5" hidden="false" customHeight="false" outlineLevel="0" collapsed="false">
      <c r="A217" s="401" t="s">
        <v>6399</v>
      </c>
      <c r="B217" s="401" t="s">
        <v>6400</v>
      </c>
      <c r="C217" s="401" t="s">
        <v>6622</v>
      </c>
      <c r="D217" s="401" t="s">
        <v>6623</v>
      </c>
      <c r="E217" s="402"/>
      <c r="F217" s="401"/>
      <c r="G217" s="401" t="n">
        <v>103093</v>
      </c>
      <c r="H217" s="401" t="s">
        <v>6628</v>
      </c>
      <c r="I217" s="401" t="s">
        <v>82</v>
      </c>
      <c r="J217" s="401" t="s">
        <v>6404</v>
      </c>
      <c r="K217" s="402" t="n">
        <v>35.81</v>
      </c>
      <c r="L217" s="401" t="s">
        <v>6405</v>
      </c>
    </row>
    <row r="218" customFormat="false" ht="13.5" hidden="false" customHeight="false" outlineLevel="0" collapsed="false">
      <c r="A218" s="401" t="s">
        <v>6399</v>
      </c>
      <c r="B218" s="401" t="s">
        <v>6400</v>
      </c>
      <c r="C218" s="401" t="s">
        <v>6622</v>
      </c>
      <c r="D218" s="401" t="s">
        <v>6623</v>
      </c>
      <c r="E218" s="402"/>
      <c r="F218" s="401"/>
      <c r="G218" s="401" t="n">
        <v>103094</v>
      </c>
      <c r="H218" s="401" t="s">
        <v>6629</v>
      </c>
      <c r="I218" s="401" t="s">
        <v>82</v>
      </c>
      <c r="J218" s="401" t="s">
        <v>6404</v>
      </c>
      <c r="K218" s="402" t="n">
        <v>41.11</v>
      </c>
      <c r="L218" s="401" t="s">
        <v>6405</v>
      </c>
    </row>
    <row r="219" customFormat="false" ht="13.5" hidden="false" customHeight="false" outlineLevel="0" collapsed="false">
      <c r="A219" s="401" t="s">
        <v>6399</v>
      </c>
      <c r="B219" s="401" t="s">
        <v>6400</v>
      </c>
      <c r="C219" s="401" t="s">
        <v>6622</v>
      </c>
      <c r="D219" s="401" t="s">
        <v>6623</v>
      </c>
      <c r="E219" s="402"/>
      <c r="F219" s="401"/>
      <c r="G219" s="401" t="n">
        <v>103095</v>
      </c>
      <c r="H219" s="401" t="s">
        <v>6630</v>
      </c>
      <c r="I219" s="401" t="s">
        <v>82</v>
      </c>
      <c r="J219" s="401" t="s">
        <v>6404</v>
      </c>
      <c r="K219" s="402" t="n">
        <v>53.47</v>
      </c>
      <c r="L219" s="401" t="s">
        <v>6405</v>
      </c>
    </row>
    <row r="220" customFormat="false" ht="13.5" hidden="false" customHeight="false" outlineLevel="0" collapsed="false">
      <c r="A220" s="401" t="s">
        <v>6399</v>
      </c>
      <c r="B220" s="401" t="s">
        <v>6400</v>
      </c>
      <c r="C220" s="401" t="s">
        <v>6622</v>
      </c>
      <c r="D220" s="401" t="s">
        <v>6623</v>
      </c>
      <c r="E220" s="402"/>
      <c r="F220" s="401"/>
      <c r="G220" s="401" t="n">
        <v>103096</v>
      </c>
      <c r="H220" s="401" t="s">
        <v>6631</v>
      </c>
      <c r="I220" s="401" t="s">
        <v>82</v>
      </c>
      <c r="J220" s="401" t="s">
        <v>6404</v>
      </c>
      <c r="K220" s="402" t="n">
        <v>58.76</v>
      </c>
      <c r="L220" s="401" t="s">
        <v>6405</v>
      </c>
    </row>
    <row r="221" customFormat="false" ht="13.5" hidden="false" customHeight="false" outlineLevel="0" collapsed="false">
      <c r="A221" s="401" t="s">
        <v>6399</v>
      </c>
      <c r="B221" s="401" t="s">
        <v>6400</v>
      </c>
      <c r="C221" s="401" t="s">
        <v>6622</v>
      </c>
      <c r="D221" s="401" t="s">
        <v>6623</v>
      </c>
      <c r="E221" s="402"/>
      <c r="F221" s="401"/>
      <c r="G221" s="401" t="n">
        <v>103097</v>
      </c>
      <c r="H221" s="401" t="s">
        <v>6632</v>
      </c>
      <c r="I221" s="401" t="s">
        <v>82</v>
      </c>
      <c r="J221" s="401" t="s">
        <v>6404</v>
      </c>
      <c r="K221" s="402" t="n">
        <v>71.13</v>
      </c>
      <c r="L221" s="401" t="s">
        <v>6405</v>
      </c>
    </row>
    <row r="222" customFormat="false" ht="13.5" hidden="false" customHeight="false" outlineLevel="0" collapsed="false">
      <c r="A222" s="401" t="s">
        <v>6399</v>
      </c>
      <c r="B222" s="401" t="s">
        <v>6400</v>
      </c>
      <c r="C222" s="401" t="s">
        <v>6622</v>
      </c>
      <c r="D222" s="401" t="s">
        <v>6623</v>
      </c>
      <c r="E222" s="402"/>
      <c r="F222" s="401"/>
      <c r="G222" s="401" t="n">
        <v>103098</v>
      </c>
      <c r="H222" s="401" t="s">
        <v>6633</v>
      </c>
      <c r="I222" s="401" t="s">
        <v>82</v>
      </c>
      <c r="J222" s="401" t="s">
        <v>6404</v>
      </c>
      <c r="K222" s="402" t="n">
        <v>76.41</v>
      </c>
      <c r="L222" s="401" t="s">
        <v>6405</v>
      </c>
    </row>
    <row r="223" customFormat="false" ht="13.5" hidden="false" customHeight="false" outlineLevel="0" collapsed="false">
      <c r="A223" s="401" t="s">
        <v>6399</v>
      </c>
      <c r="B223" s="401" t="s">
        <v>6400</v>
      </c>
      <c r="C223" s="401" t="s">
        <v>6622</v>
      </c>
      <c r="D223" s="401" t="s">
        <v>6623</v>
      </c>
      <c r="E223" s="402"/>
      <c r="F223" s="401"/>
      <c r="G223" s="401" t="n">
        <v>103099</v>
      </c>
      <c r="H223" s="401" t="s">
        <v>6634</v>
      </c>
      <c r="I223" s="401" t="s">
        <v>82</v>
      </c>
      <c r="J223" s="401" t="s">
        <v>6404</v>
      </c>
      <c r="K223" s="402" t="n">
        <v>86.9</v>
      </c>
      <c r="L223" s="401" t="s">
        <v>6405</v>
      </c>
    </row>
    <row r="224" customFormat="false" ht="13.5" hidden="false" customHeight="false" outlineLevel="0" collapsed="false">
      <c r="A224" s="401" t="s">
        <v>6399</v>
      </c>
      <c r="B224" s="401" t="s">
        <v>6400</v>
      </c>
      <c r="C224" s="401" t="s">
        <v>6622</v>
      </c>
      <c r="D224" s="401" t="s">
        <v>6623</v>
      </c>
      <c r="E224" s="402"/>
      <c r="F224" s="401"/>
      <c r="G224" s="401" t="n">
        <v>103100</v>
      </c>
      <c r="H224" s="401" t="s">
        <v>6635</v>
      </c>
      <c r="I224" s="401" t="s">
        <v>82</v>
      </c>
      <c r="J224" s="401" t="s">
        <v>6404</v>
      </c>
      <c r="K224" s="402" t="n">
        <v>92.74</v>
      </c>
      <c r="L224" s="401" t="s">
        <v>6405</v>
      </c>
    </row>
    <row r="225" customFormat="false" ht="13.5" hidden="false" customHeight="false" outlineLevel="0" collapsed="false">
      <c r="A225" s="401" t="s">
        <v>6399</v>
      </c>
      <c r="B225" s="401" t="s">
        <v>6400</v>
      </c>
      <c r="C225" s="401" t="s">
        <v>6622</v>
      </c>
      <c r="D225" s="401" t="s">
        <v>6623</v>
      </c>
      <c r="E225" s="402"/>
      <c r="F225" s="401"/>
      <c r="G225" s="401" t="n">
        <v>103101</v>
      </c>
      <c r="H225" s="401" t="s">
        <v>6636</v>
      </c>
      <c r="I225" s="401" t="s">
        <v>82</v>
      </c>
      <c r="J225" s="401" t="s">
        <v>6404</v>
      </c>
      <c r="K225" s="402" t="n">
        <v>102.15</v>
      </c>
      <c r="L225" s="401" t="s">
        <v>6405</v>
      </c>
    </row>
    <row r="226" customFormat="false" ht="13.5" hidden="false" customHeight="false" outlineLevel="0" collapsed="false">
      <c r="A226" s="401" t="s">
        <v>6399</v>
      </c>
      <c r="B226" s="401" t="s">
        <v>6400</v>
      </c>
      <c r="C226" s="401" t="s">
        <v>6622</v>
      </c>
      <c r="D226" s="401" t="s">
        <v>6623</v>
      </c>
      <c r="E226" s="402"/>
      <c r="F226" s="401"/>
      <c r="G226" s="401" t="n">
        <v>103102</v>
      </c>
      <c r="H226" s="401" t="s">
        <v>6637</v>
      </c>
      <c r="I226" s="401" t="s">
        <v>82</v>
      </c>
      <c r="J226" s="401" t="s">
        <v>6404</v>
      </c>
      <c r="K226" s="402" t="n">
        <v>117.64</v>
      </c>
      <c r="L226" s="401" t="s">
        <v>6405</v>
      </c>
    </row>
    <row r="227" customFormat="false" ht="13.5" hidden="false" customHeight="false" outlineLevel="0" collapsed="false">
      <c r="A227" s="401" t="s">
        <v>6399</v>
      </c>
      <c r="B227" s="401" t="s">
        <v>6400</v>
      </c>
      <c r="C227" s="401" t="s">
        <v>6622</v>
      </c>
      <c r="D227" s="401" t="s">
        <v>6623</v>
      </c>
      <c r="E227" s="402"/>
      <c r="F227" s="401"/>
      <c r="G227" s="401" t="n">
        <v>103103</v>
      </c>
      <c r="H227" s="401" t="s">
        <v>6638</v>
      </c>
      <c r="I227" s="401" t="s">
        <v>82</v>
      </c>
      <c r="J227" s="401" t="s">
        <v>6404</v>
      </c>
      <c r="K227" s="402" t="n">
        <v>127.04</v>
      </c>
      <c r="L227" s="401" t="s">
        <v>6405</v>
      </c>
    </row>
    <row r="228" customFormat="false" ht="13.5" hidden="false" customHeight="false" outlineLevel="0" collapsed="false">
      <c r="A228" s="401" t="s">
        <v>6399</v>
      </c>
      <c r="B228" s="401" t="s">
        <v>6400</v>
      </c>
      <c r="C228" s="401" t="s">
        <v>6622</v>
      </c>
      <c r="D228" s="401" t="s">
        <v>6623</v>
      </c>
      <c r="E228" s="402"/>
      <c r="F228" s="401"/>
      <c r="G228" s="401" t="n">
        <v>103104</v>
      </c>
      <c r="H228" s="401" t="s">
        <v>6639</v>
      </c>
      <c r="I228" s="401" t="s">
        <v>82</v>
      </c>
      <c r="J228" s="401" t="s">
        <v>6404</v>
      </c>
      <c r="K228" s="402" t="n">
        <v>151.95</v>
      </c>
      <c r="L228" s="401" t="s">
        <v>6405</v>
      </c>
    </row>
    <row r="229" customFormat="false" ht="13.5" hidden="false" customHeight="false" outlineLevel="0" collapsed="false">
      <c r="A229" s="401" t="s">
        <v>6399</v>
      </c>
      <c r="B229" s="401" t="s">
        <v>6400</v>
      </c>
      <c r="C229" s="401" t="s">
        <v>6622</v>
      </c>
      <c r="D229" s="401" t="s">
        <v>6623</v>
      </c>
      <c r="E229" s="402"/>
      <c r="F229" s="401"/>
      <c r="G229" s="401" t="n">
        <v>103105</v>
      </c>
      <c r="H229" s="401" t="s">
        <v>6640</v>
      </c>
      <c r="I229" s="401" t="s">
        <v>45</v>
      </c>
      <c r="J229" s="401" t="s">
        <v>6404</v>
      </c>
      <c r="K229" s="402" t="n">
        <v>45.49</v>
      </c>
      <c r="L229" s="401" t="s">
        <v>6405</v>
      </c>
    </row>
    <row r="230" customFormat="false" ht="13.5" hidden="false" customHeight="false" outlineLevel="0" collapsed="false">
      <c r="A230" s="401" t="s">
        <v>6399</v>
      </c>
      <c r="B230" s="401" t="s">
        <v>6400</v>
      </c>
      <c r="C230" s="401" t="s">
        <v>6622</v>
      </c>
      <c r="D230" s="401" t="s">
        <v>6623</v>
      </c>
      <c r="E230" s="402"/>
      <c r="F230" s="401"/>
      <c r="G230" s="401" t="n">
        <v>103106</v>
      </c>
      <c r="H230" s="401" t="s">
        <v>6641</v>
      </c>
      <c r="I230" s="401" t="s">
        <v>45</v>
      </c>
      <c r="J230" s="401" t="s">
        <v>6404</v>
      </c>
      <c r="K230" s="402" t="n">
        <v>54.3</v>
      </c>
      <c r="L230" s="401" t="s">
        <v>6405</v>
      </c>
    </row>
    <row r="231" customFormat="false" ht="13.5" hidden="false" customHeight="false" outlineLevel="0" collapsed="false">
      <c r="A231" s="401" t="s">
        <v>6399</v>
      </c>
      <c r="B231" s="401" t="s">
        <v>6400</v>
      </c>
      <c r="C231" s="401" t="s">
        <v>6622</v>
      </c>
      <c r="D231" s="401" t="s">
        <v>6623</v>
      </c>
      <c r="E231" s="402"/>
      <c r="F231" s="401"/>
      <c r="G231" s="401" t="n">
        <v>103107</v>
      </c>
      <c r="H231" s="401" t="s">
        <v>6642</v>
      </c>
      <c r="I231" s="401" t="s">
        <v>45</v>
      </c>
      <c r="J231" s="401" t="s">
        <v>6404</v>
      </c>
      <c r="K231" s="402" t="n">
        <v>76.3</v>
      </c>
      <c r="L231" s="401" t="s">
        <v>6405</v>
      </c>
    </row>
    <row r="232" customFormat="false" ht="13.5" hidden="false" customHeight="false" outlineLevel="0" collapsed="false">
      <c r="A232" s="401" t="s">
        <v>6399</v>
      </c>
      <c r="B232" s="401" t="s">
        <v>6400</v>
      </c>
      <c r="C232" s="401" t="s">
        <v>6622</v>
      </c>
      <c r="D232" s="401" t="s">
        <v>6623</v>
      </c>
      <c r="E232" s="402"/>
      <c r="F232" s="401"/>
      <c r="G232" s="401" t="n">
        <v>103108</v>
      </c>
      <c r="H232" s="401" t="s">
        <v>6643</v>
      </c>
      <c r="I232" s="401" t="s">
        <v>45</v>
      </c>
      <c r="J232" s="401" t="s">
        <v>6404</v>
      </c>
      <c r="K232" s="402" t="n">
        <v>98.31</v>
      </c>
      <c r="L232" s="401" t="s">
        <v>6405</v>
      </c>
    </row>
    <row r="233" customFormat="false" ht="13.5" hidden="false" customHeight="false" outlineLevel="0" collapsed="false">
      <c r="A233" s="401" t="s">
        <v>6399</v>
      </c>
      <c r="B233" s="401" t="s">
        <v>6400</v>
      </c>
      <c r="C233" s="401" t="s">
        <v>6622</v>
      </c>
      <c r="D233" s="401" t="s">
        <v>6623</v>
      </c>
      <c r="E233" s="402"/>
      <c r="F233" s="401"/>
      <c r="G233" s="401" t="n">
        <v>103109</v>
      </c>
      <c r="H233" s="401" t="s">
        <v>6644</v>
      </c>
      <c r="I233" s="401" t="s">
        <v>45</v>
      </c>
      <c r="J233" s="401" t="s">
        <v>6404</v>
      </c>
      <c r="K233" s="402" t="n">
        <v>161.67</v>
      </c>
      <c r="L233" s="401" t="s">
        <v>6405</v>
      </c>
    </row>
    <row r="234" customFormat="false" ht="13.5" hidden="false" customHeight="false" outlineLevel="0" collapsed="false">
      <c r="A234" s="401" t="s">
        <v>6399</v>
      </c>
      <c r="B234" s="401" t="s">
        <v>6400</v>
      </c>
      <c r="C234" s="401" t="s">
        <v>6622</v>
      </c>
      <c r="D234" s="401" t="s">
        <v>6623</v>
      </c>
      <c r="E234" s="402"/>
      <c r="F234" s="401"/>
      <c r="G234" s="401" t="n">
        <v>103110</v>
      </c>
      <c r="H234" s="401" t="s">
        <v>6645</v>
      </c>
      <c r="I234" s="401" t="s">
        <v>45</v>
      </c>
      <c r="J234" s="401" t="s">
        <v>6404</v>
      </c>
      <c r="K234" s="402" t="n">
        <v>183.68</v>
      </c>
      <c r="L234" s="401" t="s">
        <v>6405</v>
      </c>
    </row>
    <row r="235" customFormat="false" ht="13.5" hidden="false" customHeight="false" outlineLevel="0" collapsed="false">
      <c r="A235" s="401" t="s">
        <v>6399</v>
      </c>
      <c r="B235" s="401" t="s">
        <v>6400</v>
      </c>
      <c r="C235" s="401" t="s">
        <v>6622</v>
      </c>
      <c r="D235" s="401" t="s">
        <v>6623</v>
      </c>
      <c r="E235" s="402"/>
      <c r="F235" s="401"/>
      <c r="G235" s="401" t="n">
        <v>103111</v>
      </c>
      <c r="H235" s="401" t="s">
        <v>6646</v>
      </c>
      <c r="I235" s="401" t="s">
        <v>45</v>
      </c>
      <c r="J235" s="401" t="s">
        <v>6404</v>
      </c>
      <c r="K235" s="402" t="n">
        <v>247.03</v>
      </c>
      <c r="L235" s="401" t="s">
        <v>6405</v>
      </c>
    </row>
    <row r="236" customFormat="false" ht="13.5" hidden="false" customHeight="false" outlineLevel="0" collapsed="false">
      <c r="A236" s="401" t="s">
        <v>6399</v>
      </c>
      <c r="B236" s="401" t="s">
        <v>6400</v>
      </c>
      <c r="C236" s="401" t="s">
        <v>6622</v>
      </c>
      <c r="D236" s="401" t="s">
        <v>6623</v>
      </c>
      <c r="E236" s="402"/>
      <c r="F236" s="401"/>
      <c r="G236" s="401" t="n">
        <v>103112</v>
      </c>
      <c r="H236" s="401" t="s">
        <v>6647</v>
      </c>
      <c r="I236" s="401" t="s">
        <v>45</v>
      </c>
      <c r="J236" s="401" t="s">
        <v>6404</v>
      </c>
      <c r="K236" s="402" t="n">
        <v>269.03</v>
      </c>
      <c r="L236" s="401" t="s">
        <v>6405</v>
      </c>
    </row>
    <row r="237" customFormat="false" ht="13.5" hidden="false" customHeight="false" outlineLevel="0" collapsed="false">
      <c r="A237" s="401" t="s">
        <v>6399</v>
      </c>
      <c r="B237" s="401" t="s">
        <v>6400</v>
      </c>
      <c r="C237" s="401" t="s">
        <v>6622</v>
      </c>
      <c r="D237" s="401" t="s">
        <v>6623</v>
      </c>
      <c r="E237" s="402"/>
      <c r="F237" s="401"/>
      <c r="G237" s="401" t="n">
        <v>103113</v>
      </c>
      <c r="H237" s="401" t="s">
        <v>6648</v>
      </c>
      <c r="I237" s="401" t="s">
        <v>45</v>
      </c>
      <c r="J237" s="401" t="s">
        <v>6404</v>
      </c>
      <c r="K237" s="402" t="n">
        <v>332.39</v>
      </c>
      <c r="L237" s="401" t="s">
        <v>6405</v>
      </c>
    </row>
    <row r="238" customFormat="false" ht="13.5" hidden="false" customHeight="false" outlineLevel="0" collapsed="false">
      <c r="A238" s="401" t="s">
        <v>6399</v>
      </c>
      <c r="B238" s="401" t="s">
        <v>6400</v>
      </c>
      <c r="C238" s="401" t="s">
        <v>6622</v>
      </c>
      <c r="D238" s="401" t="s">
        <v>6623</v>
      </c>
      <c r="E238" s="402"/>
      <c r="F238" s="401"/>
      <c r="G238" s="401" t="n">
        <v>103114</v>
      </c>
      <c r="H238" s="401" t="s">
        <v>6649</v>
      </c>
      <c r="I238" s="401" t="s">
        <v>45</v>
      </c>
      <c r="J238" s="401" t="s">
        <v>6404</v>
      </c>
      <c r="K238" s="402" t="n">
        <v>354.41</v>
      </c>
      <c r="L238" s="401" t="s">
        <v>6405</v>
      </c>
    </row>
    <row r="239" customFormat="false" ht="13.5" hidden="false" customHeight="false" outlineLevel="0" collapsed="false">
      <c r="A239" s="401" t="s">
        <v>6399</v>
      </c>
      <c r="B239" s="401" t="s">
        <v>6400</v>
      </c>
      <c r="C239" s="401" t="s">
        <v>6622</v>
      </c>
      <c r="D239" s="401" t="s">
        <v>6623</v>
      </c>
      <c r="E239" s="402"/>
      <c r="F239" s="401"/>
      <c r="G239" s="401" t="n">
        <v>103115</v>
      </c>
      <c r="H239" s="401" t="s">
        <v>6650</v>
      </c>
      <c r="I239" s="401" t="s">
        <v>45</v>
      </c>
      <c r="J239" s="401" t="s">
        <v>6404</v>
      </c>
      <c r="K239" s="402" t="n">
        <v>398.41</v>
      </c>
      <c r="L239" s="401" t="s">
        <v>6405</v>
      </c>
    </row>
    <row r="240" customFormat="false" ht="13.5" hidden="false" customHeight="false" outlineLevel="0" collapsed="false">
      <c r="A240" s="401" t="s">
        <v>6399</v>
      </c>
      <c r="B240" s="401" t="s">
        <v>6400</v>
      </c>
      <c r="C240" s="401" t="s">
        <v>6622</v>
      </c>
      <c r="D240" s="401" t="s">
        <v>6623</v>
      </c>
      <c r="E240" s="402"/>
      <c r="F240" s="401"/>
      <c r="G240" s="401" t="n">
        <v>103116</v>
      </c>
      <c r="H240" s="401" t="s">
        <v>6651</v>
      </c>
      <c r="I240" s="401" t="s">
        <v>45</v>
      </c>
      <c r="J240" s="401" t="s">
        <v>6404</v>
      </c>
      <c r="K240" s="402" t="n">
        <v>483.78</v>
      </c>
      <c r="L240" s="401" t="s">
        <v>6405</v>
      </c>
    </row>
    <row r="241" customFormat="false" ht="13.5" hidden="false" customHeight="false" outlineLevel="0" collapsed="false">
      <c r="A241" s="401" t="s">
        <v>6399</v>
      </c>
      <c r="B241" s="401" t="s">
        <v>6400</v>
      </c>
      <c r="C241" s="401" t="s">
        <v>6622</v>
      </c>
      <c r="D241" s="401" t="s">
        <v>6623</v>
      </c>
      <c r="E241" s="402"/>
      <c r="F241" s="401"/>
      <c r="G241" s="401" t="n">
        <v>103117</v>
      </c>
      <c r="H241" s="401" t="s">
        <v>6652</v>
      </c>
      <c r="I241" s="401" t="s">
        <v>45</v>
      </c>
      <c r="J241" s="401" t="s">
        <v>6404</v>
      </c>
      <c r="K241" s="402" t="n">
        <v>527.79</v>
      </c>
      <c r="L241" s="401" t="s">
        <v>6405</v>
      </c>
    </row>
    <row r="242" customFormat="false" ht="13.5" hidden="false" customHeight="false" outlineLevel="0" collapsed="false">
      <c r="A242" s="401" t="s">
        <v>6399</v>
      </c>
      <c r="B242" s="401" t="s">
        <v>6400</v>
      </c>
      <c r="C242" s="401" t="s">
        <v>6622</v>
      </c>
      <c r="D242" s="401" t="s">
        <v>6623</v>
      </c>
      <c r="E242" s="402"/>
      <c r="F242" s="401"/>
      <c r="G242" s="401" t="n">
        <v>103118</v>
      </c>
      <c r="H242" s="401" t="s">
        <v>6653</v>
      </c>
      <c r="I242" s="401" t="s">
        <v>45</v>
      </c>
      <c r="J242" s="401" t="s">
        <v>6404</v>
      </c>
      <c r="K242" s="402" t="n">
        <v>613.16</v>
      </c>
      <c r="L242" s="401" t="s">
        <v>6405</v>
      </c>
    </row>
    <row r="243" customFormat="false" ht="13.5" hidden="false" customHeight="false" outlineLevel="0" collapsed="false">
      <c r="A243" s="401" t="s">
        <v>6399</v>
      </c>
      <c r="B243" s="401" t="s">
        <v>6400</v>
      </c>
      <c r="C243" s="401" t="s">
        <v>6622</v>
      </c>
      <c r="D243" s="401" t="s">
        <v>6623</v>
      </c>
      <c r="E243" s="402"/>
      <c r="F243" s="401"/>
      <c r="G243" s="401" t="n">
        <v>103119</v>
      </c>
      <c r="H243" s="401" t="s">
        <v>6654</v>
      </c>
      <c r="I243" s="401" t="s">
        <v>45</v>
      </c>
      <c r="J243" s="401" t="s">
        <v>6404</v>
      </c>
      <c r="K243" s="402" t="n">
        <v>657.17</v>
      </c>
      <c r="L243" s="401" t="s">
        <v>6405</v>
      </c>
    </row>
    <row r="244" customFormat="false" ht="13.5" hidden="false" customHeight="false" outlineLevel="0" collapsed="false">
      <c r="A244" s="401" t="s">
        <v>6399</v>
      </c>
      <c r="B244" s="401" t="s">
        <v>6400</v>
      </c>
      <c r="C244" s="401" t="s">
        <v>6622</v>
      </c>
      <c r="D244" s="401" t="s">
        <v>6623</v>
      </c>
      <c r="E244" s="402"/>
      <c r="F244" s="401"/>
      <c r="G244" s="401" t="n">
        <v>103120</v>
      </c>
      <c r="H244" s="401" t="s">
        <v>6655</v>
      </c>
      <c r="I244" s="401" t="s">
        <v>45</v>
      </c>
      <c r="J244" s="401" t="s">
        <v>6404</v>
      </c>
      <c r="K244" s="402" t="n">
        <v>786.55</v>
      </c>
      <c r="L244" s="401" t="s">
        <v>6405</v>
      </c>
    </row>
    <row r="245" customFormat="false" ht="13.5" hidden="false" customHeight="false" outlineLevel="0" collapsed="false">
      <c r="A245" s="401" t="s">
        <v>6399</v>
      </c>
      <c r="B245" s="401" t="s">
        <v>6400</v>
      </c>
      <c r="C245" s="401" t="s">
        <v>6622</v>
      </c>
      <c r="D245" s="401" t="s">
        <v>6623</v>
      </c>
      <c r="E245" s="402"/>
      <c r="F245" s="401"/>
      <c r="G245" s="401" t="n">
        <v>103121</v>
      </c>
      <c r="H245" s="401" t="s">
        <v>6656</v>
      </c>
      <c r="I245" s="401" t="s">
        <v>45</v>
      </c>
      <c r="J245" s="401" t="s">
        <v>6404</v>
      </c>
      <c r="K245" s="402" t="n">
        <v>59.74</v>
      </c>
      <c r="L245" s="401" t="s">
        <v>6405</v>
      </c>
    </row>
    <row r="246" customFormat="false" ht="13.5" hidden="false" customHeight="false" outlineLevel="0" collapsed="false">
      <c r="A246" s="401" t="s">
        <v>6399</v>
      </c>
      <c r="B246" s="401" t="s">
        <v>6400</v>
      </c>
      <c r="C246" s="401" t="s">
        <v>6622</v>
      </c>
      <c r="D246" s="401" t="s">
        <v>6623</v>
      </c>
      <c r="E246" s="402"/>
      <c r="F246" s="401"/>
      <c r="G246" s="401" t="n">
        <v>103122</v>
      </c>
      <c r="H246" s="401" t="s">
        <v>6657</v>
      </c>
      <c r="I246" s="401" t="s">
        <v>45</v>
      </c>
      <c r="J246" s="401" t="s">
        <v>6404</v>
      </c>
      <c r="K246" s="402" t="n">
        <v>72.95</v>
      </c>
      <c r="L246" s="401" t="s">
        <v>6405</v>
      </c>
    </row>
    <row r="247" customFormat="false" ht="13.5" hidden="false" customHeight="false" outlineLevel="0" collapsed="false">
      <c r="A247" s="401" t="s">
        <v>6399</v>
      </c>
      <c r="B247" s="401" t="s">
        <v>6400</v>
      </c>
      <c r="C247" s="401" t="s">
        <v>6622</v>
      </c>
      <c r="D247" s="401" t="s">
        <v>6623</v>
      </c>
      <c r="E247" s="402"/>
      <c r="F247" s="401"/>
      <c r="G247" s="401" t="n">
        <v>103123</v>
      </c>
      <c r="H247" s="401" t="s">
        <v>6658</v>
      </c>
      <c r="I247" s="401" t="s">
        <v>45</v>
      </c>
      <c r="J247" s="401" t="s">
        <v>6404</v>
      </c>
      <c r="K247" s="402" t="n">
        <v>105.97</v>
      </c>
      <c r="L247" s="401" t="s">
        <v>6405</v>
      </c>
    </row>
    <row r="248" customFormat="false" ht="13.5" hidden="false" customHeight="false" outlineLevel="0" collapsed="false">
      <c r="A248" s="401" t="s">
        <v>6399</v>
      </c>
      <c r="B248" s="401" t="s">
        <v>6400</v>
      </c>
      <c r="C248" s="401" t="s">
        <v>6622</v>
      </c>
      <c r="D248" s="401" t="s">
        <v>6623</v>
      </c>
      <c r="E248" s="402"/>
      <c r="F248" s="401"/>
      <c r="G248" s="401" t="n">
        <v>103124</v>
      </c>
      <c r="H248" s="401" t="s">
        <v>6659</v>
      </c>
      <c r="I248" s="401" t="s">
        <v>45</v>
      </c>
      <c r="J248" s="401" t="s">
        <v>6404</v>
      </c>
      <c r="K248" s="402" t="n">
        <v>138.97</v>
      </c>
      <c r="L248" s="401" t="s">
        <v>6405</v>
      </c>
    </row>
    <row r="249" customFormat="false" ht="13.5" hidden="false" customHeight="false" outlineLevel="0" collapsed="false">
      <c r="A249" s="401" t="s">
        <v>6399</v>
      </c>
      <c r="B249" s="401" t="s">
        <v>6400</v>
      </c>
      <c r="C249" s="401" t="s">
        <v>6622</v>
      </c>
      <c r="D249" s="401" t="s">
        <v>6623</v>
      </c>
      <c r="E249" s="402"/>
      <c r="F249" s="401"/>
      <c r="G249" s="401" t="n">
        <v>103125</v>
      </c>
      <c r="H249" s="401" t="s">
        <v>6660</v>
      </c>
      <c r="I249" s="401" t="s">
        <v>45</v>
      </c>
      <c r="J249" s="401" t="s">
        <v>6404</v>
      </c>
      <c r="K249" s="402" t="n">
        <v>234.02</v>
      </c>
      <c r="L249" s="401" t="s">
        <v>6405</v>
      </c>
    </row>
    <row r="250" customFormat="false" ht="13.5" hidden="false" customHeight="false" outlineLevel="0" collapsed="false">
      <c r="A250" s="401" t="s">
        <v>6399</v>
      </c>
      <c r="B250" s="401" t="s">
        <v>6400</v>
      </c>
      <c r="C250" s="401" t="s">
        <v>6622</v>
      </c>
      <c r="D250" s="401" t="s">
        <v>6623</v>
      </c>
      <c r="E250" s="402"/>
      <c r="F250" s="401"/>
      <c r="G250" s="401" t="n">
        <v>103126</v>
      </c>
      <c r="H250" s="401" t="s">
        <v>6661</v>
      </c>
      <c r="I250" s="401" t="s">
        <v>45</v>
      </c>
      <c r="J250" s="401" t="s">
        <v>6404</v>
      </c>
      <c r="K250" s="402" t="n">
        <v>267.01</v>
      </c>
      <c r="L250" s="401" t="s">
        <v>6405</v>
      </c>
    </row>
    <row r="251" customFormat="false" ht="13.5" hidden="false" customHeight="false" outlineLevel="0" collapsed="false">
      <c r="A251" s="401" t="s">
        <v>6399</v>
      </c>
      <c r="B251" s="401" t="s">
        <v>6400</v>
      </c>
      <c r="C251" s="401" t="s">
        <v>6622</v>
      </c>
      <c r="D251" s="401" t="s">
        <v>6623</v>
      </c>
      <c r="E251" s="402"/>
      <c r="F251" s="401"/>
      <c r="G251" s="401" t="n">
        <v>103127</v>
      </c>
      <c r="H251" s="401" t="s">
        <v>6662</v>
      </c>
      <c r="I251" s="401" t="s">
        <v>45</v>
      </c>
      <c r="J251" s="401" t="s">
        <v>6404</v>
      </c>
      <c r="K251" s="402" t="n">
        <v>362.06</v>
      </c>
      <c r="L251" s="401" t="s">
        <v>6405</v>
      </c>
    </row>
    <row r="252" customFormat="false" ht="13.5" hidden="false" customHeight="false" outlineLevel="0" collapsed="false">
      <c r="A252" s="401" t="s">
        <v>6399</v>
      </c>
      <c r="B252" s="401" t="s">
        <v>6400</v>
      </c>
      <c r="C252" s="401" t="s">
        <v>6622</v>
      </c>
      <c r="D252" s="401" t="s">
        <v>6623</v>
      </c>
      <c r="E252" s="402"/>
      <c r="F252" s="401"/>
      <c r="G252" s="401" t="n">
        <v>103128</v>
      </c>
      <c r="H252" s="401" t="s">
        <v>6663</v>
      </c>
      <c r="I252" s="401" t="s">
        <v>45</v>
      </c>
      <c r="J252" s="401" t="s">
        <v>6404</v>
      </c>
      <c r="K252" s="402" t="n">
        <v>395.06</v>
      </c>
      <c r="L252" s="401" t="s">
        <v>6405</v>
      </c>
    </row>
    <row r="253" customFormat="false" ht="13.5" hidden="false" customHeight="false" outlineLevel="0" collapsed="false">
      <c r="A253" s="401" t="s">
        <v>6399</v>
      </c>
      <c r="B253" s="401" t="s">
        <v>6400</v>
      </c>
      <c r="C253" s="401" t="s">
        <v>6622</v>
      </c>
      <c r="D253" s="401" t="s">
        <v>6623</v>
      </c>
      <c r="E253" s="402"/>
      <c r="F253" s="401"/>
      <c r="G253" s="401" t="n">
        <v>103129</v>
      </c>
      <c r="H253" s="401" t="s">
        <v>6664</v>
      </c>
      <c r="I253" s="401" t="s">
        <v>45</v>
      </c>
      <c r="J253" s="401" t="s">
        <v>6404</v>
      </c>
      <c r="K253" s="402" t="n">
        <v>490.11</v>
      </c>
      <c r="L253" s="401" t="s">
        <v>6405</v>
      </c>
    </row>
    <row r="254" customFormat="false" ht="13.5" hidden="false" customHeight="false" outlineLevel="0" collapsed="false">
      <c r="A254" s="401" t="s">
        <v>6399</v>
      </c>
      <c r="B254" s="401" t="s">
        <v>6400</v>
      </c>
      <c r="C254" s="401" t="s">
        <v>6622</v>
      </c>
      <c r="D254" s="401" t="s">
        <v>6623</v>
      </c>
      <c r="E254" s="402"/>
      <c r="F254" s="401"/>
      <c r="G254" s="401" t="n">
        <v>103130</v>
      </c>
      <c r="H254" s="401" t="s">
        <v>6665</v>
      </c>
      <c r="I254" s="401" t="s">
        <v>45</v>
      </c>
      <c r="J254" s="401" t="s">
        <v>6404</v>
      </c>
      <c r="K254" s="402" t="n">
        <v>523.09</v>
      </c>
      <c r="L254" s="401" t="s">
        <v>6405</v>
      </c>
    </row>
    <row r="255" customFormat="false" ht="13.5" hidden="false" customHeight="false" outlineLevel="0" collapsed="false">
      <c r="A255" s="401" t="s">
        <v>6399</v>
      </c>
      <c r="B255" s="401" t="s">
        <v>6400</v>
      </c>
      <c r="C255" s="401" t="s">
        <v>6622</v>
      </c>
      <c r="D255" s="401" t="s">
        <v>6623</v>
      </c>
      <c r="E255" s="402"/>
      <c r="F255" s="401"/>
      <c r="G255" s="401" t="n">
        <v>103131</v>
      </c>
      <c r="H255" s="401" t="s">
        <v>6666</v>
      </c>
      <c r="I255" s="401" t="s">
        <v>45</v>
      </c>
      <c r="J255" s="401" t="s">
        <v>6404</v>
      </c>
      <c r="K255" s="402" t="n">
        <v>589.11</v>
      </c>
      <c r="L255" s="401" t="s">
        <v>6405</v>
      </c>
    </row>
    <row r="256" customFormat="false" ht="13.5" hidden="false" customHeight="false" outlineLevel="0" collapsed="false">
      <c r="A256" s="401" t="s">
        <v>6399</v>
      </c>
      <c r="B256" s="401" t="s">
        <v>6400</v>
      </c>
      <c r="C256" s="401" t="s">
        <v>6622</v>
      </c>
      <c r="D256" s="401" t="s">
        <v>6623</v>
      </c>
      <c r="E256" s="402"/>
      <c r="F256" s="401"/>
      <c r="G256" s="401" t="n">
        <v>103132</v>
      </c>
      <c r="H256" s="401" t="s">
        <v>6667</v>
      </c>
      <c r="I256" s="401" t="s">
        <v>45</v>
      </c>
      <c r="J256" s="401" t="s">
        <v>6404</v>
      </c>
      <c r="K256" s="402" t="n">
        <v>717.16</v>
      </c>
      <c r="L256" s="401" t="s">
        <v>6405</v>
      </c>
    </row>
    <row r="257" customFormat="false" ht="13.5" hidden="false" customHeight="false" outlineLevel="0" collapsed="false">
      <c r="A257" s="401" t="s">
        <v>6399</v>
      </c>
      <c r="B257" s="401" t="s">
        <v>6400</v>
      </c>
      <c r="C257" s="401" t="s">
        <v>6622</v>
      </c>
      <c r="D257" s="401" t="s">
        <v>6623</v>
      </c>
      <c r="E257" s="402"/>
      <c r="F257" s="401"/>
      <c r="G257" s="401" t="n">
        <v>103133</v>
      </c>
      <c r="H257" s="401" t="s">
        <v>6668</v>
      </c>
      <c r="I257" s="401" t="s">
        <v>45</v>
      </c>
      <c r="J257" s="401" t="s">
        <v>6404</v>
      </c>
      <c r="K257" s="402" t="n">
        <v>783.18</v>
      </c>
      <c r="L257" s="401" t="s">
        <v>6405</v>
      </c>
    </row>
    <row r="258" customFormat="false" ht="13.5" hidden="false" customHeight="false" outlineLevel="0" collapsed="false">
      <c r="A258" s="401" t="s">
        <v>6399</v>
      </c>
      <c r="B258" s="401" t="s">
        <v>6400</v>
      </c>
      <c r="C258" s="401" t="s">
        <v>6622</v>
      </c>
      <c r="D258" s="401" t="s">
        <v>6623</v>
      </c>
      <c r="E258" s="402"/>
      <c r="F258" s="401"/>
      <c r="G258" s="401" t="n">
        <v>103134</v>
      </c>
      <c r="H258" s="401" t="s">
        <v>6669</v>
      </c>
      <c r="I258" s="401" t="s">
        <v>45</v>
      </c>
      <c r="J258" s="401" t="s">
        <v>6404</v>
      </c>
      <c r="K258" s="402" t="n">
        <v>911.23</v>
      </c>
      <c r="L258" s="401" t="s">
        <v>6405</v>
      </c>
    </row>
    <row r="259" customFormat="false" ht="13.5" hidden="false" customHeight="false" outlineLevel="0" collapsed="false">
      <c r="A259" s="401" t="s">
        <v>6399</v>
      </c>
      <c r="B259" s="401" t="s">
        <v>6400</v>
      </c>
      <c r="C259" s="401" t="s">
        <v>6622</v>
      </c>
      <c r="D259" s="401" t="s">
        <v>6623</v>
      </c>
      <c r="E259" s="402"/>
      <c r="F259" s="401"/>
      <c r="G259" s="401" t="n">
        <v>103135</v>
      </c>
      <c r="H259" s="401" t="s">
        <v>6670</v>
      </c>
      <c r="I259" s="401" t="s">
        <v>45</v>
      </c>
      <c r="J259" s="401" t="s">
        <v>6404</v>
      </c>
      <c r="K259" s="402" t="n">
        <v>977.26</v>
      </c>
      <c r="L259" s="401" t="s">
        <v>6405</v>
      </c>
    </row>
    <row r="260" customFormat="false" ht="13.5" hidden="false" customHeight="false" outlineLevel="0" collapsed="false">
      <c r="A260" s="401" t="s">
        <v>6399</v>
      </c>
      <c r="B260" s="401" t="s">
        <v>6400</v>
      </c>
      <c r="C260" s="401" t="s">
        <v>6622</v>
      </c>
      <c r="D260" s="401" t="s">
        <v>6623</v>
      </c>
      <c r="E260" s="402"/>
      <c r="F260" s="401"/>
      <c r="G260" s="401" t="n">
        <v>103136</v>
      </c>
      <c r="H260" s="401" t="s">
        <v>6671</v>
      </c>
      <c r="I260" s="401" t="s">
        <v>45</v>
      </c>
      <c r="J260" s="401" t="s">
        <v>6404</v>
      </c>
      <c r="K260" s="402" t="n">
        <v>1171.31</v>
      </c>
      <c r="L260" s="401" t="s">
        <v>6405</v>
      </c>
    </row>
    <row r="261" customFormat="false" ht="13.5" hidden="false" customHeight="false" outlineLevel="0" collapsed="false">
      <c r="A261" s="401" t="s">
        <v>6399</v>
      </c>
      <c r="B261" s="401" t="s">
        <v>6400</v>
      </c>
      <c r="C261" s="401" t="s">
        <v>6622</v>
      </c>
      <c r="D261" s="401" t="s">
        <v>6623</v>
      </c>
      <c r="E261" s="402"/>
      <c r="F261" s="401"/>
      <c r="G261" s="401" t="n">
        <v>103137</v>
      </c>
      <c r="H261" s="401" t="s">
        <v>6672</v>
      </c>
      <c r="I261" s="401" t="s">
        <v>45</v>
      </c>
      <c r="J261" s="401" t="s">
        <v>6404</v>
      </c>
      <c r="K261" s="402" t="n">
        <v>31.27</v>
      </c>
      <c r="L261" s="401" t="s">
        <v>6405</v>
      </c>
    </row>
    <row r="262" customFormat="false" ht="13.5" hidden="false" customHeight="false" outlineLevel="0" collapsed="false">
      <c r="A262" s="401" t="s">
        <v>6399</v>
      </c>
      <c r="B262" s="401" t="s">
        <v>6400</v>
      </c>
      <c r="C262" s="401" t="s">
        <v>6622</v>
      </c>
      <c r="D262" s="401" t="s">
        <v>6623</v>
      </c>
      <c r="E262" s="402"/>
      <c r="F262" s="401"/>
      <c r="G262" s="401" t="n">
        <v>103138</v>
      </c>
      <c r="H262" s="401" t="s">
        <v>6673</v>
      </c>
      <c r="I262" s="401" t="s">
        <v>45</v>
      </c>
      <c r="J262" s="401" t="s">
        <v>6404</v>
      </c>
      <c r="K262" s="402" t="n">
        <v>35.64</v>
      </c>
      <c r="L262" s="401" t="s">
        <v>6405</v>
      </c>
    </row>
    <row r="263" customFormat="false" ht="13.5" hidden="false" customHeight="false" outlineLevel="0" collapsed="false">
      <c r="A263" s="401" t="s">
        <v>6399</v>
      </c>
      <c r="B263" s="401" t="s">
        <v>6400</v>
      </c>
      <c r="C263" s="401" t="s">
        <v>6622</v>
      </c>
      <c r="D263" s="401" t="s">
        <v>6623</v>
      </c>
      <c r="E263" s="402"/>
      <c r="F263" s="401"/>
      <c r="G263" s="401" t="n">
        <v>103139</v>
      </c>
      <c r="H263" s="401" t="s">
        <v>6674</v>
      </c>
      <c r="I263" s="401" t="s">
        <v>45</v>
      </c>
      <c r="J263" s="401" t="s">
        <v>6404</v>
      </c>
      <c r="K263" s="402" t="n">
        <v>46.66</v>
      </c>
      <c r="L263" s="401" t="s">
        <v>6405</v>
      </c>
    </row>
    <row r="264" customFormat="false" ht="13.5" hidden="false" customHeight="false" outlineLevel="0" collapsed="false">
      <c r="A264" s="401" t="s">
        <v>6399</v>
      </c>
      <c r="B264" s="401" t="s">
        <v>6400</v>
      </c>
      <c r="C264" s="401" t="s">
        <v>6622</v>
      </c>
      <c r="D264" s="401" t="s">
        <v>6623</v>
      </c>
      <c r="E264" s="402"/>
      <c r="F264" s="401"/>
      <c r="G264" s="401" t="n">
        <v>103140</v>
      </c>
      <c r="H264" s="401" t="s">
        <v>6675</v>
      </c>
      <c r="I264" s="401" t="s">
        <v>45</v>
      </c>
      <c r="J264" s="401" t="s">
        <v>6404</v>
      </c>
      <c r="K264" s="402" t="n">
        <v>57.66</v>
      </c>
      <c r="L264" s="401" t="s">
        <v>6405</v>
      </c>
    </row>
    <row r="265" customFormat="false" ht="13.5" hidden="false" customHeight="false" outlineLevel="0" collapsed="false">
      <c r="A265" s="401" t="s">
        <v>6399</v>
      </c>
      <c r="B265" s="401" t="s">
        <v>6400</v>
      </c>
      <c r="C265" s="401" t="s">
        <v>6622</v>
      </c>
      <c r="D265" s="401" t="s">
        <v>6623</v>
      </c>
      <c r="E265" s="402"/>
      <c r="F265" s="401"/>
      <c r="G265" s="401" t="n">
        <v>103141</v>
      </c>
      <c r="H265" s="401" t="s">
        <v>6676</v>
      </c>
      <c r="I265" s="401" t="s">
        <v>45</v>
      </c>
      <c r="J265" s="401" t="s">
        <v>6404</v>
      </c>
      <c r="K265" s="402" t="n">
        <v>89.35</v>
      </c>
      <c r="L265" s="401" t="s">
        <v>6405</v>
      </c>
    </row>
    <row r="266" customFormat="false" ht="13.5" hidden="false" customHeight="false" outlineLevel="0" collapsed="false">
      <c r="A266" s="401" t="s">
        <v>6399</v>
      </c>
      <c r="B266" s="401" t="s">
        <v>6400</v>
      </c>
      <c r="C266" s="401" t="s">
        <v>6622</v>
      </c>
      <c r="D266" s="401" t="s">
        <v>6623</v>
      </c>
      <c r="E266" s="402"/>
      <c r="F266" s="401"/>
      <c r="G266" s="401" t="n">
        <v>103142</v>
      </c>
      <c r="H266" s="401" t="s">
        <v>6677</v>
      </c>
      <c r="I266" s="401" t="s">
        <v>45</v>
      </c>
      <c r="J266" s="401" t="s">
        <v>6404</v>
      </c>
      <c r="K266" s="402" t="n">
        <v>100.33</v>
      </c>
      <c r="L266" s="401" t="s">
        <v>6405</v>
      </c>
    </row>
    <row r="267" customFormat="false" ht="13.5" hidden="false" customHeight="false" outlineLevel="0" collapsed="false">
      <c r="A267" s="401" t="s">
        <v>6399</v>
      </c>
      <c r="B267" s="401" t="s">
        <v>6400</v>
      </c>
      <c r="C267" s="401" t="s">
        <v>6622</v>
      </c>
      <c r="D267" s="401" t="s">
        <v>6623</v>
      </c>
      <c r="E267" s="402"/>
      <c r="F267" s="401"/>
      <c r="G267" s="401" t="n">
        <v>103143</v>
      </c>
      <c r="H267" s="401" t="s">
        <v>6678</v>
      </c>
      <c r="I267" s="401" t="s">
        <v>45</v>
      </c>
      <c r="J267" s="401" t="s">
        <v>6404</v>
      </c>
      <c r="K267" s="402" t="n">
        <v>132.04</v>
      </c>
      <c r="L267" s="401" t="s">
        <v>6405</v>
      </c>
    </row>
    <row r="268" customFormat="false" ht="13.5" hidden="false" customHeight="false" outlineLevel="0" collapsed="false">
      <c r="A268" s="401" t="s">
        <v>6399</v>
      </c>
      <c r="B268" s="401" t="s">
        <v>6400</v>
      </c>
      <c r="C268" s="401" t="s">
        <v>6622</v>
      </c>
      <c r="D268" s="401" t="s">
        <v>6623</v>
      </c>
      <c r="E268" s="402"/>
      <c r="F268" s="401"/>
      <c r="G268" s="401" t="n">
        <v>103144</v>
      </c>
      <c r="H268" s="401" t="s">
        <v>6679</v>
      </c>
      <c r="I268" s="401" t="s">
        <v>45</v>
      </c>
      <c r="J268" s="401" t="s">
        <v>6404</v>
      </c>
      <c r="K268" s="402" t="n">
        <v>143.02</v>
      </c>
      <c r="L268" s="401" t="s">
        <v>6405</v>
      </c>
    </row>
    <row r="269" customFormat="false" ht="13.5" hidden="false" customHeight="false" outlineLevel="0" collapsed="false">
      <c r="A269" s="401" t="s">
        <v>6399</v>
      </c>
      <c r="B269" s="401" t="s">
        <v>6400</v>
      </c>
      <c r="C269" s="401" t="s">
        <v>6622</v>
      </c>
      <c r="D269" s="401" t="s">
        <v>6623</v>
      </c>
      <c r="E269" s="402"/>
      <c r="F269" s="401"/>
      <c r="G269" s="401" t="n">
        <v>103145</v>
      </c>
      <c r="H269" s="401" t="s">
        <v>6680</v>
      </c>
      <c r="I269" s="401" t="s">
        <v>45</v>
      </c>
      <c r="J269" s="401" t="s">
        <v>6404</v>
      </c>
      <c r="K269" s="402" t="n">
        <v>174.71</v>
      </c>
      <c r="L269" s="401" t="s">
        <v>6405</v>
      </c>
    </row>
    <row r="270" customFormat="false" ht="13.5" hidden="false" customHeight="false" outlineLevel="0" collapsed="false">
      <c r="A270" s="401" t="s">
        <v>6399</v>
      </c>
      <c r="B270" s="401" t="s">
        <v>6400</v>
      </c>
      <c r="C270" s="401" t="s">
        <v>6622</v>
      </c>
      <c r="D270" s="401" t="s">
        <v>6623</v>
      </c>
      <c r="E270" s="402"/>
      <c r="F270" s="401"/>
      <c r="G270" s="401" t="n">
        <v>103146</v>
      </c>
      <c r="H270" s="401" t="s">
        <v>6681</v>
      </c>
      <c r="I270" s="401" t="s">
        <v>45</v>
      </c>
      <c r="J270" s="401" t="s">
        <v>6404</v>
      </c>
      <c r="K270" s="402" t="n">
        <v>185.7</v>
      </c>
      <c r="L270" s="401" t="s">
        <v>6405</v>
      </c>
    </row>
    <row r="271" customFormat="false" ht="13.5" hidden="false" customHeight="false" outlineLevel="0" collapsed="false">
      <c r="A271" s="401" t="s">
        <v>6399</v>
      </c>
      <c r="B271" s="401" t="s">
        <v>6400</v>
      </c>
      <c r="C271" s="401" t="s">
        <v>6622</v>
      </c>
      <c r="D271" s="401" t="s">
        <v>6623</v>
      </c>
      <c r="E271" s="402"/>
      <c r="F271" s="401"/>
      <c r="G271" s="401" t="n">
        <v>103147</v>
      </c>
      <c r="H271" s="401" t="s">
        <v>6682</v>
      </c>
      <c r="I271" s="401" t="s">
        <v>45</v>
      </c>
      <c r="J271" s="401" t="s">
        <v>6404</v>
      </c>
      <c r="K271" s="402" t="n">
        <v>207.7</v>
      </c>
      <c r="L271" s="401" t="s">
        <v>6405</v>
      </c>
    </row>
    <row r="272" customFormat="false" ht="13.5" hidden="false" customHeight="false" outlineLevel="0" collapsed="false">
      <c r="A272" s="401" t="s">
        <v>6399</v>
      </c>
      <c r="B272" s="401" t="s">
        <v>6400</v>
      </c>
      <c r="C272" s="401" t="s">
        <v>6622</v>
      </c>
      <c r="D272" s="401" t="s">
        <v>6623</v>
      </c>
      <c r="E272" s="402"/>
      <c r="F272" s="401"/>
      <c r="G272" s="401" t="n">
        <v>103148</v>
      </c>
      <c r="H272" s="401" t="s">
        <v>6683</v>
      </c>
      <c r="I272" s="401" t="s">
        <v>45</v>
      </c>
      <c r="J272" s="401" t="s">
        <v>6404</v>
      </c>
      <c r="K272" s="402" t="n">
        <v>250.39</v>
      </c>
      <c r="L272" s="401" t="s">
        <v>6405</v>
      </c>
    </row>
    <row r="273" customFormat="false" ht="13.5" hidden="false" customHeight="false" outlineLevel="0" collapsed="false">
      <c r="A273" s="401" t="s">
        <v>6399</v>
      </c>
      <c r="B273" s="401" t="s">
        <v>6400</v>
      </c>
      <c r="C273" s="401" t="s">
        <v>6622</v>
      </c>
      <c r="D273" s="401" t="s">
        <v>6623</v>
      </c>
      <c r="E273" s="402"/>
      <c r="F273" s="401"/>
      <c r="G273" s="401" t="n">
        <v>103149</v>
      </c>
      <c r="H273" s="401" t="s">
        <v>6684</v>
      </c>
      <c r="I273" s="401" t="s">
        <v>45</v>
      </c>
      <c r="J273" s="401" t="s">
        <v>6404</v>
      </c>
      <c r="K273" s="402" t="n">
        <v>272.4</v>
      </c>
      <c r="L273" s="401" t="s">
        <v>6405</v>
      </c>
    </row>
    <row r="274" customFormat="false" ht="13.5" hidden="false" customHeight="false" outlineLevel="0" collapsed="false">
      <c r="A274" s="401" t="s">
        <v>6399</v>
      </c>
      <c r="B274" s="401" t="s">
        <v>6400</v>
      </c>
      <c r="C274" s="401" t="s">
        <v>6622</v>
      </c>
      <c r="D274" s="401" t="s">
        <v>6623</v>
      </c>
      <c r="E274" s="402"/>
      <c r="F274" s="401"/>
      <c r="G274" s="401" t="n">
        <v>103150</v>
      </c>
      <c r="H274" s="401" t="s">
        <v>6685</v>
      </c>
      <c r="I274" s="401" t="s">
        <v>45</v>
      </c>
      <c r="J274" s="401" t="s">
        <v>6404</v>
      </c>
      <c r="K274" s="402" t="n">
        <v>315.02</v>
      </c>
      <c r="L274" s="401" t="s">
        <v>6405</v>
      </c>
    </row>
    <row r="275" customFormat="false" ht="13.5" hidden="false" customHeight="false" outlineLevel="0" collapsed="false">
      <c r="A275" s="401" t="s">
        <v>6399</v>
      </c>
      <c r="B275" s="401" t="s">
        <v>6400</v>
      </c>
      <c r="C275" s="401" t="s">
        <v>6622</v>
      </c>
      <c r="D275" s="401" t="s">
        <v>6623</v>
      </c>
      <c r="E275" s="402"/>
      <c r="F275" s="401"/>
      <c r="G275" s="401" t="n">
        <v>103151</v>
      </c>
      <c r="H275" s="401" t="s">
        <v>6686</v>
      </c>
      <c r="I275" s="401" t="s">
        <v>45</v>
      </c>
      <c r="J275" s="401" t="s">
        <v>6404</v>
      </c>
      <c r="K275" s="402" t="n">
        <v>337.09</v>
      </c>
      <c r="L275" s="401" t="s">
        <v>6405</v>
      </c>
    </row>
    <row r="276" customFormat="false" ht="13.5" hidden="false" customHeight="false" outlineLevel="0" collapsed="false">
      <c r="A276" s="401" t="s">
        <v>6399</v>
      </c>
      <c r="B276" s="401" t="s">
        <v>6400</v>
      </c>
      <c r="C276" s="401" t="s">
        <v>6622</v>
      </c>
      <c r="D276" s="401" t="s">
        <v>6623</v>
      </c>
      <c r="E276" s="402"/>
      <c r="F276" s="401"/>
      <c r="G276" s="401" t="n">
        <v>103152</v>
      </c>
      <c r="H276" s="401" t="s">
        <v>6687</v>
      </c>
      <c r="I276" s="401" t="s">
        <v>45</v>
      </c>
      <c r="J276" s="401" t="s">
        <v>6404</v>
      </c>
      <c r="K276" s="402" t="n">
        <v>401.77</v>
      </c>
      <c r="L276" s="401" t="s">
        <v>6405</v>
      </c>
    </row>
    <row r="277" customFormat="false" ht="13.5" hidden="false" customHeight="false" outlineLevel="0" collapsed="false">
      <c r="A277" s="401" t="s">
        <v>6399</v>
      </c>
      <c r="B277" s="401" t="s">
        <v>6400</v>
      </c>
      <c r="C277" s="401" t="s">
        <v>6688</v>
      </c>
      <c r="D277" s="401" t="s">
        <v>6689</v>
      </c>
      <c r="E277" s="402"/>
      <c r="F277" s="401"/>
      <c r="G277" s="401" t="n">
        <v>103372</v>
      </c>
      <c r="H277" s="401" t="s">
        <v>6690</v>
      </c>
      <c r="I277" s="401" t="s">
        <v>82</v>
      </c>
      <c r="J277" s="401" t="s">
        <v>6404</v>
      </c>
      <c r="K277" s="402" t="n">
        <v>5.9</v>
      </c>
      <c r="L277" s="401" t="s">
        <v>6405</v>
      </c>
    </row>
    <row r="278" customFormat="false" ht="13.5" hidden="false" customHeight="false" outlineLevel="0" collapsed="false">
      <c r="A278" s="401" t="s">
        <v>6399</v>
      </c>
      <c r="B278" s="401" t="s">
        <v>6400</v>
      </c>
      <c r="C278" s="401" t="s">
        <v>6688</v>
      </c>
      <c r="D278" s="401" t="s">
        <v>6689</v>
      </c>
      <c r="E278" s="402"/>
      <c r="F278" s="401"/>
      <c r="G278" s="401" t="n">
        <v>103373</v>
      </c>
      <c r="H278" s="401" t="s">
        <v>6691</v>
      </c>
      <c r="I278" s="401" t="s">
        <v>82</v>
      </c>
      <c r="J278" s="401" t="s">
        <v>6404</v>
      </c>
      <c r="K278" s="402" t="n">
        <v>11.58</v>
      </c>
      <c r="L278" s="401" t="s">
        <v>6405</v>
      </c>
    </row>
    <row r="279" customFormat="false" ht="13.5" hidden="false" customHeight="false" outlineLevel="0" collapsed="false">
      <c r="A279" s="401" t="s">
        <v>6399</v>
      </c>
      <c r="B279" s="401" t="s">
        <v>6400</v>
      </c>
      <c r="C279" s="401" t="s">
        <v>6688</v>
      </c>
      <c r="D279" s="401" t="s">
        <v>6689</v>
      </c>
      <c r="E279" s="402"/>
      <c r="F279" s="401"/>
      <c r="G279" s="401" t="n">
        <v>103376</v>
      </c>
      <c r="H279" s="401" t="s">
        <v>6692</v>
      </c>
      <c r="I279" s="401" t="s">
        <v>82</v>
      </c>
      <c r="J279" s="401" t="s">
        <v>6404</v>
      </c>
      <c r="K279" s="402" t="n">
        <v>138.6</v>
      </c>
      <c r="L279" s="401" t="s">
        <v>6405</v>
      </c>
    </row>
    <row r="280" customFormat="false" ht="13.5" hidden="false" customHeight="false" outlineLevel="0" collapsed="false">
      <c r="A280" s="401" t="s">
        <v>6399</v>
      </c>
      <c r="B280" s="401" t="s">
        <v>6400</v>
      </c>
      <c r="C280" s="401" t="s">
        <v>6688</v>
      </c>
      <c r="D280" s="401" t="s">
        <v>6689</v>
      </c>
      <c r="E280" s="402"/>
      <c r="F280" s="401"/>
      <c r="G280" s="401" t="n">
        <v>103377</v>
      </c>
      <c r="H280" s="401" t="s">
        <v>6693</v>
      </c>
      <c r="I280" s="401" t="s">
        <v>82</v>
      </c>
      <c r="J280" s="401" t="s">
        <v>6404</v>
      </c>
      <c r="K280" s="402" t="n">
        <v>296.77</v>
      </c>
      <c r="L280" s="401" t="s">
        <v>6405</v>
      </c>
    </row>
    <row r="281" customFormat="false" ht="13.5" hidden="false" customHeight="false" outlineLevel="0" collapsed="false">
      <c r="A281" s="401" t="s">
        <v>6399</v>
      </c>
      <c r="B281" s="401" t="s">
        <v>6400</v>
      </c>
      <c r="C281" s="401" t="s">
        <v>6688</v>
      </c>
      <c r="D281" s="401" t="s">
        <v>6689</v>
      </c>
      <c r="E281" s="402"/>
      <c r="F281" s="401"/>
      <c r="G281" s="401" t="n">
        <v>103379</v>
      </c>
      <c r="H281" s="401" t="s">
        <v>6694</v>
      </c>
      <c r="I281" s="401" t="s">
        <v>82</v>
      </c>
      <c r="J281" s="401" t="s">
        <v>6404</v>
      </c>
      <c r="K281" s="402" t="n">
        <v>462.13</v>
      </c>
      <c r="L281" s="401" t="s">
        <v>6405</v>
      </c>
    </row>
    <row r="282" customFormat="false" ht="13.5" hidden="false" customHeight="false" outlineLevel="0" collapsed="false">
      <c r="A282" s="401" t="s">
        <v>6399</v>
      </c>
      <c r="B282" s="401" t="s">
        <v>6400</v>
      </c>
      <c r="C282" s="401" t="s">
        <v>6688</v>
      </c>
      <c r="D282" s="401" t="s">
        <v>6689</v>
      </c>
      <c r="E282" s="402"/>
      <c r="F282" s="401"/>
      <c r="G282" s="401" t="n">
        <v>103383</v>
      </c>
      <c r="H282" s="401" t="s">
        <v>6695</v>
      </c>
      <c r="I282" s="401" t="s">
        <v>82</v>
      </c>
      <c r="J282" s="401" t="s">
        <v>6404</v>
      </c>
      <c r="K282" s="402" t="n">
        <v>1133.03</v>
      </c>
      <c r="L282" s="401" t="s">
        <v>6405</v>
      </c>
    </row>
    <row r="283" customFormat="false" ht="13.5" hidden="false" customHeight="false" outlineLevel="0" collapsed="false">
      <c r="A283" s="401" t="s">
        <v>6399</v>
      </c>
      <c r="B283" s="401" t="s">
        <v>6400</v>
      </c>
      <c r="C283" s="401" t="s">
        <v>6688</v>
      </c>
      <c r="D283" s="401" t="s">
        <v>6689</v>
      </c>
      <c r="E283" s="402"/>
      <c r="F283" s="401"/>
      <c r="G283" s="401" t="n">
        <v>103385</v>
      </c>
      <c r="H283" s="401" t="s">
        <v>6696</v>
      </c>
      <c r="I283" s="401" t="s">
        <v>82</v>
      </c>
      <c r="J283" s="401" t="s">
        <v>6404</v>
      </c>
      <c r="K283" s="402" t="n">
        <v>1826.6</v>
      </c>
      <c r="L283" s="401" t="s">
        <v>6405</v>
      </c>
    </row>
    <row r="284" customFormat="false" ht="13.5" hidden="false" customHeight="false" outlineLevel="0" collapsed="false">
      <c r="A284" s="401" t="s">
        <v>6399</v>
      </c>
      <c r="B284" s="401" t="s">
        <v>6400</v>
      </c>
      <c r="C284" s="401" t="s">
        <v>6688</v>
      </c>
      <c r="D284" s="401" t="s">
        <v>6689</v>
      </c>
      <c r="E284" s="402"/>
      <c r="F284" s="401"/>
      <c r="G284" s="401" t="n">
        <v>103387</v>
      </c>
      <c r="H284" s="401" t="s">
        <v>6697</v>
      </c>
      <c r="I284" s="401" t="s">
        <v>82</v>
      </c>
      <c r="J284" s="401" t="s">
        <v>6404</v>
      </c>
      <c r="K284" s="402" t="n">
        <v>3204.8</v>
      </c>
      <c r="L284" s="401" t="s">
        <v>6405</v>
      </c>
    </row>
    <row r="285" customFormat="false" ht="13.5" hidden="false" customHeight="false" outlineLevel="0" collapsed="false">
      <c r="A285" s="401" t="s">
        <v>6399</v>
      </c>
      <c r="B285" s="401" t="s">
        <v>6400</v>
      </c>
      <c r="C285" s="401" t="s">
        <v>6688</v>
      </c>
      <c r="D285" s="401" t="s">
        <v>6689</v>
      </c>
      <c r="E285" s="402"/>
      <c r="F285" s="401"/>
      <c r="G285" s="401" t="n">
        <v>103389</v>
      </c>
      <c r="H285" s="401" t="s">
        <v>6698</v>
      </c>
      <c r="I285" s="401" t="s">
        <v>82</v>
      </c>
      <c r="J285" s="401" t="s">
        <v>6404</v>
      </c>
      <c r="K285" s="402" t="n">
        <v>4766.1</v>
      </c>
      <c r="L285" s="401" t="s">
        <v>6405</v>
      </c>
    </row>
    <row r="286" customFormat="false" ht="13.5" hidden="false" customHeight="false" outlineLevel="0" collapsed="false">
      <c r="A286" s="401" t="s">
        <v>6399</v>
      </c>
      <c r="B286" s="401" t="s">
        <v>6400</v>
      </c>
      <c r="C286" s="401" t="s">
        <v>6688</v>
      </c>
      <c r="D286" s="401" t="s">
        <v>6689</v>
      </c>
      <c r="E286" s="402"/>
      <c r="F286" s="401"/>
      <c r="G286" s="401" t="n">
        <v>103391</v>
      </c>
      <c r="H286" s="401" t="s">
        <v>6699</v>
      </c>
      <c r="I286" s="401" t="s">
        <v>82</v>
      </c>
      <c r="J286" s="401" t="s">
        <v>6404</v>
      </c>
      <c r="K286" s="402" t="n">
        <v>3136.81</v>
      </c>
      <c r="L286" s="401" t="s">
        <v>6405</v>
      </c>
    </row>
    <row r="287" customFormat="false" ht="13.5" hidden="false" customHeight="false" outlineLevel="0" collapsed="false">
      <c r="A287" s="401" t="s">
        <v>6399</v>
      </c>
      <c r="B287" s="401" t="s">
        <v>6400</v>
      </c>
      <c r="C287" s="401" t="s">
        <v>6688</v>
      </c>
      <c r="D287" s="401" t="s">
        <v>6689</v>
      </c>
      <c r="E287" s="402"/>
      <c r="F287" s="401"/>
      <c r="G287" s="401" t="n">
        <v>103392</v>
      </c>
      <c r="H287" s="401" t="s">
        <v>6700</v>
      </c>
      <c r="I287" s="401" t="s">
        <v>82</v>
      </c>
      <c r="J287" s="401" t="s">
        <v>6404</v>
      </c>
      <c r="K287" s="402" t="n">
        <v>5129.6</v>
      </c>
      <c r="L287" s="401" t="s">
        <v>6405</v>
      </c>
    </row>
    <row r="288" customFormat="false" ht="13.5" hidden="false" customHeight="false" outlineLevel="0" collapsed="false">
      <c r="A288" s="401" t="s">
        <v>6399</v>
      </c>
      <c r="B288" s="401" t="s">
        <v>6400</v>
      </c>
      <c r="C288" s="401" t="s">
        <v>6688</v>
      </c>
      <c r="D288" s="401" t="s">
        <v>6689</v>
      </c>
      <c r="E288" s="402"/>
      <c r="F288" s="401"/>
      <c r="G288" s="401" t="n">
        <v>103393</v>
      </c>
      <c r="H288" s="401" t="s">
        <v>6701</v>
      </c>
      <c r="I288" s="401" t="s">
        <v>82</v>
      </c>
      <c r="J288" s="401" t="s">
        <v>6404</v>
      </c>
      <c r="K288" s="402" t="n">
        <v>5657.43</v>
      </c>
      <c r="L288" s="401" t="s">
        <v>6405</v>
      </c>
    </row>
    <row r="289" customFormat="false" ht="13.5" hidden="false" customHeight="false" outlineLevel="0" collapsed="false">
      <c r="A289" s="401" t="s">
        <v>6399</v>
      </c>
      <c r="B289" s="401" t="s">
        <v>6400</v>
      </c>
      <c r="C289" s="401" t="s">
        <v>6688</v>
      </c>
      <c r="D289" s="401" t="s">
        <v>6689</v>
      </c>
      <c r="E289" s="402"/>
      <c r="F289" s="401"/>
      <c r="G289" s="401" t="n">
        <v>103394</v>
      </c>
      <c r="H289" s="401" t="s">
        <v>6702</v>
      </c>
      <c r="I289" s="401" t="s">
        <v>82</v>
      </c>
      <c r="J289" s="401" t="s">
        <v>6404</v>
      </c>
      <c r="K289" s="402" t="n">
        <v>4189.24</v>
      </c>
      <c r="L289" s="401" t="s">
        <v>6405</v>
      </c>
    </row>
    <row r="290" customFormat="false" ht="13.5" hidden="false" customHeight="false" outlineLevel="0" collapsed="false">
      <c r="A290" s="401" t="s">
        <v>6399</v>
      </c>
      <c r="B290" s="401" t="s">
        <v>6400</v>
      </c>
      <c r="C290" s="401" t="s">
        <v>6688</v>
      </c>
      <c r="D290" s="401" t="s">
        <v>6689</v>
      </c>
      <c r="E290" s="402"/>
      <c r="F290" s="401"/>
      <c r="G290" s="401" t="n">
        <v>103395</v>
      </c>
      <c r="H290" s="401" t="s">
        <v>6703</v>
      </c>
      <c r="I290" s="401" t="s">
        <v>82</v>
      </c>
      <c r="J290" s="401" t="s">
        <v>6404</v>
      </c>
      <c r="K290" s="402" t="n">
        <v>2078.55</v>
      </c>
      <c r="L290" s="401" t="s">
        <v>6405</v>
      </c>
    </row>
    <row r="291" customFormat="false" ht="13.5" hidden="false" customHeight="false" outlineLevel="0" collapsed="false">
      <c r="A291" s="401" t="s">
        <v>6399</v>
      </c>
      <c r="B291" s="401" t="s">
        <v>6400</v>
      </c>
      <c r="C291" s="401" t="s">
        <v>6688</v>
      </c>
      <c r="D291" s="401" t="s">
        <v>6689</v>
      </c>
      <c r="E291" s="402"/>
      <c r="F291" s="401"/>
      <c r="G291" s="401" t="n">
        <v>103396</v>
      </c>
      <c r="H291" s="401" t="s">
        <v>6704</v>
      </c>
      <c r="I291" s="401" t="s">
        <v>82</v>
      </c>
      <c r="J291" s="401" t="s">
        <v>6404</v>
      </c>
      <c r="K291" s="402" t="n">
        <v>1400.54</v>
      </c>
      <c r="L291" s="401" t="s">
        <v>6405</v>
      </c>
    </row>
    <row r="292" customFormat="false" ht="13.5" hidden="false" customHeight="false" outlineLevel="0" collapsed="false">
      <c r="A292" s="401" t="s">
        <v>6399</v>
      </c>
      <c r="B292" s="401" t="s">
        <v>6400</v>
      </c>
      <c r="C292" s="401" t="s">
        <v>6688</v>
      </c>
      <c r="D292" s="401" t="s">
        <v>6689</v>
      </c>
      <c r="E292" s="402"/>
      <c r="F292" s="401"/>
      <c r="G292" s="401" t="n">
        <v>103397</v>
      </c>
      <c r="H292" s="401" t="s">
        <v>6705</v>
      </c>
      <c r="I292" s="401" t="s">
        <v>45</v>
      </c>
      <c r="J292" s="401" t="s">
        <v>6476</v>
      </c>
      <c r="K292" s="402" t="n">
        <v>3.4</v>
      </c>
      <c r="L292" s="401" t="s">
        <v>6405</v>
      </c>
    </row>
    <row r="293" customFormat="false" ht="13.5" hidden="false" customHeight="false" outlineLevel="0" collapsed="false">
      <c r="A293" s="401" t="s">
        <v>6399</v>
      </c>
      <c r="B293" s="401" t="s">
        <v>6400</v>
      </c>
      <c r="C293" s="401" t="s">
        <v>6688</v>
      </c>
      <c r="D293" s="401" t="s">
        <v>6689</v>
      </c>
      <c r="E293" s="402"/>
      <c r="F293" s="401"/>
      <c r="G293" s="401" t="n">
        <v>103398</v>
      </c>
      <c r="H293" s="401" t="s">
        <v>6706</v>
      </c>
      <c r="I293" s="401" t="s">
        <v>45</v>
      </c>
      <c r="J293" s="401" t="s">
        <v>6476</v>
      </c>
      <c r="K293" s="402" t="n">
        <v>5.46</v>
      </c>
      <c r="L293" s="401" t="s">
        <v>6405</v>
      </c>
    </row>
    <row r="294" customFormat="false" ht="13.5" hidden="false" customHeight="false" outlineLevel="0" collapsed="false">
      <c r="A294" s="401" t="s">
        <v>6399</v>
      </c>
      <c r="B294" s="401" t="s">
        <v>6400</v>
      </c>
      <c r="C294" s="401" t="s">
        <v>6688</v>
      </c>
      <c r="D294" s="401" t="s">
        <v>6689</v>
      </c>
      <c r="E294" s="402"/>
      <c r="F294" s="401"/>
      <c r="G294" s="401" t="n">
        <v>103399</v>
      </c>
      <c r="H294" s="401" t="s">
        <v>6707</v>
      </c>
      <c r="I294" s="401" t="s">
        <v>45</v>
      </c>
      <c r="J294" s="401" t="s">
        <v>6476</v>
      </c>
      <c r="K294" s="402" t="n">
        <v>10.76</v>
      </c>
      <c r="L294" s="401" t="s">
        <v>6405</v>
      </c>
    </row>
    <row r="295" customFormat="false" ht="13.5" hidden="false" customHeight="false" outlineLevel="0" collapsed="false">
      <c r="A295" s="401" t="s">
        <v>6399</v>
      </c>
      <c r="B295" s="401" t="s">
        <v>6400</v>
      </c>
      <c r="C295" s="401" t="s">
        <v>6688</v>
      </c>
      <c r="D295" s="401" t="s">
        <v>6689</v>
      </c>
      <c r="E295" s="402"/>
      <c r="F295" s="401"/>
      <c r="G295" s="401" t="n">
        <v>103400</v>
      </c>
      <c r="H295" s="401" t="s">
        <v>6708</v>
      </c>
      <c r="I295" s="401" t="s">
        <v>45</v>
      </c>
      <c r="J295" s="401" t="s">
        <v>6476</v>
      </c>
      <c r="K295" s="402" t="n">
        <v>15.37</v>
      </c>
      <c r="L295" s="401" t="s">
        <v>6405</v>
      </c>
    </row>
    <row r="296" customFormat="false" ht="13.5" hidden="false" customHeight="false" outlineLevel="0" collapsed="false">
      <c r="A296" s="401" t="s">
        <v>6399</v>
      </c>
      <c r="B296" s="401" t="s">
        <v>6400</v>
      </c>
      <c r="C296" s="401" t="s">
        <v>6688</v>
      </c>
      <c r="D296" s="401" t="s">
        <v>6689</v>
      </c>
      <c r="E296" s="402"/>
      <c r="F296" s="401"/>
      <c r="G296" s="401" t="n">
        <v>103401</v>
      </c>
      <c r="H296" s="401" t="s">
        <v>6709</v>
      </c>
      <c r="I296" s="401" t="s">
        <v>45</v>
      </c>
      <c r="J296" s="401" t="s">
        <v>6476</v>
      </c>
      <c r="K296" s="402" t="n">
        <v>18.79</v>
      </c>
      <c r="L296" s="401" t="s">
        <v>6405</v>
      </c>
    </row>
    <row r="297" customFormat="false" ht="13.5" hidden="false" customHeight="false" outlineLevel="0" collapsed="false">
      <c r="A297" s="401" t="s">
        <v>6399</v>
      </c>
      <c r="B297" s="401" t="s">
        <v>6400</v>
      </c>
      <c r="C297" s="401" t="s">
        <v>6688</v>
      </c>
      <c r="D297" s="401" t="s">
        <v>6689</v>
      </c>
      <c r="E297" s="402"/>
      <c r="F297" s="401"/>
      <c r="G297" s="401" t="n">
        <v>103402</v>
      </c>
      <c r="H297" s="401" t="s">
        <v>6710</v>
      </c>
      <c r="I297" s="401" t="s">
        <v>45</v>
      </c>
      <c r="J297" s="401" t="s">
        <v>6476</v>
      </c>
      <c r="K297" s="402" t="n">
        <v>27.33</v>
      </c>
      <c r="L297" s="401" t="s">
        <v>6405</v>
      </c>
    </row>
    <row r="298" customFormat="false" ht="13.5" hidden="false" customHeight="false" outlineLevel="0" collapsed="false">
      <c r="A298" s="401" t="s">
        <v>6399</v>
      </c>
      <c r="B298" s="401" t="s">
        <v>6400</v>
      </c>
      <c r="C298" s="401" t="s">
        <v>6688</v>
      </c>
      <c r="D298" s="401" t="s">
        <v>6689</v>
      </c>
      <c r="E298" s="402"/>
      <c r="F298" s="401"/>
      <c r="G298" s="401" t="n">
        <v>103403</v>
      </c>
      <c r="H298" s="401" t="s">
        <v>6711</v>
      </c>
      <c r="I298" s="401" t="s">
        <v>45</v>
      </c>
      <c r="J298" s="401" t="s">
        <v>6476</v>
      </c>
      <c r="K298" s="402" t="n">
        <v>30.75</v>
      </c>
      <c r="L298" s="401" t="s">
        <v>6405</v>
      </c>
    </row>
    <row r="299" customFormat="false" ht="13.5" hidden="false" customHeight="false" outlineLevel="0" collapsed="false">
      <c r="A299" s="401" t="s">
        <v>6399</v>
      </c>
      <c r="B299" s="401" t="s">
        <v>6400</v>
      </c>
      <c r="C299" s="401" t="s">
        <v>6688</v>
      </c>
      <c r="D299" s="401" t="s">
        <v>6689</v>
      </c>
      <c r="E299" s="402"/>
      <c r="F299" s="401"/>
      <c r="G299" s="401" t="n">
        <v>103404</v>
      </c>
      <c r="H299" s="401" t="s">
        <v>6712</v>
      </c>
      <c r="I299" s="401" t="s">
        <v>45</v>
      </c>
      <c r="J299" s="401" t="s">
        <v>6476</v>
      </c>
      <c r="K299" s="402" t="n">
        <v>34.16</v>
      </c>
      <c r="L299" s="401" t="s">
        <v>6405</v>
      </c>
    </row>
    <row r="300" customFormat="false" ht="13.5" hidden="false" customHeight="false" outlineLevel="0" collapsed="false">
      <c r="A300" s="401" t="s">
        <v>6399</v>
      </c>
      <c r="B300" s="401" t="s">
        <v>6400</v>
      </c>
      <c r="C300" s="401" t="s">
        <v>6688</v>
      </c>
      <c r="D300" s="401" t="s">
        <v>6689</v>
      </c>
      <c r="E300" s="402"/>
      <c r="F300" s="401"/>
      <c r="G300" s="401" t="n">
        <v>103405</v>
      </c>
      <c r="H300" s="401" t="s">
        <v>6713</v>
      </c>
      <c r="I300" s="401" t="s">
        <v>45</v>
      </c>
      <c r="J300" s="401" t="s">
        <v>6476</v>
      </c>
      <c r="K300" s="402" t="n">
        <v>38.43</v>
      </c>
      <c r="L300" s="401" t="s">
        <v>6405</v>
      </c>
    </row>
    <row r="301" customFormat="false" ht="13.5" hidden="false" customHeight="false" outlineLevel="0" collapsed="false">
      <c r="A301" s="401" t="s">
        <v>6399</v>
      </c>
      <c r="B301" s="401" t="s">
        <v>6400</v>
      </c>
      <c r="C301" s="401" t="s">
        <v>6688</v>
      </c>
      <c r="D301" s="401" t="s">
        <v>6689</v>
      </c>
      <c r="E301" s="402"/>
      <c r="F301" s="401"/>
      <c r="G301" s="401" t="n">
        <v>103406</v>
      </c>
      <c r="H301" s="401" t="s">
        <v>6714</v>
      </c>
      <c r="I301" s="401" t="s">
        <v>45</v>
      </c>
      <c r="J301" s="401" t="s">
        <v>6476</v>
      </c>
      <c r="K301" s="402" t="n">
        <v>42.7</v>
      </c>
      <c r="L301" s="401" t="s">
        <v>6405</v>
      </c>
    </row>
    <row r="302" customFormat="false" ht="13.5" hidden="false" customHeight="false" outlineLevel="0" collapsed="false">
      <c r="A302" s="401" t="s">
        <v>6399</v>
      </c>
      <c r="B302" s="401" t="s">
        <v>6400</v>
      </c>
      <c r="C302" s="401" t="s">
        <v>6688</v>
      </c>
      <c r="D302" s="401" t="s">
        <v>6689</v>
      </c>
      <c r="E302" s="402"/>
      <c r="F302" s="401"/>
      <c r="G302" s="401" t="n">
        <v>103407</v>
      </c>
      <c r="H302" s="401" t="s">
        <v>6715</v>
      </c>
      <c r="I302" s="401" t="s">
        <v>45</v>
      </c>
      <c r="J302" s="401" t="s">
        <v>6476</v>
      </c>
      <c r="K302" s="402" t="n">
        <v>47.83</v>
      </c>
      <c r="L302" s="401" t="s">
        <v>6405</v>
      </c>
    </row>
    <row r="303" customFormat="false" ht="13.5" hidden="false" customHeight="false" outlineLevel="0" collapsed="false">
      <c r="A303" s="401" t="s">
        <v>6399</v>
      </c>
      <c r="B303" s="401" t="s">
        <v>6400</v>
      </c>
      <c r="C303" s="401" t="s">
        <v>6688</v>
      </c>
      <c r="D303" s="401" t="s">
        <v>6689</v>
      </c>
      <c r="E303" s="402"/>
      <c r="F303" s="401"/>
      <c r="G303" s="401" t="n">
        <v>103408</v>
      </c>
      <c r="H303" s="401" t="s">
        <v>6716</v>
      </c>
      <c r="I303" s="401" t="s">
        <v>45</v>
      </c>
      <c r="J303" s="401" t="s">
        <v>6476</v>
      </c>
      <c r="K303" s="402" t="n">
        <v>53.82</v>
      </c>
      <c r="L303" s="401" t="s">
        <v>6405</v>
      </c>
    </row>
    <row r="304" customFormat="false" ht="13.5" hidden="false" customHeight="false" outlineLevel="0" collapsed="false">
      <c r="A304" s="401" t="s">
        <v>6399</v>
      </c>
      <c r="B304" s="401" t="s">
        <v>6400</v>
      </c>
      <c r="C304" s="401" t="s">
        <v>6688</v>
      </c>
      <c r="D304" s="401" t="s">
        <v>6689</v>
      </c>
      <c r="E304" s="402"/>
      <c r="F304" s="401"/>
      <c r="G304" s="401" t="n">
        <v>103409</v>
      </c>
      <c r="H304" s="401" t="s">
        <v>6717</v>
      </c>
      <c r="I304" s="401" t="s">
        <v>45</v>
      </c>
      <c r="J304" s="401" t="s">
        <v>6476</v>
      </c>
      <c r="K304" s="402" t="n">
        <v>60.65</v>
      </c>
      <c r="L304" s="401" t="s">
        <v>6405</v>
      </c>
    </row>
    <row r="305" customFormat="false" ht="13.5" hidden="false" customHeight="false" outlineLevel="0" collapsed="false">
      <c r="A305" s="401" t="s">
        <v>6399</v>
      </c>
      <c r="B305" s="401" t="s">
        <v>6400</v>
      </c>
      <c r="C305" s="401" t="s">
        <v>6688</v>
      </c>
      <c r="D305" s="401" t="s">
        <v>6689</v>
      </c>
      <c r="E305" s="402"/>
      <c r="F305" s="401"/>
      <c r="G305" s="401" t="n">
        <v>103410</v>
      </c>
      <c r="H305" s="401" t="s">
        <v>6718</v>
      </c>
      <c r="I305" s="401" t="s">
        <v>45</v>
      </c>
      <c r="J305" s="401" t="s">
        <v>6476</v>
      </c>
      <c r="K305" s="402" t="n">
        <v>68.34</v>
      </c>
      <c r="L305" s="401" t="s">
        <v>6405</v>
      </c>
    </row>
    <row r="306" customFormat="false" ht="13.5" hidden="false" customHeight="false" outlineLevel="0" collapsed="false">
      <c r="A306" s="401" t="s">
        <v>6399</v>
      </c>
      <c r="B306" s="401" t="s">
        <v>6400</v>
      </c>
      <c r="C306" s="401" t="s">
        <v>6688</v>
      </c>
      <c r="D306" s="401" t="s">
        <v>6689</v>
      </c>
      <c r="E306" s="402"/>
      <c r="F306" s="401"/>
      <c r="G306" s="401" t="n">
        <v>103411</v>
      </c>
      <c r="H306" s="401" t="s">
        <v>6719</v>
      </c>
      <c r="I306" s="401" t="s">
        <v>45</v>
      </c>
      <c r="J306" s="401" t="s">
        <v>6476</v>
      </c>
      <c r="K306" s="402" t="n">
        <v>6.82</v>
      </c>
      <c r="L306" s="401" t="s">
        <v>6405</v>
      </c>
    </row>
    <row r="307" customFormat="false" ht="13.5" hidden="false" customHeight="false" outlineLevel="0" collapsed="false">
      <c r="A307" s="401" t="s">
        <v>6399</v>
      </c>
      <c r="B307" s="401" t="s">
        <v>6400</v>
      </c>
      <c r="C307" s="401" t="s">
        <v>6688</v>
      </c>
      <c r="D307" s="401" t="s">
        <v>6689</v>
      </c>
      <c r="E307" s="402"/>
      <c r="F307" s="401"/>
      <c r="G307" s="401" t="n">
        <v>103412</v>
      </c>
      <c r="H307" s="401" t="s">
        <v>6720</v>
      </c>
      <c r="I307" s="401" t="s">
        <v>45</v>
      </c>
      <c r="J307" s="401" t="s">
        <v>6476</v>
      </c>
      <c r="K307" s="402" t="n">
        <v>10.93</v>
      </c>
      <c r="L307" s="401" t="s">
        <v>6405</v>
      </c>
    </row>
    <row r="308" customFormat="false" ht="13.5" hidden="false" customHeight="false" outlineLevel="0" collapsed="false">
      <c r="A308" s="401" t="s">
        <v>6399</v>
      </c>
      <c r="B308" s="401" t="s">
        <v>6400</v>
      </c>
      <c r="C308" s="401" t="s">
        <v>6688</v>
      </c>
      <c r="D308" s="401" t="s">
        <v>6689</v>
      </c>
      <c r="E308" s="402"/>
      <c r="F308" s="401"/>
      <c r="G308" s="401" t="n">
        <v>103413</v>
      </c>
      <c r="H308" s="401" t="s">
        <v>6721</v>
      </c>
      <c r="I308" s="401" t="s">
        <v>45</v>
      </c>
      <c r="J308" s="401" t="s">
        <v>6476</v>
      </c>
      <c r="K308" s="402" t="n">
        <v>21.52</v>
      </c>
      <c r="L308" s="401" t="s">
        <v>6405</v>
      </c>
    </row>
    <row r="309" customFormat="false" ht="13.5" hidden="false" customHeight="false" outlineLevel="0" collapsed="false">
      <c r="A309" s="401" t="s">
        <v>6399</v>
      </c>
      <c r="B309" s="401" t="s">
        <v>6400</v>
      </c>
      <c r="C309" s="401" t="s">
        <v>6688</v>
      </c>
      <c r="D309" s="401" t="s">
        <v>6689</v>
      </c>
      <c r="E309" s="402"/>
      <c r="F309" s="401"/>
      <c r="G309" s="401" t="n">
        <v>103414</v>
      </c>
      <c r="H309" s="401" t="s">
        <v>6722</v>
      </c>
      <c r="I309" s="401" t="s">
        <v>45</v>
      </c>
      <c r="J309" s="401" t="s">
        <v>6476</v>
      </c>
      <c r="K309" s="402" t="n">
        <v>30.75</v>
      </c>
      <c r="L309" s="401" t="s">
        <v>6405</v>
      </c>
    </row>
    <row r="310" customFormat="false" ht="13.5" hidden="false" customHeight="false" outlineLevel="0" collapsed="false">
      <c r="A310" s="401" t="s">
        <v>6399</v>
      </c>
      <c r="B310" s="401" t="s">
        <v>6400</v>
      </c>
      <c r="C310" s="401" t="s">
        <v>6688</v>
      </c>
      <c r="D310" s="401" t="s">
        <v>6689</v>
      </c>
      <c r="E310" s="402"/>
      <c r="F310" s="401"/>
      <c r="G310" s="401" t="n">
        <v>103415</v>
      </c>
      <c r="H310" s="401" t="s">
        <v>6723</v>
      </c>
      <c r="I310" s="401" t="s">
        <v>45</v>
      </c>
      <c r="J310" s="401" t="s">
        <v>6476</v>
      </c>
      <c r="K310" s="402" t="n">
        <v>37.58</v>
      </c>
      <c r="L310" s="401" t="s">
        <v>6405</v>
      </c>
    </row>
    <row r="311" customFormat="false" ht="13.5" hidden="false" customHeight="false" outlineLevel="0" collapsed="false">
      <c r="A311" s="401" t="s">
        <v>6399</v>
      </c>
      <c r="B311" s="401" t="s">
        <v>6400</v>
      </c>
      <c r="C311" s="401" t="s">
        <v>6688</v>
      </c>
      <c r="D311" s="401" t="s">
        <v>6689</v>
      </c>
      <c r="E311" s="402"/>
      <c r="F311" s="401"/>
      <c r="G311" s="401" t="n">
        <v>103416</v>
      </c>
      <c r="H311" s="401" t="s">
        <v>6724</v>
      </c>
      <c r="I311" s="401" t="s">
        <v>45</v>
      </c>
      <c r="J311" s="401" t="s">
        <v>6476</v>
      </c>
      <c r="K311" s="402" t="n">
        <v>54.67</v>
      </c>
      <c r="L311" s="401" t="s">
        <v>6405</v>
      </c>
    </row>
    <row r="312" customFormat="false" ht="13.5" hidden="false" customHeight="false" outlineLevel="0" collapsed="false">
      <c r="A312" s="401" t="s">
        <v>6399</v>
      </c>
      <c r="B312" s="401" t="s">
        <v>6400</v>
      </c>
      <c r="C312" s="401" t="s">
        <v>6688</v>
      </c>
      <c r="D312" s="401" t="s">
        <v>6689</v>
      </c>
      <c r="E312" s="402"/>
      <c r="F312" s="401"/>
      <c r="G312" s="401" t="n">
        <v>103417</v>
      </c>
      <c r="H312" s="401" t="s">
        <v>6725</v>
      </c>
      <c r="I312" s="401" t="s">
        <v>45</v>
      </c>
      <c r="J312" s="401" t="s">
        <v>6476</v>
      </c>
      <c r="K312" s="402" t="n">
        <v>61.51</v>
      </c>
      <c r="L312" s="401" t="s">
        <v>6405</v>
      </c>
    </row>
    <row r="313" customFormat="false" ht="13.5" hidden="false" customHeight="false" outlineLevel="0" collapsed="false">
      <c r="A313" s="401" t="s">
        <v>6399</v>
      </c>
      <c r="B313" s="401" t="s">
        <v>6400</v>
      </c>
      <c r="C313" s="401" t="s">
        <v>6688</v>
      </c>
      <c r="D313" s="401" t="s">
        <v>6689</v>
      </c>
      <c r="E313" s="402"/>
      <c r="F313" s="401"/>
      <c r="G313" s="401" t="n">
        <v>103418</v>
      </c>
      <c r="H313" s="401" t="s">
        <v>6726</v>
      </c>
      <c r="I313" s="401" t="s">
        <v>45</v>
      </c>
      <c r="J313" s="401" t="s">
        <v>6476</v>
      </c>
      <c r="K313" s="402" t="n">
        <v>68.34</v>
      </c>
      <c r="L313" s="401" t="s">
        <v>6405</v>
      </c>
    </row>
    <row r="314" customFormat="false" ht="13.5" hidden="false" customHeight="false" outlineLevel="0" collapsed="false">
      <c r="A314" s="401" t="s">
        <v>6399</v>
      </c>
      <c r="B314" s="401" t="s">
        <v>6400</v>
      </c>
      <c r="C314" s="401" t="s">
        <v>6688</v>
      </c>
      <c r="D314" s="401" t="s">
        <v>6689</v>
      </c>
      <c r="E314" s="402"/>
      <c r="F314" s="401"/>
      <c r="G314" s="401" t="n">
        <v>103419</v>
      </c>
      <c r="H314" s="401" t="s">
        <v>6727</v>
      </c>
      <c r="I314" s="401" t="s">
        <v>45</v>
      </c>
      <c r="J314" s="401" t="s">
        <v>6476</v>
      </c>
      <c r="K314" s="402" t="n">
        <v>76.88</v>
      </c>
      <c r="L314" s="401" t="s">
        <v>6405</v>
      </c>
    </row>
    <row r="315" customFormat="false" ht="13.5" hidden="false" customHeight="false" outlineLevel="0" collapsed="false">
      <c r="A315" s="401" t="s">
        <v>6399</v>
      </c>
      <c r="B315" s="401" t="s">
        <v>6400</v>
      </c>
      <c r="C315" s="401" t="s">
        <v>6688</v>
      </c>
      <c r="D315" s="401" t="s">
        <v>6689</v>
      </c>
      <c r="E315" s="402"/>
      <c r="F315" s="401"/>
      <c r="G315" s="401" t="n">
        <v>103420</v>
      </c>
      <c r="H315" s="401" t="s">
        <v>6728</v>
      </c>
      <c r="I315" s="401" t="s">
        <v>45</v>
      </c>
      <c r="J315" s="401" t="s">
        <v>6476</v>
      </c>
      <c r="K315" s="402" t="n">
        <v>85.42</v>
      </c>
      <c r="L315" s="401" t="s">
        <v>6405</v>
      </c>
    </row>
    <row r="316" customFormat="false" ht="13.5" hidden="false" customHeight="false" outlineLevel="0" collapsed="false">
      <c r="A316" s="401" t="s">
        <v>6399</v>
      </c>
      <c r="B316" s="401" t="s">
        <v>6400</v>
      </c>
      <c r="C316" s="401" t="s">
        <v>6688</v>
      </c>
      <c r="D316" s="401" t="s">
        <v>6689</v>
      </c>
      <c r="E316" s="402"/>
      <c r="F316" s="401"/>
      <c r="G316" s="401" t="n">
        <v>103421</v>
      </c>
      <c r="H316" s="401" t="s">
        <v>6729</v>
      </c>
      <c r="I316" s="401" t="s">
        <v>45</v>
      </c>
      <c r="J316" s="401" t="s">
        <v>6476</v>
      </c>
      <c r="K316" s="402" t="n">
        <v>95.68</v>
      </c>
      <c r="L316" s="401" t="s">
        <v>6405</v>
      </c>
    </row>
    <row r="317" customFormat="false" ht="13.5" hidden="false" customHeight="false" outlineLevel="0" collapsed="false">
      <c r="A317" s="401" t="s">
        <v>6399</v>
      </c>
      <c r="B317" s="401" t="s">
        <v>6400</v>
      </c>
      <c r="C317" s="401" t="s">
        <v>6688</v>
      </c>
      <c r="D317" s="401" t="s">
        <v>6689</v>
      </c>
      <c r="E317" s="402"/>
      <c r="F317" s="401"/>
      <c r="G317" s="401" t="n">
        <v>103422</v>
      </c>
      <c r="H317" s="401" t="s">
        <v>6730</v>
      </c>
      <c r="I317" s="401" t="s">
        <v>45</v>
      </c>
      <c r="J317" s="401" t="s">
        <v>6476</v>
      </c>
      <c r="K317" s="402" t="n">
        <v>107.63</v>
      </c>
      <c r="L317" s="401" t="s">
        <v>6405</v>
      </c>
    </row>
    <row r="318" customFormat="false" ht="13.5" hidden="false" customHeight="false" outlineLevel="0" collapsed="false">
      <c r="A318" s="401" t="s">
        <v>6399</v>
      </c>
      <c r="B318" s="401" t="s">
        <v>6400</v>
      </c>
      <c r="C318" s="401" t="s">
        <v>6688</v>
      </c>
      <c r="D318" s="401" t="s">
        <v>6689</v>
      </c>
      <c r="E318" s="402"/>
      <c r="F318" s="401"/>
      <c r="G318" s="401" t="n">
        <v>103423</v>
      </c>
      <c r="H318" s="401" t="s">
        <v>6731</v>
      </c>
      <c r="I318" s="401" t="s">
        <v>45</v>
      </c>
      <c r="J318" s="401" t="s">
        <v>6476</v>
      </c>
      <c r="K318" s="402" t="n">
        <v>121.31</v>
      </c>
      <c r="L318" s="401" t="s">
        <v>6405</v>
      </c>
    </row>
    <row r="319" customFormat="false" ht="13.5" hidden="false" customHeight="false" outlineLevel="0" collapsed="false">
      <c r="A319" s="401" t="s">
        <v>6399</v>
      </c>
      <c r="B319" s="401" t="s">
        <v>6400</v>
      </c>
      <c r="C319" s="401" t="s">
        <v>6688</v>
      </c>
      <c r="D319" s="401" t="s">
        <v>6689</v>
      </c>
      <c r="E319" s="402"/>
      <c r="F319" s="401"/>
      <c r="G319" s="401" t="n">
        <v>103424</v>
      </c>
      <c r="H319" s="401" t="s">
        <v>6732</v>
      </c>
      <c r="I319" s="401" t="s">
        <v>45</v>
      </c>
      <c r="J319" s="401" t="s">
        <v>6476</v>
      </c>
      <c r="K319" s="402" t="n">
        <v>136.69</v>
      </c>
      <c r="L319" s="401" t="s">
        <v>6405</v>
      </c>
    </row>
    <row r="320" customFormat="false" ht="13.5" hidden="false" customHeight="false" outlineLevel="0" collapsed="false">
      <c r="A320" s="401" t="s">
        <v>6399</v>
      </c>
      <c r="B320" s="401" t="s">
        <v>6400</v>
      </c>
      <c r="C320" s="401" t="s">
        <v>6688</v>
      </c>
      <c r="D320" s="401" t="s">
        <v>6689</v>
      </c>
      <c r="E320" s="402"/>
      <c r="F320" s="401"/>
      <c r="G320" s="401" t="n">
        <v>103425</v>
      </c>
      <c r="H320" s="401" t="s">
        <v>6733</v>
      </c>
      <c r="I320" s="401" t="s">
        <v>45</v>
      </c>
      <c r="J320" s="401" t="s">
        <v>6404</v>
      </c>
      <c r="K320" s="402" t="n">
        <v>16.34</v>
      </c>
      <c r="L320" s="401" t="s">
        <v>6405</v>
      </c>
    </row>
    <row r="321" customFormat="false" ht="13.5" hidden="false" customHeight="false" outlineLevel="0" collapsed="false">
      <c r="A321" s="401" t="s">
        <v>6399</v>
      </c>
      <c r="B321" s="401" t="s">
        <v>6400</v>
      </c>
      <c r="C321" s="401" t="s">
        <v>6688</v>
      </c>
      <c r="D321" s="401" t="s">
        <v>6689</v>
      </c>
      <c r="E321" s="402"/>
      <c r="F321" s="401"/>
      <c r="G321" s="401" t="n">
        <v>103426</v>
      </c>
      <c r="H321" s="401" t="s">
        <v>6734</v>
      </c>
      <c r="I321" s="401" t="s">
        <v>45</v>
      </c>
      <c r="J321" s="401" t="s">
        <v>6404</v>
      </c>
      <c r="K321" s="402" t="n">
        <v>19.41</v>
      </c>
      <c r="L321" s="401" t="s">
        <v>6405</v>
      </c>
    </row>
    <row r="322" customFormat="false" ht="13.5" hidden="false" customHeight="false" outlineLevel="0" collapsed="false">
      <c r="A322" s="401" t="s">
        <v>6399</v>
      </c>
      <c r="B322" s="401" t="s">
        <v>6400</v>
      </c>
      <c r="C322" s="401" t="s">
        <v>6688</v>
      </c>
      <c r="D322" s="401" t="s">
        <v>6689</v>
      </c>
      <c r="E322" s="402"/>
      <c r="F322" s="401"/>
      <c r="G322" s="401" t="n">
        <v>103427</v>
      </c>
      <c r="H322" s="401" t="s">
        <v>6735</v>
      </c>
      <c r="I322" s="401" t="s">
        <v>45</v>
      </c>
      <c r="J322" s="401" t="s">
        <v>6404</v>
      </c>
      <c r="K322" s="402" t="n">
        <v>38.92</v>
      </c>
      <c r="L322" s="401" t="s">
        <v>6405</v>
      </c>
    </row>
    <row r="323" customFormat="false" ht="13.5" hidden="false" customHeight="false" outlineLevel="0" collapsed="false">
      <c r="A323" s="401" t="s">
        <v>6399</v>
      </c>
      <c r="B323" s="401" t="s">
        <v>6400</v>
      </c>
      <c r="C323" s="401" t="s">
        <v>6688</v>
      </c>
      <c r="D323" s="401" t="s">
        <v>6689</v>
      </c>
      <c r="E323" s="402"/>
      <c r="F323" s="401"/>
      <c r="G323" s="401" t="n">
        <v>103428</v>
      </c>
      <c r="H323" s="401" t="s">
        <v>6736</v>
      </c>
      <c r="I323" s="401" t="s">
        <v>45</v>
      </c>
      <c r="J323" s="401" t="s">
        <v>6404</v>
      </c>
      <c r="K323" s="402" t="n">
        <v>265.66</v>
      </c>
      <c r="L323" s="401" t="s">
        <v>6405</v>
      </c>
    </row>
    <row r="324" customFormat="false" ht="13.5" hidden="false" customHeight="false" outlineLevel="0" collapsed="false">
      <c r="A324" s="401" t="s">
        <v>6399</v>
      </c>
      <c r="B324" s="401" t="s">
        <v>6400</v>
      </c>
      <c r="C324" s="401" t="s">
        <v>6688</v>
      </c>
      <c r="D324" s="401" t="s">
        <v>6689</v>
      </c>
      <c r="E324" s="402"/>
      <c r="F324" s="401"/>
      <c r="G324" s="401" t="n">
        <v>103429</v>
      </c>
      <c r="H324" s="401" t="s">
        <v>6737</v>
      </c>
      <c r="I324" s="401" t="s">
        <v>45</v>
      </c>
      <c r="J324" s="401" t="s">
        <v>6404</v>
      </c>
      <c r="K324" s="402" t="n">
        <v>2995.77</v>
      </c>
      <c r="L324" s="401" t="s">
        <v>6405</v>
      </c>
    </row>
    <row r="325" customFormat="false" ht="13.5" hidden="false" customHeight="false" outlineLevel="0" collapsed="false">
      <c r="A325" s="401" t="s">
        <v>6399</v>
      </c>
      <c r="B325" s="401" t="s">
        <v>6400</v>
      </c>
      <c r="C325" s="401" t="s">
        <v>6688</v>
      </c>
      <c r="D325" s="401" t="s">
        <v>6689</v>
      </c>
      <c r="E325" s="402"/>
      <c r="F325" s="401"/>
      <c r="G325" s="401" t="n">
        <v>103430</v>
      </c>
      <c r="H325" s="401" t="s">
        <v>6738</v>
      </c>
      <c r="I325" s="401" t="s">
        <v>45</v>
      </c>
      <c r="J325" s="401" t="s">
        <v>6404</v>
      </c>
      <c r="K325" s="402" t="n">
        <v>35.43</v>
      </c>
      <c r="L325" s="401" t="s">
        <v>6405</v>
      </c>
    </row>
    <row r="326" customFormat="false" ht="13.5" hidden="false" customHeight="false" outlineLevel="0" collapsed="false">
      <c r="A326" s="401" t="s">
        <v>6399</v>
      </c>
      <c r="B326" s="401" t="s">
        <v>6400</v>
      </c>
      <c r="C326" s="401" t="s">
        <v>6688</v>
      </c>
      <c r="D326" s="401" t="s">
        <v>6689</v>
      </c>
      <c r="E326" s="402"/>
      <c r="F326" s="401"/>
      <c r="G326" s="401" t="n">
        <v>103431</v>
      </c>
      <c r="H326" s="401" t="s">
        <v>6739</v>
      </c>
      <c r="I326" s="401" t="s">
        <v>45</v>
      </c>
      <c r="J326" s="401" t="s">
        <v>6404</v>
      </c>
      <c r="K326" s="402" t="n">
        <v>61.91</v>
      </c>
      <c r="L326" s="401" t="s">
        <v>6405</v>
      </c>
    </row>
    <row r="327" customFormat="false" ht="13.5" hidden="false" customHeight="false" outlineLevel="0" collapsed="false">
      <c r="A327" s="401" t="s">
        <v>6399</v>
      </c>
      <c r="B327" s="401" t="s">
        <v>6400</v>
      </c>
      <c r="C327" s="401" t="s">
        <v>6688</v>
      </c>
      <c r="D327" s="401" t="s">
        <v>6689</v>
      </c>
      <c r="E327" s="402"/>
      <c r="F327" s="401"/>
      <c r="G327" s="401" t="n">
        <v>103432</v>
      </c>
      <c r="H327" s="401" t="s">
        <v>6740</v>
      </c>
      <c r="I327" s="401" t="s">
        <v>45</v>
      </c>
      <c r="J327" s="401" t="s">
        <v>6404</v>
      </c>
      <c r="K327" s="402" t="n">
        <v>1701.4</v>
      </c>
      <c r="L327" s="401" t="s">
        <v>6405</v>
      </c>
    </row>
    <row r="328" customFormat="false" ht="13.5" hidden="false" customHeight="false" outlineLevel="0" collapsed="false">
      <c r="A328" s="401" t="s">
        <v>6399</v>
      </c>
      <c r="B328" s="401" t="s">
        <v>6400</v>
      </c>
      <c r="C328" s="401" t="s">
        <v>6688</v>
      </c>
      <c r="D328" s="401" t="s">
        <v>6689</v>
      </c>
      <c r="E328" s="402"/>
      <c r="F328" s="401"/>
      <c r="G328" s="401" t="n">
        <v>103433</v>
      </c>
      <c r="H328" s="401" t="s">
        <v>6741</v>
      </c>
      <c r="I328" s="401" t="s">
        <v>45</v>
      </c>
      <c r="J328" s="401" t="s">
        <v>6404</v>
      </c>
      <c r="K328" s="402" t="n">
        <v>35.36</v>
      </c>
      <c r="L328" s="401" t="s">
        <v>6405</v>
      </c>
    </row>
    <row r="329" customFormat="false" ht="13.5" hidden="false" customHeight="false" outlineLevel="0" collapsed="false">
      <c r="A329" s="401" t="s">
        <v>6399</v>
      </c>
      <c r="B329" s="401" t="s">
        <v>6400</v>
      </c>
      <c r="C329" s="401" t="s">
        <v>6688</v>
      </c>
      <c r="D329" s="401" t="s">
        <v>6689</v>
      </c>
      <c r="E329" s="402"/>
      <c r="F329" s="401"/>
      <c r="G329" s="401" t="n">
        <v>103434</v>
      </c>
      <c r="H329" s="401" t="s">
        <v>6742</v>
      </c>
      <c r="I329" s="401" t="s">
        <v>45</v>
      </c>
      <c r="J329" s="401" t="s">
        <v>6404</v>
      </c>
      <c r="K329" s="402" t="n">
        <v>48.81</v>
      </c>
      <c r="L329" s="401" t="s">
        <v>6405</v>
      </c>
    </row>
    <row r="330" customFormat="false" ht="13.5" hidden="false" customHeight="false" outlineLevel="0" collapsed="false">
      <c r="A330" s="401" t="s">
        <v>6399</v>
      </c>
      <c r="B330" s="401" t="s">
        <v>6400</v>
      </c>
      <c r="C330" s="401" t="s">
        <v>6688</v>
      </c>
      <c r="D330" s="401" t="s">
        <v>6689</v>
      </c>
      <c r="E330" s="402"/>
      <c r="F330" s="401"/>
      <c r="G330" s="401" t="n">
        <v>103435</v>
      </c>
      <c r="H330" s="401" t="s">
        <v>6743</v>
      </c>
      <c r="I330" s="401" t="s">
        <v>45</v>
      </c>
      <c r="J330" s="401" t="s">
        <v>6404</v>
      </c>
      <c r="K330" s="402" t="n">
        <v>90.72</v>
      </c>
      <c r="L330" s="401" t="s">
        <v>6405</v>
      </c>
    </row>
    <row r="331" customFormat="false" ht="13.5" hidden="false" customHeight="false" outlineLevel="0" collapsed="false">
      <c r="A331" s="401" t="s">
        <v>6399</v>
      </c>
      <c r="B331" s="401" t="s">
        <v>6400</v>
      </c>
      <c r="C331" s="401" t="s">
        <v>6688</v>
      </c>
      <c r="D331" s="401" t="s">
        <v>6689</v>
      </c>
      <c r="E331" s="402"/>
      <c r="F331" s="401"/>
      <c r="G331" s="401" t="n">
        <v>103436</v>
      </c>
      <c r="H331" s="401" t="s">
        <v>6744</v>
      </c>
      <c r="I331" s="401" t="s">
        <v>45</v>
      </c>
      <c r="J331" s="401" t="s">
        <v>6404</v>
      </c>
      <c r="K331" s="402" t="n">
        <v>2411.87</v>
      </c>
      <c r="L331" s="401" t="s">
        <v>6405</v>
      </c>
    </row>
    <row r="332" customFormat="false" ht="13.5" hidden="false" customHeight="false" outlineLevel="0" collapsed="false">
      <c r="A332" s="401" t="s">
        <v>6399</v>
      </c>
      <c r="B332" s="401" t="s">
        <v>6400</v>
      </c>
      <c r="C332" s="401" t="s">
        <v>6688</v>
      </c>
      <c r="D332" s="401" t="s">
        <v>6689</v>
      </c>
      <c r="E332" s="402"/>
      <c r="F332" s="401"/>
      <c r="G332" s="401" t="n">
        <v>103437</v>
      </c>
      <c r="H332" s="401" t="s">
        <v>6745</v>
      </c>
      <c r="I332" s="401" t="s">
        <v>45</v>
      </c>
      <c r="J332" s="401" t="s">
        <v>6404</v>
      </c>
      <c r="K332" s="402" t="n">
        <v>188.35</v>
      </c>
      <c r="L332" s="401" t="s">
        <v>6405</v>
      </c>
    </row>
    <row r="333" customFormat="false" ht="13.5" hidden="false" customHeight="false" outlineLevel="0" collapsed="false">
      <c r="A333" s="401" t="s">
        <v>6399</v>
      </c>
      <c r="B333" s="401" t="s">
        <v>6400</v>
      </c>
      <c r="C333" s="401" t="s">
        <v>6688</v>
      </c>
      <c r="D333" s="401" t="s">
        <v>6689</v>
      </c>
      <c r="E333" s="402"/>
      <c r="F333" s="401"/>
      <c r="G333" s="401" t="n">
        <v>103438</v>
      </c>
      <c r="H333" s="401" t="s">
        <v>6746</v>
      </c>
      <c r="I333" s="401" t="s">
        <v>45</v>
      </c>
      <c r="J333" s="401" t="s">
        <v>6404</v>
      </c>
      <c r="K333" s="402" t="n">
        <v>188.35</v>
      </c>
      <c r="L333" s="401" t="s">
        <v>6405</v>
      </c>
    </row>
    <row r="334" customFormat="false" ht="13.5" hidden="false" customHeight="false" outlineLevel="0" collapsed="false">
      <c r="A334" s="401" t="s">
        <v>6399</v>
      </c>
      <c r="B334" s="401" t="s">
        <v>6400</v>
      </c>
      <c r="C334" s="401" t="s">
        <v>6688</v>
      </c>
      <c r="D334" s="401" t="s">
        <v>6689</v>
      </c>
      <c r="E334" s="402"/>
      <c r="F334" s="401"/>
      <c r="G334" s="401" t="n">
        <v>103439</v>
      </c>
      <c r="H334" s="401" t="s">
        <v>6747</v>
      </c>
      <c r="I334" s="401" t="s">
        <v>45</v>
      </c>
      <c r="J334" s="401" t="s">
        <v>6404</v>
      </c>
      <c r="K334" s="402" t="n">
        <v>222.45</v>
      </c>
      <c r="L334" s="401" t="s">
        <v>6405</v>
      </c>
    </row>
    <row r="335" customFormat="false" ht="13.5" hidden="false" customHeight="false" outlineLevel="0" collapsed="false">
      <c r="A335" s="401" t="s">
        <v>6399</v>
      </c>
      <c r="B335" s="401" t="s">
        <v>6400</v>
      </c>
      <c r="C335" s="401" t="s">
        <v>6688</v>
      </c>
      <c r="D335" s="401" t="s">
        <v>6689</v>
      </c>
      <c r="E335" s="402"/>
      <c r="F335" s="401"/>
      <c r="G335" s="401" t="n">
        <v>103440</v>
      </c>
      <c r="H335" s="401" t="s">
        <v>6748</v>
      </c>
      <c r="I335" s="401" t="s">
        <v>45</v>
      </c>
      <c r="J335" s="401" t="s">
        <v>6404</v>
      </c>
      <c r="K335" s="402" t="n">
        <v>421.53</v>
      </c>
      <c r="L335" s="401" t="s">
        <v>6405</v>
      </c>
    </row>
    <row r="336" customFormat="false" ht="13.5" hidden="false" customHeight="false" outlineLevel="0" collapsed="false">
      <c r="A336" s="401" t="s">
        <v>6399</v>
      </c>
      <c r="B336" s="401" t="s">
        <v>6400</v>
      </c>
      <c r="C336" s="401" t="s">
        <v>6688</v>
      </c>
      <c r="D336" s="401" t="s">
        <v>6689</v>
      </c>
      <c r="E336" s="402"/>
      <c r="F336" s="401"/>
      <c r="G336" s="401" t="n">
        <v>103441</v>
      </c>
      <c r="H336" s="401" t="s">
        <v>6749</v>
      </c>
      <c r="I336" s="401" t="s">
        <v>45</v>
      </c>
      <c r="J336" s="401" t="s">
        <v>6404</v>
      </c>
      <c r="K336" s="402" t="n">
        <v>427.06</v>
      </c>
      <c r="L336" s="401" t="s">
        <v>6405</v>
      </c>
    </row>
    <row r="337" customFormat="false" ht="13.5" hidden="false" customHeight="false" outlineLevel="0" collapsed="false">
      <c r="A337" s="401" t="s">
        <v>6399</v>
      </c>
      <c r="B337" s="401" t="s">
        <v>6400</v>
      </c>
      <c r="C337" s="401" t="s">
        <v>6688</v>
      </c>
      <c r="D337" s="401" t="s">
        <v>6689</v>
      </c>
      <c r="E337" s="402"/>
      <c r="F337" s="401"/>
      <c r="G337" s="401" t="n">
        <v>103442</v>
      </c>
      <c r="H337" s="401" t="s">
        <v>6750</v>
      </c>
      <c r="I337" s="401" t="s">
        <v>45</v>
      </c>
      <c r="J337" s="401" t="s">
        <v>6404</v>
      </c>
      <c r="K337" s="402" t="n">
        <v>560.38</v>
      </c>
      <c r="L337" s="401" t="s">
        <v>6405</v>
      </c>
    </row>
    <row r="338" customFormat="false" ht="13.5" hidden="false" customHeight="false" outlineLevel="0" collapsed="false">
      <c r="A338" s="401" t="s">
        <v>58</v>
      </c>
      <c r="B338" s="401" t="s">
        <v>6751</v>
      </c>
      <c r="C338" s="401" t="s">
        <v>6752</v>
      </c>
      <c r="D338" s="401" t="s">
        <v>6753</v>
      </c>
      <c r="E338" s="402"/>
      <c r="F338" s="401"/>
      <c r="G338" s="401" t="n">
        <v>93206</v>
      </c>
      <c r="H338" s="401" t="s">
        <v>6754</v>
      </c>
      <c r="I338" s="401" t="s">
        <v>99</v>
      </c>
      <c r="J338" s="401" t="s">
        <v>6404</v>
      </c>
      <c r="K338" s="402" t="n">
        <v>1174.78</v>
      </c>
      <c r="L338" s="401" t="s">
        <v>6405</v>
      </c>
    </row>
    <row r="339" customFormat="false" ht="13.5" hidden="false" customHeight="false" outlineLevel="0" collapsed="false">
      <c r="A339" s="401" t="s">
        <v>58</v>
      </c>
      <c r="B339" s="401" t="s">
        <v>6751</v>
      </c>
      <c r="C339" s="401" t="s">
        <v>6752</v>
      </c>
      <c r="D339" s="401" t="s">
        <v>6753</v>
      </c>
      <c r="E339" s="402"/>
      <c r="F339" s="401"/>
      <c r="G339" s="401" t="n">
        <v>93207</v>
      </c>
      <c r="H339" s="401" t="s">
        <v>6755</v>
      </c>
      <c r="I339" s="401" t="s">
        <v>99</v>
      </c>
      <c r="J339" s="401" t="s">
        <v>6404</v>
      </c>
      <c r="K339" s="402" t="n">
        <v>1201.6</v>
      </c>
      <c r="L339" s="401" t="s">
        <v>6405</v>
      </c>
    </row>
    <row r="340" customFormat="false" ht="13.5" hidden="false" customHeight="false" outlineLevel="0" collapsed="false">
      <c r="A340" s="401" t="s">
        <v>58</v>
      </c>
      <c r="B340" s="401" t="s">
        <v>6751</v>
      </c>
      <c r="C340" s="401" t="s">
        <v>6752</v>
      </c>
      <c r="D340" s="401" t="s">
        <v>6753</v>
      </c>
      <c r="E340" s="402"/>
      <c r="F340" s="401"/>
      <c r="G340" s="401" t="n">
        <v>93208</v>
      </c>
      <c r="H340" s="401" t="s">
        <v>6756</v>
      </c>
      <c r="I340" s="401" t="s">
        <v>99</v>
      </c>
      <c r="J340" s="401" t="s">
        <v>6404</v>
      </c>
      <c r="K340" s="402" t="n">
        <v>971.73</v>
      </c>
      <c r="L340" s="401" t="s">
        <v>6405</v>
      </c>
    </row>
    <row r="341" customFormat="false" ht="13.5" hidden="false" customHeight="false" outlineLevel="0" collapsed="false">
      <c r="A341" s="401" t="s">
        <v>58</v>
      </c>
      <c r="B341" s="401" t="s">
        <v>6751</v>
      </c>
      <c r="C341" s="401" t="s">
        <v>6752</v>
      </c>
      <c r="D341" s="401" t="s">
        <v>6753</v>
      </c>
      <c r="E341" s="402"/>
      <c r="F341" s="401"/>
      <c r="G341" s="401" t="n">
        <v>93209</v>
      </c>
      <c r="H341" s="401" t="s">
        <v>6757</v>
      </c>
      <c r="I341" s="401" t="s">
        <v>99</v>
      </c>
      <c r="J341" s="401" t="s">
        <v>6404</v>
      </c>
      <c r="K341" s="402" t="n">
        <v>966.69</v>
      </c>
      <c r="L341" s="401" t="s">
        <v>6405</v>
      </c>
    </row>
    <row r="342" customFormat="false" ht="13.5" hidden="false" customHeight="false" outlineLevel="0" collapsed="false">
      <c r="A342" s="401" t="s">
        <v>58</v>
      </c>
      <c r="B342" s="401" t="s">
        <v>6751</v>
      </c>
      <c r="C342" s="401" t="s">
        <v>6752</v>
      </c>
      <c r="D342" s="401" t="s">
        <v>6753</v>
      </c>
      <c r="E342" s="402"/>
      <c r="F342" s="401"/>
      <c r="G342" s="401" t="n">
        <v>93210</v>
      </c>
      <c r="H342" s="401" t="s">
        <v>6758</v>
      </c>
      <c r="I342" s="401" t="s">
        <v>99</v>
      </c>
      <c r="J342" s="401" t="s">
        <v>6404</v>
      </c>
      <c r="K342" s="402" t="n">
        <v>613.92</v>
      </c>
      <c r="L342" s="401" t="s">
        <v>6405</v>
      </c>
    </row>
    <row r="343" customFormat="false" ht="13.5" hidden="false" customHeight="false" outlineLevel="0" collapsed="false">
      <c r="A343" s="401" t="s">
        <v>58</v>
      </c>
      <c r="B343" s="401" t="s">
        <v>6751</v>
      </c>
      <c r="C343" s="401" t="s">
        <v>6752</v>
      </c>
      <c r="D343" s="401" t="s">
        <v>6753</v>
      </c>
      <c r="E343" s="402"/>
      <c r="F343" s="401"/>
      <c r="G343" s="401" t="n">
        <v>93211</v>
      </c>
      <c r="H343" s="401" t="s">
        <v>6759</v>
      </c>
      <c r="I343" s="401" t="s">
        <v>99</v>
      </c>
      <c r="J343" s="401" t="s">
        <v>6404</v>
      </c>
      <c r="K343" s="402" t="n">
        <v>596.38</v>
      </c>
      <c r="L343" s="401" t="s">
        <v>6405</v>
      </c>
    </row>
    <row r="344" customFormat="false" ht="13.5" hidden="false" customHeight="false" outlineLevel="0" collapsed="false">
      <c r="A344" s="401" t="s">
        <v>58</v>
      </c>
      <c r="B344" s="401" t="s">
        <v>6751</v>
      </c>
      <c r="C344" s="401" t="s">
        <v>6752</v>
      </c>
      <c r="D344" s="401" t="s">
        <v>6753</v>
      </c>
      <c r="E344" s="402"/>
      <c r="F344" s="401"/>
      <c r="G344" s="401" t="n">
        <v>93212</v>
      </c>
      <c r="H344" s="401" t="s">
        <v>6760</v>
      </c>
      <c r="I344" s="401" t="s">
        <v>99</v>
      </c>
      <c r="J344" s="401" t="s">
        <v>6404</v>
      </c>
      <c r="K344" s="402" t="n">
        <v>1047.13</v>
      </c>
      <c r="L344" s="401" t="s">
        <v>6405</v>
      </c>
    </row>
    <row r="345" customFormat="false" ht="13.5" hidden="false" customHeight="false" outlineLevel="0" collapsed="false">
      <c r="A345" s="401" t="s">
        <v>58</v>
      </c>
      <c r="B345" s="401" t="s">
        <v>6751</v>
      </c>
      <c r="C345" s="401" t="s">
        <v>6752</v>
      </c>
      <c r="D345" s="401" t="s">
        <v>6753</v>
      </c>
      <c r="E345" s="402"/>
      <c r="F345" s="401"/>
      <c r="G345" s="401" t="n">
        <v>93213</v>
      </c>
      <c r="H345" s="401" t="s">
        <v>6761</v>
      </c>
      <c r="I345" s="401" t="s">
        <v>99</v>
      </c>
      <c r="J345" s="401" t="s">
        <v>6404</v>
      </c>
      <c r="K345" s="402" t="n">
        <v>1025.42</v>
      </c>
      <c r="L345" s="401" t="s">
        <v>6405</v>
      </c>
    </row>
    <row r="346" customFormat="false" ht="13.5" hidden="false" customHeight="false" outlineLevel="0" collapsed="false">
      <c r="A346" s="401" t="s">
        <v>58</v>
      </c>
      <c r="B346" s="401" t="s">
        <v>6751</v>
      </c>
      <c r="C346" s="401" t="s">
        <v>6752</v>
      </c>
      <c r="D346" s="401" t="s">
        <v>6753</v>
      </c>
      <c r="E346" s="402"/>
      <c r="F346" s="401"/>
      <c r="G346" s="401" t="n">
        <v>93214</v>
      </c>
      <c r="H346" s="401" t="s">
        <v>6762</v>
      </c>
      <c r="I346" s="401" t="s">
        <v>45</v>
      </c>
      <c r="J346" s="401" t="s">
        <v>6476</v>
      </c>
      <c r="K346" s="402" t="n">
        <v>7016.6</v>
      </c>
      <c r="L346" s="401" t="s">
        <v>6405</v>
      </c>
    </row>
    <row r="347" customFormat="false" ht="13.5" hidden="false" customHeight="false" outlineLevel="0" collapsed="false">
      <c r="A347" s="401" t="s">
        <v>58</v>
      </c>
      <c r="B347" s="401" t="s">
        <v>6751</v>
      </c>
      <c r="C347" s="401" t="s">
        <v>6752</v>
      </c>
      <c r="D347" s="401" t="s">
        <v>6753</v>
      </c>
      <c r="E347" s="402"/>
      <c r="F347" s="401"/>
      <c r="G347" s="401" t="n">
        <v>93243</v>
      </c>
      <c r="H347" s="401" t="s">
        <v>6763</v>
      </c>
      <c r="I347" s="401" t="s">
        <v>45</v>
      </c>
      <c r="J347" s="401" t="s">
        <v>6476</v>
      </c>
      <c r="K347" s="402" t="n">
        <v>10787.49</v>
      </c>
      <c r="L347" s="401" t="s">
        <v>6405</v>
      </c>
    </row>
    <row r="348" customFormat="false" ht="13.5" hidden="false" customHeight="false" outlineLevel="0" collapsed="false">
      <c r="A348" s="401" t="s">
        <v>58</v>
      </c>
      <c r="B348" s="401" t="s">
        <v>6751</v>
      </c>
      <c r="C348" s="401" t="s">
        <v>6752</v>
      </c>
      <c r="D348" s="401" t="s">
        <v>6753</v>
      </c>
      <c r="E348" s="402"/>
      <c r="F348" s="401"/>
      <c r="G348" s="401" t="n">
        <v>93582</v>
      </c>
      <c r="H348" s="401" t="s">
        <v>6764</v>
      </c>
      <c r="I348" s="401" t="s">
        <v>99</v>
      </c>
      <c r="J348" s="401" t="s">
        <v>6404</v>
      </c>
      <c r="K348" s="402" t="n">
        <v>295.79</v>
      </c>
      <c r="L348" s="401" t="s">
        <v>6405</v>
      </c>
    </row>
    <row r="349" customFormat="false" ht="13.5" hidden="false" customHeight="false" outlineLevel="0" collapsed="false">
      <c r="A349" s="401" t="s">
        <v>58</v>
      </c>
      <c r="B349" s="401" t="s">
        <v>6751</v>
      </c>
      <c r="C349" s="401" t="s">
        <v>6752</v>
      </c>
      <c r="D349" s="401" t="s">
        <v>6753</v>
      </c>
      <c r="E349" s="402"/>
      <c r="F349" s="401"/>
      <c r="G349" s="401" t="n">
        <v>93583</v>
      </c>
      <c r="H349" s="401" t="s">
        <v>6765</v>
      </c>
      <c r="I349" s="401" t="s">
        <v>99</v>
      </c>
      <c r="J349" s="401" t="s">
        <v>6404</v>
      </c>
      <c r="K349" s="402" t="n">
        <v>476.34</v>
      </c>
      <c r="L349" s="401" t="s">
        <v>6405</v>
      </c>
    </row>
    <row r="350" customFormat="false" ht="13.5" hidden="false" customHeight="false" outlineLevel="0" collapsed="false">
      <c r="A350" s="401" t="s">
        <v>58</v>
      </c>
      <c r="B350" s="401" t="s">
        <v>6751</v>
      </c>
      <c r="C350" s="401" t="s">
        <v>6752</v>
      </c>
      <c r="D350" s="401" t="s">
        <v>6753</v>
      </c>
      <c r="E350" s="402"/>
      <c r="F350" s="401"/>
      <c r="G350" s="401" t="n">
        <v>93584</v>
      </c>
      <c r="H350" s="401" t="s">
        <v>6766</v>
      </c>
      <c r="I350" s="401" t="s">
        <v>99</v>
      </c>
      <c r="J350" s="401" t="s">
        <v>6404</v>
      </c>
      <c r="K350" s="402" t="n">
        <v>979.13</v>
      </c>
      <c r="L350" s="401" t="s">
        <v>6405</v>
      </c>
    </row>
    <row r="351" customFormat="false" ht="13.5" hidden="false" customHeight="false" outlineLevel="0" collapsed="false">
      <c r="A351" s="401" t="s">
        <v>58</v>
      </c>
      <c r="B351" s="401" t="s">
        <v>6751</v>
      </c>
      <c r="C351" s="401" t="s">
        <v>6752</v>
      </c>
      <c r="D351" s="401" t="s">
        <v>6753</v>
      </c>
      <c r="E351" s="402"/>
      <c r="F351" s="401"/>
      <c r="G351" s="401" t="n">
        <v>93585</v>
      </c>
      <c r="H351" s="401" t="s">
        <v>6767</v>
      </c>
      <c r="I351" s="401" t="s">
        <v>99</v>
      </c>
      <c r="J351" s="401" t="s">
        <v>6404</v>
      </c>
      <c r="K351" s="402" t="n">
        <v>1340.6</v>
      </c>
      <c r="L351" s="401" t="s">
        <v>6405</v>
      </c>
    </row>
    <row r="352" customFormat="false" ht="13.5" hidden="false" customHeight="false" outlineLevel="0" collapsed="false">
      <c r="A352" s="401" t="s">
        <v>58</v>
      </c>
      <c r="B352" s="401" t="s">
        <v>6751</v>
      </c>
      <c r="C352" s="401" t="s">
        <v>6752</v>
      </c>
      <c r="D352" s="401" t="s">
        <v>6753</v>
      </c>
      <c r="E352" s="402"/>
      <c r="F352" s="401"/>
      <c r="G352" s="401" t="n">
        <v>98441</v>
      </c>
      <c r="H352" s="401" t="s">
        <v>6768</v>
      </c>
      <c r="I352" s="401" t="s">
        <v>99</v>
      </c>
      <c r="J352" s="401" t="s">
        <v>6476</v>
      </c>
      <c r="K352" s="402" t="n">
        <v>167.91</v>
      </c>
      <c r="L352" s="401" t="s">
        <v>6405</v>
      </c>
    </row>
    <row r="353" customFormat="false" ht="13.5" hidden="false" customHeight="false" outlineLevel="0" collapsed="false">
      <c r="A353" s="401" t="s">
        <v>58</v>
      </c>
      <c r="B353" s="401" t="s">
        <v>6751</v>
      </c>
      <c r="C353" s="401" t="s">
        <v>6752</v>
      </c>
      <c r="D353" s="401" t="s">
        <v>6753</v>
      </c>
      <c r="E353" s="402"/>
      <c r="F353" s="401"/>
      <c r="G353" s="401" t="n">
        <v>98442</v>
      </c>
      <c r="H353" s="401" t="s">
        <v>6769</v>
      </c>
      <c r="I353" s="401" t="s">
        <v>99</v>
      </c>
      <c r="J353" s="401" t="s">
        <v>6476</v>
      </c>
      <c r="K353" s="402" t="n">
        <v>171.11</v>
      </c>
      <c r="L353" s="401" t="s">
        <v>6405</v>
      </c>
    </row>
    <row r="354" customFormat="false" ht="13.5" hidden="false" customHeight="false" outlineLevel="0" collapsed="false">
      <c r="A354" s="401" t="s">
        <v>58</v>
      </c>
      <c r="B354" s="401" t="s">
        <v>6751</v>
      </c>
      <c r="C354" s="401" t="s">
        <v>6752</v>
      </c>
      <c r="D354" s="401" t="s">
        <v>6753</v>
      </c>
      <c r="E354" s="402"/>
      <c r="F354" s="401"/>
      <c r="G354" s="401" t="n">
        <v>98443</v>
      </c>
      <c r="H354" s="401" t="s">
        <v>6770</v>
      </c>
      <c r="I354" s="401" t="s">
        <v>99</v>
      </c>
      <c r="J354" s="401" t="s">
        <v>6476</v>
      </c>
      <c r="K354" s="402" t="n">
        <v>148.18</v>
      </c>
      <c r="L354" s="401" t="s">
        <v>6405</v>
      </c>
    </row>
    <row r="355" customFormat="false" ht="13.5" hidden="false" customHeight="false" outlineLevel="0" collapsed="false">
      <c r="A355" s="401" t="s">
        <v>58</v>
      </c>
      <c r="B355" s="401" t="s">
        <v>6751</v>
      </c>
      <c r="C355" s="401" t="s">
        <v>6752</v>
      </c>
      <c r="D355" s="401" t="s">
        <v>6753</v>
      </c>
      <c r="E355" s="402"/>
      <c r="F355" s="401"/>
      <c r="G355" s="401" t="n">
        <v>98444</v>
      </c>
      <c r="H355" s="401" t="s">
        <v>6771</v>
      </c>
      <c r="I355" s="401" t="s">
        <v>99</v>
      </c>
      <c r="J355" s="401" t="s">
        <v>6476</v>
      </c>
      <c r="K355" s="402" t="n">
        <v>150.46</v>
      </c>
      <c r="L355" s="401" t="s">
        <v>6405</v>
      </c>
    </row>
    <row r="356" customFormat="false" ht="13.5" hidden="false" customHeight="false" outlineLevel="0" collapsed="false">
      <c r="A356" s="401" t="s">
        <v>58</v>
      </c>
      <c r="B356" s="401" t="s">
        <v>6751</v>
      </c>
      <c r="C356" s="401" t="s">
        <v>6752</v>
      </c>
      <c r="D356" s="401" t="s">
        <v>6753</v>
      </c>
      <c r="E356" s="402"/>
      <c r="F356" s="401"/>
      <c r="G356" s="401" t="n">
        <v>98445</v>
      </c>
      <c r="H356" s="401" t="s">
        <v>6772</v>
      </c>
      <c r="I356" s="401" t="s">
        <v>99</v>
      </c>
      <c r="J356" s="401" t="s">
        <v>6476</v>
      </c>
      <c r="K356" s="402" t="n">
        <v>201.82</v>
      </c>
      <c r="L356" s="401" t="s">
        <v>6405</v>
      </c>
    </row>
    <row r="357" customFormat="false" ht="13.5" hidden="false" customHeight="false" outlineLevel="0" collapsed="false">
      <c r="A357" s="401" t="s">
        <v>58</v>
      </c>
      <c r="B357" s="401" t="s">
        <v>6751</v>
      </c>
      <c r="C357" s="401" t="s">
        <v>6752</v>
      </c>
      <c r="D357" s="401" t="s">
        <v>6753</v>
      </c>
      <c r="E357" s="402"/>
      <c r="F357" s="401"/>
      <c r="G357" s="401" t="n">
        <v>98446</v>
      </c>
      <c r="H357" s="401" t="s">
        <v>6773</v>
      </c>
      <c r="I357" s="401" t="s">
        <v>99</v>
      </c>
      <c r="J357" s="401" t="s">
        <v>6476</v>
      </c>
      <c r="K357" s="402" t="n">
        <v>257.38</v>
      </c>
      <c r="L357" s="401" t="s">
        <v>6405</v>
      </c>
    </row>
    <row r="358" customFormat="false" ht="13.5" hidden="false" customHeight="false" outlineLevel="0" collapsed="false">
      <c r="A358" s="401" t="s">
        <v>58</v>
      </c>
      <c r="B358" s="401" t="s">
        <v>6751</v>
      </c>
      <c r="C358" s="401" t="s">
        <v>6752</v>
      </c>
      <c r="D358" s="401" t="s">
        <v>6753</v>
      </c>
      <c r="E358" s="402"/>
      <c r="F358" s="401"/>
      <c r="G358" s="401" t="n">
        <v>98447</v>
      </c>
      <c r="H358" s="401" t="s">
        <v>6774</v>
      </c>
      <c r="I358" s="401" t="s">
        <v>99</v>
      </c>
      <c r="J358" s="401" t="s">
        <v>6476</v>
      </c>
      <c r="K358" s="402" t="n">
        <v>174.21</v>
      </c>
      <c r="L358" s="401" t="s">
        <v>6405</v>
      </c>
    </row>
    <row r="359" customFormat="false" ht="13.5" hidden="false" customHeight="false" outlineLevel="0" collapsed="false">
      <c r="A359" s="401" t="s">
        <v>58</v>
      </c>
      <c r="B359" s="401" t="s">
        <v>6751</v>
      </c>
      <c r="C359" s="401" t="s">
        <v>6752</v>
      </c>
      <c r="D359" s="401" t="s">
        <v>6753</v>
      </c>
      <c r="E359" s="402"/>
      <c r="F359" s="401"/>
      <c r="G359" s="401" t="n">
        <v>98448</v>
      </c>
      <c r="H359" s="401" t="s">
        <v>6775</v>
      </c>
      <c r="I359" s="401" t="s">
        <v>99</v>
      </c>
      <c r="J359" s="401" t="s">
        <v>6476</v>
      </c>
      <c r="K359" s="402" t="n">
        <v>217.64</v>
      </c>
      <c r="L359" s="401" t="s">
        <v>6405</v>
      </c>
    </row>
    <row r="360" customFormat="false" ht="13.5" hidden="false" customHeight="false" outlineLevel="0" collapsed="false">
      <c r="A360" s="401" t="s">
        <v>58</v>
      </c>
      <c r="B360" s="401" t="s">
        <v>6751</v>
      </c>
      <c r="C360" s="401" t="s">
        <v>6752</v>
      </c>
      <c r="D360" s="401" t="s">
        <v>6753</v>
      </c>
      <c r="E360" s="402"/>
      <c r="F360" s="401"/>
      <c r="G360" s="401" t="n">
        <v>98449</v>
      </c>
      <c r="H360" s="401" t="s">
        <v>6776</v>
      </c>
      <c r="I360" s="401" t="s">
        <v>99</v>
      </c>
      <c r="J360" s="401" t="s">
        <v>6476</v>
      </c>
      <c r="K360" s="402" t="n">
        <v>214</v>
      </c>
      <c r="L360" s="401" t="s">
        <v>6405</v>
      </c>
    </row>
    <row r="361" customFormat="false" ht="13.5" hidden="false" customHeight="false" outlineLevel="0" collapsed="false">
      <c r="A361" s="401" t="s">
        <v>58</v>
      </c>
      <c r="B361" s="401" t="s">
        <v>6751</v>
      </c>
      <c r="C361" s="401" t="s">
        <v>6752</v>
      </c>
      <c r="D361" s="401" t="s">
        <v>6753</v>
      </c>
      <c r="E361" s="402"/>
      <c r="F361" s="401"/>
      <c r="G361" s="401" t="n">
        <v>98450</v>
      </c>
      <c r="H361" s="401" t="s">
        <v>6777</v>
      </c>
      <c r="I361" s="401" t="s">
        <v>99</v>
      </c>
      <c r="J361" s="401" t="s">
        <v>6476</v>
      </c>
      <c r="K361" s="402" t="n">
        <v>218.67</v>
      </c>
      <c r="L361" s="401" t="s">
        <v>6405</v>
      </c>
    </row>
    <row r="362" customFormat="false" ht="13.5" hidden="false" customHeight="false" outlineLevel="0" collapsed="false">
      <c r="A362" s="401" t="s">
        <v>58</v>
      </c>
      <c r="B362" s="401" t="s">
        <v>6751</v>
      </c>
      <c r="C362" s="401" t="s">
        <v>6752</v>
      </c>
      <c r="D362" s="401" t="s">
        <v>6753</v>
      </c>
      <c r="E362" s="402"/>
      <c r="F362" s="401"/>
      <c r="G362" s="401" t="n">
        <v>98451</v>
      </c>
      <c r="H362" s="401" t="s">
        <v>6778</v>
      </c>
      <c r="I362" s="401" t="s">
        <v>99</v>
      </c>
      <c r="J362" s="401" t="s">
        <v>6476</v>
      </c>
      <c r="K362" s="402" t="n">
        <v>191.53</v>
      </c>
      <c r="L362" s="401" t="s">
        <v>6405</v>
      </c>
    </row>
    <row r="363" customFormat="false" ht="13.5" hidden="false" customHeight="false" outlineLevel="0" collapsed="false">
      <c r="A363" s="401" t="s">
        <v>58</v>
      </c>
      <c r="B363" s="401" t="s">
        <v>6751</v>
      </c>
      <c r="C363" s="401" t="s">
        <v>6752</v>
      </c>
      <c r="D363" s="401" t="s">
        <v>6753</v>
      </c>
      <c r="E363" s="402"/>
      <c r="F363" s="401"/>
      <c r="G363" s="401" t="n">
        <v>98452</v>
      </c>
      <c r="H363" s="401" t="s">
        <v>6779</v>
      </c>
      <c r="I363" s="401" t="s">
        <v>99</v>
      </c>
      <c r="J363" s="401" t="s">
        <v>6476</v>
      </c>
      <c r="K363" s="402" t="n">
        <v>194.36</v>
      </c>
      <c r="L363" s="401" t="s">
        <v>6405</v>
      </c>
    </row>
    <row r="364" customFormat="false" ht="13.5" hidden="false" customHeight="false" outlineLevel="0" collapsed="false">
      <c r="A364" s="401" t="s">
        <v>58</v>
      </c>
      <c r="B364" s="401" t="s">
        <v>6751</v>
      </c>
      <c r="C364" s="401" t="s">
        <v>6752</v>
      </c>
      <c r="D364" s="401" t="s">
        <v>6753</v>
      </c>
      <c r="E364" s="402"/>
      <c r="F364" s="401"/>
      <c r="G364" s="401" t="n">
        <v>98453</v>
      </c>
      <c r="H364" s="401" t="s">
        <v>6780</v>
      </c>
      <c r="I364" s="401" t="s">
        <v>99</v>
      </c>
      <c r="J364" s="401" t="s">
        <v>6476</v>
      </c>
      <c r="K364" s="402" t="n">
        <v>253.38</v>
      </c>
      <c r="L364" s="401" t="s">
        <v>6405</v>
      </c>
    </row>
    <row r="365" customFormat="false" ht="13.5" hidden="false" customHeight="false" outlineLevel="0" collapsed="false">
      <c r="A365" s="401" t="s">
        <v>58</v>
      </c>
      <c r="B365" s="401" t="s">
        <v>6751</v>
      </c>
      <c r="C365" s="401" t="s">
        <v>6752</v>
      </c>
      <c r="D365" s="401" t="s">
        <v>6753</v>
      </c>
      <c r="E365" s="402"/>
      <c r="F365" s="401"/>
      <c r="G365" s="401" t="n">
        <v>98454</v>
      </c>
      <c r="H365" s="401" t="s">
        <v>6781</v>
      </c>
      <c r="I365" s="401" t="s">
        <v>99</v>
      </c>
      <c r="J365" s="401" t="s">
        <v>6476</v>
      </c>
      <c r="K365" s="402" t="n">
        <v>322.28</v>
      </c>
      <c r="L365" s="401" t="s">
        <v>6405</v>
      </c>
    </row>
    <row r="366" customFormat="false" ht="13.5" hidden="false" customHeight="false" outlineLevel="0" collapsed="false">
      <c r="A366" s="401" t="s">
        <v>58</v>
      </c>
      <c r="B366" s="401" t="s">
        <v>6751</v>
      </c>
      <c r="C366" s="401" t="s">
        <v>6752</v>
      </c>
      <c r="D366" s="401" t="s">
        <v>6753</v>
      </c>
      <c r="E366" s="402"/>
      <c r="F366" s="401"/>
      <c r="G366" s="401" t="n">
        <v>98455</v>
      </c>
      <c r="H366" s="401" t="s">
        <v>6782</v>
      </c>
      <c r="I366" s="401" t="s">
        <v>99</v>
      </c>
      <c r="J366" s="401" t="s">
        <v>6476</v>
      </c>
      <c r="K366" s="402" t="n">
        <v>223.04</v>
      </c>
      <c r="L366" s="401" t="s">
        <v>6405</v>
      </c>
    </row>
    <row r="367" customFormat="false" ht="13.5" hidden="false" customHeight="false" outlineLevel="0" collapsed="false">
      <c r="A367" s="401" t="s">
        <v>58</v>
      </c>
      <c r="B367" s="401" t="s">
        <v>6751</v>
      </c>
      <c r="C367" s="401" t="s">
        <v>6752</v>
      </c>
      <c r="D367" s="401" t="s">
        <v>6753</v>
      </c>
      <c r="E367" s="402"/>
      <c r="F367" s="401"/>
      <c r="G367" s="401" t="n">
        <v>98456</v>
      </c>
      <c r="H367" s="401" t="s">
        <v>6783</v>
      </c>
      <c r="I367" s="401" t="s">
        <v>99</v>
      </c>
      <c r="J367" s="401" t="s">
        <v>6476</v>
      </c>
      <c r="K367" s="402" t="n">
        <v>278.88</v>
      </c>
      <c r="L367" s="401" t="s">
        <v>6405</v>
      </c>
    </row>
    <row r="368" customFormat="false" ht="13.5" hidden="false" customHeight="false" outlineLevel="0" collapsed="false">
      <c r="A368" s="401" t="s">
        <v>58</v>
      </c>
      <c r="B368" s="401" t="s">
        <v>6751</v>
      </c>
      <c r="C368" s="401" t="s">
        <v>6752</v>
      </c>
      <c r="D368" s="401" t="s">
        <v>6753</v>
      </c>
      <c r="E368" s="402"/>
      <c r="F368" s="401"/>
      <c r="G368" s="401" t="n">
        <v>98458</v>
      </c>
      <c r="H368" s="401" t="s">
        <v>6784</v>
      </c>
      <c r="I368" s="401" t="s">
        <v>99</v>
      </c>
      <c r="J368" s="401" t="s">
        <v>6476</v>
      </c>
      <c r="K368" s="402" t="n">
        <v>162.58</v>
      </c>
      <c r="L368" s="401" t="s">
        <v>6405</v>
      </c>
    </row>
    <row r="369" customFormat="false" ht="13.5" hidden="false" customHeight="false" outlineLevel="0" collapsed="false">
      <c r="A369" s="401" t="s">
        <v>58</v>
      </c>
      <c r="B369" s="401" t="s">
        <v>6751</v>
      </c>
      <c r="C369" s="401" t="s">
        <v>6752</v>
      </c>
      <c r="D369" s="401" t="s">
        <v>6753</v>
      </c>
      <c r="E369" s="402"/>
      <c r="F369" s="401"/>
      <c r="G369" s="401" t="n">
        <v>98459</v>
      </c>
      <c r="H369" s="401" t="s">
        <v>98</v>
      </c>
      <c r="I369" s="401" t="s">
        <v>99</v>
      </c>
      <c r="J369" s="401" t="s">
        <v>6476</v>
      </c>
      <c r="K369" s="402" t="n">
        <v>132.22</v>
      </c>
      <c r="L369" s="401" t="s">
        <v>6405</v>
      </c>
    </row>
    <row r="370" customFormat="false" ht="13.5" hidden="false" customHeight="false" outlineLevel="0" collapsed="false">
      <c r="A370" s="401" t="s">
        <v>58</v>
      </c>
      <c r="B370" s="401" t="s">
        <v>6751</v>
      </c>
      <c r="C370" s="401" t="s">
        <v>6752</v>
      </c>
      <c r="D370" s="401" t="s">
        <v>6753</v>
      </c>
      <c r="E370" s="402"/>
      <c r="F370" s="401"/>
      <c r="G370" s="401" t="n">
        <v>98460</v>
      </c>
      <c r="H370" s="401" t="s">
        <v>6785</v>
      </c>
      <c r="I370" s="401" t="s">
        <v>99</v>
      </c>
      <c r="J370" s="401" t="s">
        <v>6476</v>
      </c>
      <c r="K370" s="402" t="n">
        <v>201.59</v>
      </c>
      <c r="L370" s="401" t="s">
        <v>6405</v>
      </c>
    </row>
    <row r="371" customFormat="false" ht="13.5" hidden="false" customHeight="false" outlineLevel="0" collapsed="false">
      <c r="A371" s="401" t="s">
        <v>58</v>
      </c>
      <c r="B371" s="401" t="s">
        <v>6751</v>
      </c>
      <c r="C371" s="401" t="s">
        <v>6752</v>
      </c>
      <c r="D371" s="401" t="s">
        <v>6753</v>
      </c>
      <c r="E371" s="402"/>
      <c r="F371" s="401"/>
      <c r="G371" s="401" t="n">
        <v>98461</v>
      </c>
      <c r="H371" s="401" t="s">
        <v>6786</v>
      </c>
      <c r="I371" s="401" t="s">
        <v>45</v>
      </c>
      <c r="J371" s="401" t="s">
        <v>6476</v>
      </c>
      <c r="K371" s="402" t="n">
        <v>6082.29</v>
      </c>
      <c r="L371" s="401" t="s">
        <v>6405</v>
      </c>
    </row>
    <row r="372" customFormat="false" ht="13.5" hidden="false" customHeight="false" outlineLevel="0" collapsed="false">
      <c r="A372" s="401" t="s">
        <v>58</v>
      </c>
      <c r="B372" s="401" t="s">
        <v>6751</v>
      </c>
      <c r="C372" s="401" t="s">
        <v>6752</v>
      </c>
      <c r="D372" s="401" t="s">
        <v>6753</v>
      </c>
      <c r="E372" s="402"/>
      <c r="F372" s="401"/>
      <c r="G372" s="401" t="n">
        <v>98462</v>
      </c>
      <c r="H372" s="401" t="s">
        <v>6787</v>
      </c>
      <c r="I372" s="401" t="s">
        <v>45</v>
      </c>
      <c r="J372" s="401" t="s">
        <v>6476</v>
      </c>
      <c r="K372" s="402" t="n">
        <v>9202.78</v>
      </c>
      <c r="L372" s="401" t="s">
        <v>6405</v>
      </c>
    </row>
    <row r="373" customFormat="false" ht="13.5" hidden="false" customHeight="false" outlineLevel="0" collapsed="false">
      <c r="A373" s="401" t="s">
        <v>6788</v>
      </c>
      <c r="B373" s="401" t="s">
        <v>6789</v>
      </c>
      <c r="C373" s="401" t="s">
        <v>6790</v>
      </c>
      <c r="D373" s="401" t="s">
        <v>6791</v>
      </c>
      <c r="E373" s="402"/>
      <c r="F373" s="401"/>
      <c r="G373" s="401" t="n">
        <v>5631</v>
      </c>
      <c r="H373" s="401" t="s">
        <v>6792</v>
      </c>
      <c r="I373" s="401" t="s">
        <v>727</v>
      </c>
      <c r="J373" s="401" t="s">
        <v>6404</v>
      </c>
      <c r="K373" s="402" t="n">
        <v>218.89</v>
      </c>
      <c r="L373" s="401" t="s">
        <v>6405</v>
      </c>
    </row>
    <row r="374" customFormat="false" ht="13.5" hidden="false" customHeight="false" outlineLevel="0" collapsed="false">
      <c r="A374" s="401" t="s">
        <v>6788</v>
      </c>
      <c r="B374" s="401" t="s">
        <v>6789</v>
      </c>
      <c r="C374" s="401" t="s">
        <v>6790</v>
      </c>
      <c r="D374" s="401" t="s">
        <v>6791</v>
      </c>
      <c r="E374" s="402"/>
      <c r="F374" s="401"/>
      <c r="G374" s="401" t="n">
        <v>5678</v>
      </c>
      <c r="H374" s="401" t="s">
        <v>839</v>
      </c>
      <c r="I374" s="401" t="s">
        <v>727</v>
      </c>
      <c r="J374" s="401" t="s">
        <v>6404</v>
      </c>
      <c r="K374" s="402" t="n">
        <v>146.42</v>
      </c>
      <c r="L374" s="401" t="s">
        <v>6405</v>
      </c>
    </row>
    <row r="375" customFormat="false" ht="13.5" hidden="false" customHeight="false" outlineLevel="0" collapsed="false">
      <c r="A375" s="401" t="s">
        <v>6788</v>
      </c>
      <c r="B375" s="401" t="s">
        <v>6789</v>
      </c>
      <c r="C375" s="401" t="s">
        <v>6790</v>
      </c>
      <c r="D375" s="401" t="s">
        <v>6791</v>
      </c>
      <c r="E375" s="402"/>
      <c r="F375" s="401"/>
      <c r="G375" s="401" t="n">
        <v>5680</v>
      </c>
      <c r="H375" s="401" t="s">
        <v>6793</v>
      </c>
      <c r="I375" s="401" t="s">
        <v>727</v>
      </c>
      <c r="J375" s="401" t="s">
        <v>6404</v>
      </c>
      <c r="K375" s="402" t="n">
        <v>133.54</v>
      </c>
      <c r="L375" s="401" t="s">
        <v>6405</v>
      </c>
    </row>
    <row r="376" customFormat="false" ht="13.5" hidden="false" customHeight="false" outlineLevel="0" collapsed="false">
      <c r="A376" s="401" t="s">
        <v>6788</v>
      </c>
      <c r="B376" s="401" t="s">
        <v>6789</v>
      </c>
      <c r="C376" s="401" t="s">
        <v>6790</v>
      </c>
      <c r="D376" s="401" t="s">
        <v>6791</v>
      </c>
      <c r="E376" s="402"/>
      <c r="F376" s="401"/>
      <c r="G376" s="401" t="n">
        <v>5684</v>
      </c>
      <c r="H376" s="401" t="s">
        <v>6794</v>
      </c>
      <c r="I376" s="401" t="s">
        <v>727</v>
      </c>
      <c r="J376" s="401" t="s">
        <v>6404</v>
      </c>
      <c r="K376" s="402" t="n">
        <v>163.11</v>
      </c>
      <c r="L376" s="401" t="s">
        <v>6405</v>
      </c>
    </row>
    <row r="377" customFormat="false" ht="13.5" hidden="false" customHeight="false" outlineLevel="0" collapsed="false">
      <c r="A377" s="401" t="s">
        <v>6788</v>
      </c>
      <c r="B377" s="401" t="s">
        <v>6789</v>
      </c>
      <c r="C377" s="401" t="s">
        <v>6790</v>
      </c>
      <c r="D377" s="401" t="s">
        <v>6791</v>
      </c>
      <c r="E377" s="402"/>
      <c r="F377" s="401"/>
      <c r="G377" s="401" t="n">
        <v>5689</v>
      </c>
      <c r="H377" s="401" t="s">
        <v>6795</v>
      </c>
      <c r="I377" s="401" t="s">
        <v>727</v>
      </c>
      <c r="J377" s="401" t="s">
        <v>6404</v>
      </c>
      <c r="K377" s="402" t="n">
        <v>7.56</v>
      </c>
      <c r="L377" s="401" t="s">
        <v>6405</v>
      </c>
    </row>
    <row r="378" customFormat="false" ht="13.5" hidden="false" customHeight="false" outlineLevel="0" collapsed="false">
      <c r="A378" s="401" t="s">
        <v>6788</v>
      </c>
      <c r="B378" s="401" t="s">
        <v>6789</v>
      </c>
      <c r="C378" s="401" t="s">
        <v>6790</v>
      </c>
      <c r="D378" s="401" t="s">
        <v>6791</v>
      </c>
      <c r="E378" s="402"/>
      <c r="F378" s="401"/>
      <c r="G378" s="401" t="n">
        <v>5795</v>
      </c>
      <c r="H378" s="401" t="s">
        <v>6796</v>
      </c>
      <c r="I378" s="401" t="s">
        <v>727</v>
      </c>
      <c r="J378" s="401" t="s">
        <v>6476</v>
      </c>
      <c r="K378" s="402" t="n">
        <v>23.16</v>
      </c>
      <c r="L378" s="401" t="s">
        <v>6405</v>
      </c>
    </row>
    <row r="379" customFormat="false" ht="13.5" hidden="false" customHeight="false" outlineLevel="0" collapsed="false">
      <c r="A379" s="401" t="s">
        <v>6788</v>
      </c>
      <c r="B379" s="401" t="s">
        <v>6789</v>
      </c>
      <c r="C379" s="401" t="s">
        <v>6790</v>
      </c>
      <c r="D379" s="401" t="s">
        <v>6791</v>
      </c>
      <c r="E379" s="402"/>
      <c r="F379" s="401"/>
      <c r="G379" s="401" t="n">
        <v>5811</v>
      </c>
      <c r="H379" s="401" t="s">
        <v>6797</v>
      </c>
      <c r="I379" s="401" t="s">
        <v>727</v>
      </c>
      <c r="J379" s="401" t="s">
        <v>6404</v>
      </c>
      <c r="K379" s="402" t="n">
        <v>206.03</v>
      </c>
      <c r="L379" s="401" t="s">
        <v>6405</v>
      </c>
    </row>
    <row r="380" customFormat="false" ht="13.5" hidden="false" customHeight="false" outlineLevel="0" collapsed="false">
      <c r="A380" s="401" t="s">
        <v>6788</v>
      </c>
      <c r="B380" s="401" t="s">
        <v>6789</v>
      </c>
      <c r="C380" s="401" t="s">
        <v>6790</v>
      </c>
      <c r="D380" s="401" t="s">
        <v>6791</v>
      </c>
      <c r="E380" s="402"/>
      <c r="F380" s="401"/>
      <c r="G380" s="401" t="n">
        <v>5823</v>
      </c>
      <c r="H380" s="401" t="s">
        <v>6798</v>
      </c>
      <c r="I380" s="401" t="s">
        <v>727</v>
      </c>
      <c r="J380" s="401" t="s">
        <v>6404</v>
      </c>
      <c r="K380" s="402" t="n">
        <v>184.47</v>
      </c>
      <c r="L380" s="401" t="s">
        <v>6405</v>
      </c>
    </row>
    <row r="381" customFormat="false" ht="13.5" hidden="false" customHeight="false" outlineLevel="0" collapsed="false">
      <c r="A381" s="401" t="s">
        <v>6788</v>
      </c>
      <c r="B381" s="401" t="s">
        <v>6789</v>
      </c>
      <c r="C381" s="401" t="s">
        <v>6790</v>
      </c>
      <c r="D381" s="401" t="s">
        <v>6791</v>
      </c>
      <c r="E381" s="402"/>
      <c r="F381" s="401"/>
      <c r="G381" s="401" t="n">
        <v>5824</v>
      </c>
      <c r="H381" s="401" t="s">
        <v>726</v>
      </c>
      <c r="I381" s="401" t="s">
        <v>727</v>
      </c>
      <c r="J381" s="401" t="s">
        <v>6404</v>
      </c>
      <c r="K381" s="402" t="n">
        <v>223.36</v>
      </c>
      <c r="L381" s="401" t="s">
        <v>6405</v>
      </c>
    </row>
    <row r="382" customFormat="false" ht="13.5" hidden="false" customHeight="false" outlineLevel="0" collapsed="false">
      <c r="A382" s="401" t="s">
        <v>6788</v>
      </c>
      <c r="B382" s="401" t="s">
        <v>6789</v>
      </c>
      <c r="C382" s="401" t="s">
        <v>6790</v>
      </c>
      <c r="D382" s="401" t="s">
        <v>6791</v>
      </c>
      <c r="E382" s="402"/>
      <c r="F382" s="401"/>
      <c r="G382" s="401" t="n">
        <v>5835</v>
      </c>
      <c r="H382" s="401" t="s">
        <v>6799</v>
      </c>
      <c r="I382" s="401" t="s">
        <v>727</v>
      </c>
      <c r="J382" s="401" t="s">
        <v>6404</v>
      </c>
      <c r="K382" s="402" t="n">
        <v>413.14</v>
      </c>
      <c r="L382" s="401" t="s">
        <v>6405</v>
      </c>
    </row>
    <row r="383" customFormat="false" ht="13.5" hidden="false" customHeight="false" outlineLevel="0" collapsed="false">
      <c r="A383" s="401" t="s">
        <v>6788</v>
      </c>
      <c r="B383" s="401" t="s">
        <v>6789</v>
      </c>
      <c r="C383" s="401" t="s">
        <v>6790</v>
      </c>
      <c r="D383" s="401" t="s">
        <v>6791</v>
      </c>
      <c r="E383" s="402"/>
      <c r="F383" s="401"/>
      <c r="G383" s="401" t="n">
        <v>5839</v>
      </c>
      <c r="H383" s="401" t="s">
        <v>6800</v>
      </c>
      <c r="I383" s="401" t="s">
        <v>727</v>
      </c>
      <c r="J383" s="401" t="s">
        <v>6404</v>
      </c>
      <c r="K383" s="402" t="n">
        <v>11.36</v>
      </c>
      <c r="L383" s="401" t="s">
        <v>6405</v>
      </c>
    </row>
    <row r="384" customFormat="false" ht="13.5" hidden="false" customHeight="false" outlineLevel="0" collapsed="false">
      <c r="A384" s="401" t="s">
        <v>6788</v>
      </c>
      <c r="B384" s="401" t="s">
        <v>6789</v>
      </c>
      <c r="C384" s="401" t="s">
        <v>6790</v>
      </c>
      <c r="D384" s="401" t="s">
        <v>6791</v>
      </c>
      <c r="E384" s="402"/>
      <c r="F384" s="401"/>
      <c r="G384" s="401" t="n">
        <v>5843</v>
      </c>
      <c r="H384" s="401" t="s">
        <v>6801</v>
      </c>
      <c r="I384" s="401" t="s">
        <v>727</v>
      </c>
      <c r="J384" s="401" t="s">
        <v>6404</v>
      </c>
      <c r="K384" s="402" t="n">
        <v>183.54</v>
      </c>
      <c r="L384" s="401" t="s">
        <v>6405</v>
      </c>
    </row>
    <row r="385" customFormat="false" ht="13.5" hidden="false" customHeight="false" outlineLevel="0" collapsed="false">
      <c r="A385" s="401" t="s">
        <v>6788</v>
      </c>
      <c r="B385" s="401" t="s">
        <v>6789</v>
      </c>
      <c r="C385" s="401" t="s">
        <v>6790</v>
      </c>
      <c r="D385" s="401" t="s">
        <v>6791</v>
      </c>
      <c r="E385" s="402"/>
      <c r="F385" s="401"/>
      <c r="G385" s="401" t="n">
        <v>5847</v>
      </c>
      <c r="H385" s="401" t="s">
        <v>6802</v>
      </c>
      <c r="I385" s="401" t="s">
        <v>727</v>
      </c>
      <c r="J385" s="401" t="s">
        <v>6404</v>
      </c>
      <c r="K385" s="402" t="n">
        <v>275.77</v>
      </c>
      <c r="L385" s="401" t="s">
        <v>6405</v>
      </c>
    </row>
    <row r="386" customFormat="false" ht="13.5" hidden="false" customHeight="false" outlineLevel="0" collapsed="false">
      <c r="A386" s="401" t="s">
        <v>6788</v>
      </c>
      <c r="B386" s="401" t="s">
        <v>6789</v>
      </c>
      <c r="C386" s="401" t="s">
        <v>6790</v>
      </c>
      <c r="D386" s="401" t="s">
        <v>6791</v>
      </c>
      <c r="E386" s="402"/>
      <c r="F386" s="401"/>
      <c r="G386" s="401" t="n">
        <v>5851</v>
      </c>
      <c r="H386" s="401" t="s">
        <v>6803</v>
      </c>
      <c r="I386" s="401" t="s">
        <v>727</v>
      </c>
      <c r="J386" s="401" t="s">
        <v>6404</v>
      </c>
      <c r="K386" s="402" t="n">
        <v>260.94</v>
      </c>
      <c r="L386" s="401" t="s">
        <v>6405</v>
      </c>
    </row>
    <row r="387" customFormat="false" ht="13.5" hidden="false" customHeight="false" outlineLevel="0" collapsed="false">
      <c r="A387" s="401" t="s">
        <v>6788</v>
      </c>
      <c r="B387" s="401" t="s">
        <v>6789</v>
      </c>
      <c r="C387" s="401" t="s">
        <v>6790</v>
      </c>
      <c r="D387" s="401" t="s">
        <v>6791</v>
      </c>
      <c r="E387" s="402"/>
      <c r="F387" s="401"/>
      <c r="G387" s="401" t="n">
        <v>5855</v>
      </c>
      <c r="H387" s="401" t="s">
        <v>6804</v>
      </c>
      <c r="I387" s="401" t="s">
        <v>727</v>
      </c>
      <c r="J387" s="401" t="s">
        <v>6404</v>
      </c>
      <c r="K387" s="402" t="n">
        <v>695.83</v>
      </c>
      <c r="L387" s="401" t="s">
        <v>6405</v>
      </c>
    </row>
    <row r="388" customFormat="false" ht="13.5" hidden="false" customHeight="false" outlineLevel="0" collapsed="false">
      <c r="A388" s="401" t="s">
        <v>6788</v>
      </c>
      <c r="B388" s="401" t="s">
        <v>6789</v>
      </c>
      <c r="C388" s="401" t="s">
        <v>6790</v>
      </c>
      <c r="D388" s="401" t="s">
        <v>6791</v>
      </c>
      <c r="E388" s="402"/>
      <c r="F388" s="401"/>
      <c r="G388" s="401" t="n">
        <v>5863</v>
      </c>
      <c r="H388" s="401" t="s">
        <v>6805</v>
      </c>
      <c r="I388" s="401" t="s">
        <v>727</v>
      </c>
      <c r="J388" s="401" t="s">
        <v>6404</v>
      </c>
      <c r="K388" s="402" t="n">
        <v>21.55</v>
      </c>
      <c r="L388" s="401" t="s">
        <v>6405</v>
      </c>
    </row>
    <row r="389" customFormat="false" ht="13.5" hidden="false" customHeight="false" outlineLevel="0" collapsed="false">
      <c r="A389" s="401" t="s">
        <v>6788</v>
      </c>
      <c r="B389" s="401" t="s">
        <v>6789</v>
      </c>
      <c r="C389" s="401" t="s">
        <v>6790</v>
      </c>
      <c r="D389" s="401" t="s">
        <v>6791</v>
      </c>
      <c r="E389" s="402"/>
      <c r="F389" s="401"/>
      <c r="G389" s="401" t="n">
        <v>5867</v>
      </c>
      <c r="H389" s="401" t="s">
        <v>6806</v>
      </c>
      <c r="I389" s="401" t="s">
        <v>727</v>
      </c>
      <c r="J389" s="401" t="s">
        <v>6404</v>
      </c>
      <c r="K389" s="402" t="n">
        <v>159.1</v>
      </c>
      <c r="L389" s="401" t="s">
        <v>6405</v>
      </c>
    </row>
    <row r="390" customFormat="false" ht="13.5" hidden="false" customHeight="false" outlineLevel="0" collapsed="false">
      <c r="A390" s="401" t="s">
        <v>6788</v>
      </c>
      <c r="B390" s="401" t="s">
        <v>6789</v>
      </c>
      <c r="C390" s="401" t="s">
        <v>6790</v>
      </c>
      <c r="D390" s="401" t="s">
        <v>6791</v>
      </c>
      <c r="E390" s="402"/>
      <c r="F390" s="401"/>
      <c r="G390" s="401" t="n">
        <v>5875</v>
      </c>
      <c r="H390" s="401" t="s">
        <v>6807</v>
      </c>
      <c r="I390" s="401" t="s">
        <v>727</v>
      </c>
      <c r="J390" s="401" t="s">
        <v>6404</v>
      </c>
      <c r="K390" s="402" t="n">
        <v>132.83</v>
      </c>
      <c r="L390" s="401" t="s">
        <v>6405</v>
      </c>
    </row>
    <row r="391" customFormat="false" ht="13.5" hidden="false" customHeight="false" outlineLevel="0" collapsed="false">
      <c r="A391" s="401" t="s">
        <v>6788</v>
      </c>
      <c r="B391" s="401" t="s">
        <v>6789</v>
      </c>
      <c r="C391" s="401" t="s">
        <v>6790</v>
      </c>
      <c r="D391" s="401" t="s">
        <v>6791</v>
      </c>
      <c r="E391" s="402"/>
      <c r="F391" s="401"/>
      <c r="G391" s="401" t="n">
        <v>5879</v>
      </c>
      <c r="H391" s="401" t="s">
        <v>6808</v>
      </c>
      <c r="I391" s="401" t="s">
        <v>727</v>
      </c>
      <c r="J391" s="401" t="s">
        <v>6404</v>
      </c>
      <c r="K391" s="402" t="n">
        <v>132.96</v>
      </c>
      <c r="L391" s="401" t="s">
        <v>6405</v>
      </c>
    </row>
    <row r="392" customFormat="false" ht="13.5" hidden="false" customHeight="false" outlineLevel="0" collapsed="false">
      <c r="A392" s="401" t="s">
        <v>6788</v>
      </c>
      <c r="B392" s="401" t="s">
        <v>6789</v>
      </c>
      <c r="C392" s="401" t="s">
        <v>6790</v>
      </c>
      <c r="D392" s="401" t="s">
        <v>6791</v>
      </c>
      <c r="E392" s="402"/>
      <c r="F392" s="401"/>
      <c r="G392" s="401" t="n">
        <v>5882</v>
      </c>
      <c r="H392" s="401" t="s">
        <v>6809</v>
      </c>
      <c r="I392" s="401" t="s">
        <v>727</v>
      </c>
      <c r="J392" s="401" t="s">
        <v>6404</v>
      </c>
      <c r="K392" s="402" t="n">
        <v>128.4</v>
      </c>
      <c r="L392" s="401" t="s">
        <v>6405</v>
      </c>
    </row>
    <row r="393" customFormat="false" ht="13.5" hidden="false" customHeight="false" outlineLevel="0" collapsed="false">
      <c r="A393" s="401" t="s">
        <v>6788</v>
      </c>
      <c r="B393" s="401" t="s">
        <v>6789</v>
      </c>
      <c r="C393" s="401" t="s">
        <v>6790</v>
      </c>
      <c r="D393" s="401" t="s">
        <v>6791</v>
      </c>
      <c r="E393" s="402"/>
      <c r="F393" s="401"/>
      <c r="G393" s="401" t="n">
        <v>5890</v>
      </c>
      <c r="H393" s="401" t="s">
        <v>6810</v>
      </c>
      <c r="I393" s="401" t="s">
        <v>727</v>
      </c>
      <c r="J393" s="401" t="s">
        <v>6404</v>
      </c>
      <c r="K393" s="402" t="n">
        <v>211.73</v>
      </c>
      <c r="L393" s="401" t="s">
        <v>6405</v>
      </c>
    </row>
    <row r="394" customFormat="false" ht="13.5" hidden="false" customHeight="false" outlineLevel="0" collapsed="false">
      <c r="A394" s="401" t="s">
        <v>6788</v>
      </c>
      <c r="B394" s="401" t="s">
        <v>6789</v>
      </c>
      <c r="C394" s="401" t="s">
        <v>6790</v>
      </c>
      <c r="D394" s="401" t="s">
        <v>6791</v>
      </c>
      <c r="E394" s="402"/>
      <c r="F394" s="401"/>
      <c r="G394" s="401" t="n">
        <v>5894</v>
      </c>
      <c r="H394" s="401" t="s">
        <v>6811</v>
      </c>
      <c r="I394" s="401" t="s">
        <v>727</v>
      </c>
      <c r="J394" s="401" t="s">
        <v>6404</v>
      </c>
      <c r="K394" s="402" t="n">
        <v>219.49</v>
      </c>
      <c r="L394" s="401" t="s">
        <v>6405</v>
      </c>
    </row>
    <row r="395" customFormat="false" ht="13.5" hidden="false" customHeight="false" outlineLevel="0" collapsed="false">
      <c r="A395" s="401" t="s">
        <v>6788</v>
      </c>
      <c r="B395" s="401" t="s">
        <v>6789</v>
      </c>
      <c r="C395" s="401" t="s">
        <v>6790</v>
      </c>
      <c r="D395" s="401" t="s">
        <v>6791</v>
      </c>
      <c r="E395" s="402"/>
      <c r="F395" s="401"/>
      <c r="G395" s="401" t="n">
        <v>5901</v>
      </c>
      <c r="H395" s="401" t="s">
        <v>6812</v>
      </c>
      <c r="I395" s="401" t="s">
        <v>727</v>
      </c>
      <c r="J395" s="401" t="s">
        <v>6404</v>
      </c>
      <c r="K395" s="402" t="n">
        <v>339.46</v>
      </c>
      <c r="L395" s="401" t="s">
        <v>6405</v>
      </c>
    </row>
    <row r="396" customFormat="false" ht="13.5" hidden="false" customHeight="false" outlineLevel="0" collapsed="false">
      <c r="A396" s="401" t="s">
        <v>6788</v>
      </c>
      <c r="B396" s="401" t="s">
        <v>6789</v>
      </c>
      <c r="C396" s="401" t="s">
        <v>6790</v>
      </c>
      <c r="D396" s="401" t="s">
        <v>6791</v>
      </c>
      <c r="E396" s="402"/>
      <c r="F396" s="401"/>
      <c r="G396" s="401" t="n">
        <v>5909</v>
      </c>
      <c r="H396" s="401" t="s">
        <v>6813</v>
      </c>
      <c r="I396" s="401" t="s">
        <v>727</v>
      </c>
      <c r="J396" s="401" t="s">
        <v>6404</v>
      </c>
      <c r="K396" s="402" t="n">
        <v>32.05</v>
      </c>
      <c r="L396" s="401" t="s">
        <v>6405</v>
      </c>
    </row>
    <row r="397" customFormat="false" ht="13.5" hidden="false" customHeight="false" outlineLevel="0" collapsed="false">
      <c r="A397" s="401" t="s">
        <v>6788</v>
      </c>
      <c r="B397" s="401" t="s">
        <v>6789</v>
      </c>
      <c r="C397" s="401" t="s">
        <v>6790</v>
      </c>
      <c r="D397" s="401" t="s">
        <v>6791</v>
      </c>
      <c r="E397" s="402"/>
      <c r="F397" s="401"/>
      <c r="G397" s="401" t="n">
        <v>5921</v>
      </c>
      <c r="H397" s="401" t="s">
        <v>6814</v>
      </c>
      <c r="I397" s="401" t="s">
        <v>727</v>
      </c>
      <c r="J397" s="401" t="s">
        <v>6404</v>
      </c>
      <c r="K397" s="402" t="n">
        <v>5.92</v>
      </c>
      <c r="L397" s="401" t="s">
        <v>6405</v>
      </c>
    </row>
    <row r="398" customFormat="false" ht="13.5" hidden="false" customHeight="false" outlineLevel="0" collapsed="false">
      <c r="A398" s="401" t="s">
        <v>6788</v>
      </c>
      <c r="B398" s="401" t="s">
        <v>6789</v>
      </c>
      <c r="C398" s="401" t="s">
        <v>6790</v>
      </c>
      <c r="D398" s="401" t="s">
        <v>6791</v>
      </c>
      <c r="E398" s="402"/>
      <c r="F398" s="401"/>
      <c r="G398" s="401" t="n">
        <v>5928</v>
      </c>
      <c r="H398" s="401" t="s">
        <v>6815</v>
      </c>
      <c r="I398" s="401" t="s">
        <v>727</v>
      </c>
      <c r="J398" s="401" t="s">
        <v>6404</v>
      </c>
      <c r="K398" s="402" t="n">
        <v>289.06</v>
      </c>
      <c r="L398" s="401" t="s">
        <v>6405</v>
      </c>
    </row>
    <row r="399" customFormat="false" ht="13.5" hidden="false" customHeight="false" outlineLevel="0" collapsed="false">
      <c r="A399" s="401" t="s">
        <v>6788</v>
      </c>
      <c r="B399" s="401" t="s">
        <v>6789</v>
      </c>
      <c r="C399" s="401" t="s">
        <v>6790</v>
      </c>
      <c r="D399" s="401" t="s">
        <v>6791</v>
      </c>
      <c r="E399" s="402"/>
      <c r="F399" s="401"/>
      <c r="G399" s="401" t="n">
        <v>5932</v>
      </c>
      <c r="H399" s="401" t="s">
        <v>6816</v>
      </c>
      <c r="I399" s="401" t="s">
        <v>727</v>
      </c>
      <c r="J399" s="401" t="s">
        <v>6404</v>
      </c>
      <c r="K399" s="402" t="n">
        <v>248.29</v>
      </c>
      <c r="L399" s="401" t="s">
        <v>6405</v>
      </c>
    </row>
    <row r="400" customFormat="false" ht="13.5" hidden="false" customHeight="false" outlineLevel="0" collapsed="false">
      <c r="A400" s="401" t="s">
        <v>6788</v>
      </c>
      <c r="B400" s="401" t="s">
        <v>6789</v>
      </c>
      <c r="C400" s="401" t="s">
        <v>6790</v>
      </c>
      <c r="D400" s="401" t="s">
        <v>6791</v>
      </c>
      <c r="E400" s="402"/>
      <c r="F400" s="401"/>
      <c r="G400" s="401" t="n">
        <v>5940</v>
      </c>
      <c r="H400" s="401" t="s">
        <v>6817</v>
      </c>
      <c r="I400" s="401" t="s">
        <v>727</v>
      </c>
      <c r="J400" s="401" t="s">
        <v>6404</v>
      </c>
      <c r="K400" s="402" t="n">
        <v>180.03</v>
      </c>
      <c r="L400" s="401" t="s">
        <v>6405</v>
      </c>
    </row>
    <row r="401" customFormat="false" ht="13.5" hidden="false" customHeight="false" outlineLevel="0" collapsed="false">
      <c r="A401" s="401" t="s">
        <v>6788</v>
      </c>
      <c r="B401" s="401" t="s">
        <v>6789</v>
      </c>
      <c r="C401" s="401" t="s">
        <v>6790</v>
      </c>
      <c r="D401" s="401" t="s">
        <v>6791</v>
      </c>
      <c r="E401" s="402"/>
      <c r="F401" s="401"/>
      <c r="G401" s="401" t="n">
        <v>5944</v>
      </c>
      <c r="H401" s="401" t="s">
        <v>6818</v>
      </c>
      <c r="I401" s="401" t="s">
        <v>727</v>
      </c>
      <c r="J401" s="401" t="s">
        <v>6404</v>
      </c>
      <c r="K401" s="402" t="n">
        <v>224.07</v>
      </c>
      <c r="L401" s="401" t="s">
        <v>6405</v>
      </c>
    </row>
    <row r="402" customFormat="false" ht="13.5" hidden="false" customHeight="false" outlineLevel="0" collapsed="false">
      <c r="A402" s="401" t="s">
        <v>6788</v>
      </c>
      <c r="B402" s="401" t="s">
        <v>6789</v>
      </c>
      <c r="C402" s="401" t="s">
        <v>6790</v>
      </c>
      <c r="D402" s="401" t="s">
        <v>6791</v>
      </c>
      <c r="E402" s="402"/>
      <c r="F402" s="401"/>
      <c r="G402" s="401" t="n">
        <v>5953</v>
      </c>
      <c r="H402" s="401" t="s">
        <v>6819</v>
      </c>
      <c r="I402" s="401" t="s">
        <v>727</v>
      </c>
      <c r="J402" s="401" t="s">
        <v>6404</v>
      </c>
      <c r="K402" s="402" t="n">
        <v>68.1</v>
      </c>
      <c r="L402" s="401" t="s">
        <v>6405</v>
      </c>
    </row>
    <row r="403" customFormat="false" ht="13.5" hidden="false" customHeight="false" outlineLevel="0" collapsed="false">
      <c r="A403" s="401" t="s">
        <v>6788</v>
      </c>
      <c r="B403" s="401" t="s">
        <v>6789</v>
      </c>
      <c r="C403" s="401" t="s">
        <v>6790</v>
      </c>
      <c r="D403" s="401" t="s">
        <v>6791</v>
      </c>
      <c r="E403" s="402"/>
      <c r="F403" s="401"/>
      <c r="G403" s="401" t="n">
        <v>6259</v>
      </c>
      <c r="H403" s="401" t="s">
        <v>6820</v>
      </c>
      <c r="I403" s="401" t="s">
        <v>727</v>
      </c>
      <c r="J403" s="401" t="s">
        <v>6404</v>
      </c>
      <c r="K403" s="402" t="n">
        <v>274.78</v>
      </c>
      <c r="L403" s="401" t="s">
        <v>6405</v>
      </c>
    </row>
    <row r="404" customFormat="false" ht="13.5" hidden="false" customHeight="false" outlineLevel="0" collapsed="false">
      <c r="A404" s="401" t="s">
        <v>6788</v>
      </c>
      <c r="B404" s="401" t="s">
        <v>6789</v>
      </c>
      <c r="C404" s="401" t="s">
        <v>6790</v>
      </c>
      <c r="D404" s="401" t="s">
        <v>6791</v>
      </c>
      <c r="E404" s="402"/>
      <c r="F404" s="401"/>
      <c r="G404" s="401" t="n">
        <v>6879</v>
      </c>
      <c r="H404" s="401" t="s">
        <v>6821</v>
      </c>
      <c r="I404" s="401" t="s">
        <v>727</v>
      </c>
      <c r="J404" s="401" t="s">
        <v>6404</v>
      </c>
      <c r="K404" s="402" t="n">
        <v>212.42</v>
      </c>
      <c r="L404" s="401" t="s">
        <v>6405</v>
      </c>
    </row>
    <row r="405" customFormat="false" ht="13.5" hidden="false" customHeight="false" outlineLevel="0" collapsed="false">
      <c r="A405" s="401" t="s">
        <v>6788</v>
      </c>
      <c r="B405" s="401" t="s">
        <v>6789</v>
      </c>
      <c r="C405" s="401" t="s">
        <v>6790</v>
      </c>
      <c r="D405" s="401" t="s">
        <v>6791</v>
      </c>
      <c r="E405" s="402"/>
      <c r="F405" s="401"/>
      <c r="G405" s="401" t="n">
        <v>7030</v>
      </c>
      <c r="H405" s="401" t="s">
        <v>6822</v>
      </c>
      <c r="I405" s="401" t="s">
        <v>727</v>
      </c>
      <c r="J405" s="401" t="s">
        <v>6404</v>
      </c>
      <c r="K405" s="402" t="n">
        <v>330.08</v>
      </c>
      <c r="L405" s="401" t="s">
        <v>6405</v>
      </c>
    </row>
    <row r="406" customFormat="false" ht="13.5" hidden="false" customHeight="false" outlineLevel="0" collapsed="false">
      <c r="A406" s="401" t="s">
        <v>6788</v>
      </c>
      <c r="B406" s="401" t="s">
        <v>6789</v>
      </c>
      <c r="C406" s="401" t="s">
        <v>6790</v>
      </c>
      <c r="D406" s="401" t="s">
        <v>6791</v>
      </c>
      <c r="E406" s="402"/>
      <c r="F406" s="401"/>
      <c r="G406" s="401" t="n">
        <v>7042</v>
      </c>
      <c r="H406" s="401" t="s">
        <v>6823</v>
      </c>
      <c r="I406" s="401" t="s">
        <v>727</v>
      </c>
      <c r="J406" s="401" t="s">
        <v>6476</v>
      </c>
      <c r="K406" s="402" t="n">
        <v>24.8</v>
      </c>
      <c r="L406" s="401" t="s">
        <v>6405</v>
      </c>
    </row>
    <row r="407" customFormat="false" ht="13.5" hidden="false" customHeight="false" outlineLevel="0" collapsed="false">
      <c r="A407" s="401" t="s">
        <v>6788</v>
      </c>
      <c r="B407" s="401" t="s">
        <v>6789</v>
      </c>
      <c r="C407" s="401" t="s">
        <v>6790</v>
      </c>
      <c r="D407" s="401" t="s">
        <v>6791</v>
      </c>
      <c r="E407" s="402"/>
      <c r="F407" s="401"/>
      <c r="G407" s="401" t="n">
        <v>7049</v>
      </c>
      <c r="H407" s="401" t="s">
        <v>6824</v>
      </c>
      <c r="I407" s="401" t="s">
        <v>727</v>
      </c>
      <c r="J407" s="401" t="s">
        <v>6404</v>
      </c>
      <c r="K407" s="402" t="n">
        <v>230.76</v>
      </c>
      <c r="L407" s="401" t="s">
        <v>6405</v>
      </c>
    </row>
    <row r="408" customFormat="false" ht="13.5" hidden="false" customHeight="false" outlineLevel="0" collapsed="false">
      <c r="A408" s="401" t="s">
        <v>6788</v>
      </c>
      <c r="B408" s="401" t="s">
        <v>6789</v>
      </c>
      <c r="C408" s="401" t="s">
        <v>6790</v>
      </c>
      <c r="D408" s="401" t="s">
        <v>6791</v>
      </c>
      <c r="E408" s="402"/>
      <c r="F408" s="401"/>
      <c r="G408" s="401" t="n">
        <v>67826</v>
      </c>
      <c r="H408" s="401" t="s">
        <v>6825</v>
      </c>
      <c r="I408" s="401" t="s">
        <v>727</v>
      </c>
      <c r="J408" s="401" t="s">
        <v>6404</v>
      </c>
      <c r="K408" s="402" t="n">
        <v>183.37</v>
      </c>
      <c r="L408" s="401" t="s">
        <v>6405</v>
      </c>
    </row>
    <row r="409" customFormat="false" ht="13.5" hidden="false" customHeight="false" outlineLevel="0" collapsed="false">
      <c r="A409" s="401" t="s">
        <v>6788</v>
      </c>
      <c r="B409" s="401" t="s">
        <v>6789</v>
      </c>
      <c r="C409" s="401" t="s">
        <v>6790</v>
      </c>
      <c r="D409" s="401" t="s">
        <v>6791</v>
      </c>
      <c r="E409" s="402"/>
      <c r="F409" s="401"/>
      <c r="G409" s="401" t="n">
        <v>73417</v>
      </c>
      <c r="H409" s="401" t="s">
        <v>6826</v>
      </c>
      <c r="I409" s="401" t="s">
        <v>727</v>
      </c>
      <c r="J409" s="401" t="s">
        <v>6404</v>
      </c>
      <c r="K409" s="402" t="n">
        <v>233.43</v>
      </c>
      <c r="L409" s="401" t="s">
        <v>6405</v>
      </c>
    </row>
    <row r="410" customFormat="false" ht="13.5" hidden="false" customHeight="false" outlineLevel="0" collapsed="false">
      <c r="A410" s="401" t="s">
        <v>6788</v>
      </c>
      <c r="B410" s="401" t="s">
        <v>6789</v>
      </c>
      <c r="C410" s="401" t="s">
        <v>6790</v>
      </c>
      <c r="D410" s="401" t="s">
        <v>6791</v>
      </c>
      <c r="E410" s="402"/>
      <c r="F410" s="401"/>
      <c r="G410" s="401" t="n">
        <v>73436</v>
      </c>
      <c r="H410" s="401" t="s">
        <v>6827</v>
      </c>
      <c r="I410" s="401" t="s">
        <v>727</v>
      </c>
      <c r="J410" s="401" t="s">
        <v>6404</v>
      </c>
      <c r="K410" s="402" t="n">
        <v>206.86</v>
      </c>
      <c r="L410" s="401" t="s">
        <v>6405</v>
      </c>
    </row>
    <row r="411" customFormat="false" ht="13.5" hidden="false" customHeight="false" outlineLevel="0" collapsed="false">
      <c r="A411" s="401" t="s">
        <v>6788</v>
      </c>
      <c r="B411" s="401" t="s">
        <v>6789</v>
      </c>
      <c r="C411" s="401" t="s">
        <v>6790</v>
      </c>
      <c r="D411" s="401" t="s">
        <v>6791</v>
      </c>
      <c r="E411" s="402"/>
      <c r="F411" s="401"/>
      <c r="G411" s="401" t="n">
        <v>73467</v>
      </c>
      <c r="H411" s="401" t="s">
        <v>6828</v>
      </c>
      <c r="I411" s="401" t="s">
        <v>727</v>
      </c>
      <c r="J411" s="401" t="s">
        <v>6404</v>
      </c>
      <c r="K411" s="402" t="n">
        <v>174.76</v>
      </c>
      <c r="L411" s="401" t="s">
        <v>6405</v>
      </c>
    </row>
    <row r="412" customFormat="false" ht="13.5" hidden="false" customHeight="false" outlineLevel="0" collapsed="false">
      <c r="A412" s="401" t="s">
        <v>6788</v>
      </c>
      <c r="B412" s="401" t="s">
        <v>6789</v>
      </c>
      <c r="C412" s="401" t="s">
        <v>6790</v>
      </c>
      <c r="D412" s="401" t="s">
        <v>6791</v>
      </c>
      <c r="E412" s="402"/>
      <c r="F412" s="401"/>
      <c r="G412" s="401" t="n">
        <v>73536</v>
      </c>
      <c r="H412" s="401" t="s">
        <v>6829</v>
      </c>
      <c r="I412" s="401" t="s">
        <v>727</v>
      </c>
      <c r="J412" s="401" t="s">
        <v>6476</v>
      </c>
      <c r="K412" s="402" t="n">
        <v>20.98</v>
      </c>
      <c r="L412" s="401" t="s">
        <v>6405</v>
      </c>
    </row>
    <row r="413" customFormat="false" ht="13.5" hidden="false" customHeight="false" outlineLevel="0" collapsed="false">
      <c r="A413" s="401" t="s">
        <v>6788</v>
      </c>
      <c r="B413" s="401" t="s">
        <v>6789</v>
      </c>
      <c r="C413" s="401" t="s">
        <v>6790</v>
      </c>
      <c r="D413" s="401" t="s">
        <v>6791</v>
      </c>
      <c r="E413" s="402"/>
      <c r="F413" s="401"/>
      <c r="G413" s="401" t="n">
        <v>83362</v>
      </c>
      <c r="H413" s="401" t="s">
        <v>6830</v>
      </c>
      <c r="I413" s="401" t="s">
        <v>727</v>
      </c>
      <c r="J413" s="401" t="s">
        <v>6404</v>
      </c>
      <c r="K413" s="402" t="n">
        <v>283.87</v>
      </c>
      <c r="L413" s="401" t="s">
        <v>6405</v>
      </c>
    </row>
    <row r="414" customFormat="false" ht="13.5" hidden="false" customHeight="false" outlineLevel="0" collapsed="false">
      <c r="A414" s="401" t="s">
        <v>6788</v>
      </c>
      <c r="B414" s="401" t="s">
        <v>6789</v>
      </c>
      <c r="C414" s="401" t="s">
        <v>6790</v>
      </c>
      <c r="D414" s="401" t="s">
        <v>6791</v>
      </c>
      <c r="E414" s="402"/>
      <c r="F414" s="401"/>
      <c r="G414" s="401" t="n">
        <v>83765</v>
      </c>
      <c r="H414" s="401" t="s">
        <v>6831</v>
      </c>
      <c r="I414" s="401" t="s">
        <v>727</v>
      </c>
      <c r="J414" s="401" t="s">
        <v>6404</v>
      </c>
      <c r="K414" s="402" t="n">
        <v>106</v>
      </c>
      <c r="L414" s="401" t="s">
        <v>6405</v>
      </c>
    </row>
    <row r="415" customFormat="false" ht="13.5" hidden="false" customHeight="false" outlineLevel="0" collapsed="false">
      <c r="A415" s="401" t="s">
        <v>6788</v>
      </c>
      <c r="B415" s="401" t="s">
        <v>6789</v>
      </c>
      <c r="C415" s="401" t="s">
        <v>6790</v>
      </c>
      <c r="D415" s="401" t="s">
        <v>6791</v>
      </c>
      <c r="E415" s="402"/>
      <c r="F415" s="401"/>
      <c r="G415" s="401" t="n">
        <v>87445</v>
      </c>
      <c r="H415" s="401" t="s">
        <v>6832</v>
      </c>
      <c r="I415" s="401" t="s">
        <v>727</v>
      </c>
      <c r="J415" s="401" t="s">
        <v>6476</v>
      </c>
      <c r="K415" s="402" t="n">
        <v>6.33</v>
      </c>
      <c r="L415" s="401" t="s">
        <v>6405</v>
      </c>
    </row>
    <row r="416" customFormat="false" ht="13.5" hidden="false" customHeight="false" outlineLevel="0" collapsed="false">
      <c r="A416" s="401" t="s">
        <v>6788</v>
      </c>
      <c r="B416" s="401" t="s">
        <v>6789</v>
      </c>
      <c r="C416" s="401" t="s">
        <v>6790</v>
      </c>
      <c r="D416" s="401" t="s">
        <v>6791</v>
      </c>
      <c r="E416" s="402"/>
      <c r="F416" s="401"/>
      <c r="G416" s="401" t="n">
        <v>88386</v>
      </c>
      <c r="H416" s="401" t="s">
        <v>6833</v>
      </c>
      <c r="I416" s="401" t="s">
        <v>727</v>
      </c>
      <c r="J416" s="401" t="s">
        <v>6476</v>
      </c>
      <c r="K416" s="402" t="n">
        <v>3.8</v>
      </c>
      <c r="L416" s="401" t="s">
        <v>6405</v>
      </c>
    </row>
    <row r="417" customFormat="false" ht="13.5" hidden="false" customHeight="false" outlineLevel="0" collapsed="false">
      <c r="A417" s="401" t="s">
        <v>6788</v>
      </c>
      <c r="B417" s="401" t="s">
        <v>6789</v>
      </c>
      <c r="C417" s="401" t="s">
        <v>6790</v>
      </c>
      <c r="D417" s="401" t="s">
        <v>6791</v>
      </c>
      <c r="E417" s="402"/>
      <c r="F417" s="401"/>
      <c r="G417" s="401" t="n">
        <v>88393</v>
      </c>
      <c r="H417" s="401" t="s">
        <v>6834</v>
      </c>
      <c r="I417" s="401" t="s">
        <v>727</v>
      </c>
      <c r="J417" s="401" t="s">
        <v>6476</v>
      </c>
      <c r="K417" s="402" t="n">
        <v>5.06</v>
      </c>
      <c r="L417" s="401" t="s">
        <v>6405</v>
      </c>
    </row>
    <row r="418" customFormat="false" ht="13.5" hidden="false" customHeight="false" outlineLevel="0" collapsed="false">
      <c r="A418" s="401" t="s">
        <v>6788</v>
      </c>
      <c r="B418" s="401" t="s">
        <v>6789</v>
      </c>
      <c r="C418" s="401" t="s">
        <v>6790</v>
      </c>
      <c r="D418" s="401" t="s">
        <v>6791</v>
      </c>
      <c r="E418" s="402"/>
      <c r="F418" s="401"/>
      <c r="G418" s="401" t="n">
        <v>88399</v>
      </c>
      <c r="H418" s="401" t="s">
        <v>6835</v>
      </c>
      <c r="I418" s="401" t="s">
        <v>727</v>
      </c>
      <c r="J418" s="401" t="s">
        <v>6476</v>
      </c>
      <c r="K418" s="402" t="n">
        <v>2.99</v>
      </c>
      <c r="L418" s="401" t="s">
        <v>6405</v>
      </c>
    </row>
    <row r="419" customFormat="false" ht="13.5" hidden="false" customHeight="false" outlineLevel="0" collapsed="false">
      <c r="A419" s="401" t="s">
        <v>6788</v>
      </c>
      <c r="B419" s="401" t="s">
        <v>6789</v>
      </c>
      <c r="C419" s="401" t="s">
        <v>6790</v>
      </c>
      <c r="D419" s="401" t="s">
        <v>6791</v>
      </c>
      <c r="E419" s="402"/>
      <c r="F419" s="401"/>
      <c r="G419" s="401" t="n">
        <v>88418</v>
      </c>
      <c r="H419" s="401" t="s">
        <v>6836</v>
      </c>
      <c r="I419" s="401" t="s">
        <v>727</v>
      </c>
      <c r="J419" s="401" t="s">
        <v>6476</v>
      </c>
      <c r="K419" s="402" t="n">
        <v>14.17</v>
      </c>
      <c r="L419" s="401" t="s">
        <v>6405</v>
      </c>
    </row>
    <row r="420" customFormat="false" ht="13.5" hidden="false" customHeight="false" outlineLevel="0" collapsed="false">
      <c r="A420" s="401" t="s">
        <v>6788</v>
      </c>
      <c r="B420" s="401" t="s">
        <v>6789</v>
      </c>
      <c r="C420" s="401" t="s">
        <v>6790</v>
      </c>
      <c r="D420" s="401" t="s">
        <v>6791</v>
      </c>
      <c r="E420" s="402"/>
      <c r="F420" s="401"/>
      <c r="G420" s="401" t="n">
        <v>88433</v>
      </c>
      <c r="H420" s="401" t="s">
        <v>6837</v>
      </c>
      <c r="I420" s="401" t="s">
        <v>727</v>
      </c>
      <c r="J420" s="401" t="s">
        <v>6476</v>
      </c>
      <c r="K420" s="402" t="n">
        <v>18.59</v>
      </c>
      <c r="L420" s="401" t="s">
        <v>6405</v>
      </c>
    </row>
    <row r="421" customFormat="false" ht="13.5" hidden="false" customHeight="false" outlineLevel="0" collapsed="false">
      <c r="A421" s="401" t="s">
        <v>6788</v>
      </c>
      <c r="B421" s="401" t="s">
        <v>6789</v>
      </c>
      <c r="C421" s="401" t="s">
        <v>6790</v>
      </c>
      <c r="D421" s="401" t="s">
        <v>6791</v>
      </c>
      <c r="E421" s="402"/>
      <c r="F421" s="401"/>
      <c r="G421" s="401" t="n">
        <v>88830</v>
      </c>
      <c r="H421" s="401" t="s">
        <v>6838</v>
      </c>
      <c r="I421" s="401" t="s">
        <v>727</v>
      </c>
      <c r="J421" s="401" t="s">
        <v>6476</v>
      </c>
      <c r="K421" s="402" t="n">
        <v>1.47</v>
      </c>
      <c r="L421" s="401" t="s">
        <v>6405</v>
      </c>
    </row>
    <row r="422" customFormat="false" ht="13.5" hidden="false" customHeight="false" outlineLevel="0" collapsed="false">
      <c r="A422" s="401" t="s">
        <v>6788</v>
      </c>
      <c r="B422" s="401" t="s">
        <v>6789</v>
      </c>
      <c r="C422" s="401" t="s">
        <v>6790</v>
      </c>
      <c r="D422" s="401" t="s">
        <v>6791</v>
      </c>
      <c r="E422" s="402"/>
      <c r="F422" s="401"/>
      <c r="G422" s="401" t="n">
        <v>88843</v>
      </c>
      <c r="H422" s="401" t="s">
        <v>6839</v>
      </c>
      <c r="I422" s="401" t="s">
        <v>727</v>
      </c>
      <c r="J422" s="401" t="s">
        <v>6404</v>
      </c>
      <c r="K422" s="402" t="n">
        <v>217.63</v>
      </c>
      <c r="L422" s="401" t="s">
        <v>6405</v>
      </c>
    </row>
    <row r="423" customFormat="false" ht="13.5" hidden="false" customHeight="false" outlineLevel="0" collapsed="false">
      <c r="A423" s="401" t="s">
        <v>6788</v>
      </c>
      <c r="B423" s="401" t="s">
        <v>6789</v>
      </c>
      <c r="C423" s="401" t="s">
        <v>6790</v>
      </c>
      <c r="D423" s="401" t="s">
        <v>6791</v>
      </c>
      <c r="E423" s="402"/>
      <c r="F423" s="401"/>
      <c r="G423" s="401" t="n">
        <v>88907</v>
      </c>
      <c r="H423" s="401" t="s">
        <v>6840</v>
      </c>
      <c r="I423" s="401" t="s">
        <v>727</v>
      </c>
      <c r="J423" s="401" t="s">
        <v>6404</v>
      </c>
      <c r="K423" s="402" t="n">
        <v>263.43</v>
      </c>
      <c r="L423" s="401" t="s">
        <v>6405</v>
      </c>
    </row>
    <row r="424" customFormat="false" ht="13.5" hidden="false" customHeight="false" outlineLevel="0" collapsed="false">
      <c r="A424" s="401" t="s">
        <v>6788</v>
      </c>
      <c r="B424" s="401" t="s">
        <v>6789</v>
      </c>
      <c r="C424" s="401" t="s">
        <v>6790</v>
      </c>
      <c r="D424" s="401" t="s">
        <v>6791</v>
      </c>
      <c r="E424" s="402"/>
      <c r="F424" s="401"/>
      <c r="G424" s="401" t="n">
        <v>89021</v>
      </c>
      <c r="H424" s="401" t="s">
        <v>6841</v>
      </c>
      <c r="I424" s="401" t="s">
        <v>727</v>
      </c>
      <c r="J424" s="401" t="s">
        <v>6404</v>
      </c>
      <c r="K424" s="402" t="n">
        <v>1.81</v>
      </c>
      <c r="L424" s="401" t="s">
        <v>6405</v>
      </c>
    </row>
    <row r="425" customFormat="false" ht="13.5" hidden="false" customHeight="false" outlineLevel="0" collapsed="false">
      <c r="A425" s="401" t="s">
        <v>6788</v>
      </c>
      <c r="B425" s="401" t="s">
        <v>6789</v>
      </c>
      <c r="C425" s="401" t="s">
        <v>6790</v>
      </c>
      <c r="D425" s="401" t="s">
        <v>6791</v>
      </c>
      <c r="E425" s="402"/>
      <c r="F425" s="401"/>
      <c r="G425" s="401" t="n">
        <v>89028</v>
      </c>
      <c r="H425" s="401" t="s">
        <v>6842</v>
      </c>
      <c r="I425" s="401" t="s">
        <v>727</v>
      </c>
      <c r="J425" s="401" t="s">
        <v>6404</v>
      </c>
      <c r="K425" s="402" t="n">
        <v>306.35</v>
      </c>
      <c r="L425" s="401" t="s">
        <v>6405</v>
      </c>
    </row>
    <row r="426" customFormat="false" ht="13.5" hidden="false" customHeight="false" outlineLevel="0" collapsed="false">
      <c r="A426" s="401" t="s">
        <v>6788</v>
      </c>
      <c r="B426" s="401" t="s">
        <v>6789</v>
      </c>
      <c r="C426" s="401" t="s">
        <v>6790</v>
      </c>
      <c r="D426" s="401" t="s">
        <v>6791</v>
      </c>
      <c r="E426" s="402"/>
      <c r="F426" s="401"/>
      <c r="G426" s="401" t="n">
        <v>89032</v>
      </c>
      <c r="H426" s="401" t="s">
        <v>6843</v>
      </c>
      <c r="I426" s="401" t="s">
        <v>727</v>
      </c>
      <c r="J426" s="401" t="s">
        <v>6404</v>
      </c>
      <c r="K426" s="402" t="n">
        <v>193.64</v>
      </c>
      <c r="L426" s="401" t="s">
        <v>6405</v>
      </c>
    </row>
    <row r="427" customFormat="false" ht="13.5" hidden="false" customHeight="false" outlineLevel="0" collapsed="false">
      <c r="A427" s="401" t="s">
        <v>6788</v>
      </c>
      <c r="B427" s="401" t="s">
        <v>6789</v>
      </c>
      <c r="C427" s="401" t="s">
        <v>6790</v>
      </c>
      <c r="D427" s="401" t="s">
        <v>6791</v>
      </c>
      <c r="E427" s="402"/>
      <c r="F427" s="401"/>
      <c r="G427" s="401" t="n">
        <v>89035</v>
      </c>
      <c r="H427" s="401" t="s">
        <v>6844</v>
      </c>
      <c r="I427" s="401" t="s">
        <v>727</v>
      </c>
      <c r="J427" s="401" t="s">
        <v>6404</v>
      </c>
      <c r="K427" s="402" t="n">
        <v>135.59</v>
      </c>
      <c r="L427" s="401" t="s">
        <v>6405</v>
      </c>
    </row>
    <row r="428" customFormat="false" ht="13.5" hidden="false" customHeight="false" outlineLevel="0" collapsed="false">
      <c r="A428" s="401" t="s">
        <v>6788</v>
      </c>
      <c r="B428" s="401" t="s">
        <v>6789</v>
      </c>
      <c r="C428" s="401" t="s">
        <v>6790</v>
      </c>
      <c r="D428" s="401" t="s">
        <v>6791</v>
      </c>
      <c r="E428" s="402"/>
      <c r="F428" s="401"/>
      <c r="G428" s="401" t="n">
        <v>89225</v>
      </c>
      <c r="H428" s="401" t="s">
        <v>6845</v>
      </c>
      <c r="I428" s="401" t="s">
        <v>727</v>
      </c>
      <c r="J428" s="401" t="s">
        <v>6476</v>
      </c>
      <c r="K428" s="402" t="n">
        <v>4.55</v>
      </c>
      <c r="L428" s="401" t="s">
        <v>6405</v>
      </c>
    </row>
    <row r="429" customFormat="false" ht="13.5" hidden="false" customHeight="false" outlineLevel="0" collapsed="false">
      <c r="A429" s="401" t="s">
        <v>6788</v>
      </c>
      <c r="B429" s="401" t="s">
        <v>6789</v>
      </c>
      <c r="C429" s="401" t="s">
        <v>6790</v>
      </c>
      <c r="D429" s="401" t="s">
        <v>6791</v>
      </c>
      <c r="E429" s="402"/>
      <c r="F429" s="401"/>
      <c r="G429" s="401" t="n">
        <v>89234</v>
      </c>
      <c r="H429" s="401" t="s">
        <v>6846</v>
      </c>
      <c r="I429" s="401" t="s">
        <v>727</v>
      </c>
      <c r="J429" s="401" t="s">
        <v>6404</v>
      </c>
      <c r="K429" s="402" t="n">
        <v>641.78</v>
      </c>
      <c r="L429" s="401" t="s">
        <v>6405</v>
      </c>
    </row>
    <row r="430" customFormat="false" ht="13.5" hidden="false" customHeight="false" outlineLevel="0" collapsed="false">
      <c r="A430" s="401" t="s">
        <v>6788</v>
      </c>
      <c r="B430" s="401" t="s">
        <v>6789</v>
      </c>
      <c r="C430" s="401" t="s">
        <v>6790</v>
      </c>
      <c r="D430" s="401" t="s">
        <v>6791</v>
      </c>
      <c r="E430" s="402"/>
      <c r="F430" s="401"/>
      <c r="G430" s="401" t="n">
        <v>89242</v>
      </c>
      <c r="H430" s="401" t="s">
        <v>6847</v>
      </c>
      <c r="I430" s="401" t="s">
        <v>727</v>
      </c>
      <c r="J430" s="401" t="s">
        <v>6404</v>
      </c>
      <c r="K430" s="402" t="n">
        <v>1531.26</v>
      </c>
      <c r="L430" s="401" t="s">
        <v>6405</v>
      </c>
    </row>
    <row r="431" customFormat="false" ht="13.5" hidden="false" customHeight="false" outlineLevel="0" collapsed="false">
      <c r="A431" s="401" t="s">
        <v>6788</v>
      </c>
      <c r="B431" s="401" t="s">
        <v>6789</v>
      </c>
      <c r="C431" s="401" t="s">
        <v>6790</v>
      </c>
      <c r="D431" s="401" t="s">
        <v>6791</v>
      </c>
      <c r="E431" s="402"/>
      <c r="F431" s="401"/>
      <c r="G431" s="401" t="n">
        <v>89250</v>
      </c>
      <c r="H431" s="401" t="s">
        <v>6848</v>
      </c>
      <c r="I431" s="401" t="s">
        <v>727</v>
      </c>
      <c r="J431" s="401" t="s">
        <v>6404</v>
      </c>
      <c r="K431" s="402" t="n">
        <v>1324.63</v>
      </c>
      <c r="L431" s="401" t="s">
        <v>6405</v>
      </c>
    </row>
    <row r="432" customFormat="false" ht="13.5" hidden="false" customHeight="false" outlineLevel="0" collapsed="false">
      <c r="A432" s="401" t="s">
        <v>6788</v>
      </c>
      <c r="B432" s="401" t="s">
        <v>6789</v>
      </c>
      <c r="C432" s="401" t="s">
        <v>6790</v>
      </c>
      <c r="D432" s="401" t="s">
        <v>6791</v>
      </c>
      <c r="E432" s="402"/>
      <c r="F432" s="401"/>
      <c r="G432" s="401" t="n">
        <v>89257</v>
      </c>
      <c r="H432" s="401" t="s">
        <v>6849</v>
      </c>
      <c r="I432" s="401" t="s">
        <v>727</v>
      </c>
      <c r="J432" s="401" t="s">
        <v>6404</v>
      </c>
      <c r="K432" s="402" t="n">
        <v>357.65</v>
      </c>
      <c r="L432" s="401" t="s">
        <v>6405</v>
      </c>
    </row>
    <row r="433" customFormat="false" ht="13.5" hidden="false" customHeight="false" outlineLevel="0" collapsed="false">
      <c r="A433" s="401" t="s">
        <v>6788</v>
      </c>
      <c r="B433" s="401" t="s">
        <v>6789</v>
      </c>
      <c r="C433" s="401" t="s">
        <v>6790</v>
      </c>
      <c r="D433" s="401" t="s">
        <v>6791</v>
      </c>
      <c r="E433" s="402"/>
      <c r="F433" s="401"/>
      <c r="G433" s="401" t="n">
        <v>89272</v>
      </c>
      <c r="H433" s="401" t="s">
        <v>6850</v>
      </c>
      <c r="I433" s="401" t="s">
        <v>727</v>
      </c>
      <c r="J433" s="401" t="s">
        <v>6404</v>
      </c>
      <c r="K433" s="402" t="n">
        <v>200.96</v>
      </c>
      <c r="L433" s="401" t="s">
        <v>6405</v>
      </c>
    </row>
    <row r="434" customFormat="false" ht="13.5" hidden="false" customHeight="false" outlineLevel="0" collapsed="false">
      <c r="A434" s="401" t="s">
        <v>6788</v>
      </c>
      <c r="B434" s="401" t="s">
        <v>6789</v>
      </c>
      <c r="C434" s="401" t="s">
        <v>6790</v>
      </c>
      <c r="D434" s="401" t="s">
        <v>6791</v>
      </c>
      <c r="E434" s="402"/>
      <c r="F434" s="401"/>
      <c r="G434" s="401" t="n">
        <v>89278</v>
      </c>
      <c r="H434" s="401" t="s">
        <v>6851</v>
      </c>
      <c r="I434" s="401" t="s">
        <v>727</v>
      </c>
      <c r="J434" s="401" t="s">
        <v>6476</v>
      </c>
      <c r="K434" s="402" t="n">
        <v>14.54</v>
      </c>
      <c r="L434" s="401" t="s">
        <v>6405</v>
      </c>
    </row>
    <row r="435" customFormat="false" ht="13.5" hidden="false" customHeight="false" outlineLevel="0" collapsed="false">
      <c r="A435" s="401" t="s">
        <v>6788</v>
      </c>
      <c r="B435" s="401" t="s">
        <v>6789</v>
      </c>
      <c r="C435" s="401" t="s">
        <v>6790</v>
      </c>
      <c r="D435" s="401" t="s">
        <v>6791</v>
      </c>
      <c r="E435" s="402"/>
      <c r="F435" s="401"/>
      <c r="G435" s="401" t="n">
        <v>89843</v>
      </c>
      <c r="H435" s="401" t="s">
        <v>6852</v>
      </c>
      <c r="I435" s="401" t="s">
        <v>727</v>
      </c>
      <c r="J435" s="401" t="s">
        <v>6404</v>
      </c>
      <c r="K435" s="402" t="n">
        <v>219.39</v>
      </c>
      <c r="L435" s="401" t="s">
        <v>6405</v>
      </c>
    </row>
    <row r="436" customFormat="false" ht="13.5" hidden="false" customHeight="false" outlineLevel="0" collapsed="false">
      <c r="A436" s="401" t="s">
        <v>6788</v>
      </c>
      <c r="B436" s="401" t="s">
        <v>6789</v>
      </c>
      <c r="C436" s="401" t="s">
        <v>6790</v>
      </c>
      <c r="D436" s="401" t="s">
        <v>6791</v>
      </c>
      <c r="E436" s="402"/>
      <c r="F436" s="401"/>
      <c r="G436" s="401" t="n">
        <v>89876</v>
      </c>
      <c r="H436" s="401" t="s">
        <v>6853</v>
      </c>
      <c r="I436" s="401" t="s">
        <v>727</v>
      </c>
      <c r="J436" s="401" t="s">
        <v>6404</v>
      </c>
      <c r="K436" s="402" t="n">
        <v>334.52</v>
      </c>
      <c r="L436" s="401" t="s">
        <v>6405</v>
      </c>
    </row>
    <row r="437" customFormat="false" ht="13.5" hidden="false" customHeight="false" outlineLevel="0" collapsed="false">
      <c r="A437" s="401" t="s">
        <v>6788</v>
      </c>
      <c r="B437" s="401" t="s">
        <v>6789</v>
      </c>
      <c r="C437" s="401" t="s">
        <v>6790</v>
      </c>
      <c r="D437" s="401" t="s">
        <v>6791</v>
      </c>
      <c r="E437" s="402"/>
      <c r="F437" s="401"/>
      <c r="G437" s="401" t="n">
        <v>89883</v>
      </c>
      <c r="H437" s="401" t="s">
        <v>6854</v>
      </c>
      <c r="I437" s="401" t="s">
        <v>727</v>
      </c>
      <c r="J437" s="401" t="s">
        <v>6404</v>
      </c>
      <c r="K437" s="402" t="n">
        <v>374.89</v>
      </c>
      <c r="L437" s="401" t="s">
        <v>6405</v>
      </c>
    </row>
    <row r="438" customFormat="false" ht="13.5" hidden="false" customHeight="false" outlineLevel="0" collapsed="false">
      <c r="A438" s="401" t="s">
        <v>6788</v>
      </c>
      <c r="B438" s="401" t="s">
        <v>6789</v>
      </c>
      <c r="C438" s="401" t="s">
        <v>6790</v>
      </c>
      <c r="D438" s="401" t="s">
        <v>6791</v>
      </c>
      <c r="E438" s="402"/>
      <c r="F438" s="401"/>
      <c r="G438" s="401" t="n">
        <v>90586</v>
      </c>
      <c r="H438" s="401" t="s">
        <v>766</v>
      </c>
      <c r="I438" s="401" t="s">
        <v>727</v>
      </c>
      <c r="J438" s="401" t="s">
        <v>6404</v>
      </c>
      <c r="K438" s="402" t="n">
        <v>1.24</v>
      </c>
      <c r="L438" s="401" t="s">
        <v>6405</v>
      </c>
    </row>
    <row r="439" customFormat="false" ht="13.5" hidden="false" customHeight="false" outlineLevel="0" collapsed="false">
      <c r="A439" s="401" t="s">
        <v>6788</v>
      </c>
      <c r="B439" s="401" t="s">
        <v>6789</v>
      </c>
      <c r="C439" s="401" t="s">
        <v>6790</v>
      </c>
      <c r="D439" s="401" t="s">
        <v>6791</v>
      </c>
      <c r="E439" s="402"/>
      <c r="F439" s="401"/>
      <c r="G439" s="401" t="n">
        <v>90625</v>
      </c>
      <c r="H439" s="401" t="s">
        <v>6855</v>
      </c>
      <c r="I439" s="401" t="s">
        <v>727</v>
      </c>
      <c r="J439" s="401" t="s">
        <v>6476</v>
      </c>
      <c r="K439" s="402" t="n">
        <v>4.97</v>
      </c>
      <c r="L439" s="401" t="s">
        <v>6405</v>
      </c>
    </row>
    <row r="440" customFormat="false" ht="13.5" hidden="false" customHeight="false" outlineLevel="0" collapsed="false">
      <c r="A440" s="401" t="s">
        <v>6788</v>
      </c>
      <c r="B440" s="401" t="s">
        <v>6789</v>
      </c>
      <c r="C440" s="401" t="s">
        <v>6790</v>
      </c>
      <c r="D440" s="401" t="s">
        <v>6791</v>
      </c>
      <c r="E440" s="402"/>
      <c r="F440" s="401"/>
      <c r="G440" s="401" t="n">
        <v>90631</v>
      </c>
      <c r="H440" s="401" t="s">
        <v>6856</v>
      </c>
      <c r="I440" s="401" t="s">
        <v>727</v>
      </c>
      <c r="J440" s="401" t="s">
        <v>6404</v>
      </c>
      <c r="K440" s="402" t="n">
        <v>136.93</v>
      </c>
      <c r="L440" s="401" t="s">
        <v>6405</v>
      </c>
    </row>
    <row r="441" customFormat="false" ht="13.5" hidden="false" customHeight="false" outlineLevel="0" collapsed="false">
      <c r="A441" s="401" t="s">
        <v>6788</v>
      </c>
      <c r="B441" s="401" t="s">
        <v>6789</v>
      </c>
      <c r="C441" s="401" t="s">
        <v>6790</v>
      </c>
      <c r="D441" s="401" t="s">
        <v>6791</v>
      </c>
      <c r="E441" s="402"/>
      <c r="F441" s="401"/>
      <c r="G441" s="401" t="n">
        <v>90637</v>
      </c>
      <c r="H441" s="401" t="s">
        <v>6857</v>
      </c>
      <c r="I441" s="401" t="s">
        <v>727</v>
      </c>
      <c r="J441" s="401" t="s">
        <v>6476</v>
      </c>
      <c r="K441" s="402" t="n">
        <v>13.25</v>
      </c>
      <c r="L441" s="401" t="s">
        <v>6405</v>
      </c>
    </row>
    <row r="442" customFormat="false" ht="13.5" hidden="false" customHeight="false" outlineLevel="0" collapsed="false">
      <c r="A442" s="401" t="s">
        <v>6788</v>
      </c>
      <c r="B442" s="401" t="s">
        <v>6789</v>
      </c>
      <c r="C442" s="401" t="s">
        <v>6790</v>
      </c>
      <c r="D442" s="401" t="s">
        <v>6791</v>
      </c>
      <c r="E442" s="402"/>
      <c r="F442" s="401"/>
      <c r="G442" s="401" t="n">
        <v>90643</v>
      </c>
      <c r="H442" s="401" t="s">
        <v>6858</v>
      </c>
      <c r="I442" s="401" t="s">
        <v>727</v>
      </c>
      <c r="J442" s="401" t="s">
        <v>6476</v>
      </c>
      <c r="K442" s="402" t="n">
        <v>30.22</v>
      </c>
      <c r="L442" s="401" t="s">
        <v>6405</v>
      </c>
    </row>
    <row r="443" customFormat="false" ht="13.5" hidden="false" customHeight="false" outlineLevel="0" collapsed="false">
      <c r="A443" s="401" t="s">
        <v>6788</v>
      </c>
      <c r="B443" s="401" t="s">
        <v>6789</v>
      </c>
      <c r="C443" s="401" t="s">
        <v>6790</v>
      </c>
      <c r="D443" s="401" t="s">
        <v>6791</v>
      </c>
      <c r="E443" s="402"/>
      <c r="F443" s="401"/>
      <c r="G443" s="401" t="n">
        <v>90650</v>
      </c>
      <c r="H443" s="401" t="s">
        <v>6859</v>
      </c>
      <c r="I443" s="401" t="s">
        <v>727</v>
      </c>
      <c r="J443" s="401" t="s">
        <v>6476</v>
      </c>
      <c r="K443" s="402" t="n">
        <v>7.61</v>
      </c>
      <c r="L443" s="401" t="s">
        <v>6405</v>
      </c>
    </row>
    <row r="444" customFormat="false" ht="13.5" hidden="false" customHeight="false" outlineLevel="0" collapsed="false">
      <c r="A444" s="401" t="s">
        <v>6788</v>
      </c>
      <c r="B444" s="401" t="s">
        <v>6789</v>
      </c>
      <c r="C444" s="401" t="s">
        <v>6790</v>
      </c>
      <c r="D444" s="401" t="s">
        <v>6791</v>
      </c>
      <c r="E444" s="402"/>
      <c r="F444" s="401"/>
      <c r="G444" s="401" t="n">
        <v>90656</v>
      </c>
      <c r="H444" s="401" t="s">
        <v>6860</v>
      </c>
      <c r="I444" s="401" t="s">
        <v>727</v>
      </c>
      <c r="J444" s="401" t="s">
        <v>6476</v>
      </c>
      <c r="K444" s="402" t="n">
        <v>13.03</v>
      </c>
      <c r="L444" s="401" t="s">
        <v>6405</v>
      </c>
    </row>
    <row r="445" customFormat="false" ht="13.5" hidden="false" customHeight="false" outlineLevel="0" collapsed="false">
      <c r="A445" s="401" t="s">
        <v>6788</v>
      </c>
      <c r="B445" s="401" t="s">
        <v>6789</v>
      </c>
      <c r="C445" s="401" t="s">
        <v>6790</v>
      </c>
      <c r="D445" s="401" t="s">
        <v>6791</v>
      </c>
      <c r="E445" s="402"/>
      <c r="F445" s="401"/>
      <c r="G445" s="401" t="n">
        <v>90662</v>
      </c>
      <c r="H445" s="401" t="s">
        <v>6861</v>
      </c>
      <c r="I445" s="401" t="s">
        <v>727</v>
      </c>
      <c r="J445" s="401" t="s">
        <v>6476</v>
      </c>
      <c r="K445" s="402" t="n">
        <v>13.71</v>
      </c>
      <c r="L445" s="401" t="s">
        <v>6405</v>
      </c>
    </row>
    <row r="446" customFormat="false" ht="13.5" hidden="false" customHeight="false" outlineLevel="0" collapsed="false">
      <c r="A446" s="401" t="s">
        <v>6788</v>
      </c>
      <c r="B446" s="401" t="s">
        <v>6789</v>
      </c>
      <c r="C446" s="401" t="s">
        <v>6790</v>
      </c>
      <c r="D446" s="401" t="s">
        <v>6791</v>
      </c>
      <c r="E446" s="402"/>
      <c r="F446" s="401"/>
      <c r="G446" s="401" t="n">
        <v>90668</v>
      </c>
      <c r="H446" s="401" t="s">
        <v>6862</v>
      </c>
      <c r="I446" s="401" t="s">
        <v>727</v>
      </c>
      <c r="J446" s="401" t="s">
        <v>6404</v>
      </c>
      <c r="K446" s="402" t="n">
        <v>31.16</v>
      </c>
      <c r="L446" s="401" t="s">
        <v>6405</v>
      </c>
    </row>
    <row r="447" customFormat="false" ht="13.5" hidden="false" customHeight="false" outlineLevel="0" collapsed="false">
      <c r="A447" s="401" t="s">
        <v>6788</v>
      </c>
      <c r="B447" s="401" t="s">
        <v>6789</v>
      </c>
      <c r="C447" s="401" t="s">
        <v>6790</v>
      </c>
      <c r="D447" s="401" t="s">
        <v>6791</v>
      </c>
      <c r="E447" s="402"/>
      <c r="F447" s="401"/>
      <c r="G447" s="401" t="n">
        <v>90674</v>
      </c>
      <c r="H447" s="401" t="s">
        <v>6863</v>
      </c>
      <c r="I447" s="401" t="s">
        <v>727</v>
      </c>
      <c r="J447" s="401" t="s">
        <v>6404</v>
      </c>
      <c r="K447" s="402" t="n">
        <v>700.98</v>
      </c>
      <c r="L447" s="401" t="s">
        <v>6405</v>
      </c>
    </row>
    <row r="448" customFormat="false" ht="13.5" hidden="false" customHeight="false" outlineLevel="0" collapsed="false">
      <c r="A448" s="401" t="s">
        <v>6788</v>
      </c>
      <c r="B448" s="401" t="s">
        <v>6789</v>
      </c>
      <c r="C448" s="401" t="s">
        <v>6790</v>
      </c>
      <c r="D448" s="401" t="s">
        <v>6791</v>
      </c>
      <c r="E448" s="402"/>
      <c r="F448" s="401"/>
      <c r="G448" s="401" t="n">
        <v>90680</v>
      </c>
      <c r="H448" s="401" t="s">
        <v>758</v>
      </c>
      <c r="I448" s="401" t="s">
        <v>727</v>
      </c>
      <c r="J448" s="401" t="s">
        <v>6404</v>
      </c>
      <c r="K448" s="402" t="n">
        <v>409.23</v>
      </c>
      <c r="L448" s="401" t="s">
        <v>6405</v>
      </c>
    </row>
    <row r="449" customFormat="false" ht="13.5" hidden="false" customHeight="false" outlineLevel="0" collapsed="false">
      <c r="A449" s="401" t="s">
        <v>6788</v>
      </c>
      <c r="B449" s="401" t="s">
        <v>6789</v>
      </c>
      <c r="C449" s="401" t="s">
        <v>6790</v>
      </c>
      <c r="D449" s="401" t="s">
        <v>6791</v>
      </c>
      <c r="E449" s="402"/>
      <c r="F449" s="401"/>
      <c r="G449" s="401" t="n">
        <v>90686</v>
      </c>
      <c r="H449" s="401" t="s">
        <v>6864</v>
      </c>
      <c r="I449" s="401" t="s">
        <v>727</v>
      </c>
      <c r="J449" s="401" t="s">
        <v>6404</v>
      </c>
      <c r="K449" s="402" t="n">
        <v>157.89</v>
      </c>
      <c r="L449" s="401" t="s">
        <v>6405</v>
      </c>
    </row>
    <row r="450" customFormat="false" ht="13.5" hidden="false" customHeight="false" outlineLevel="0" collapsed="false">
      <c r="A450" s="401" t="s">
        <v>6788</v>
      </c>
      <c r="B450" s="401" t="s">
        <v>6789</v>
      </c>
      <c r="C450" s="401" t="s">
        <v>6790</v>
      </c>
      <c r="D450" s="401" t="s">
        <v>6791</v>
      </c>
      <c r="E450" s="402"/>
      <c r="F450" s="401"/>
      <c r="G450" s="401" t="n">
        <v>90692</v>
      </c>
      <c r="H450" s="401" t="s">
        <v>6865</v>
      </c>
      <c r="I450" s="401" t="s">
        <v>727</v>
      </c>
      <c r="J450" s="401" t="s">
        <v>6404</v>
      </c>
      <c r="K450" s="402" t="n">
        <v>118.19</v>
      </c>
      <c r="L450" s="401" t="s">
        <v>6405</v>
      </c>
    </row>
    <row r="451" customFormat="false" ht="13.5" hidden="false" customHeight="false" outlineLevel="0" collapsed="false">
      <c r="A451" s="401" t="s">
        <v>6788</v>
      </c>
      <c r="B451" s="401" t="s">
        <v>6789</v>
      </c>
      <c r="C451" s="401" t="s">
        <v>6790</v>
      </c>
      <c r="D451" s="401" t="s">
        <v>6791</v>
      </c>
      <c r="E451" s="402"/>
      <c r="F451" s="401"/>
      <c r="G451" s="401" t="n">
        <v>90964</v>
      </c>
      <c r="H451" s="401" t="s">
        <v>6866</v>
      </c>
      <c r="I451" s="401" t="s">
        <v>727</v>
      </c>
      <c r="J451" s="401" t="s">
        <v>6404</v>
      </c>
      <c r="K451" s="402" t="n">
        <v>31.09</v>
      </c>
      <c r="L451" s="401" t="s">
        <v>6405</v>
      </c>
    </row>
    <row r="452" customFormat="false" ht="13.5" hidden="false" customHeight="false" outlineLevel="0" collapsed="false">
      <c r="A452" s="401" t="s">
        <v>6788</v>
      </c>
      <c r="B452" s="401" t="s">
        <v>6789</v>
      </c>
      <c r="C452" s="401" t="s">
        <v>6790</v>
      </c>
      <c r="D452" s="401" t="s">
        <v>6791</v>
      </c>
      <c r="E452" s="402"/>
      <c r="F452" s="401"/>
      <c r="G452" s="401" t="n">
        <v>90972</v>
      </c>
      <c r="H452" s="401" t="s">
        <v>6867</v>
      </c>
      <c r="I452" s="401" t="s">
        <v>727</v>
      </c>
      <c r="J452" s="401" t="s">
        <v>6404</v>
      </c>
      <c r="K452" s="402" t="n">
        <v>88.03</v>
      </c>
      <c r="L452" s="401" t="s">
        <v>6405</v>
      </c>
    </row>
    <row r="453" customFormat="false" ht="13.5" hidden="false" customHeight="false" outlineLevel="0" collapsed="false">
      <c r="A453" s="401" t="s">
        <v>6788</v>
      </c>
      <c r="B453" s="401" t="s">
        <v>6789</v>
      </c>
      <c r="C453" s="401" t="s">
        <v>6790</v>
      </c>
      <c r="D453" s="401" t="s">
        <v>6791</v>
      </c>
      <c r="E453" s="402"/>
      <c r="F453" s="401"/>
      <c r="G453" s="401" t="n">
        <v>90979</v>
      </c>
      <c r="H453" s="401" t="s">
        <v>6868</v>
      </c>
      <c r="I453" s="401" t="s">
        <v>727</v>
      </c>
      <c r="J453" s="401" t="s">
        <v>6404</v>
      </c>
      <c r="K453" s="402" t="n">
        <v>227.74</v>
      </c>
      <c r="L453" s="401" t="s">
        <v>6405</v>
      </c>
    </row>
    <row r="454" customFormat="false" ht="13.5" hidden="false" customHeight="false" outlineLevel="0" collapsed="false">
      <c r="A454" s="401" t="s">
        <v>6788</v>
      </c>
      <c r="B454" s="401" t="s">
        <v>6789</v>
      </c>
      <c r="C454" s="401" t="s">
        <v>6790</v>
      </c>
      <c r="D454" s="401" t="s">
        <v>6791</v>
      </c>
      <c r="E454" s="402"/>
      <c r="F454" s="401"/>
      <c r="G454" s="401" t="n">
        <v>90991</v>
      </c>
      <c r="H454" s="401" t="s">
        <v>755</v>
      </c>
      <c r="I454" s="401" t="s">
        <v>727</v>
      </c>
      <c r="J454" s="401" t="s">
        <v>6404</v>
      </c>
      <c r="K454" s="402" t="n">
        <v>212.92</v>
      </c>
      <c r="L454" s="401" t="s">
        <v>6405</v>
      </c>
    </row>
    <row r="455" customFormat="false" ht="13.5" hidden="false" customHeight="false" outlineLevel="0" collapsed="false">
      <c r="A455" s="401" t="s">
        <v>6788</v>
      </c>
      <c r="B455" s="401" t="s">
        <v>6789</v>
      </c>
      <c r="C455" s="401" t="s">
        <v>6790</v>
      </c>
      <c r="D455" s="401" t="s">
        <v>6791</v>
      </c>
      <c r="E455" s="402"/>
      <c r="F455" s="401"/>
      <c r="G455" s="401" t="n">
        <v>90999</v>
      </c>
      <c r="H455" s="401" t="s">
        <v>6869</v>
      </c>
      <c r="I455" s="401" t="s">
        <v>727</v>
      </c>
      <c r="J455" s="401" t="s">
        <v>6404</v>
      </c>
      <c r="K455" s="402" t="n">
        <v>117.44</v>
      </c>
      <c r="L455" s="401" t="s">
        <v>6405</v>
      </c>
    </row>
    <row r="456" customFormat="false" ht="13.5" hidden="false" customHeight="false" outlineLevel="0" collapsed="false">
      <c r="A456" s="401" t="s">
        <v>6788</v>
      </c>
      <c r="B456" s="401" t="s">
        <v>6789</v>
      </c>
      <c r="C456" s="401" t="s">
        <v>6790</v>
      </c>
      <c r="D456" s="401" t="s">
        <v>6791</v>
      </c>
      <c r="E456" s="402"/>
      <c r="F456" s="401"/>
      <c r="G456" s="401" t="n">
        <v>91031</v>
      </c>
      <c r="H456" s="401" t="s">
        <v>6870</v>
      </c>
      <c r="I456" s="401" t="s">
        <v>727</v>
      </c>
      <c r="J456" s="401" t="s">
        <v>6404</v>
      </c>
      <c r="K456" s="402" t="n">
        <v>271.08</v>
      </c>
      <c r="L456" s="401" t="s">
        <v>6405</v>
      </c>
    </row>
    <row r="457" customFormat="false" ht="13.5" hidden="false" customHeight="false" outlineLevel="0" collapsed="false">
      <c r="A457" s="401" t="s">
        <v>6788</v>
      </c>
      <c r="B457" s="401" t="s">
        <v>6789</v>
      </c>
      <c r="C457" s="401" t="s">
        <v>6790</v>
      </c>
      <c r="D457" s="401" t="s">
        <v>6791</v>
      </c>
      <c r="E457" s="402"/>
      <c r="F457" s="401"/>
      <c r="G457" s="401" t="n">
        <v>91277</v>
      </c>
      <c r="H457" s="401" t="s">
        <v>6871</v>
      </c>
      <c r="I457" s="401" t="s">
        <v>727</v>
      </c>
      <c r="J457" s="401" t="s">
        <v>6404</v>
      </c>
      <c r="K457" s="402" t="n">
        <v>9.74</v>
      </c>
      <c r="L457" s="401" t="s">
        <v>6405</v>
      </c>
    </row>
    <row r="458" customFormat="false" ht="13.5" hidden="false" customHeight="false" outlineLevel="0" collapsed="false">
      <c r="A458" s="401" t="s">
        <v>6788</v>
      </c>
      <c r="B458" s="401" t="s">
        <v>6789</v>
      </c>
      <c r="C458" s="401" t="s">
        <v>6790</v>
      </c>
      <c r="D458" s="401" t="s">
        <v>6791</v>
      </c>
      <c r="E458" s="402"/>
      <c r="F458" s="401"/>
      <c r="G458" s="401" t="n">
        <v>91283</v>
      </c>
      <c r="H458" s="401" t="s">
        <v>6872</v>
      </c>
      <c r="I458" s="401" t="s">
        <v>727</v>
      </c>
      <c r="J458" s="401" t="s">
        <v>6476</v>
      </c>
      <c r="K458" s="402" t="n">
        <v>10.38</v>
      </c>
      <c r="L458" s="401" t="s">
        <v>6405</v>
      </c>
    </row>
    <row r="459" customFormat="false" ht="13.5" hidden="false" customHeight="false" outlineLevel="0" collapsed="false">
      <c r="A459" s="401" t="s">
        <v>6788</v>
      </c>
      <c r="B459" s="401" t="s">
        <v>6789</v>
      </c>
      <c r="C459" s="401" t="s">
        <v>6790</v>
      </c>
      <c r="D459" s="401" t="s">
        <v>6791</v>
      </c>
      <c r="E459" s="402"/>
      <c r="F459" s="401"/>
      <c r="G459" s="401" t="n">
        <v>91386</v>
      </c>
      <c r="H459" s="401" t="s">
        <v>6873</v>
      </c>
      <c r="I459" s="401" t="s">
        <v>727</v>
      </c>
      <c r="J459" s="401" t="s">
        <v>6404</v>
      </c>
      <c r="K459" s="402" t="n">
        <v>275.17</v>
      </c>
      <c r="L459" s="401" t="s">
        <v>6405</v>
      </c>
    </row>
    <row r="460" customFormat="false" ht="13.5" hidden="false" customHeight="false" outlineLevel="0" collapsed="false">
      <c r="A460" s="401" t="s">
        <v>6788</v>
      </c>
      <c r="B460" s="401" t="s">
        <v>6789</v>
      </c>
      <c r="C460" s="401" t="s">
        <v>6790</v>
      </c>
      <c r="D460" s="401" t="s">
        <v>6791</v>
      </c>
      <c r="E460" s="402"/>
      <c r="F460" s="401"/>
      <c r="G460" s="401" t="n">
        <v>91533</v>
      </c>
      <c r="H460" s="401" t="s">
        <v>6874</v>
      </c>
      <c r="I460" s="401" t="s">
        <v>727</v>
      </c>
      <c r="J460" s="401" t="s">
        <v>6404</v>
      </c>
      <c r="K460" s="402" t="n">
        <v>28.29</v>
      </c>
      <c r="L460" s="401" t="s">
        <v>6405</v>
      </c>
    </row>
    <row r="461" customFormat="false" ht="13.5" hidden="false" customHeight="false" outlineLevel="0" collapsed="false">
      <c r="A461" s="401" t="s">
        <v>6788</v>
      </c>
      <c r="B461" s="401" t="s">
        <v>6789</v>
      </c>
      <c r="C461" s="401" t="s">
        <v>6790</v>
      </c>
      <c r="D461" s="401" t="s">
        <v>6791</v>
      </c>
      <c r="E461" s="402"/>
      <c r="F461" s="401"/>
      <c r="G461" s="401" t="n">
        <v>91634</v>
      </c>
      <c r="H461" s="401" t="s">
        <v>6875</v>
      </c>
      <c r="I461" s="401" t="s">
        <v>727</v>
      </c>
      <c r="J461" s="401" t="s">
        <v>6404</v>
      </c>
      <c r="K461" s="402" t="n">
        <v>244.16</v>
      </c>
      <c r="L461" s="401" t="s">
        <v>6405</v>
      </c>
    </row>
    <row r="462" customFormat="false" ht="13.5" hidden="false" customHeight="false" outlineLevel="0" collapsed="false">
      <c r="A462" s="401" t="s">
        <v>6788</v>
      </c>
      <c r="B462" s="401" t="s">
        <v>6789</v>
      </c>
      <c r="C462" s="401" t="s">
        <v>6790</v>
      </c>
      <c r="D462" s="401" t="s">
        <v>6791</v>
      </c>
      <c r="E462" s="402"/>
      <c r="F462" s="401"/>
      <c r="G462" s="401" t="n">
        <v>91645</v>
      </c>
      <c r="H462" s="401" t="s">
        <v>6876</v>
      </c>
      <c r="I462" s="401" t="s">
        <v>727</v>
      </c>
      <c r="J462" s="401" t="s">
        <v>6404</v>
      </c>
      <c r="K462" s="402" t="n">
        <v>500.24</v>
      </c>
      <c r="L462" s="401" t="s">
        <v>6405</v>
      </c>
    </row>
    <row r="463" customFormat="false" ht="13.5" hidden="false" customHeight="false" outlineLevel="0" collapsed="false">
      <c r="A463" s="401" t="s">
        <v>6788</v>
      </c>
      <c r="B463" s="401" t="s">
        <v>6789</v>
      </c>
      <c r="C463" s="401" t="s">
        <v>6790</v>
      </c>
      <c r="D463" s="401" t="s">
        <v>6791</v>
      </c>
      <c r="E463" s="402"/>
      <c r="F463" s="401"/>
      <c r="G463" s="401" t="n">
        <v>91692</v>
      </c>
      <c r="H463" s="401" t="s">
        <v>6877</v>
      </c>
      <c r="I463" s="401" t="s">
        <v>727</v>
      </c>
      <c r="J463" s="401" t="s">
        <v>6476</v>
      </c>
      <c r="K463" s="402" t="n">
        <v>21.3</v>
      </c>
      <c r="L463" s="401" t="s">
        <v>6405</v>
      </c>
    </row>
    <row r="464" customFormat="false" ht="13.5" hidden="false" customHeight="false" outlineLevel="0" collapsed="false">
      <c r="A464" s="401" t="s">
        <v>6788</v>
      </c>
      <c r="B464" s="401" t="s">
        <v>6789</v>
      </c>
      <c r="C464" s="401" t="s">
        <v>6790</v>
      </c>
      <c r="D464" s="401" t="s">
        <v>6791</v>
      </c>
      <c r="E464" s="402"/>
      <c r="F464" s="401"/>
      <c r="G464" s="401" t="n">
        <v>92043</v>
      </c>
      <c r="H464" s="401" t="s">
        <v>6878</v>
      </c>
      <c r="I464" s="401" t="s">
        <v>727</v>
      </c>
      <c r="J464" s="401" t="s">
        <v>6404</v>
      </c>
      <c r="K464" s="402" t="n">
        <v>13.31</v>
      </c>
      <c r="L464" s="401" t="s">
        <v>6405</v>
      </c>
    </row>
    <row r="465" customFormat="false" ht="13.5" hidden="false" customHeight="false" outlineLevel="0" collapsed="false">
      <c r="A465" s="401" t="s">
        <v>6788</v>
      </c>
      <c r="B465" s="401" t="s">
        <v>6789</v>
      </c>
      <c r="C465" s="401" t="s">
        <v>6790</v>
      </c>
      <c r="D465" s="401" t="s">
        <v>6791</v>
      </c>
      <c r="E465" s="402"/>
      <c r="F465" s="401"/>
      <c r="G465" s="401" t="n">
        <v>92106</v>
      </c>
      <c r="H465" s="401" t="s">
        <v>6879</v>
      </c>
      <c r="I465" s="401" t="s">
        <v>727</v>
      </c>
      <c r="J465" s="401" t="s">
        <v>6404</v>
      </c>
      <c r="K465" s="402" t="n">
        <v>361.48</v>
      </c>
      <c r="L465" s="401" t="s">
        <v>6405</v>
      </c>
    </row>
    <row r="466" customFormat="false" ht="13.5" hidden="false" customHeight="false" outlineLevel="0" collapsed="false">
      <c r="A466" s="401" t="s">
        <v>6788</v>
      </c>
      <c r="B466" s="401" t="s">
        <v>6789</v>
      </c>
      <c r="C466" s="401" t="s">
        <v>6790</v>
      </c>
      <c r="D466" s="401" t="s">
        <v>6791</v>
      </c>
      <c r="E466" s="402"/>
      <c r="F466" s="401"/>
      <c r="G466" s="401" t="n">
        <v>92112</v>
      </c>
      <c r="H466" s="401" t="s">
        <v>6880</v>
      </c>
      <c r="I466" s="401" t="s">
        <v>727</v>
      </c>
      <c r="J466" s="401" t="s">
        <v>6476</v>
      </c>
      <c r="K466" s="402" t="n">
        <v>2.65</v>
      </c>
      <c r="L466" s="401" t="s">
        <v>6405</v>
      </c>
    </row>
    <row r="467" customFormat="false" ht="13.5" hidden="false" customHeight="false" outlineLevel="0" collapsed="false">
      <c r="A467" s="401" t="s">
        <v>6788</v>
      </c>
      <c r="B467" s="401" t="s">
        <v>6789</v>
      </c>
      <c r="C467" s="401" t="s">
        <v>6790</v>
      </c>
      <c r="D467" s="401" t="s">
        <v>6791</v>
      </c>
      <c r="E467" s="402"/>
      <c r="F467" s="401"/>
      <c r="G467" s="401" t="n">
        <v>92118</v>
      </c>
      <c r="H467" s="401" t="s">
        <v>6881</v>
      </c>
      <c r="I467" s="401" t="s">
        <v>727</v>
      </c>
      <c r="J467" s="401" t="s">
        <v>6476</v>
      </c>
      <c r="K467" s="402" t="n">
        <v>0.26</v>
      </c>
      <c r="L467" s="401" t="s">
        <v>6405</v>
      </c>
    </row>
    <row r="468" customFormat="false" ht="13.5" hidden="false" customHeight="false" outlineLevel="0" collapsed="false">
      <c r="A468" s="401" t="s">
        <v>6788</v>
      </c>
      <c r="B468" s="401" t="s">
        <v>6789</v>
      </c>
      <c r="C468" s="401" t="s">
        <v>6790</v>
      </c>
      <c r="D468" s="401" t="s">
        <v>6791</v>
      </c>
      <c r="E468" s="402"/>
      <c r="F468" s="401"/>
      <c r="G468" s="401" t="n">
        <v>92138</v>
      </c>
      <c r="H468" s="401" t="s">
        <v>6882</v>
      </c>
      <c r="I468" s="401" t="s">
        <v>727</v>
      </c>
      <c r="J468" s="401" t="s">
        <v>6476</v>
      </c>
      <c r="K468" s="402" t="n">
        <v>94.97</v>
      </c>
      <c r="L468" s="401" t="s">
        <v>6405</v>
      </c>
    </row>
    <row r="469" customFormat="false" ht="13.5" hidden="false" customHeight="false" outlineLevel="0" collapsed="false">
      <c r="A469" s="401" t="s">
        <v>6788</v>
      </c>
      <c r="B469" s="401" t="s">
        <v>6789</v>
      </c>
      <c r="C469" s="401" t="s">
        <v>6790</v>
      </c>
      <c r="D469" s="401" t="s">
        <v>6791</v>
      </c>
      <c r="E469" s="402"/>
      <c r="F469" s="401"/>
      <c r="G469" s="401" t="n">
        <v>92145</v>
      </c>
      <c r="H469" s="401" t="s">
        <v>728</v>
      </c>
      <c r="I469" s="401" t="s">
        <v>727</v>
      </c>
      <c r="J469" s="401" t="s">
        <v>6476</v>
      </c>
      <c r="K469" s="402" t="n">
        <v>71.15</v>
      </c>
      <c r="L469" s="401" t="s">
        <v>6405</v>
      </c>
    </row>
    <row r="470" customFormat="false" ht="13.5" hidden="false" customHeight="false" outlineLevel="0" collapsed="false">
      <c r="A470" s="401" t="s">
        <v>6788</v>
      </c>
      <c r="B470" s="401" t="s">
        <v>6789</v>
      </c>
      <c r="C470" s="401" t="s">
        <v>6790</v>
      </c>
      <c r="D470" s="401" t="s">
        <v>6791</v>
      </c>
      <c r="E470" s="402"/>
      <c r="F470" s="401"/>
      <c r="G470" s="401" t="n">
        <v>92242</v>
      </c>
      <c r="H470" s="401" t="s">
        <v>6883</v>
      </c>
      <c r="I470" s="401" t="s">
        <v>727</v>
      </c>
      <c r="J470" s="401" t="s">
        <v>6404</v>
      </c>
      <c r="K470" s="402" t="n">
        <v>442.4</v>
      </c>
      <c r="L470" s="401" t="s">
        <v>6405</v>
      </c>
    </row>
    <row r="471" customFormat="false" ht="13.5" hidden="false" customHeight="false" outlineLevel="0" collapsed="false">
      <c r="A471" s="401" t="s">
        <v>6788</v>
      </c>
      <c r="B471" s="401" t="s">
        <v>6789</v>
      </c>
      <c r="C471" s="401" t="s">
        <v>6790</v>
      </c>
      <c r="D471" s="401" t="s">
        <v>6791</v>
      </c>
      <c r="E471" s="402"/>
      <c r="F471" s="401"/>
      <c r="G471" s="401" t="n">
        <v>92716</v>
      </c>
      <c r="H471" s="401" t="s">
        <v>6884</v>
      </c>
      <c r="I471" s="401" t="s">
        <v>727</v>
      </c>
      <c r="J471" s="401" t="s">
        <v>6404</v>
      </c>
      <c r="K471" s="402" t="n">
        <v>24.82</v>
      </c>
      <c r="L471" s="401" t="s">
        <v>6405</v>
      </c>
    </row>
    <row r="472" customFormat="false" ht="13.5" hidden="false" customHeight="false" outlineLevel="0" collapsed="false">
      <c r="A472" s="401" t="s">
        <v>6788</v>
      </c>
      <c r="B472" s="401" t="s">
        <v>6789</v>
      </c>
      <c r="C472" s="401" t="s">
        <v>6790</v>
      </c>
      <c r="D472" s="401" t="s">
        <v>6791</v>
      </c>
      <c r="E472" s="402"/>
      <c r="F472" s="401"/>
      <c r="G472" s="401" t="n">
        <v>92960</v>
      </c>
      <c r="H472" s="401" t="s">
        <v>6885</v>
      </c>
      <c r="I472" s="401" t="s">
        <v>727</v>
      </c>
      <c r="J472" s="401" t="s">
        <v>6404</v>
      </c>
      <c r="K472" s="402" t="n">
        <v>21.53</v>
      </c>
      <c r="L472" s="401" t="s">
        <v>6405</v>
      </c>
    </row>
    <row r="473" customFormat="false" ht="13.5" hidden="false" customHeight="false" outlineLevel="0" collapsed="false">
      <c r="A473" s="401" t="s">
        <v>6788</v>
      </c>
      <c r="B473" s="401" t="s">
        <v>6789</v>
      </c>
      <c r="C473" s="401" t="s">
        <v>6790</v>
      </c>
      <c r="D473" s="401" t="s">
        <v>6791</v>
      </c>
      <c r="E473" s="402"/>
      <c r="F473" s="401"/>
      <c r="G473" s="401" t="n">
        <v>92966</v>
      </c>
      <c r="H473" s="401" t="s">
        <v>6886</v>
      </c>
      <c r="I473" s="401" t="s">
        <v>727</v>
      </c>
      <c r="J473" s="401" t="s">
        <v>6476</v>
      </c>
      <c r="K473" s="402" t="n">
        <v>23.23</v>
      </c>
      <c r="L473" s="401" t="s">
        <v>6405</v>
      </c>
    </row>
    <row r="474" customFormat="false" ht="13.5" hidden="false" customHeight="false" outlineLevel="0" collapsed="false">
      <c r="A474" s="401" t="s">
        <v>6788</v>
      </c>
      <c r="B474" s="401" t="s">
        <v>6789</v>
      </c>
      <c r="C474" s="401" t="s">
        <v>6790</v>
      </c>
      <c r="D474" s="401" t="s">
        <v>6791</v>
      </c>
      <c r="E474" s="402"/>
      <c r="F474" s="401"/>
      <c r="G474" s="401" t="n">
        <v>93224</v>
      </c>
      <c r="H474" s="401" t="s">
        <v>6887</v>
      </c>
      <c r="I474" s="401" t="s">
        <v>727</v>
      </c>
      <c r="J474" s="401" t="s">
        <v>6404</v>
      </c>
      <c r="K474" s="402" t="n">
        <v>1041.58</v>
      </c>
      <c r="L474" s="401" t="s">
        <v>6405</v>
      </c>
    </row>
    <row r="475" customFormat="false" ht="13.5" hidden="false" customHeight="false" outlineLevel="0" collapsed="false">
      <c r="A475" s="401" t="s">
        <v>6788</v>
      </c>
      <c r="B475" s="401" t="s">
        <v>6789</v>
      </c>
      <c r="C475" s="401" t="s">
        <v>6790</v>
      </c>
      <c r="D475" s="401" t="s">
        <v>6791</v>
      </c>
      <c r="E475" s="402"/>
      <c r="F475" s="401"/>
      <c r="G475" s="401" t="n">
        <v>93233</v>
      </c>
      <c r="H475" s="401" t="s">
        <v>6888</v>
      </c>
      <c r="I475" s="401" t="s">
        <v>727</v>
      </c>
      <c r="J475" s="401" t="s">
        <v>6476</v>
      </c>
      <c r="K475" s="402" t="n">
        <v>9.3</v>
      </c>
      <c r="L475" s="401" t="s">
        <v>6405</v>
      </c>
    </row>
    <row r="476" customFormat="false" ht="13.5" hidden="false" customHeight="false" outlineLevel="0" collapsed="false">
      <c r="A476" s="401" t="s">
        <v>6788</v>
      </c>
      <c r="B476" s="401" t="s">
        <v>6789</v>
      </c>
      <c r="C476" s="401" t="s">
        <v>6790</v>
      </c>
      <c r="D476" s="401" t="s">
        <v>6791</v>
      </c>
      <c r="E476" s="402"/>
      <c r="F476" s="401"/>
      <c r="G476" s="401" t="n">
        <v>93272</v>
      </c>
      <c r="H476" s="401" t="s">
        <v>6889</v>
      </c>
      <c r="I476" s="401" t="s">
        <v>727</v>
      </c>
      <c r="J476" s="401" t="s">
        <v>6404</v>
      </c>
      <c r="K476" s="402" t="n">
        <v>125.4</v>
      </c>
      <c r="L476" s="401" t="s">
        <v>6405</v>
      </c>
    </row>
    <row r="477" customFormat="false" ht="13.5" hidden="false" customHeight="false" outlineLevel="0" collapsed="false">
      <c r="A477" s="401" t="s">
        <v>6788</v>
      </c>
      <c r="B477" s="401" t="s">
        <v>6789</v>
      </c>
      <c r="C477" s="401" t="s">
        <v>6790</v>
      </c>
      <c r="D477" s="401" t="s">
        <v>6791</v>
      </c>
      <c r="E477" s="402"/>
      <c r="F477" s="401"/>
      <c r="G477" s="401" t="n">
        <v>93281</v>
      </c>
      <c r="H477" s="401" t="s">
        <v>6890</v>
      </c>
      <c r="I477" s="401" t="s">
        <v>727</v>
      </c>
      <c r="J477" s="401" t="s">
        <v>6404</v>
      </c>
      <c r="K477" s="402" t="n">
        <v>21.49</v>
      </c>
      <c r="L477" s="401" t="s">
        <v>6405</v>
      </c>
    </row>
    <row r="478" customFormat="false" ht="13.5" hidden="false" customHeight="false" outlineLevel="0" collapsed="false">
      <c r="A478" s="401" t="s">
        <v>6788</v>
      </c>
      <c r="B478" s="401" t="s">
        <v>6789</v>
      </c>
      <c r="C478" s="401" t="s">
        <v>6790</v>
      </c>
      <c r="D478" s="401" t="s">
        <v>6791</v>
      </c>
      <c r="E478" s="402"/>
      <c r="F478" s="401"/>
      <c r="G478" s="401" t="n">
        <v>93287</v>
      </c>
      <c r="H478" s="401" t="s">
        <v>6891</v>
      </c>
      <c r="I478" s="401" t="s">
        <v>727</v>
      </c>
      <c r="J478" s="401" t="s">
        <v>6404</v>
      </c>
      <c r="K478" s="402" t="n">
        <v>305.32</v>
      </c>
      <c r="L478" s="401" t="s">
        <v>6405</v>
      </c>
    </row>
    <row r="479" customFormat="false" ht="13.5" hidden="false" customHeight="false" outlineLevel="0" collapsed="false">
      <c r="A479" s="401" t="s">
        <v>6788</v>
      </c>
      <c r="B479" s="401" t="s">
        <v>6789</v>
      </c>
      <c r="C479" s="401" t="s">
        <v>6790</v>
      </c>
      <c r="D479" s="401" t="s">
        <v>6791</v>
      </c>
      <c r="E479" s="402"/>
      <c r="F479" s="401"/>
      <c r="G479" s="401" t="n">
        <v>93402</v>
      </c>
      <c r="H479" s="401" t="s">
        <v>6892</v>
      </c>
      <c r="I479" s="401" t="s">
        <v>727</v>
      </c>
      <c r="J479" s="401" t="s">
        <v>6404</v>
      </c>
      <c r="K479" s="402" t="n">
        <v>283.64</v>
      </c>
      <c r="L479" s="401" t="s">
        <v>6405</v>
      </c>
    </row>
    <row r="480" customFormat="false" ht="13.5" hidden="false" customHeight="false" outlineLevel="0" collapsed="false">
      <c r="A480" s="401" t="s">
        <v>6788</v>
      </c>
      <c r="B480" s="401" t="s">
        <v>6789</v>
      </c>
      <c r="C480" s="401" t="s">
        <v>6790</v>
      </c>
      <c r="D480" s="401" t="s">
        <v>6791</v>
      </c>
      <c r="E480" s="402"/>
      <c r="F480" s="401"/>
      <c r="G480" s="401" t="n">
        <v>93408</v>
      </c>
      <c r="H480" s="401" t="s">
        <v>6893</v>
      </c>
      <c r="I480" s="401" t="s">
        <v>727</v>
      </c>
      <c r="J480" s="401" t="s">
        <v>6404</v>
      </c>
      <c r="K480" s="402" t="n">
        <v>94.73</v>
      </c>
      <c r="L480" s="401" t="s">
        <v>6405</v>
      </c>
    </row>
    <row r="481" customFormat="false" ht="13.5" hidden="false" customHeight="false" outlineLevel="0" collapsed="false">
      <c r="A481" s="401" t="s">
        <v>6788</v>
      </c>
      <c r="B481" s="401" t="s">
        <v>6789</v>
      </c>
      <c r="C481" s="401" t="s">
        <v>6790</v>
      </c>
      <c r="D481" s="401" t="s">
        <v>6791</v>
      </c>
      <c r="E481" s="402"/>
      <c r="F481" s="401"/>
      <c r="G481" s="401" t="n">
        <v>93415</v>
      </c>
      <c r="H481" s="401" t="s">
        <v>6894</v>
      </c>
      <c r="I481" s="401" t="s">
        <v>727</v>
      </c>
      <c r="J481" s="401" t="s">
        <v>6404</v>
      </c>
      <c r="K481" s="402" t="n">
        <v>15.32</v>
      </c>
      <c r="L481" s="401" t="s">
        <v>6405</v>
      </c>
    </row>
    <row r="482" customFormat="false" ht="13.5" hidden="false" customHeight="false" outlineLevel="0" collapsed="false">
      <c r="A482" s="401" t="s">
        <v>6788</v>
      </c>
      <c r="B482" s="401" t="s">
        <v>6789</v>
      </c>
      <c r="C482" s="401" t="s">
        <v>6790</v>
      </c>
      <c r="D482" s="401" t="s">
        <v>6791</v>
      </c>
      <c r="E482" s="402"/>
      <c r="F482" s="401"/>
      <c r="G482" s="401" t="n">
        <v>93421</v>
      </c>
      <c r="H482" s="401" t="s">
        <v>6895</v>
      </c>
      <c r="I482" s="401" t="s">
        <v>727</v>
      </c>
      <c r="J482" s="401" t="s">
        <v>6404</v>
      </c>
      <c r="K482" s="402" t="n">
        <v>91.43</v>
      </c>
      <c r="L482" s="401" t="s">
        <v>6405</v>
      </c>
    </row>
    <row r="483" customFormat="false" ht="13.5" hidden="false" customHeight="false" outlineLevel="0" collapsed="false">
      <c r="A483" s="401" t="s">
        <v>6788</v>
      </c>
      <c r="B483" s="401" t="s">
        <v>6789</v>
      </c>
      <c r="C483" s="401" t="s">
        <v>6790</v>
      </c>
      <c r="D483" s="401" t="s">
        <v>6791</v>
      </c>
      <c r="E483" s="402"/>
      <c r="F483" s="401"/>
      <c r="G483" s="401" t="n">
        <v>93427</v>
      </c>
      <c r="H483" s="401" t="s">
        <v>6896</v>
      </c>
      <c r="I483" s="401" t="s">
        <v>727</v>
      </c>
      <c r="J483" s="401" t="s">
        <v>6404</v>
      </c>
      <c r="K483" s="402" t="n">
        <v>210.91</v>
      </c>
      <c r="L483" s="401" t="s">
        <v>6405</v>
      </c>
    </row>
    <row r="484" customFormat="false" ht="13.5" hidden="false" customHeight="false" outlineLevel="0" collapsed="false">
      <c r="A484" s="401" t="s">
        <v>6788</v>
      </c>
      <c r="B484" s="401" t="s">
        <v>6789</v>
      </c>
      <c r="C484" s="401" t="s">
        <v>6790</v>
      </c>
      <c r="D484" s="401" t="s">
        <v>6791</v>
      </c>
      <c r="E484" s="402"/>
      <c r="F484" s="401"/>
      <c r="G484" s="401" t="n">
        <v>93433</v>
      </c>
      <c r="H484" s="401" t="s">
        <v>6897</v>
      </c>
      <c r="I484" s="401" t="s">
        <v>727</v>
      </c>
      <c r="J484" s="401" t="s">
        <v>6404</v>
      </c>
      <c r="K484" s="402" t="n">
        <v>3975.44</v>
      </c>
      <c r="L484" s="401" t="s">
        <v>6405</v>
      </c>
    </row>
    <row r="485" customFormat="false" ht="13.5" hidden="false" customHeight="false" outlineLevel="0" collapsed="false">
      <c r="A485" s="401" t="s">
        <v>6788</v>
      </c>
      <c r="B485" s="401" t="s">
        <v>6789</v>
      </c>
      <c r="C485" s="401" t="s">
        <v>6790</v>
      </c>
      <c r="D485" s="401" t="s">
        <v>6791</v>
      </c>
      <c r="E485" s="402"/>
      <c r="F485" s="401"/>
      <c r="G485" s="401" t="n">
        <v>93439</v>
      </c>
      <c r="H485" s="401" t="s">
        <v>6898</v>
      </c>
      <c r="I485" s="401" t="s">
        <v>727</v>
      </c>
      <c r="J485" s="401" t="s">
        <v>6404</v>
      </c>
      <c r="K485" s="402" t="n">
        <v>148.15</v>
      </c>
      <c r="L485" s="401" t="s">
        <v>6405</v>
      </c>
    </row>
    <row r="486" customFormat="false" ht="13.5" hidden="false" customHeight="false" outlineLevel="0" collapsed="false">
      <c r="A486" s="401" t="s">
        <v>6788</v>
      </c>
      <c r="B486" s="401" t="s">
        <v>6789</v>
      </c>
      <c r="C486" s="401" t="s">
        <v>6790</v>
      </c>
      <c r="D486" s="401" t="s">
        <v>6791</v>
      </c>
      <c r="E486" s="402"/>
      <c r="F486" s="401"/>
      <c r="G486" s="401" t="n">
        <v>95121</v>
      </c>
      <c r="H486" s="401" t="s">
        <v>6899</v>
      </c>
      <c r="I486" s="401" t="s">
        <v>727</v>
      </c>
      <c r="J486" s="401" t="s">
        <v>6404</v>
      </c>
      <c r="K486" s="402" t="n">
        <v>275.5</v>
      </c>
      <c r="L486" s="401" t="s">
        <v>6405</v>
      </c>
    </row>
    <row r="487" customFormat="false" ht="13.5" hidden="false" customHeight="false" outlineLevel="0" collapsed="false">
      <c r="A487" s="401" t="s">
        <v>6788</v>
      </c>
      <c r="B487" s="401" t="s">
        <v>6789</v>
      </c>
      <c r="C487" s="401" t="s">
        <v>6790</v>
      </c>
      <c r="D487" s="401" t="s">
        <v>6791</v>
      </c>
      <c r="E487" s="402"/>
      <c r="F487" s="401"/>
      <c r="G487" s="401" t="n">
        <v>95127</v>
      </c>
      <c r="H487" s="401" t="s">
        <v>6900</v>
      </c>
      <c r="I487" s="401" t="s">
        <v>727</v>
      </c>
      <c r="J487" s="401" t="s">
        <v>6404</v>
      </c>
      <c r="K487" s="402" t="n">
        <v>246.65</v>
      </c>
      <c r="L487" s="401" t="s">
        <v>6405</v>
      </c>
    </row>
    <row r="488" customFormat="false" ht="13.5" hidden="false" customHeight="false" outlineLevel="0" collapsed="false">
      <c r="A488" s="401" t="s">
        <v>6788</v>
      </c>
      <c r="B488" s="401" t="s">
        <v>6789</v>
      </c>
      <c r="C488" s="401" t="s">
        <v>6790</v>
      </c>
      <c r="D488" s="401" t="s">
        <v>6791</v>
      </c>
      <c r="E488" s="402"/>
      <c r="F488" s="401"/>
      <c r="G488" s="401" t="n">
        <v>95133</v>
      </c>
      <c r="H488" s="401" t="s">
        <v>6901</v>
      </c>
      <c r="I488" s="401" t="s">
        <v>727</v>
      </c>
      <c r="J488" s="401" t="s">
        <v>6404</v>
      </c>
      <c r="K488" s="402" t="n">
        <v>183.46</v>
      </c>
      <c r="L488" s="401" t="s">
        <v>6405</v>
      </c>
    </row>
    <row r="489" customFormat="false" ht="13.5" hidden="false" customHeight="false" outlineLevel="0" collapsed="false">
      <c r="A489" s="401" t="s">
        <v>6788</v>
      </c>
      <c r="B489" s="401" t="s">
        <v>6789</v>
      </c>
      <c r="C489" s="401" t="s">
        <v>6790</v>
      </c>
      <c r="D489" s="401" t="s">
        <v>6791</v>
      </c>
      <c r="E489" s="402"/>
      <c r="F489" s="401"/>
      <c r="G489" s="401" t="n">
        <v>95139</v>
      </c>
      <c r="H489" s="401" t="s">
        <v>6902</v>
      </c>
      <c r="I489" s="401" t="s">
        <v>727</v>
      </c>
      <c r="J489" s="401" t="s">
        <v>6404</v>
      </c>
      <c r="K489" s="402" t="n">
        <v>0.05</v>
      </c>
      <c r="L489" s="401" t="s">
        <v>6405</v>
      </c>
    </row>
    <row r="490" customFormat="false" ht="13.5" hidden="false" customHeight="false" outlineLevel="0" collapsed="false">
      <c r="A490" s="401" t="s">
        <v>6788</v>
      </c>
      <c r="B490" s="401" t="s">
        <v>6789</v>
      </c>
      <c r="C490" s="401" t="s">
        <v>6790</v>
      </c>
      <c r="D490" s="401" t="s">
        <v>6791</v>
      </c>
      <c r="E490" s="402"/>
      <c r="F490" s="401"/>
      <c r="G490" s="401" t="n">
        <v>95212</v>
      </c>
      <c r="H490" s="401" t="s">
        <v>6903</v>
      </c>
      <c r="I490" s="401" t="s">
        <v>727</v>
      </c>
      <c r="J490" s="401" t="s">
        <v>6404</v>
      </c>
      <c r="K490" s="402" t="n">
        <v>138.65</v>
      </c>
      <c r="L490" s="401" t="s">
        <v>6405</v>
      </c>
    </row>
    <row r="491" customFormat="false" ht="13.5" hidden="false" customHeight="false" outlineLevel="0" collapsed="false">
      <c r="A491" s="401" t="s">
        <v>6788</v>
      </c>
      <c r="B491" s="401" t="s">
        <v>6789</v>
      </c>
      <c r="C491" s="401" t="s">
        <v>6790</v>
      </c>
      <c r="D491" s="401" t="s">
        <v>6791</v>
      </c>
      <c r="E491" s="402"/>
      <c r="F491" s="401"/>
      <c r="G491" s="401" t="n">
        <v>95258</v>
      </c>
      <c r="H491" s="401" t="s">
        <v>6904</v>
      </c>
      <c r="I491" s="401" t="s">
        <v>727</v>
      </c>
      <c r="J491" s="401" t="s">
        <v>6476</v>
      </c>
      <c r="K491" s="402" t="n">
        <v>22.88</v>
      </c>
      <c r="L491" s="401" t="s">
        <v>6405</v>
      </c>
    </row>
    <row r="492" customFormat="false" ht="13.5" hidden="false" customHeight="false" outlineLevel="0" collapsed="false">
      <c r="A492" s="401" t="s">
        <v>6788</v>
      </c>
      <c r="B492" s="401" t="s">
        <v>6789</v>
      </c>
      <c r="C492" s="401" t="s">
        <v>6790</v>
      </c>
      <c r="D492" s="401" t="s">
        <v>6791</v>
      </c>
      <c r="E492" s="402"/>
      <c r="F492" s="401"/>
      <c r="G492" s="401" t="n">
        <v>95264</v>
      </c>
      <c r="H492" s="401" t="s">
        <v>6905</v>
      </c>
      <c r="I492" s="401" t="s">
        <v>727</v>
      </c>
      <c r="J492" s="401" t="s">
        <v>6404</v>
      </c>
      <c r="K492" s="402" t="n">
        <v>6.26</v>
      </c>
      <c r="L492" s="401" t="s">
        <v>6405</v>
      </c>
    </row>
    <row r="493" customFormat="false" ht="13.5" hidden="false" customHeight="false" outlineLevel="0" collapsed="false">
      <c r="A493" s="401" t="s">
        <v>6788</v>
      </c>
      <c r="B493" s="401" t="s">
        <v>6789</v>
      </c>
      <c r="C493" s="401" t="s">
        <v>6790</v>
      </c>
      <c r="D493" s="401" t="s">
        <v>6791</v>
      </c>
      <c r="E493" s="402"/>
      <c r="F493" s="401"/>
      <c r="G493" s="401" t="n">
        <v>95270</v>
      </c>
      <c r="H493" s="401" t="s">
        <v>6906</v>
      </c>
      <c r="I493" s="401" t="s">
        <v>727</v>
      </c>
      <c r="J493" s="401" t="s">
        <v>6404</v>
      </c>
      <c r="K493" s="402" t="n">
        <v>9.47</v>
      </c>
      <c r="L493" s="401" t="s">
        <v>6405</v>
      </c>
    </row>
    <row r="494" customFormat="false" ht="13.5" hidden="false" customHeight="false" outlineLevel="0" collapsed="false">
      <c r="A494" s="401" t="s">
        <v>6788</v>
      </c>
      <c r="B494" s="401" t="s">
        <v>6789</v>
      </c>
      <c r="C494" s="401" t="s">
        <v>6790</v>
      </c>
      <c r="D494" s="401" t="s">
        <v>6791</v>
      </c>
      <c r="E494" s="402"/>
      <c r="F494" s="401"/>
      <c r="G494" s="401" t="n">
        <v>95276</v>
      </c>
      <c r="H494" s="401" t="s">
        <v>6907</v>
      </c>
      <c r="I494" s="401" t="s">
        <v>727</v>
      </c>
      <c r="J494" s="401" t="s">
        <v>6404</v>
      </c>
      <c r="K494" s="402" t="n">
        <v>2.27</v>
      </c>
      <c r="L494" s="401" t="s">
        <v>6405</v>
      </c>
    </row>
    <row r="495" customFormat="false" ht="13.5" hidden="false" customHeight="false" outlineLevel="0" collapsed="false">
      <c r="A495" s="401" t="s">
        <v>6788</v>
      </c>
      <c r="B495" s="401" t="s">
        <v>6789</v>
      </c>
      <c r="C495" s="401" t="s">
        <v>6790</v>
      </c>
      <c r="D495" s="401" t="s">
        <v>6791</v>
      </c>
      <c r="E495" s="402"/>
      <c r="F495" s="401"/>
      <c r="G495" s="401" t="n">
        <v>95282</v>
      </c>
      <c r="H495" s="401" t="s">
        <v>6908</v>
      </c>
      <c r="I495" s="401" t="s">
        <v>727</v>
      </c>
      <c r="J495" s="401" t="s">
        <v>6404</v>
      </c>
      <c r="K495" s="402" t="n">
        <v>9.66</v>
      </c>
      <c r="L495" s="401" t="s">
        <v>6405</v>
      </c>
    </row>
    <row r="496" customFormat="false" ht="13.5" hidden="false" customHeight="false" outlineLevel="0" collapsed="false">
      <c r="A496" s="401" t="s">
        <v>6788</v>
      </c>
      <c r="B496" s="401" t="s">
        <v>6789</v>
      </c>
      <c r="C496" s="401" t="s">
        <v>6790</v>
      </c>
      <c r="D496" s="401" t="s">
        <v>6791</v>
      </c>
      <c r="E496" s="402"/>
      <c r="F496" s="401"/>
      <c r="G496" s="401" t="n">
        <v>95620</v>
      </c>
      <c r="H496" s="401" t="s">
        <v>6909</v>
      </c>
      <c r="I496" s="401" t="s">
        <v>727</v>
      </c>
      <c r="J496" s="401" t="s">
        <v>6476</v>
      </c>
      <c r="K496" s="402" t="n">
        <v>22.5</v>
      </c>
      <c r="L496" s="401" t="s">
        <v>6405</v>
      </c>
    </row>
    <row r="497" customFormat="false" ht="13.5" hidden="false" customHeight="false" outlineLevel="0" collapsed="false">
      <c r="A497" s="401" t="s">
        <v>6788</v>
      </c>
      <c r="B497" s="401" t="s">
        <v>6789</v>
      </c>
      <c r="C497" s="401" t="s">
        <v>6790</v>
      </c>
      <c r="D497" s="401" t="s">
        <v>6791</v>
      </c>
      <c r="E497" s="402"/>
      <c r="F497" s="401"/>
      <c r="G497" s="401" t="n">
        <v>95631</v>
      </c>
      <c r="H497" s="401" t="s">
        <v>6910</v>
      </c>
      <c r="I497" s="401" t="s">
        <v>727</v>
      </c>
      <c r="J497" s="401" t="s">
        <v>6404</v>
      </c>
      <c r="K497" s="402" t="n">
        <v>238.58</v>
      </c>
      <c r="L497" s="401" t="s">
        <v>6405</v>
      </c>
    </row>
    <row r="498" customFormat="false" ht="13.5" hidden="false" customHeight="false" outlineLevel="0" collapsed="false">
      <c r="A498" s="401" t="s">
        <v>6788</v>
      </c>
      <c r="B498" s="401" t="s">
        <v>6789</v>
      </c>
      <c r="C498" s="401" t="s">
        <v>6790</v>
      </c>
      <c r="D498" s="401" t="s">
        <v>6791</v>
      </c>
      <c r="E498" s="402"/>
      <c r="F498" s="401"/>
      <c r="G498" s="401" t="n">
        <v>95702</v>
      </c>
      <c r="H498" s="401" t="s">
        <v>6911</v>
      </c>
      <c r="I498" s="401" t="s">
        <v>727</v>
      </c>
      <c r="J498" s="401" t="s">
        <v>6476</v>
      </c>
      <c r="K498" s="402" t="n">
        <v>29.27</v>
      </c>
      <c r="L498" s="401" t="s">
        <v>6405</v>
      </c>
    </row>
    <row r="499" customFormat="false" ht="13.5" hidden="false" customHeight="false" outlineLevel="0" collapsed="false">
      <c r="A499" s="401" t="s">
        <v>6788</v>
      </c>
      <c r="B499" s="401" t="s">
        <v>6789</v>
      </c>
      <c r="C499" s="401" t="s">
        <v>6790</v>
      </c>
      <c r="D499" s="401" t="s">
        <v>6791</v>
      </c>
      <c r="E499" s="402"/>
      <c r="F499" s="401"/>
      <c r="G499" s="401" t="n">
        <v>95708</v>
      </c>
      <c r="H499" s="401" t="s">
        <v>6912</v>
      </c>
      <c r="I499" s="401" t="s">
        <v>727</v>
      </c>
      <c r="J499" s="401" t="s">
        <v>6404</v>
      </c>
      <c r="K499" s="402" t="n">
        <v>133.58</v>
      </c>
      <c r="L499" s="401" t="s">
        <v>6405</v>
      </c>
    </row>
    <row r="500" customFormat="false" ht="13.5" hidden="false" customHeight="false" outlineLevel="0" collapsed="false">
      <c r="A500" s="401" t="s">
        <v>6788</v>
      </c>
      <c r="B500" s="401" t="s">
        <v>6789</v>
      </c>
      <c r="C500" s="401" t="s">
        <v>6790</v>
      </c>
      <c r="D500" s="401" t="s">
        <v>6791</v>
      </c>
      <c r="E500" s="402"/>
      <c r="F500" s="401"/>
      <c r="G500" s="401" t="n">
        <v>95714</v>
      </c>
      <c r="H500" s="401" t="s">
        <v>6913</v>
      </c>
      <c r="I500" s="401" t="s">
        <v>727</v>
      </c>
      <c r="J500" s="401" t="s">
        <v>6404</v>
      </c>
      <c r="K500" s="402" t="n">
        <v>270.25</v>
      </c>
      <c r="L500" s="401" t="s">
        <v>6405</v>
      </c>
    </row>
    <row r="501" customFormat="false" ht="13.5" hidden="false" customHeight="false" outlineLevel="0" collapsed="false">
      <c r="A501" s="401" t="s">
        <v>6788</v>
      </c>
      <c r="B501" s="401" t="s">
        <v>6789</v>
      </c>
      <c r="C501" s="401" t="s">
        <v>6790</v>
      </c>
      <c r="D501" s="401" t="s">
        <v>6791</v>
      </c>
      <c r="E501" s="402"/>
      <c r="F501" s="401"/>
      <c r="G501" s="401" t="n">
        <v>95720</v>
      </c>
      <c r="H501" s="401" t="s">
        <v>6914</v>
      </c>
      <c r="I501" s="401" t="s">
        <v>727</v>
      </c>
      <c r="J501" s="401" t="s">
        <v>6404</v>
      </c>
      <c r="K501" s="402" t="n">
        <v>265.28</v>
      </c>
      <c r="L501" s="401" t="s">
        <v>6405</v>
      </c>
    </row>
    <row r="502" customFormat="false" ht="13.5" hidden="false" customHeight="false" outlineLevel="0" collapsed="false">
      <c r="A502" s="401" t="s">
        <v>6788</v>
      </c>
      <c r="B502" s="401" t="s">
        <v>6789</v>
      </c>
      <c r="C502" s="401" t="s">
        <v>6790</v>
      </c>
      <c r="D502" s="401" t="s">
        <v>6791</v>
      </c>
      <c r="E502" s="402"/>
      <c r="F502" s="401"/>
      <c r="G502" s="401" t="n">
        <v>95872</v>
      </c>
      <c r="H502" s="401" t="s">
        <v>6915</v>
      </c>
      <c r="I502" s="401" t="s">
        <v>727</v>
      </c>
      <c r="J502" s="401" t="s">
        <v>6404</v>
      </c>
      <c r="K502" s="402" t="n">
        <v>358.16</v>
      </c>
      <c r="L502" s="401" t="s">
        <v>6405</v>
      </c>
    </row>
    <row r="503" customFormat="false" ht="13.5" hidden="false" customHeight="false" outlineLevel="0" collapsed="false">
      <c r="A503" s="401" t="s">
        <v>6788</v>
      </c>
      <c r="B503" s="401" t="s">
        <v>6789</v>
      </c>
      <c r="C503" s="401" t="s">
        <v>6790</v>
      </c>
      <c r="D503" s="401" t="s">
        <v>6791</v>
      </c>
      <c r="E503" s="402"/>
      <c r="F503" s="401"/>
      <c r="G503" s="401" t="n">
        <v>96013</v>
      </c>
      <c r="H503" s="401" t="s">
        <v>6916</v>
      </c>
      <c r="I503" s="401" t="s">
        <v>727</v>
      </c>
      <c r="J503" s="401" t="s">
        <v>6404</v>
      </c>
      <c r="K503" s="402" t="n">
        <v>193.67</v>
      </c>
      <c r="L503" s="401" t="s">
        <v>6405</v>
      </c>
    </row>
    <row r="504" customFormat="false" ht="13.5" hidden="false" customHeight="false" outlineLevel="0" collapsed="false">
      <c r="A504" s="401" t="s">
        <v>6788</v>
      </c>
      <c r="B504" s="401" t="s">
        <v>6789</v>
      </c>
      <c r="C504" s="401" t="s">
        <v>6790</v>
      </c>
      <c r="D504" s="401" t="s">
        <v>6791</v>
      </c>
      <c r="E504" s="402"/>
      <c r="F504" s="401"/>
      <c r="G504" s="401" t="n">
        <v>96020</v>
      </c>
      <c r="H504" s="401" t="s">
        <v>6917</v>
      </c>
      <c r="I504" s="401" t="s">
        <v>727</v>
      </c>
      <c r="J504" s="401" t="s">
        <v>6404</v>
      </c>
      <c r="K504" s="402" t="n">
        <v>193.09</v>
      </c>
      <c r="L504" s="401" t="s">
        <v>6405</v>
      </c>
    </row>
    <row r="505" customFormat="false" ht="13.5" hidden="false" customHeight="false" outlineLevel="0" collapsed="false">
      <c r="A505" s="401" t="s">
        <v>6788</v>
      </c>
      <c r="B505" s="401" t="s">
        <v>6789</v>
      </c>
      <c r="C505" s="401" t="s">
        <v>6790</v>
      </c>
      <c r="D505" s="401" t="s">
        <v>6791</v>
      </c>
      <c r="E505" s="402"/>
      <c r="F505" s="401"/>
      <c r="G505" s="401" t="n">
        <v>96028</v>
      </c>
      <c r="H505" s="401" t="s">
        <v>6918</v>
      </c>
      <c r="I505" s="401" t="s">
        <v>727</v>
      </c>
      <c r="J505" s="401" t="s">
        <v>6404</v>
      </c>
      <c r="K505" s="402" t="n">
        <v>145.14</v>
      </c>
      <c r="L505" s="401" t="s">
        <v>6405</v>
      </c>
    </row>
    <row r="506" customFormat="false" ht="13.5" hidden="false" customHeight="false" outlineLevel="0" collapsed="false">
      <c r="A506" s="401" t="s">
        <v>6788</v>
      </c>
      <c r="B506" s="401" t="s">
        <v>6789</v>
      </c>
      <c r="C506" s="401" t="s">
        <v>6790</v>
      </c>
      <c r="D506" s="401" t="s">
        <v>6791</v>
      </c>
      <c r="E506" s="402"/>
      <c r="F506" s="401"/>
      <c r="G506" s="401" t="n">
        <v>96035</v>
      </c>
      <c r="H506" s="401" t="s">
        <v>6919</v>
      </c>
      <c r="I506" s="401" t="s">
        <v>727</v>
      </c>
      <c r="J506" s="401" t="s">
        <v>6404</v>
      </c>
      <c r="K506" s="402" t="n">
        <v>285.52</v>
      </c>
      <c r="L506" s="401" t="s">
        <v>6405</v>
      </c>
    </row>
    <row r="507" customFormat="false" ht="13.5" hidden="false" customHeight="false" outlineLevel="0" collapsed="false">
      <c r="A507" s="401" t="s">
        <v>6788</v>
      </c>
      <c r="B507" s="401" t="s">
        <v>6789</v>
      </c>
      <c r="C507" s="401" t="s">
        <v>6790</v>
      </c>
      <c r="D507" s="401" t="s">
        <v>6791</v>
      </c>
      <c r="E507" s="402"/>
      <c r="F507" s="401"/>
      <c r="G507" s="401" t="n">
        <v>96157</v>
      </c>
      <c r="H507" s="401" t="s">
        <v>6920</v>
      </c>
      <c r="I507" s="401" t="s">
        <v>727</v>
      </c>
      <c r="J507" s="401" t="s">
        <v>6404</v>
      </c>
      <c r="K507" s="402" t="n">
        <v>145.72</v>
      </c>
      <c r="L507" s="401" t="s">
        <v>6405</v>
      </c>
    </row>
    <row r="508" customFormat="false" ht="13.5" hidden="false" customHeight="false" outlineLevel="0" collapsed="false">
      <c r="A508" s="401" t="s">
        <v>6788</v>
      </c>
      <c r="B508" s="401" t="s">
        <v>6789</v>
      </c>
      <c r="C508" s="401" t="s">
        <v>6790</v>
      </c>
      <c r="D508" s="401" t="s">
        <v>6791</v>
      </c>
      <c r="E508" s="402"/>
      <c r="F508" s="401"/>
      <c r="G508" s="401" t="n">
        <v>96158</v>
      </c>
      <c r="H508" s="401" t="s">
        <v>6921</v>
      </c>
      <c r="I508" s="401" t="s">
        <v>727</v>
      </c>
      <c r="J508" s="401" t="s">
        <v>6404</v>
      </c>
      <c r="K508" s="402" t="n">
        <v>134.19</v>
      </c>
      <c r="L508" s="401" t="s">
        <v>6405</v>
      </c>
    </row>
    <row r="509" customFormat="false" ht="13.5" hidden="false" customHeight="false" outlineLevel="0" collapsed="false">
      <c r="A509" s="401" t="s">
        <v>6788</v>
      </c>
      <c r="B509" s="401" t="s">
        <v>6789</v>
      </c>
      <c r="C509" s="401" t="s">
        <v>6790</v>
      </c>
      <c r="D509" s="401" t="s">
        <v>6791</v>
      </c>
      <c r="E509" s="402"/>
      <c r="F509" s="401"/>
      <c r="G509" s="401" t="n">
        <v>96245</v>
      </c>
      <c r="H509" s="401" t="s">
        <v>6922</v>
      </c>
      <c r="I509" s="401" t="s">
        <v>727</v>
      </c>
      <c r="J509" s="401" t="s">
        <v>6404</v>
      </c>
      <c r="K509" s="402" t="n">
        <v>96.36</v>
      </c>
      <c r="L509" s="401" t="s">
        <v>6405</v>
      </c>
    </row>
    <row r="510" customFormat="false" ht="13.5" hidden="false" customHeight="false" outlineLevel="0" collapsed="false">
      <c r="A510" s="401" t="s">
        <v>6788</v>
      </c>
      <c r="B510" s="401" t="s">
        <v>6789</v>
      </c>
      <c r="C510" s="401" t="s">
        <v>6790</v>
      </c>
      <c r="D510" s="401" t="s">
        <v>6791</v>
      </c>
      <c r="E510" s="402"/>
      <c r="F510" s="401"/>
      <c r="G510" s="401" t="n">
        <v>96463</v>
      </c>
      <c r="H510" s="401" t="s">
        <v>6923</v>
      </c>
      <c r="I510" s="401" t="s">
        <v>727</v>
      </c>
      <c r="J510" s="401" t="s">
        <v>6404</v>
      </c>
      <c r="K510" s="402" t="n">
        <v>218.53</v>
      </c>
      <c r="L510" s="401" t="s">
        <v>6405</v>
      </c>
    </row>
    <row r="511" customFormat="false" ht="13.5" hidden="false" customHeight="false" outlineLevel="0" collapsed="false">
      <c r="A511" s="401" t="s">
        <v>6788</v>
      </c>
      <c r="B511" s="401" t="s">
        <v>6789</v>
      </c>
      <c r="C511" s="401" t="s">
        <v>6790</v>
      </c>
      <c r="D511" s="401" t="s">
        <v>6791</v>
      </c>
      <c r="E511" s="402"/>
      <c r="F511" s="401"/>
      <c r="G511" s="401" t="n">
        <v>98764</v>
      </c>
      <c r="H511" s="401" t="s">
        <v>6924</v>
      </c>
      <c r="I511" s="401" t="s">
        <v>727</v>
      </c>
      <c r="J511" s="401" t="s">
        <v>6476</v>
      </c>
      <c r="K511" s="402" t="n">
        <v>2.73</v>
      </c>
      <c r="L511" s="401" t="s">
        <v>6405</v>
      </c>
    </row>
    <row r="512" customFormat="false" ht="13.5" hidden="false" customHeight="false" outlineLevel="0" collapsed="false">
      <c r="A512" s="401" t="s">
        <v>6788</v>
      </c>
      <c r="B512" s="401" t="s">
        <v>6789</v>
      </c>
      <c r="C512" s="401" t="s">
        <v>6790</v>
      </c>
      <c r="D512" s="401" t="s">
        <v>6791</v>
      </c>
      <c r="E512" s="402"/>
      <c r="F512" s="401"/>
      <c r="G512" s="401" t="n">
        <v>99833</v>
      </c>
      <c r="H512" s="401" t="s">
        <v>6925</v>
      </c>
      <c r="I512" s="401" t="s">
        <v>727</v>
      </c>
      <c r="J512" s="401" t="s">
        <v>6404</v>
      </c>
      <c r="K512" s="402" t="n">
        <v>2.91</v>
      </c>
      <c r="L512" s="401" t="s">
        <v>6405</v>
      </c>
    </row>
    <row r="513" customFormat="false" ht="13.5" hidden="false" customHeight="false" outlineLevel="0" collapsed="false">
      <c r="A513" s="401" t="s">
        <v>6788</v>
      </c>
      <c r="B513" s="401" t="s">
        <v>6789</v>
      </c>
      <c r="C513" s="401" t="s">
        <v>6790</v>
      </c>
      <c r="D513" s="401" t="s">
        <v>6791</v>
      </c>
      <c r="E513" s="402"/>
      <c r="F513" s="401"/>
      <c r="G513" s="401" t="n">
        <v>100641</v>
      </c>
      <c r="H513" s="401" t="s">
        <v>6926</v>
      </c>
      <c r="I513" s="401" t="s">
        <v>727</v>
      </c>
      <c r="J513" s="401" t="s">
        <v>6404</v>
      </c>
      <c r="K513" s="402" t="n">
        <v>517.84</v>
      </c>
      <c r="L513" s="401" t="s">
        <v>6405</v>
      </c>
    </row>
    <row r="514" customFormat="false" ht="13.5" hidden="false" customHeight="false" outlineLevel="0" collapsed="false">
      <c r="A514" s="401" t="s">
        <v>6788</v>
      </c>
      <c r="B514" s="401" t="s">
        <v>6789</v>
      </c>
      <c r="C514" s="401" t="s">
        <v>6790</v>
      </c>
      <c r="D514" s="401" t="s">
        <v>6791</v>
      </c>
      <c r="E514" s="402"/>
      <c r="F514" s="401"/>
      <c r="G514" s="401" t="n">
        <v>100647</v>
      </c>
      <c r="H514" s="401" t="s">
        <v>6927</v>
      </c>
      <c r="I514" s="401" t="s">
        <v>727</v>
      </c>
      <c r="J514" s="401" t="s">
        <v>6404</v>
      </c>
      <c r="K514" s="402" t="n">
        <v>1167.73</v>
      </c>
      <c r="L514" s="401" t="s">
        <v>6405</v>
      </c>
    </row>
    <row r="515" customFormat="false" ht="13.5" hidden="false" customHeight="false" outlineLevel="0" collapsed="false">
      <c r="A515" s="401" t="s">
        <v>6788</v>
      </c>
      <c r="B515" s="401" t="s">
        <v>6789</v>
      </c>
      <c r="C515" s="401" t="s">
        <v>6790</v>
      </c>
      <c r="D515" s="401" t="s">
        <v>6791</v>
      </c>
      <c r="E515" s="402"/>
      <c r="F515" s="401"/>
      <c r="G515" s="401" t="n">
        <v>102275</v>
      </c>
      <c r="H515" s="401" t="s">
        <v>6928</v>
      </c>
      <c r="I515" s="401" t="s">
        <v>727</v>
      </c>
      <c r="J515" s="401" t="s">
        <v>6476</v>
      </c>
      <c r="K515" s="402" t="n">
        <v>22.75</v>
      </c>
      <c r="L515" s="401" t="s">
        <v>6405</v>
      </c>
    </row>
    <row r="516" customFormat="false" ht="13.5" hidden="false" customHeight="false" outlineLevel="0" collapsed="false">
      <c r="A516" s="401" t="s">
        <v>6788</v>
      </c>
      <c r="B516" s="401" t="s">
        <v>6789</v>
      </c>
      <c r="C516" s="401" t="s">
        <v>6790</v>
      </c>
      <c r="D516" s="401" t="s">
        <v>6791</v>
      </c>
      <c r="E516" s="402"/>
      <c r="F516" s="401"/>
      <c r="G516" s="401" t="n">
        <v>104091</v>
      </c>
      <c r="H516" s="401" t="s">
        <v>6929</v>
      </c>
      <c r="I516" s="401" t="s">
        <v>727</v>
      </c>
      <c r="J516" s="401" t="s">
        <v>6476</v>
      </c>
      <c r="K516" s="402" t="n">
        <v>0.57</v>
      </c>
      <c r="L516" s="401" t="s">
        <v>6405</v>
      </c>
    </row>
    <row r="517" customFormat="false" ht="13.5" hidden="false" customHeight="false" outlineLevel="0" collapsed="false">
      <c r="A517" s="401" t="s">
        <v>6788</v>
      </c>
      <c r="B517" s="401" t="s">
        <v>6789</v>
      </c>
      <c r="C517" s="401" t="s">
        <v>6790</v>
      </c>
      <c r="D517" s="401" t="s">
        <v>6791</v>
      </c>
      <c r="E517" s="402"/>
      <c r="F517" s="401"/>
      <c r="G517" s="401" t="n">
        <v>104097</v>
      </c>
      <c r="H517" s="401" t="s">
        <v>6930</v>
      </c>
      <c r="I517" s="401" t="s">
        <v>727</v>
      </c>
      <c r="J517" s="401" t="s">
        <v>6476</v>
      </c>
      <c r="K517" s="402" t="n">
        <v>0.79</v>
      </c>
      <c r="L517" s="401" t="s">
        <v>6405</v>
      </c>
    </row>
    <row r="518" customFormat="false" ht="13.5" hidden="false" customHeight="false" outlineLevel="0" collapsed="false">
      <c r="A518" s="401" t="s">
        <v>6788</v>
      </c>
      <c r="B518" s="401" t="s">
        <v>6789</v>
      </c>
      <c r="C518" s="401" t="s">
        <v>6931</v>
      </c>
      <c r="D518" s="401" t="s">
        <v>6932</v>
      </c>
      <c r="E518" s="402"/>
      <c r="F518" s="401"/>
      <c r="G518" s="401" t="n">
        <v>5632</v>
      </c>
      <c r="H518" s="401" t="s">
        <v>6933</v>
      </c>
      <c r="I518" s="401" t="s">
        <v>760</v>
      </c>
      <c r="J518" s="401" t="s">
        <v>6404</v>
      </c>
      <c r="K518" s="402" t="n">
        <v>79.05</v>
      </c>
      <c r="L518" s="401" t="s">
        <v>6405</v>
      </c>
    </row>
    <row r="519" customFormat="false" ht="13.5" hidden="false" customHeight="false" outlineLevel="0" collapsed="false">
      <c r="A519" s="401" t="s">
        <v>6788</v>
      </c>
      <c r="B519" s="401" t="s">
        <v>6789</v>
      </c>
      <c r="C519" s="401" t="s">
        <v>6931</v>
      </c>
      <c r="D519" s="401" t="s">
        <v>6932</v>
      </c>
      <c r="E519" s="402"/>
      <c r="F519" s="401"/>
      <c r="G519" s="401" t="n">
        <v>5679</v>
      </c>
      <c r="H519" s="401" t="s">
        <v>840</v>
      </c>
      <c r="I519" s="401" t="s">
        <v>760</v>
      </c>
      <c r="J519" s="401" t="s">
        <v>6404</v>
      </c>
      <c r="K519" s="402" t="n">
        <v>52.5</v>
      </c>
      <c r="L519" s="401" t="s">
        <v>6405</v>
      </c>
    </row>
    <row r="520" customFormat="false" ht="13.5" hidden="false" customHeight="false" outlineLevel="0" collapsed="false">
      <c r="A520" s="401" t="s">
        <v>6788</v>
      </c>
      <c r="B520" s="401" t="s">
        <v>6789</v>
      </c>
      <c r="C520" s="401" t="s">
        <v>6931</v>
      </c>
      <c r="D520" s="401" t="s">
        <v>6932</v>
      </c>
      <c r="E520" s="402"/>
      <c r="F520" s="401"/>
      <c r="G520" s="401" t="n">
        <v>5681</v>
      </c>
      <c r="H520" s="401" t="s">
        <v>6934</v>
      </c>
      <c r="I520" s="401" t="s">
        <v>760</v>
      </c>
      <c r="J520" s="401" t="s">
        <v>6404</v>
      </c>
      <c r="K520" s="402" t="n">
        <v>49.46</v>
      </c>
      <c r="L520" s="401" t="s">
        <v>6405</v>
      </c>
    </row>
    <row r="521" customFormat="false" ht="13.5" hidden="false" customHeight="false" outlineLevel="0" collapsed="false">
      <c r="A521" s="401" t="s">
        <v>6788</v>
      </c>
      <c r="B521" s="401" t="s">
        <v>6789</v>
      </c>
      <c r="C521" s="401" t="s">
        <v>6931</v>
      </c>
      <c r="D521" s="401" t="s">
        <v>6932</v>
      </c>
      <c r="E521" s="402"/>
      <c r="F521" s="401"/>
      <c r="G521" s="401" t="n">
        <v>5685</v>
      </c>
      <c r="H521" s="401" t="s">
        <v>6935</v>
      </c>
      <c r="I521" s="401" t="s">
        <v>760</v>
      </c>
      <c r="J521" s="401" t="s">
        <v>6404</v>
      </c>
      <c r="K521" s="402" t="n">
        <v>54.48</v>
      </c>
      <c r="L521" s="401" t="s">
        <v>6405</v>
      </c>
    </row>
    <row r="522" customFormat="false" ht="13.5" hidden="false" customHeight="false" outlineLevel="0" collapsed="false">
      <c r="A522" s="401" t="s">
        <v>6788</v>
      </c>
      <c r="B522" s="401" t="s">
        <v>6789</v>
      </c>
      <c r="C522" s="401" t="s">
        <v>6931</v>
      </c>
      <c r="D522" s="401" t="s">
        <v>6932</v>
      </c>
      <c r="E522" s="402"/>
      <c r="F522" s="401"/>
      <c r="G522" s="401" t="n">
        <v>5690</v>
      </c>
      <c r="H522" s="401" t="s">
        <v>6936</v>
      </c>
      <c r="I522" s="401" t="s">
        <v>760</v>
      </c>
      <c r="J522" s="401" t="s">
        <v>6404</v>
      </c>
      <c r="K522" s="402" t="n">
        <v>4.7</v>
      </c>
      <c r="L522" s="401" t="s">
        <v>6405</v>
      </c>
    </row>
    <row r="523" customFormat="false" ht="13.5" hidden="false" customHeight="false" outlineLevel="0" collapsed="false">
      <c r="A523" s="401" t="s">
        <v>6788</v>
      </c>
      <c r="B523" s="401" t="s">
        <v>6789</v>
      </c>
      <c r="C523" s="401" t="s">
        <v>6931</v>
      </c>
      <c r="D523" s="401" t="s">
        <v>6932</v>
      </c>
      <c r="E523" s="402"/>
      <c r="F523" s="401"/>
      <c r="G523" s="401" t="n">
        <v>5806</v>
      </c>
      <c r="H523" s="401" t="s">
        <v>6937</v>
      </c>
      <c r="I523" s="401" t="s">
        <v>760</v>
      </c>
      <c r="J523" s="401" t="s">
        <v>6476</v>
      </c>
      <c r="K523" s="402" t="n">
        <v>0.31</v>
      </c>
      <c r="L523" s="401" t="s">
        <v>6405</v>
      </c>
    </row>
    <row r="524" customFormat="false" ht="13.5" hidden="false" customHeight="false" outlineLevel="0" collapsed="false">
      <c r="A524" s="401" t="s">
        <v>6788</v>
      </c>
      <c r="B524" s="401" t="s">
        <v>6789</v>
      </c>
      <c r="C524" s="401" t="s">
        <v>6931</v>
      </c>
      <c r="D524" s="401" t="s">
        <v>6932</v>
      </c>
      <c r="E524" s="402"/>
      <c r="F524" s="401"/>
      <c r="G524" s="401" t="n">
        <v>5826</v>
      </c>
      <c r="H524" s="401" t="s">
        <v>6938</v>
      </c>
      <c r="I524" s="401" t="s">
        <v>760</v>
      </c>
      <c r="J524" s="401" t="s">
        <v>6404</v>
      </c>
      <c r="K524" s="402" t="n">
        <v>45.74</v>
      </c>
      <c r="L524" s="401" t="s">
        <v>6405</v>
      </c>
    </row>
    <row r="525" customFormat="false" ht="13.5" hidden="false" customHeight="false" outlineLevel="0" collapsed="false">
      <c r="A525" s="401" t="s">
        <v>6788</v>
      </c>
      <c r="B525" s="401" t="s">
        <v>6789</v>
      </c>
      <c r="C525" s="401" t="s">
        <v>6931</v>
      </c>
      <c r="D525" s="401" t="s">
        <v>6932</v>
      </c>
      <c r="E525" s="402"/>
      <c r="F525" s="401"/>
      <c r="G525" s="401" t="n">
        <v>5829</v>
      </c>
      <c r="H525" s="401" t="s">
        <v>6939</v>
      </c>
      <c r="I525" s="401" t="s">
        <v>760</v>
      </c>
      <c r="J525" s="401" t="s">
        <v>6404</v>
      </c>
      <c r="K525" s="402" t="n">
        <v>136.15</v>
      </c>
      <c r="L525" s="401" t="s">
        <v>6405</v>
      </c>
    </row>
    <row r="526" customFormat="false" ht="13.5" hidden="false" customHeight="false" outlineLevel="0" collapsed="false">
      <c r="A526" s="401" t="s">
        <v>6788</v>
      </c>
      <c r="B526" s="401" t="s">
        <v>6789</v>
      </c>
      <c r="C526" s="401" t="s">
        <v>6931</v>
      </c>
      <c r="D526" s="401" t="s">
        <v>6932</v>
      </c>
      <c r="E526" s="402"/>
      <c r="F526" s="401"/>
      <c r="G526" s="401" t="n">
        <v>5837</v>
      </c>
      <c r="H526" s="401" t="s">
        <v>6940</v>
      </c>
      <c r="I526" s="401" t="s">
        <v>760</v>
      </c>
      <c r="J526" s="401" t="s">
        <v>6404</v>
      </c>
      <c r="K526" s="402" t="n">
        <v>141.82</v>
      </c>
      <c r="L526" s="401" t="s">
        <v>6405</v>
      </c>
    </row>
    <row r="527" customFormat="false" ht="13.5" hidden="false" customHeight="false" outlineLevel="0" collapsed="false">
      <c r="A527" s="401" t="s">
        <v>6788</v>
      </c>
      <c r="B527" s="401" t="s">
        <v>6789</v>
      </c>
      <c r="C527" s="401" t="s">
        <v>6931</v>
      </c>
      <c r="D527" s="401" t="s">
        <v>6932</v>
      </c>
      <c r="E527" s="402"/>
      <c r="F527" s="401"/>
      <c r="G527" s="401" t="n">
        <v>5841</v>
      </c>
      <c r="H527" s="401" t="s">
        <v>6941</v>
      </c>
      <c r="I527" s="401" t="s">
        <v>760</v>
      </c>
      <c r="J527" s="401" t="s">
        <v>6404</v>
      </c>
      <c r="K527" s="402" t="n">
        <v>5.4</v>
      </c>
      <c r="L527" s="401" t="s">
        <v>6405</v>
      </c>
    </row>
    <row r="528" customFormat="false" ht="13.5" hidden="false" customHeight="false" outlineLevel="0" collapsed="false">
      <c r="A528" s="401" t="s">
        <v>6788</v>
      </c>
      <c r="B528" s="401" t="s">
        <v>6789</v>
      </c>
      <c r="C528" s="401" t="s">
        <v>6931</v>
      </c>
      <c r="D528" s="401" t="s">
        <v>6932</v>
      </c>
      <c r="E528" s="402"/>
      <c r="F528" s="401"/>
      <c r="G528" s="401" t="n">
        <v>5845</v>
      </c>
      <c r="H528" s="401" t="s">
        <v>6942</v>
      </c>
      <c r="I528" s="401" t="s">
        <v>760</v>
      </c>
      <c r="J528" s="401" t="s">
        <v>6404</v>
      </c>
      <c r="K528" s="402" t="n">
        <v>42.11</v>
      </c>
      <c r="L528" s="401" t="s">
        <v>6405</v>
      </c>
    </row>
    <row r="529" customFormat="false" ht="13.5" hidden="false" customHeight="false" outlineLevel="0" collapsed="false">
      <c r="A529" s="401" t="s">
        <v>6788</v>
      </c>
      <c r="B529" s="401" t="s">
        <v>6789</v>
      </c>
      <c r="C529" s="401" t="s">
        <v>6931</v>
      </c>
      <c r="D529" s="401" t="s">
        <v>6932</v>
      </c>
      <c r="E529" s="402"/>
      <c r="F529" s="401"/>
      <c r="G529" s="401" t="n">
        <v>5849</v>
      </c>
      <c r="H529" s="401" t="s">
        <v>6943</v>
      </c>
      <c r="I529" s="401" t="s">
        <v>760</v>
      </c>
      <c r="J529" s="401" t="s">
        <v>6404</v>
      </c>
      <c r="K529" s="402" t="n">
        <v>70.35</v>
      </c>
      <c r="L529" s="401" t="s">
        <v>6405</v>
      </c>
    </row>
    <row r="530" customFormat="false" ht="13.5" hidden="false" customHeight="false" outlineLevel="0" collapsed="false">
      <c r="A530" s="401" t="s">
        <v>6788</v>
      </c>
      <c r="B530" s="401" t="s">
        <v>6789</v>
      </c>
      <c r="C530" s="401" t="s">
        <v>6931</v>
      </c>
      <c r="D530" s="401" t="s">
        <v>6932</v>
      </c>
      <c r="E530" s="402"/>
      <c r="F530" s="401"/>
      <c r="G530" s="401" t="n">
        <v>5853</v>
      </c>
      <c r="H530" s="401" t="s">
        <v>6944</v>
      </c>
      <c r="I530" s="401" t="s">
        <v>760</v>
      </c>
      <c r="J530" s="401" t="s">
        <v>6404</v>
      </c>
      <c r="K530" s="402" t="n">
        <v>70.66</v>
      </c>
      <c r="L530" s="401" t="s">
        <v>6405</v>
      </c>
    </row>
    <row r="531" customFormat="false" ht="13.5" hidden="false" customHeight="false" outlineLevel="0" collapsed="false">
      <c r="A531" s="401" t="s">
        <v>6788</v>
      </c>
      <c r="B531" s="401" t="s">
        <v>6789</v>
      </c>
      <c r="C531" s="401" t="s">
        <v>6931</v>
      </c>
      <c r="D531" s="401" t="s">
        <v>6932</v>
      </c>
      <c r="E531" s="402"/>
      <c r="F531" s="401"/>
      <c r="G531" s="401" t="n">
        <v>5857</v>
      </c>
      <c r="H531" s="401" t="s">
        <v>6945</v>
      </c>
      <c r="I531" s="401" t="s">
        <v>760</v>
      </c>
      <c r="J531" s="401" t="s">
        <v>6404</v>
      </c>
      <c r="K531" s="402" t="n">
        <v>185.09</v>
      </c>
      <c r="L531" s="401" t="s">
        <v>6405</v>
      </c>
    </row>
    <row r="532" customFormat="false" ht="13.5" hidden="false" customHeight="false" outlineLevel="0" collapsed="false">
      <c r="A532" s="401" t="s">
        <v>6788</v>
      </c>
      <c r="B532" s="401" t="s">
        <v>6789</v>
      </c>
      <c r="C532" s="401" t="s">
        <v>6931</v>
      </c>
      <c r="D532" s="401" t="s">
        <v>6932</v>
      </c>
      <c r="E532" s="402"/>
      <c r="F532" s="401"/>
      <c r="G532" s="401" t="n">
        <v>5865</v>
      </c>
      <c r="H532" s="401" t="s">
        <v>6946</v>
      </c>
      <c r="I532" s="401" t="s">
        <v>760</v>
      </c>
      <c r="J532" s="401" t="s">
        <v>6404</v>
      </c>
      <c r="K532" s="402" t="n">
        <v>10.27</v>
      </c>
      <c r="L532" s="401" t="s">
        <v>6405</v>
      </c>
    </row>
    <row r="533" customFormat="false" ht="13.5" hidden="false" customHeight="false" outlineLevel="0" collapsed="false">
      <c r="A533" s="401" t="s">
        <v>6788</v>
      </c>
      <c r="B533" s="401" t="s">
        <v>6789</v>
      </c>
      <c r="C533" s="401" t="s">
        <v>6931</v>
      </c>
      <c r="D533" s="401" t="s">
        <v>6932</v>
      </c>
      <c r="E533" s="402"/>
      <c r="F533" s="401"/>
      <c r="G533" s="401" t="n">
        <v>5869</v>
      </c>
      <c r="H533" s="401" t="s">
        <v>6947</v>
      </c>
      <c r="I533" s="401" t="s">
        <v>760</v>
      </c>
      <c r="J533" s="401" t="s">
        <v>6404</v>
      </c>
      <c r="K533" s="402" t="n">
        <v>62.24</v>
      </c>
      <c r="L533" s="401" t="s">
        <v>6405</v>
      </c>
    </row>
    <row r="534" customFormat="false" ht="13.5" hidden="false" customHeight="false" outlineLevel="0" collapsed="false">
      <c r="A534" s="401" t="s">
        <v>6788</v>
      </c>
      <c r="B534" s="401" t="s">
        <v>6789</v>
      </c>
      <c r="C534" s="401" t="s">
        <v>6931</v>
      </c>
      <c r="D534" s="401" t="s">
        <v>6932</v>
      </c>
      <c r="E534" s="402"/>
      <c r="F534" s="401"/>
      <c r="G534" s="401" t="n">
        <v>5877</v>
      </c>
      <c r="H534" s="401" t="s">
        <v>6948</v>
      </c>
      <c r="I534" s="401" t="s">
        <v>760</v>
      </c>
      <c r="J534" s="401" t="s">
        <v>6404</v>
      </c>
      <c r="K534" s="402" t="n">
        <v>51.54</v>
      </c>
      <c r="L534" s="401" t="s">
        <v>6405</v>
      </c>
    </row>
    <row r="535" customFormat="false" ht="13.5" hidden="false" customHeight="false" outlineLevel="0" collapsed="false">
      <c r="A535" s="401" t="s">
        <v>6788</v>
      </c>
      <c r="B535" s="401" t="s">
        <v>6789</v>
      </c>
      <c r="C535" s="401" t="s">
        <v>6931</v>
      </c>
      <c r="D535" s="401" t="s">
        <v>6932</v>
      </c>
      <c r="E535" s="402"/>
      <c r="F535" s="401"/>
      <c r="G535" s="401" t="n">
        <v>5881</v>
      </c>
      <c r="H535" s="401" t="s">
        <v>6949</v>
      </c>
      <c r="I535" s="401" t="s">
        <v>760</v>
      </c>
      <c r="J535" s="401" t="s">
        <v>6404</v>
      </c>
      <c r="K535" s="402" t="n">
        <v>66.95</v>
      </c>
      <c r="L535" s="401" t="s">
        <v>6405</v>
      </c>
    </row>
    <row r="536" customFormat="false" ht="13.5" hidden="false" customHeight="false" outlineLevel="0" collapsed="false">
      <c r="A536" s="401" t="s">
        <v>6788</v>
      </c>
      <c r="B536" s="401" t="s">
        <v>6789</v>
      </c>
      <c r="C536" s="401" t="s">
        <v>6931</v>
      </c>
      <c r="D536" s="401" t="s">
        <v>6932</v>
      </c>
      <c r="E536" s="402"/>
      <c r="F536" s="401"/>
      <c r="G536" s="401" t="n">
        <v>5884</v>
      </c>
      <c r="H536" s="401" t="s">
        <v>6950</v>
      </c>
      <c r="I536" s="401" t="s">
        <v>760</v>
      </c>
      <c r="J536" s="401" t="s">
        <v>6404</v>
      </c>
      <c r="K536" s="402" t="n">
        <v>48.65</v>
      </c>
      <c r="L536" s="401" t="s">
        <v>6405</v>
      </c>
    </row>
    <row r="537" customFormat="false" ht="13.5" hidden="false" customHeight="false" outlineLevel="0" collapsed="false">
      <c r="A537" s="401" t="s">
        <v>6788</v>
      </c>
      <c r="B537" s="401" t="s">
        <v>6789</v>
      </c>
      <c r="C537" s="401" t="s">
        <v>6931</v>
      </c>
      <c r="D537" s="401" t="s">
        <v>6932</v>
      </c>
      <c r="E537" s="402"/>
      <c r="F537" s="401"/>
      <c r="G537" s="401" t="n">
        <v>5892</v>
      </c>
      <c r="H537" s="401" t="s">
        <v>6951</v>
      </c>
      <c r="I537" s="401" t="s">
        <v>760</v>
      </c>
      <c r="J537" s="401" t="s">
        <v>6404</v>
      </c>
      <c r="K537" s="402" t="n">
        <v>41.83</v>
      </c>
      <c r="L537" s="401" t="s">
        <v>6405</v>
      </c>
    </row>
    <row r="538" customFormat="false" ht="13.5" hidden="false" customHeight="false" outlineLevel="0" collapsed="false">
      <c r="A538" s="401" t="s">
        <v>6788</v>
      </c>
      <c r="B538" s="401" t="s">
        <v>6789</v>
      </c>
      <c r="C538" s="401" t="s">
        <v>6931</v>
      </c>
      <c r="D538" s="401" t="s">
        <v>6932</v>
      </c>
      <c r="E538" s="402"/>
      <c r="F538" s="401"/>
      <c r="G538" s="401" t="n">
        <v>5896</v>
      </c>
      <c r="H538" s="401" t="s">
        <v>6952</v>
      </c>
      <c r="I538" s="401" t="s">
        <v>760</v>
      </c>
      <c r="J538" s="401" t="s">
        <v>6404</v>
      </c>
      <c r="K538" s="402" t="n">
        <v>43.82</v>
      </c>
      <c r="L538" s="401" t="s">
        <v>6405</v>
      </c>
    </row>
    <row r="539" customFormat="false" ht="13.5" hidden="false" customHeight="false" outlineLevel="0" collapsed="false">
      <c r="A539" s="401" t="s">
        <v>6788</v>
      </c>
      <c r="B539" s="401" t="s">
        <v>6789</v>
      </c>
      <c r="C539" s="401" t="s">
        <v>6931</v>
      </c>
      <c r="D539" s="401" t="s">
        <v>6932</v>
      </c>
      <c r="E539" s="402"/>
      <c r="F539" s="401"/>
      <c r="G539" s="401" t="n">
        <v>5903</v>
      </c>
      <c r="H539" s="401" t="s">
        <v>6953</v>
      </c>
      <c r="I539" s="401" t="s">
        <v>760</v>
      </c>
      <c r="J539" s="401" t="s">
        <v>6404</v>
      </c>
      <c r="K539" s="402" t="n">
        <v>55.39</v>
      </c>
      <c r="L539" s="401" t="s">
        <v>6405</v>
      </c>
    </row>
    <row r="540" customFormat="false" ht="13.5" hidden="false" customHeight="false" outlineLevel="0" collapsed="false">
      <c r="A540" s="401" t="s">
        <v>6788</v>
      </c>
      <c r="B540" s="401" t="s">
        <v>6789</v>
      </c>
      <c r="C540" s="401" t="s">
        <v>6931</v>
      </c>
      <c r="D540" s="401" t="s">
        <v>6932</v>
      </c>
      <c r="E540" s="402"/>
      <c r="F540" s="401"/>
      <c r="G540" s="401" t="n">
        <v>5911</v>
      </c>
      <c r="H540" s="401" t="s">
        <v>6954</v>
      </c>
      <c r="I540" s="401" t="s">
        <v>760</v>
      </c>
      <c r="J540" s="401" t="s">
        <v>6404</v>
      </c>
      <c r="K540" s="402" t="n">
        <v>24.29</v>
      </c>
      <c r="L540" s="401" t="s">
        <v>6405</v>
      </c>
    </row>
    <row r="541" customFormat="false" ht="13.5" hidden="false" customHeight="false" outlineLevel="0" collapsed="false">
      <c r="A541" s="401" t="s">
        <v>6788</v>
      </c>
      <c r="B541" s="401" t="s">
        <v>6789</v>
      </c>
      <c r="C541" s="401" t="s">
        <v>6931</v>
      </c>
      <c r="D541" s="401" t="s">
        <v>6932</v>
      </c>
      <c r="E541" s="402"/>
      <c r="F541" s="401"/>
      <c r="G541" s="401" t="n">
        <v>5923</v>
      </c>
      <c r="H541" s="401" t="s">
        <v>6955</v>
      </c>
      <c r="I541" s="401" t="s">
        <v>760</v>
      </c>
      <c r="J541" s="401" t="s">
        <v>6404</v>
      </c>
      <c r="K541" s="402" t="n">
        <v>3.68</v>
      </c>
      <c r="L541" s="401" t="s">
        <v>6405</v>
      </c>
    </row>
    <row r="542" customFormat="false" ht="13.5" hidden="false" customHeight="false" outlineLevel="0" collapsed="false">
      <c r="A542" s="401" t="s">
        <v>6788</v>
      </c>
      <c r="B542" s="401" t="s">
        <v>6789</v>
      </c>
      <c r="C542" s="401" t="s">
        <v>6931</v>
      </c>
      <c r="D542" s="401" t="s">
        <v>6932</v>
      </c>
      <c r="E542" s="402"/>
      <c r="F542" s="401"/>
      <c r="G542" s="401" t="n">
        <v>5930</v>
      </c>
      <c r="H542" s="401" t="s">
        <v>6956</v>
      </c>
      <c r="I542" s="401" t="s">
        <v>760</v>
      </c>
      <c r="J542" s="401" t="s">
        <v>6404</v>
      </c>
      <c r="K542" s="402" t="n">
        <v>52.06</v>
      </c>
      <c r="L542" s="401" t="s">
        <v>6405</v>
      </c>
    </row>
    <row r="543" customFormat="false" ht="13.5" hidden="false" customHeight="false" outlineLevel="0" collapsed="false">
      <c r="A543" s="401" t="s">
        <v>6788</v>
      </c>
      <c r="B543" s="401" t="s">
        <v>6789</v>
      </c>
      <c r="C543" s="401" t="s">
        <v>6931</v>
      </c>
      <c r="D543" s="401" t="s">
        <v>6932</v>
      </c>
      <c r="E543" s="402"/>
      <c r="F543" s="401"/>
      <c r="G543" s="401" t="n">
        <v>5934</v>
      </c>
      <c r="H543" s="401" t="s">
        <v>6957</v>
      </c>
      <c r="I543" s="401" t="s">
        <v>760</v>
      </c>
      <c r="J543" s="401" t="s">
        <v>6404</v>
      </c>
      <c r="K543" s="402" t="n">
        <v>76.84</v>
      </c>
      <c r="L543" s="401" t="s">
        <v>6405</v>
      </c>
    </row>
    <row r="544" customFormat="false" ht="13.5" hidden="false" customHeight="false" outlineLevel="0" collapsed="false">
      <c r="A544" s="401" t="s">
        <v>6788</v>
      </c>
      <c r="B544" s="401" t="s">
        <v>6789</v>
      </c>
      <c r="C544" s="401" t="s">
        <v>6931</v>
      </c>
      <c r="D544" s="401" t="s">
        <v>6932</v>
      </c>
      <c r="E544" s="402"/>
      <c r="F544" s="401"/>
      <c r="G544" s="401" t="n">
        <v>5942</v>
      </c>
      <c r="H544" s="401" t="s">
        <v>6958</v>
      </c>
      <c r="I544" s="401" t="s">
        <v>760</v>
      </c>
      <c r="J544" s="401" t="s">
        <v>6404</v>
      </c>
      <c r="K544" s="402" t="n">
        <v>61.54</v>
      </c>
      <c r="L544" s="401" t="s">
        <v>6405</v>
      </c>
    </row>
    <row r="545" customFormat="false" ht="13.5" hidden="false" customHeight="false" outlineLevel="0" collapsed="false">
      <c r="A545" s="401" t="s">
        <v>6788</v>
      </c>
      <c r="B545" s="401" t="s">
        <v>6789</v>
      </c>
      <c r="C545" s="401" t="s">
        <v>6931</v>
      </c>
      <c r="D545" s="401" t="s">
        <v>6932</v>
      </c>
      <c r="E545" s="402"/>
      <c r="F545" s="401"/>
      <c r="G545" s="401" t="n">
        <v>5946</v>
      </c>
      <c r="H545" s="401" t="s">
        <v>6959</v>
      </c>
      <c r="I545" s="401" t="s">
        <v>760</v>
      </c>
      <c r="J545" s="401" t="s">
        <v>6404</v>
      </c>
      <c r="K545" s="402" t="n">
        <v>76.66</v>
      </c>
      <c r="L545" s="401" t="s">
        <v>6405</v>
      </c>
    </row>
    <row r="546" customFormat="false" ht="13.5" hidden="false" customHeight="false" outlineLevel="0" collapsed="false">
      <c r="A546" s="401" t="s">
        <v>6788</v>
      </c>
      <c r="B546" s="401" t="s">
        <v>6789</v>
      </c>
      <c r="C546" s="401" t="s">
        <v>6931</v>
      </c>
      <c r="D546" s="401" t="s">
        <v>6932</v>
      </c>
      <c r="E546" s="402"/>
      <c r="F546" s="401"/>
      <c r="G546" s="401" t="n">
        <v>5952</v>
      </c>
      <c r="H546" s="401" t="s">
        <v>6960</v>
      </c>
      <c r="I546" s="401" t="s">
        <v>760</v>
      </c>
      <c r="J546" s="401" t="s">
        <v>6476</v>
      </c>
      <c r="K546" s="402" t="n">
        <v>21.89</v>
      </c>
      <c r="L546" s="401" t="s">
        <v>6405</v>
      </c>
    </row>
    <row r="547" customFormat="false" ht="13.5" hidden="false" customHeight="false" outlineLevel="0" collapsed="false">
      <c r="A547" s="401" t="s">
        <v>6788</v>
      </c>
      <c r="B547" s="401" t="s">
        <v>6789</v>
      </c>
      <c r="C547" s="401" t="s">
        <v>6931</v>
      </c>
      <c r="D547" s="401" t="s">
        <v>6932</v>
      </c>
      <c r="E547" s="402"/>
      <c r="F547" s="401"/>
      <c r="G547" s="401" t="n">
        <v>5954</v>
      </c>
      <c r="H547" s="401" t="s">
        <v>6961</v>
      </c>
      <c r="I547" s="401" t="s">
        <v>760</v>
      </c>
      <c r="J547" s="401" t="s">
        <v>6404</v>
      </c>
      <c r="K547" s="402" t="n">
        <v>4.44</v>
      </c>
      <c r="L547" s="401" t="s">
        <v>6405</v>
      </c>
    </row>
    <row r="548" customFormat="false" ht="13.5" hidden="false" customHeight="false" outlineLevel="0" collapsed="false">
      <c r="A548" s="401" t="s">
        <v>6788</v>
      </c>
      <c r="B548" s="401" t="s">
        <v>6789</v>
      </c>
      <c r="C548" s="401" t="s">
        <v>6931</v>
      </c>
      <c r="D548" s="401" t="s">
        <v>6932</v>
      </c>
      <c r="E548" s="402"/>
      <c r="F548" s="401"/>
      <c r="G548" s="401" t="n">
        <v>5961</v>
      </c>
      <c r="H548" s="401" t="s">
        <v>6962</v>
      </c>
      <c r="I548" s="401" t="s">
        <v>760</v>
      </c>
      <c r="J548" s="401" t="s">
        <v>6404</v>
      </c>
      <c r="K548" s="402" t="n">
        <v>45.95</v>
      </c>
      <c r="L548" s="401" t="s">
        <v>6405</v>
      </c>
    </row>
    <row r="549" customFormat="false" ht="13.5" hidden="false" customHeight="false" outlineLevel="0" collapsed="false">
      <c r="A549" s="401" t="s">
        <v>6788</v>
      </c>
      <c r="B549" s="401" t="s">
        <v>6789</v>
      </c>
      <c r="C549" s="401" t="s">
        <v>6931</v>
      </c>
      <c r="D549" s="401" t="s">
        <v>6932</v>
      </c>
      <c r="E549" s="402"/>
      <c r="F549" s="401"/>
      <c r="G549" s="401" t="n">
        <v>6260</v>
      </c>
      <c r="H549" s="401" t="s">
        <v>6963</v>
      </c>
      <c r="I549" s="401" t="s">
        <v>760</v>
      </c>
      <c r="J549" s="401" t="s">
        <v>6404</v>
      </c>
      <c r="K549" s="402" t="n">
        <v>45.96</v>
      </c>
      <c r="L549" s="401" t="s">
        <v>6405</v>
      </c>
    </row>
    <row r="550" customFormat="false" ht="13.5" hidden="false" customHeight="false" outlineLevel="0" collapsed="false">
      <c r="A550" s="401" t="s">
        <v>6788</v>
      </c>
      <c r="B550" s="401" t="s">
        <v>6789</v>
      </c>
      <c r="C550" s="401" t="s">
        <v>6931</v>
      </c>
      <c r="D550" s="401" t="s">
        <v>6932</v>
      </c>
      <c r="E550" s="402"/>
      <c r="F550" s="401"/>
      <c r="G550" s="401" t="n">
        <v>6880</v>
      </c>
      <c r="H550" s="401" t="s">
        <v>6964</v>
      </c>
      <c r="I550" s="401" t="s">
        <v>760</v>
      </c>
      <c r="J550" s="401" t="s">
        <v>6404</v>
      </c>
      <c r="K550" s="402" t="n">
        <v>73.64</v>
      </c>
      <c r="L550" s="401" t="s">
        <v>6405</v>
      </c>
    </row>
    <row r="551" customFormat="false" ht="13.5" hidden="false" customHeight="false" outlineLevel="0" collapsed="false">
      <c r="A551" s="401" t="s">
        <v>6788</v>
      </c>
      <c r="B551" s="401" t="s">
        <v>6789</v>
      </c>
      <c r="C551" s="401" t="s">
        <v>6931</v>
      </c>
      <c r="D551" s="401" t="s">
        <v>6932</v>
      </c>
      <c r="E551" s="402"/>
      <c r="F551" s="401"/>
      <c r="G551" s="401" t="n">
        <v>7031</v>
      </c>
      <c r="H551" s="401" t="s">
        <v>6965</v>
      </c>
      <c r="I551" s="401" t="s">
        <v>760</v>
      </c>
      <c r="J551" s="401" t="s">
        <v>6404</v>
      </c>
      <c r="K551" s="402" t="n">
        <v>6.02</v>
      </c>
      <c r="L551" s="401" t="s">
        <v>6405</v>
      </c>
    </row>
    <row r="552" customFormat="false" ht="13.5" hidden="false" customHeight="false" outlineLevel="0" collapsed="false">
      <c r="A552" s="401" t="s">
        <v>6788</v>
      </c>
      <c r="B552" s="401" t="s">
        <v>6789</v>
      </c>
      <c r="C552" s="401" t="s">
        <v>6931</v>
      </c>
      <c r="D552" s="401" t="s">
        <v>6932</v>
      </c>
      <c r="E552" s="402"/>
      <c r="F552" s="401"/>
      <c r="G552" s="401" t="n">
        <v>7043</v>
      </c>
      <c r="H552" s="401" t="s">
        <v>6966</v>
      </c>
      <c r="I552" s="401" t="s">
        <v>760</v>
      </c>
      <c r="J552" s="401" t="s">
        <v>6476</v>
      </c>
      <c r="K552" s="402" t="n">
        <v>0.39</v>
      </c>
      <c r="L552" s="401" t="s">
        <v>6405</v>
      </c>
    </row>
    <row r="553" customFormat="false" ht="13.5" hidden="false" customHeight="false" outlineLevel="0" collapsed="false">
      <c r="A553" s="401" t="s">
        <v>6788</v>
      </c>
      <c r="B553" s="401" t="s">
        <v>6789</v>
      </c>
      <c r="C553" s="401" t="s">
        <v>6931</v>
      </c>
      <c r="D553" s="401" t="s">
        <v>6932</v>
      </c>
      <c r="E553" s="402"/>
      <c r="F553" s="401"/>
      <c r="G553" s="401" t="n">
        <v>7050</v>
      </c>
      <c r="H553" s="401" t="s">
        <v>6967</v>
      </c>
      <c r="I553" s="401" t="s">
        <v>760</v>
      </c>
      <c r="J553" s="401" t="s">
        <v>6404</v>
      </c>
      <c r="K553" s="402" t="n">
        <v>67.63</v>
      </c>
      <c r="L553" s="401" t="s">
        <v>6405</v>
      </c>
    </row>
    <row r="554" customFormat="false" ht="13.5" hidden="false" customHeight="false" outlineLevel="0" collapsed="false">
      <c r="A554" s="401" t="s">
        <v>6788</v>
      </c>
      <c r="B554" s="401" t="s">
        <v>6789</v>
      </c>
      <c r="C554" s="401" t="s">
        <v>6931</v>
      </c>
      <c r="D554" s="401" t="s">
        <v>6932</v>
      </c>
      <c r="E554" s="402"/>
      <c r="F554" s="401"/>
      <c r="G554" s="401" t="n">
        <v>67827</v>
      </c>
      <c r="H554" s="401" t="s">
        <v>6968</v>
      </c>
      <c r="I554" s="401" t="s">
        <v>760</v>
      </c>
      <c r="J554" s="401" t="s">
        <v>6404</v>
      </c>
      <c r="K554" s="402" t="n">
        <v>46.82</v>
      </c>
      <c r="L554" s="401" t="s">
        <v>6405</v>
      </c>
    </row>
    <row r="555" customFormat="false" ht="13.5" hidden="false" customHeight="false" outlineLevel="0" collapsed="false">
      <c r="A555" s="401" t="s">
        <v>6788</v>
      </c>
      <c r="B555" s="401" t="s">
        <v>6789</v>
      </c>
      <c r="C555" s="401" t="s">
        <v>6931</v>
      </c>
      <c r="D555" s="401" t="s">
        <v>6932</v>
      </c>
      <c r="E555" s="402"/>
      <c r="F555" s="401"/>
      <c r="G555" s="401" t="n">
        <v>73395</v>
      </c>
      <c r="H555" s="401" t="s">
        <v>6969</v>
      </c>
      <c r="I555" s="401" t="s">
        <v>760</v>
      </c>
      <c r="J555" s="401" t="s">
        <v>6404</v>
      </c>
      <c r="K555" s="402" t="n">
        <v>7.08</v>
      </c>
      <c r="L555" s="401" t="s">
        <v>6405</v>
      </c>
    </row>
    <row r="556" customFormat="false" ht="13.5" hidden="false" customHeight="false" outlineLevel="0" collapsed="false">
      <c r="A556" s="401" t="s">
        <v>6788</v>
      </c>
      <c r="B556" s="401" t="s">
        <v>6789</v>
      </c>
      <c r="C556" s="401" t="s">
        <v>6931</v>
      </c>
      <c r="D556" s="401" t="s">
        <v>6932</v>
      </c>
      <c r="E556" s="402"/>
      <c r="F556" s="401"/>
      <c r="G556" s="401" t="n">
        <v>83766</v>
      </c>
      <c r="H556" s="401" t="s">
        <v>6970</v>
      </c>
      <c r="I556" s="401" t="s">
        <v>760</v>
      </c>
      <c r="J556" s="401" t="s">
        <v>6404</v>
      </c>
      <c r="K556" s="402" t="n">
        <v>36.29</v>
      </c>
      <c r="L556" s="401" t="s">
        <v>6405</v>
      </c>
    </row>
    <row r="557" customFormat="false" ht="13.5" hidden="false" customHeight="false" outlineLevel="0" collapsed="false">
      <c r="A557" s="401" t="s">
        <v>6788</v>
      </c>
      <c r="B557" s="401" t="s">
        <v>6789</v>
      </c>
      <c r="C557" s="401" t="s">
        <v>6931</v>
      </c>
      <c r="D557" s="401" t="s">
        <v>6932</v>
      </c>
      <c r="E557" s="402"/>
      <c r="F557" s="401"/>
      <c r="G557" s="401" t="n">
        <v>84013</v>
      </c>
      <c r="H557" s="401" t="s">
        <v>6971</v>
      </c>
      <c r="I557" s="401" t="s">
        <v>760</v>
      </c>
      <c r="J557" s="401" t="s">
        <v>6404</v>
      </c>
      <c r="K557" s="402" t="n">
        <v>76.56</v>
      </c>
      <c r="L557" s="401" t="s">
        <v>6405</v>
      </c>
    </row>
    <row r="558" customFormat="false" ht="13.5" hidden="false" customHeight="false" outlineLevel="0" collapsed="false">
      <c r="A558" s="401" t="s">
        <v>6788</v>
      </c>
      <c r="B558" s="401" t="s">
        <v>6789</v>
      </c>
      <c r="C558" s="401" t="s">
        <v>6931</v>
      </c>
      <c r="D558" s="401" t="s">
        <v>6932</v>
      </c>
      <c r="E558" s="402"/>
      <c r="F558" s="401"/>
      <c r="G558" s="401" t="n">
        <v>87446</v>
      </c>
      <c r="H558" s="401" t="s">
        <v>6972</v>
      </c>
      <c r="I558" s="401" t="s">
        <v>760</v>
      </c>
      <c r="J558" s="401" t="s">
        <v>6476</v>
      </c>
      <c r="K558" s="402" t="n">
        <v>0.52</v>
      </c>
      <c r="L558" s="401" t="s">
        <v>6405</v>
      </c>
    </row>
    <row r="559" customFormat="false" ht="13.5" hidden="false" customHeight="false" outlineLevel="0" collapsed="false">
      <c r="A559" s="401" t="s">
        <v>6788</v>
      </c>
      <c r="B559" s="401" t="s">
        <v>6789</v>
      </c>
      <c r="C559" s="401" t="s">
        <v>6931</v>
      </c>
      <c r="D559" s="401" t="s">
        <v>6932</v>
      </c>
      <c r="E559" s="402"/>
      <c r="F559" s="401"/>
      <c r="G559" s="401" t="n">
        <v>88392</v>
      </c>
      <c r="H559" s="401" t="s">
        <v>6973</v>
      </c>
      <c r="I559" s="401" t="s">
        <v>760</v>
      </c>
      <c r="J559" s="401" t="s">
        <v>6476</v>
      </c>
      <c r="K559" s="402" t="n">
        <v>1.04</v>
      </c>
      <c r="L559" s="401" t="s">
        <v>6405</v>
      </c>
    </row>
    <row r="560" customFormat="false" ht="13.5" hidden="false" customHeight="false" outlineLevel="0" collapsed="false">
      <c r="A560" s="401" t="s">
        <v>6788</v>
      </c>
      <c r="B560" s="401" t="s">
        <v>6789</v>
      </c>
      <c r="C560" s="401" t="s">
        <v>6931</v>
      </c>
      <c r="D560" s="401" t="s">
        <v>6932</v>
      </c>
      <c r="E560" s="402"/>
      <c r="F560" s="401"/>
      <c r="G560" s="401" t="n">
        <v>88398</v>
      </c>
      <c r="H560" s="401" t="s">
        <v>6974</v>
      </c>
      <c r="I560" s="401" t="s">
        <v>760</v>
      </c>
      <c r="J560" s="401" t="s">
        <v>6476</v>
      </c>
      <c r="K560" s="402" t="n">
        <v>1.23</v>
      </c>
      <c r="L560" s="401" t="s">
        <v>6405</v>
      </c>
    </row>
    <row r="561" customFormat="false" ht="13.5" hidden="false" customHeight="false" outlineLevel="0" collapsed="false">
      <c r="A561" s="401" t="s">
        <v>6788</v>
      </c>
      <c r="B561" s="401" t="s">
        <v>6789</v>
      </c>
      <c r="C561" s="401" t="s">
        <v>6931</v>
      </c>
      <c r="D561" s="401" t="s">
        <v>6932</v>
      </c>
      <c r="E561" s="402"/>
      <c r="F561" s="401"/>
      <c r="G561" s="401" t="n">
        <v>88404</v>
      </c>
      <c r="H561" s="401" t="s">
        <v>6975</v>
      </c>
      <c r="I561" s="401" t="s">
        <v>760</v>
      </c>
      <c r="J561" s="401" t="s">
        <v>6476</v>
      </c>
      <c r="K561" s="402" t="n">
        <v>0.98</v>
      </c>
      <c r="L561" s="401" t="s">
        <v>6405</v>
      </c>
    </row>
    <row r="562" customFormat="false" ht="13.5" hidden="false" customHeight="false" outlineLevel="0" collapsed="false">
      <c r="A562" s="401" t="s">
        <v>6788</v>
      </c>
      <c r="B562" s="401" t="s">
        <v>6789</v>
      </c>
      <c r="C562" s="401" t="s">
        <v>6931</v>
      </c>
      <c r="D562" s="401" t="s">
        <v>6932</v>
      </c>
      <c r="E562" s="402"/>
      <c r="F562" s="401"/>
      <c r="G562" s="401" t="n">
        <v>88430</v>
      </c>
      <c r="H562" s="401" t="s">
        <v>6976</v>
      </c>
      <c r="I562" s="401" t="s">
        <v>760</v>
      </c>
      <c r="J562" s="401" t="s">
        <v>6476</v>
      </c>
      <c r="K562" s="402" t="n">
        <v>6.41</v>
      </c>
      <c r="L562" s="401" t="s">
        <v>6405</v>
      </c>
    </row>
    <row r="563" customFormat="false" ht="13.5" hidden="false" customHeight="false" outlineLevel="0" collapsed="false">
      <c r="A563" s="401" t="s">
        <v>6788</v>
      </c>
      <c r="B563" s="401" t="s">
        <v>6789</v>
      </c>
      <c r="C563" s="401" t="s">
        <v>6931</v>
      </c>
      <c r="D563" s="401" t="s">
        <v>6932</v>
      </c>
      <c r="E563" s="402"/>
      <c r="F563" s="401"/>
      <c r="G563" s="401" t="n">
        <v>88438</v>
      </c>
      <c r="H563" s="401" t="s">
        <v>6977</v>
      </c>
      <c r="I563" s="401" t="s">
        <v>760</v>
      </c>
      <c r="J563" s="401" t="s">
        <v>6476</v>
      </c>
      <c r="K563" s="402" t="n">
        <v>8.5</v>
      </c>
      <c r="L563" s="401" t="s">
        <v>6405</v>
      </c>
    </row>
    <row r="564" customFormat="false" ht="13.5" hidden="false" customHeight="false" outlineLevel="0" collapsed="false">
      <c r="A564" s="401" t="s">
        <v>6788</v>
      </c>
      <c r="B564" s="401" t="s">
        <v>6789</v>
      </c>
      <c r="C564" s="401" t="s">
        <v>6931</v>
      </c>
      <c r="D564" s="401" t="s">
        <v>6932</v>
      </c>
      <c r="E564" s="402"/>
      <c r="F564" s="401"/>
      <c r="G564" s="401" t="n">
        <v>88831</v>
      </c>
      <c r="H564" s="401" t="s">
        <v>6978</v>
      </c>
      <c r="I564" s="401" t="s">
        <v>760</v>
      </c>
      <c r="J564" s="401" t="s">
        <v>6979</v>
      </c>
      <c r="K564" s="402" t="n">
        <v>0.39</v>
      </c>
      <c r="L564" s="401" t="s">
        <v>6405</v>
      </c>
    </row>
    <row r="565" customFormat="false" ht="13.5" hidden="false" customHeight="false" outlineLevel="0" collapsed="false">
      <c r="A565" s="401" t="s">
        <v>6788</v>
      </c>
      <c r="B565" s="401" t="s">
        <v>6789</v>
      </c>
      <c r="C565" s="401" t="s">
        <v>6931</v>
      </c>
      <c r="D565" s="401" t="s">
        <v>6932</v>
      </c>
      <c r="E565" s="402"/>
      <c r="F565" s="401"/>
      <c r="G565" s="401" t="n">
        <v>88844</v>
      </c>
      <c r="H565" s="401" t="s">
        <v>6980</v>
      </c>
      <c r="I565" s="401" t="s">
        <v>760</v>
      </c>
      <c r="J565" s="401" t="s">
        <v>6404</v>
      </c>
      <c r="K565" s="402" t="n">
        <v>60.96</v>
      </c>
      <c r="L565" s="401" t="s">
        <v>6405</v>
      </c>
    </row>
    <row r="566" customFormat="false" ht="13.5" hidden="false" customHeight="false" outlineLevel="0" collapsed="false">
      <c r="A566" s="401" t="s">
        <v>6788</v>
      </c>
      <c r="B566" s="401" t="s">
        <v>6789</v>
      </c>
      <c r="C566" s="401" t="s">
        <v>6931</v>
      </c>
      <c r="D566" s="401" t="s">
        <v>6932</v>
      </c>
      <c r="E566" s="402"/>
      <c r="F566" s="401"/>
      <c r="G566" s="401" t="n">
        <v>88908</v>
      </c>
      <c r="H566" s="401" t="s">
        <v>6981</v>
      </c>
      <c r="I566" s="401" t="s">
        <v>760</v>
      </c>
      <c r="J566" s="401" t="s">
        <v>6404</v>
      </c>
      <c r="K566" s="402" t="n">
        <v>85.12</v>
      </c>
      <c r="L566" s="401" t="s">
        <v>6405</v>
      </c>
    </row>
    <row r="567" customFormat="false" ht="13.5" hidden="false" customHeight="false" outlineLevel="0" collapsed="false">
      <c r="A567" s="401" t="s">
        <v>6788</v>
      </c>
      <c r="B567" s="401" t="s">
        <v>6789</v>
      </c>
      <c r="C567" s="401" t="s">
        <v>6931</v>
      </c>
      <c r="D567" s="401" t="s">
        <v>6932</v>
      </c>
      <c r="E567" s="402"/>
      <c r="F567" s="401"/>
      <c r="G567" s="401" t="n">
        <v>89022</v>
      </c>
      <c r="H567" s="401" t="s">
        <v>6982</v>
      </c>
      <c r="I567" s="401" t="s">
        <v>760</v>
      </c>
      <c r="J567" s="401" t="s">
        <v>6404</v>
      </c>
      <c r="K567" s="402" t="n">
        <v>0.37</v>
      </c>
      <c r="L567" s="401" t="s">
        <v>6405</v>
      </c>
    </row>
    <row r="568" customFormat="false" ht="13.5" hidden="false" customHeight="false" outlineLevel="0" collapsed="false">
      <c r="A568" s="401" t="s">
        <v>6788</v>
      </c>
      <c r="B568" s="401" t="s">
        <v>6789</v>
      </c>
      <c r="C568" s="401" t="s">
        <v>6931</v>
      </c>
      <c r="D568" s="401" t="s">
        <v>6932</v>
      </c>
      <c r="E568" s="402"/>
      <c r="F568" s="401"/>
      <c r="G568" s="401" t="n">
        <v>89027</v>
      </c>
      <c r="H568" s="401" t="s">
        <v>6983</v>
      </c>
      <c r="I568" s="401" t="s">
        <v>760</v>
      </c>
      <c r="J568" s="401" t="s">
        <v>6404</v>
      </c>
      <c r="K568" s="402" t="n">
        <v>4.88</v>
      </c>
      <c r="L568" s="401" t="s">
        <v>6405</v>
      </c>
    </row>
    <row r="569" customFormat="false" ht="13.5" hidden="false" customHeight="false" outlineLevel="0" collapsed="false">
      <c r="A569" s="401" t="s">
        <v>6788</v>
      </c>
      <c r="B569" s="401" t="s">
        <v>6789</v>
      </c>
      <c r="C569" s="401" t="s">
        <v>6931</v>
      </c>
      <c r="D569" s="401" t="s">
        <v>6932</v>
      </c>
      <c r="E569" s="402"/>
      <c r="F569" s="401"/>
      <c r="G569" s="401" t="n">
        <v>89031</v>
      </c>
      <c r="H569" s="401" t="s">
        <v>6984</v>
      </c>
      <c r="I569" s="401" t="s">
        <v>760</v>
      </c>
      <c r="J569" s="401" t="s">
        <v>6404</v>
      </c>
      <c r="K569" s="402" t="n">
        <v>59.15</v>
      </c>
      <c r="L569" s="401" t="s">
        <v>6405</v>
      </c>
    </row>
    <row r="570" customFormat="false" ht="13.5" hidden="false" customHeight="false" outlineLevel="0" collapsed="false">
      <c r="A570" s="401" t="s">
        <v>6788</v>
      </c>
      <c r="B570" s="401" t="s">
        <v>6789</v>
      </c>
      <c r="C570" s="401" t="s">
        <v>6931</v>
      </c>
      <c r="D570" s="401" t="s">
        <v>6932</v>
      </c>
      <c r="E570" s="402"/>
      <c r="F570" s="401"/>
      <c r="G570" s="401" t="n">
        <v>89036</v>
      </c>
      <c r="H570" s="401" t="s">
        <v>6985</v>
      </c>
      <c r="I570" s="401" t="s">
        <v>760</v>
      </c>
      <c r="J570" s="401" t="s">
        <v>6404</v>
      </c>
      <c r="K570" s="402" t="n">
        <v>36.3</v>
      </c>
      <c r="L570" s="401" t="s">
        <v>6405</v>
      </c>
    </row>
    <row r="571" customFormat="false" ht="13.5" hidden="false" customHeight="false" outlineLevel="0" collapsed="false">
      <c r="A571" s="401" t="s">
        <v>6788</v>
      </c>
      <c r="B571" s="401" t="s">
        <v>6789</v>
      </c>
      <c r="C571" s="401" t="s">
        <v>6931</v>
      </c>
      <c r="D571" s="401" t="s">
        <v>6932</v>
      </c>
      <c r="E571" s="402"/>
      <c r="F571" s="401"/>
      <c r="G571" s="401" t="n">
        <v>89218</v>
      </c>
      <c r="H571" s="401" t="s">
        <v>6986</v>
      </c>
      <c r="I571" s="401" t="s">
        <v>760</v>
      </c>
      <c r="J571" s="401" t="s">
        <v>6404</v>
      </c>
      <c r="K571" s="402" t="n">
        <v>77.05</v>
      </c>
      <c r="L571" s="401" t="s">
        <v>6405</v>
      </c>
    </row>
    <row r="572" customFormat="false" ht="13.5" hidden="false" customHeight="false" outlineLevel="0" collapsed="false">
      <c r="A572" s="401" t="s">
        <v>6788</v>
      </c>
      <c r="B572" s="401" t="s">
        <v>6789</v>
      </c>
      <c r="C572" s="401" t="s">
        <v>6931</v>
      </c>
      <c r="D572" s="401" t="s">
        <v>6932</v>
      </c>
      <c r="E572" s="402"/>
      <c r="F572" s="401"/>
      <c r="G572" s="401" t="n">
        <v>89226</v>
      </c>
      <c r="H572" s="401" t="s">
        <v>6987</v>
      </c>
      <c r="I572" s="401" t="s">
        <v>760</v>
      </c>
      <c r="J572" s="401" t="s">
        <v>6476</v>
      </c>
      <c r="K572" s="402" t="n">
        <v>1.59</v>
      </c>
      <c r="L572" s="401" t="s">
        <v>6405</v>
      </c>
    </row>
    <row r="573" customFormat="false" ht="13.5" hidden="false" customHeight="false" outlineLevel="0" collapsed="false">
      <c r="A573" s="401" t="s">
        <v>6788</v>
      </c>
      <c r="B573" s="401" t="s">
        <v>6789</v>
      </c>
      <c r="C573" s="401" t="s">
        <v>6931</v>
      </c>
      <c r="D573" s="401" t="s">
        <v>6932</v>
      </c>
      <c r="E573" s="402"/>
      <c r="F573" s="401"/>
      <c r="G573" s="401" t="n">
        <v>89235</v>
      </c>
      <c r="H573" s="401" t="s">
        <v>6988</v>
      </c>
      <c r="I573" s="401" t="s">
        <v>760</v>
      </c>
      <c r="J573" s="401" t="s">
        <v>6404</v>
      </c>
      <c r="K573" s="402" t="n">
        <v>185.29</v>
      </c>
      <c r="L573" s="401" t="s">
        <v>6405</v>
      </c>
    </row>
    <row r="574" customFormat="false" ht="13.5" hidden="false" customHeight="false" outlineLevel="0" collapsed="false">
      <c r="A574" s="401" t="s">
        <v>6788</v>
      </c>
      <c r="B574" s="401" t="s">
        <v>6789</v>
      </c>
      <c r="C574" s="401" t="s">
        <v>6931</v>
      </c>
      <c r="D574" s="401" t="s">
        <v>6932</v>
      </c>
      <c r="E574" s="402"/>
      <c r="F574" s="401"/>
      <c r="G574" s="401" t="n">
        <v>89243</v>
      </c>
      <c r="H574" s="401" t="s">
        <v>6989</v>
      </c>
      <c r="I574" s="401" t="s">
        <v>760</v>
      </c>
      <c r="J574" s="401" t="s">
        <v>6404</v>
      </c>
      <c r="K574" s="402" t="n">
        <v>400.6</v>
      </c>
      <c r="L574" s="401" t="s">
        <v>6405</v>
      </c>
    </row>
    <row r="575" customFormat="false" ht="13.5" hidden="false" customHeight="false" outlineLevel="0" collapsed="false">
      <c r="A575" s="401" t="s">
        <v>6788</v>
      </c>
      <c r="B575" s="401" t="s">
        <v>6789</v>
      </c>
      <c r="C575" s="401" t="s">
        <v>6931</v>
      </c>
      <c r="D575" s="401" t="s">
        <v>6932</v>
      </c>
      <c r="E575" s="402"/>
      <c r="F575" s="401"/>
      <c r="G575" s="401" t="n">
        <v>89251</v>
      </c>
      <c r="H575" s="401" t="s">
        <v>6990</v>
      </c>
      <c r="I575" s="401" t="s">
        <v>760</v>
      </c>
      <c r="J575" s="401" t="s">
        <v>6404</v>
      </c>
      <c r="K575" s="402" t="n">
        <v>351.26</v>
      </c>
      <c r="L575" s="401" t="s">
        <v>6405</v>
      </c>
    </row>
    <row r="576" customFormat="false" ht="13.5" hidden="false" customHeight="false" outlineLevel="0" collapsed="false">
      <c r="A576" s="401" t="s">
        <v>6788</v>
      </c>
      <c r="B576" s="401" t="s">
        <v>6789</v>
      </c>
      <c r="C576" s="401" t="s">
        <v>6931</v>
      </c>
      <c r="D576" s="401" t="s">
        <v>6932</v>
      </c>
      <c r="E576" s="402"/>
      <c r="F576" s="401"/>
      <c r="G576" s="401" t="n">
        <v>89258</v>
      </c>
      <c r="H576" s="401" t="s">
        <v>6991</v>
      </c>
      <c r="I576" s="401" t="s">
        <v>760</v>
      </c>
      <c r="J576" s="401" t="s">
        <v>6404</v>
      </c>
      <c r="K576" s="402" t="n">
        <v>120.57</v>
      </c>
      <c r="L576" s="401" t="s">
        <v>6405</v>
      </c>
    </row>
    <row r="577" customFormat="false" ht="13.5" hidden="false" customHeight="false" outlineLevel="0" collapsed="false">
      <c r="A577" s="401" t="s">
        <v>6788</v>
      </c>
      <c r="B577" s="401" t="s">
        <v>6789</v>
      </c>
      <c r="C577" s="401" t="s">
        <v>6931</v>
      </c>
      <c r="D577" s="401" t="s">
        <v>6932</v>
      </c>
      <c r="E577" s="402"/>
      <c r="F577" s="401"/>
      <c r="G577" s="401" t="n">
        <v>89273</v>
      </c>
      <c r="H577" s="401" t="s">
        <v>6992</v>
      </c>
      <c r="I577" s="401" t="s">
        <v>760</v>
      </c>
      <c r="J577" s="401" t="s">
        <v>6404</v>
      </c>
      <c r="K577" s="402" t="n">
        <v>85.58</v>
      </c>
      <c r="L577" s="401" t="s">
        <v>6405</v>
      </c>
    </row>
    <row r="578" customFormat="false" ht="13.5" hidden="false" customHeight="false" outlineLevel="0" collapsed="false">
      <c r="A578" s="401" t="s">
        <v>6788</v>
      </c>
      <c r="B578" s="401" t="s">
        <v>6789</v>
      </c>
      <c r="C578" s="401" t="s">
        <v>6931</v>
      </c>
      <c r="D578" s="401" t="s">
        <v>6932</v>
      </c>
      <c r="E578" s="402"/>
      <c r="F578" s="401"/>
      <c r="G578" s="401" t="n">
        <v>89279</v>
      </c>
      <c r="H578" s="401" t="s">
        <v>6993</v>
      </c>
      <c r="I578" s="401" t="s">
        <v>760</v>
      </c>
      <c r="J578" s="401" t="s">
        <v>6476</v>
      </c>
      <c r="K578" s="402" t="n">
        <v>1.93</v>
      </c>
      <c r="L578" s="401" t="s">
        <v>6405</v>
      </c>
    </row>
    <row r="579" customFormat="false" ht="13.5" hidden="false" customHeight="false" outlineLevel="0" collapsed="false">
      <c r="A579" s="401" t="s">
        <v>6788</v>
      </c>
      <c r="B579" s="401" t="s">
        <v>6789</v>
      </c>
      <c r="C579" s="401" t="s">
        <v>6931</v>
      </c>
      <c r="D579" s="401" t="s">
        <v>6932</v>
      </c>
      <c r="E579" s="402"/>
      <c r="F579" s="401"/>
      <c r="G579" s="401" t="n">
        <v>89877</v>
      </c>
      <c r="H579" s="401" t="s">
        <v>6994</v>
      </c>
      <c r="I579" s="401" t="s">
        <v>760</v>
      </c>
      <c r="J579" s="401" t="s">
        <v>6404</v>
      </c>
      <c r="K579" s="402" t="n">
        <v>61.77</v>
      </c>
      <c r="L579" s="401" t="s">
        <v>6405</v>
      </c>
    </row>
    <row r="580" customFormat="false" ht="13.5" hidden="false" customHeight="false" outlineLevel="0" collapsed="false">
      <c r="A580" s="401" t="s">
        <v>6788</v>
      </c>
      <c r="B580" s="401" t="s">
        <v>6789</v>
      </c>
      <c r="C580" s="401" t="s">
        <v>6931</v>
      </c>
      <c r="D580" s="401" t="s">
        <v>6932</v>
      </c>
      <c r="E580" s="402"/>
      <c r="F580" s="401"/>
      <c r="G580" s="401" t="n">
        <v>89884</v>
      </c>
      <c r="H580" s="401" t="s">
        <v>6995</v>
      </c>
      <c r="I580" s="401" t="s">
        <v>760</v>
      </c>
      <c r="J580" s="401" t="s">
        <v>6404</v>
      </c>
      <c r="K580" s="402" t="n">
        <v>64.8</v>
      </c>
      <c r="L580" s="401" t="s">
        <v>6405</v>
      </c>
    </row>
    <row r="581" customFormat="false" ht="13.5" hidden="false" customHeight="false" outlineLevel="0" collapsed="false">
      <c r="A581" s="401" t="s">
        <v>6788</v>
      </c>
      <c r="B581" s="401" t="s">
        <v>6789</v>
      </c>
      <c r="C581" s="401" t="s">
        <v>6931</v>
      </c>
      <c r="D581" s="401" t="s">
        <v>6932</v>
      </c>
      <c r="E581" s="402"/>
      <c r="F581" s="401"/>
      <c r="G581" s="401" t="n">
        <v>90587</v>
      </c>
      <c r="H581" s="401" t="s">
        <v>767</v>
      </c>
      <c r="I581" s="401" t="s">
        <v>760</v>
      </c>
      <c r="J581" s="401" t="s">
        <v>6404</v>
      </c>
      <c r="K581" s="402" t="n">
        <v>0.56</v>
      </c>
      <c r="L581" s="401" t="s">
        <v>6405</v>
      </c>
    </row>
    <row r="582" customFormat="false" ht="13.5" hidden="false" customHeight="false" outlineLevel="0" collapsed="false">
      <c r="A582" s="401" t="s">
        <v>6788</v>
      </c>
      <c r="B582" s="401" t="s">
        <v>6789</v>
      </c>
      <c r="C582" s="401" t="s">
        <v>6931</v>
      </c>
      <c r="D582" s="401" t="s">
        <v>6932</v>
      </c>
      <c r="E582" s="402"/>
      <c r="F582" s="401"/>
      <c r="G582" s="401" t="n">
        <v>90626</v>
      </c>
      <c r="H582" s="401" t="s">
        <v>6996</v>
      </c>
      <c r="I582" s="401" t="s">
        <v>760</v>
      </c>
      <c r="J582" s="401" t="s">
        <v>6476</v>
      </c>
      <c r="K582" s="402" t="n">
        <v>1.52</v>
      </c>
      <c r="L582" s="401" t="s">
        <v>6405</v>
      </c>
    </row>
    <row r="583" customFormat="false" ht="13.5" hidden="false" customHeight="false" outlineLevel="0" collapsed="false">
      <c r="A583" s="401" t="s">
        <v>6788</v>
      </c>
      <c r="B583" s="401" t="s">
        <v>6789</v>
      </c>
      <c r="C583" s="401" t="s">
        <v>6931</v>
      </c>
      <c r="D583" s="401" t="s">
        <v>6932</v>
      </c>
      <c r="E583" s="402"/>
      <c r="F583" s="401"/>
      <c r="G583" s="401" t="n">
        <v>90632</v>
      </c>
      <c r="H583" s="401" t="s">
        <v>6997</v>
      </c>
      <c r="I583" s="401" t="s">
        <v>760</v>
      </c>
      <c r="J583" s="401" t="s">
        <v>6404</v>
      </c>
      <c r="K583" s="402" t="n">
        <v>75.47</v>
      </c>
      <c r="L583" s="401" t="s">
        <v>6405</v>
      </c>
    </row>
    <row r="584" customFormat="false" ht="13.5" hidden="false" customHeight="false" outlineLevel="0" collapsed="false">
      <c r="A584" s="401" t="s">
        <v>6788</v>
      </c>
      <c r="B584" s="401" t="s">
        <v>6789</v>
      </c>
      <c r="C584" s="401" t="s">
        <v>6931</v>
      </c>
      <c r="D584" s="401" t="s">
        <v>6932</v>
      </c>
      <c r="E584" s="402"/>
      <c r="F584" s="401"/>
      <c r="G584" s="401" t="n">
        <v>90638</v>
      </c>
      <c r="H584" s="401" t="s">
        <v>6998</v>
      </c>
      <c r="I584" s="401" t="s">
        <v>760</v>
      </c>
      <c r="J584" s="401" t="s">
        <v>6476</v>
      </c>
      <c r="K584" s="402" t="n">
        <v>4.93</v>
      </c>
      <c r="L584" s="401" t="s">
        <v>6405</v>
      </c>
    </row>
    <row r="585" customFormat="false" ht="13.5" hidden="false" customHeight="false" outlineLevel="0" collapsed="false">
      <c r="A585" s="401" t="s">
        <v>6788</v>
      </c>
      <c r="B585" s="401" t="s">
        <v>6789</v>
      </c>
      <c r="C585" s="401" t="s">
        <v>6931</v>
      </c>
      <c r="D585" s="401" t="s">
        <v>6932</v>
      </c>
      <c r="E585" s="402"/>
      <c r="F585" s="401"/>
      <c r="G585" s="401" t="n">
        <v>90644</v>
      </c>
      <c r="H585" s="401" t="s">
        <v>6999</v>
      </c>
      <c r="I585" s="401" t="s">
        <v>760</v>
      </c>
      <c r="J585" s="401" t="s">
        <v>6476</v>
      </c>
      <c r="K585" s="402" t="n">
        <v>7.36</v>
      </c>
      <c r="L585" s="401" t="s">
        <v>6405</v>
      </c>
    </row>
    <row r="586" customFormat="false" ht="13.5" hidden="false" customHeight="false" outlineLevel="0" collapsed="false">
      <c r="A586" s="401" t="s">
        <v>6788</v>
      </c>
      <c r="B586" s="401" t="s">
        <v>6789</v>
      </c>
      <c r="C586" s="401" t="s">
        <v>6931</v>
      </c>
      <c r="D586" s="401" t="s">
        <v>6932</v>
      </c>
      <c r="E586" s="402"/>
      <c r="F586" s="401"/>
      <c r="G586" s="401" t="n">
        <v>90651</v>
      </c>
      <c r="H586" s="401" t="s">
        <v>7000</v>
      </c>
      <c r="I586" s="401" t="s">
        <v>760</v>
      </c>
      <c r="J586" s="401" t="s">
        <v>6476</v>
      </c>
      <c r="K586" s="402" t="n">
        <v>1.1</v>
      </c>
      <c r="L586" s="401" t="s">
        <v>6405</v>
      </c>
    </row>
    <row r="587" customFormat="false" ht="13.5" hidden="false" customHeight="false" outlineLevel="0" collapsed="false">
      <c r="A587" s="401" t="s">
        <v>6788</v>
      </c>
      <c r="B587" s="401" t="s">
        <v>6789</v>
      </c>
      <c r="C587" s="401" t="s">
        <v>6931</v>
      </c>
      <c r="D587" s="401" t="s">
        <v>6932</v>
      </c>
      <c r="E587" s="402"/>
      <c r="F587" s="401"/>
      <c r="G587" s="401" t="n">
        <v>90657</v>
      </c>
      <c r="H587" s="401" t="s">
        <v>7001</v>
      </c>
      <c r="I587" s="401" t="s">
        <v>760</v>
      </c>
      <c r="J587" s="401" t="s">
        <v>6476</v>
      </c>
      <c r="K587" s="402" t="n">
        <v>4.78</v>
      </c>
      <c r="L587" s="401" t="s">
        <v>6405</v>
      </c>
    </row>
    <row r="588" customFormat="false" ht="13.5" hidden="false" customHeight="false" outlineLevel="0" collapsed="false">
      <c r="A588" s="401" t="s">
        <v>6788</v>
      </c>
      <c r="B588" s="401" t="s">
        <v>6789</v>
      </c>
      <c r="C588" s="401" t="s">
        <v>6931</v>
      </c>
      <c r="D588" s="401" t="s">
        <v>6932</v>
      </c>
      <c r="E588" s="402"/>
      <c r="F588" s="401"/>
      <c r="G588" s="401" t="n">
        <v>90663</v>
      </c>
      <c r="H588" s="401" t="s">
        <v>7002</v>
      </c>
      <c r="I588" s="401" t="s">
        <v>760</v>
      </c>
      <c r="J588" s="401" t="s">
        <v>6476</v>
      </c>
      <c r="K588" s="402" t="n">
        <v>5.13</v>
      </c>
      <c r="L588" s="401" t="s">
        <v>6405</v>
      </c>
    </row>
    <row r="589" customFormat="false" ht="13.5" hidden="false" customHeight="false" outlineLevel="0" collapsed="false">
      <c r="A589" s="401" t="s">
        <v>6788</v>
      </c>
      <c r="B589" s="401" t="s">
        <v>6789</v>
      </c>
      <c r="C589" s="401" t="s">
        <v>6931</v>
      </c>
      <c r="D589" s="401" t="s">
        <v>6932</v>
      </c>
      <c r="E589" s="402"/>
      <c r="F589" s="401"/>
      <c r="G589" s="401" t="n">
        <v>90669</v>
      </c>
      <c r="H589" s="401" t="s">
        <v>7003</v>
      </c>
      <c r="I589" s="401" t="s">
        <v>760</v>
      </c>
      <c r="J589" s="401" t="s">
        <v>6404</v>
      </c>
      <c r="K589" s="402" t="n">
        <v>5.96</v>
      </c>
      <c r="L589" s="401" t="s">
        <v>6405</v>
      </c>
    </row>
    <row r="590" customFormat="false" ht="13.5" hidden="false" customHeight="false" outlineLevel="0" collapsed="false">
      <c r="A590" s="401" t="s">
        <v>6788</v>
      </c>
      <c r="B590" s="401" t="s">
        <v>6789</v>
      </c>
      <c r="C590" s="401" t="s">
        <v>6931</v>
      </c>
      <c r="D590" s="401" t="s">
        <v>6932</v>
      </c>
      <c r="E590" s="402"/>
      <c r="F590" s="401"/>
      <c r="G590" s="401" t="n">
        <v>90675</v>
      </c>
      <c r="H590" s="401" t="s">
        <v>7004</v>
      </c>
      <c r="I590" s="401" t="s">
        <v>760</v>
      </c>
      <c r="J590" s="401" t="s">
        <v>6404</v>
      </c>
      <c r="K590" s="402" t="n">
        <v>273.61</v>
      </c>
      <c r="L590" s="401" t="s">
        <v>6405</v>
      </c>
    </row>
    <row r="591" customFormat="false" ht="13.5" hidden="false" customHeight="false" outlineLevel="0" collapsed="false">
      <c r="A591" s="401" t="s">
        <v>6788</v>
      </c>
      <c r="B591" s="401" t="s">
        <v>6789</v>
      </c>
      <c r="C591" s="401" t="s">
        <v>6931</v>
      </c>
      <c r="D591" s="401" t="s">
        <v>6932</v>
      </c>
      <c r="E591" s="402"/>
      <c r="F591" s="401"/>
      <c r="G591" s="401" t="n">
        <v>90681</v>
      </c>
      <c r="H591" s="401" t="s">
        <v>759</v>
      </c>
      <c r="I591" s="401" t="s">
        <v>760</v>
      </c>
      <c r="J591" s="401" t="s">
        <v>6404</v>
      </c>
      <c r="K591" s="402" t="n">
        <v>152.62</v>
      </c>
      <c r="L591" s="401" t="s">
        <v>6405</v>
      </c>
    </row>
    <row r="592" customFormat="false" ht="13.5" hidden="false" customHeight="false" outlineLevel="0" collapsed="false">
      <c r="A592" s="401" t="s">
        <v>6788</v>
      </c>
      <c r="B592" s="401" t="s">
        <v>6789</v>
      </c>
      <c r="C592" s="401" t="s">
        <v>6931</v>
      </c>
      <c r="D592" s="401" t="s">
        <v>6932</v>
      </c>
      <c r="E592" s="402"/>
      <c r="F592" s="401"/>
      <c r="G592" s="401" t="n">
        <v>90687</v>
      </c>
      <c r="H592" s="401" t="s">
        <v>7005</v>
      </c>
      <c r="I592" s="401" t="s">
        <v>760</v>
      </c>
      <c r="J592" s="401" t="s">
        <v>6404</v>
      </c>
      <c r="K592" s="402" t="n">
        <v>55.05</v>
      </c>
      <c r="L592" s="401" t="s">
        <v>6405</v>
      </c>
    </row>
    <row r="593" customFormat="false" ht="13.5" hidden="false" customHeight="false" outlineLevel="0" collapsed="false">
      <c r="A593" s="401" t="s">
        <v>6788</v>
      </c>
      <c r="B593" s="401" t="s">
        <v>6789</v>
      </c>
      <c r="C593" s="401" t="s">
        <v>6931</v>
      </c>
      <c r="D593" s="401" t="s">
        <v>6932</v>
      </c>
      <c r="E593" s="402"/>
      <c r="F593" s="401"/>
      <c r="G593" s="401" t="n">
        <v>90693</v>
      </c>
      <c r="H593" s="401" t="s">
        <v>7006</v>
      </c>
      <c r="I593" s="401" t="s">
        <v>760</v>
      </c>
      <c r="J593" s="401" t="s">
        <v>6404</v>
      </c>
      <c r="K593" s="402" t="n">
        <v>44.01</v>
      </c>
      <c r="L593" s="401" t="s">
        <v>6405</v>
      </c>
    </row>
    <row r="594" customFormat="false" ht="13.5" hidden="false" customHeight="false" outlineLevel="0" collapsed="false">
      <c r="A594" s="401" t="s">
        <v>6788</v>
      </c>
      <c r="B594" s="401" t="s">
        <v>6789</v>
      </c>
      <c r="C594" s="401" t="s">
        <v>6931</v>
      </c>
      <c r="D594" s="401" t="s">
        <v>6932</v>
      </c>
      <c r="E594" s="402"/>
      <c r="F594" s="401"/>
      <c r="G594" s="401" t="n">
        <v>90965</v>
      </c>
      <c r="H594" s="401" t="s">
        <v>7007</v>
      </c>
      <c r="I594" s="401" t="s">
        <v>760</v>
      </c>
      <c r="J594" s="401" t="s">
        <v>6404</v>
      </c>
      <c r="K594" s="402" t="n">
        <v>5.93</v>
      </c>
      <c r="L594" s="401" t="s">
        <v>6405</v>
      </c>
    </row>
    <row r="595" customFormat="false" ht="13.5" hidden="false" customHeight="false" outlineLevel="0" collapsed="false">
      <c r="A595" s="401" t="s">
        <v>6788</v>
      </c>
      <c r="B595" s="401" t="s">
        <v>6789</v>
      </c>
      <c r="C595" s="401" t="s">
        <v>6931</v>
      </c>
      <c r="D595" s="401" t="s">
        <v>6932</v>
      </c>
      <c r="E595" s="402"/>
      <c r="F595" s="401"/>
      <c r="G595" s="401" t="n">
        <v>90973</v>
      </c>
      <c r="H595" s="401" t="s">
        <v>7008</v>
      </c>
      <c r="I595" s="401" t="s">
        <v>760</v>
      </c>
      <c r="J595" s="401" t="s">
        <v>6404</v>
      </c>
      <c r="K595" s="402" t="n">
        <v>5.94</v>
      </c>
      <c r="L595" s="401" t="s">
        <v>6405</v>
      </c>
    </row>
    <row r="596" customFormat="false" ht="13.5" hidden="false" customHeight="false" outlineLevel="0" collapsed="false">
      <c r="A596" s="401" t="s">
        <v>6788</v>
      </c>
      <c r="B596" s="401" t="s">
        <v>6789</v>
      </c>
      <c r="C596" s="401" t="s">
        <v>6931</v>
      </c>
      <c r="D596" s="401" t="s">
        <v>6932</v>
      </c>
      <c r="E596" s="402"/>
      <c r="F596" s="401"/>
      <c r="G596" s="401" t="n">
        <v>90982</v>
      </c>
      <c r="H596" s="401" t="s">
        <v>7009</v>
      </c>
      <c r="I596" s="401" t="s">
        <v>760</v>
      </c>
      <c r="J596" s="401" t="s">
        <v>6404</v>
      </c>
      <c r="K596" s="402" t="n">
        <v>15.1</v>
      </c>
      <c r="L596" s="401" t="s">
        <v>6405</v>
      </c>
    </row>
    <row r="597" customFormat="false" ht="13.5" hidden="false" customHeight="false" outlineLevel="0" collapsed="false">
      <c r="A597" s="401" t="s">
        <v>6788</v>
      </c>
      <c r="B597" s="401" t="s">
        <v>6789</v>
      </c>
      <c r="C597" s="401" t="s">
        <v>6931</v>
      </c>
      <c r="D597" s="401" t="s">
        <v>6932</v>
      </c>
      <c r="E597" s="402"/>
      <c r="F597" s="401"/>
      <c r="G597" s="401" t="n">
        <v>91001</v>
      </c>
      <c r="H597" s="401" t="s">
        <v>7010</v>
      </c>
      <c r="I597" s="401" t="s">
        <v>760</v>
      </c>
      <c r="J597" s="401" t="s">
        <v>6404</v>
      </c>
      <c r="K597" s="402" t="n">
        <v>7.05</v>
      </c>
      <c r="L597" s="401" t="s">
        <v>6405</v>
      </c>
    </row>
    <row r="598" customFormat="false" ht="13.5" hidden="false" customHeight="false" outlineLevel="0" collapsed="false">
      <c r="A598" s="401" t="s">
        <v>6788</v>
      </c>
      <c r="B598" s="401" t="s">
        <v>6789</v>
      </c>
      <c r="C598" s="401" t="s">
        <v>6931</v>
      </c>
      <c r="D598" s="401" t="s">
        <v>6932</v>
      </c>
      <c r="E598" s="402"/>
      <c r="F598" s="401"/>
      <c r="G598" s="401" t="n">
        <v>91032</v>
      </c>
      <c r="H598" s="401" t="s">
        <v>7011</v>
      </c>
      <c r="I598" s="401" t="s">
        <v>760</v>
      </c>
      <c r="J598" s="401" t="s">
        <v>6404</v>
      </c>
      <c r="K598" s="402" t="n">
        <v>49.98</v>
      </c>
      <c r="L598" s="401" t="s">
        <v>6405</v>
      </c>
    </row>
    <row r="599" customFormat="false" ht="13.5" hidden="false" customHeight="false" outlineLevel="0" collapsed="false">
      <c r="A599" s="401" t="s">
        <v>6788</v>
      </c>
      <c r="B599" s="401" t="s">
        <v>6789</v>
      </c>
      <c r="C599" s="401" t="s">
        <v>6931</v>
      </c>
      <c r="D599" s="401" t="s">
        <v>6932</v>
      </c>
      <c r="E599" s="402"/>
      <c r="F599" s="401"/>
      <c r="G599" s="401" t="n">
        <v>91278</v>
      </c>
      <c r="H599" s="401" t="s">
        <v>7012</v>
      </c>
      <c r="I599" s="401" t="s">
        <v>760</v>
      </c>
      <c r="J599" s="401" t="s">
        <v>6404</v>
      </c>
      <c r="K599" s="402" t="n">
        <v>0.58</v>
      </c>
      <c r="L599" s="401" t="s">
        <v>6405</v>
      </c>
    </row>
    <row r="600" customFormat="false" ht="13.5" hidden="false" customHeight="false" outlineLevel="0" collapsed="false">
      <c r="A600" s="401" t="s">
        <v>6788</v>
      </c>
      <c r="B600" s="401" t="s">
        <v>6789</v>
      </c>
      <c r="C600" s="401" t="s">
        <v>6931</v>
      </c>
      <c r="D600" s="401" t="s">
        <v>6932</v>
      </c>
      <c r="E600" s="402"/>
      <c r="F600" s="401"/>
      <c r="G600" s="401" t="n">
        <v>91285</v>
      </c>
      <c r="H600" s="401" t="s">
        <v>7013</v>
      </c>
      <c r="I600" s="401" t="s">
        <v>760</v>
      </c>
      <c r="J600" s="401" t="s">
        <v>6476</v>
      </c>
      <c r="K600" s="402" t="n">
        <v>0.84</v>
      </c>
      <c r="L600" s="401" t="s">
        <v>6405</v>
      </c>
    </row>
    <row r="601" customFormat="false" ht="13.5" hidden="false" customHeight="false" outlineLevel="0" collapsed="false">
      <c r="A601" s="401" t="s">
        <v>6788</v>
      </c>
      <c r="B601" s="401" t="s">
        <v>6789</v>
      </c>
      <c r="C601" s="401" t="s">
        <v>6931</v>
      </c>
      <c r="D601" s="401" t="s">
        <v>6932</v>
      </c>
      <c r="E601" s="402"/>
      <c r="F601" s="401"/>
      <c r="G601" s="401" t="n">
        <v>91387</v>
      </c>
      <c r="H601" s="401" t="s">
        <v>7014</v>
      </c>
      <c r="I601" s="401" t="s">
        <v>760</v>
      </c>
      <c r="J601" s="401" t="s">
        <v>6404</v>
      </c>
      <c r="K601" s="402" t="n">
        <v>53.98</v>
      </c>
      <c r="L601" s="401" t="s">
        <v>6405</v>
      </c>
    </row>
    <row r="602" customFormat="false" ht="13.5" hidden="false" customHeight="false" outlineLevel="0" collapsed="false">
      <c r="A602" s="401" t="s">
        <v>6788</v>
      </c>
      <c r="B602" s="401" t="s">
        <v>6789</v>
      </c>
      <c r="C602" s="401" t="s">
        <v>6931</v>
      </c>
      <c r="D602" s="401" t="s">
        <v>6932</v>
      </c>
      <c r="E602" s="402"/>
      <c r="F602" s="401"/>
      <c r="G602" s="401" t="n">
        <v>91395</v>
      </c>
      <c r="H602" s="401" t="s">
        <v>7015</v>
      </c>
      <c r="I602" s="401" t="s">
        <v>760</v>
      </c>
      <c r="J602" s="401" t="s">
        <v>6404</v>
      </c>
      <c r="K602" s="402" t="n">
        <v>43.62</v>
      </c>
      <c r="L602" s="401" t="s">
        <v>6405</v>
      </c>
    </row>
    <row r="603" customFormat="false" ht="13.5" hidden="false" customHeight="false" outlineLevel="0" collapsed="false">
      <c r="A603" s="401" t="s">
        <v>6788</v>
      </c>
      <c r="B603" s="401" t="s">
        <v>6789</v>
      </c>
      <c r="C603" s="401" t="s">
        <v>6931</v>
      </c>
      <c r="D603" s="401" t="s">
        <v>6932</v>
      </c>
      <c r="E603" s="402"/>
      <c r="F603" s="401"/>
      <c r="G603" s="401" t="n">
        <v>91486</v>
      </c>
      <c r="H603" s="401" t="s">
        <v>7016</v>
      </c>
      <c r="I603" s="401" t="s">
        <v>760</v>
      </c>
      <c r="J603" s="401" t="s">
        <v>6404</v>
      </c>
      <c r="K603" s="402" t="n">
        <v>52.77</v>
      </c>
      <c r="L603" s="401" t="s">
        <v>6405</v>
      </c>
    </row>
    <row r="604" customFormat="false" ht="13.5" hidden="false" customHeight="false" outlineLevel="0" collapsed="false">
      <c r="A604" s="401" t="s">
        <v>6788</v>
      </c>
      <c r="B604" s="401" t="s">
        <v>6789</v>
      </c>
      <c r="C604" s="401" t="s">
        <v>6931</v>
      </c>
      <c r="D604" s="401" t="s">
        <v>6932</v>
      </c>
      <c r="E604" s="402"/>
      <c r="F604" s="401"/>
      <c r="G604" s="401" t="n">
        <v>91534</v>
      </c>
      <c r="H604" s="401" t="s">
        <v>7017</v>
      </c>
      <c r="I604" s="401" t="s">
        <v>760</v>
      </c>
      <c r="J604" s="401" t="s">
        <v>6404</v>
      </c>
      <c r="K604" s="402" t="n">
        <v>21.25</v>
      </c>
      <c r="L604" s="401" t="s">
        <v>6405</v>
      </c>
    </row>
    <row r="605" customFormat="false" ht="13.5" hidden="false" customHeight="false" outlineLevel="0" collapsed="false">
      <c r="A605" s="401" t="s">
        <v>6788</v>
      </c>
      <c r="B605" s="401" t="s">
        <v>6789</v>
      </c>
      <c r="C605" s="401" t="s">
        <v>6931</v>
      </c>
      <c r="D605" s="401" t="s">
        <v>6932</v>
      </c>
      <c r="E605" s="402"/>
      <c r="F605" s="401"/>
      <c r="G605" s="401" t="n">
        <v>91635</v>
      </c>
      <c r="H605" s="401" t="s">
        <v>7018</v>
      </c>
      <c r="I605" s="401" t="s">
        <v>760</v>
      </c>
      <c r="J605" s="401" t="s">
        <v>6404</v>
      </c>
      <c r="K605" s="402" t="n">
        <v>45.47</v>
      </c>
      <c r="L605" s="401" t="s">
        <v>6405</v>
      </c>
    </row>
    <row r="606" customFormat="false" ht="13.5" hidden="false" customHeight="false" outlineLevel="0" collapsed="false">
      <c r="A606" s="401" t="s">
        <v>6788</v>
      </c>
      <c r="B606" s="401" t="s">
        <v>6789</v>
      </c>
      <c r="C606" s="401" t="s">
        <v>6931</v>
      </c>
      <c r="D606" s="401" t="s">
        <v>6932</v>
      </c>
      <c r="E606" s="402"/>
      <c r="F606" s="401"/>
      <c r="G606" s="401" t="n">
        <v>91646</v>
      </c>
      <c r="H606" s="401" t="s">
        <v>7019</v>
      </c>
      <c r="I606" s="401" t="s">
        <v>760</v>
      </c>
      <c r="J606" s="401" t="s">
        <v>6404</v>
      </c>
      <c r="K606" s="402" t="n">
        <v>69.27</v>
      </c>
      <c r="L606" s="401" t="s">
        <v>6405</v>
      </c>
    </row>
    <row r="607" customFormat="false" ht="13.5" hidden="false" customHeight="false" outlineLevel="0" collapsed="false">
      <c r="A607" s="401" t="s">
        <v>6788</v>
      </c>
      <c r="B607" s="401" t="s">
        <v>6789</v>
      </c>
      <c r="C607" s="401" t="s">
        <v>6931</v>
      </c>
      <c r="D607" s="401" t="s">
        <v>6932</v>
      </c>
      <c r="E607" s="402"/>
      <c r="F607" s="401"/>
      <c r="G607" s="401" t="n">
        <v>91693</v>
      </c>
      <c r="H607" s="401" t="s">
        <v>7020</v>
      </c>
      <c r="I607" s="401" t="s">
        <v>760</v>
      </c>
      <c r="J607" s="401" t="s">
        <v>6476</v>
      </c>
      <c r="K607" s="402" t="n">
        <v>20.48</v>
      </c>
      <c r="L607" s="401" t="s">
        <v>6405</v>
      </c>
    </row>
    <row r="608" customFormat="false" ht="13.5" hidden="false" customHeight="false" outlineLevel="0" collapsed="false">
      <c r="A608" s="401" t="s">
        <v>6788</v>
      </c>
      <c r="B608" s="401" t="s">
        <v>6789</v>
      </c>
      <c r="C608" s="401" t="s">
        <v>6931</v>
      </c>
      <c r="D608" s="401" t="s">
        <v>6932</v>
      </c>
      <c r="E608" s="402"/>
      <c r="F608" s="401"/>
      <c r="G608" s="401" t="n">
        <v>92044</v>
      </c>
      <c r="H608" s="401" t="s">
        <v>7021</v>
      </c>
      <c r="I608" s="401" t="s">
        <v>760</v>
      </c>
      <c r="J608" s="401" t="s">
        <v>6404</v>
      </c>
      <c r="K608" s="402" t="n">
        <v>7.59</v>
      </c>
      <c r="L608" s="401" t="s">
        <v>6405</v>
      </c>
    </row>
    <row r="609" customFormat="false" ht="13.5" hidden="false" customHeight="false" outlineLevel="0" collapsed="false">
      <c r="A609" s="401" t="s">
        <v>6788</v>
      </c>
      <c r="B609" s="401" t="s">
        <v>6789</v>
      </c>
      <c r="C609" s="401" t="s">
        <v>6931</v>
      </c>
      <c r="D609" s="401" t="s">
        <v>6932</v>
      </c>
      <c r="E609" s="402"/>
      <c r="F609" s="401"/>
      <c r="G609" s="401" t="n">
        <v>92107</v>
      </c>
      <c r="H609" s="401" t="s">
        <v>7022</v>
      </c>
      <c r="I609" s="401" t="s">
        <v>760</v>
      </c>
      <c r="J609" s="401" t="s">
        <v>6404</v>
      </c>
      <c r="K609" s="402" t="n">
        <v>66.34</v>
      </c>
      <c r="L609" s="401" t="s">
        <v>6405</v>
      </c>
    </row>
    <row r="610" customFormat="false" ht="13.5" hidden="false" customHeight="false" outlineLevel="0" collapsed="false">
      <c r="A610" s="401" t="s">
        <v>6788</v>
      </c>
      <c r="B610" s="401" t="s">
        <v>6789</v>
      </c>
      <c r="C610" s="401" t="s">
        <v>6931</v>
      </c>
      <c r="D610" s="401" t="s">
        <v>6932</v>
      </c>
      <c r="E610" s="402"/>
      <c r="F610" s="401"/>
      <c r="G610" s="401" t="n">
        <v>92113</v>
      </c>
      <c r="H610" s="401" t="s">
        <v>7023</v>
      </c>
      <c r="I610" s="401" t="s">
        <v>760</v>
      </c>
      <c r="J610" s="401" t="s">
        <v>6476</v>
      </c>
      <c r="K610" s="402" t="n">
        <v>1.15</v>
      </c>
      <c r="L610" s="401" t="s">
        <v>6405</v>
      </c>
    </row>
    <row r="611" customFormat="false" ht="13.5" hidden="false" customHeight="false" outlineLevel="0" collapsed="false">
      <c r="A611" s="401" t="s">
        <v>6788</v>
      </c>
      <c r="B611" s="401" t="s">
        <v>6789</v>
      </c>
      <c r="C611" s="401" t="s">
        <v>6931</v>
      </c>
      <c r="D611" s="401" t="s">
        <v>6932</v>
      </c>
      <c r="E611" s="402"/>
      <c r="F611" s="401"/>
      <c r="G611" s="401" t="n">
        <v>92119</v>
      </c>
      <c r="H611" s="401" t="s">
        <v>7024</v>
      </c>
      <c r="I611" s="401" t="s">
        <v>760</v>
      </c>
      <c r="J611" s="401" t="s">
        <v>6476</v>
      </c>
      <c r="K611" s="402" t="n">
        <v>0.12</v>
      </c>
      <c r="L611" s="401" t="s">
        <v>6405</v>
      </c>
    </row>
    <row r="612" customFormat="false" ht="13.5" hidden="false" customHeight="false" outlineLevel="0" collapsed="false">
      <c r="A612" s="401" t="s">
        <v>6788</v>
      </c>
      <c r="B612" s="401" t="s">
        <v>6789</v>
      </c>
      <c r="C612" s="401" t="s">
        <v>6931</v>
      </c>
      <c r="D612" s="401" t="s">
        <v>6932</v>
      </c>
      <c r="E612" s="402"/>
      <c r="F612" s="401"/>
      <c r="G612" s="401" t="n">
        <v>92139</v>
      </c>
      <c r="H612" s="401" t="s">
        <v>7025</v>
      </c>
      <c r="I612" s="401" t="s">
        <v>760</v>
      </c>
      <c r="J612" s="401" t="s">
        <v>6476</v>
      </c>
      <c r="K612" s="402" t="n">
        <v>35.86</v>
      </c>
      <c r="L612" s="401" t="s">
        <v>6405</v>
      </c>
    </row>
    <row r="613" customFormat="false" ht="13.5" hidden="false" customHeight="false" outlineLevel="0" collapsed="false">
      <c r="A613" s="401" t="s">
        <v>6788</v>
      </c>
      <c r="B613" s="401" t="s">
        <v>6789</v>
      </c>
      <c r="C613" s="401" t="s">
        <v>6931</v>
      </c>
      <c r="D613" s="401" t="s">
        <v>6932</v>
      </c>
      <c r="E613" s="402"/>
      <c r="F613" s="401"/>
      <c r="G613" s="401" t="n">
        <v>92146</v>
      </c>
      <c r="H613" s="401" t="s">
        <v>7026</v>
      </c>
      <c r="I613" s="401" t="s">
        <v>760</v>
      </c>
      <c r="J613" s="401" t="s">
        <v>6476</v>
      </c>
      <c r="K613" s="402" t="n">
        <v>25.99</v>
      </c>
      <c r="L613" s="401" t="s">
        <v>6405</v>
      </c>
    </row>
    <row r="614" customFormat="false" ht="13.5" hidden="false" customHeight="false" outlineLevel="0" collapsed="false">
      <c r="A614" s="401" t="s">
        <v>6788</v>
      </c>
      <c r="B614" s="401" t="s">
        <v>6789</v>
      </c>
      <c r="C614" s="401" t="s">
        <v>6931</v>
      </c>
      <c r="D614" s="401" t="s">
        <v>6932</v>
      </c>
      <c r="E614" s="402"/>
      <c r="F614" s="401"/>
      <c r="G614" s="401" t="n">
        <v>92243</v>
      </c>
      <c r="H614" s="401" t="s">
        <v>7027</v>
      </c>
      <c r="I614" s="401" t="s">
        <v>760</v>
      </c>
      <c r="J614" s="401" t="s">
        <v>6404</v>
      </c>
      <c r="K614" s="402" t="n">
        <v>57.81</v>
      </c>
      <c r="L614" s="401" t="s">
        <v>6405</v>
      </c>
    </row>
    <row r="615" customFormat="false" ht="13.5" hidden="false" customHeight="false" outlineLevel="0" collapsed="false">
      <c r="A615" s="401" t="s">
        <v>6788</v>
      </c>
      <c r="B615" s="401" t="s">
        <v>6789</v>
      </c>
      <c r="C615" s="401" t="s">
        <v>6931</v>
      </c>
      <c r="D615" s="401" t="s">
        <v>6932</v>
      </c>
      <c r="E615" s="402"/>
      <c r="F615" s="401"/>
      <c r="G615" s="401" t="n">
        <v>92717</v>
      </c>
      <c r="H615" s="401" t="s">
        <v>7028</v>
      </c>
      <c r="I615" s="401" t="s">
        <v>760</v>
      </c>
      <c r="J615" s="401" t="s">
        <v>6476</v>
      </c>
      <c r="K615" s="402" t="n">
        <v>0.2</v>
      </c>
      <c r="L615" s="401" t="s">
        <v>6405</v>
      </c>
    </row>
    <row r="616" customFormat="false" ht="13.5" hidden="false" customHeight="false" outlineLevel="0" collapsed="false">
      <c r="A616" s="401" t="s">
        <v>6788</v>
      </c>
      <c r="B616" s="401" t="s">
        <v>6789</v>
      </c>
      <c r="C616" s="401" t="s">
        <v>6931</v>
      </c>
      <c r="D616" s="401" t="s">
        <v>6932</v>
      </c>
      <c r="E616" s="402"/>
      <c r="F616" s="401"/>
      <c r="G616" s="401" t="n">
        <v>92961</v>
      </c>
      <c r="H616" s="401" t="s">
        <v>7029</v>
      </c>
      <c r="I616" s="401" t="s">
        <v>760</v>
      </c>
      <c r="J616" s="401" t="s">
        <v>6404</v>
      </c>
      <c r="K616" s="402" t="n">
        <v>5.04</v>
      </c>
      <c r="L616" s="401" t="s">
        <v>6405</v>
      </c>
    </row>
    <row r="617" customFormat="false" ht="13.5" hidden="false" customHeight="false" outlineLevel="0" collapsed="false">
      <c r="A617" s="401" t="s">
        <v>6788</v>
      </c>
      <c r="B617" s="401" t="s">
        <v>6789</v>
      </c>
      <c r="C617" s="401" t="s">
        <v>6931</v>
      </c>
      <c r="D617" s="401" t="s">
        <v>6932</v>
      </c>
      <c r="E617" s="402"/>
      <c r="F617" s="401"/>
      <c r="G617" s="401" t="n">
        <v>92967</v>
      </c>
      <c r="H617" s="401" t="s">
        <v>7030</v>
      </c>
      <c r="I617" s="401" t="s">
        <v>760</v>
      </c>
      <c r="J617" s="401" t="s">
        <v>6476</v>
      </c>
      <c r="K617" s="402" t="n">
        <v>21.92</v>
      </c>
      <c r="L617" s="401" t="s">
        <v>6405</v>
      </c>
    </row>
    <row r="618" customFormat="false" ht="13.5" hidden="false" customHeight="false" outlineLevel="0" collapsed="false">
      <c r="A618" s="401" t="s">
        <v>6788</v>
      </c>
      <c r="B618" s="401" t="s">
        <v>6789</v>
      </c>
      <c r="C618" s="401" t="s">
        <v>6931</v>
      </c>
      <c r="D618" s="401" t="s">
        <v>6932</v>
      </c>
      <c r="E618" s="402"/>
      <c r="F618" s="401"/>
      <c r="G618" s="401" t="n">
        <v>93225</v>
      </c>
      <c r="H618" s="401" t="s">
        <v>7031</v>
      </c>
      <c r="I618" s="401" t="s">
        <v>760</v>
      </c>
      <c r="J618" s="401" t="s">
        <v>6404</v>
      </c>
      <c r="K618" s="402" t="n">
        <v>414.13</v>
      </c>
      <c r="L618" s="401" t="s">
        <v>6405</v>
      </c>
    </row>
    <row r="619" customFormat="false" ht="13.5" hidden="false" customHeight="false" outlineLevel="0" collapsed="false">
      <c r="A619" s="401" t="s">
        <v>6788</v>
      </c>
      <c r="B619" s="401" t="s">
        <v>6789</v>
      </c>
      <c r="C619" s="401" t="s">
        <v>6931</v>
      </c>
      <c r="D619" s="401" t="s">
        <v>6932</v>
      </c>
      <c r="E619" s="402"/>
      <c r="F619" s="401"/>
      <c r="G619" s="401" t="n">
        <v>93234</v>
      </c>
      <c r="H619" s="401" t="s">
        <v>7032</v>
      </c>
      <c r="I619" s="401" t="s">
        <v>760</v>
      </c>
      <c r="J619" s="401" t="s">
        <v>6476</v>
      </c>
      <c r="K619" s="402" t="n">
        <v>0.49</v>
      </c>
      <c r="L619" s="401" t="s">
        <v>6405</v>
      </c>
    </row>
    <row r="620" customFormat="false" ht="13.5" hidden="false" customHeight="false" outlineLevel="0" collapsed="false">
      <c r="A620" s="401" t="s">
        <v>6788</v>
      </c>
      <c r="B620" s="401" t="s">
        <v>6789</v>
      </c>
      <c r="C620" s="401" t="s">
        <v>6931</v>
      </c>
      <c r="D620" s="401" t="s">
        <v>6932</v>
      </c>
      <c r="E620" s="402"/>
      <c r="F620" s="401"/>
      <c r="G620" s="401" t="n">
        <v>93244</v>
      </c>
      <c r="H620" s="401" t="s">
        <v>7033</v>
      </c>
      <c r="I620" s="401" t="s">
        <v>760</v>
      </c>
      <c r="J620" s="401" t="s">
        <v>6404</v>
      </c>
      <c r="K620" s="402" t="n">
        <v>55.83</v>
      </c>
      <c r="L620" s="401" t="s">
        <v>6405</v>
      </c>
    </row>
    <row r="621" customFormat="false" ht="13.5" hidden="false" customHeight="false" outlineLevel="0" collapsed="false">
      <c r="A621" s="401" t="s">
        <v>6788</v>
      </c>
      <c r="B621" s="401" t="s">
        <v>6789</v>
      </c>
      <c r="C621" s="401" t="s">
        <v>6931</v>
      </c>
      <c r="D621" s="401" t="s">
        <v>6932</v>
      </c>
      <c r="E621" s="402"/>
      <c r="F621" s="401"/>
      <c r="G621" s="401" t="n">
        <v>93274</v>
      </c>
      <c r="H621" s="401" t="s">
        <v>7034</v>
      </c>
      <c r="I621" s="401" t="s">
        <v>760</v>
      </c>
      <c r="J621" s="401" t="s">
        <v>6404</v>
      </c>
      <c r="K621" s="402" t="n">
        <v>70.86</v>
      </c>
      <c r="L621" s="401" t="s">
        <v>6405</v>
      </c>
    </row>
    <row r="622" customFormat="false" ht="13.5" hidden="false" customHeight="false" outlineLevel="0" collapsed="false">
      <c r="A622" s="401" t="s">
        <v>6788</v>
      </c>
      <c r="B622" s="401" t="s">
        <v>6789</v>
      </c>
      <c r="C622" s="401" t="s">
        <v>6931</v>
      </c>
      <c r="D622" s="401" t="s">
        <v>6932</v>
      </c>
      <c r="E622" s="402"/>
      <c r="F622" s="401"/>
      <c r="G622" s="401" t="n">
        <v>93282</v>
      </c>
      <c r="H622" s="401" t="s">
        <v>7035</v>
      </c>
      <c r="I622" s="401" t="s">
        <v>760</v>
      </c>
      <c r="J622" s="401" t="s">
        <v>6404</v>
      </c>
      <c r="K622" s="402" t="n">
        <v>20.77</v>
      </c>
      <c r="L622" s="401" t="s">
        <v>6405</v>
      </c>
    </row>
    <row r="623" customFormat="false" ht="13.5" hidden="false" customHeight="false" outlineLevel="0" collapsed="false">
      <c r="A623" s="401" t="s">
        <v>6788</v>
      </c>
      <c r="B623" s="401" t="s">
        <v>6789</v>
      </c>
      <c r="C623" s="401" t="s">
        <v>6931</v>
      </c>
      <c r="D623" s="401" t="s">
        <v>6932</v>
      </c>
      <c r="E623" s="402"/>
      <c r="F623" s="401"/>
      <c r="G623" s="401" t="n">
        <v>93288</v>
      </c>
      <c r="H623" s="401" t="s">
        <v>7036</v>
      </c>
      <c r="I623" s="401" t="s">
        <v>760</v>
      </c>
      <c r="J623" s="401" t="s">
        <v>6404</v>
      </c>
      <c r="K623" s="402" t="n">
        <v>145.73</v>
      </c>
      <c r="L623" s="401" t="s">
        <v>6405</v>
      </c>
    </row>
    <row r="624" customFormat="false" ht="13.5" hidden="false" customHeight="false" outlineLevel="0" collapsed="false">
      <c r="A624" s="401" t="s">
        <v>6788</v>
      </c>
      <c r="B624" s="401" t="s">
        <v>6789</v>
      </c>
      <c r="C624" s="401" t="s">
        <v>6931</v>
      </c>
      <c r="D624" s="401" t="s">
        <v>6932</v>
      </c>
      <c r="E624" s="402"/>
      <c r="F624" s="401"/>
      <c r="G624" s="401" t="n">
        <v>93403</v>
      </c>
      <c r="H624" s="401" t="s">
        <v>7037</v>
      </c>
      <c r="I624" s="401" t="s">
        <v>760</v>
      </c>
      <c r="J624" s="401" t="s">
        <v>6404</v>
      </c>
      <c r="K624" s="402" t="n">
        <v>49.36</v>
      </c>
      <c r="L624" s="401" t="s">
        <v>6405</v>
      </c>
    </row>
    <row r="625" customFormat="false" ht="13.5" hidden="false" customHeight="false" outlineLevel="0" collapsed="false">
      <c r="A625" s="401" t="s">
        <v>6788</v>
      </c>
      <c r="B625" s="401" t="s">
        <v>6789</v>
      </c>
      <c r="C625" s="401" t="s">
        <v>6931</v>
      </c>
      <c r="D625" s="401" t="s">
        <v>6932</v>
      </c>
      <c r="E625" s="402"/>
      <c r="F625" s="401"/>
      <c r="G625" s="401" t="n">
        <v>93409</v>
      </c>
      <c r="H625" s="401" t="s">
        <v>7038</v>
      </c>
      <c r="I625" s="401" t="s">
        <v>760</v>
      </c>
      <c r="J625" s="401" t="s">
        <v>6404</v>
      </c>
      <c r="K625" s="402" t="n">
        <v>29.16</v>
      </c>
      <c r="L625" s="401" t="s">
        <v>6405</v>
      </c>
    </row>
    <row r="626" customFormat="false" ht="13.5" hidden="false" customHeight="false" outlineLevel="0" collapsed="false">
      <c r="A626" s="401" t="s">
        <v>6788</v>
      </c>
      <c r="B626" s="401" t="s">
        <v>6789</v>
      </c>
      <c r="C626" s="401" t="s">
        <v>6931</v>
      </c>
      <c r="D626" s="401" t="s">
        <v>6932</v>
      </c>
      <c r="E626" s="402"/>
      <c r="F626" s="401"/>
      <c r="G626" s="401" t="n">
        <v>93416</v>
      </c>
      <c r="H626" s="401" t="s">
        <v>7039</v>
      </c>
      <c r="I626" s="401" t="s">
        <v>760</v>
      </c>
      <c r="J626" s="401" t="s">
        <v>6404</v>
      </c>
      <c r="K626" s="402" t="n">
        <v>0.33</v>
      </c>
      <c r="L626" s="401" t="s">
        <v>6405</v>
      </c>
    </row>
    <row r="627" customFormat="false" ht="13.5" hidden="false" customHeight="false" outlineLevel="0" collapsed="false">
      <c r="A627" s="401" t="s">
        <v>6788</v>
      </c>
      <c r="B627" s="401" t="s">
        <v>6789</v>
      </c>
      <c r="C627" s="401" t="s">
        <v>6931</v>
      </c>
      <c r="D627" s="401" t="s">
        <v>6932</v>
      </c>
      <c r="E627" s="402"/>
      <c r="F627" s="401"/>
      <c r="G627" s="401" t="n">
        <v>93422</v>
      </c>
      <c r="H627" s="401" t="s">
        <v>7040</v>
      </c>
      <c r="I627" s="401" t="s">
        <v>760</v>
      </c>
      <c r="J627" s="401" t="s">
        <v>6404</v>
      </c>
      <c r="K627" s="402" t="n">
        <v>4.44</v>
      </c>
      <c r="L627" s="401" t="s">
        <v>6405</v>
      </c>
    </row>
    <row r="628" customFormat="false" ht="13.5" hidden="false" customHeight="false" outlineLevel="0" collapsed="false">
      <c r="A628" s="401" t="s">
        <v>6788</v>
      </c>
      <c r="B628" s="401" t="s">
        <v>6789</v>
      </c>
      <c r="C628" s="401" t="s">
        <v>6931</v>
      </c>
      <c r="D628" s="401" t="s">
        <v>6932</v>
      </c>
      <c r="E628" s="402"/>
      <c r="F628" s="401"/>
      <c r="G628" s="401" t="n">
        <v>93428</v>
      </c>
      <c r="H628" s="401" t="s">
        <v>7041</v>
      </c>
      <c r="I628" s="401" t="s">
        <v>760</v>
      </c>
      <c r="J628" s="401" t="s">
        <v>6404</v>
      </c>
      <c r="K628" s="402" t="n">
        <v>6.3</v>
      </c>
      <c r="L628" s="401" t="s">
        <v>6405</v>
      </c>
    </row>
    <row r="629" customFormat="false" ht="13.5" hidden="false" customHeight="false" outlineLevel="0" collapsed="false">
      <c r="A629" s="401" t="s">
        <v>6788</v>
      </c>
      <c r="B629" s="401" t="s">
        <v>6789</v>
      </c>
      <c r="C629" s="401" t="s">
        <v>6931</v>
      </c>
      <c r="D629" s="401" t="s">
        <v>6932</v>
      </c>
      <c r="E629" s="402"/>
      <c r="F629" s="401"/>
      <c r="G629" s="401" t="n">
        <v>93434</v>
      </c>
      <c r="H629" s="401" t="s">
        <v>7042</v>
      </c>
      <c r="I629" s="401" t="s">
        <v>760</v>
      </c>
      <c r="J629" s="401" t="s">
        <v>6404</v>
      </c>
      <c r="K629" s="402" t="n">
        <v>224.22</v>
      </c>
      <c r="L629" s="401" t="s">
        <v>6405</v>
      </c>
    </row>
    <row r="630" customFormat="false" ht="13.5" hidden="false" customHeight="false" outlineLevel="0" collapsed="false">
      <c r="A630" s="401" t="s">
        <v>6788</v>
      </c>
      <c r="B630" s="401" t="s">
        <v>6789</v>
      </c>
      <c r="C630" s="401" t="s">
        <v>6931</v>
      </c>
      <c r="D630" s="401" t="s">
        <v>6932</v>
      </c>
      <c r="E630" s="402"/>
      <c r="F630" s="401"/>
      <c r="G630" s="401" t="n">
        <v>93440</v>
      </c>
      <c r="H630" s="401" t="s">
        <v>7043</v>
      </c>
      <c r="I630" s="401" t="s">
        <v>760</v>
      </c>
      <c r="J630" s="401" t="s">
        <v>6404</v>
      </c>
      <c r="K630" s="402" t="n">
        <v>106.06</v>
      </c>
      <c r="L630" s="401" t="s">
        <v>6405</v>
      </c>
    </row>
    <row r="631" customFormat="false" ht="13.5" hidden="false" customHeight="false" outlineLevel="0" collapsed="false">
      <c r="A631" s="401" t="s">
        <v>6788</v>
      </c>
      <c r="B631" s="401" t="s">
        <v>6789</v>
      </c>
      <c r="C631" s="401" t="s">
        <v>6931</v>
      </c>
      <c r="D631" s="401" t="s">
        <v>6932</v>
      </c>
      <c r="E631" s="402"/>
      <c r="F631" s="401"/>
      <c r="G631" s="401" t="n">
        <v>95122</v>
      </c>
      <c r="H631" s="401" t="s">
        <v>7044</v>
      </c>
      <c r="I631" s="401" t="s">
        <v>760</v>
      </c>
      <c r="J631" s="401" t="s">
        <v>6404</v>
      </c>
      <c r="K631" s="402" t="n">
        <v>171.44</v>
      </c>
      <c r="L631" s="401" t="s">
        <v>6405</v>
      </c>
    </row>
    <row r="632" customFormat="false" ht="13.5" hidden="false" customHeight="false" outlineLevel="0" collapsed="false">
      <c r="A632" s="401" t="s">
        <v>6788</v>
      </c>
      <c r="B632" s="401" t="s">
        <v>6789</v>
      </c>
      <c r="C632" s="401" t="s">
        <v>6931</v>
      </c>
      <c r="D632" s="401" t="s">
        <v>6932</v>
      </c>
      <c r="E632" s="402"/>
      <c r="F632" s="401"/>
      <c r="G632" s="401" t="n">
        <v>95128</v>
      </c>
      <c r="H632" s="401" t="s">
        <v>7045</v>
      </c>
      <c r="I632" s="401" t="s">
        <v>760</v>
      </c>
      <c r="J632" s="401" t="s">
        <v>6404</v>
      </c>
      <c r="K632" s="402" t="n">
        <v>42.32</v>
      </c>
      <c r="L632" s="401" t="s">
        <v>6405</v>
      </c>
    </row>
    <row r="633" customFormat="false" ht="13.5" hidden="false" customHeight="false" outlineLevel="0" collapsed="false">
      <c r="A633" s="401" t="s">
        <v>6788</v>
      </c>
      <c r="B633" s="401" t="s">
        <v>6789</v>
      </c>
      <c r="C633" s="401" t="s">
        <v>6931</v>
      </c>
      <c r="D633" s="401" t="s">
        <v>6932</v>
      </c>
      <c r="E633" s="402"/>
      <c r="F633" s="401"/>
      <c r="G633" s="401" t="n">
        <v>95140</v>
      </c>
      <c r="H633" s="401" t="s">
        <v>7046</v>
      </c>
      <c r="I633" s="401" t="s">
        <v>760</v>
      </c>
      <c r="J633" s="401" t="s">
        <v>6404</v>
      </c>
      <c r="K633" s="402" t="n">
        <v>0.03</v>
      </c>
      <c r="L633" s="401" t="s">
        <v>6405</v>
      </c>
    </row>
    <row r="634" customFormat="false" ht="13.5" hidden="false" customHeight="false" outlineLevel="0" collapsed="false">
      <c r="A634" s="401" t="s">
        <v>6788</v>
      </c>
      <c r="B634" s="401" t="s">
        <v>6789</v>
      </c>
      <c r="C634" s="401" t="s">
        <v>6931</v>
      </c>
      <c r="D634" s="401" t="s">
        <v>6932</v>
      </c>
      <c r="E634" s="402"/>
      <c r="F634" s="401"/>
      <c r="G634" s="401" t="n">
        <v>95213</v>
      </c>
      <c r="H634" s="401" t="s">
        <v>7047</v>
      </c>
      <c r="I634" s="401" t="s">
        <v>760</v>
      </c>
      <c r="J634" s="401" t="s">
        <v>6404</v>
      </c>
      <c r="K634" s="402" t="n">
        <v>77.56</v>
      </c>
      <c r="L634" s="401" t="s">
        <v>6405</v>
      </c>
    </row>
    <row r="635" customFormat="false" ht="13.5" hidden="false" customHeight="false" outlineLevel="0" collapsed="false">
      <c r="A635" s="401" t="s">
        <v>6788</v>
      </c>
      <c r="B635" s="401" t="s">
        <v>6789</v>
      </c>
      <c r="C635" s="401" t="s">
        <v>6931</v>
      </c>
      <c r="D635" s="401" t="s">
        <v>6932</v>
      </c>
      <c r="E635" s="402"/>
      <c r="F635" s="401"/>
      <c r="G635" s="401" t="n">
        <v>95259</v>
      </c>
      <c r="H635" s="401" t="s">
        <v>7048</v>
      </c>
      <c r="I635" s="401" t="s">
        <v>760</v>
      </c>
      <c r="J635" s="401" t="s">
        <v>6476</v>
      </c>
      <c r="K635" s="402" t="n">
        <v>21.75</v>
      </c>
      <c r="L635" s="401" t="s">
        <v>6405</v>
      </c>
    </row>
    <row r="636" customFormat="false" ht="13.5" hidden="false" customHeight="false" outlineLevel="0" collapsed="false">
      <c r="A636" s="401" t="s">
        <v>6788</v>
      </c>
      <c r="B636" s="401" t="s">
        <v>6789</v>
      </c>
      <c r="C636" s="401" t="s">
        <v>6931</v>
      </c>
      <c r="D636" s="401" t="s">
        <v>6932</v>
      </c>
      <c r="E636" s="402"/>
      <c r="F636" s="401"/>
      <c r="G636" s="401" t="n">
        <v>95265</v>
      </c>
      <c r="H636" s="401" t="s">
        <v>7049</v>
      </c>
      <c r="I636" s="401" t="s">
        <v>760</v>
      </c>
      <c r="J636" s="401" t="s">
        <v>6404</v>
      </c>
      <c r="K636" s="402" t="n">
        <v>0.71</v>
      </c>
      <c r="L636" s="401" t="s">
        <v>6405</v>
      </c>
    </row>
    <row r="637" customFormat="false" ht="13.5" hidden="false" customHeight="false" outlineLevel="0" collapsed="false">
      <c r="A637" s="401" t="s">
        <v>6788</v>
      </c>
      <c r="B637" s="401" t="s">
        <v>6789</v>
      </c>
      <c r="C637" s="401" t="s">
        <v>6931</v>
      </c>
      <c r="D637" s="401" t="s">
        <v>6932</v>
      </c>
      <c r="E637" s="402"/>
      <c r="F637" s="401"/>
      <c r="G637" s="401" t="n">
        <v>95271</v>
      </c>
      <c r="H637" s="401" t="s">
        <v>7050</v>
      </c>
      <c r="I637" s="401" t="s">
        <v>760</v>
      </c>
      <c r="J637" s="401" t="s">
        <v>6404</v>
      </c>
      <c r="K637" s="402" t="n">
        <v>0.5</v>
      </c>
      <c r="L637" s="401" t="s">
        <v>6405</v>
      </c>
    </row>
    <row r="638" customFormat="false" ht="13.5" hidden="false" customHeight="false" outlineLevel="0" collapsed="false">
      <c r="A638" s="401" t="s">
        <v>6788</v>
      </c>
      <c r="B638" s="401" t="s">
        <v>6789</v>
      </c>
      <c r="C638" s="401" t="s">
        <v>6931</v>
      </c>
      <c r="D638" s="401" t="s">
        <v>6932</v>
      </c>
      <c r="E638" s="402"/>
      <c r="F638" s="401"/>
      <c r="G638" s="401" t="n">
        <v>95277</v>
      </c>
      <c r="H638" s="401" t="s">
        <v>7051</v>
      </c>
      <c r="I638" s="401" t="s">
        <v>760</v>
      </c>
      <c r="J638" s="401" t="s">
        <v>6404</v>
      </c>
      <c r="K638" s="402" t="n">
        <v>0.5</v>
      </c>
      <c r="L638" s="401" t="s">
        <v>6405</v>
      </c>
    </row>
    <row r="639" customFormat="false" ht="13.5" hidden="false" customHeight="false" outlineLevel="0" collapsed="false">
      <c r="A639" s="401" t="s">
        <v>6788</v>
      </c>
      <c r="B639" s="401" t="s">
        <v>6789</v>
      </c>
      <c r="C639" s="401" t="s">
        <v>6931</v>
      </c>
      <c r="D639" s="401" t="s">
        <v>6932</v>
      </c>
      <c r="E639" s="402"/>
      <c r="F639" s="401"/>
      <c r="G639" s="401" t="n">
        <v>95283</v>
      </c>
      <c r="H639" s="401" t="s">
        <v>7052</v>
      </c>
      <c r="I639" s="401" t="s">
        <v>760</v>
      </c>
      <c r="J639" s="401" t="s">
        <v>6404</v>
      </c>
      <c r="K639" s="402" t="n">
        <v>0.6</v>
      </c>
      <c r="L639" s="401" t="s">
        <v>6405</v>
      </c>
    </row>
    <row r="640" customFormat="false" ht="13.5" hidden="false" customHeight="false" outlineLevel="0" collapsed="false">
      <c r="A640" s="401" t="s">
        <v>6788</v>
      </c>
      <c r="B640" s="401" t="s">
        <v>6789</v>
      </c>
      <c r="C640" s="401" t="s">
        <v>6931</v>
      </c>
      <c r="D640" s="401" t="s">
        <v>6932</v>
      </c>
      <c r="E640" s="402"/>
      <c r="F640" s="401"/>
      <c r="G640" s="401" t="n">
        <v>95621</v>
      </c>
      <c r="H640" s="401" t="s">
        <v>7053</v>
      </c>
      <c r="I640" s="401" t="s">
        <v>760</v>
      </c>
      <c r="J640" s="401" t="s">
        <v>6476</v>
      </c>
      <c r="K640" s="402" t="n">
        <v>21.57</v>
      </c>
      <c r="L640" s="401" t="s">
        <v>6405</v>
      </c>
    </row>
    <row r="641" customFormat="false" ht="13.5" hidden="false" customHeight="false" outlineLevel="0" collapsed="false">
      <c r="A641" s="401" t="s">
        <v>6788</v>
      </c>
      <c r="B641" s="401" t="s">
        <v>6789</v>
      </c>
      <c r="C641" s="401" t="s">
        <v>6931</v>
      </c>
      <c r="D641" s="401" t="s">
        <v>6932</v>
      </c>
      <c r="E641" s="402"/>
      <c r="F641" s="401"/>
      <c r="G641" s="401" t="n">
        <v>95632</v>
      </c>
      <c r="H641" s="401" t="s">
        <v>7054</v>
      </c>
      <c r="I641" s="401" t="s">
        <v>760</v>
      </c>
      <c r="J641" s="401" t="s">
        <v>6404</v>
      </c>
      <c r="K641" s="402" t="n">
        <v>71.35</v>
      </c>
      <c r="L641" s="401" t="s">
        <v>6405</v>
      </c>
    </row>
    <row r="642" customFormat="false" ht="13.5" hidden="false" customHeight="false" outlineLevel="0" collapsed="false">
      <c r="A642" s="401" t="s">
        <v>6788</v>
      </c>
      <c r="B642" s="401" t="s">
        <v>6789</v>
      </c>
      <c r="C642" s="401" t="s">
        <v>6931</v>
      </c>
      <c r="D642" s="401" t="s">
        <v>6932</v>
      </c>
      <c r="E642" s="402"/>
      <c r="F642" s="401"/>
      <c r="G642" s="401" t="n">
        <v>95703</v>
      </c>
      <c r="H642" s="401" t="s">
        <v>7055</v>
      </c>
      <c r="I642" s="401" t="s">
        <v>760</v>
      </c>
      <c r="J642" s="401" t="s">
        <v>6476</v>
      </c>
      <c r="K642" s="402" t="n">
        <v>23.75</v>
      </c>
      <c r="L642" s="401" t="s">
        <v>6405</v>
      </c>
    </row>
    <row r="643" customFormat="false" ht="13.5" hidden="false" customHeight="false" outlineLevel="0" collapsed="false">
      <c r="A643" s="401" t="s">
        <v>6788</v>
      </c>
      <c r="B643" s="401" t="s">
        <v>6789</v>
      </c>
      <c r="C643" s="401" t="s">
        <v>6931</v>
      </c>
      <c r="D643" s="401" t="s">
        <v>6932</v>
      </c>
      <c r="E643" s="402"/>
      <c r="F643" s="401"/>
      <c r="G643" s="401" t="n">
        <v>95709</v>
      </c>
      <c r="H643" s="401" t="s">
        <v>7056</v>
      </c>
      <c r="I643" s="401" t="s">
        <v>760</v>
      </c>
      <c r="J643" s="401" t="s">
        <v>6404</v>
      </c>
      <c r="K643" s="402" t="n">
        <v>73.18</v>
      </c>
      <c r="L643" s="401" t="s">
        <v>6405</v>
      </c>
    </row>
    <row r="644" customFormat="false" ht="13.5" hidden="false" customHeight="false" outlineLevel="0" collapsed="false">
      <c r="A644" s="401" t="s">
        <v>6788</v>
      </c>
      <c r="B644" s="401" t="s">
        <v>6789</v>
      </c>
      <c r="C644" s="401" t="s">
        <v>6931</v>
      </c>
      <c r="D644" s="401" t="s">
        <v>6932</v>
      </c>
      <c r="E644" s="402"/>
      <c r="F644" s="401"/>
      <c r="G644" s="401" t="n">
        <v>95715</v>
      </c>
      <c r="H644" s="401" t="s">
        <v>7057</v>
      </c>
      <c r="I644" s="401" t="s">
        <v>760</v>
      </c>
      <c r="J644" s="401" t="s">
        <v>6404</v>
      </c>
      <c r="K644" s="402" t="n">
        <v>88.37</v>
      </c>
      <c r="L644" s="401" t="s">
        <v>6405</v>
      </c>
    </row>
    <row r="645" customFormat="false" ht="13.5" hidden="false" customHeight="false" outlineLevel="0" collapsed="false">
      <c r="A645" s="401" t="s">
        <v>6788</v>
      </c>
      <c r="B645" s="401" t="s">
        <v>6789</v>
      </c>
      <c r="C645" s="401" t="s">
        <v>6931</v>
      </c>
      <c r="D645" s="401" t="s">
        <v>6932</v>
      </c>
      <c r="E645" s="402"/>
      <c r="F645" s="401"/>
      <c r="G645" s="401" t="n">
        <v>95721</v>
      </c>
      <c r="H645" s="401" t="s">
        <v>7058</v>
      </c>
      <c r="I645" s="401" t="s">
        <v>760</v>
      </c>
      <c r="J645" s="401" t="s">
        <v>6404</v>
      </c>
      <c r="K645" s="402" t="n">
        <v>86</v>
      </c>
      <c r="L645" s="401" t="s">
        <v>6405</v>
      </c>
    </row>
    <row r="646" customFormat="false" ht="13.5" hidden="false" customHeight="false" outlineLevel="0" collapsed="false">
      <c r="A646" s="401" t="s">
        <v>6788</v>
      </c>
      <c r="B646" s="401" t="s">
        <v>6789</v>
      </c>
      <c r="C646" s="401" t="s">
        <v>6931</v>
      </c>
      <c r="D646" s="401" t="s">
        <v>6932</v>
      </c>
      <c r="E646" s="402"/>
      <c r="F646" s="401"/>
      <c r="G646" s="401" t="n">
        <v>95873</v>
      </c>
      <c r="H646" s="401" t="s">
        <v>7059</v>
      </c>
      <c r="I646" s="401" t="s">
        <v>760</v>
      </c>
      <c r="J646" s="401" t="s">
        <v>6404</v>
      </c>
      <c r="K646" s="402" t="n">
        <v>10.07</v>
      </c>
      <c r="L646" s="401" t="s">
        <v>6405</v>
      </c>
    </row>
    <row r="647" customFormat="false" ht="13.5" hidden="false" customHeight="false" outlineLevel="0" collapsed="false">
      <c r="A647" s="401" t="s">
        <v>6788</v>
      </c>
      <c r="B647" s="401" t="s">
        <v>6789</v>
      </c>
      <c r="C647" s="401" t="s">
        <v>6931</v>
      </c>
      <c r="D647" s="401" t="s">
        <v>6932</v>
      </c>
      <c r="E647" s="402"/>
      <c r="F647" s="401"/>
      <c r="G647" s="401" t="n">
        <v>96014</v>
      </c>
      <c r="H647" s="401" t="s">
        <v>7060</v>
      </c>
      <c r="I647" s="401" t="s">
        <v>760</v>
      </c>
      <c r="J647" s="401" t="s">
        <v>6404</v>
      </c>
      <c r="K647" s="402" t="n">
        <v>47.28</v>
      </c>
      <c r="L647" s="401" t="s">
        <v>6405</v>
      </c>
    </row>
    <row r="648" customFormat="false" ht="13.5" hidden="false" customHeight="false" outlineLevel="0" collapsed="false">
      <c r="A648" s="401" t="s">
        <v>6788</v>
      </c>
      <c r="B648" s="401" t="s">
        <v>6789</v>
      </c>
      <c r="C648" s="401" t="s">
        <v>6931</v>
      </c>
      <c r="D648" s="401" t="s">
        <v>6932</v>
      </c>
      <c r="E648" s="402"/>
      <c r="F648" s="401"/>
      <c r="G648" s="401" t="n">
        <v>96021</v>
      </c>
      <c r="H648" s="401" t="s">
        <v>7061</v>
      </c>
      <c r="I648" s="401" t="s">
        <v>760</v>
      </c>
      <c r="J648" s="401" t="s">
        <v>6404</v>
      </c>
      <c r="K648" s="402" t="n">
        <v>46.98</v>
      </c>
      <c r="L648" s="401" t="s">
        <v>6405</v>
      </c>
    </row>
    <row r="649" customFormat="false" ht="13.5" hidden="false" customHeight="false" outlineLevel="0" collapsed="false">
      <c r="A649" s="401" t="s">
        <v>6788</v>
      </c>
      <c r="B649" s="401" t="s">
        <v>6789</v>
      </c>
      <c r="C649" s="401" t="s">
        <v>6931</v>
      </c>
      <c r="D649" s="401" t="s">
        <v>6932</v>
      </c>
      <c r="E649" s="402"/>
      <c r="F649" s="401"/>
      <c r="G649" s="401" t="n">
        <v>96029</v>
      </c>
      <c r="H649" s="401" t="s">
        <v>7062</v>
      </c>
      <c r="I649" s="401" t="s">
        <v>760</v>
      </c>
      <c r="J649" s="401" t="s">
        <v>6404</v>
      </c>
      <c r="K649" s="402" t="n">
        <v>41.17</v>
      </c>
      <c r="L649" s="401" t="s">
        <v>6405</v>
      </c>
    </row>
    <row r="650" customFormat="false" ht="13.5" hidden="false" customHeight="false" outlineLevel="0" collapsed="false">
      <c r="A650" s="401" t="s">
        <v>6788</v>
      </c>
      <c r="B650" s="401" t="s">
        <v>6789</v>
      </c>
      <c r="C650" s="401" t="s">
        <v>6931</v>
      </c>
      <c r="D650" s="401" t="s">
        <v>6932</v>
      </c>
      <c r="E650" s="402"/>
      <c r="F650" s="401"/>
      <c r="G650" s="401" t="n">
        <v>96036</v>
      </c>
      <c r="H650" s="401" t="s">
        <v>7063</v>
      </c>
      <c r="I650" s="401" t="s">
        <v>760</v>
      </c>
      <c r="J650" s="401" t="s">
        <v>6404</v>
      </c>
      <c r="K650" s="402" t="n">
        <v>59.56</v>
      </c>
      <c r="L650" s="401" t="s">
        <v>6405</v>
      </c>
    </row>
    <row r="651" customFormat="false" ht="13.5" hidden="false" customHeight="false" outlineLevel="0" collapsed="false">
      <c r="A651" s="401" t="s">
        <v>6788</v>
      </c>
      <c r="B651" s="401" t="s">
        <v>6789</v>
      </c>
      <c r="C651" s="401" t="s">
        <v>6931</v>
      </c>
      <c r="D651" s="401" t="s">
        <v>6932</v>
      </c>
      <c r="E651" s="402"/>
      <c r="F651" s="401"/>
      <c r="G651" s="401" t="n">
        <v>96155</v>
      </c>
      <c r="H651" s="401" t="s">
        <v>7064</v>
      </c>
      <c r="I651" s="401" t="s">
        <v>760</v>
      </c>
      <c r="J651" s="401" t="s">
        <v>6404</v>
      </c>
      <c r="K651" s="402" t="n">
        <v>41.47</v>
      </c>
      <c r="L651" s="401" t="s">
        <v>6405</v>
      </c>
    </row>
    <row r="652" customFormat="false" ht="13.5" hidden="false" customHeight="false" outlineLevel="0" collapsed="false">
      <c r="A652" s="401" t="s">
        <v>6788</v>
      </c>
      <c r="B652" s="401" t="s">
        <v>6789</v>
      </c>
      <c r="C652" s="401" t="s">
        <v>6931</v>
      </c>
      <c r="D652" s="401" t="s">
        <v>6932</v>
      </c>
      <c r="E652" s="402"/>
      <c r="F652" s="401"/>
      <c r="G652" s="401" t="n">
        <v>96156</v>
      </c>
      <c r="H652" s="401" t="s">
        <v>7065</v>
      </c>
      <c r="I652" s="401" t="s">
        <v>760</v>
      </c>
      <c r="J652" s="401" t="s">
        <v>6404</v>
      </c>
      <c r="K652" s="402" t="n">
        <v>51.5</v>
      </c>
      <c r="L652" s="401" t="s">
        <v>6405</v>
      </c>
    </row>
    <row r="653" customFormat="false" ht="13.5" hidden="false" customHeight="false" outlineLevel="0" collapsed="false">
      <c r="A653" s="401" t="s">
        <v>6788</v>
      </c>
      <c r="B653" s="401" t="s">
        <v>6789</v>
      </c>
      <c r="C653" s="401" t="s">
        <v>6931</v>
      </c>
      <c r="D653" s="401" t="s">
        <v>6932</v>
      </c>
      <c r="E653" s="402"/>
      <c r="F653" s="401"/>
      <c r="G653" s="401" t="n">
        <v>96159</v>
      </c>
      <c r="H653" s="401" t="s">
        <v>7066</v>
      </c>
      <c r="I653" s="401" t="s">
        <v>760</v>
      </c>
      <c r="J653" s="401" t="s">
        <v>6404</v>
      </c>
      <c r="K653" s="402" t="n">
        <v>83.47</v>
      </c>
      <c r="L653" s="401" t="s">
        <v>6405</v>
      </c>
    </row>
    <row r="654" customFormat="false" ht="13.5" hidden="false" customHeight="false" outlineLevel="0" collapsed="false">
      <c r="A654" s="401" t="s">
        <v>6788</v>
      </c>
      <c r="B654" s="401" t="s">
        <v>6789</v>
      </c>
      <c r="C654" s="401" t="s">
        <v>6931</v>
      </c>
      <c r="D654" s="401" t="s">
        <v>6932</v>
      </c>
      <c r="E654" s="402"/>
      <c r="F654" s="401"/>
      <c r="G654" s="401" t="n">
        <v>96246</v>
      </c>
      <c r="H654" s="401" t="s">
        <v>7067</v>
      </c>
      <c r="I654" s="401" t="s">
        <v>760</v>
      </c>
      <c r="J654" s="401" t="s">
        <v>6404</v>
      </c>
      <c r="K654" s="402" t="n">
        <v>48.63</v>
      </c>
      <c r="L654" s="401" t="s">
        <v>6405</v>
      </c>
    </row>
    <row r="655" customFormat="false" ht="13.5" hidden="false" customHeight="false" outlineLevel="0" collapsed="false">
      <c r="A655" s="401" t="s">
        <v>6788</v>
      </c>
      <c r="B655" s="401" t="s">
        <v>6789</v>
      </c>
      <c r="C655" s="401" t="s">
        <v>6931</v>
      </c>
      <c r="D655" s="401" t="s">
        <v>6932</v>
      </c>
      <c r="E655" s="402"/>
      <c r="F655" s="401"/>
      <c r="G655" s="401" t="n">
        <v>96464</v>
      </c>
      <c r="H655" s="401" t="s">
        <v>7068</v>
      </c>
      <c r="I655" s="401" t="s">
        <v>760</v>
      </c>
      <c r="J655" s="401" t="s">
        <v>6404</v>
      </c>
      <c r="K655" s="402" t="n">
        <v>76.91</v>
      </c>
      <c r="L655" s="401" t="s">
        <v>6405</v>
      </c>
    </row>
    <row r="656" customFormat="false" ht="13.5" hidden="false" customHeight="false" outlineLevel="0" collapsed="false">
      <c r="A656" s="401" t="s">
        <v>6788</v>
      </c>
      <c r="B656" s="401" t="s">
        <v>6789</v>
      </c>
      <c r="C656" s="401" t="s">
        <v>6931</v>
      </c>
      <c r="D656" s="401" t="s">
        <v>6932</v>
      </c>
      <c r="E656" s="402"/>
      <c r="F656" s="401"/>
      <c r="G656" s="401" t="n">
        <v>98765</v>
      </c>
      <c r="H656" s="401" t="s">
        <v>7069</v>
      </c>
      <c r="I656" s="401" t="s">
        <v>760</v>
      </c>
      <c r="J656" s="401" t="s">
        <v>6979</v>
      </c>
      <c r="K656" s="402" t="n">
        <v>0.07</v>
      </c>
      <c r="L656" s="401" t="s">
        <v>6405</v>
      </c>
    </row>
    <row r="657" customFormat="false" ht="13.5" hidden="false" customHeight="false" outlineLevel="0" collapsed="false">
      <c r="A657" s="401" t="s">
        <v>6788</v>
      </c>
      <c r="B657" s="401" t="s">
        <v>6789</v>
      </c>
      <c r="C657" s="401" t="s">
        <v>6931</v>
      </c>
      <c r="D657" s="401" t="s">
        <v>6932</v>
      </c>
      <c r="E657" s="402"/>
      <c r="F657" s="401"/>
      <c r="G657" s="401" t="n">
        <v>99834</v>
      </c>
      <c r="H657" s="401" t="s">
        <v>7070</v>
      </c>
      <c r="I657" s="401" t="s">
        <v>760</v>
      </c>
      <c r="J657" s="401" t="s">
        <v>6404</v>
      </c>
      <c r="K657" s="402" t="n">
        <v>0.21</v>
      </c>
      <c r="L657" s="401" t="s">
        <v>6405</v>
      </c>
    </row>
    <row r="658" customFormat="false" ht="13.5" hidden="false" customHeight="false" outlineLevel="0" collapsed="false">
      <c r="A658" s="401" t="s">
        <v>6788</v>
      </c>
      <c r="B658" s="401" t="s">
        <v>6789</v>
      </c>
      <c r="C658" s="401" t="s">
        <v>6931</v>
      </c>
      <c r="D658" s="401" t="s">
        <v>6932</v>
      </c>
      <c r="E658" s="402"/>
      <c r="F658" s="401"/>
      <c r="G658" s="401" t="n">
        <v>100642</v>
      </c>
      <c r="H658" s="401" t="s">
        <v>7071</v>
      </c>
      <c r="I658" s="401" t="s">
        <v>760</v>
      </c>
      <c r="J658" s="401" t="s">
        <v>6404</v>
      </c>
      <c r="K658" s="402" t="n">
        <v>175.22</v>
      </c>
      <c r="L658" s="401" t="s">
        <v>6405</v>
      </c>
    </row>
    <row r="659" customFormat="false" ht="13.5" hidden="false" customHeight="false" outlineLevel="0" collapsed="false">
      <c r="A659" s="401" t="s">
        <v>6788</v>
      </c>
      <c r="B659" s="401" t="s">
        <v>6789</v>
      </c>
      <c r="C659" s="401" t="s">
        <v>6931</v>
      </c>
      <c r="D659" s="401" t="s">
        <v>6932</v>
      </c>
      <c r="E659" s="402"/>
      <c r="F659" s="401"/>
      <c r="G659" s="401" t="n">
        <v>100648</v>
      </c>
      <c r="H659" s="401" t="s">
        <v>7072</v>
      </c>
      <c r="I659" s="401" t="s">
        <v>760</v>
      </c>
      <c r="J659" s="401" t="s">
        <v>6404</v>
      </c>
      <c r="K659" s="402" t="n">
        <v>426.15</v>
      </c>
      <c r="L659" s="401" t="s">
        <v>6405</v>
      </c>
    </row>
    <row r="660" customFormat="false" ht="13.5" hidden="false" customHeight="false" outlineLevel="0" collapsed="false">
      <c r="A660" s="401" t="s">
        <v>6788</v>
      </c>
      <c r="B660" s="401" t="s">
        <v>6789</v>
      </c>
      <c r="C660" s="401" t="s">
        <v>6931</v>
      </c>
      <c r="D660" s="401" t="s">
        <v>6932</v>
      </c>
      <c r="E660" s="402"/>
      <c r="F660" s="401"/>
      <c r="G660" s="401" t="n">
        <v>102274</v>
      </c>
      <c r="H660" s="401" t="s">
        <v>7073</v>
      </c>
      <c r="I660" s="401" t="s">
        <v>760</v>
      </c>
      <c r="J660" s="401" t="s">
        <v>6476</v>
      </c>
      <c r="K660" s="402" t="n">
        <v>21.24</v>
      </c>
      <c r="L660" s="401" t="s">
        <v>6405</v>
      </c>
    </row>
    <row r="661" customFormat="false" ht="13.5" hidden="false" customHeight="false" outlineLevel="0" collapsed="false">
      <c r="A661" s="401" t="s">
        <v>6788</v>
      </c>
      <c r="B661" s="401" t="s">
        <v>6789</v>
      </c>
      <c r="C661" s="401" t="s">
        <v>6931</v>
      </c>
      <c r="D661" s="401" t="s">
        <v>6932</v>
      </c>
      <c r="E661" s="402"/>
      <c r="F661" s="401"/>
      <c r="G661" s="401" t="n">
        <v>104092</v>
      </c>
      <c r="H661" s="401" t="s">
        <v>7074</v>
      </c>
      <c r="I661" s="401" t="s">
        <v>760</v>
      </c>
      <c r="J661" s="401" t="s">
        <v>6476</v>
      </c>
      <c r="K661" s="402" t="n">
        <v>0.12</v>
      </c>
      <c r="L661" s="401" t="s">
        <v>6405</v>
      </c>
    </row>
    <row r="662" customFormat="false" ht="13.5" hidden="false" customHeight="false" outlineLevel="0" collapsed="false">
      <c r="A662" s="401" t="s">
        <v>6788</v>
      </c>
      <c r="B662" s="401" t="s">
        <v>6789</v>
      </c>
      <c r="C662" s="401" t="s">
        <v>6931</v>
      </c>
      <c r="D662" s="401" t="s">
        <v>6932</v>
      </c>
      <c r="E662" s="402"/>
      <c r="F662" s="401"/>
      <c r="G662" s="401" t="n">
        <v>104098</v>
      </c>
      <c r="H662" s="401" t="s">
        <v>7075</v>
      </c>
      <c r="I662" s="401" t="s">
        <v>760</v>
      </c>
      <c r="J662" s="401" t="s">
        <v>6476</v>
      </c>
      <c r="K662" s="402" t="n">
        <v>0.17</v>
      </c>
      <c r="L662" s="401" t="s">
        <v>6405</v>
      </c>
    </row>
    <row r="663" customFormat="false" ht="13.5" hidden="false" customHeight="false" outlineLevel="0" collapsed="false">
      <c r="A663" s="401" t="s">
        <v>6788</v>
      </c>
      <c r="B663" s="401" t="s">
        <v>6789</v>
      </c>
      <c r="C663" s="401" t="s">
        <v>7076</v>
      </c>
      <c r="D663" s="401" t="s">
        <v>7077</v>
      </c>
      <c r="E663" s="402"/>
      <c r="F663" s="401"/>
      <c r="G663" s="401" t="n">
        <v>5089</v>
      </c>
      <c r="H663" s="401" t="s">
        <v>7078</v>
      </c>
      <c r="I663" s="401" t="s">
        <v>690</v>
      </c>
      <c r="J663" s="401" t="s">
        <v>6404</v>
      </c>
      <c r="K663" s="402" t="n">
        <v>38.87</v>
      </c>
      <c r="L663" s="401" t="s">
        <v>6405</v>
      </c>
    </row>
    <row r="664" customFormat="false" ht="13.5" hidden="false" customHeight="false" outlineLevel="0" collapsed="false">
      <c r="A664" s="401" t="s">
        <v>6788</v>
      </c>
      <c r="B664" s="401" t="s">
        <v>6789</v>
      </c>
      <c r="C664" s="401" t="s">
        <v>7076</v>
      </c>
      <c r="D664" s="401" t="s">
        <v>7077</v>
      </c>
      <c r="E664" s="402"/>
      <c r="F664" s="401"/>
      <c r="G664" s="401" t="n">
        <v>5627</v>
      </c>
      <c r="H664" s="401" t="s">
        <v>7079</v>
      </c>
      <c r="I664" s="401" t="s">
        <v>690</v>
      </c>
      <c r="J664" s="401" t="s">
        <v>6404</v>
      </c>
      <c r="K664" s="402" t="n">
        <v>47.6</v>
      </c>
      <c r="L664" s="401" t="s">
        <v>6405</v>
      </c>
    </row>
    <row r="665" customFormat="false" ht="13.5" hidden="false" customHeight="false" outlineLevel="0" collapsed="false">
      <c r="A665" s="401" t="s">
        <v>6788</v>
      </c>
      <c r="B665" s="401" t="s">
        <v>6789</v>
      </c>
      <c r="C665" s="401" t="s">
        <v>7076</v>
      </c>
      <c r="D665" s="401" t="s">
        <v>7077</v>
      </c>
      <c r="E665" s="402"/>
      <c r="F665" s="401"/>
      <c r="G665" s="401" t="n">
        <v>5628</v>
      </c>
      <c r="H665" s="401" t="s">
        <v>7080</v>
      </c>
      <c r="I665" s="401" t="s">
        <v>690</v>
      </c>
      <c r="J665" s="401" t="s">
        <v>6404</v>
      </c>
      <c r="K665" s="402" t="n">
        <v>6.46</v>
      </c>
      <c r="L665" s="401" t="s">
        <v>6405</v>
      </c>
    </row>
    <row r="666" customFormat="false" ht="13.5" hidden="false" customHeight="false" outlineLevel="0" collapsed="false">
      <c r="A666" s="401" t="s">
        <v>6788</v>
      </c>
      <c r="B666" s="401" t="s">
        <v>6789</v>
      </c>
      <c r="C666" s="401" t="s">
        <v>7076</v>
      </c>
      <c r="D666" s="401" t="s">
        <v>7077</v>
      </c>
      <c r="E666" s="402"/>
      <c r="F666" s="401"/>
      <c r="G666" s="401" t="n">
        <v>5629</v>
      </c>
      <c r="H666" s="401" t="s">
        <v>7081</v>
      </c>
      <c r="I666" s="401" t="s">
        <v>690</v>
      </c>
      <c r="J666" s="401" t="s">
        <v>6404</v>
      </c>
      <c r="K666" s="402" t="n">
        <v>59.5</v>
      </c>
      <c r="L666" s="401" t="s">
        <v>6405</v>
      </c>
    </row>
    <row r="667" customFormat="false" ht="13.5" hidden="false" customHeight="false" outlineLevel="0" collapsed="false">
      <c r="A667" s="401" t="s">
        <v>6788</v>
      </c>
      <c r="B667" s="401" t="s">
        <v>6789</v>
      </c>
      <c r="C667" s="401" t="s">
        <v>7076</v>
      </c>
      <c r="D667" s="401" t="s">
        <v>7077</v>
      </c>
      <c r="E667" s="402"/>
      <c r="F667" s="401"/>
      <c r="G667" s="401" t="n">
        <v>5630</v>
      </c>
      <c r="H667" s="401" t="s">
        <v>7082</v>
      </c>
      <c r="I667" s="401" t="s">
        <v>690</v>
      </c>
      <c r="J667" s="401" t="s">
        <v>6979</v>
      </c>
      <c r="K667" s="402" t="n">
        <v>80.34</v>
      </c>
      <c r="L667" s="401" t="s">
        <v>6405</v>
      </c>
    </row>
    <row r="668" customFormat="false" ht="13.5" hidden="false" customHeight="false" outlineLevel="0" collapsed="false">
      <c r="A668" s="401" t="s">
        <v>6788</v>
      </c>
      <c r="B668" s="401" t="s">
        <v>6789</v>
      </c>
      <c r="C668" s="401" t="s">
        <v>7076</v>
      </c>
      <c r="D668" s="401" t="s">
        <v>7077</v>
      </c>
      <c r="E668" s="402"/>
      <c r="F668" s="401"/>
      <c r="G668" s="401" t="n">
        <v>5658</v>
      </c>
      <c r="H668" s="401" t="s">
        <v>7083</v>
      </c>
      <c r="I668" s="401" t="s">
        <v>690</v>
      </c>
      <c r="J668" s="401" t="s">
        <v>6404</v>
      </c>
      <c r="K668" s="402" t="n">
        <v>2.86</v>
      </c>
      <c r="L668" s="401" t="s">
        <v>6405</v>
      </c>
    </row>
    <row r="669" customFormat="false" ht="13.5" hidden="false" customHeight="false" outlineLevel="0" collapsed="false">
      <c r="A669" s="401" t="s">
        <v>6788</v>
      </c>
      <c r="B669" s="401" t="s">
        <v>6789</v>
      </c>
      <c r="C669" s="401" t="s">
        <v>7076</v>
      </c>
      <c r="D669" s="401" t="s">
        <v>7077</v>
      </c>
      <c r="E669" s="402"/>
      <c r="F669" s="401"/>
      <c r="G669" s="401" t="n">
        <v>5664</v>
      </c>
      <c r="H669" s="401" t="s">
        <v>7084</v>
      </c>
      <c r="I669" s="401" t="s">
        <v>690</v>
      </c>
      <c r="J669" s="401" t="s">
        <v>6404</v>
      </c>
      <c r="K669" s="402" t="n">
        <v>30.29</v>
      </c>
      <c r="L669" s="401" t="s">
        <v>6405</v>
      </c>
    </row>
    <row r="670" customFormat="false" ht="13.5" hidden="false" customHeight="false" outlineLevel="0" collapsed="false">
      <c r="A670" s="401" t="s">
        <v>6788</v>
      </c>
      <c r="B670" s="401" t="s">
        <v>6789</v>
      </c>
      <c r="C670" s="401" t="s">
        <v>7076</v>
      </c>
      <c r="D670" s="401" t="s">
        <v>7077</v>
      </c>
      <c r="E670" s="402"/>
      <c r="F670" s="401"/>
      <c r="G670" s="401" t="n">
        <v>5667</v>
      </c>
      <c r="H670" s="401" t="s">
        <v>7085</v>
      </c>
      <c r="I670" s="401" t="s">
        <v>690</v>
      </c>
      <c r="J670" s="401" t="s">
        <v>6404</v>
      </c>
      <c r="K670" s="402" t="n">
        <v>26.94</v>
      </c>
      <c r="L670" s="401" t="s">
        <v>6405</v>
      </c>
    </row>
    <row r="671" customFormat="false" ht="13.5" hidden="false" customHeight="false" outlineLevel="0" collapsed="false">
      <c r="A671" s="401" t="s">
        <v>6788</v>
      </c>
      <c r="B671" s="401" t="s">
        <v>6789</v>
      </c>
      <c r="C671" s="401" t="s">
        <v>7076</v>
      </c>
      <c r="D671" s="401" t="s">
        <v>7077</v>
      </c>
      <c r="E671" s="402"/>
      <c r="F671" s="401"/>
      <c r="G671" s="401" t="n">
        <v>5668</v>
      </c>
      <c r="H671" s="401" t="s">
        <v>7086</v>
      </c>
      <c r="I671" s="401" t="s">
        <v>690</v>
      </c>
      <c r="J671" s="401" t="s">
        <v>6979</v>
      </c>
      <c r="K671" s="402" t="n">
        <v>57.14</v>
      </c>
      <c r="L671" s="401" t="s">
        <v>6405</v>
      </c>
    </row>
    <row r="672" customFormat="false" ht="13.5" hidden="false" customHeight="false" outlineLevel="0" collapsed="false">
      <c r="A672" s="401" t="s">
        <v>6788</v>
      </c>
      <c r="B672" s="401" t="s">
        <v>6789</v>
      </c>
      <c r="C672" s="401" t="s">
        <v>7076</v>
      </c>
      <c r="D672" s="401" t="s">
        <v>7077</v>
      </c>
      <c r="E672" s="402"/>
      <c r="F672" s="401"/>
      <c r="G672" s="401" t="n">
        <v>5674</v>
      </c>
      <c r="H672" s="401" t="s">
        <v>7087</v>
      </c>
      <c r="I672" s="401" t="s">
        <v>690</v>
      </c>
      <c r="J672" s="401" t="s">
        <v>6404</v>
      </c>
      <c r="K672" s="402" t="n">
        <v>37.39</v>
      </c>
      <c r="L672" s="401" t="s">
        <v>6405</v>
      </c>
    </row>
    <row r="673" customFormat="false" ht="13.5" hidden="false" customHeight="false" outlineLevel="0" collapsed="false">
      <c r="A673" s="401" t="s">
        <v>6788</v>
      </c>
      <c r="B673" s="401" t="s">
        <v>6789</v>
      </c>
      <c r="C673" s="401" t="s">
        <v>7076</v>
      </c>
      <c r="D673" s="401" t="s">
        <v>7077</v>
      </c>
      <c r="E673" s="402"/>
      <c r="F673" s="401"/>
      <c r="G673" s="401" t="n">
        <v>5692</v>
      </c>
      <c r="H673" s="401" t="s">
        <v>7088</v>
      </c>
      <c r="I673" s="401" t="s">
        <v>690</v>
      </c>
      <c r="J673" s="401" t="s">
        <v>6476</v>
      </c>
      <c r="K673" s="402" t="n">
        <v>0.31</v>
      </c>
      <c r="L673" s="401" t="s">
        <v>6405</v>
      </c>
    </row>
    <row r="674" customFormat="false" ht="13.5" hidden="false" customHeight="false" outlineLevel="0" collapsed="false">
      <c r="A674" s="401" t="s">
        <v>6788</v>
      </c>
      <c r="B674" s="401" t="s">
        <v>6789</v>
      </c>
      <c r="C674" s="401" t="s">
        <v>7076</v>
      </c>
      <c r="D674" s="401" t="s">
        <v>7077</v>
      </c>
      <c r="E674" s="402"/>
      <c r="F674" s="401"/>
      <c r="G674" s="401" t="n">
        <v>5693</v>
      </c>
      <c r="H674" s="401" t="s">
        <v>7089</v>
      </c>
      <c r="I674" s="401" t="s">
        <v>690</v>
      </c>
      <c r="J674" s="401" t="s">
        <v>6979</v>
      </c>
      <c r="K674" s="402" t="n">
        <v>20.36</v>
      </c>
      <c r="L674" s="401" t="s">
        <v>6405</v>
      </c>
    </row>
    <row r="675" customFormat="false" ht="13.5" hidden="false" customHeight="false" outlineLevel="0" collapsed="false">
      <c r="A675" s="401" t="s">
        <v>6788</v>
      </c>
      <c r="B675" s="401" t="s">
        <v>6789</v>
      </c>
      <c r="C675" s="401" t="s">
        <v>7076</v>
      </c>
      <c r="D675" s="401" t="s">
        <v>7077</v>
      </c>
      <c r="E675" s="402"/>
      <c r="F675" s="401"/>
      <c r="G675" s="401" t="n">
        <v>5695</v>
      </c>
      <c r="H675" s="401" t="s">
        <v>7090</v>
      </c>
      <c r="I675" s="401" t="s">
        <v>690</v>
      </c>
      <c r="J675" s="401" t="s">
        <v>6404</v>
      </c>
      <c r="K675" s="402" t="n">
        <v>33.79</v>
      </c>
      <c r="L675" s="401" t="s">
        <v>6405</v>
      </c>
    </row>
    <row r="676" customFormat="false" ht="13.5" hidden="false" customHeight="false" outlineLevel="0" collapsed="false">
      <c r="A676" s="401" t="s">
        <v>6788</v>
      </c>
      <c r="B676" s="401" t="s">
        <v>6789</v>
      </c>
      <c r="C676" s="401" t="s">
        <v>7076</v>
      </c>
      <c r="D676" s="401" t="s">
        <v>7077</v>
      </c>
      <c r="E676" s="402"/>
      <c r="F676" s="401"/>
      <c r="G676" s="401" t="n">
        <v>5703</v>
      </c>
      <c r="H676" s="401" t="s">
        <v>7091</v>
      </c>
      <c r="I676" s="401" t="s">
        <v>690</v>
      </c>
      <c r="J676" s="401" t="s">
        <v>6476</v>
      </c>
      <c r="K676" s="402" t="n">
        <v>13.32</v>
      </c>
      <c r="L676" s="401" t="s">
        <v>6405</v>
      </c>
    </row>
    <row r="677" customFormat="false" ht="13.5" hidden="false" customHeight="false" outlineLevel="0" collapsed="false">
      <c r="A677" s="401" t="s">
        <v>6788</v>
      </c>
      <c r="B677" s="401" t="s">
        <v>6789</v>
      </c>
      <c r="C677" s="401" t="s">
        <v>7076</v>
      </c>
      <c r="D677" s="401" t="s">
        <v>7077</v>
      </c>
      <c r="E677" s="402"/>
      <c r="F677" s="401"/>
      <c r="G677" s="401" t="n">
        <v>5705</v>
      </c>
      <c r="H677" s="401" t="s">
        <v>7092</v>
      </c>
      <c r="I677" s="401" t="s">
        <v>690</v>
      </c>
      <c r="J677" s="401" t="s">
        <v>6404</v>
      </c>
      <c r="K677" s="402" t="n">
        <v>32.38</v>
      </c>
      <c r="L677" s="401" t="s">
        <v>6405</v>
      </c>
    </row>
    <row r="678" customFormat="false" ht="13.5" hidden="false" customHeight="false" outlineLevel="0" collapsed="false">
      <c r="A678" s="401" t="s">
        <v>6788</v>
      </c>
      <c r="B678" s="401" t="s">
        <v>6789</v>
      </c>
      <c r="C678" s="401" t="s">
        <v>7076</v>
      </c>
      <c r="D678" s="401" t="s">
        <v>7077</v>
      </c>
      <c r="E678" s="402"/>
      <c r="F678" s="401"/>
      <c r="G678" s="401" t="n">
        <v>5707</v>
      </c>
      <c r="H678" s="401" t="s">
        <v>7093</v>
      </c>
      <c r="I678" s="401" t="s">
        <v>690</v>
      </c>
      <c r="J678" s="401" t="s">
        <v>6404</v>
      </c>
      <c r="K678" s="402" t="n">
        <v>68.36</v>
      </c>
      <c r="L678" s="401" t="s">
        <v>6405</v>
      </c>
    </row>
    <row r="679" customFormat="false" ht="13.5" hidden="false" customHeight="false" outlineLevel="0" collapsed="false">
      <c r="A679" s="401" t="s">
        <v>6788</v>
      </c>
      <c r="B679" s="401" t="s">
        <v>6789</v>
      </c>
      <c r="C679" s="401" t="s">
        <v>7076</v>
      </c>
      <c r="D679" s="401" t="s">
        <v>7077</v>
      </c>
      <c r="E679" s="402"/>
      <c r="F679" s="401"/>
      <c r="G679" s="401" t="n">
        <v>5710</v>
      </c>
      <c r="H679" s="401" t="s">
        <v>7094</v>
      </c>
      <c r="I679" s="401" t="s">
        <v>690</v>
      </c>
      <c r="J679" s="401" t="s">
        <v>6404</v>
      </c>
      <c r="K679" s="402" t="n">
        <v>160.32</v>
      </c>
      <c r="L679" s="401" t="s">
        <v>6405</v>
      </c>
    </row>
    <row r="680" customFormat="false" ht="13.5" hidden="false" customHeight="false" outlineLevel="0" collapsed="false">
      <c r="A680" s="401" t="s">
        <v>6788</v>
      </c>
      <c r="B680" s="401" t="s">
        <v>6789</v>
      </c>
      <c r="C680" s="401" t="s">
        <v>7076</v>
      </c>
      <c r="D680" s="401" t="s">
        <v>7077</v>
      </c>
      <c r="E680" s="402"/>
      <c r="F680" s="401"/>
      <c r="G680" s="401" t="n">
        <v>5711</v>
      </c>
      <c r="H680" s="401" t="s">
        <v>7095</v>
      </c>
      <c r="I680" s="401" t="s">
        <v>690</v>
      </c>
      <c r="J680" s="401" t="s">
        <v>6979</v>
      </c>
      <c r="K680" s="402" t="n">
        <v>111</v>
      </c>
      <c r="L680" s="401" t="s">
        <v>6405</v>
      </c>
    </row>
    <row r="681" customFormat="false" ht="13.5" hidden="false" customHeight="false" outlineLevel="0" collapsed="false">
      <c r="A681" s="401" t="s">
        <v>6788</v>
      </c>
      <c r="B681" s="401" t="s">
        <v>6789</v>
      </c>
      <c r="C681" s="401" t="s">
        <v>7076</v>
      </c>
      <c r="D681" s="401" t="s">
        <v>7077</v>
      </c>
      <c r="E681" s="402"/>
      <c r="F681" s="401"/>
      <c r="G681" s="401" t="n">
        <v>5714</v>
      </c>
      <c r="H681" s="401" t="s">
        <v>7096</v>
      </c>
      <c r="I681" s="401" t="s">
        <v>690</v>
      </c>
      <c r="J681" s="401" t="s">
        <v>6404</v>
      </c>
      <c r="K681" s="402" t="n">
        <v>15.3</v>
      </c>
      <c r="L681" s="401" t="s">
        <v>6405</v>
      </c>
    </row>
    <row r="682" customFormat="false" ht="13.5" hidden="false" customHeight="false" outlineLevel="0" collapsed="false">
      <c r="A682" s="401" t="s">
        <v>6788</v>
      </c>
      <c r="B682" s="401" t="s">
        <v>6789</v>
      </c>
      <c r="C682" s="401" t="s">
        <v>7076</v>
      </c>
      <c r="D682" s="401" t="s">
        <v>7077</v>
      </c>
      <c r="E682" s="402"/>
      <c r="F682" s="401"/>
      <c r="G682" s="401" t="n">
        <v>5715</v>
      </c>
      <c r="H682" s="401" t="s">
        <v>7097</v>
      </c>
      <c r="I682" s="401" t="s">
        <v>690</v>
      </c>
      <c r="J682" s="401" t="s">
        <v>6979</v>
      </c>
      <c r="K682" s="402" t="n">
        <v>83.99</v>
      </c>
      <c r="L682" s="401" t="s">
        <v>6405</v>
      </c>
    </row>
    <row r="683" customFormat="false" ht="13.5" hidden="false" customHeight="false" outlineLevel="0" collapsed="false">
      <c r="A683" s="401" t="s">
        <v>6788</v>
      </c>
      <c r="B683" s="401" t="s">
        <v>6789</v>
      </c>
      <c r="C683" s="401" t="s">
        <v>7076</v>
      </c>
      <c r="D683" s="401" t="s">
        <v>7077</v>
      </c>
      <c r="E683" s="402"/>
      <c r="F683" s="401"/>
      <c r="G683" s="401" t="n">
        <v>5718</v>
      </c>
      <c r="H683" s="401" t="s">
        <v>7098</v>
      </c>
      <c r="I683" s="401" t="s">
        <v>690</v>
      </c>
      <c r="J683" s="401" t="s">
        <v>6979</v>
      </c>
      <c r="K683" s="402" t="n">
        <v>132.48</v>
      </c>
      <c r="L683" s="401" t="s">
        <v>6405</v>
      </c>
    </row>
    <row r="684" customFormat="false" ht="13.5" hidden="false" customHeight="false" outlineLevel="0" collapsed="false">
      <c r="A684" s="401" t="s">
        <v>6788</v>
      </c>
      <c r="B684" s="401" t="s">
        <v>6789</v>
      </c>
      <c r="C684" s="401" t="s">
        <v>7076</v>
      </c>
      <c r="D684" s="401" t="s">
        <v>7077</v>
      </c>
      <c r="E684" s="402"/>
      <c r="F684" s="401"/>
      <c r="G684" s="401" t="n">
        <v>5721</v>
      </c>
      <c r="H684" s="401" t="s">
        <v>7099</v>
      </c>
      <c r="I684" s="401" t="s">
        <v>690</v>
      </c>
      <c r="J684" s="401" t="s">
        <v>6979</v>
      </c>
      <c r="K684" s="402" t="n">
        <v>116.89</v>
      </c>
      <c r="L684" s="401" t="s">
        <v>6405</v>
      </c>
    </row>
    <row r="685" customFormat="false" ht="13.5" hidden="false" customHeight="false" outlineLevel="0" collapsed="false">
      <c r="A685" s="401" t="s">
        <v>6788</v>
      </c>
      <c r="B685" s="401" t="s">
        <v>6789</v>
      </c>
      <c r="C685" s="401" t="s">
        <v>7076</v>
      </c>
      <c r="D685" s="401" t="s">
        <v>7077</v>
      </c>
      <c r="E685" s="402"/>
      <c r="F685" s="401"/>
      <c r="G685" s="401" t="n">
        <v>5722</v>
      </c>
      <c r="H685" s="401" t="s">
        <v>7100</v>
      </c>
      <c r="I685" s="401" t="s">
        <v>690</v>
      </c>
      <c r="J685" s="401" t="s">
        <v>6979</v>
      </c>
      <c r="K685" s="402" t="n">
        <v>270.35</v>
      </c>
      <c r="L685" s="401" t="s">
        <v>6405</v>
      </c>
    </row>
    <row r="686" customFormat="false" ht="13.5" hidden="false" customHeight="false" outlineLevel="0" collapsed="false">
      <c r="A686" s="401" t="s">
        <v>6788</v>
      </c>
      <c r="B686" s="401" t="s">
        <v>6789</v>
      </c>
      <c r="C686" s="401" t="s">
        <v>7076</v>
      </c>
      <c r="D686" s="401" t="s">
        <v>7077</v>
      </c>
      <c r="E686" s="402"/>
      <c r="F686" s="401"/>
      <c r="G686" s="401" t="n">
        <v>5724</v>
      </c>
      <c r="H686" s="401" t="s">
        <v>7101</v>
      </c>
      <c r="I686" s="401" t="s">
        <v>690</v>
      </c>
      <c r="J686" s="401" t="s">
        <v>6404</v>
      </c>
      <c r="K686" s="402" t="n">
        <v>56.61</v>
      </c>
      <c r="L686" s="401" t="s">
        <v>6405</v>
      </c>
    </row>
    <row r="687" customFormat="false" ht="13.5" hidden="false" customHeight="false" outlineLevel="0" collapsed="false">
      <c r="A687" s="401" t="s">
        <v>6788</v>
      </c>
      <c r="B687" s="401" t="s">
        <v>6789</v>
      </c>
      <c r="C687" s="401" t="s">
        <v>7076</v>
      </c>
      <c r="D687" s="401" t="s">
        <v>7077</v>
      </c>
      <c r="E687" s="402"/>
      <c r="F687" s="401"/>
      <c r="G687" s="401" t="n">
        <v>5727</v>
      </c>
      <c r="H687" s="401" t="s">
        <v>7102</v>
      </c>
      <c r="I687" s="401" t="s">
        <v>690</v>
      </c>
      <c r="J687" s="401" t="s">
        <v>6404</v>
      </c>
      <c r="K687" s="402" t="n">
        <v>11.28</v>
      </c>
      <c r="L687" s="401" t="s">
        <v>6405</v>
      </c>
    </row>
    <row r="688" customFormat="false" ht="13.5" hidden="false" customHeight="false" outlineLevel="0" collapsed="false">
      <c r="A688" s="401" t="s">
        <v>6788</v>
      </c>
      <c r="B688" s="401" t="s">
        <v>6789</v>
      </c>
      <c r="C688" s="401" t="s">
        <v>7076</v>
      </c>
      <c r="D688" s="401" t="s">
        <v>7077</v>
      </c>
      <c r="E688" s="402"/>
      <c r="F688" s="401"/>
      <c r="G688" s="401" t="n">
        <v>5729</v>
      </c>
      <c r="H688" s="401" t="s">
        <v>7103</v>
      </c>
      <c r="I688" s="401" t="s">
        <v>690</v>
      </c>
      <c r="J688" s="401" t="s">
        <v>6404</v>
      </c>
      <c r="K688" s="402" t="n">
        <v>45.91</v>
      </c>
      <c r="L688" s="401" t="s">
        <v>6405</v>
      </c>
    </row>
    <row r="689" customFormat="false" ht="13.5" hidden="false" customHeight="false" outlineLevel="0" collapsed="false">
      <c r="A689" s="401" t="s">
        <v>6788</v>
      </c>
      <c r="B689" s="401" t="s">
        <v>6789</v>
      </c>
      <c r="C689" s="401" t="s">
        <v>7076</v>
      </c>
      <c r="D689" s="401" t="s">
        <v>7077</v>
      </c>
      <c r="E689" s="402"/>
      <c r="F689" s="401"/>
      <c r="G689" s="401" t="n">
        <v>5730</v>
      </c>
      <c r="H689" s="401" t="s">
        <v>7104</v>
      </c>
      <c r="I689" s="401" t="s">
        <v>690</v>
      </c>
      <c r="J689" s="401" t="s">
        <v>6979</v>
      </c>
      <c r="K689" s="402" t="n">
        <v>50.95</v>
      </c>
      <c r="L689" s="401" t="s">
        <v>6405</v>
      </c>
    </row>
    <row r="690" customFormat="false" ht="13.5" hidden="false" customHeight="false" outlineLevel="0" collapsed="false">
      <c r="A690" s="401" t="s">
        <v>6788</v>
      </c>
      <c r="B690" s="401" t="s">
        <v>6789</v>
      </c>
      <c r="C690" s="401" t="s">
        <v>7076</v>
      </c>
      <c r="D690" s="401" t="s">
        <v>7077</v>
      </c>
      <c r="E690" s="402"/>
      <c r="F690" s="401"/>
      <c r="G690" s="401" t="n">
        <v>5735</v>
      </c>
      <c r="H690" s="401" t="s">
        <v>7105</v>
      </c>
      <c r="I690" s="401" t="s">
        <v>690</v>
      </c>
      <c r="J690" s="401" t="s">
        <v>6404</v>
      </c>
      <c r="K690" s="402" t="n">
        <v>29.22</v>
      </c>
      <c r="L690" s="401" t="s">
        <v>6405</v>
      </c>
    </row>
    <row r="691" customFormat="false" ht="13.5" hidden="false" customHeight="false" outlineLevel="0" collapsed="false">
      <c r="A691" s="401" t="s">
        <v>6788</v>
      </c>
      <c r="B691" s="401" t="s">
        <v>6789</v>
      </c>
      <c r="C691" s="401" t="s">
        <v>7076</v>
      </c>
      <c r="D691" s="401" t="s">
        <v>7077</v>
      </c>
      <c r="E691" s="402"/>
      <c r="F691" s="401"/>
      <c r="G691" s="401" t="n">
        <v>5736</v>
      </c>
      <c r="H691" s="401" t="s">
        <v>7106</v>
      </c>
      <c r="I691" s="401" t="s">
        <v>690</v>
      </c>
      <c r="J691" s="401" t="s">
        <v>6979</v>
      </c>
      <c r="K691" s="402" t="n">
        <v>52.07</v>
      </c>
      <c r="L691" s="401" t="s">
        <v>6405</v>
      </c>
    </row>
    <row r="692" customFormat="false" ht="13.5" hidden="false" customHeight="false" outlineLevel="0" collapsed="false">
      <c r="A692" s="401" t="s">
        <v>6788</v>
      </c>
      <c r="B692" s="401" t="s">
        <v>6789</v>
      </c>
      <c r="C692" s="401" t="s">
        <v>7076</v>
      </c>
      <c r="D692" s="401" t="s">
        <v>7077</v>
      </c>
      <c r="E692" s="402"/>
      <c r="F692" s="401"/>
      <c r="G692" s="401" t="n">
        <v>5738</v>
      </c>
      <c r="H692" s="401" t="s">
        <v>7107</v>
      </c>
      <c r="I692" s="401" t="s">
        <v>690</v>
      </c>
      <c r="J692" s="401" t="s">
        <v>6404</v>
      </c>
      <c r="K692" s="402" t="n">
        <v>40.83</v>
      </c>
      <c r="L692" s="401" t="s">
        <v>6405</v>
      </c>
    </row>
    <row r="693" customFormat="false" ht="13.5" hidden="false" customHeight="false" outlineLevel="0" collapsed="false">
      <c r="A693" s="401" t="s">
        <v>6788</v>
      </c>
      <c r="B693" s="401" t="s">
        <v>6789</v>
      </c>
      <c r="C693" s="401" t="s">
        <v>7076</v>
      </c>
      <c r="D693" s="401" t="s">
        <v>7077</v>
      </c>
      <c r="E693" s="402"/>
      <c r="F693" s="401"/>
      <c r="G693" s="401" t="n">
        <v>5739</v>
      </c>
      <c r="H693" s="401" t="s">
        <v>7108</v>
      </c>
      <c r="I693" s="401" t="s">
        <v>690</v>
      </c>
      <c r="J693" s="401" t="s">
        <v>6404</v>
      </c>
      <c r="K693" s="402" t="n">
        <v>51.09</v>
      </c>
      <c r="L693" s="401" t="s">
        <v>6405</v>
      </c>
    </row>
    <row r="694" customFormat="false" ht="13.5" hidden="false" customHeight="false" outlineLevel="0" collapsed="false">
      <c r="A694" s="401" t="s">
        <v>6788</v>
      </c>
      <c r="B694" s="401" t="s">
        <v>6789</v>
      </c>
      <c r="C694" s="401" t="s">
        <v>7076</v>
      </c>
      <c r="D694" s="401" t="s">
        <v>7077</v>
      </c>
      <c r="E694" s="402"/>
      <c r="F694" s="401"/>
      <c r="G694" s="401" t="n">
        <v>5741</v>
      </c>
      <c r="H694" s="401" t="s">
        <v>7109</v>
      </c>
      <c r="I694" s="401" t="s">
        <v>690</v>
      </c>
      <c r="J694" s="401" t="s">
        <v>6404</v>
      </c>
      <c r="K694" s="402" t="n">
        <v>45.36</v>
      </c>
      <c r="L694" s="401" t="s">
        <v>6405</v>
      </c>
    </row>
    <row r="695" customFormat="false" ht="13.5" hidden="false" customHeight="false" outlineLevel="0" collapsed="false">
      <c r="A695" s="401" t="s">
        <v>6788</v>
      </c>
      <c r="B695" s="401" t="s">
        <v>6789</v>
      </c>
      <c r="C695" s="401" t="s">
        <v>7076</v>
      </c>
      <c r="D695" s="401" t="s">
        <v>7077</v>
      </c>
      <c r="E695" s="402"/>
      <c r="F695" s="401"/>
      <c r="G695" s="401" t="n">
        <v>5742</v>
      </c>
      <c r="H695" s="401" t="s">
        <v>7110</v>
      </c>
      <c r="I695" s="401" t="s">
        <v>690</v>
      </c>
      <c r="J695" s="401" t="s">
        <v>6979</v>
      </c>
      <c r="K695" s="402" t="n">
        <v>34.39</v>
      </c>
      <c r="L695" s="401" t="s">
        <v>6405</v>
      </c>
    </row>
    <row r="696" customFormat="false" ht="13.5" hidden="false" customHeight="false" outlineLevel="0" collapsed="false">
      <c r="A696" s="401" t="s">
        <v>6788</v>
      </c>
      <c r="B696" s="401" t="s">
        <v>6789</v>
      </c>
      <c r="C696" s="401" t="s">
        <v>7076</v>
      </c>
      <c r="D696" s="401" t="s">
        <v>7077</v>
      </c>
      <c r="E696" s="402"/>
      <c r="F696" s="401"/>
      <c r="G696" s="401" t="n">
        <v>5747</v>
      </c>
      <c r="H696" s="401" t="s">
        <v>7111</v>
      </c>
      <c r="I696" s="401" t="s">
        <v>690</v>
      </c>
      <c r="J696" s="401" t="s">
        <v>6979</v>
      </c>
      <c r="K696" s="402" t="n">
        <v>197.16</v>
      </c>
      <c r="L696" s="401" t="s">
        <v>6405</v>
      </c>
    </row>
    <row r="697" customFormat="false" ht="13.5" hidden="false" customHeight="false" outlineLevel="0" collapsed="false">
      <c r="A697" s="401" t="s">
        <v>6788</v>
      </c>
      <c r="B697" s="401" t="s">
        <v>6789</v>
      </c>
      <c r="C697" s="401" t="s">
        <v>7076</v>
      </c>
      <c r="D697" s="401" t="s">
        <v>7077</v>
      </c>
      <c r="E697" s="402"/>
      <c r="F697" s="401"/>
      <c r="G697" s="401" t="n">
        <v>5751</v>
      </c>
      <c r="H697" s="401" t="s">
        <v>7112</v>
      </c>
      <c r="I697" s="401" t="s">
        <v>690</v>
      </c>
      <c r="J697" s="401" t="s">
        <v>6404</v>
      </c>
      <c r="K697" s="402" t="n">
        <v>27.72</v>
      </c>
      <c r="L697" s="401" t="s">
        <v>6405</v>
      </c>
    </row>
    <row r="698" customFormat="false" ht="13.5" hidden="false" customHeight="false" outlineLevel="0" collapsed="false">
      <c r="A698" s="401" t="s">
        <v>6788</v>
      </c>
      <c r="B698" s="401" t="s">
        <v>6789</v>
      </c>
      <c r="C698" s="401" t="s">
        <v>7076</v>
      </c>
      <c r="D698" s="401" t="s">
        <v>7077</v>
      </c>
      <c r="E698" s="402"/>
      <c r="F698" s="401"/>
      <c r="G698" s="401" t="n">
        <v>5754</v>
      </c>
      <c r="H698" s="401" t="s">
        <v>7113</v>
      </c>
      <c r="I698" s="401" t="s">
        <v>690</v>
      </c>
      <c r="J698" s="401" t="s">
        <v>6404</v>
      </c>
      <c r="K698" s="402" t="n">
        <v>30.43</v>
      </c>
      <c r="L698" s="401" t="s">
        <v>6405</v>
      </c>
    </row>
    <row r="699" customFormat="false" ht="13.5" hidden="false" customHeight="false" outlineLevel="0" collapsed="false">
      <c r="A699" s="401" t="s">
        <v>6788</v>
      </c>
      <c r="B699" s="401" t="s">
        <v>6789</v>
      </c>
      <c r="C699" s="401" t="s">
        <v>7076</v>
      </c>
      <c r="D699" s="401" t="s">
        <v>7077</v>
      </c>
      <c r="E699" s="402"/>
      <c r="F699" s="401"/>
      <c r="G699" s="401" t="n">
        <v>5763</v>
      </c>
      <c r="H699" s="401" t="s">
        <v>7114</v>
      </c>
      <c r="I699" s="401" t="s">
        <v>690</v>
      </c>
      <c r="J699" s="401" t="s">
        <v>6404</v>
      </c>
      <c r="K699" s="402" t="n">
        <v>44.16</v>
      </c>
      <c r="L699" s="401" t="s">
        <v>6405</v>
      </c>
    </row>
    <row r="700" customFormat="false" ht="13.5" hidden="false" customHeight="false" outlineLevel="0" collapsed="false">
      <c r="A700" s="401" t="s">
        <v>6788</v>
      </c>
      <c r="B700" s="401" t="s">
        <v>6789</v>
      </c>
      <c r="C700" s="401" t="s">
        <v>7076</v>
      </c>
      <c r="D700" s="401" t="s">
        <v>7077</v>
      </c>
      <c r="E700" s="402"/>
      <c r="F700" s="401"/>
      <c r="G700" s="401" t="n">
        <v>5765</v>
      </c>
      <c r="H700" s="401" t="s">
        <v>7115</v>
      </c>
      <c r="I700" s="401" t="s">
        <v>690</v>
      </c>
      <c r="J700" s="401" t="s">
        <v>6404</v>
      </c>
      <c r="K700" s="402" t="n">
        <v>4.92</v>
      </c>
      <c r="L700" s="401" t="s">
        <v>6405</v>
      </c>
    </row>
    <row r="701" customFormat="false" ht="13.5" hidden="false" customHeight="false" outlineLevel="0" collapsed="false">
      <c r="A701" s="401" t="s">
        <v>6788</v>
      </c>
      <c r="B701" s="401" t="s">
        <v>6789</v>
      </c>
      <c r="C701" s="401" t="s">
        <v>7076</v>
      </c>
      <c r="D701" s="401" t="s">
        <v>7077</v>
      </c>
      <c r="E701" s="402"/>
      <c r="F701" s="401"/>
      <c r="G701" s="401" t="n">
        <v>5766</v>
      </c>
      <c r="H701" s="401" t="s">
        <v>7116</v>
      </c>
      <c r="I701" s="401" t="s">
        <v>690</v>
      </c>
      <c r="J701" s="401" t="s">
        <v>6979</v>
      </c>
      <c r="K701" s="402" t="n">
        <v>2.84</v>
      </c>
      <c r="L701" s="401" t="s">
        <v>6405</v>
      </c>
    </row>
    <row r="702" customFormat="false" ht="13.5" hidden="false" customHeight="false" outlineLevel="0" collapsed="false">
      <c r="A702" s="401" t="s">
        <v>6788</v>
      </c>
      <c r="B702" s="401" t="s">
        <v>6789</v>
      </c>
      <c r="C702" s="401" t="s">
        <v>7076</v>
      </c>
      <c r="D702" s="401" t="s">
        <v>7077</v>
      </c>
      <c r="E702" s="402"/>
      <c r="F702" s="401"/>
      <c r="G702" s="401" t="n">
        <v>5779</v>
      </c>
      <c r="H702" s="401" t="s">
        <v>7117</v>
      </c>
      <c r="I702" s="401" t="s">
        <v>690</v>
      </c>
      <c r="J702" s="401" t="s">
        <v>6404</v>
      </c>
      <c r="K702" s="402" t="n">
        <v>67.09</v>
      </c>
      <c r="L702" s="401" t="s">
        <v>6405</v>
      </c>
    </row>
    <row r="703" customFormat="false" ht="13.5" hidden="false" customHeight="false" outlineLevel="0" collapsed="false">
      <c r="A703" s="401" t="s">
        <v>6788</v>
      </c>
      <c r="B703" s="401" t="s">
        <v>6789</v>
      </c>
      <c r="C703" s="401" t="s">
        <v>7076</v>
      </c>
      <c r="D703" s="401" t="s">
        <v>7077</v>
      </c>
      <c r="E703" s="402"/>
      <c r="F703" s="401"/>
      <c r="G703" s="401" t="n">
        <v>5787</v>
      </c>
      <c r="H703" s="401" t="s">
        <v>7118</v>
      </c>
      <c r="I703" s="401" t="s">
        <v>690</v>
      </c>
      <c r="J703" s="401" t="s">
        <v>6979</v>
      </c>
      <c r="K703" s="402" t="n">
        <v>87.72</v>
      </c>
      <c r="L703" s="401" t="s">
        <v>6405</v>
      </c>
    </row>
    <row r="704" customFormat="false" ht="13.5" hidden="false" customHeight="false" outlineLevel="0" collapsed="false">
      <c r="A704" s="401" t="s">
        <v>6788</v>
      </c>
      <c r="B704" s="401" t="s">
        <v>6789</v>
      </c>
      <c r="C704" s="401" t="s">
        <v>7076</v>
      </c>
      <c r="D704" s="401" t="s">
        <v>7077</v>
      </c>
      <c r="E704" s="402"/>
      <c r="F704" s="401"/>
      <c r="G704" s="401" t="n">
        <v>5797</v>
      </c>
      <c r="H704" s="401" t="s">
        <v>7119</v>
      </c>
      <c r="I704" s="401" t="s">
        <v>690</v>
      </c>
      <c r="J704" s="401" t="s">
        <v>6404</v>
      </c>
      <c r="K704" s="402" t="n">
        <v>4.88</v>
      </c>
      <c r="L704" s="401" t="s">
        <v>6405</v>
      </c>
    </row>
    <row r="705" customFormat="false" ht="13.5" hidden="false" customHeight="false" outlineLevel="0" collapsed="false">
      <c r="A705" s="401" t="s">
        <v>6788</v>
      </c>
      <c r="B705" s="401" t="s">
        <v>6789</v>
      </c>
      <c r="C705" s="401" t="s">
        <v>7076</v>
      </c>
      <c r="D705" s="401" t="s">
        <v>7077</v>
      </c>
      <c r="E705" s="402"/>
      <c r="F705" s="401"/>
      <c r="G705" s="401" t="n">
        <v>5800</v>
      </c>
      <c r="H705" s="401" t="s">
        <v>7120</v>
      </c>
      <c r="I705" s="401" t="s">
        <v>690</v>
      </c>
      <c r="J705" s="401" t="s">
        <v>6404</v>
      </c>
      <c r="K705" s="402" t="n">
        <v>0.37</v>
      </c>
      <c r="L705" s="401" t="s">
        <v>6405</v>
      </c>
    </row>
    <row r="706" customFormat="false" ht="13.5" hidden="false" customHeight="false" outlineLevel="0" collapsed="false">
      <c r="A706" s="401" t="s">
        <v>6788</v>
      </c>
      <c r="B706" s="401" t="s">
        <v>6789</v>
      </c>
      <c r="C706" s="401" t="s">
        <v>7076</v>
      </c>
      <c r="D706" s="401" t="s">
        <v>7077</v>
      </c>
      <c r="E706" s="402"/>
      <c r="F706" s="401"/>
      <c r="G706" s="401" t="n">
        <v>7032</v>
      </c>
      <c r="H706" s="401" t="s">
        <v>7121</v>
      </c>
      <c r="I706" s="401" t="s">
        <v>690</v>
      </c>
      <c r="J706" s="401" t="s">
        <v>6404</v>
      </c>
      <c r="K706" s="402" t="n">
        <v>5.2</v>
      </c>
      <c r="L706" s="401" t="s">
        <v>6405</v>
      </c>
    </row>
    <row r="707" customFormat="false" ht="13.5" hidden="false" customHeight="false" outlineLevel="0" collapsed="false">
      <c r="A707" s="401" t="s">
        <v>6788</v>
      </c>
      <c r="B707" s="401" t="s">
        <v>6789</v>
      </c>
      <c r="C707" s="401" t="s">
        <v>7076</v>
      </c>
      <c r="D707" s="401" t="s">
        <v>7077</v>
      </c>
      <c r="E707" s="402"/>
      <c r="F707" s="401"/>
      <c r="G707" s="401" t="n">
        <v>7033</v>
      </c>
      <c r="H707" s="401" t="s">
        <v>7122</v>
      </c>
      <c r="I707" s="401" t="s">
        <v>690</v>
      </c>
      <c r="J707" s="401" t="s">
        <v>6404</v>
      </c>
      <c r="K707" s="402" t="n">
        <v>0.82</v>
      </c>
      <c r="L707" s="401" t="s">
        <v>6405</v>
      </c>
    </row>
    <row r="708" customFormat="false" ht="13.5" hidden="false" customHeight="false" outlineLevel="0" collapsed="false">
      <c r="A708" s="401" t="s">
        <v>6788</v>
      </c>
      <c r="B708" s="401" t="s">
        <v>6789</v>
      </c>
      <c r="C708" s="401" t="s">
        <v>7076</v>
      </c>
      <c r="D708" s="401" t="s">
        <v>7077</v>
      </c>
      <c r="E708" s="402"/>
      <c r="F708" s="401"/>
      <c r="G708" s="401" t="n">
        <v>7034</v>
      </c>
      <c r="H708" s="401" t="s">
        <v>7123</v>
      </c>
      <c r="I708" s="401" t="s">
        <v>690</v>
      </c>
      <c r="J708" s="401" t="s">
        <v>6404</v>
      </c>
      <c r="K708" s="402" t="n">
        <v>4.33</v>
      </c>
      <c r="L708" s="401" t="s">
        <v>6405</v>
      </c>
    </row>
    <row r="709" customFormat="false" ht="13.5" hidden="false" customHeight="false" outlineLevel="0" collapsed="false">
      <c r="A709" s="401" t="s">
        <v>6788</v>
      </c>
      <c r="B709" s="401" t="s">
        <v>6789</v>
      </c>
      <c r="C709" s="401" t="s">
        <v>7076</v>
      </c>
      <c r="D709" s="401" t="s">
        <v>7077</v>
      </c>
      <c r="E709" s="402"/>
      <c r="F709" s="401"/>
      <c r="G709" s="401" t="n">
        <v>7035</v>
      </c>
      <c r="H709" s="401" t="s">
        <v>7124</v>
      </c>
      <c r="I709" s="401" t="s">
        <v>690</v>
      </c>
      <c r="J709" s="401" t="s">
        <v>6979</v>
      </c>
      <c r="K709" s="402" t="n">
        <v>319.73</v>
      </c>
      <c r="L709" s="401" t="s">
        <v>6405</v>
      </c>
    </row>
    <row r="710" customFormat="false" ht="13.5" hidden="false" customHeight="false" outlineLevel="0" collapsed="false">
      <c r="A710" s="401" t="s">
        <v>6788</v>
      </c>
      <c r="B710" s="401" t="s">
        <v>6789</v>
      </c>
      <c r="C710" s="401" t="s">
        <v>7076</v>
      </c>
      <c r="D710" s="401" t="s">
        <v>7077</v>
      </c>
      <c r="E710" s="402"/>
      <c r="F710" s="401"/>
      <c r="G710" s="401" t="n">
        <v>7038</v>
      </c>
      <c r="H710" s="401" t="s">
        <v>7125</v>
      </c>
      <c r="I710" s="401" t="s">
        <v>690</v>
      </c>
      <c r="J710" s="401" t="s">
        <v>6404</v>
      </c>
      <c r="K710" s="402" t="n">
        <v>46.7</v>
      </c>
      <c r="L710" s="401" t="s">
        <v>6405</v>
      </c>
    </row>
    <row r="711" customFormat="false" ht="13.5" hidden="false" customHeight="false" outlineLevel="0" collapsed="false">
      <c r="A711" s="401" t="s">
        <v>6788</v>
      </c>
      <c r="B711" s="401" t="s">
        <v>6789</v>
      </c>
      <c r="C711" s="401" t="s">
        <v>7076</v>
      </c>
      <c r="D711" s="401" t="s">
        <v>7077</v>
      </c>
      <c r="E711" s="402"/>
      <c r="F711" s="401"/>
      <c r="G711" s="401" t="n">
        <v>7039</v>
      </c>
      <c r="H711" s="401" t="s">
        <v>7126</v>
      </c>
      <c r="I711" s="401" t="s">
        <v>690</v>
      </c>
      <c r="J711" s="401" t="s">
        <v>6404</v>
      </c>
      <c r="K711" s="402" t="n">
        <v>6.48</v>
      </c>
      <c r="L711" s="401" t="s">
        <v>6405</v>
      </c>
    </row>
    <row r="712" customFormat="false" ht="13.5" hidden="false" customHeight="false" outlineLevel="0" collapsed="false">
      <c r="A712" s="401" t="s">
        <v>6788</v>
      </c>
      <c r="B712" s="401" t="s">
        <v>6789</v>
      </c>
      <c r="C712" s="401" t="s">
        <v>7076</v>
      </c>
      <c r="D712" s="401" t="s">
        <v>7077</v>
      </c>
      <c r="E712" s="402"/>
      <c r="F712" s="401"/>
      <c r="G712" s="401" t="n">
        <v>7040</v>
      </c>
      <c r="H712" s="401" t="s">
        <v>7127</v>
      </c>
      <c r="I712" s="401" t="s">
        <v>690</v>
      </c>
      <c r="J712" s="401" t="s">
        <v>6404</v>
      </c>
      <c r="K712" s="402" t="n">
        <v>58.44</v>
      </c>
      <c r="L712" s="401" t="s">
        <v>6405</v>
      </c>
    </row>
    <row r="713" customFormat="false" ht="13.5" hidden="false" customHeight="false" outlineLevel="0" collapsed="false">
      <c r="A713" s="401" t="s">
        <v>6788</v>
      </c>
      <c r="B713" s="401" t="s">
        <v>6789</v>
      </c>
      <c r="C713" s="401" t="s">
        <v>7076</v>
      </c>
      <c r="D713" s="401" t="s">
        <v>7077</v>
      </c>
      <c r="E713" s="402"/>
      <c r="F713" s="401"/>
      <c r="G713" s="401" t="n">
        <v>7044</v>
      </c>
      <c r="H713" s="401" t="s">
        <v>7128</v>
      </c>
      <c r="I713" s="401" t="s">
        <v>690</v>
      </c>
      <c r="J713" s="401" t="s">
        <v>6476</v>
      </c>
      <c r="K713" s="402" t="n">
        <v>0.35</v>
      </c>
      <c r="L713" s="401" t="s">
        <v>6405</v>
      </c>
    </row>
    <row r="714" customFormat="false" ht="13.5" hidden="false" customHeight="false" outlineLevel="0" collapsed="false">
      <c r="A714" s="401" t="s">
        <v>6788</v>
      </c>
      <c r="B714" s="401" t="s">
        <v>6789</v>
      </c>
      <c r="C714" s="401" t="s">
        <v>7076</v>
      </c>
      <c r="D714" s="401" t="s">
        <v>7077</v>
      </c>
      <c r="E714" s="402"/>
      <c r="F714" s="401"/>
      <c r="G714" s="401" t="n">
        <v>7045</v>
      </c>
      <c r="H714" s="401" t="s">
        <v>7129</v>
      </c>
      <c r="I714" s="401" t="s">
        <v>690</v>
      </c>
      <c r="J714" s="401" t="s">
        <v>6476</v>
      </c>
      <c r="K714" s="402" t="n">
        <v>0.04</v>
      </c>
      <c r="L714" s="401" t="s">
        <v>6405</v>
      </c>
    </row>
    <row r="715" customFormat="false" ht="13.5" hidden="false" customHeight="false" outlineLevel="0" collapsed="false">
      <c r="A715" s="401" t="s">
        <v>6788</v>
      </c>
      <c r="B715" s="401" t="s">
        <v>6789</v>
      </c>
      <c r="C715" s="401" t="s">
        <v>7076</v>
      </c>
      <c r="D715" s="401" t="s">
        <v>7077</v>
      </c>
      <c r="E715" s="402"/>
      <c r="F715" s="401"/>
      <c r="G715" s="401" t="n">
        <v>7046</v>
      </c>
      <c r="H715" s="401" t="s">
        <v>7130</v>
      </c>
      <c r="I715" s="401" t="s">
        <v>690</v>
      </c>
      <c r="J715" s="401" t="s">
        <v>6476</v>
      </c>
      <c r="K715" s="402" t="n">
        <v>0.38</v>
      </c>
      <c r="L715" s="401" t="s">
        <v>6405</v>
      </c>
    </row>
    <row r="716" customFormat="false" ht="13.5" hidden="false" customHeight="false" outlineLevel="0" collapsed="false">
      <c r="A716" s="401" t="s">
        <v>6788</v>
      </c>
      <c r="B716" s="401" t="s">
        <v>6789</v>
      </c>
      <c r="C716" s="401" t="s">
        <v>7076</v>
      </c>
      <c r="D716" s="401" t="s">
        <v>7077</v>
      </c>
      <c r="E716" s="402"/>
      <c r="F716" s="401"/>
      <c r="G716" s="401" t="n">
        <v>7047</v>
      </c>
      <c r="H716" s="401" t="s">
        <v>7131</v>
      </c>
      <c r="I716" s="401" t="s">
        <v>690</v>
      </c>
      <c r="J716" s="401" t="s">
        <v>6979</v>
      </c>
      <c r="K716" s="402" t="n">
        <v>24.03</v>
      </c>
      <c r="L716" s="401" t="s">
        <v>6405</v>
      </c>
    </row>
    <row r="717" customFormat="false" ht="13.5" hidden="false" customHeight="false" outlineLevel="0" collapsed="false">
      <c r="A717" s="401" t="s">
        <v>6788</v>
      </c>
      <c r="B717" s="401" t="s">
        <v>6789</v>
      </c>
      <c r="C717" s="401" t="s">
        <v>7076</v>
      </c>
      <c r="D717" s="401" t="s">
        <v>7077</v>
      </c>
      <c r="E717" s="402"/>
      <c r="F717" s="401"/>
      <c r="G717" s="401" t="n">
        <v>7051</v>
      </c>
      <c r="H717" s="401" t="s">
        <v>7132</v>
      </c>
      <c r="I717" s="401" t="s">
        <v>690</v>
      </c>
      <c r="J717" s="401" t="s">
        <v>6404</v>
      </c>
      <c r="K717" s="402" t="n">
        <v>41.42</v>
      </c>
      <c r="L717" s="401" t="s">
        <v>6405</v>
      </c>
    </row>
    <row r="718" customFormat="false" ht="13.5" hidden="false" customHeight="false" outlineLevel="0" collapsed="false">
      <c r="A718" s="401" t="s">
        <v>6788</v>
      </c>
      <c r="B718" s="401" t="s">
        <v>6789</v>
      </c>
      <c r="C718" s="401" t="s">
        <v>7076</v>
      </c>
      <c r="D718" s="401" t="s">
        <v>7077</v>
      </c>
      <c r="E718" s="402"/>
      <c r="F718" s="401"/>
      <c r="G718" s="401" t="n">
        <v>7052</v>
      </c>
      <c r="H718" s="401" t="s">
        <v>7133</v>
      </c>
      <c r="I718" s="401" t="s">
        <v>690</v>
      </c>
      <c r="J718" s="401" t="s">
        <v>6404</v>
      </c>
      <c r="K718" s="402" t="n">
        <v>5.75</v>
      </c>
      <c r="L718" s="401" t="s">
        <v>6405</v>
      </c>
    </row>
    <row r="719" customFormat="false" ht="13.5" hidden="false" customHeight="false" outlineLevel="0" collapsed="false">
      <c r="A719" s="401" t="s">
        <v>6788</v>
      </c>
      <c r="B719" s="401" t="s">
        <v>6789</v>
      </c>
      <c r="C719" s="401" t="s">
        <v>7076</v>
      </c>
      <c r="D719" s="401" t="s">
        <v>7077</v>
      </c>
      <c r="E719" s="402"/>
      <c r="F719" s="401"/>
      <c r="G719" s="401" t="n">
        <v>7053</v>
      </c>
      <c r="H719" s="401" t="s">
        <v>7134</v>
      </c>
      <c r="I719" s="401" t="s">
        <v>690</v>
      </c>
      <c r="J719" s="401" t="s">
        <v>6404</v>
      </c>
      <c r="K719" s="402" t="n">
        <v>51.83</v>
      </c>
      <c r="L719" s="401" t="s">
        <v>6405</v>
      </c>
    </row>
    <row r="720" customFormat="false" ht="13.5" hidden="false" customHeight="false" outlineLevel="0" collapsed="false">
      <c r="A720" s="401" t="s">
        <v>6788</v>
      </c>
      <c r="B720" s="401" t="s">
        <v>6789</v>
      </c>
      <c r="C720" s="401" t="s">
        <v>7076</v>
      </c>
      <c r="D720" s="401" t="s">
        <v>7077</v>
      </c>
      <c r="E720" s="402"/>
      <c r="F720" s="401"/>
      <c r="G720" s="401" t="n">
        <v>7054</v>
      </c>
      <c r="H720" s="401" t="s">
        <v>7135</v>
      </c>
      <c r="I720" s="401" t="s">
        <v>690</v>
      </c>
      <c r="J720" s="401" t="s">
        <v>6979</v>
      </c>
      <c r="K720" s="402" t="n">
        <v>111.3</v>
      </c>
      <c r="L720" s="401" t="s">
        <v>6405</v>
      </c>
    </row>
    <row r="721" customFormat="false" ht="13.5" hidden="false" customHeight="false" outlineLevel="0" collapsed="false">
      <c r="A721" s="401" t="s">
        <v>6788</v>
      </c>
      <c r="B721" s="401" t="s">
        <v>6789</v>
      </c>
      <c r="C721" s="401" t="s">
        <v>7076</v>
      </c>
      <c r="D721" s="401" t="s">
        <v>7077</v>
      </c>
      <c r="E721" s="402"/>
      <c r="F721" s="401"/>
      <c r="G721" s="401" t="n">
        <v>7058</v>
      </c>
      <c r="H721" s="401" t="s">
        <v>7136</v>
      </c>
      <c r="I721" s="401" t="s">
        <v>690</v>
      </c>
      <c r="J721" s="401" t="s">
        <v>6404</v>
      </c>
      <c r="K721" s="402" t="n">
        <v>19.42</v>
      </c>
      <c r="L721" s="401" t="s">
        <v>6405</v>
      </c>
    </row>
    <row r="722" customFormat="false" ht="13.5" hidden="false" customHeight="false" outlineLevel="0" collapsed="false">
      <c r="A722" s="401" t="s">
        <v>6788</v>
      </c>
      <c r="B722" s="401" t="s">
        <v>6789</v>
      </c>
      <c r="C722" s="401" t="s">
        <v>7076</v>
      </c>
      <c r="D722" s="401" t="s">
        <v>7077</v>
      </c>
      <c r="E722" s="402"/>
      <c r="F722" s="401"/>
      <c r="G722" s="401" t="n">
        <v>7059</v>
      </c>
      <c r="H722" s="401" t="s">
        <v>7137</v>
      </c>
      <c r="I722" s="401" t="s">
        <v>690</v>
      </c>
      <c r="J722" s="401" t="s">
        <v>6404</v>
      </c>
      <c r="K722" s="402" t="n">
        <v>3.79</v>
      </c>
      <c r="L722" s="401" t="s">
        <v>6405</v>
      </c>
    </row>
    <row r="723" customFormat="false" ht="13.5" hidden="false" customHeight="false" outlineLevel="0" collapsed="false">
      <c r="A723" s="401" t="s">
        <v>6788</v>
      </c>
      <c r="B723" s="401" t="s">
        <v>6789</v>
      </c>
      <c r="C723" s="401" t="s">
        <v>7076</v>
      </c>
      <c r="D723" s="401" t="s">
        <v>7077</v>
      </c>
      <c r="E723" s="402"/>
      <c r="F723" s="401"/>
      <c r="G723" s="401" t="n">
        <v>7060</v>
      </c>
      <c r="H723" s="401" t="s">
        <v>7138</v>
      </c>
      <c r="I723" s="401" t="s">
        <v>690</v>
      </c>
      <c r="J723" s="401" t="s">
        <v>6404</v>
      </c>
      <c r="K723" s="402" t="n">
        <v>34.95</v>
      </c>
      <c r="L723" s="401" t="s">
        <v>6405</v>
      </c>
    </row>
    <row r="724" customFormat="false" ht="13.5" hidden="false" customHeight="false" outlineLevel="0" collapsed="false">
      <c r="A724" s="401" t="s">
        <v>6788</v>
      </c>
      <c r="B724" s="401" t="s">
        <v>6789</v>
      </c>
      <c r="C724" s="401" t="s">
        <v>7076</v>
      </c>
      <c r="D724" s="401" t="s">
        <v>7077</v>
      </c>
      <c r="E724" s="402"/>
      <c r="F724" s="401"/>
      <c r="G724" s="401" t="n">
        <v>7061</v>
      </c>
      <c r="H724" s="401" t="s">
        <v>7139</v>
      </c>
      <c r="I724" s="401" t="s">
        <v>690</v>
      </c>
      <c r="J724" s="401" t="s">
        <v>6979</v>
      </c>
      <c r="K724" s="402" t="n">
        <v>101.6</v>
      </c>
      <c r="L724" s="401" t="s">
        <v>6405</v>
      </c>
    </row>
    <row r="725" customFormat="false" ht="13.5" hidden="false" customHeight="false" outlineLevel="0" collapsed="false">
      <c r="A725" s="401" t="s">
        <v>6788</v>
      </c>
      <c r="B725" s="401" t="s">
        <v>6789</v>
      </c>
      <c r="C725" s="401" t="s">
        <v>7076</v>
      </c>
      <c r="D725" s="401" t="s">
        <v>7077</v>
      </c>
      <c r="E725" s="402"/>
      <c r="F725" s="401"/>
      <c r="G725" s="401" t="n">
        <v>7063</v>
      </c>
      <c r="H725" s="401" t="s">
        <v>7140</v>
      </c>
      <c r="I725" s="401" t="s">
        <v>690</v>
      </c>
      <c r="J725" s="401" t="s">
        <v>6404</v>
      </c>
      <c r="K725" s="402" t="n">
        <v>19.09</v>
      </c>
      <c r="L725" s="401" t="s">
        <v>6405</v>
      </c>
    </row>
    <row r="726" customFormat="false" ht="13.5" hidden="false" customHeight="false" outlineLevel="0" collapsed="false">
      <c r="A726" s="401" t="s">
        <v>6788</v>
      </c>
      <c r="B726" s="401" t="s">
        <v>6789</v>
      </c>
      <c r="C726" s="401" t="s">
        <v>7076</v>
      </c>
      <c r="D726" s="401" t="s">
        <v>7077</v>
      </c>
      <c r="E726" s="402"/>
      <c r="F726" s="401"/>
      <c r="G726" s="401" t="n">
        <v>7064</v>
      </c>
      <c r="H726" s="401" t="s">
        <v>7141</v>
      </c>
      <c r="I726" s="401" t="s">
        <v>690</v>
      </c>
      <c r="J726" s="401" t="s">
        <v>6404</v>
      </c>
      <c r="K726" s="402" t="n">
        <v>2.65</v>
      </c>
      <c r="L726" s="401" t="s">
        <v>6405</v>
      </c>
    </row>
    <row r="727" customFormat="false" ht="13.5" hidden="false" customHeight="false" outlineLevel="0" collapsed="false">
      <c r="A727" s="401" t="s">
        <v>6788</v>
      </c>
      <c r="B727" s="401" t="s">
        <v>6789</v>
      </c>
      <c r="C727" s="401" t="s">
        <v>7076</v>
      </c>
      <c r="D727" s="401" t="s">
        <v>7077</v>
      </c>
      <c r="E727" s="402"/>
      <c r="F727" s="401"/>
      <c r="G727" s="401" t="n">
        <v>7065</v>
      </c>
      <c r="H727" s="401" t="s">
        <v>7142</v>
      </c>
      <c r="I727" s="401" t="s">
        <v>690</v>
      </c>
      <c r="J727" s="401" t="s">
        <v>6404</v>
      </c>
      <c r="K727" s="402" t="n">
        <v>20.88</v>
      </c>
      <c r="L727" s="401" t="s">
        <v>6405</v>
      </c>
    </row>
    <row r="728" customFormat="false" ht="13.5" hidden="false" customHeight="false" outlineLevel="0" collapsed="false">
      <c r="A728" s="401" t="s">
        <v>6788</v>
      </c>
      <c r="B728" s="401" t="s">
        <v>6789</v>
      </c>
      <c r="C728" s="401" t="s">
        <v>7076</v>
      </c>
      <c r="D728" s="401" t="s">
        <v>7077</v>
      </c>
      <c r="E728" s="402"/>
      <c r="F728" s="401"/>
      <c r="G728" s="401" t="n">
        <v>7066</v>
      </c>
      <c r="H728" s="401" t="s">
        <v>7143</v>
      </c>
      <c r="I728" s="401" t="s">
        <v>690</v>
      </c>
      <c r="J728" s="401" t="s">
        <v>6979</v>
      </c>
      <c r="K728" s="402" t="n">
        <v>120.55</v>
      </c>
      <c r="L728" s="401" t="s">
        <v>6405</v>
      </c>
    </row>
    <row r="729" customFormat="false" ht="13.5" hidden="false" customHeight="false" outlineLevel="0" collapsed="false">
      <c r="A729" s="401" t="s">
        <v>6788</v>
      </c>
      <c r="B729" s="401" t="s">
        <v>6789</v>
      </c>
      <c r="C729" s="401" t="s">
        <v>7076</v>
      </c>
      <c r="D729" s="401" t="s">
        <v>7077</v>
      </c>
      <c r="E729" s="402"/>
      <c r="F729" s="401"/>
      <c r="G729" s="401" t="n">
        <v>53786</v>
      </c>
      <c r="H729" s="401" t="s">
        <v>7144</v>
      </c>
      <c r="I729" s="401" t="s">
        <v>690</v>
      </c>
      <c r="J729" s="401" t="s">
        <v>6979</v>
      </c>
      <c r="K729" s="402" t="n">
        <v>63.63</v>
      </c>
      <c r="L729" s="401" t="s">
        <v>6405</v>
      </c>
    </row>
    <row r="730" customFormat="false" ht="13.5" hidden="false" customHeight="false" outlineLevel="0" collapsed="false">
      <c r="A730" s="401" t="s">
        <v>6788</v>
      </c>
      <c r="B730" s="401" t="s">
        <v>6789</v>
      </c>
      <c r="C730" s="401" t="s">
        <v>7076</v>
      </c>
      <c r="D730" s="401" t="s">
        <v>7077</v>
      </c>
      <c r="E730" s="402"/>
      <c r="F730" s="401"/>
      <c r="G730" s="401" t="n">
        <v>53788</v>
      </c>
      <c r="H730" s="401" t="s">
        <v>7145</v>
      </c>
      <c r="I730" s="401" t="s">
        <v>690</v>
      </c>
      <c r="J730" s="401" t="s">
        <v>6979</v>
      </c>
      <c r="K730" s="402" t="n">
        <v>71.24</v>
      </c>
      <c r="L730" s="401" t="s">
        <v>6405</v>
      </c>
    </row>
    <row r="731" customFormat="false" ht="13.5" hidden="false" customHeight="false" outlineLevel="0" collapsed="false">
      <c r="A731" s="401" t="s">
        <v>6788</v>
      </c>
      <c r="B731" s="401" t="s">
        <v>6789</v>
      </c>
      <c r="C731" s="401" t="s">
        <v>7076</v>
      </c>
      <c r="D731" s="401" t="s">
        <v>7077</v>
      </c>
      <c r="E731" s="402"/>
      <c r="F731" s="401"/>
      <c r="G731" s="401" t="n">
        <v>53792</v>
      </c>
      <c r="H731" s="401" t="s">
        <v>7146</v>
      </c>
      <c r="I731" s="401" t="s">
        <v>690</v>
      </c>
      <c r="J731" s="401" t="s">
        <v>6979</v>
      </c>
      <c r="K731" s="402" t="n">
        <v>126.29</v>
      </c>
      <c r="L731" s="401" t="s">
        <v>6405</v>
      </c>
    </row>
    <row r="732" customFormat="false" ht="13.5" hidden="false" customHeight="false" outlineLevel="0" collapsed="false">
      <c r="A732" s="401" t="s">
        <v>6788</v>
      </c>
      <c r="B732" s="401" t="s">
        <v>6789</v>
      </c>
      <c r="C732" s="401" t="s">
        <v>7076</v>
      </c>
      <c r="D732" s="401" t="s">
        <v>7077</v>
      </c>
      <c r="E732" s="402"/>
      <c r="F732" s="401"/>
      <c r="G732" s="401" t="n">
        <v>53794</v>
      </c>
      <c r="H732" s="401" t="s">
        <v>7147</v>
      </c>
      <c r="I732" s="401" t="s">
        <v>690</v>
      </c>
      <c r="J732" s="401" t="s">
        <v>6404</v>
      </c>
      <c r="K732" s="402" t="n">
        <v>35</v>
      </c>
      <c r="L732" s="401" t="s">
        <v>6405</v>
      </c>
    </row>
    <row r="733" customFormat="false" ht="13.5" hidden="false" customHeight="false" outlineLevel="0" collapsed="false">
      <c r="A733" s="401" t="s">
        <v>6788</v>
      </c>
      <c r="B733" s="401" t="s">
        <v>6789</v>
      </c>
      <c r="C733" s="401" t="s">
        <v>7076</v>
      </c>
      <c r="D733" s="401" t="s">
        <v>7077</v>
      </c>
      <c r="E733" s="402"/>
      <c r="F733" s="401"/>
      <c r="G733" s="401" t="n">
        <v>53797</v>
      </c>
      <c r="H733" s="401" t="s">
        <v>7148</v>
      </c>
      <c r="I733" s="401" t="s">
        <v>690</v>
      </c>
      <c r="J733" s="401" t="s">
        <v>6979</v>
      </c>
      <c r="K733" s="402" t="n">
        <v>145.24</v>
      </c>
      <c r="L733" s="401" t="s">
        <v>6405</v>
      </c>
    </row>
    <row r="734" customFormat="false" ht="13.5" hidden="false" customHeight="false" outlineLevel="0" collapsed="false">
      <c r="A734" s="401" t="s">
        <v>6788</v>
      </c>
      <c r="B734" s="401" t="s">
        <v>6789</v>
      </c>
      <c r="C734" s="401" t="s">
        <v>7076</v>
      </c>
      <c r="D734" s="401" t="s">
        <v>7077</v>
      </c>
      <c r="E734" s="402"/>
      <c r="F734" s="401"/>
      <c r="G734" s="401" t="n">
        <v>53804</v>
      </c>
      <c r="H734" s="401" t="s">
        <v>7149</v>
      </c>
      <c r="I734" s="401" t="s">
        <v>690</v>
      </c>
      <c r="J734" s="401" t="s">
        <v>6404</v>
      </c>
      <c r="K734" s="402" t="n">
        <v>5.96</v>
      </c>
      <c r="L734" s="401" t="s">
        <v>6405</v>
      </c>
    </row>
    <row r="735" customFormat="false" ht="13.5" hidden="false" customHeight="false" outlineLevel="0" collapsed="false">
      <c r="A735" s="401" t="s">
        <v>6788</v>
      </c>
      <c r="B735" s="401" t="s">
        <v>6789</v>
      </c>
      <c r="C735" s="401" t="s">
        <v>7076</v>
      </c>
      <c r="D735" s="401" t="s">
        <v>7077</v>
      </c>
      <c r="E735" s="402"/>
      <c r="F735" s="401"/>
      <c r="G735" s="401" t="n">
        <v>53806</v>
      </c>
      <c r="H735" s="401" t="s">
        <v>7150</v>
      </c>
      <c r="I735" s="401" t="s">
        <v>690</v>
      </c>
      <c r="J735" s="401" t="s">
        <v>6404</v>
      </c>
      <c r="K735" s="402" t="n">
        <v>72.94</v>
      </c>
      <c r="L735" s="401" t="s">
        <v>6405</v>
      </c>
    </row>
    <row r="736" customFormat="false" ht="13.5" hidden="false" customHeight="false" outlineLevel="0" collapsed="false">
      <c r="A736" s="401" t="s">
        <v>6788</v>
      </c>
      <c r="B736" s="401" t="s">
        <v>6789</v>
      </c>
      <c r="C736" s="401" t="s">
        <v>7076</v>
      </c>
      <c r="D736" s="401" t="s">
        <v>7077</v>
      </c>
      <c r="E736" s="402"/>
      <c r="F736" s="401"/>
      <c r="G736" s="401" t="n">
        <v>53810</v>
      </c>
      <c r="H736" s="401" t="s">
        <v>7151</v>
      </c>
      <c r="I736" s="401" t="s">
        <v>690</v>
      </c>
      <c r="J736" s="401" t="s">
        <v>6404</v>
      </c>
      <c r="K736" s="402" t="n">
        <v>73.39</v>
      </c>
      <c r="L736" s="401" t="s">
        <v>6405</v>
      </c>
    </row>
    <row r="737" customFormat="false" ht="13.5" hidden="false" customHeight="false" outlineLevel="0" collapsed="false">
      <c r="A737" s="401" t="s">
        <v>6788</v>
      </c>
      <c r="B737" s="401" t="s">
        <v>6789</v>
      </c>
      <c r="C737" s="401" t="s">
        <v>7076</v>
      </c>
      <c r="D737" s="401" t="s">
        <v>7077</v>
      </c>
      <c r="E737" s="402"/>
      <c r="F737" s="401"/>
      <c r="G737" s="401" t="n">
        <v>53814</v>
      </c>
      <c r="H737" s="401" t="s">
        <v>7152</v>
      </c>
      <c r="I737" s="401" t="s">
        <v>690</v>
      </c>
      <c r="J737" s="401" t="s">
        <v>6404</v>
      </c>
      <c r="K737" s="402" t="n">
        <v>240.39</v>
      </c>
      <c r="L737" s="401" t="s">
        <v>6405</v>
      </c>
    </row>
    <row r="738" customFormat="false" ht="13.5" hidden="false" customHeight="false" outlineLevel="0" collapsed="false">
      <c r="A738" s="401" t="s">
        <v>6788</v>
      </c>
      <c r="B738" s="401" t="s">
        <v>6789</v>
      </c>
      <c r="C738" s="401" t="s">
        <v>7076</v>
      </c>
      <c r="D738" s="401" t="s">
        <v>7077</v>
      </c>
      <c r="E738" s="402"/>
      <c r="F738" s="401"/>
      <c r="G738" s="401" t="n">
        <v>53817</v>
      </c>
      <c r="H738" s="401" t="s">
        <v>7153</v>
      </c>
      <c r="I738" s="401" t="s">
        <v>690</v>
      </c>
      <c r="J738" s="401" t="s">
        <v>6979</v>
      </c>
      <c r="K738" s="402" t="n">
        <v>77.88</v>
      </c>
      <c r="L738" s="401" t="s">
        <v>6405</v>
      </c>
    </row>
    <row r="739" customFormat="false" ht="13.5" hidden="false" customHeight="false" outlineLevel="0" collapsed="false">
      <c r="A739" s="401" t="s">
        <v>6788</v>
      </c>
      <c r="B739" s="401" t="s">
        <v>6789</v>
      </c>
      <c r="C739" s="401" t="s">
        <v>7076</v>
      </c>
      <c r="D739" s="401" t="s">
        <v>7077</v>
      </c>
      <c r="E739" s="402"/>
      <c r="F739" s="401"/>
      <c r="G739" s="401" t="n">
        <v>53818</v>
      </c>
      <c r="H739" s="401" t="s">
        <v>7154</v>
      </c>
      <c r="I739" s="401" t="s">
        <v>690</v>
      </c>
      <c r="J739" s="401" t="s">
        <v>6404</v>
      </c>
      <c r="K739" s="402" t="n">
        <v>9.02</v>
      </c>
      <c r="L739" s="401" t="s">
        <v>6405</v>
      </c>
    </row>
    <row r="740" customFormat="false" ht="13.5" hidden="false" customHeight="false" outlineLevel="0" collapsed="false">
      <c r="A740" s="401" t="s">
        <v>6788</v>
      </c>
      <c r="B740" s="401" t="s">
        <v>6789</v>
      </c>
      <c r="C740" s="401" t="s">
        <v>7076</v>
      </c>
      <c r="D740" s="401" t="s">
        <v>7077</v>
      </c>
      <c r="E740" s="402"/>
      <c r="F740" s="401"/>
      <c r="G740" s="401" t="n">
        <v>53827</v>
      </c>
      <c r="H740" s="401" t="s">
        <v>7155</v>
      </c>
      <c r="I740" s="401" t="s">
        <v>690</v>
      </c>
      <c r="J740" s="401" t="s">
        <v>6979</v>
      </c>
      <c r="K740" s="402" t="n">
        <v>142.18</v>
      </c>
      <c r="L740" s="401" t="s">
        <v>6405</v>
      </c>
    </row>
    <row r="741" customFormat="false" ht="13.5" hidden="false" customHeight="false" outlineLevel="0" collapsed="false">
      <c r="A741" s="401" t="s">
        <v>6788</v>
      </c>
      <c r="B741" s="401" t="s">
        <v>6789</v>
      </c>
      <c r="C741" s="401" t="s">
        <v>7076</v>
      </c>
      <c r="D741" s="401" t="s">
        <v>7077</v>
      </c>
      <c r="E741" s="402"/>
      <c r="F741" s="401"/>
      <c r="G741" s="401" t="n">
        <v>53829</v>
      </c>
      <c r="H741" s="401" t="s">
        <v>7156</v>
      </c>
      <c r="I741" s="401" t="s">
        <v>690</v>
      </c>
      <c r="J741" s="401" t="s">
        <v>6979</v>
      </c>
      <c r="K741" s="402" t="n">
        <v>145.24</v>
      </c>
      <c r="L741" s="401" t="s">
        <v>6405</v>
      </c>
    </row>
    <row r="742" customFormat="false" ht="13.5" hidden="false" customHeight="false" outlineLevel="0" collapsed="false">
      <c r="A742" s="401" t="s">
        <v>6788</v>
      </c>
      <c r="B742" s="401" t="s">
        <v>6789</v>
      </c>
      <c r="C742" s="401" t="s">
        <v>7076</v>
      </c>
      <c r="D742" s="401" t="s">
        <v>7077</v>
      </c>
      <c r="E742" s="402"/>
      <c r="F742" s="401"/>
      <c r="G742" s="401" t="n">
        <v>53831</v>
      </c>
      <c r="H742" s="401" t="s">
        <v>7157</v>
      </c>
      <c r="I742" s="401" t="s">
        <v>690</v>
      </c>
      <c r="J742" s="401" t="s">
        <v>6979</v>
      </c>
      <c r="K742" s="402" t="n">
        <v>239.91</v>
      </c>
      <c r="L742" s="401" t="s">
        <v>6405</v>
      </c>
    </row>
    <row r="743" customFormat="false" ht="13.5" hidden="false" customHeight="false" outlineLevel="0" collapsed="false">
      <c r="A743" s="401" t="s">
        <v>6788</v>
      </c>
      <c r="B743" s="401" t="s">
        <v>6789</v>
      </c>
      <c r="C743" s="401" t="s">
        <v>7076</v>
      </c>
      <c r="D743" s="401" t="s">
        <v>7077</v>
      </c>
      <c r="E743" s="402"/>
      <c r="F743" s="401"/>
      <c r="G743" s="401" t="n">
        <v>53840</v>
      </c>
      <c r="H743" s="401" t="s">
        <v>7158</v>
      </c>
      <c r="I743" s="401" t="s">
        <v>690</v>
      </c>
      <c r="J743" s="401" t="s">
        <v>6404</v>
      </c>
      <c r="K743" s="402" t="n">
        <v>3.23</v>
      </c>
      <c r="L743" s="401" t="s">
        <v>6405</v>
      </c>
    </row>
    <row r="744" customFormat="false" ht="13.5" hidden="false" customHeight="false" outlineLevel="0" collapsed="false">
      <c r="A744" s="401" t="s">
        <v>6788</v>
      </c>
      <c r="B744" s="401" t="s">
        <v>6789</v>
      </c>
      <c r="C744" s="401" t="s">
        <v>7076</v>
      </c>
      <c r="D744" s="401" t="s">
        <v>7077</v>
      </c>
      <c r="E744" s="402"/>
      <c r="F744" s="401"/>
      <c r="G744" s="401" t="n">
        <v>53841</v>
      </c>
      <c r="H744" s="401" t="s">
        <v>7159</v>
      </c>
      <c r="I744" s="401" t="s">
        <v>690</v>
      </c>
      <c r="J744" s="401" t="s">
        <v>6404</v>
      </c>
      <c r="K744" s="402" t="n">
        <v>2.24</v>
      </c>
      <c r="L744" s="401" t="s">
        <v>6405</v>
      </c>
    </row>
    <row r="745" customFormat="false" ht="13.5" hidden="false" customHeight="false" outlineLevel="0" collapsed="false">
      <c r="A745" s="401" t="s">
        <v>6788</v>
      </c>
      <c r="B745" s="401" t="s">
        <v>6789</v>
      </c>
      <c r="C745" s="401" t="s">
        <v>7076</v>
      </c>
      <c r="D745" s="401" t="s">
        <v>7077</v>
      </c>
      <c r="E745" s="402"/>
      <c r="F745" s="401"/>
      <c r="G745" s="401" t="n">
        <v>53849</v>
      </c>
      <c r="H745" s="401" t="s">
        <v>7160</v>
      </c>
      <c r="I745" s="401" t="s">
        <v>690</v>
      </c>
      <c r="J745" s="401" t="s">
        <v>6979</v>
      </c>
      <c r="K745" s="402" t="n">
        <v>104.36</v>
      </c>
      <c r="L745" s="401" t="s">
        <v>6405</v>
      </c>
    </row>
    <row r="746" customFormat="false" ht="13.5" hidden="false" customHeight="false" outlineLevel="0" collapsed="false">
      <c r="A746" s="401" t="s">
        <v>6788</v>
      </c>
      <c r="B746" s="401" t="s">
        <v>6789</v>
      </c>
      <c r="C746" s="401" t="s">
        <v>7076</v>
      </c>
      <c r="D746" s="401" t="s">
        <v>7077</v>
      </c>
      <c r="E746" s="402"/>
      <c r="F746" s="401"/>
      <c r="G746" s="401" t="n">
        <v>53857</v>
      </c>
      <c r="H746" s="401" t="s">
        <v>7161</v>
      </c>
      <c r="I746" s="401" t="s">
        <v>690</v>
      </c>
      <c r="J746" s="401" t="s">
        <v>6404</v>
      </c>
      <c r="K746" s="402" t="n">
        <v>61.5</v>
      </c>
      <c r="L746" s="401" t="s">
        <v>6405</v>
      </c>
    </row>
    <row r="747" customFormat="false" ht="13.5" hidden="false" customHeight="false" outlineLevel="0" collapsed="false">
      <c r="A747" s="401" t="s">
        <v>6788</v>
      </c>
      <c r="B747" s="401" t="s">
        <v>6789</v>
      </c>
      <c r="C747" s="401" t="s">
        <v>7076</v>
      </c>
      <c r="D747" s="401" t="s">
        <v>7077</v>
      </c>
      <c r="E747" s="402"/>
      <c r="F747" s="401"/>
      <c r="G747" s="401" t="n">
        <v>53858</v>
      </c>
      <c r="H747" s="401" t="s">
        <v>7162</v>
      </c>
      <c r="I747" s="401" t="s">
        <v>690</v>
      </c>
      <c r="J747" s="401" t="s">
        <v>6979</v>
      </c>
      <c r="K747" s="402" t="n">
        <v>56.99</v>
      </c>
      <c r="L747" s="401" t="s">
        <v>6405</v>
      </c>
    </row>
    <row r="748" customFormat="false" ht="13.5" hidden="false" customHeight="false" outlineLevel="0" collapsed="false">
      <c r="A748" s="401" t="s">
        <v>6788</v>
      </c>
      <c r="B748" s="401" t="s">
        <v>6789</v>
      </c>
      <c r="C748" s="401" t="s">
        <v>7076</v>
      </c>
      <c r="D748" s="401" t="s">
        <v>7077</v>
      </c>
      <c r="E748" s="402"/>
      <c r="F748" s="401"/>
      <c r="G748" s="401" t="n">
        <v>53861</v>
      </c>
      <c r="H748" s="401" t="s">
        <v>7163</v>
      </c>
      <c r="I748" s="401" t="s">
        <v>690</v>
      </c>
      <c r="J748" s="401" t="s">
        <v>6404</v>
      </c>
      <c r="K748" s="402" t="n">
        <v>59.69</v>
      </c>
      <c r="L748" s="401" t="s">
        <v>6405</v>
      </c>
    </row>
    <row r="749" customFormat="false" ht="13.5" hidden="false" customHeight="false" outlineLevel="0" collapsed="false">
      <c r="A749" s="401" t="s">
        <v>6788</v>
      </c>
      <c r="B749" s="401" t="s">
        <v>6789</v>
      </c>
      <c r="C749" s="401" t="s">
        <v>7076</v>
      </c>
      <c r="D749" s="401" t="s">
        <v>7077</v>
      </c>
      <c r="E749" s="402"/>
      <c r="F749" s="401"/>
      <c r="G749" s="401" t="n">
        <v>53863</v>
      </c>
      <c r="H749" s="401" t="s">
        <v>7164</v>
      </c>
      <c r="I749" s="401" t="s">
        <v>690</v>
      </c>
      <c r="J749" s="401" t="s">
        <v>6476</v>
      </c>
      <c r="K749" s="402" t="n">
        <v>1.27</v>
      </c>
      <c r="L749" s="401" t="s">
        <v>6405</v>
      </c>
    </row>
    <row r="750" customFormat="false" ht="13.5" hidden="false" customHeight="false" outlineLevel="0" collapsed="false">
      <c r="A750" s="401" t="s">
        <v>6788</v>
      </c>
      <c r="B750" s="401" t="s">
        <v>6789</v>
      </c>
      <c r="C750" s="401" t="s">
        <v>7076</v>
      </c>
      <c r="D750" s="401" t="s">
        <v>7077</v>
      </c>
      <c r="E750" s="402"/>
      <c r="F750" s="401"/>
      <c r="G750" s="401" t="n">
        <v>53865</v>
      </c>
      <c r="H750" s="401" t="s">
        <v>7165</v>
      </c>
      <c r="I750" s="401" t="s">
        <v>690</v>
      </c>
      <c r="J750" s="401" t="s">
        <v>6979</v>
      </c>
      <c r="K750" s="402" t="n">
        <v>58.78</v>
      </c>
      <c r="L750" s="401" t="s">
        <v>6405</v>
      </c>
    </row>
    <row r="751" customFormat="false" ht="13.5" hidden="false" customHeight="false" outlineLevel="0" collapsed="false">
      <c r="A751" s="401" t="s">
        <v>6788</v>
      </c>
      <c r="B751" s="401" t="s">
        <v>6789</v>
      </c>
      <c r="C751" s="401" t="s">
        <v>7076</v>
      </c>
      <c r="D751" s="401" t="s">
        <v>7077</v>
      </c>
      <c r="E751" s="402"/>
      <c r="F751" s="401"/>
      <c r="G751" s="401" t="n">
        <v>53866</v>
      </c>
      <c r="H751" s="401" t="s">
        <v>7166</v>
      </c>
      <c r="I751" s="401" t="s">
        <v>690</v>
      </c>
      <c r="J751" s="401" t="s">
        <v>6979</v>
      </c>
      <c r="K751" s="402" t="n">
        <v>1.07</v>
      </c>
      <c r="L751" s="401" t="s">
        <v>6405</v>
      </c>
    </row>
    <row r="752" customFormat="false" ht="13.5" hidden="false" customHeight="false" outlineLevel="0" collapsed="false">
      <c r="A752" s="401" t="s">
        <v>6788</v>
      </c>
      <c r="B752" s="401" t="s">
        <v>6789</v>
      </c>
      <c r="C752" s="401" t="s">
        <v>7076</v>
      </c>
      <c r="D752" s="401" t="s">
        <v>7077</v>
      </c>
      <c r="E752" s="402"/>
      <c r="F752" s="401"/>
      <c r="G752" s="401" t="n">
        <v>53882</v>
      </c>
      <c r="H752" s="401" t="s">
        <v>7167</v>
      </c>
      <c r="I752" s="401" t="s">
        <v>690</v>
      </c>
      <c r="J752" s="401" t="s">
        <v>6404</v>
      </c>
      <c r="K752" s="402" t="n">
        <v>31.66</v>
      </c>
      <c r="L752" s="401" t="s">
        <v>6405</v>
      </c>
    </row>
    <row r="753" customFormat="false" ht="13.5" hidden="false" customHeight="false" outlineLevel="0" collapsed="false">
      <c r="A753" s="401" t="s">
        <v>6788</v>
      </c>
      <c r="B753" s="401" t="s">
        <v>6789</v>
      </c>
      <c r="C753" s="401" t="s">
        <v>7076</v>
      </c>
      <c r="D753" s="401" t="s">
        <v>7077</v>
      </c>
      <c r="E753" s="402"/>
      <c r="F753" s="401"/>
      <c r="G753" s="401" t="n">
        <v>55263</v>
      </c>
      <c r="H753" s="401" t="s">
        <v>7168</v>
      </c>
      <c r="I753" s="401" t="s">
        <v>690</v>
      </c>
      <c r="J753" s="401" t="s">
        <v>6979</v>
      </c>
      <c r="K753" s="402" t="n">
        <v>80.34</v>
      </c>
      <c r="L753" s="401" t="s">
        <v>6405</v>
      </c>
    </row>
    <row r="754" customFormat="false" ht="13.5" hidden="false" customHeight="false" outlineLevel="0" collapsed="false">
      <c r="A754" s="401" t="s">
        <v>6788</v>
      </c>
      <c r="B754" s="401" t="s">
        <v>6789</v>
      </c>
      <c r="C754" s="401" t="s">
        <v>7076</v>
      </c>
      <c r="D754" s="401" t="s">
        <v>7077</v>
      </c>
      <c r="E754" s="402"/>
      <c r="F754" s="401"/>
      <c r="G754" s="401" t="n">
        <v>73303</v>
      </c>
      <c r="H754" s="401" t="s">
        <v>7169</v>
      </c>
      <c r="I754" s="401" t="s">
        <v>690</v>
      </c>
      <c r="J754" s="401" t="s">
        <v>6404</v>
      </c>
      <c r="K754" s="402" t="n">
        <v>6</v>
      </c>
      <c r="L754" s="401" t="s">
        <v>6405</v>
      </c>
    </row>
    <row r="755" customFormat="false" ht="13.5" hidden="false" customHeight="false" outlineLevel="0" collapsed="false">
      <c r="A755" s="401" t="s">
        <v>6788</v>
      </c>
      <c r="B755" s="401" t="s">
        <v>6789</v>
      </c>
      <c r="C755" s="401" t="s">
        <v>7076</v>
      </c>
      <c r="D755" s="401" t="s">
        <v>7077</v>
      </c>
      <c r="E755" s="402"/>
      <c r="F755" s="401"/>
      <c r="G755" s="401" t="n">
        <v>73307</v>
      </c>
      <c r="H755" s="401" t="s">
        <v>7170</v>
      </c>
      <c r="I755" s="401" t="s">
        <v>690</v>
      </c>
      <c r="J755" s="401" t="s">
        <v>6404</v>
      </c>
      <c r="K755" s="402" t="n">
        <v>5.35</v>
      </c>
      <c r="L755" s="401" t="s">
        <v>6405</v>
      </c>
    </row>
    <row r="756" customFormat="false" ht="13.5" hidden="false" customHeight="false" outlineLevel="0" collapsed="false">
      <c r="A756" s="401" t="s">
        <v>6788</v>
      </c>
      <c r="B756" s="401" t="s">
        <v>6789</v>
      </c>
      <c r="C756" s="401" t="s">
        <v>7076</v>
      </c>
      <c r="D756" s="401" t="s">
        <v>7077</v>
      </c>
      <c r="E756" s="402"/>
      <c r="F756" s="401"/>
      <c r="G756" s="401" t="n">
        <v>73309</v>
      </c>
      <c r="H756" s="401" t="s">
        <v>7171</v>
      </c>
      <c r="I756" s="401" t="s">
        <v>690</v>
      </c>
      <c r="J756" s="401" t="s">
        <v>6404</v>
      </c>
      <c r="K756" s="402" t="n">
        <v>31.06</v>
      </c>
      <c r="L756" s="401" t="s">
        <v>6405</v>
      </c>
    </row>
    <row r="757" customFormat="false" ht="13.5" hidden="false" customHeight="false" outlineLevel="0" collapsed="false">
      <c r="A757" s="401" t="s">
        <v>6788</v>
      </c>
      <c r="B757" s="401" t="s">
        <v>6789</v>
      </c>
      <c r="C757" s="401" t="s">
        <v>7076</v>
      </c>
      <c r="D757" s="401" t="s">
        <v>7077</v>
      </c>
      <c r="E757" s="402"/>
      <c r="F757" s="401"/>
      <c r="G757" s="401" t="n">
        <v>73311</v>
      </c>
      <c r="H757" s="401" t="s">
        <v>7172</v>
      </c>
      <c r="I757" s="401" t="s">
        <v>690</v>
      </c>
      <c r="J757" s="401" t="s">
        <v>6979</v>
      </c>
      <c r="K757" s="402" t="n">
        <v>222.08</v>
      </c>
      <c r="L757" s="401" t="s">
        <v>6405</v>
      </c>
    </row>
    <row r="758" customFormat="false" ht="13.5" hidden="false" customHeight="false" outlineLevel="0" collapsed="false">
      <c r="A758" s="401" t="s">
        <v>6788</v>
      </c>
      <c r="B758" s="401" t="s">
        <v>6789</v>
      </c>
      <c r="C758" s="401" t="s">
        <v>7076</v>
      </c>
      <c r="D758" s="401" t="s">
        <v>7077</v>
      </c>
      <c r="E758" s="402"/>
      <c r="F758" s="401"/>
      <c r="G758" s="401" t="n">
        <v>73313</v>
      </c>
      <c r="H758" s="401" t="s">
        <v>7173</v>
      </c>
      <c r="I758" s="401" t="s">
        <v>690</v>
      </c>
      <c r="J758" s="401" t="s">
        <v>6404</v>
      </c>
      <c r="K758" s="402" t="n">
        <v>4.31</v>
      </c>
      <c r="L758" s="401" t="s">
        <v>6405</v>
      </c>
    </row>
    <row r="759" customFormat="false" ht="13.5" hidden="false" customHeight="false" outlineLevel="0" collapsed="false">
      <c r="A759" s="401" t="s">
        <v>6788</v>
      </c>
      <c r="B759" s="401" t="s">
        <v>6789</v>
      </c>
      <c r="C759" s="401" t="s">
        <v>7076</v>
      </c>
      <c r="D759" s="401" t="s">
        <v>7077</v>
      </c>
      <c r="E759" s="402"/>
      <c r="F759" s="401"/>
      <c r="G759" s="401" t="n">
        <v>73315</v>
      </c>
      <c r="H759" s="401" t="s">
        <v>7174</v>
      </c>
      <c r="I759" s="401" t="s">
        <v>690</v>
      </c>
      <c r="J759" s="401" t="s">
        <v>6979</v>
      </c>
      <c r="K759" s="402" t="n">
        <v>71.24</v>
      </c>
      <c r="L759" s="401" t="s">
        <v>6405</v>
      </c>
    </row>
    <row r="760" customFormat="false" ht="13.5" hidden="false" customHeight="false" outlineLevel="0" collapsed="false">
      <c r="A760" s="401" t="s">
        <v>6788</v>
      </c>
      <c r="B760" s="401" t="s">
        <v>6789</v>
      </c>
      <c r="C760" s="401" t="s">
        <v>7076</v>
      </c>
      <c r="D760" s="401" t="s">
        <v>7077</v>
      </c>
      <c r="E760" s="402"/>
      <c r="F760" s="401"/>
      <c r="G760" s="401" t="n">
        <v>73335</v>
      </c>
      <c r="H760" s="401" t="s">
        <v>7175</v>
      </c>
      <c r="I760" s="401" t="s">
        <v>690</v>
      </c>
      <c r="J760" s="401" t="s">
        <v>6404</v>
      </c>
      <c r="K760" s="402" t="n">
        <v>29.54</v>
      </c>
      <c r="L760" s="401" t="s">
        <v>6405</v>
      </c>
    </row>
    <row r="761" customFormat="false" ht="13.5" hidden="false" customHeight="false" outlineLevel="0" collapsed="false">
      <c r="A761" s="401" t="s">
        <v>6788</v>
      </c>
      <c r="B761" s="401" t="s">
        <v>6789</v>
      </c>
      <c r="C761" s="401" t="s">
        <v>7076</v>
      </c>
      <c r="D761" s="401" t="s">
        <v>7077</v>
      </c>
      <c r="E761" s="402"/>
      <c r="F761" s="401"/>
      <c r="G761" s="401" t="n">
        <v>73340</v>
      </c>
      <c r="H761" s="401" t="s">
        <v>7176</v>
      </c>
      <c r="I761" s="401" t="s">
        <v>690</v>
      </c>
      <c r="J761" s="401" t="s">
        <v>6979</v>
      </c>
      <c r="K761" s="402" t="n">
        <v>101.6</v>
      </c>
      <c r="L761" s="401" t="s">
        <v>6405</v>
      </c>
    </row>
    <row r="762" customFormat="false" ht="13.5" hidden="false" customHeight="false" outlineLevel="0" collapsed="false">
      <c r="A762" s="401" t="s">
        <v>6788</v>
      </c>
      <c r="B762" s="401" t="s">
        <v>6789</v>
      </c>
      <c r="C762" s="401" t="s">
        <v>7076</v>
      </c>
      <c r="D762" s="401" t="s">
        <v>7077</v>
      </c>
      <c r="E762" s="402"/>
      <c r="F762" s="401"/>
      <c r="G762" s="401" t="n">
        <v>83361</v>
      </c>
      <c r="H762" s="401" t="s">
        <v>7177</v>
      </c>
      <c r="I762" s="401" t="s">
        <v>690</v>
      </c>
      <c r="J762" s="401" t="s">
        <v>6404</v>
      </c>
      <c r="K762" s="402" t="n">
        <v>38.11</v>
      </c>
      <c r="L762" s="401" t="s">
        <v>6405</v>
      </c>
    </row>
    <row r="763" customFormat="false" ht="13.5" hidden="false" customHeight="false" outlineLevel="0" collapsed="false">
      <c r="A763" s="401" t="s">
        <v>6788</v>
      </c>
      <c r="B763" s="401" t="s">
        <v>6789</v>
      </c>
      <c r="C763" s="401" t="s">
        <v>7076</v>
      </c>
      <c r="D763" s="401" t="s">
        <v>7077</v>
      </c>
      <c r="E763" s="402"/>
      <c r="F763" s="401"/>
      <c r="G763" s="401" t="n">
        <v>83761</v>
      </c>
      <c r="H763" s="401" t="s">
        <v>7178</v>
      </c>
      <c r="I763" s="401" t="s">
        <v>690</v>
      </c>
      <c r="J763" s="401" t="s">
        <v>6404</v>
      </c>
      <c r="K763" s="402" t="n">
        <v>7.99</v>
      </c>
      <c r="L763" s="401" t="s">
        <v>6405</v>
      </c>
    </row>
    <row r="764" customFormat="false" ht="13.5" hidden="false" customHeight="false" outlineLevel="0" collapsed="false">
      <c r="A764" s="401" t="s">
        <v>6788</v>
      </c>
      <c r="B764" s="401" t="s">
        <v>6789</v>
      </c>
      <c r="C764" s="401" t="s">
        <v>7076</v>
      </c>
      <c r="D764" s="401" t="s">
        <v>7077</v>
      </c>
      <c r="E764" s="402"/>
      <c r="F764" s="401"/>
      <c r="G764" s="401" t="n">
        <v>83762</v>
      </c>
      <c r="H764" s="401" t="s">
        <v>7179</v>
      </c>
      <c r="I764" s="401" t="s">
        <v>690</v>
      </c>
      <c r="J764" s="401" t="s">
        <v>6404</v>
      </c>
      <c r="K764" s="402" t="n">
        <v>7.13</v>
      </c>
      <c r="L764" s="401" t="s">
        <v>6405</v>
      </c>
    </row>
    <row r="765" customFormat="false" ht="13.5" hidden="false" customHeight="false" outlineLevel="0" collapsed="false">
      <c r="A765" s="401" t="s">
        <v>6788</v>
      </c>
      <c r="B765" s="401" t="s">
        <v>6789</v>
      </c>
      <c r="C765" s="401" t="s">
        <v>7076</v>
      </c>
      <c r="D765" s="401" t="s">
        <v>7077</v>
      </c>
      <c r="E765" s="402"/>
      <c r="F765" s="401"/>
      <c r="G765" s="401" t="n">
        <v>83763</v>
      </c>
      <c r="H765" s="401" t="s">
        <v>7180</v>
      </c>
      <c r="I765" s="401" t="s">
        <v>690</v>
      </c>
      <c r="J765" s="401" t="s">
        <v>6979</v>
      </c>
      <c r="K765" s="402" t="n">
        <v>62.58</v>
      </c>
      <c r="L765" s="401" t="s">
        <v>6405</v>
      </c>
    </row>
    <row r="766" customFormat="false" ht="13.5" hidden="false" customHeight="false" outlineLevel="0" collapsed="false">
      <c r="A766" s="401" t="s">
        <v>6788</v>
      </c>
      <c r="B766" s="401" t="s">
        <v>6789</v>
      </c>
      <c r="C766" s="401" t="s">
        <v>7076</v>
      </c>
      <c r="D766" s="401" t="s">
        <v>7077</v>
      </c>
      <c r="E766" s="402"/>
      <c r="F766" s="401"/>
      <c r="G766" s="401" t="n">
        <v>83764</v>
      </c>
      <c r="H766" s="401" t="s">
        <v>7181</v>
      </c>
      <c r="I766" s="401" t="s">
        <v>690</v>
      </c>
      <c r="J766" s="401" t="s">
        <v>6404</v>
      </c>
      <c r="K766" s="402" t="n">
        <v>1.43</v>
      </c>
      <c r="L766" s="401" t="s">
        <v>6405</v>
      </c>
    </row>
    <row r="767" customFormat="false" ht="13.5" hidden="false" customHeight="false" outlineLevel="0" collapsed="false">
      <c r="A767" s="401" t="s">
        <v>6788</v>
      </c>
      <c r="B767" s="401" t="s">
        <v>6789</v>
      </c>
      <c r="C767" s="401" t="s">
        <v>7076</v>
      </c>
      <c r="D767" s="401" t="s">
        <v>7077</v>
      </c>
      <c r="E767" s="402"/>
      <c r="F767" s="401"/>
      <c r="G767" s="401" t="n">
        <v>87026</v>
      </c>
      <c r="H767" s="401" t="s">
        <v>7182</v>
      </c>
      <c r="I767" s="401" t="s">
        <v>690</v>
      </c>
      <c r="J767" s="401" t="s">
        <v>6404</v>
      </c>
      <c r="K767" s="402" t="n">
        <v>0.45</v>
      </c>
      <c r="L767" s="401" t="s">
        <v>6405</v>
      </c>
    </row>
    <row r="768" customFormat="false" ht="13.5" hidden="false" customHeight="false" outlineLevel="0" collapsed="false">
      <c r="A768" s="401" t="s">
        <v>6788</v>
      </c>
      <c r="B768" s="401" t="s">
        <v>6789</v>
      </c>
      <c r="C768" s="401" t="s">
        <v>7076</v>
      </c>
      <c r="D768" s="401" t="s">
        <v>7077</v>
      </c>
      <c r="E768" s="402"/>
      <c r="F768" s="401"/>
      <c r="G768" s="401" t="n">
        <v>87441</v>
      </c>
      <c r="H768" s="401" t="s">
        <v>7183</v>
      </c>
      <c r="I768" s="401" t="s">
        <v>690</v>
      </c>
      <c r="J768" s="401" t="s">
        <v>6476</v>
      </c>
      <c r="K768" s="402" t="n">
        <v>0.47</v>
      </c>
      <c r="L768" s="401" t="s">
        <v>6405</v>
      </c>
    </row>
    <row r="769" customFormat="false" ht="13.5" hidden="false" customHeight="false" outlineLevel="0" collapsed="false">
      <c r="A769" s="401" t="s">
        <v>6788</v>
      </c>
      <c r="B769" s="401" t="s">
        <v>6789</v>
      </c>
      <c r="C769" s="401" t="s">
        <v>7076</v>
      </c>
      <c r="D769" s="401" t="s">
        <v>7077</v>
      </c>
      <c r="E769" s="402"/>
      <c r="F769" s="401"/>
      <c r="G769" s="401" t="n">
        <v>87442</v>
      </c>
      <c r="H769" s="401" t="s">
        <v>7184</v>
      </c>
      <c r="I769" s="401" t="s">
        <v>690</v>
      </c>
      <c r="J769" s="401" t="s">
        <v>6476</v>
      </c>
      <c r="K769" s="402" t="n">
        <v>0.05</v>
      </c>
      <c r="L769" s="401" t="s">
        <v>6405</v>
      </c>
    </row>
    <row r="770" customFormat="false" ht="13.5" hidden="false" customHeight="false" outlineLevel="0" collapsed="false">
      <c r="A770" s="401" t="s">
        <v>6788</v>
      </c>
      <c r="B770" s="401" t="s">
        <v>6789</v>
      </c>
      <c r="C770" s="401" t="s">
        <v>7076</v>
      </c>
      <c r="D770" s="401" t="s">
        <v>7077</v>
      </c>
      <c r="E770" s="402"/>
      <c r="F770" s="401"/>
      <c r="G770" s="401" t="n">
        <v>87443</v>
      </c>
      <c r="H770" s="401" t="s">
        <v>7185</v>
      </c>
      <c r="I770" s="401" t="s">
        <v>690</v>
      </c>
      <c r="J770" s="401" t="s">
        <v>6476</v>
      </c>
      <c r="K770" s="402" t="n">
        <v>0.59</v>
      </c>
      <c r="L770" s="401" t="s">
        <v>6405</v>
      </c>
    </row>
    <row r="771" customFormat="false" ht="13.5" hidden="false" customHeight="false" outlineLevel="0" collapsed="false">
      <c r="A771" s="401" t="s">
        <v>6788</v>
      </c>
      <c r="B771" s="401" t="s">
        <v>6789</v>
      </c>
      <c r="C771" s="401" t="s">
        <v>7076</v>
      </c>
      <c r="D771" s="401" t="s">
        <v>7077</v>
      </c>
      <c r="E771" s="402"/>
      <c r="F771" s="401"/>
      <c r="G771" s="401" t="n">
        <v>87444</v>
      </c>
      <c r="H771" s="401" t="s">
        <v>7186</v>
      </c>
      <c r="I771" s="401" t="s">
        <v>690</v>
      </c>
      <c r="J771" s="401" t="s">
        <v>6979</v>
      </c>
      <c r="K771" s="402" t="n">
        <v>5.22</v>
      </c>
      <c r="L771" s="401" t="s">
        <v>6405</v>
      </c>
    </row>
    <row r="772" customFormat="false" ht="13.5" hidden="false" customHeight="false" outlineLevel="0" collapsed="false">
      <c r="A772" s="401" t="s">
        <v>6788</v>
      </c>
      <c r="B772" s="401" t="s">
        <v>6789</v>
      </c>
      <c r="C772" s="401" t="s">
        <v>7076</v>
      </c>
      <c r="D772" s="401" t="s">
        <v>7077</v>
      </c>
      <c r="E772" s="402"/>
      <c r="F772" s="401"/>
      <c r="G772" s="401" t="n">
        <v>88387</v>
      </c>
      <c r="H772" s="401" t="s">
        <v>7187</v>
      </c>
      <c r="I772" s="401" t="s">
        <v>690</v>
      </c>
      <c r="J772" s="401" t="s">
        <v>6476</v>
      </c>
      <c r="K772" s="402" t="n">
        <v>0.93</v>
      </c>
      <c r="L772" s="401" t="s">
        <v>6405</v>
      </c>
    </row>
    <row r="773" customFormat="false" ht="13.5" hidden="false" customHeight="false" outlineLevel="0" collapsed="false">
      <c r="A773" s="401" t="s">
        <v>6788</v>
      </c>
      <c r="B773" s="401" t="s">
        <v>6789</v>
      </c>
      <c r="C773" s="401" t="s">
        <v>7076</v>
      </c>
      <c r="D773" s="401" t="s">
        <v>7077</v>
      </c>
      <c r="E773" s="402"/>
      <c r="F773" s="401"/>
      <c r="G773" s="401" t="n">
        <v>88389</v>
      </c>
      <c r="H773" s="401" t="s">
        <v>7188</v>
      </c>
      <c r="I773" s="401" t="s">
        <v>690</v>
      </c>
      <c r="J773" s="401" t="s">
        <v>6476</v>
      </c>
      <c r="K773" s="402" t="n">
        <v>0.11</v>
      </c>
      <c r="L773" s="401" t="s">
        <v>6405</v>
      </c>
    </row>
    <row r="774" customFormat="false" ht="13.5" hidden="false" customHeight="false" outlineLevel="0" collapsed="false">
      <c r="A774" s="401" t="s">
        <v>6788</v>
      </c>
      <c r="B774" s="401" t="s">
        <v>6789</v>
      </c>
      <c r="C774" s="401" t="s">
        <v>7076</v>
      </c>
      <c r="D774" s="401" t="s">
        <v>7077</v>
      </c>
      <c r="E774" s="402"/>
      <c r="F774" s="401"/>
      <c r="G774" s="401" t="n">
        <v>88390</v>
      </c>
      <c r="H774" s="401" t="s">
        <v>7189</v>
      </c>
      <c r="I774" s="401" t="s">
        <v>690</v>
      </c>
      <c r="J774" s="401" t="s">
        <v>6476</v>
      </c>
      <c r="K774" s="402" t="n">
        <v>1.01</v>
      </c>
      <c r="L774" s="401" t="s">
        <v>6405</v>
      </c>
    </row>
    <row r="775" customFormat="false" ht="13.5" hidden="false" customHeight="false" outlineLevel="0" collapsed="false">
      <c r="A775" s="401" t="s">
        <v>6788</v>
      </c>
      <c r="B775" s="401" t="s">
        <v>6789</v>
      </c>
      <c r="C775" s="401" t="s">
        <v>7076</v>
      </c>
      <c r="D775" s="401" t="s">
        <v>7077</v>
      </c>
      <c r="E775" s="402"/>
      <c r="F775" s="401"/>
      <c r="G775" s="401" t="n">
        <v>88391</v>
      </c>
      <c r="H775" s="401" t="s">
        <v>7190</v>
      </c>
      <c r="I775" s="401" t="s">
        <v>690</v>
      </c>
      <c r="J775" s="401" t="s">
        <v>6476</v>
      </c>
      <c r="K775" s="402" t="n">
        <v>1.75</v>
      </c>
      <c r="L775" s="401" t="s">
        <v>6405</v>
      </c>
    </row>
    <row r="776" customFormat="false" ht="13.5" hidden="false" customHeight="false" outlineLevel="0" collapsed="false">
      <c r="A776" s="401" t="s">
        <v>6788</v>
      </c>
      <c r="B776" s="401" t="s">
        <v>6789</v>
      </c>
      <c r="C776" s="401" t="s">
        <v>7076</v>
      </c>
      <c r="D776" s="401" t="s">
        <v>7077</v>
      </c>
      <c r="E776" s="402"/>
      <c r="F776" s="401"/>
      <c r="G776" s="401" t="n">
        <v>88394</v>
      </c>
      <c r="H776" s="401" t="s">
        <v>7191</v>
      </c>
      <c r="I776" s="401" t="s">
        <v>690</v>
      </c>
      <c r="J776" s="401" t="s">
        <v>6476</v>
      </c>
      <c r="K776" s="402" t="n">
        <v>1.1</v>
      </c>
      <c r="L776" s="401" t="s">
        <v>6405</v>
      </c>
    </row>
    <row r="777" customFormat="false" ht="13.5" hidden="false" customHeight="false" outlineLevel="0" collapsed="false">
      <c r="A777" s="401" t="s">
        <v>6788</v>
      </c>
      <c r="B777" s="401" t="s">
        <v>6789</v>
      </c>
      <c r="C777" s="401" t="s">
        <v>7076</v>
      </c>
      <c r="D777" s="401" t="s">
        <v>7077</v>
      </c>
      <c r="E777" s="402"/>
      <c r="F777" s="401"/>
      <c r="G777" s="401" t="n">
        <v>88395</v>
      </c>
      <c r="H777" s="401" t="s">
        <v>7192</v>
      </c>
      <c r="I777" s="401" t="s">
        <v>690</v>
      </c>
      <c r="J777" s="401" t="s">
        <v>6476</v>
      </c>
      <c r="K777" s="402" t="n">
        <v>0.13</v>
      </c>
      <c r="L777" s="401" t="s">
        <v>6405</v>
      </c>
    </row>
    <row r="778" customFormat="false" ht="13.5" hidden="false" customHeight="false" outlineLevel="0" collapsed="false">
      <c r="A778" s="401" t="s">
        <v>6788</v>
      </c>
      <c r="B778" s="401" t="s">
        <v>6789</v>
      </c>
      <c r="C778" s="401" t="s">
        <v>7076</v>
      </c>
      <c r="D778" s="401" t="s">
        <v>7077</v>
      </c>
      <c r="E778" s="402"/>
      <c r="F778" s="401"/>
      <c r="G778" s="401" t="n">
        <v>88396</v>
      </c>
      <c r="H778" s="401" t="s">
        <v>7193</v>
      </c>
      <c r="I778" s="401" t="s">
        <v>690</v>
      </c>
      <c r="J778" s="401" t="s">
        <v>6476</v>
      </c>
      <c r="K778" s="402" t="n">
        <v>1.21</v>
      </c>
      <c r="L778" s="401" t="s">
        <v>6405</v>
      </c>
    </row>
    <row r="779" customFormat="false" ht="13.5" hidden="false" customHeight="false" outlineLevel="0" collapsed="false">
      <c r="A779" s="401" t="s">
        <v>6788</v>
      </c>
      <c r="B779" s="401" t="s">
        <v>6789</v>
      </c>
      <c r="C779" s="401" t="s">
        <v>7076</v>
      </c>
      <c r="D779" s="401" t="s">
        <v>7077</v>
      </c>
      <c r="E779" s="402"/>
      <c r="F779" s="401"/>
      <c r="G779" s="401" t="n">
        <v>88397</v>
      </c>
      <c r="H779" s="401" t="s">
        <v>7194</v>
      </c>
      <c r="I779" s="401" t="s">
        <v>690</v>
      </c>
      <c r="J779" s="401" t="s">
        <v>6476</v>
      </c>
      <c r="K779" s="402" t="n">
        <v>2.62</v>
      </c>
      <c r="L779" s="401" t="s">
        <v>6405</v>
      </c>
    </row>
    <row r="780" customFormat="false" ht="13.5" hidden="false" customHeight="false" outlineLevel="0" collapsed="false">
      <c r="A780" s="401" t="s">
        <v>6788</v>
      </c>
      <c r="B780" s="401" t="s">
        <v>6789</v>
      </c>
      <c r="C780" s="401" t="s">
        <v>7076</v>
      </c>
      <c r="D780" s="401" t="s">
        <v>7077</v>
      </c>
      <c r="E780" s="402"/>
      <c r="F780" s="401"/>
      <c r="G780" s="401" t="n">
        <v>88400</v>
      </c>
      <c r="H780" s="401" t="s">
        <v>7195</v>
      </c>
      <c r="I780" s="401" t="s">
        <v>690</v>
      </c>
      <c r="J780" s="401" t="s">
        <v>6476</v>
      </c>
      <c r="K780" s="402" t="n">
        <v>0.88</v>
      </c>
      <c r="L780" s="401" t="s">
        <v>6405</v>
      </c>
    </row>
    <row r="781" customFormat="false" ht="13.5" hidden="false" customHeight="false" outlineLevel="0" collapsed="false">
      <c r="A781" s="401" t="s">
        <v>6788</v>
      </c>
      <c r="B781" s="401" t="s">
        <v>6789</v>
      </c>
      <c r="C781" s="401" t="s">
        <v>7076</v>
      </c>
      <c r="D781" s="401" t="s">
        <v>7077</v>
      </c>
      <c r="E781" s="402"/>
      <c r="F781" s="401"/>
      <c r="G781" s="401" t="n">
        <v>88401</v>
      </c>
      <c r="H781" s="401" t="s">
        <v>7196</v>
      </c>
      <c r="I781" s="401" t="s">
        <v>690</v>
      </c>
      <c r="J781" s="401" t="s">
        <v>6476</v>
      </c>
      <c r="K781" s="402" t="n">
        <v>0.1</v>
      </c>
      <c r="L781" s="401" t="s">
        <v>6405</v>
      </c>
    </row>
    <row r="782" customFormat="false" ht="13.5" hidden="false" customHeight="false" outlineLevel="0" collapsed="false">
      <c r="A782" s="401" t="s">
        <v>6788</v>
      </c>
      <c r="B782" s="401" t="s">
        <v>6789</v>
      </c>
      <c r="C782" s="401" t="s">
        <v>7076</v>
      </c>
      <c r="D782" s="401" t="s">
        <v>7077</v>
      </c>
      <c r="E782" s="402"/>
      <c r="F782" s="401"/>
      <c r="G782" s="401" t="n">
        <v>88402</v>
      </c>
      <c r="H782" s="401" t="s">
        <v>7197</v>
      </c>
      <c r="I782" s="401" t="s">
        <v>690</v>
      </c>
      <c r="J782" s="401" t="s">
        <v>6476</v>
      </c>
      <c r="K782" s="402" t="n">
        <v>0.96</v>
      </c>
      <c r="L782" s="401" t="s">
        <v>6405</v>
      </c>
    </row>
    <row r="783" customFormat="false" ht="13.5" hidden="false" customHeight="false" outlineLevel="0" collapsed="false">
      <c r="A783" s="401" t="s">
        <v>6788</v>
      </c>
      <c r="B783" s="401" t="s">
        <v>6789</v>
      </c>
      <c r="C783" s="401" t="s">
        <v>7076</v>
      </c>
      <c r="D783" s="401" t="s">
        <v>7077</v>
      </c>
      <c r="E783" s="402"/>
      <c r="F783" s="401"/>
      <c r="G783" s="401" t="n">
        <v>88403</v>
      </c>
      <c r="H783" s="401" t="s">
        <v>7198</v>
      </c>
      <c r="I783" s="401" t="s">
        <v>690</v>
      </c>
      <c r="J783" s="401" t="s">
        <v>6476</v>
      </c>
      <c r="K783" s="402" t="n">
        <v>1.05</v>
      </c>
      <c r="L783" s="401" t="s">
        <v>6405</v>
      </c>
    </row>
    <row r="784" customFormat="false" ht="13.5" hidden="false" customHeight="false" outlineLevel="0" collapsed="false">
      <c r="A784" s="401" t="s">
        <v>6788</v>
      </c>
      <c r="B784" s="401" t="s">
        <v>6789</v>
      </c>
      <c r="C784" s="401" t="s">
        <v>7076</v>
      </c>
      <c r="D784" s="401" t="s">
        <v>7077</v>
      </c>
      <c r="E784" s="402"/>
      <c r="F784" s="401"/>
      <c r="G784" s="401" t="n">
        <v>88419</v>
      </c>
      <c r="H784" s="401" t="s">
        <v>7199</v>
      </c>
      <c r="I784" s="401" t="s">
        <v>690</v>
      </c>
      <c r="J784" s="401" t="s">
        <v>6476</v>
      </c>
      <c r="K784" s="402" t="n">
        <v>5.73</v>
      </c>
      <c r="L784" s="401" t="s">
        <v>6405</v>
      </c>
    </row>
    <row r="785" customFormat="false" ht="13.5" hidden="false" customHeight="false" outlineLevel="0" collapsed="false">
      <c r="A785" s="401" t="s">
        <v>6788</v>
      </c>
      <c r="B785" s="401" t="s">
        <v>6789</v>
      </c>
      <c r="C785" s="401" t="s">
        <v>7076</v>
      </c>
      <c r="D785" s="401" t="s">
        <v>7077</v>
      </c>
      <c r="E785" s="402"/>
      <c r="F785" s="401"/>
      <c r="G785" s="401" t="n">
        <v>88422</v>
      </c>
      <c r="H785" s="401" t="s">
        <v>7200</v>
      </c>
      <c r="I785" s="401" t="s">
        <v>690</v>
      </c>
      <c r="J785" s="401" t="s">
        <v>6476</v>
      </c>
      <c r="K785" s="402" t="n">
        <v>0.68</v>
      </c>
      <c r="L785" s="401" t="s">
        <v>6405</v>
      </c>
    </row>
    <row r="786" customFormat="false" ht="13.5" hidden="false" customHeight="false" outlineLevel="0" collapsed="false">
      <c r="A786" s="401" t="s">
        <v>6788</v>
      </c>
      <c r="B786" s="401" t="s">
        <v>6789</v>
      </c>
      <c r="C786" s="401" t="s">
        <v>7076</v>
      </c>
      <c r="D786" s="401" t="s">
        <v>7077</v>
      </c>
      <c r="E786" s="402"/>
      <c r="F786" s="401"/>
      <c r="G786" s="401" t="n">
        <v>88425</v>
      </c>
      <c r="H786" s="401" t="s">
        <v>7201</v>
      </c>
      <c r="I786" s="401" t="s">
        <v>690</v>
      </c>
      <c r="J786" s="401" t="s">
        <v>6476</v>
      </c>
      <c r="K786" s="402" t="n">
        <v>7.17</v>
      </c>
      <c r="L786" s="401" t="s">
        <v>6405</v>
      </c>
    </row>
    <row r="787" customFormat="false" ht="13.5" hidden="false" customHeight="false" outlineLevel="0" collapsed="false">
      <c r="A787" s="401" t="s">
        <v>6788</v>
      </c>
      <c r="B787" s="401" t="s">
        <v>6789</v>
      </c>
      <c r="C787" s="401" t="s">
        <v>7076</v>
      </c>
      <c r="D787" s="401" t="s">
        <v>7077</v>
      </c>
      <c r="E787" s="402"/>
      <c r="F787" s="401"/>
      <c r="G787" s="401" t="n">
        <v>88427</v>
      </c>
      <c r="H787" s="401" t="s">
        <v>7202</v>
      </c>
      <c r="I787" s="401" t="s">
        <v>690</v>
      </c>
      <c r="J787" s="401" t="s">
        <v>6476</v>
      </c>
      <c r="K787" s="402" t="n">
        <v>0.59</v>
      </c>
      <c r="L787" s="401" t="s">
        <v>6405</v>
      </c>
    </row>
    <row r="788" customFormat="false" ht="13.5" hidden="false" customHeight="false" outlineLevel="0" collapsed="false">
      <c r="A788" s="401" t="s">
        <v>6788</v>
      </c>
      <c r="B788" s="401" t="s">
        <v>6789</v>
      </c>
      <c r="C788" s="401" t="s">
        <v>7076</v>
      </c>
      <c r="D788" s="401" t="s">
        <v>7077</v>
      </c>
      <c r="E788" s="402"/>
      <c r="F788" s="401"/>
      <c r="G788" s="401" t="n">
        <v>88434</v>
      </c>
      <c r="H788" s="401" t="s">
        <v>7203</v>
      </c>
      <c r="I788" s="401" t="s">
        <v>690</v>
      </c>
      <c r="J788" s="401" t="s">
        <v>6476</v>
      </c>
      <c r="K788" s="402" t="n">
        <v>7.6</v>
      </c>
      <c r="L788" s="401" t="s">
        <v>6405</v>
      </c>
    </row>
    <row r="789" customFormat="false" ht="13.5" hidden="false" customHeight="false" outlineLevel="0" collapsed="false">
      <c r="A789" s="401" t="s">
        <v>6788</v>
      </c>
      <c r="B789" s="401" t="s">
        <v>6789</v>
      </c>
      <c r="C789" s="401" t="s">
        <v>7076</v>
      </c>
      <c r="D789" s="401" t="s">
        <v>7077</v>
      </c>
      <c r="E789" s="402"/>
      <c r="F789" s="401"/>
      <c r="G789" s="401" t="n">
        <v>88435</v>
      </c>
      <c r="H789" s="401" t="s">
        <v>7204</v>
      </c>
      <c r="I789" s="401" t="s">
        <v>690</v>
      </c>
      <c r="J789" s="401" t="s">
        <v>6476</v>
      </c>
      <c r="K789" s="402" t="n">
        <v>0.9</v>
      </c>
      <c r="L789" s="401" t="s">
        <v>6405</v>
      </c>
    </row>
    <row r="790" customFormat="false" ht="13.5" hidden="false" customHeight="false" outlineLevel="0" collapsed="false">
      <c r="A790" s="401" t="s">
        <v>6788</v>
      </c>
      <c r="B790" s="401" t="s">
        <v>6789</v>
      </c>
      <c r="C790" s="401" t="s">
        <v>7076</v>
      </c>
      <c r="D790" s="401" t="s">
        <v>7077</v>
      </c>
      <c r="E790" s="402"/>
      <c r="F790" s="401"/>
      <c r="G790" s="401" t="n">
        <v>88436</v>
      </c>
      <c r="H790" s="401" t="s">
        <v>7205</v>
      </c>
      <c r="I790" s="401" t="s">
        <v>690</v>
      </c>
      <c r="J790" s="401" t="s">
        <v>6476</v>
      </c>
      <c r="K790" s="402" t="n">
        <v>9.5</v>
      </c>
      <c r="L790" s="401" t="s">
        <v>6405</v>
      </c>
    </row>
    <row r="791" customFormat="false" ht="13.5" hidden="false" customHeight="false" outlineLevel="0" collapsed="false">
      <c r="A791" s="401" t="s">
        <v>6788</v>
      </c>
      <c r="B791" s="401" t="s">
        <v>6789</v>
      </c>
      <c r="C791" s="401" t="s">
        <v>7076</v>
      </c>
      <c r="D791" s="401" t="s">
        <v>7077</v>
      </c>
      <c r="E791" s="402"/>
      <c r="F791" s="401"/>
      <c r="G791" s="401" t="n">
        <v>88437</v>
      </c>
      <c r="H791" s="401" t="s">
        <v>7206</v>
      </c>
      <c r="I791" s="401" t="s">
        <v>690</v>
      </c>
      <c r="J791" s="401" t="s">
        <v>6476</v>
      </c>
      <c r="K791" s="402" t="n">
        <v>0.59</v>
      </c>
      <c r="L791" s="401" t="s">
        <v>6405</v>
      </c>
    </row>
    <row r="792" customFormat="false" ht="13.5" hidden="false" customHeight="false" outlineLevel="0" collapsed="false">
      <c r="A792" s="401" t="s">
        <v>6788</v>
      </c>
      <c r="B792" s="401" t="s">
        <v>6789</v>
      </c>
      <c r="C792" s="401" t="s">
        <v>7076</v>
      </c>
      <c r="D792" s="401" t="s">
        <v>7077</v>
      </c>
      <c r="E792" s="402"/>
      <c r="F792" s="401"/>
      <c r="G792" s="401" t="n">
        <v>88569</v>
      </c>
      <c r="H792" s="401" t="s">
        <v>7207</v>
      </c>
      <c r="I792" s="401" t="s">
        <v>690</v>
      </c>
      <c r="J792" s="401" t="s">
        <v>6404</v>
      </c>
      <c r="K792" s="402" t="n">
        <v>4.2</v>
      </c>
      <c r="L792" s="401" t="s">
        <v>6405</v>
      </c>
    </row>
    <row r="793" customFormat="false" ht="13.5" hidden="false" customHeight="false" outlineLevel="0" collapsed="false">
      <c r="A793" s="401" t="s">
        <v>6788</v>
      </c>
      <c r="B793" s="401" t="s">
        <v>6789</v>
      </c>
      <c r="C793" s="401" t="s">
        <v>7076</v>
      </c>
      <c r="D793" s="401" t="s">
        <v>7077</v>
      </c>
      <c r="E793" s="402"/>
      <c r="F793" s="401"/>
      <c r="G793" s="401" t="n">
        <v>88570</v>
      </c>
      <c r="H793" s="401" t="s">
        <v>7208</v>
      </c>
      <c r="I793" s="401" t="s">
        <v>690</v>
      </c>
      <c r="J793" s="401" t="s">
        <v>6404</v>
      </c>
      <c r="K793" s="402" t="n">
        <v>0.7</v>
      </c>
      <c r="L793" s="401" t="s">
        <v>6405</v>
      </c>
    </row>
    <row r="794" customFormat="false" ht="13.5" hidden="false" customHeight="false" outlineLevel="0" collapsed="false">
      <c r="A794" s="401" t="s">
        <v>6788</v>
      </c>
      <c r="B794" s="401" t="s">
        <v>6789</v>
      </c>
      <c r="C794" s="401" t="s">
        <v>7076</v>
      </c>
      <c r="D794" s="401" t="s">
        <v>7077</v>
      </c>
      <c r="E794" s="402"/>
      <c r="F794" s="401"/>
      <c r="G794" s="401" t="n">
        <v>88826</v>
      </c>
      <c r="H794" s="401" t="s">
        <v>7209</v>
      </c>
      <c r="I794" s="401" t="s">
        <v>690</v>
      </c>
      <c r="J794" s="401" t="s">
        <v>6979</v>
      </c>
      <c r="K794" s="402" t="n">
        <v>0.35</v>
      </c>
      <c r="L794" s="401" t="s">
        <v>6405</v>
      </c>
    </row>
    <row r="795" customFormat="false" ht="13.5" hidden="false" customHeight="false" outlineLevel="0" collapsed="false">
      <c r="A795" s="401" t="s">
        <v>6788</v>
      </c>
      <c r="B795" s="401" t="s">
        <v>6789</v>
      </c>
      <c r="C795" s="401" t="s">
        <v>7076</v>
      </c>
      <c r="D795" s="401" t="s">
        <v>7077</v>
      </c>
      <c r="E795" s="402"/>
      <c r="F795" s="401"/>
      <c r="G795" s="401" t="n">
        <v>88827</v>
      </c>
      <c r="H795" s="401" t="s">
        <v>7210</v>
      </c>
      <c r="I795" s="401" t="s">
        <v>690</v>
      </c>
      <c r="J795" s="401" t="s">
        <v>6979</v>
      </c>
      <c r="K795" s="402" t="n">
        <v>0.04</v>
      </c>
      <c r="L795" s="401" t="s">
        <v>6405</v>
      </c>
    </row>
    <row r="796" customFormat="false" ht="13.5" hidden="false" customHeight="false" outlineLevel="0" collapsed="false">
      <c r="A796" s="401" t="s">
        <v>6788</v>
      </c>
      <c r="B796" s="401" t="s">
        <v>6789</v>
      </c>
      <c r="C796" s="401" t="s">
        <v>7076</v>
      </c>
      <c r="D796" s="401" t="s">
        <v>7077</v>
      </c>
      <c r="E796" s="402"/>
      <c r="F796" s="401"/>
      <c r="G796" s="401" t="n">
        <v>88828</v>
      </c>
      <c r="H796" s="401" t="s">
        <v>7211</v>
      </c>
      <c r="I796" s="401" t="s">
        <v>690</v>
      </c>
      <c r="J796" s="401" t="s">
        <v>6979</v>
      </c>
      <c r="K796" s="402" t="n">
        <v>0.38</v>
      </c>
      <c r="L796" s="401" t="s">
        <v>6405</v>
      </c>
    </row>
    <row r="797" customFormat="false" ht="13.5" hidden="false" customHeight="false" outlineLevel="0" collapsed="false">
      <c r="A797" s="401" t="s">
        <v>6788</v>
      </c>
      <c r="B797" s="401" t="s">
        <v>6789</v>
      </c>
      <c r="C797" s="401" t="s">
        <v>7076</v>
      </c>
      <c r="D797" s="401" t="s">
        <v>7077</v>
      </c>
      <c r="E797" s="402"/>
      <c r="F797" s="401"/>
      <c r="G797" s="401" t="n">
        <v>88829</v>
      </c>
      <c r="H797" s="401" t="s">
        <v>7212</v>
      </c>
      <c r="I797" s="401" t="s">
        <v>690</v>
      </c>
      <c r="J797" s="401" t="s">
        <v>6476</v>
      </c>
      <c r="K797" s="402" t="n">
        <v>0.7</v>
      </c>
      <c r="L797" s="401" t="s">
        <v>6405</v>
      </c>
    </row>
    <row r="798" customFormat="false" ht="13.5" hidden="false" customHeight="false" outlineLevel="0" collapsed="false">
      <c r="A798" s="401" t="s">
        <v>6788</v>
      </c>
      <c r="B798" s="401" t="s">
        <v>6789</v>
      </c>
      <c r="C798" s="401" t="s">
        <v>7076</v>
      </c>
      <c r="D798" s="401" t="s">
        <v>7077</v>
      </c>
      <c r="E798" s="402"/>
      <c r="F798" s="401"/>
      <c r="G798" s="401" t="n">
        <v>88832</v>
      </c>
      <c r="H798" s="401" t="s">
        <v>7213</v>
      </c>
      <c r="I798" s="401" t="s">
        <v>690</v>
      </c>
      <c r="J798" s="401" t="s">
        <v>6404</v>
      </c>
      <c r="K798" s="402" t="n">
        <v>45.41</v>
      </c>
      <c r="L798" s="401" t="s">
        <v>6405</v>
      </c>
    </row>
    <row r="799" customFormat="false" ht="13.5" hidden="false" customHeight="false" outlineLevel="0" collapsed="false">
      <c r="A799" s="401" t="s">
        <v>6788</v>
      </c>
      <c r="B799" s="401" t="s">
        <v>6789</v>
      </c>
      <c r="C799" s="401" t="s">
        <v>7076</v>
      </c>
      <c r="D799" s="401" t="s">
        <v>7077</v>
      </c>
      <c r="E799" s="402"/>
      <c r="F799" s="401"/>
      <c r="G799" s="401" t="n">
        <v>88834</v>
      </c>
      <c r="H799" s="401" t="s">
        <v>7214</v>
      </c>
      <c r="I799" s="401" t="s">
        <v>690</v>
      </c>
      <c r="J799" s="401" t="s">
        <v>6404</v>
      </c>
      <c r="K799" s="402" t="n">
        <v>6.16</v>
      </c>
      <c r="L799" s="401" t="s">
        <v>6405</v>
      </c>
    </row>
    <row r="800" customFormat="false" ht="13.5" hidden="false" customHeight="false" outlineLevel="0" collapsed="false">
      <c r="A800" s="401" t="s">
        <v>6788</v>
      </c>
      <c r="B800" s="401" t="s">
        <v>6789</v>
      </c>
      <c r="C800" s="401" t="s">
        <v>7076</v>
      </c>
      <c r="D800" s="401" t="s">
        <v>7077</v>
      </c>
      <c r="E800" s="402"/>
      <c r="F800" s="401"/>
      <c r="G800" s="401" t="n">
        <v>88835</v>
      </c>
      <c r="H800" s="401" t="s">
        <v>7215</v>
      </c>
      <c r="I800" s="401" t="s">
        <v>690</v>
      </c>
      <c r="J800" s="401" t="s">
        <v>6404</v>
      </c>
      <c r="K800" s="402" t="n">
        <v>56.77</v>
      </c>
      <c r="L800" s="401" t="s">
        <v>6405</v>
      </c>
    </row>
    <row r="801" customFormat="false" ht="13.5" hidden="false" customHeight="false" outlineLevel="0" collapsed="false">
      <c r="A801" s="401" t="s">
        <v>6788</v>
      </c>
      <c r="B801" s="401" t="s">
        <v>6789</v>
      </c>
      <c r="C801" s="401" t="s">
        <v>7076</v>
      </c>
      <c r="D801" s="401" t="s">
        <v>7077</v>
      </c>
      <c r="E801" s="402"/>
      <c r="F801" s="401"/>
      <c r="G801" s="401" t="n">
        <v>88836</v>
      </c>
      <c r="H801" s="401" t="s">
        <v>7216</v>
      </c>
      <c r="I801" s="401" t="s">
        <v>690</v>
      </c>
      <c r="J801" s="401" t="s">
        <v>6979</v>
      </c>
      <c r="K801" s="402" t="n">
        <v>79.59</v>
      </c>
      <c r="L801" s="401" t="s">
        <v>6405</v>
      </c>
    </row>
    <row r="802" customFormat="false" ht="13.5" hidden="false" customHeight="false" outlineLevel="0" collapsed="false">
      <c r="A802" s="401" t="s">
        <v>6788</v>
      </c>
      <c r="B802" s="401" t="s">
        <v>6789</v>
      </c>
      <c r="C802" s="401" t="s">
        <v>7076</v>
      </c>
      <c r="D802" s="401" t="s">
        <v>7077</v>
      </c>
      <c r="E802" s="402"/>
      <c r="F802" s="401"/>
      <c r="G802" s="401" t="n">
        <v>88839</v>
      </c>
      <c r="H802" s="401" t="s">
        <v>7217</v>
      </c>
      <c r="I802" s="401" t="s">
        <v>690</v>
      </c>
      <c r="J802" s="401" t="s">
        <v>6404</v>
      </c>
      <c r="K802" s="402" t="n">
        <v>33.14</v>
      </c>
      <c r="L802" s="401" t="s">
        <v>6405</v>
      </c>
    </row>
    <row r="803" customFormat="false" ht="13.5" hidden="false" customHeight="false" outlineLevel="0" collapsed="false">
      <c r="A803" s="401" t="s">
        <v>6788</v>
      </c>
      <c r="B803" s="401" t="s">
        <v>6789</v>
      </c>
      <c r="C803" s="401" t="s">
        <v>7076</v>
      </c>
      <c r="D803" s="401" t="s">
        <v>7077</v>
      </c>
      <c r="E803" s="402"/>
      <c r="F803" s="401"/>
      <c r="G803" s="401" t="n">
        <v>88840</v>
      </c>
      <c r="H803" s="401" t="s">
        <v>7218</v>
      </c>
      <c r="I803" s="401" t="s">
        <v>690</v>
      </c>
      <c r="J803" s="401" t="s">
        <v>6404</v>
      </c>
      <c r="K803" s="402" t="n">
        <v>7.45</v>
      </c>
      <c r="L803" s="401" t="s">
        <v>6405</v>
      </c>
    </row>
    <row r="804" customFormat="false" ht="13.5" hidden="false" customHeight="false" outlineLevel="0" collapsed="false">
      <c r="A804" s="401" t="s">
        <v>6788</v>
      </c>
      <c r="B804" s="401" t="s">
        <v>6789</v>
      </c>
      <c r="C804" s="401" t="s">
        <v>7076</v>
      </c>
      <c r="D804" s="401" t="s">
        <v>7077</v>
      </c>
      <c r="E804" s="402"/>
      <c r="F804" s="401"/>
      <c r="G804" s="401" t="n">
        <v>88841</v>
      </c>
      <c r="H804" s="401" t="s">
        <v>7219</v>
      </c>
      <c r="I804" s="401" t="s">
        <v>690</v>
      </c>
      <c r="J804" s="401" t="s">
        <v>6404</v>
      </c>
      <c r="K804" s="402" t="n">
        <v>59.25</v>
      </c>
      <c r="L804" s="401" t="s">
        <v>6405</v>
      </c>
    </row>
    <row r="805" customFormat="false" ht="13.5" hidden="false" customHeight="false" outlineLevel="0" collapsed="false">
      <c r="A805" s="401" t="s">
        <v>6788</v>
      </c>
      <c r="B805" s="401" t="s">
        <v>6789</v>
      </c>
      <c r="C805" s="401" t="s">
        <v>7076</v>
      </c>
      <c r="D805" s="401" t="s">
        <v>7077</v>
      </c>
      <c r="E805" s="402"/>
      <c r="F805" s="401"/>
      <c r="G805" s="401" t="n">
        <v>88842</v>
      </c>
      <c r="H805" s="401" t="s">
        <v>7220</v>
      </c>
      <c r="I805" s="401" t="s">
        <v>690</v>
      </c>
      <c r="J805" s="401" t="s">
        <v>6979</v>
      </c>
      <c r="K805" s="402" t="n">
        <v>97.42</v>
      </c>
      <c r="L805" s="401" t="s">
        <v>6405</v>
      </c>
    </row>
    <row r="806" customFormat="false" ht="13.5" hidden="false" customHeight="false" outlineLevel="0" collapsed="false">
      <c r="A806" s="401" t="s">
        <v>6788</v>
      </c>
      <c r="B806" s="401" t="s">
        <v>6789</v>
      </c>
      <c r="C806" s="401" t="s">
        <v>7076</v>
      </c>
      <c r="D806" s="401" t="s">
        <v>7077</v>
      </c>
      <c r="E806" s="402"/>
      <c r="F806" s="401"/>
      <c r="G806" s="401" t="n">
        <v>88847</v>
      </c>
      <c r="H806" s="401" t="s">
        <v>7221</v>
      </c>
      <c r="I806" s="401" t="s">
        <v>690</v>
      </c>
      <c r="J806" s="401" t="s">
        <v>6404</v>
      </c>
      <c r="K806" s="402" t="n">
        <v>24.19</v>
      </c>
      <c r="L806" s="401" t="s">
        <v>6405</v>
      </c>
    </row>
    <row r="807" customFormat="false" ht="13.5" hidden="false" customHeight="false" outlineLevel="0" collapsed="false">
      <c r="A807" s="401" t="s">
        <v>6788</v>
      </c>
      <c r="B807" s="401" t="s">
        <v>6789</v>
      </c>
      <c r="C807" s="401" t="s">
        <v>7076</v>
      </c>
      <c r="D807" s="401" t="s">
        <v>7077</v>
      </c>
      <c r="E807" s="402"/>
      <c r="F807" s="401"/>
      <c r="G807" s="401" t="n">
        <v>88848</v>
      </c>
      <c r="H807" s="401" t="s">
        <v>7222</v>
      </c>
      <c r="I807" s="401" t="s">
        <v>690</v>
      </c>
      <c r="J807" s="401" t="s">
        <v>6404</v>
      </c>
      <c r="K807" s="402" t="n">
        <v>5.07</v>
      </c>
      <c r="L807" s="401" t="s">
        <v>6405</v>
      </c>
    </row>
    <row r="808" customFormat="false" ht="13.5" hidden="false" customHeight="false" outlineLevel="0" collapsed="false">
      <c r="A808" s="401" t="s">
        <v>6788</v>
      </c>
      <c r="B808" s="401" t="s">
        <v>6789</v>
      </c>
      <c r="C808" s="401" t="s">
        <v>7076</v>
      </c>
      <c r="D808" s="401" t="s">
        <v>7077</v>
      </c>
      <c r="E808" s="402"/>
      <c r="F808" s="401"/>
      <c r="G808" s="401" t="n">
        <v>88853</v>
      </c>
      <c r="H808" s="401" t="s">
        <v>7223</v>
      </c>
      <c r="I808" s="401" t="s">
        <v>690</v>
      </c>
      <c r="J808" s="401" t="s">
        <v>6476</v>
      </c>
      <c r="K808" s="402" t="n">
        <v>0.28</v>
      </c>
      <c r="L808" s="401" t="s">
        <v>6405</v>
      </c>
    </row>
    <row r="809" customFormat="false" ht="13.5" hidden="false" customHeight="false" outlineLevel="0" collapsed="false">
      <c r="A809" s="401" t="s">
        <v>6788</v>
      </c>
      <c r="B809" s="401" t="s">
        <v>6789</v>
      </c>
      <c r="C809" s="401" t="s">
        <v>7076</v>
      </c>
      <c r="D809" s="401" t="s">
        <v>7077</v>
      </c>
      <c r="E809" s="402"/>
      <c r="F809" s="401"/>
      <c r="G809" s="401" t="n">
        <v>88854</v>
      </c>
      <c r="H809" s="401" t="s">
        <v>7224</v>
      </c>
      <c r="I809" s="401" t="s">
        <v>690</v>
      </c>
      <c r="J809" s="401" t="s">
        <v>6476</v>
      </c>
      <c r="K809" s="402" t="n">
        <v>0.03</v>
      </c>
      <c r="L809" s="401" t="s">
        <v>6405</v>
      </c>
    </row>
    <row r="810" customFormat="false" ht="13.5" hidden="false" customHeight="false" outlineLevel="0" collapsed="false">
      <c r="A810" s="401" t="s">
        <v>6788</v>
      </c>
      <c r="B810" s="401" t="s">
        <v>6789</v>
      </c>
      <c r="C810" s="401" t="s">
        <v>7076</v>
      </c>
      <c r="D810" s="401" t="s">
        <v>7077</v>
      </c>
      <c r="E810" s="402"/>
      <c r="F810" s="401"/>
      <c r="G810" s="401" t="n">
        <v>88855</v>
      </c>
      <c r="H810" s="401" t="s">
        <v>7225</v>
      </c>
      <c r="I810" s="401" t="s">
        <v>690</v>
      </c>
      <c r="J810" s="401" t="s">
        <v>6404</v>
      </c>
      <c r="K810" s="402" t="n">
        <v>4.13</v>
      </c>
      <c r="L810" s="401" t="s">
        <v>6405</v>
      </c>
    </row>
    <row r="811" customFormat="false" ht="13.5" hidden="false" customHeight="false" outlineLevel="0" collapsed="false">
      <c r="A811" s="401" t="s">
        <v>6788</v>
      </c>
      <c r="B811" s="401" t="s">
        <v>6789</v>
      </c>
      <c r="C811" s="401" t="s">
        <v>7076</v>
      </c>
      <c r="D811" s="401" t="s">
        <v>7077</v>
      </c>
      <c r="E811" s="402"/>
      <c r="F811" s="401"/>
      <c r="G811" s="401" t="n">
        <v>88856</v>
      </c>
      <c r="H811" s="401" t="s">
        <v>7226</v>
      </c>
      <c r="I811" s="401" t="s">
        <v>690</v>
      </c>
      <c r="J811" s="401" t="s">
        <v>6404</v>
      </c>
      <c r="K811" s="402" t="n">
        <v>0.57</v>
      </c>
      <c r="L811" s="401" t="s">
        <v>6405</v>
      </c>
    </row>
    <row r="812" customFormat="false" ht="13.5" hidden="false" customHeight="false" outlineLevel="0" collapsed="false">
      <c r="A812" s="401" t="s">
        <v>6788</v>
      </c>
      <c r="B812" s="401" t="s">
        <v>6789</v>
      </c>
      <c r="C812" s="401" t="s">
        <v>7076</v>
      </c>
      <c r="D812" s="401" t="s">
        <v>7077</v>
      </c>
      <c r="E812" s="402"/>
      <c r="F812" s="401"/>
      <c r="G812" s="401" t="n">
        <v>88857</v>
      </c>
      <c r="H812" s="401" t="s">
        <v>7227</v>
      </c>
      <c r="I812" s="401" t="s">
        <v>690</v>
      </c>
      <c r="J812" s="401" t="s">
        <v>6404</v>
      </c>
      <c r="K812" s="402" t="n">
        <v>24.23</v>
      </c>
      <c r="L812" s="401" t="s">
        <v>6405</v>
      </c>
    </row>
    <row r="813" customFormat="false" ht="13.5" hidden="false" customHeight="false" outlineLevel="0" collapsed="false">
      <c r="A813" s="401" t="s">
        <v>6788</v>
      </c>
      <c r="B813" s="401" t="s">
        <v>6789</v>
      </c>
      <c r="C813" s="401" t="s">
        <v>7076</v>
      </c>
      <c r="D813" s="401" t="s">
        <v>7077</v>
      </c>
      <c r="E813" s="402"/>
      <c r="F813" s="401"/>
      <c r="G813" s="401" t="n">
        <v>88858</v>
      </c>
      <c r="H813" s="401" t="s">
        <v>7228</v>
      </c>
      <c r="I813" s="401" t="s">
        <v>690</v>
      </c>
      <c r="J813" s="401" t="s">
        <v>6404</v>
      </c>
      <c r="K813" s="402" t="n">
        <v>3.28</v>
      </c>
      <c r="L813" s="401" t="s">
        <v>6405</v>
      </c>
    </row>
    <row r="814" customFormat="false" ht="13.5" hidden="false" customHeight="false" outlineLevel="0" collapsed="false">
      <c r="A814" s="401" t="s">
        <v>6788</v>
      </c>
      <c r="B814" s="401" t="s">
        <v>6789</v>
      </c>
      <c r="C814" s="401" t="s">
        <v>7076</v>
      </c>
      <c r="D814" s="401" t="s">
        <v>7077</v>
      </c>
      <c r="E814" s="402"/>
      <c r="F814" s="401"/>
      <c r="G814" s="401" t="n">
        <v>88859</v>
      </c>
      <c r="H814" s="401" t="s">
        <v>7229</v>
      </c>
      <c r="I814" s="401" t="s">
        <v>690</v>
      </c>
      <c r="J814" s="401" t="s">
        <v>6404</v>
      </c>
      <c r="K814" s="402" t="n">
        <v>21.55</v>
      </c>
      <c r="L814" s="401" t="s">
        <v>6405</v>
      </c>
    </row>
    <row r="815" customFormat="false" ht="13.5" hidden="false" customHeight="false" outlineLevel="0" collapsed="false">
      <c r="A815" s="401" t="s">
        <v>6788</v>
      </c>
      <c r="B815" s="401" t="s">
        <v>6789</v>
      </c>
      <c r="C815" s="401" t="s">
        <v>7076</v>
      </c>
      <c r="D815" s="401" t="s">
        <v>7077</v>
      </c>
      <c r="E815" s="402"/>
      <c r="F815" s="401"/>
      <c r="G815" s="401" t="n">
        <v>88860</v>
      </c>
      <c r="H815" s="401" t="s">
        <v>7230</v>
      </c>
      <c r="I815" s="401" t="s">
        <v>690</v>
      </c>
      <c r="J815" s="401" t="s">
        <v>6404</v>
      </c>
      <c r="K815" s="402" t="n">
        <v>2.92</v>
      </c>
      <c r="L815" s="401" t="s">
        <v>6405</v>
      </c>
    </row>
    <row r="816" customFormat="false" ht="13.5" hidden="false" customHeight="false" outlineLevel="0" collapsed="false">
      <c r="A816" s="401" t="s">
        <v>6788</v>
      </c>
      <c r="B816" s="401" t="s">
        <v>6789</v>
      </c>
      <c r="C816" s="401" t="s">
        <v>7076</v>
      </c>
      <c r="D816" s="401" t="s">
        <v>7077</v>
      </c>
      <c r="E816" s="402"/>
      <c r="F816" s="401"/>
      <c r="G816" s="401" t="n">
        <v>88900</v>
      </c>
      <c r="H816" s="401" t="s">
        <v>7231</v>
      </c>
      <c r="I816" s="401" t="s">
        <v>690</v>
      </c>
      <c r="J816" s="401" t="s">
        <v>6404</v>
      </c>
      <c r="K816" s="402" t="n">
        <v>52.95</v>
      </c>
      <c r="L816" s="401" t="s">
        <v>6405</v>
      </c>
    </row>
    <row r="817" customFormat="false" ht="13.5" hidden="false" customHeight="false" outlineLevel="0" collapsed="false">
      <c r="A817" s="401" t="s">
        <v>6788</v>
      </c>
      <c r="B817" s="401" t="s">
        <v>6789</v>
      </c>
      <c r="C817" s="401" t="s">
        <v>7076</v>
      </c>
      <c r="D817" s="401" t="s">
        <v>7077</v>
      </c>
      <c r="E817" s="402"/>
      <c r="F817" s="401"/>
      <c r="G817" s="401" t="n">
        <v>88902</v>
      </c>
      <c r="H817" s="401" t="s">
        <v>7232</v>
      </c>
      <c r="I817" s="401" t="s">
        <v>690</v>
      </c>
      <c r="J817" s="401" t="s">
        <v>6404</v>
      </c>
      <c r="K817" s="402" t="n">
        <v>7.18</v>
      </c>
      <c r="L817" s="401" t="s">
        <v>6405</v>
      </c>
    </row>
    <row r="818" customFormat="false" ht="13.5" hidden="false" customHeight="false" outlineLevel="0" collapsed="false">
      <c r="A818" s="401" t="s">
        <v>6788</v>
      </c>
      <c r="B818" s="401" t="s">
        <v>6789</v>
      </c>
      <c r="C818" s="401" t="s">
        <v>7076</v>
      </c>
      <c r="D818" s="401" t="s">
        <v>7077</v>
      </c>
      <c r="E818" s="402"/>
      <c r="F818" s="401"/>
      <c r="G818" s="401" t="n">
        <v>88903</v>
      </c>
      <c r="H818" s="401" t="s">
        <v>7233</v>
      </c>
      <c r="I818" s="401" t="s">
        <v>690</v>
      </c>
      <c r="J818" s="401" t="s">
        <v>6404</v>
      </c>
      <c r="K818" s="402" t="n">
        <v>66.19</v>
      </c>
      <c r="L818" s="401" t="s">
        <v>6405</v>
      </c>
    </row>
    <row r="819" customFormat="false" ht="13.5" hidden="false" customHeight="false" outlineLevel="0" collapsed="false">
      <c r="A819" s="401" t="s">
        <v>6788</v>
      </c>
      <c r="B819" s="401" t="s">
        <v>6789</v>
      </c>
      <c r="C819" s="401" t="s">
        <v>7076</v>
      </c>
      <c r="D819" s="401" t="s">
        <v>7077</v>
      </c>
      <c r="E819" s="402"/>
      <c r="F819" s="401"/>
      <c r="G819" s="401" t="n">
        <v>88904</v>
      </c>
      <c r="H819" s="401" t="s">
        <v>7234</v>
      </c>
      <c r="I819" s="401" t="s">
        <v>690</v>
      </c>
      <c r="J819" s="401" t="s">
        <v>6979</v>
      </c>
      <c r="K819" s="402" t="n">
        <v>112.12</v>
      </c>
      <c r="L819" s="401" t="s">
        <v>6405</v>
      </c>
    </row>
    <row r="820" customFormat="false" ht="13.5" hidden="false" customHeight="false" outlineLevel="0" collapsed="false">
      <c r="A820" s="401" t="s">
        <v>6788</v>
      </c>
      <c r="B820" s="401" t="s">
        <v>6789</v>
      </c>
      <c r="C820" s="401" t="s">
        <v>7076</v>
      </c>
      <c r="D820" s="401" t="s">
        <v>7077</v>
      </c>
      <c r="E820" s="402"/>
      <c r="F820" s="401"/>
      <c r="G820" s="401" t="n">
        <v>89009</v>
      </c>
      <c r="H820" s="401" t="s">
        <v>7235</v>
      </c>
      <c r="I820" s="401" t="s">
        <v>690</v>
      </c>
      <c r="J820" s="401" t="s">
        <v>6404</v>
      </c>
      <c r="K820" s="402" t="n">
        <v>41.05</v>
      </c>
      <c r="L820" s="401" t="s">
        <v>6405</v>
      </c>
    </row>
    <row r="821" customFormat="false" ht="13.5" hidden="false" customHeight="false" outlineLevel="0" collapsed="false">
      <c r="A821" s="401" t="s">
        <v>6788</v>
      </c>
      <c r="B821" s="401" t="s">
        <v>6789</v>
      </c>
      <c r="C821" s="401" t="s">
        <v>7076</v>
      </c>
      <c r="D821" s="401" t="s">
        <v>7077</v>
      </c>
      <c r="E821" s="402"/>
      <c r="F821" s="401"/>
      <c r="G821" s="401" t="n">
        <v>89010</v>
      </c>
      <c r="H821" s="401" t="s">
        <v>7236</v>
      </c>
      <c r="I821" s="401" t="s">
        <v>690</v>
      </c>
      <c r="J821" s="401" t="s">
        <v>6404</v>
      </c>
      <c r="K821" s="402" t="n">
        <v>9.24</v>
      </c>
      <c r="L821" s="401" t="s">
        <v>6405</v>
      </c>
    </row>
    <row r="822" customFormat="false" ht="13.5" hidden="false" customHeight="false" outlineLevel="0" collapsed="false">
      <c r="A822" s="401" t="s">
        <v>6788</v>
      </c>
      <c r="B822" s="401" t="s">
        <v>6789</v>
      </c>
      <c r="C822" s="401" t="s">
        <v>7076</v>
      </c>
      <c r="D822" s="401" t="s">
        <v>7077</v>
      </c>
      <c r="E822" s="402"/>
      <c r="F822" s="401"/>
      <c r="G822" s="401" t="n">
        <v>89011</v>
      </c>
      <c r="H822" s="401" t="s">
        <v>7237</v>
      </c>
      <c r="I822" s="401" t="s">
        <v>690</v>
      </c>
      <c r="J822" s="401" t="s">
        <v>6404</v>
      </c>
      <c r="K822" s="402" t="n">
        <v>23.38</v>
      </c>
      <c r="L822" s="401" t="s">
        <v>6405</v>
      </c>
    </row>
    <row r="823" customFormat="false" ht="13.5" hidden="false" customHeight="false" outlineLevel="0" collapsed="false">
      <c r="A823" s="401" t="s">
        <v>6788</v>
      </c>
      <c r="B823" s="401" t="s">
        <v>6789</v>
      </c>
      <c r="C823" s="401" t="s">
        <v>7076</v>
      </c>
      <c r="D823" s="401" t="s">
        <v>7077</v>
      </c>
      <c r="E823" s="402"/>
      <c r="F823" s="401"/>
      <c r="G823" s="401" t="n">
        <v>89012</v>
      </c>
      <c r="H823" s="401" t="s">
        <v>7238</v>
      </c>
      <c r="I823" s="401" t="s">
        <v>690</v>
      </c>
      <c r="J823" s="401" t="s">
        <v>6404</v>
      </c>
      <c r="K823" s="402" t="n">
        <v>3.17</v>
      </c>
      <c r="L823" s="401" t="s">
        <v>6405</v>
      </c>
    </row>
    <row r="824" customFormat="false" ht="13.5" hidden="false" customHeight="false" outlineLevel="0" collapsed="false">
      <c r="A824" s="401" t="s">
        <v>6788</v>
      </c>
      <c r="B824" s="401" t="s">
        <v>6789</v>
      </c>
      <c r="C824" s="401" t="s">
        <v>7076</v>
      </c>
      <c r="D824" s="401" t="s">
        <v>7077</v>
      </c>
      <c r="E824" s="402"/>
      <c r="F824" s="401"/>
      <c r="G824" s="401" t="n">
        <v>89013</v>
      </c>
      <c r="H824" s="401" t="s">
        <v>7239</v>
      </c>
      <c r="I824" s="401" t="s">
        <v>690</v>
      </c>
      <c r="J824" s="401" t="s">
        <v>6404</v>
      </c>
      <c r="K824" s="402" t="n">
        <v>134.46</v>
      </c>
      <c r="L824" s="401" t="s">
        <v>6405</v>
      </c>
    </row>
    <row r="825" customFormat="false" ht="13.5" hidden="false" customHeight="false" outlineLevel="0" collapsed="false">
      <c r="A825" s="401" t="s">
        <v>6788</v>
      </c>
      <c r="B825" s="401" t="s">
        <v>6789</v>
      </c>
      <c r="C825" s="401" t="s">
        <v>7076</v>
      </c>
      <c r="D825" s="401" t="s">
        <v>7077</v>
      </c>
      <c r="E825" s="402"/>
      <c r="F825" s="401"/>
      <c r="G825" s="401" t="n">
        <v>89014</v>
      </c>
      <c r="H825" s="401" t="s">
        <v>7240</v>
      </c>
      <c r="I825" s="401" t="s">
        <v>690</v>
      </c>
      <c r="J825" s="401" t="s">
        <v>6404</v>
      </c>
      <c r="K825" s="402" t="n">
        <v>30.26</v>
      </c>
      <c r="L825" s="401" t="s">
        <v>6405</v>
      </c>
    </row>
    <row r="826" customFormat="false" ht="13.5" hidden="false" customHeight="false" outlineLevel="0" collapsed="false">
      <c r="A826" s="401" t="s">
        <v>6788</v>
      </c>
      <c r="B826" s="401" t="s">
        <v>6789</v>
      </c>
      <c r="C826" s="401" t="s">
        <v>7076</v>
      </c>
      <c r="D826" s="401" t="s">
        <v>7077</v>
      </c>
      <c r="E826" s="402"/>
      <c r="F826" s="401"/>
      <c r="G826" s="401" t="n">
        <v>89015</v>
      </c>
      <c r="H826" s="401" t="s">
        <v>7241</v>
      </c>
      <c r="I826" s="401" t="s">
        <v>690</v>
      </c>
      <c r="J826" s="401" t="s">
        <v>6404</v>
      </c>
      <c r="K826" s="402" t="n">
        <v>4.76</v>
      </c>
      <c r="L826" s="401" t="s">
        <v>6405</v>
      </c>
    </row>
    <row r="827" customFormat="false" ht="13.5" hidden="false" customHeight="false" outlineLevel="0" collapsed="false">
      <c r="A827" s="401" t="s">
        <v>6788</v>
      </c>
      <c r="B827" s="401" t="s">
        <v>6789</v>
      </c>
      <c r="C827" s="401" t="s">
        <v>7076</v>
      </c>
      <c r="D827" s="401" t="s">
        <v>7077</v>
      </c>
      <c r="E827" s="402"/>
      <c r="F827" s="401"/>
      <c r="G827" s="401" t="n">
        <v>89016</v>
      </c>
      <c r="H827" s="401" t="s">
        <v>7242</v>
      </c>
      <c r="I827" s="401" t="s">
        <v>690</v>
      </c>
      <c r="J827" s="401" t="s">
        <v>6404</v>
      </c>
      <c r="K827" s="402" t="n">
        <v>0.64</v>
      </c>
      <c r="L827" s="401" t="s">
        <v>6405</v>
      </c>
    </row>
    <row r="828" customFormat="false" ht="13.5" hidden="false" customHeight="false" outlineLevel="0" collapsed="false">
      <c r="A828" s="401" t="s">
        <v>6788</v>
      </c>
      <c r="B828" s="401" t="s">
        <v>6789</v>
      </c>
      <c r="C828" s="401" t="s">
        <v>7076</v>
      </c>
      <c r="D828" s="401" t="s">
        <v>7077</v>
      </c>
      <c r="E828" s="402"/>
      <c r="F828" s="401"/>
      <c r="G828" s="401" t="n">
        <v>89017</v>
      </c>
      <c r="H828" s="401" t="s">
        <v>7243</v>
      </c>
      <c r="I828" s="401" t="s">
        <v>690</v>
      </c>
      <c r="J828" s="401" t="s">
        <v>6404</v>
      </c>
      <c r="K828" s="402" t="n">
        <v>40.8</v>
      </c>
      <c r="L828" s="401" t="s">
        <v>6405</v>
      </c>
    </row>
    <row r="829" customFormat="false" ht="13.5" hidden="false" customHeight="false" outlineLevel="0" collapsed="false">
      <c r="A829" s="401" t="s">
        <v>6788</v>
      </c>
      <c r="B829" s="401" t="s">
        <v>6789</v>
      </c>
      <c r="C829" s="401" t="s">
        <v>7076</v>
      </c>
      <c r="D829" s="401" t="s">
        <v>7077</v>
      </c>
      <c r="E829" s="402"/>
      <c r="F829" s="401"/>
      <c r="G829" s="401" t="n">
        <v>89018</v>
      </c>
      <c r="H829" s="401" t="s">
        <v>7244</v>
      </c>
      <c r="I829" s="401" t="s">
        <v>690</v>
      </c>
      <c r="J829" s="401" t="s">
        <v>6404</v>
      </c>
      <c r="K829" s="402" t="n">
        <v>9.18</v>
      </c>
      <c r="L829" s="401" t="s">
        <v>6405</v>
      </c>
    </row>
    <row r="830" customFormat="false" ht="13.5" hidden="false" customHeight="false" outlineLevel="0" collapsed="false">
      <c r="A830" s="401" t="s">
        <v>6788</v>
      </c>
      <c r="B830" s="401" t="s">
        <v>6789</v>
      </c>
      <c r="C830" s="401" t="s">
        <v>7076</v>
      </c>
      <c r="D830" s="401" t="s">
        <v>7077</v>
      </c>
      <c r="E830" s="402"/>
      <c r="F830" s="401"/>
      <c r="G830" s="401" t="n">
        <v>89019</v>
      </c>
      <c r="H830" s="401" t="s">
        <v>7245</v>
      </c>
      <c r="I830" s="401" t="s">
        <v>690</v>
      </c>
      <c r="J830" s="401" t="s">
        <v>6404</v>
      </c>
      <c r="K830" s="402" t="n">
        <v>0.33</v>
      </c>
      <c r="L830" s="401" t="s">
        <v>6405</v>
      </c>
    </row>
    <row r="831" customFormat="false" ht="13.5" hidden="false" customHeight="false" outlineLevel="0" collapsed="false">
      <c r="A831" s="401" t="s">
        <v>6788</v>
      </c>
      <c r="B831" s="401" t="s">
        <v>6789</v>
      </c>
      <c r="C831" s="401" t="s">
        <v>7076</v>
      </c>
      <c r="D831" s="401" t="s">
        <v>7077</v>
      </c>
      <c r="E831" s="402"/>
      <c r="F831" s="401"/>
      <c r="G831" s="401" t="n">
        <v>89020</v>
      </c>
      <c r="H831" s="401" t="s">
        <v>7246</v>
      </c>
      <c r="I831" s="401" t="s">
        <v>690</v>
      </c>
      <c r="J831" s="401" t="s">
        <v>6404</v>
      </c>
      <c r="K831" s="402" t="n">
        <v>0.04</v>
      </c>
      <c r="L831" s="401" t="s">
        <v>6405</v>
      </c>
    </row>
    <row r="832" customFormat="false" ht="13.5" hidden="false" customHeight="false" outlineLevel="0" collapsed="false">
      <c r="A832" s="401" t="s">
        <v>6788</v>
      </c>
      <c r="B832" s="401" t="s">
        <v>6789</v>
      </c>
      <c r="C832" s="401" t="s">
        <v>7076</v>
      </c>
      <c r="D832" s="401" t="s">
        <v>7077</v>
      </c>
      <c r="E832" s="402"/>
      <c r="F832" s="401"/>
      <c r="G832" s="401" t="n">
        <v>89023</v>
      </c>
      <c r="H832" s="401" t="s">
        <v>7247</v>
      </c>
      <c r="I832" s="401" t="s">
        <v>690</v>
      </c>
      <c r="J832" s="401" t="s">
        <v>6404</v>
      </c>
      <c r="K832" s="402" t="n">
        <v>4.22</v>
      </c>
      <c r="L832" s="401" t="s">
        <v>6405</v>
      </c>
    </row>
    <row r="833" customFormat="false" ht="13.5" hidden="false" customHeight="false" outlineLevel="0" collapsed="false">
      <c r="A833" s="401" t="s">
        <v>6788</v>
      </c>
      <c r="B833" s="401" t="s">
        <v>6789</v>
      </c>
      <c r="C833" s="401" t="s">
        <v>7076</v>
      </c>
      <c r="D833" s="401" t="s">
        <v>7077</v>
      </c>
      <c r="E833" s="402"/>
      <c r="F833" s="401"/>
      <c r="G833" s="401" t="n">
        <v>89024</v>
      </c>
      <c r="H833" s="401" t="s">
        <v>7248</v>
      </c>
      <c r="I833" s="401" t="s">
        <v>690</v>
      </c>
      <c r="J833" s="401" t="s">
        <v>6404</v>
      </c>
      <c r="K833" s="402" t="n">
        <v>0.66</v>
      </c>
      <c r="L833" s="401" t="s">
        <v>6405</v>
      </c>
    </row>
    <row r="834" customFormat="false" ht="13.5" hidden="false" customHeight="false" outlineLevel="0" collapsed="false">
      <c r="A834" s="401" t="s">
        <v>6788</v>
      </c>
      <c r="B834" s="401" t="s">
        <v>6789</v>
      </c>
      <c r="C834" s="401" t="s">
        <v>7076</v>
      </c>
      <c r="D834" s="401" t="s">
        <v>7077</v>
      </c>
      <c r="E834" s="402"/>
      <c r="F834" s="401"/>
      <c r="G834" s="401" t="n">
        <v>89025</v>
      </c>
      <c r="H834" s="401" t="s">
        <v>7249</v>
      </c>
      <c r="I834" s="401" t="s">
        <v>690</v>
      </c>
      <c r="J834" s="401" t="s">
        <v>6404</v>
      </c>
      <c r="K834" s="402" t="n">
        <v>3.52</v>
      </c>
      <c r="L834" s="401" t="s">
        <v>6405</v>
      </c>
    </row>
    <row r="835" customFormat="false" ht="13.5" hidden="false" customHeight="false" outlineLevel="0" collapsed="false">
      <c r="A835" s="401" t="s">
        <v>6788</v>
      </c>
      <c r="B835" s="401" t="s">
        <v>6789</v>
      </c>
      <c r="C835" s="401" t="s">
        <v>7076</v>
      </c>
      <c r="D835" s="401" t="s">
        <v>7077</v>
      </c>
      <c r="E835" s="402"/>
      <c r="F835" s="401"/>
      <c r="G835" s="401" t="n">
        <v>89026</v>
      </c>
      <c r="H835" s="401" t="s">
        <v>7250</v>
      </c>
      <c r="I835" s="401" t="s">
        <v>690</v>
      </c>
      <c r="J835" s="401" t="s">
        <v>6979</v>
      </c>
      <c r="K835" s="402" t="n">
        <v>297.95</v>
      </c>
      <c r="L835" s="401" t="s">
        <v>6405</v>
      </c>
    </row>
    <row r="836" customFormat="false" ht="13.5" hidden="false" customHeight="false" outlineLevel="0" collapsed="false">
      <c r="A836" s="401" t="s">
        <v>6788</v>
      </c>
      <c r="B836" s="401" t="s">
        <v>6789</v>
      </c>
      <c r="C836" s="401" t="s">
        <v>7076</v>
      </c>
      <c r="D836" s="401" t="s">
        <v>7077</v>
      </c>
      <c r="E836" s="402"/>
      <c r="F836" s="401"/>
      <c r="G836" s="401" t="n">
        <v>89029</v>
      </c>
      <c r="H836" s="401" t="s">
        <v>7251</v>
      </c>
      <c r="I836" s="401" t="s">
        <v>690</v>
      </c>
      <c r="J836" s="401" t="s">
        <v>6404</v>
      </c>
      <c r="K836" s="402" t="n">
        <v>31.66</v>
      </c>
      <c r="L836" s="401" t="s">
        <v>6405</v>
      </c>
    </row>
    <row r="837" customFormat="false" ht="13.5" hidden="false" customHeight="false" outlineLevel="0" collapsed="false">
      <c r="A837" s="401" t="s">
        <v>6788</v>
      </c>
      <c r="B837" s="401" t="s">
        <v>6789</v>
      </c>
      <c r="C837" s="401" t="s">
        <v>7076</v>
      </c>
      <c r="D837" s="401" t="s">
        <v>7077</v>
      </c>
      <c r="E837" s="402"/>
      <c r="F837" s="401"/>
      <c r="G837" s="401" t="n">
        <v>89030</v>
      </c>
      <c r="H837" s="401" t="s">
        <v>7252</v>
      </c>
      <c r="I837" s="401" t="s">
        <v>690</v>
      </c>
      <c r="J837" s="401" t="s">
        <v>6404</v>
      </c>
      <c r="K837" s="402" t="n">
        <v>7.12</v>
      </c>
      <c r="L837" s="401" t="s">
        <v>6405</v>
      </c>
    </row>
    <row r="838" customFormat="false" ht="13.5" hidden="false" customHeight="false" outlineLevel="0" collapsed="false">
      <c r="A838" s="401" t="s">
        <v>6788</v>
      </c>
      <c r="B838" s="401" t="s">
        <v>6789</v>
      </c>
      <c r="C838" s="401" t="s">
        <v>7076</v>
      </c>
      <c r="D838" s="401" t="s">
        <v>7077</v>
      </c>
      <c r="E838" s="402"/>
      <c r="F838" s="401"/>
      <c r="G838" s="401" t="n">
        <v>89033</v>
      </c>
      <c r="H838" s="401" t="s">
        <v>7253</v>
      </c>
      <c r="I838" s="401" t="s">
        <v>690</v>
      </c>
      <c r="J838" s="401" t="s">
        <v>6404</v>
      </c>
      <c r="K838" s="402" t="n">
        <v>13.99</v>
      </c>
      <c r="L838" s="401" t="s">
        <v>6405</v>
      </c>
    </row>
    <row r="839" customFormat="false" ht="13.5" hidden="false" customHeight="false" outlineLevel="0" collapsed="false">
      <c r="A839" s="401" t="s">
        <v>6788</v>
      </c>
      <c r="B839" s="401" t="s">
        <v>6789</v>
      </c>
      <c r="C839" s="401" t="s">
        <v>7076</v>
      </c>
      <c r="D839" s="401" t="s">
        <v>7077</v>
      </c>
      <c r="E839" s="402"/>
      <c r="F839" s="401"/>
      <c r="G839" s="401" t="n">
        <v>89034</v>
      </c>
      <c r="H839" s="401" t="s">
        <v>7254</v>
      </c>
      <c r="I839" s="401" t="s">
        <v>690</v>
      </c>
      <c r="J839" s="401" t="s">
        <v>6404</v>
      </c>
      <c r="K839" s="402" t="n">
        <v>1.94</v>
      </c>
      <c r="L839" s="401" t="s">
        <v>6405</v>
      </c>
    </row>
    <row r="840" customFormat="false" ht="13.5" hidden="false" customHeight="false" outlineLevel="0" collapsed="false">
      <c r="A840" s="401" t="s">
        <v>6788</v>
      </c>
      <c r="B840" s="401" t="s">
        <v>6789</v>
      </c>
      <c r="C840" s="401" t="s">
        <v>7076</v>
      </c>
      <c r="D840" s="401" t="s">
        <v>7077</v>
      </c>
      <c r="E840" s="402"/>
      <c r="F840" s="401"/>
      <c r="G840" s="401" t="n">
        <v>89128</v>
      </c>
      <c r="H840" s="401" t="s">
        <v>7255</v>
      </c>
      <c r="I840" s="401" t="s">
        <v>690</v>
      </c>
      <c r="J840" s="401" t="s">
        <v>6404</v>
      </c>
      <c r="K840" s="402" t="n">
        <v>34.44</v>
      </c>
      <c r="L840" s="401" t="s">
        <v>6405</v>
      </c>
    </row>
    <row r="841" customFormat="false" ht="13.5" hidden="false" customHeight="false" outlineLevel="0" collapsed="false">
      <c r="A841" s="401" t="s">
        <v>6788</v>
      </c>
      <c r="B841" s="401" t="s">
        <v>6789</v>
      </c>
      <c r="C841" s="401" t="s">
        <v>7076</v>
      </c>
      <c r="D841" s="401" t="s">
        <v>7077</v>
      </c>
      <c r="E841" s="402"/>
      <c r="F841" s="401"/>
      <c r="G841" s="401" t="n">
        <v>89129</v>
      </c>
      <c r="H841" s="401" t="s">
        <v>7256</v>
      </c>
      <c r="I841" s="401" t="s">
        <v>690</v>
      </c>
      <c r="J841" s="401" t="s">
        <v>6404</v>
      </c>
      <c r="K841" s="402" t="n">
        <v>4.67</v>
      </c>
      <c r="L841" s="401" t="s">
        <v>6405</v>
      </c>
    </row>
    <row r="842" customFormat="false" ht="13.5" hidden="false" customHeight="false" outlineLevel="0" collapsed="false">
      <c r="A842" s="401" t="s">
        <v>6788</v>
      </c>
      <c r="B842" s="401" t="s">
        <v>6789</v>
      </c>
      <c r="C842" s="401" t="s">
        <v>7076</v>
      </c>
      <c r="D842" s="401" t="s">
        <v>7077</v>
      </c>
      <c r="E842" s="402"/>
      <c r="F842" s="401"/>
      <c r="G842" s="401" t="n">
        <v>89130</v>
      </c>
      <c r="H842" s="401" t="s">
        <v>7257</v>
      </c>
      <c r="I842" s="401" t="s">
        <v>690</v>
      </c>
      <c r="J842" s="401" t="s">
        <v>6404</v>
      </c>
      <c r="K842" s="402" t="n">
        <v>47.75</v>
      </c>
      <c r="L842" s="401" t="s">
        <v>6405</v>
      </c>
    </row>
    <row r="843" customFormat="false" ht="13.5" hidden="false" customHeight="false" outlineLevel="0" collapsed="false">
      <c r="A843" s="401" t="s">
        <v>6788</v>
      </c>
      <c r="B843" s="401" t="s">
        <v>6789</v>
      </c>
      <c r="C843" s="401" t="s">
        <v>7076</v>
      </c>
      <c r="D843" s="401" t="s">
        <v>7077</v>
      </c>
      <c r="E843" s="402"/>
      <c r="F843" s="401"/>
      <c r="G843" s="401" t="n">
        <v>89131</v>
      </c>
      <c r="H843" s="401" t="s">
        <v>7258</v>
      </c>
      <c r="I843" s="401" t="s">
        <v>690</v>
      </c>
      <c r="J843" s="401" t="s">
        <v>6404</v>
      </c>
      <c r="K843" s="402" t="n">
        <v>6.48</v>
      </c>
      <c r="L843" s="401" t="s">
        <v>6405</v>
      </c>
    </row>
    <row r="844" customFormat="false" ht="13.5" hidden="false" customHeight="false" outlineLevel="0" collapsed="false">
      <c r="A844" s="401" t="s">
        <v>6788</v>
      </c>
      <c r="B844" s="401" t="s">
        <v>6789</v>
      </c>
      <c r="C844" s="401" t="s">
        <v>7076</v>
      </c>
      <c r="D844" s="401" t="s">
        <v>7077</v>
      </c>
      <c r="E844" s="402"/>
      <c r="F844" s="401"/>
      <c r="G844" s="401" t="n">
        <v>89210</v>
      </c>
      <c r="H844" s="401" t="s">
        <v>7259</v>
      </c>
      <c r="I844" s="401" t="s">
        <v>690</v>
      </c>
      <c r="J844" s="401" t="s">
        <v>6404</v>
      </c>
      <c r="K844" s="402" t="n">
        <v>29.88</v>
      </c>
      <c r="L844" s="401" t="s">
        <v>6405</v>
      </c>
    </row>
    <row r="845" customFormat="false" ht="13.5" hidden="false" customHeight="false" outlineLevel="0" collapsed="false">
      <c r="A845" s="401" t="s">
        <v>6788</v>
      </c>
      <c r="B845" s="401" t="s">
        <v>6789</v>
      </c>
      <c r="C845" s="401" t="s">
        <v>7076</v>
      </c>
      <c r="D845" s="401" t="s">
        <v>7077</v>
      </c>
      <c r="E845" s="402"/>
      <c r="F845" s="401"/>
      <c r="G845" s="401" t="n">
        <v>89211</v>
      </c>
      <c r="H845" s="401" t="s">
        <v>7260</v>
      </c>
      <c r="I845" s="401" t="s">
        <v>690</v>
      </c>
      <c r="J845" s="401" t="s">
        <v>6404</v>
      </c>
      <c r="K845" s="402" t="n">
        <v>4.14</v>
      </c>
      <c r="L845" s="401" t="s">
        <v>6405</v>
      </c>
    </row>
    <row r="846" customFormat="false" ht="13.5" hidden="false" customHeight="false" outlineLevel="0" collapsed="false">
      <c r="A846" s="401" t="s">
        <v>6788</v>
      </c>
      <c r="B846" s="401" t="s">
        <v>6789</v>
      </c>
      <c r="C846" s="401" t="s">
        <v>7076</v>
      </c>
      <c r="D846" s="401" t="s">
        <v>7077</v>
      </c>
      <c r="E846" s="402"/>
      <c r="F846" s="401"/>
      <c r="G846" s="401" t="n">
        <v>89212</v>
      </c>
      <c r="H846" s="401" t="s">
        <v>7261</v>
      </c>
      <c r="I846" s="401" t="s">
        <v>690</v>
      </c>
      <c r="J846" s="401" t="s">
        <v>6404</v>
      </c>
      <c r="K846" s="402" t="n">
        <v>28.3</v>
      </c>
      <c r="L846" s="401" t="s">
        <v>6405</v>
      </c>
    </row>
    <row r="847" customFormat="false" ht="13.5" hidden="false" customHeight="false" outlineLevel="0" collapsed="false">
      <c r="A847" s="401" t="s">
        <v>6788</v>
      </c>
      <c r="B847" s="401" t="s">
        <v>6789</v>
      </c>
      <c r="C847" s="401" t="s">
        <v>7076</v>
      </c>
      <c r="D847" s="401" t="s">
        <v>7077</v>
      </c>
      <c r="E847" s="402"/>
      <c r="F847" s="401"/>
      <c r="G847" s="401" t="n">
        <v>89213</v>
      </c>
      <c r="H847" s="401" t="s">
        <v>7262</v>
      </c>
      <c r="I847" s="401" t="s">
        <v>690</v>
      </c>
      <c r="J847" s="401" t="s">
        <v>6404</v>
      </c>
      <c r="K847" s="402" t="n">
        <v>4.45</v>
      </c>
      <c r="L847" s="401" t="s">
        <v>6405</v>
      </c>
    </row>
    <row r="848" customFormat="false" ht="13.5" hidden="false" customHeight="false" outlineLevel="0" collapsed="false">
      <c r="A848" s="401" t="s">
        <v>6788</v>
      </c>
      <c r="B848" s="401" t="s">
        <v>6789</v>
      </c>
      <c r="C848" s="401" t="s">
        <v>7076</v>
      </c>
      <c r="D848" s="401" t="s">
        <v>7077</v>
      </c>
      <c r="E848" s="402"/>
      <c r="F848" s="401"/>
      <c r="G848" s="401" t="n">
        <v>89214</v>
      </c>
      <c r="H848" s="401" t="s">
        <v>7263</v>
      </c>
      <c r="I848" s="401" t="s">
        <v>690</v>
      </c>
      <c r="J848" s="401" t="s">
        <v>6404</v>
      </c>
      <c r="K848" s="402" t="n">
        <v>26.57</v>
      </c>
      <c r="L848" s="401" t="s">
        <v>6405</v>
      </c>
    </row>
    <row r="849" customFormat="false" ht="13.5" hidden="false" customHeight="false" outlineLevel="0" collapsed="false">
      <c r="A849" s="401" t="s">
        <v>6788</v>
      </c>
      <c r="B849" s="401" t="s">
        <v>6789</v>
      </c>
      <c r="C849" s="401" t="s">
        <v>7076</v>
      </c>
      <c r="D849" s="401" t="s">
        <v>7077</v>
      </c>
      <c r="E849" s="402"/>
      <c r="F849" s="401"/>
      <c r="G849" s="401" t="n">
        <v>89215</v>
      </c>
      <c r="H849" s="401" t="s">
        <v>7264</v>
      </c>
      <c r="I849" s="401" t="s">
        <v>690</v>
      </c>
      <c r="J849" s="401" t="s">
        <v>6979</v>
      </c>
      <c r="K849" s="402" t="n">
        <v>115.77</v>
      </c>
      <c r="L849" s="401" t="s">
        <v>6405</v>
      </c>
    </row>
    <row r="850" customFormat="false" ht="13.5" hidden="false" customHeight="false" outlineLevel="0" collapsed="false">
      <c r="A850" s="401" t="s">
        <v>6788</v>
      </c>
      <c r="B850" s="401" t="s">
        <v>6789</v>
      </c>
      <c r="C850" s="401" t="s">
        <v>7076</v>
      </c>
      <c r="D850" s="401" t="s">
        <v>7077</v>
      </c>
      <c r="E850" s="402"/>
      <c r="F850" s="401"/>
      <c r="G850" s="401" t="n">
        <v>89221</v>
      </c>
      <c r="H850" s="401" t="s">
        <v>7265</v>
      </c>
      <c r="I850" s="401" t="s">
        <v>690</v>
      </c>
      <c r="J850" s="401" t="s">
        <v>6476</v>
      </c>
      <c r="K850" s="402" t="n">
        <v>1.43</v>
      </c>
      <c r="L850" s="401" t="s">
        <v>6405</v>
      </c>
    </row>
    <row r="851" customFormat="false" ht="13.5" hidden="false" customHeight="false" outlineLevel="0" collapsed="false">
      <c r="A851" s="401" t="s">
        <v>6788</v>
      </c>
      <c r="B851" s="401" t="s">
        <v>6789</v>
      </c>
      <c r="C851" s="401" t="s">
        <v>7076</v>
      </c>
      <c r="D851" s="401" t="s">
        <v>7077</v>
      </c>
      <c r="E851" s="402"/>
      <c r="F851" s="401"/>
      <c r="G851" s="401" t="n">
        <v>89222</v>
      </c>
      <c r="H851" s="401" t="s">
        <v>7266</v>
      </c>
      <c r="I851" s="401" t="s">
        <v>690</v>
      </c>
      <c r="J851" s="401" t="s">
        <v>6476</v>
      </c>
      <c r="K851" s="402" t="n">
        <v>0.16</v>
      </c>
      <c r="L851" s="401" t="s">
        <v>6405</v>
      </c>
    </row>
    <row r="852" customFormat="false" ht="13.5" hidden="false" customHeight="false" outlineLevel="0" collapsed="false">
      <c r="A852" s="401" t="s">
        <v>6788</v>
      </c>
      <c r="B852" s="401" t="s">
        <v>6789</v>
      </c>
      <c r="C852" s="401" t="s">
        <v>7076</v>
      </c>
      <c r="D852" s="401" t="s">
        <v>7077</v>
      </c>
      <c r="E852" s="402"/>
      <c r="F852" s="401"/>
      <c r="G852" s="401" t="n">
        <v>89223</v>
      </c>
      <c r="H852" s="401" t="s">
        <v>7267</v>
      </c>
      <c r="I852" s="401" t="s">
        <v>690</v>
      </c>
      <c r="J852" s="401" t="s">
        <v>6476</v>
      </c>
      <c r="K852" s="402" t="n">
        <v>1.56</v>
      </c>
      <c r="L852" s="401" t="s">
        <v>6405</v>
      </c>
    </row>
    <row r="853" customFormat="false" ht="13.5" hidden="false" customHeight="false" outlineLevel="0" collapsed="false">
      <c r="A853" s="401" t="s">
        <v>6788</v>
      </c>
      <c r="B853" s="401" t="s">
        <v>6789</v>
      </c>
      <c r="C853" s="401" t="s">
        <v>7076</v>
      </c>
      <c r="D853" s="401" t="s">
        <v>7077</v>
      </c>
      <c r="E853" s="402"/>
      <c r="F853" s="401"/>
      <c r="G853" s="401" t="n">
        <v>89224</v>
      </c>
      <c r="H853" s="401" t="s">
        <v>7268</v>
      </c>
      <c r="I853" s="401" t="s">
        <v>690</v>
      </c>
      <c r="J853" s="401" t="s">
        <v>6476</v>
      </c>
      <c r="K853" s="402" t="n">
        <v>1.4</v>
      </c>
      <c r="L853" s="401" t="s">
        <v>6405</v>
      </c>
    </row>
    <row r="854" customFormat="false" ht="13.5" hidden="false" customHeight="false" outlineLevel="0" collapsed="false">
      <c r="A854" s="401" t="s">
        <v>6788</v>
      </c>
      <c r="B854" s="401" t="s">
        <v>6789</v>
      </c>
      <c r="C854" s="401" t="s">
        <v>7076</v>
      </c>
      <c r="D854" s="401" t="s">
        <v>7077</v>
      </c>
      <c r="E854" s="402"/>
      <c r="F854" s="401"/>
      <c r="G854" s="401" t="n">
        <v>89228</v>
      </c>
      <c r="H854" s="401" t="s">
        <v>7269</v>
      </c>
      <c r="I854" s="401" t="s">
        <v>690</v>
      </c>
      <c r="J854" s="401" t="s">
        <v>6404</v>
      </c>
      <c r="K854" s="402" t="n">
        <v>41.74</v>
      </c>
      <c r="L854" s="401" t="s">
        <v>6405</v>
      </c>
    </row>
    <row r="855" customFormat="false" ht="13.5" hidden="false" customHeight="false" outlineLevel="0" collapsed="false">
      <c r="A855" s="401" t="s">
        <v>6788</v>
      </c>
      <c r="B855" s="401" t="s">
        <v>6789</v>
      </c>
      <c r="C855" s="401" t="s">
        <v>7076</v>
      </c>
      <c r="D855" s="401" t="s">
        <v>7077</v>
      </c>
      <c r="E855" s="402"/>
      <c r="F855" s="401"/>
      <c r="G855" s="401" t="n">
        <v>89229</v>
      </c>
      <c r="H855" s="401" t="s">
        <v>7270</v>
      </c>
      <c r="I855" s="401" t="s">
        <v>690</v>
      </c>
      <c r="J855" s="401" t="s">
        <v>6404</v>
      </c>
      <c r="K855" s="402" t="n">
        <v>7.51</v>
      </c>
      <c r="L855" s="401" t="s">
        <v>6405</v>
      </c>
    </row>
    <row r="856" customFormat="false" ht="13.5" hidden="false" customHeight="false" outlineLevel="0" collapsed="false">
      <c r="A856" s="401" t="s">
        <v>6788</v>
      </c>
      <c r="B856" s="401" t="s">
        <v>6789</v>
      </c>
      <c r="C856" s="401" t="s">
        <v>7076</v>
      </c>
      <c r="D856" s="401" t="s">
        <v>7077</v>
      </c>
      <c r="E856" s="402"/>
      <c r="F856" s="401"/>
      <c r="G856" s="401" t="n">
        <v>89230</v>
      </c>
      <c r="H856" s="401" t="s">
        <v>7271</v>
      </c>
      <c r="I856" s="401" t="s">
        <v>690</v>
      </c>
      <c r="J856" s="401" t="s">
        <v>6404</v>
      </c>
      <c r="K856" s="402" t="n">
        <v>139.11</v>
      </c>
      <c r="L856" s="401" t="s">
        <v>6405</v>
      </c>
    </row>
    <row r="857" customFormat="false" ht="13.5" hidden="false" customHeight="false" outlineLevel="0" collapsed="false">
      <c r="A857" s="401" t="s">
        <v>6788</v>
      </c>
      <c r="B857" s="401" t="s">
        <v>6789</v>
      </c>
      <c r="C857" s="401" t="s">
        <v>7076</v>
      </c>
      <c r="D857" s="401" t="s">
        <v>7077</v>
      </c>
      <c r="E857" s="402"/>
      <c r="F857" s="401"/>
      <c r="G857" s="401" t="n">
        <v>89231</v>
      </c>
      <c r="H857" s="401" t="s">
        <v>7272</v>
      </c>
      <c r="I857" s="401" t="s">
        <v>690</v>
      </c>
      <c r="J857" s="401" t="s">
        <v>6404</v>
      </c>
      <c r="K857" s="402" t="n">
        <v>22.04</v>
      </c>
      <c r="L857" s="401" t="s">
        <v>6405</v>
      </c>
    </row>
    <row r="858" customFormat="false" ht="13.5" hidden="false" customHeight="false" outlineLevel="0" collapsed="false">
      <c r="A858" s="401" t="s">
        <v>6788</v>
      </c>
      <c r="B858" s="401" t="s">
        <v>6789</v>
      </c>
      <c r="C858" s="401" t="s">
        <v>7076</v>
      </c>
      <c r="D858" s="401" t="s">
        <v>7077</v>
      </c>
      <c r="E858" s="402"/>
      <c r="F858" s="401"/>
      <c r="G858" s="401" t="n">
        <v>89232</v>
      </c>
      <c r="H858" s="401" t="s">
        <v>7273</v>
      </c>
      <c r="I858" s="401" t="s">
        <v>690</v>
      </c>
      <c r="J858" s="401" t="s">
        <v>6404</v>
      </c>
      <c r="K858" s="402" t="n">
        <v>248.14</v>
      </c>
      <c r="L858" s="401" t="s">
        <v>6405</v>
      </c>
    </row>
    <row r="859" customFormat="false" ht="13.5" hidden="false" customHeight="false" outlineLevel="0" collapsed="false">
      <c r="A859" s="401" t="s">
        <v>6788</v>
      </c>
      <c r="B859" s="401" t="s">
        <v>6789</v>
      </c>
      <c r="C859" s="401" t="s">
        <v>7076</v>
      </c>
      <c r="D859" s="401" t="s">
        <v>7077</v>
      </c>
      <c r="E859" s="402"/>
      <c r="F859" s="401"/>
      <c r="G859" s="401" t="n">
        <v>89233</v>
      </c>
      <c r="H859" s="401" t="s">
        <v>7274</v>
      </c>
      <c r="I859" s="401" t="s">
        <v>690</v>
      </c>
      <c r="J859" s="401" t="s">
        <v>6979</v>
      </c>
      <c r="K859" s="402" t="n">
        <v>208.35</v>
      </c>
      <c r="L859" s="401" t="s">
        <v>6405</v>
      </c>
    </row>
    <row r="860" customFormat="false" ht="13.5" hidden="false" customHeight="false" outlineLevel="0" collapsed="false">
      <c r="A860" s="401" t="s">
        <v>6788</v>
      </c>
      <c r="B860" s="401" t="s">
        <v>6789</v>
      </c>
      <c r="C860" s="401" t="s">
        <v>7076</v>
      </c>
      <c r="D860" s="401" t="s">
        <v>7077</v>
      </c>
      <c r="E860" s="402"/>
      <c r="F860" s="401"/>
      <c r="G860" s="401" t="n">
        <v>89236</v>
      </c>
      <c r="H860" s="401" t="s">
        <v>7275</v>
      </c>
      <c r="I860" s="401" t="s">
        <v>690</v>
      </c>
      <c r="J860" s="401" t="s">
        <v>6404</v>
      </c>
      <c r="K860" s="402" t="n">
        <v>324.97</v>
      </c>
      <c r="L860" s="401" t="s">
        <v>6405</v>
      </c>
    </row>
    <row r="861" customFormat="false" ht="13.5" hidden="false" customHeight="false" outlineLevel="0" collapsed="false">
      <c r="A861" s="401" t="s">
        <v>6788</v>
      </c>
      <c r="B861" s="401" t="s">
        <v>6789</v>
      </c>
      <c r="C861" s="401" t="s">
        <v>7076</v>
      </c>
      <c r="D861" s="401" t="s">
        <v>7077</v>
      </c>
      <c r="E861" s="402"/>
      <c r="F861" s="401"/>
      <c r="G861" s="401" t="n">
        <v>89237</v>
      </c>
      <c r="H861" s="401" t="s">
        <v>7276</v>
      </c>
      <c r="I861" s="401" t="s">
        <v>690</v>
      </c>
      <c r="J861" s="401" t="s">
        <v>6404</v>
      </c>
      <c r="K861" s="402" t="n">
        <v>51.49</v>
      </c>
      <c r="L861" s="401" t="s">
        <v>6405</v>
      </c>
    </row>
    <row r="862" customFormat="false" ht="13.5" hidden="false" customHeight="false" outlineLevel="0" collapsed="false">
      <c r="A862" s="401" t="s">
        <v>6788</v>
      </c>
      <c r="B862" s="401" t="s">
        <v>6789</v>
      </c>
      <c r="C862" s="401" t="s">
        <v>7076</v>
      </c>
      <c r="D862" s="401" t="s">
        <v>7077</v>
      </c>
      <c r="E862" s="402"/>
      <c r="F862" s="401"/>
      <c r="G862" s="401" t="n">
        <v>89238</v>
      </c>
      <c r="H862" s="401" t="s">
        <v>7277</v>
      </c>
      <c r="I862" s="401" t="s">
        <v>690</v>
      </c>
      <c r="J862" s="401" t="s">
        <v>6404</v>
      </c>
      <c r="K862" s="402" t="n">
        <v>579.67</v>
      </c>
      <c r="L862" s="401" t="s">
        <v>6405</v>
      </c>
    </row>
    <row r="863" customFormat="false" ht="13.5" hidden="false" customHeight="false" outlineLevel="0" collapsed="false">
      <c r="A863" s="401" t="s">
        <v>6788</v>
      </c>
      <c r="B863" s="401" t="s">
        <v>6789</v>
      </c>
      <c r="C863" s="401" t="s">
        <v>7076</v>
      </c>
      <c r="D863" s="401" t="s">
        <v>7077</v>
      </c>
      <c r="E863" s="402"/>
      <c r="F863" s="401"/>
      <c r="G863" s="401" t="n">
        <v>89239</v>
      </c>
      <c r="H863" s="401" t="s">
        <v>7278</v>
      </c>
      <c r="I863" s="401" t="s">
        <v>690</v>
      </c>
      <c r="J863" s="401" t="s">
        <v>6979</v>
      </c>
      <c r="K863" s="402" t="n">
        <v>550.99</v>
      </c>
      <c r="L863" s="401" t="s">
        <v>6405</v>
      </c>
    </row>
    <row r="864" customFormat="false" ht="13.5" hidden="false" customHeight="false" outlineLevel="0" collapsed="false">
      <c r="A864" s="401" t="s">
        <v>6788</v>
      </c>
      <c r="B864" s="401" t="s">
        <v>6789</v>
      </c>
      <c r="C864" s="401" t="s">
        <v>7076</v>
      </c>
      <c r="D864" s="401" t="s">
        <v>7077</v>
      </c>
      <c r="E864" s="402"/>
      <c r="F864" s="401"/>
      <c r="G864" s="401" t="n">
        <v>89240</v>
      </c>
      <c r="H864" s="401" t="s">
        <v>7279</v>
      </c>
      <c r="I864" s="401" t="s">
        <v>690</v>
      </c>
      <c r="J864" s="401" t="s">
        <v>6404</v>
      </c>
      <c r="K864" s="402" t="n">
        <v>99.73</v>
      </c>
      <c r="L864" s="401" t="s">
        <v>6405</v>
      </c>
    </row>
    <row r="865" customFormat="false" ht="13.5" hidden="false" customHeight="false" outlineLevel="0" collapsed="false">
      <c r="A865" s="401" t="s">
        <v>6788</v>
      </c>
      <c r="B865" s="401" t="s">
        <v>6789</v>
      </c>
      <c r="C865" s="401" t="s">
        <v>7076</v>
      </c>
      <c r="D865" s="401" t="s">
        <v>7077</v>
      </c>
      <c r="E865" s="402"/>
      <c r="F865" s="401"/>
      <c r="G865" s="401" t="n">
        <v>89241</v>
      </c>
      <c r="H865" s="401" t="s">
        <v>7280</v>
      </c>
      <c r="I865" s="401" t="s">
        <v>690</v>
      </c>
      <c r="J865" s="401" t="s">
        <v>6404</v>
      </c>
      <c r="K865" s="402" t="n">
        <v>17.95</v>
      </c>
      <c r="L865" s="401" t="s">
        <v>6405</v>
      </c>
    </row>
    <row r="866" customFormat="false" ht="13.5" hidden="false" customHeight="false" outlineLevel="0" collapsed="false">
      <c r="A866" s="401" t="s">
        <v>6788</v>
      </c>
      <c r="B866" s="401" t="s">
        <v>6789</v>
      </c>
      <c r="C866" s="401" t="s">
        <v>7076</v>
      </c>
      <c r="D866" s="401" t="s">
        <v>7077</v>
      </c>
      <c r="E866" s="402"/>
      <c r="F866" s="401"/>
      <c r="G866" s="401" t="n">
        <v>89246</v>
      </c>
      <c r="H866" s="401" t="s">
        <v>7281</v>
      </c>
      <c r="I866" s="401" t="s">
        <v>690</v>
      </c>
      <c r="J866" s="401" t="s">
        <v>6404</v>
      </c>
      <c r="K866" s="402" t="n">
        <v>282.38</v>
      </c>
      <c r="L866" s="401" t="s">
        <v>6405</v>
      </c>
    </row>
    <row r="867" customFormat="false" ht="13.5" hidden="false" customHeight="false" outlineLevel="0" collapsed="false">
      <c r="A867" s="401" t="s">
        <v>6788</v>
      </c>
      <c r="B867" s="401" t="s">
        <v>6789</v>
      </c>
      <c r="C867" s="401" t="s">
        <v>7076</v>
      </c>
      <c r="D867" s="401" t="s">
        <v>7077</v>
      </c>
      <c r="E867" s="402"/>
      <c r="F867" s="401"/>
      <c r="G867" s="401" t="n">
        <v>89247</v>
      </c>
      <c r="H867" s="401" t="s">
        <v>7282</v>
      </c>
      <c r="I867" s="401" t="s">
        <v>690</v>
      </c>
      <c r="J867" s="401" t="s">
        <v>6404</v>
      </c>
      <c r="K867" s="402" t="n">
        <v>44.74</v>
      </c>
      <c r="L867" s="401" t="s">
        <v>6405</v>
      </c>
    </row>
    <row r="868" customFormat="false" ht="13.5" hidden="false" customHeight="false" outlineLevel="0" collapsed="false">
      <c r="A868" s="401" t="s">
        <v>6788</v>
      </c>
      <c r="B868" s="401" t="s">
        <v>6789</v>
      </c>
      <c r="C868" s="401" t="s">
        <v>7076</v>
      </c>
      <c r="D868" s="401" t="s">
        <v>7077</v>
      </c>
      <c r="E868" s="402"/>
      <c r="F868" s="401"/>
      <c r="G868" s="401" t="n">
        <v>89248</v>
      </c>
      <c r="H868" s="401" t="s">
        <v>7283</v>
      </c>
      <c r="I868" s="401" t="s">
        <v>690</v>
      </c>
      <c r="J868" s="401" t="s">
        <v>6404</v>
      </c>
      <c r="K868" s="402" t="n">
        <v>503.69</v>
      </c>
      <c r="L868" s="401" t="s">
        <v>6405</v>
      </c>
    </row>
    <row r="869" customFormat="false" ht="13.5" hidden="false" customHeight="false" outlineLevel="0" collapsed="false">
      <c r="A869" s="401" t="s">
        <v>6788</v>
      </c>
      <c r="B869" s="401" t="s">
        <v>6789</v>
      </c>
      <c r="C869" s="401" t="s">
        <v>7076</v>
      </c>
      <c r="D869" s="401" t="s">
        <v>7077</v>
      </c>
      <c r="E869" s="402"/>
      <c r="F869" s="401"/>
      <c r="G869" s="401" t="n">
        <v>89249</v>
      </c>
      <c r="H869" s="401" t="s">
        <v>7284</v>
      </c>
      <c r="I869" s="401" t="s">
        <v>690</v>
      </c>
      <c r="J869" s="401" t="s">
        <v>6979</v>
      </c>
      <c r="K869" s="402" t="n">
        <v>469.68</v>
      </c>
      <c r="L869" s="401" t="s">
        <v>6405</v>
      </c>
    </row>
    <row r="870" customFormat="false" ht="13.5" hidden="false" customHeight="false" outlineLevel="0" collapsed="false">
      <c r="A870" s="401" t="s">
        <v>6788</v>
      </c>
      <c r="B870" s="401" t="s">
        <v>6789</v>
      </c>
      <c r="C870" s="401" t="s">
        <v>7076</v>
      </c>
      <c r="D870" s="401" t="s">
        <v>7077</v>
      </c>
      <c r="E870" s="402"/>
      <c r="F870" s="401"/>
      <c r="G870" s="401" t="n">
        <v>89253</v>
      </c>
      <c r="H870" s="401" t="s">
        <v>7285</v>
      </c>
      <c r="I870" s="401" t="s">
        <v>690</v>
      </c>
      <c r="J870" s="401" t="s">
        <v>6404</v>
      </c>
      <c r="K870" s="402" t="n">
        <v>81.72</v>
      </c>
      <c r="L870" s="401" t="s">
        <v>6405</v>
      </c>
    </row>
    <row r="871" customFormat="false" ht="13.5" hidden="false" customHeight="false" outlineLevel="0" collapsed="false">
      <c r="A871" s="401" t="s">
        <v>6788</v>
      </c>
      <c r="B871" s="401" t="s">
        <v>6789</v>
      </c>
      <c r="C871" s="401" t="s">
        <v>7076</v>
      </c>
      <c r="D871" s="401" t="s">
        <v>7077</v>
      </c>
      <c r="E871" s="402"/>
      <c r="F871" s="401"/>
      <c r="G871" s="401" t="n">
        <v>89254</v>
      </c>
      <c r="H871" s="401" t="s">
        <v>7286</v>
      </c>
      <c r="I871" s="401" t="s">
        <v>690</v>
      </c>
      <c r="J871" s="401" t="s">
        <v>6404</v>
      </c>
      <c r="K871" s="402" t="n">
        <v>14.71</v>
      </c>
      <c r="L871" s="401" t="s">
        <v>6405</v>
      </c>
    </row>
    <row r="872" customFormat="false" ht="13.5" hidden="false" customHeight="false" outlineLevel="0" collapsed="false">
      <c r="A872" s="401" t="s">
        <v>6788</v>
      </c>
      <c r="B872" s="401" t="s">
        <v>6789</v>
      </c>
      <c r="C872" s="401" t="s">
        <v>7076</v>
      </c>
      <c r="D872" s="401" t="s">
        <v>7077</v>
      </c>
      <c r="E872" s="402"/>
      <c r="F872" s="401"/>
      <c r="G872" s="401" t="n">
        <v>89255</v>
      </c>
      <c r="H872" s="401" t="s">
        <v>7287</v>
      </c>
      <c r="I872" s="401" t="s">
        <v>690</v>
      </c>
      <c r="J872" s="401" t="s">
        <v>6404</v>
      </c>
      <c r="K872" s="402" t="n">
        <v>131.38</v>
      </c>
      <c r="L872" s="401" t="s">
        <v>6405</v>
      </c>
    </row>
    <row r="873" customFormat="false" ht="13.5" hidden="false" customHeight="false" outlineLevel="0" collapsed="false">
      <c r="A873" s="401" t="s">
        <v>6788</v>
      </c>
      <c r="B873" s="401" t="s">
        <v>6789</v>
      </c>
      <c r="C873" s="401" t="s">
        <v>7076</v>
      </c>
      <c r="D873" s="401" t="s">
        <v>7077</v>
      </c>
      <c r="E873" s="402"/>
      <c r="F873" s="401"/>
      <c r="G873" s="401" t="n">
        <v>89256</v>
      </c>
      <c r="H873" s="401" t="s">
        <v>7288</v>
      </c>
      <c r="I873" s="401" t="s">
        <v>690</v>
      </c>
      <c r="J873" s="401" t="s">
        <v>6979</v>
      </c>
      <c r="K873" s="402" t="n">
        <v>105.7</v>
      </c>
      <c r="L873" s="401" t="s">
        <v>6405</v>
      </c>
    </row>
    <row r="874" customFormat="false" ht="13.5" hidden="false" customHeight="false" outlineLevel="0" collapsed="false">
      <c r="A874" s="401" t="s">
        <v>6788</v>
      </c>
      <c r="B874" s="401" t="s">
        <v>6789</v>
      </c>
      <c r="C874" s="401" t="s">
        <v>7076</v>
      </c>
      <c r="D874" s="401" t="s">
        <v>7077</v>
      </c>
      <c r="E874" s="402"/>
      <c r="F874" s="401"/>
      <c r="G874" s="401" t="n">
        <v>89259</v>
      </c>
      <c r="H874" s="401" t="s">
        <v>7289</v>
      </c>
      <c r="I874" s="401" t="s">
        <v>690</v>
      </c>
      <c r="J874" s="401" t="s">
        <v>6404</v>
      </c>
      <c r="K874" s="402" t="n">
        <v>23.76</v>
      </c>
      <c r="L874" s="401" t="s">
        <v>6405</v>
      </c>
    </row>
    <row r="875" customFormat="false" ht="13.5" hidden="false" customHeight="false" outlineLevel="0" collapsed="false">
      <c r="A875" s="401" t="s">
        <v>6788</v>
      </c>
      <c r="B875" s="401" t="s">
        <v>6789</v>
      </c>
      <c r="C875" s="401" t="s">
        <v>7076</v>
      </c>
      <c r="D875" s="401" t="s">
        <v>7077</v>
      </c>
      <c r="E875" s="402"/>
      <c r="F875" s="401"/>
      <c r="G875" s="401" t="n">
        <v>89260</v>
      </c>
      <c r="H875" s="401" t="s">
        <v>7290</v>
      </c>
      <c r="I875" s="401" t="s">
        <v>690</v>
      </c>
      <c r="J875" s="401" t="s">
        <v>6404</v>
      </c>
      <c r="K875" s="402" t="n">
        <v>4.39</v>
      </c>
      <c r="L875" s="401" t="s">
        <v>6405</v>
      </c>
    </row>
    <row r="876" customFormat="false" ht="13.5" hidden="false" customHeight="false" outlineLevel="0" collapsed="false">
      <c r="A876" s="401" t="s">
        <v>6788</v>
      </c>
      <c r="B876" s="401" t="s">
        <v>6789</v>
      </c>
      <c r="C876" s="401" t="s">
        <v>7076</v>
      </c>
      <c r="D876" s="401" t="s">
        <v>7077</v>
      </c>
      <c r="E876" s="402"/>
      <c r="F876" s="401"/>
      <c r="G876" s="401" t="n">
        <v>89262</v>
      </c>
      <c r="H876" s="401" t="s">
        <v>7291</v>
      </c>
      <c r="I876" s="401" t="s">
        <v>690</v>
      </c>
      <c r="J876" s="401" t="s">
        <v>6404</v>
      </c>
      <c r="K876" s="402" t="n">
        <v>39.84</v>
      </c>
      <c r="L876" s="401" t="s">
        <v>6405</v>
      </c>
    </row>
    <row r="877" customFormat="false" ht="13.5" hidden="false" customHeight="false" outlineLevel="0" collapsed="false">
      <c r="A877" s="401" t="s">
        <v>6788</v>
      </c>
      <c r="B877" s="401" t="s">
        <v>6789</v>
      </c>
      <c r="C877" s="401" t="s">
        <v>7076</v>
      </c>
      <c r="D877" s="401" t="s">
        <v>7077</v>
      </c>
      <c r="E877" s="402"/>
      <c r="F877" s="401"/>
      <c r="G877" s="401" t="n">
        <v>89264</v>
      </c>
      <c r="H877" s="401" t="s">
        <v>7292</v>
      </c>
      <c r="I877" s="401" t="s">
        <v>690</v>
      </c>
      <c r="J877" s="401" t="s">
        <v>6404</v>
      </c>
      <c r="K877" s="402" t="n">
        <v>17.79</v>
      </c>
      <c r="L877" s="401" t="s">
        <v>6405</v>
      </c>
    </row>
    <row r="878" customFormat="false" ht="13.5" hidden="false" customHeight="false" outlineLevel="0" collapsed="false">
      <c r="A878" s="401" t="s">
        <v>6788</v>
      </c>
      <c r="B878" s="401" t="s">
        <v>6789</v>
      </c>
      <c r="C878" s="401" t="s">
        <v>7076</v>
      </c>
      <c r="D878" s="401" t="s">
        <v>7077</v>
      </c>
      <c r="E878" s="402"/>
      <c r="F878" s="401"/>
      <c r="G878" s="401" t="n">
        <v>89265</v>
      </c>
      <c r="H878" s="401" t="s">
        <v>7293</v>
      </c>
      <c r="I878" s="401" t="s">
        <v>690</v>
      </c>
      <c r="J878" s="401" t="s">
        <v>6404</v>
      </c>
      <c r="K878" s="402" t="n">
        <v>3.6</v>
      </c>
      <c r="L878" s="401" t="s">
        <v>6405</v>
      </c>
    </row>
    <row r="879" customFormat="false" ht="13.5" hidden="false" customHeight="false" outlineLevel="0" collapsed="false">
      <c r="A879" s="401" t="s">
        <v>6788</v>
      </c>
      <c r="B879" s="401" t="s">
        <v>6789</v>
      </c>
      <c r="C879" s="401" t="s">
        <v>7076</v>
      </c>
      <c r="D879" s="401" t="s">
        <v>7077</v>
      </c>
      <c r="E879" s="402"/>
      <c r="F879" s="401"/>
      <c r="G879" s="401" t="n">
        <v>89266</v>
      </c>
      <c r="H879" s="401" t="s">
        <v>7294</v>
      </c>
      <c r="I879" s="401" t="s">
        <v>690</v>
      </c>
      <c r="J879" s="401" t="s">
        <v>6404</v>
      </c>
      <c r="K879" s="402" t="n">
        <v>2.85</v>
      </c>
      <c r="L879" s="401" t="s">
        <v>6405</v>
      </c>
    </row>
    <row r="880" customFormat="false" ht="13.5" hidden="false" customHeight="false" outlineLevel="0" collapsed="false">
      <c r="A880" s="401" t="s">
        <v>6788</v>
      </c>
      <c r="B880" s="401" t="s">
        <v>6789</v>
      </c>
      <c r="C880" s="401" t="s">
        <v>7076</v>
      </c>
      <c r="D880" s="401" t="s">
        <v>7077</v>
      </c>
      <c r="E880" s="402"/>
      <c r="F880" s="401"/>
      <c r="G880" s="401" t="n">
        <v>89267</v>
      </c>
      <c r="H880" s="401" t="s">
        <v>7295</v>
      </c>
      <c r="I880" s="401" t="s">
        <v>690</v>
      </c>
      <c r="J880" s="401" t="s">
        <v>6404</v>
      </c>
      <c r="K880" s="402" t="n">
        <v>49.27</v>
      </c>
      <c r="L880" s="401" t="s">
        <v>6405</v>
      </c>
    </row>
    <row r="881" customFormat="false" ht="13.5" hidden="false" customHeight="false" outlineLevel="0" collapsed="false">
      <c r="A881" s="401" t="s">
        <v>6788</v>
      </c>
      <c r="B881" s="401" t="s">
        <v>6789</v>
      </c>
      <c r="C881" s="401" t="s">
        <v>7076</v>
      </c>
      <c r="D881" s="401" t="s">
        <v>7077</v>
      </c>
      <c r="E881" s="402"/>
      <c r="F881" s="401"/>
      <c r="G881" s="401" t="n">
        <v>89268</v>
      </c>
      <c r="H881" s="401" t="s">
        <v>7296</v>
      </c>
      <c r="I881" s="401" t="s">
        <v>690</v>
      </c>
      <c r="J881" s="401" t="s">
        <v>6404</v>
      </c>
      <c r="K881" s="402" t="n">
        <v>8.86</v>
      </c>
      <c r="L881" s="401" t="s">
        <v>6405</v>
      </c>
    </row>
    <row r="882" customFormat="false" ht="13.5" hidden="false" customHeight="false" outlineLevel="0" collapsed="false">
      <c r="A882" s="401" t="s">
        <v>6788</v>
      </c>
      <c r="B882" s="401" t="s">
        <v>6789</v>
      </c>
      <c r="C882" s="401" t="s">
        <v>7076</v>
      </c>
      <c r="D882" s="401" t="s">
        <v>7077</v>
      </c>
      <c r="E882" s="402"/>
      <c r="F882" s="401"/>
      <c r="G882" s="401" t="n">
        <v>89269</v>
      </c>
      <c r="H882" s="401" t="s">
        <v>7297</v>
      </c>
      <c r="I882" s="401" t="s">
        <v>690</v>
      </c>
      <c r="J882" s="401" t="s">
        <v>6404</v>
      </c>
      <c r="K882" s="402" t="n">
        <v>7.02</v>
      </c>
      <c r="L882" s="401" t="s">
        <v>6405</v>
      </c>
    </row>
    <row r="883" customFormat="false" ht="13.5" hidden="false" customHeight="false" outlineLevel="0" collapsed="false">
      <c r="A883" s="401" t="s">
        <v>6788</v>
      </c>
      <c r="B883" s="401" t="s">
        <v>6789</v>
      </c>
      <c r="C883" s="401" t="s">
        <v>7076</v>
      </c>
      <c r="D883" s="401" t="s">
        <v>7077</v>
      </c>
      <c r="E883" s="402"/>
      <c r="F883" s="401"/>
      <c r="G883" s="401" t="n">
        <v>89270</v>
      </c>
      <c r="H883" s="401" t="s">
        <v>7298</v>
      </c>
      <c r="I883" s="401" t="s">
        <v>690</v>
      </c>
      <c r="J883" s="401" t="s">
        <v>6404</v>
      </c>
      <c r="K883" s="402" t="n">
        <v>79.2</v>
      </c>
      <c r="L883" s="401" t="s">
        <v>6405</v>
      </c>
    </row>
    <row r="884" customFormat="false" ht="13.5" hidden="false" customHeight="false" outlineLevel="0" collapsed="false">
      <c r="A884" s="401" t="s">
        <v>6788</v>
      </c>
      <c r="B884" s="401" t="s">
        <v>6789</v>
      </c>
      <c r="C884" s="401" t="s">
        <v>7076</v>
      </c>
      <c r="D884" s="401" t="s">
        <v>7077</v>
      </c>
      <c r="E884" s="402"/>
      <c r="F884" s="401"/>
      <c r="G884" s="401" t="n">
        <v>89271</v>
      </c>
      <c r="H884" s="401" t="s">
        <v>7299</v>
      </c>
      <c r="I884" s="401" t="s">
        <v>690</v>
      </c>
      <c r="J884" s="401" t="s">
        <v>6979</v>
      </c>
      <c r="K884" s="402" t="n">
        <v>36.18</v>
      </c>
      <c r="L884" s="401" t="s">
        <v>6405</v>
      </c>
    </row>
    <row r="885" customFormat="false" ht="13.5" hidden="false" customHeight="false" outlineLevel="0" collapsed="false">
      <c r="A885" s="401" t="s">
        <v>6788</v>
      </c>
      <c r="B885" s="401" t="s">
        <v>6789</v>
      </c>
      <c r="C885" s="401" t="s">
        <v>7076</v>
      </c>
      <c r="D885" s="401" t="s">
        <v>7077</v>
      </c>
      <c r="E885" s="402"/>
      <c r="F885" s="401"/>
      <c r="G885" s="401" t="n">
        <v>89274</v>
      </c>
      <c r="H885" s="401" t="s">
        <v>7300</v>
      </c>
      <c r="I885" s="401" t="s">
        <v>690</v>
      </c>
      <c r="J885" s="401" t="s">
        <v>6476</v>
      </c>
      <c r="K885" s="402" t="n">
        <v>1.73</v>
      </c>
      <c r="L885" s="401" t="s">
        <v>6405</v>
      </c>
    </row>
    <row r="886" customFormat="false" ht="13.5" hidden="false" customHeight="false" outlineLevel="0" collapsed="false">
      <c r="A886" s="401" t="s">
        <v>6788</v>
      </c>
      <c r="B886" s="401" t="s">
        <v>6789</v>
      </c>
      <c r="C886" s="401" t="s">
        <v>7076</v>
      </c>
      <c r="D886" s="401" t="s">
        <v>7077</v>
      </c>
      <c r="E886" s="402"/>
      <c r="F886" s="401"/>
      <c r="G886" s="401" t="n">
        <v>89275</v>
      </c>
      <c r="H886" s="401" t="s">
        <v>7301</v>
      </c>
      <c r="I886" s="401" t="s">
        <v>690</v>
      </c>
      <c r="J886" s="401" t="s">
        <v>6476</v>
      </c>
      <c r="K886" s="402" t="n">
        <v>0.2</v>
      </c>
      <c r="L886" s="401" t="s">
        <v>6405</v>
      </c>
    </row>
    <row r="887" customFormat="false" ht="13.5" hidden="false" customHeight="false" outlineLevel="0" collapsed="false">
      <c r="A887" s="401" t="s">
        <v>6788</v>
      </c>
      <c r="B887" s="401" t="s">
        <v>6789</v>
      </c>
      <c r="C887" s="401" t="s">
        <v>7076</v>
      </c>
      <c r="D887" s="401" t="s">
        <v>7077</v>
      </c>
      <c r="E887" s="402"/>
      <c r="F887" s="401"/>
      <c r="G887" s="401" t="n">
        <v>89276</v>
      </c>
      <c r="H887" s="401" t="s">
        <v>7302</v>
      </c>
      <c r="I887" s="401" t="s">
        <v>690</v>
      </c>
      <c r="J887" s="401" t="s">
        <v>6476</v>
      </c>
      <c r="K887" s="402" t="n">
        <v>2.17</v>
      </c>
      <c r="L887" s="401" t="s">
        <v>6405</v>
      </c>
    </row>
    <row r="888" customFormat="false" ht="13.5" hidden="false" customHeight="false" outlineLevel="0" collapsed="false">
      <c r="A888" s="401" t="s">
        <v>6788</v>
      </c>
      <c r="B888" s="401" t="s">
        <v>6789</v>
      </c>
      <c r="C888" s="401" t="s">
        <v>7076</v>
      </c>
      <c r="D888" s="401" t="s">
        <v>7077</v>
      </c>
      <c r="E888" s="402"/>
      <c r="F888" s="401"/>
      <c r="G888" s="401" t="n">
        <v>89277</v>
      </c>
      <c r="H888" s="401" t="s">
        <v>7303</v>
      </c>
      <c r="I888" s="401" t="s">
        <v>690</v>
      </c>
      <c r="J888" s="401" t="s">
        <v>6979</v>
      </c>
      <c r="K888" s="402" t="n">
        <v>10.44</v>
      </c>
      <c r="L888" s="401" t="s">
        <v>6405</v>
      </c>
    </row>
    <row r="889" customFormat="false" ht="13.5" hidden="false" customHeight="false" outlineLevel="0" collapsed="false">
      <c r="A889" s="401" t="s">
        <v>6788</v>
      </c>
      <c r="B889" s="401" t="s">
        <v>6789</v>
      </c>
      <c r="C889" s="401" t="s">
        <v>7076</v>
      </c>
      <c r="D889" s="401" t="s">
        <v>7077</v>
      </c>
      <c r="E889" s="402"/>
      <c r="F889" s="401"/>
      <c r="G889" s="401" t="n">
        <v>89280</v>
      </c>
      <c r="H889" s="401" t="s">
        <v>7304</v>
      </c>
      <c r="I889" s="401" t="s">
        <v>690</v>
      </c>
      <c r="J889" s="401" t="s">
        <v>6404</v>
      </c>
      <c r="K889" s="402" t="n">
        <v>36.69</v>
      </c>
      <c r="L889" s="401" t="s">
        <v>6405</v>
      </c>
    </row>
    <row r="890" customFormat="false" ht="13.5" hidden="false" customHeight="false" outlineLevel="0" collapsed="false">
      <c r="A890" s="401" t="s">
        <v>6788</v>
      </c>
      <c r="B890" s="401" t="s">
        <v>6789</v>
      </c>
      <c r="C890" s="401" t="s">
        <v>7076</v>
      </c>
      <c r="D890" s="401" t="s">
        <v>7077</v>
      </c>
      <c r="E890" s="402"/>
      <c r="F890" s="401"/>
      <c r="G890" s="401" t="n">
        <v>89281</v>
      </c>
      <c r="H890" s="401" t="s">
        <v>7305</v>
      </c>
      <c r="I890" s="401" t="s">
        <v>690</v>
      </c>
      <c r="J890" s="401" t="s">
        <v>6404</v>
      </c>
      <c r="K890" s="402" t="n">
        <v>5.09</v>
      </c>
      <c r="L890" s="401" t="s">
        <v>6405</v>
      </c>
    </row>
    <row r="891" customFormat="false" ht="13.5" hidden="false" customHeight="false" outlineLevel="0" collapsed="false">
      <c r="A891" s="401" t="s">
        <v>6788</v>
      </c>
      <c r="B891" s="401" t="s">
        <v>6789</v>
      </c>
      <c r="C891" s="401" t="s">
        <v>7076</v>
      </c>
      <c r="D891" s="401" t="s">
        <v>7077</v>
      </c>
      <c r="E891" s="402"/>
      <c r="F891" s="401"/>
      <c r="G891" s="401" t="n">
        <v>89870</v>
      </c>
      <c r="H891" s="401" t="s">
        <v>7306</v>
      </c>
      <c r="I891" s="401" t="s">
        <v>690</v>
      </c>
      <c r="J891" s="401" t="s">
        <v>6404</v>
      </c>
      <c r="K891" s="402" t="n">
        <v>31.33</v>
      </c>
      <c r="L891" s="401" t="s">
        <v>6405</v>
      </c>
    </row>
    <row r="892" customFormat="false" ht="13.5" hidden="false" customHeight="false" outlineLevel="0" collapsed="false">
      <c r="A892" s="401" t="s">
        <v>6788</v>
      </c>
      <c r="B892" s="401" t="s">
        <v>6789</v>
      </c>
      <c r="C892" s="401" t="s">
        <v>7076</v>
      </c>
      <c r="D892" s="401" t="s">
        <v>7077</v>
      </c>
      <c r="E892" s="402"/>
      <c r="F892" s="401"/>
      <c r="G892" s="401" t="n">
        <v>89871</v>
      </c>
      <c r="H892" s="401" t="s">
        <v>7307</v>
      </c>
      <c r="I892" s="401" t="s">
        <v>690</v>
      </c>
      <c r="J892" s="401" t="s">
        <v>6404</v>
      </c>
      <c r="K892" s="402" t="n">
        <v>5.48</v>
      </c>
      <c r="L892" s="401" t="s">
        <v>6405</v>
      </c>
    </row>
    <row r="893" customFormat="false" ht="13.5" hidden="false" customHeight="false" outlineLevel="0" collapsed="false">
      <c r="A893" s="401" t="s">
        <v>6788</v>
      </c>
      <c r="B893" s="401" t="s">
        <v>6789</v>
      </c>
      <c r="C893" s="401" t="s">
        <v>7076</v>
      </c>
      <c r="D893" s="401" t="s">
        <v>7077</v>
      </c>
      <c r="E893" s="402"/>
      <c r="F893" s="401"/>
      <c r="G893" s="401" t="n">
        <v>89872</v>
      </c>
      <c r="H893" s="401" t="s">
        <v>7308</v>
      </c>
      <c r="I893" s="401" t="s">
        <v>690</v>
      </c>
      <c r="J893" s="401" t="s">
        <v>6404</v>
      </c>
      <c r="K893" s="402" t="n">
        <v>4.35</v>
      </c>
      <c r="L893" s="401" t="s">
        <v>6405</v>
      </c>
    </row>
    <row r="894" customFormat="false" ht="13.5" hidden="false" customHeight="false" outlineLevel="0" collapsed="false">
      <c r="A894" s="401" t="s">
        <v>6788</v>
      </c>
      <c r="B894" s="401" t="s">
        <v>6789</v>
      </c>
      <c r="C894" s="401" t="s">
        <v>7076</v>
      </c>
      <c r="D894" s="401" t="s">
        <v>7077</v>
      </c>
      <c r="E894" s="402"/>
      <c r="F894" s="401"/>
      <c r="G894" s="401" t="n">
        <v>89873</v>
      </c>
      <c r="H894" s="401" t="s">
        <v>7309</v>
      </c>
      <c r="I894" s="401" t="s">
        <v>690</v>
      </c>
      <c r="J894" s="401" t="s">
        <v>6404</v>
      </c>
      <c r="K894" s="402" t="n">
        <v>52.91</v>
      </c>
      <c r="L894" s="401" t="s">
        <v>6405</v>
      </c>
    </row>
    <row r="895" customFormat="false" ht="13.5" hidden="false" customHeight="false" outlineLevel="0" collapsed="false">
      <c r="A895" s="401" t="s">
        <v>6788</v>
      </c>
      <c r="B895" s="401" t="s">
        <v>6789</v>
      </c>
      <c r="C895" s="401" t="s">
        <v>7076</v>
      </c>
      <c r="D895" s="401" t="s">
        <v>7077</v>
      </c>
      <c r="E895" s="402"/>
      <c r="F895" s="401"/>
      <c r="G895" s="401" t="n">
        <v>89874</v>
      </c>
      <c r="H895" s="401" t="s">
        <v>7310</v>
      </c>
      <c r="I895" s="401" t="s">
        <v>690</v>
      </c>
      <c r="J895" s="401" t="s">
        <v>6979</v>
      </c>
      <c r="K895" s="402" t="n">
        <v>219.84</v>
      </c>
      <c r="L895" s="401" t="s">
        <v>6405</v>
      </c>
    </row>
    <row r="896" customFormat="false" ht="13.5" hidden="false" customHeight="false" outlineLevel="0" collapsed="false">
      <c r="A896" s="401" t="s">
        <v>6788</v>
      </c>
      <c r="B896" s="401" t="s">
        <v>6789</v>
      </c>
      <c r="C896" s="401" t="s">
        <v>7076</v>
      </c>
      <c r="D896" s="401" t="s">
        <v>7077</v>
      </c>
      <c r="E896" s="402"/>
      <c r="F896" s="401"/>
      <c r="G896" s="401" t="n">
        <v>89878</v>
      </c>
      <c r="H896" s="401" t="s">
        <v>7311</v>
      </c>
      <c r="I896" s="401" t="s">
        <v>690</v>
      </c>
      <c r="J896" s="401" t="s">
        <v>6404</v>
      </c>
      <c r="K896" s="402" t="n">
        <v>33.78</v>
      </c>
      <c r="L896" s="401" t="s">
        <v>6405</v>
      </c>
    </row>
    <row r="897" customFormat="false" ht="13.5" hidden="false" customHeight="false" outlineLevel="0" collapsed="false">
      <c r="A897" s="401" t="s">
        <v>6788</v>
      </c>
      <c r="B897" s="401" t="s">
        <v>6789</v>
      </c>
      <c r="C897" s="401" t="s">
        <v>7076</v>
      </c>
      <c r="D897" s="401" t="s">
        <v>7077</v>
      </c>
      <c r="E897" s="402"/>
      <c r="F897" s="401"/>
      <c r="G897" s="401" t="n">
        <v>89879</v>
      </c>
      <c r="H897" s="401" t="s">
        <v>7312</v>
      </c>
      <c r="I897" s="401" t="s">
        <v>690</v>
      </c>
      <c r="J897" s="401" t="s">
        <v>6404</v>
      </c>
      <c r="K897" s="402" t="n">
        <v>5.81</v>
      </c>
      <c r="L897" s="401" t="s">
        <v>6405</v>
      </c>
    </row>
    <row r="898" customFormat="false" ht="13.5" hidden="false" customHeight="false" outlineLevel="0" collapsed="false">
      <c r="A898" s="401" t="s">
        <v>6788</v>
      </c>
      <c r="B898" s="401" t="s">
        <v>6789</v>
      </c>
      <c r="C898" s="401" t="s">
        <v>7076</v>
      </c>
      <c r="D898" s="401" t="s">
        <v>7077</v>
      </c>
      <c r="E898" s="402"/>
      <c r="F898" s="401"/>
      <c r="G898" s="401" t="n">
        <v>89880</v>
      </c>
      <c r="H898" s="401" t="s">
        <v>7313</v>
      </c>
      <c r="I898" s="401" t="s">
        <v>690</v>
      </c>
      <c r="J898" s="401" t="s">
        <v>6404</v>
      </c>
      <c r="K898" s="402" t="n">
        <v>4.6</v>
      </c>
      <c r="L898" s="401" t="s">
        <v>6405</v>
      </c>
    </row>
    <row r="899" customFormat="false" ht="13.5" hidden="false" customHeight="false" outlineLevel="0" collapsed="false">
      <c r="A899" s="401" t="s">
        <v>6788</v>
      </c>
      <c r="B899" s="401" t="s">
        <v>6789</v>
      </c>
      <c r="C899" s="401" t="s">
        <v>7076</v>
      </c>
      <c r="D899" s="401" t="s">
        <v>7077</v>
      </c>
      <c r="E899" s="402"/>
      <c r="F899" s="401"/>
      <c r="G899" s="401" t="n">
        <v>89881</v>
      </c>
      <c r="H899" s="401" t="s">
        <v>7314</v>
      </c>
      <c r="I899" s="401" t="s">
        <v>690</v>
      </c>
      <c r="J899" s="401" t="s">
        <v>6404</v>
      </c>
      <c r="K899" s="402" t="n">
        <v>56.45</v>
      </c>
      <c r="L899" s="401" t="s">
        <v>6405</v>
      </c>
    </row>
    <row r="900" customFormat="false" ht="13.5" hidden="false" customHeight="false" outlineLevel="0" collapsed="false">
      <c r="A900" s="401" t="s">
        <v>6788</v>
      </c>
      <c r="B900" s="401" t="s">
        <v>6789</v>
      </c>
      <c r="C900" s="401" t="s">
        <v>7076</v>
      </c>
      <c r="D900" s="401" t="s">
        <v>7077</v>
      </c>
      <c r="E900" s="402"/>
      <c r="F900" s="401"/>
      <c r="G900" s="401" t="n">
        <v>89882</v>
      </c>
      <c r="H900" s="401" t="s">
        <v>7315</v>
      </c>
      <c r="I900" s="401" t="s">
        <v>690</v>
      </c>
      <c r="J900" s="401" t="s">
        <v>6979</v>
      </c>
      <c r="K900" s="402" t="n">
        <v>253.64</v>
      </c>
      <c r="L900" s="401" t="s">
        <v>6405</v>
      </c>
    </row>
    <row r="901" customFormat="false" ht="13.5" hidden="false" customHeight="false" outlineLevel="0" collapsed="false">
      <c r="A901" s="401" t="s">
        <v>6788</v>
      </c>
      <c r="B901" s="401" t="s">
        <v>6789</v>
      </c>
      <c r="C901" s="401" t="s">
        <v>7076</v>
      </c>
      <c r="D901" s="401" t="s">
        <v>7077</v>
      </c>
      <c r="E901" s="402"/>
      <c r="F901" s="401"/>
      <c r="G901" s="401" t="n">
        <v>90582</v>
      </c>
      <c r="H901" s="401" t="s">
        <v>7316</v>
      </c>
      <c r="I901" s="401" t="s">
        <v>690</v>
      </c>
      <c r="J901" s="401" t="s">
        <v>6404</v>
      </c>
      <c r="K901" s="402" t="n">
        <v>0.5</v>
      </c>
      <c r="L901" s="401" t="s">
        <v>6405</v>
      </c>
    </row>
    <row r="902" customFormat="false" ht="13.5" hidden="false" customHeight="false" outlineLevel="0" collapsed="false">
      <c r="A902" s="401" t="s">
        <v>6788</v>
      </c>
      <c r="B902" s="401" t="s">
        <v>6789</v>
      </c>
      <c r="C902" s="401" t="s">
        <v>7076</v>
      </c>
      <c r="D902" s="401" t="s">
        <v>7077</v>
      </c>
      <c r="E902" s="402"/>
      <c r="F902" s="401"/>
      <c r="G902" s="401" t="n">
        <v>90583</v>
      </c>
      <c r="H902" s="401" t="s">
        <v>7317</v>
      </c>
      <c r="I902" s="401" t="s">
        <v>690</v>
      </c>
      <c r="J902" s="401" t="s">
        <v>6404</v>
      </c>
      <c r="K902" s="402" t="n">
        <v>0.06</v>
      </c>
      <c r="L902" s="401" t="s">
        <v>6405</v>
      </c>
    </row>
    <row r="903" customFormat="false" ht="13.5" hidden="false" customHeight="false" outlineLevel="0" collapsed="false">
      <c r="A903" s="401" t="s">
        <v>6788</v>
      </c>
      <c r="B903" s="401" t="s">
        <v>6789</v>
      </c>
      <c r="C903" s="401" t="s">
        <v>7076</v>
      </c>
      <c r="D903" s="401" t="s">
        <v>7077</v>
      </c>
      <c r="E903" s="402"/>
      <c r="F903" s="401"/>
      <c r="G903" s="401" t="n">
        <v>90584</v>
      </c>
      <c r="H903" s="401" t="s">
        <v>7318</v>
      </c>
      <c r="I903" s="401" t="s">
        <v>690</v>
      </c>
      <c r="J903" s="401" t="s">
        <v>6404</v>
      </c>
      <c r="K903" s="402" t="n">
        <v>0.39</v>
      </c>
      <c r="L903" s="401" t="s">
        <v>6405</v>
      </c>
    </row>
    <row r="904" customFormat="false" ht="13.5" hidden="false" customHeight="false" outlineLevel="0" collapsed="false">
      <c r="A904" s="401" t="s">
        <v>6788</v>
      </c>
      <c r="B904" s="401" t="s">
        <v>6789</v>
      </c>
      <c r="C904" s="401" t="s">
        <v>7076</v>
      </c>
      <c r="D904" s="401" t="s">
        <v>7077</v>
      </c>
      <c r="E904" s="402"/>
      <c r="F904" s="401"/>
      <c r="G904" s="401" t="n">
        <v>90585</v>
      </c>
      <c r="H904" s="401" t="s">
        <v>7319</v>
      </c>
      <c r="I904" s="401" t="s">
        <v>690</v>
      </c>
      <c r="J904" s="401" t="s">
        <v>6476</v>
      </c>
      <c r="K904" s="402" t="n">
        <v>0.29</v>
      </c>
      <c r="L904" s="401" t="s">
        <v>6405</v>
      </c>
    </row>
    <row r="905" customFormat="false" ht="13.5" hidden="false" customHeight="false" outlineLevel="0" collapsed="false">
      <c r="A905" s="401" t="s">
        <v>6788</v>
      </c>
      <c r="B905" s="401" t="s">
        <v>6789</v>
      </c>
      <c r="C905" s="401" t="s">
        <v>7076</v>
      </c>
      <c r="D905" s="401" t="s">
        <v>7077</v>
      </c>
      <c r="E905" s="402"/>
      <c r="F905" s="401"/>
      <c r="G905" s="401" t="n">
        <v>90621</v>
      </c>
      <c r="H905" s="401" t="s">
        <v>7320</v>
      </c>
      <c r="I905" s="401" t="s">
        <v>690</v>
      </c>
      <c r="J905" s="401" t="s">
        <v>6476</v>
      </c>
      <c r="K905" s="402" t="n">
        <v>1.36</v>
      </c>
      <c r="L905" s="401" t="s">
        <v>6405</v>
      </c>
    </row>
    <row r="906" customFormat="false" ht="13.5" hidden="false" customHeight="false" outlineLevel="0" collapsed="false">
      <c r="A906" s="401" t="s">
        <v>6788</v>
      </c>
      <c r="B906" s="401" t="s">
        <v>6789</v>
      </c>
      <c r="C906" s="401" t="s">
        <v>7076</v>
      </c>
      <c r="D906" s="401" t="s">
        <v>7077</v>
      </c>
      <c r="E906" s="402"/>
      <c r="F906" s="401"/>
      <c r="G906" s="401" t="n">
        <v>90622</v>
      </c>
      <c r="H906" s="401" t="s">
        <v>7321</v>
      </c>
      <c r="I906" s="401" t="s">
        <v>690</v>
      </c>
      <c r="J906" s="401" t="s">
        <v>6476</v>
      </c>
      <c r="K906" s="402" t="n">
        <v>0.16</v>
      </c>
      <c r="L906" s="401" t="s">
        <v>6405</v>
      </c>
    </row>
    <row r="907" customFormat="false" ht="13.5" hidden="false" customHeight="false" outlineLevel="0" collapsed="false">
      <c r="A907" s="401" t="s">
        <v>6788</v>
      </c>
      <c r="B907" s="401" t="s">
        <v>6789</v>
      </c>
      <c r="C907" s="401" t="s">
        <v>7076</v>
      </c>
      <c r="D907" s="401" t="s">
        <v>7077</v>
      </c>
      <c r="E907" s="402"/>
      <c r="F907" s="401"/>
      <c r="G907" s="401" t="n">
        <v>90623</v>
      </c>
      <c r="H907" s="401" t="s">
        <v>7322</v>
      </c>
      <c r="I907" s="401" t="s">
        <v>690</v>
      </c>
      <c r="J907" s="401" t="s">
        <v>6476</v>
      </c>
      <c r="K907" s="402" t="n">
        <v>1.7</v>
      </c>
      <c r="L907" s="401" t="s">
        <v>6405</v>
      </c>
    </row>
    <row r="908" customFormat="false" ht="13.5" hidden="false" customHeight="false" outlineLevel="0" collapsed="false">
      <c r="A908" s="401" t="s">
        <v>6788</v>
      </c>
      <c r="B908" s="401" t="s">
        <v>6789</v>
      </c>
      <c r="C908" s="401" t="s">
        <v>7076</v>
      </c>
      <c r="D908" s="401" t="s">
        <v>7077</v>
      </c>
      <c r="E908" s="402"/>
      <c r="F908" s="401"/>
      <c r="G908" s="401" t="n">
        <v>90624</v>
      </c>
      <c r="H908" s="401" t="s">
        <v>7323</v>
      </c>
      <c r="I908" s="401" t="s">
        <v>690</v>
      </c>
      <c r="J908" s="401" t="s">
        <v>6476</v>
      </c>
      <c r="K908" s="402" t="n">
        <v>1.75</v>
      </c>
      <c r="L908" s="401" t="s">
        <v>6405</v>
      </c>
    </row>
    <row r="909" customFormat="false" ht="13.5" hidden="false" customHeight="false" outlineLevel="0" collapsed="false">
      <c r="A909" s="401" t="s">
        <v>6788</v>
      </c>
      <c r="B909" s="401" t="s">
        <v>6789</v>
      </c>
      <c r="C909" s="401" t="s">
        <v>7076</v>
      </c>
      <c r="D909" s="401" t="s">
        <v>7077</v>
      </c>
      <c r="E909" s="402"/>
      <c r="F909" s="401"/>
      <c r="G909" s="401" t="n">
        <v>90627</v>
      </c>
      <c r="H909" s="401" t="s">
        <v>7324</v>
      </c>
      <c r="I909" s="401" t="s">
        <v>690</v>
      </c>
      <c r="J909" s="401" t="s">
        <v>6404</v>
      </c>
      <c r="K909" s="402" t="n">
        <v>48.45</v>
      </c>
      <c r="L909" s="401" t="s">
        <v>6405</v>
      </c>
    </row>
    <row r="910" customFormat="false" ht="13.5" hidden="false" customHeight="false" outlineLevel="0" collapsed="false">
      <c r="A910" s="401" t="s">
        <v>6788</v>
      </c>
      <c r="B910" s="401" t="s">
        <v>6789</v>
      </c>
      <c r="C910" s="401" t="s">
        <v>7076</v>
      </c>
      <c r="D910" s="401" t="s">
        <v>7077</v>
      </c>
      <c r="E910" s="402"/>
      <c r="F910" s="401"/>
      <c r="G910" s="401" t="n">
        <v>90628</v>
      </c>
      <c r="H910" s="401" t="s">
        <v>7325</v>
      </c>
      <c r="I910" s="401" t="s">
        <v>690</v>
      </c>
      <c r="J910" s="401" t="s">
        <v>6404</v>
      </c>
      <c r="K910" s="402" t="n">
        <v>6.63</v>
      </c>
      <c r="L910" s="401" t="s">
        <v>6405</v>
      </c>
    </row>
    <row r="911" customFormat="false" ht="13.5" hidden="false" customHeight="false" outlineLevel="0" collapsed="false">
      <c r="A911" s="401" t="s">
        <v>6788</v>
      </c>
      <c r="B911" s="401" t="s">
        <v>6789</v>
      </c>
      <c r="C911" s="401" t="s">
        <v>7076</v>
      </c>
      <c r="D911" s="401" t="s">
        <v>7077</v>
      </c>
      <c r="E911" s="402"/>
      <c r="F911" s="401"/>
      <c r="G911" s="401" t="n">
        <v>90629</v>
      </c>
      <c r="H911" s="401" t="s">
        <v>7326</v>
      </c>
      <c r="I911" s="401" t="s">
        <v>690</v>
      </c>
      <c r="J911" s="401" t="s">
        <v>6404</v>
      </c>
      <c r="K911" s="402" t="n">
        <v>60.63</v>
      </c>
      <c r="L911" s="401" t="s">
        <v>6405</v>
      </c>
    </row>
    <row r="912" customFormat="false" ht="13.5" hidden="false" customHeight="false" outlineLevel="0" collapsed="false">
      <c r="A912" s="401" t="s">
        <v>6788</v>
      </c>
      <c r="B912" s="401" t="s">
        <v>6789</v>
      </c>
      <c r="C912" s="401" t="s">
        <v>7076</v>
      </c>
      <c r="D912" s="401" t="s">
        <v>7077</v>
      </c>
      <c r="E912" s="402"/>
      <c r="F912" s="401"/>
      <c r="G912" s="401" t="n">
        <v>90630</v>
      </c>
      <c r="H912" s="401" t="s">
        <v>7327</v>
      </c>
      <c r="I912" s="401" t="s">
        <v>690</v>
      </c>
      <c r="J912" s="401" t="s">
        <v>6476</v>
      </c>
      <c r="K912" s="402" t="n">
        <v>0.83</v>
      </c>
      <c r="L912" s="401" t="s">
        <v>6405</v>
      </c>
    </row>
    <row r="913" customFormat="false" ht="13.5" hidden="false" customHeight="false" outlineLevel="0" collapsed="false">
      <c r="A913" s="401" t="s">
        <v>6788</v>
      </c>
      <c r="B913" s="401" t="s">
        <v>6789</v>
      </c>
      <c r="C913" s="401" t="s">
        <v>7076</v>
      </c>
      <c r="D913" s="401" t="s">
        <v>7077</v>
      </c>
      <c r="E913" s="402"/>
      <c r="F913" s="401"/>
      <c r="G913" s="401" t="n">
        <v>90633</v>
      </c>
      <c r="H913" s="401" t="s">
        <v>7328</v>
      </c>
      <c r="I913" s="401" t="s">
        <v>690</v>
      </c>
      <c r="J913" s="401" t="s">
        <v>6476</v>
      </c>
      <c r="K913" s="402" t="n">
        <v>4.41</v>
      </c>
      <c r="L913" s="401" t="s">
        <v>6405</v>
      </c>
    </row>
    <row r="914" customFormat="false" ht="13.5" hidden="false" customHeight="false" outlineLevel="0" collapsed="false">
      <c r="A914" s="401" t="s">
        <v>6788</v>
      </c>
      <c r="B914" s="401" t="s">
        <v>6789</v>
      </c>
      <c r="C914" s="401" t="s">
        <v>7076</v>
      </c>
      <c r="D914" s="401" t="s">
        <v>7077</v>
      </c>
      <c r="E914" s="402"/>
      <c r="F914" s="401"/>
      <c r="G914" s="401" t="n">
        <v>90634</v>
      </c>
      <c r="H914" s="401" t="s">
        <v>7329</v>
      </c>
      <c r="I914" s="401" t="s">
        <v>690</v>
      </c>
      <c r="J914" s="401" t="s">
        <v>6476</v>
      </c>
      <c r="K914" s="402" t="n">
        <v>0.52</v>
      </c>
      <c r="L914" s="401" t="s">
        <v>6405</v>
      </c>
    </row>
    <row r="915" customFormat="false" ht="13.5" hidden="false" customHeight="false" outlineLevel="0" collapsed="false">
      <c r="A915" s="401" t="s">
        <v>6788</v>
      </c>
      <c r="B915" s="401" t="s">
        <v>6789</v>
      </c>
      <c r="C915" s="401" t="s">
        <v>7076</v>
      </c>
      <c r="D915" s="401" t="s">
        <v>7077</v>
      </c>
      <c r="E915" s="402"/>
      <c r="F915" s="401"/>
      <c r="G915" s="401" t="n">
        <v>90635</v>
      </c>
      <c r="H915" s="401" t="s">
        <v>7330</v>
      </c>
      <c r="I915" s="401" t="s">
        <v>690</v>
      </c>
      <c r="J915" s="401" t="s">
        <v>6476</v>
      </c>
      <c r="K915" s="402" t="n">
        <v>4.82</v>
      </c>
      <c r="L915" s="401" t="s">
        <v>6405</v>
      </c>
    </row>
    <row r="916" customFormat="false" ht="13.5" hidden="false" customHeight="false" outlineLevel="0" collapsed="false">
      <c r="A916" s="401" t="s">
        <v>6788</v>
      </c>
      <c r="B916" s="401" t="s">
        <v>6789</v>
      </c>
      <c r="C916" s="401" t="s">
        <v>7076</v>
      </c>
      <c r="D916" s="401" t="s">
        <v>7077</v>
      </c>
      <c r="E916" s="402"/>
      <c r="F916" s="401"/>
      <c r="G916" s="401" t="n">
        <v>90636</v>
      </c>
      <c r="H916" s="401" t="s">
        <v>7331</v>
      </c>
      <c r="I916" s="401" t="s">
        <v>690</v>
      </c>
      <c r="J916" s="401" t="s">
        <v>6476</v>
      </c>
      <c r="K916" s="402" t="n">
        <v>3.5</v>
      </c>
      <c r="L916" s="401" t="s">
        <v>6405</v>
      </c>
    </row>
    <row r="917" customFormat="false" ht="13.5" hidden="false" customHeight="false" outlineLevel="0" collapsed="false">
      <c r="A917" s="401" t="s">
        <v>6788</v>
      </c>
      <c r="B917" s="401" t="s">
        <v>6789</v>
      </c>
      <c r="C917" s="401" t="s">
        <v>7076</v>
      </c>
      <c r="D917" s="401" t="s">
        <v>7077</v>
      </c>
      <c r="E917" s="402"/>
      <c r="F917" s="401"/>
      <c r="G917" s="401" t="n">
        <v>90639</v>
      </c>
      <c r="H917" s="401" t="s">
        <v>7332</v>
      </c>
      <c r="I917" s="401" t="s">
        <v>690</v>
      </c>
      <c r="J917" s="401" t="s">
        <v>6476</v>
      </c>
      <c r="K917" s="402" t="n">
        <v>6.58</v>
      </c>
      <c r="L917" s="401" t="s">
        <v>6405</v>
      </c>
    </row>
    <row r="918" customFormat="false" ht="13.5" hidden="false" customHeight="false" outlineLevel="0" collapsed="false">
      <c r="A918" s="401" t="s">
        <v>6788</v>
      </c>
      <c r="B918" s="401" t="s">
        <v>6789</v>
      </c>
      <c r="C918" s="401" t="s">
        <v>7076</v>
      </c>
      <c r="D918" s="401" t="s">
        <v>7077</v>
      </c>
      <c r="E918" s="402"/>
      <c r="F918" s="401"/>
      <c r="G918" s="401" t="n">
        <v>90640</v>
      </c>
      <c r="H918" s="401" t="s">
        <v>7333</v>
      </c>
      <c r="I918" s="401" t="s">
        <v>690</v>
      </c>
      <c r="J918" s="401" t="s">
        <v>6476</v>
      </c>
      <c r="K918" s="402" t="n">
        <v>0.78</v>
      </c>
      <c r="L918" s="401" t="s">
        <v>6405</v>
      </c>
    </row>
    <row r="919" customFormat="false" ht="13.5" hidden="false" customHeight="false" outlineLevel="0" collapsed="false">
      <c r="A919" s="401" t="s">
        <v>6788</v>
      </c>
      <c r="B919" s="401" t="s">
        <v>6789</v>
      </c>
      <c r="C919" s="401" t="s">
        <v>7076</v>
      </c>
      <c r="D919" s="401" t="s">
        <v>7077</v>
      </c>
      <c r="E919" s="402"/>
      <c r="F919" s="401"/>
      <c r="G919" s="401" t="n">
        <v>90641</v>
      </c>
      <c r="H919" s="401" t="s">
        <v>7334</v>
      </c>
      <c r="I919" s="401" t="s">
        <v>690</v>
      </c>
      <c r="J919" s="401" t="s">
        <v>6476</v>
      </c>
      <c r="K919" s="402" t="n">
        <v>7.2</v>
      </c>
      <c r="L919" s="401" t="s">
        <v>6405</v>
      </c>
    </row>
    <row r="920" customFormat="false" ht="13.5" hidden="false" customHeight="false" outlineLevel="0" collapsed="false">
      <c r="A920" s="401" t="s">
        <v>6788</v>
      </c>
      <c r="B920" s="401" t="s">
        <v>6789</v>
      </c>
      <c r="C920" s="401" t="s">
        <v>7076</v>
      </c>
      <c r="D920" s="401" t="s">
        <v>7077</v>
      </c>
      <c r="E920" s="402"/>
      <c r="F920" s="401"/>
      <c r="G920" s="401" t="n">
        <v>90642</v>
      </c>
      <c r="H920" s="401" t="s">
        <v>7335</v>
      </c>
      <c r="I920" s="401" t="s">
        <v>690</v>
      </c>
      <c r="J920" s="401" t="s">
        <v>6979</v>
      </c>
      <c r="K920" s="402" t="n">
        <v>15.66</v>
      </c>
      <c r="L920" s="401" t="s">
        <v>6405</v>
      </c>
    </row>
    <row r="921" customFormat="false" ht="13.5" hidden="false" customHeight="false" outlineLevel="0" collapsed="false">
      <c r="A921" s="401" t="s">
        <v>6788</v>
      </c>
      <c r="B921" s="401" t="s">
        <v>6789</v>
      </c>
      <c r="C921" s="401" t="s">
        <v>7076</v>
      </c>
      <c r="D921" s="401" t="s">
        <v>7077</v>
      </c>
      <c r="E921" s="402"/>
      <c r="F921" s="401"/>
      <c r="G921" s="401" t="n">
        <v>90646</v>
      </c>
      <c r="H921" s="401" t="s">
        <v>7336</v>
      </c>
      <c r="I921" s="401" t="s">
        <v>690</v>
      </c>
      <c r="J921" s="401" t="s">
        <v>6476</v>
      </c>
      <c r="K921" s="402" t="n">
        <v>0.99</v>
      </c>
      <c r="L921" s="401" t="s">
        <v>6405</v>
      </c>
    </row>
    <row r="922" customFormat="false" ht="13.5" hidden="false" customHeight="false" outlineLevel="0" collapsed="false">
      <c r="A922" s="401" t="s">
        <v>6788</v>
      </c>
      <c r="B922" s="401" t="s">
        <v>6789</v>
      </c>
      <c r="C922" s="401" t="s">
        <v>7076</v>
      </c>
      <c r="D922" s="401" t="s">
        <v>7077</v>
      </c>
      <c r="E922" s="402"/>
      <c r="F922" s="401"/>
      <c r="G922" s="401" t="n">
        <v>90647</v>
      </c>
      <c r="H922" s="401" t="s">
        <v>7337</v>
      </c>
      <c r="I922" s="401" t="s">
        <v>690</v>
      </c>
      <c r="J922" s="401" t="s">
        <v>6476</v>
      </c>
      <c r="K922" s="402" t="n">
        <v>0.11</v>
      </c>
      <c r="L922" s="401" t="s">
        <v>6405</v>
      </c>
    </row>
    <row r="923" customFormat="false" ht="13.5" hidden="false" customHeight="false" outlineLevel="0" collapsed="false">
      <c r="A923" s="401" t="s">
        <v>6788</v>
      </c>
      <c r="B923" s="401" t="s">
        <v>6789</v>
      </c>
      <c r="C923" s="401" t="s">
        <v>7076</v>
      </c>
      <c r="D923" s="401" t="s">
        <v>7077</v>
      </c>
      <c r="E923" s="402"/>
      <c r="F923" s="401"/>
      <c r="G923" s="401" t="n">
        <v>90648</v>
      </c>
      <c r="H923" s="401" t="s">
        <v>7338</v>
      </c>
      <c r="I923" s="401" t="s">
        <v>690</v>
      </c>
      <c r="J923" s="401" t="s">
        <v>6476</v>
      </c>
      <c r="K923" s="402" t="n">
        <v>1.09</v>
      </c>
      <c r="L923" s="401" t="s">
        <v>6405</v>
      </c>
    </row>
    <row r="924" customFormat="false" ht="13.5" hidden="false" customHeight="false" outlineLevel="0" collapsed="false">
      <c r="A924" s="401" t="s">
        <v>6788</v>
      </c>
      <c r="B924" s="401" t="s">
        <v>6789</v>
      </c>
      <c r="C924" s="401" t="s">
        <v>7076</v>
      </c>
      <c r="D924" s="401" t="s">
        <v>7077</v>
      </c>
      <c r="E924" s="402"/>
      <c r="F924" s="401"/>
      <c r="G924" s="401" t="n">
        <v>90649</v>
      </c>
      <c r="H924" s="401" t="s">
        <v>7339</v>
      </c>
      <c r="I924" s="401" t="s">
        <v>690</v>
      </c>
      <c r="J924" s="401" t="s">
        <v>6979</v>
      </c>
      <c r="K924" s="402" t="n">
        <v>5.42</v>
      </c>
      <c r="L924" s="401" t="s">
        <v>6405</v>
      </c>
    </row>
    <row r="925" customFormat="false" ht="13.5" hidden="false" customHeight="false" outlineLevel="0" collapsed="false">
      <c r="A925" s="401" t="s">
        <v>6788</v>
      </c>
      <c r="B925" s="401" t="s">
        <v>6789</v>
      </c>
      <c r="C925" s="401" t="s">
        <v>7076</v>
      </c>
      <c r="D925" s="401" t="s">
        <v>7077</v>
      </c>
      <c r="E925" s="402"/>
      <c r="F925" s="401"/>
      <c r="G925" s="401" t="n">
        <v>90652</v>
      </c>
      <c r="H925" s="401" t="s">
        <v>7340</v>
      </c>
      <c r="I925" s="401" t="s">
        <v>690</v>
      </c>
      <c r="J925" s="401" t="s">
        <v>6476</v>
      </c>
      <c r="K925" s="402" t="n">
        <v>4.28</v>
      </c>
      <c r="L925" s="401" t="s">
        <v>6405</v>
      </c>
    </row>
    <row r="926" customFormat="false" ht="13.5" hidden="false" customHeight="false" outlineLevel="0" collapsed="false">
      <c r="A926" s="401" t="s">
        <v>6788</v>
      </c>
      <c r="B926" s="401" t="s">
        <v>6789</v>
      </c>
      <c r="C926" s="401" t="s">
        <v>7076</v>
      </c>
      <c r="D926" s="401" t="s">
        <v>7077</v>
      </c>
      <c r="E926" s="402"/>
      <c r="F926" s="401"/>
      <c r="G926" s="401" t="n">
        <v>90653</v>
      </c>
      <c r="H926" s="401" t="s">
        <v>7341</v>
      </c>
      <c r="I926" s="401" t="s">
        <v>690</v>
      </c>
      <c r="J926" s="401" t="s">
        <v>6476</v>
      </c>
      <c r="K926" s="402" t="n">
        <v>0.5</v>
      </c>
      <c r="L926" s="401" t="s">
        <v>6405</v>
      </c>
    </row>
    <row r="927" customFormat="false" ht="13.5" hidden="false" customHeight="false" outlineLevel="0" collapsed="false">
      <c r="A927" s="401" t="s">
        <v>6788</v>
      </c>
      <c r="B927" s="401" t="s">
        <v>6789</v>
      </c>
      <c r="C927" s="401" t="s">
        <v>7076</v>
      </c>
      <c r="D927" s="401" t="s">
        <v>7077</v>
      </c>
      <c r="E927" s="402"/>
      <c r="F927" s="401"/>
      <c r="G927" s="401" t="n">
        <v>90654</v>
      </c>
      <c r="H927" s="401" t="s">
        <v>7342</v>
      </c>
      <c r="I927" s="401" t="s">
        <v>690</v>
      </c>
      <c r="J927" s="401" t="s">
        <v>6476</v>
      </c>
      <c r="K927" s="402" t="n">
        <v>4.69</v>
      </c>
      <c r="L927" s="401" t="s">
        <v>6405</v>
      </c>
    </row>
    <row r="928" customFormat="false" ht="13.5" hidden="false" customHeight="false" outlineLevel="0" collapsed="false">
      <c r="A928" s="401" t="s">
        <v>6788</v>
      </c>
      <c r="B928" s="401" t="s">
        <v>6789</v>
      </c>
      <c r="C928" s="401" t="s">
        <v>7076</v>
      </c>
      <c r="D928" s="401" t="s">
        <v>7077</v>
      </c>
      <c r="E928" s="402"/>
      <c r="F928" s="401"/>
      <c r="G928" s="401" t="n">
        <v>90655</v>
      </c>
      <c r="H928" s="401" t="s">
        <v>7343</v>
      </c>
      <c r="I928" s="401" t="s">
        <v>690</v>
      </c>
      <c r="J928" s="401" t="s">
        <v>6979</v>
      </c>
      <c r="K928" s="402" t="n">
        <v>3.56</v>
      </c>
      <c r="L928" s="401" t="s">
        <v>6405</v>
      </c>
    </row>
    <row r="929" customFormat="false" ht="13.5" hidden="false" customHeight="false" outlineLevel="0" collapsed="false">
      <c r="A929" s="401" t="s">
        <v>6788</v>
      </c>
      <c r="B929" s="401" t="s">
        <v>6789</v>
      </c>
      <c r="C929" s="401" t="s">
        <v>7076</v>
      </c>
      <c r="D929" s="401" t="s">
        <v>7077</v>
      </c>
      <c r="E929" s="402"/>
      <c r="F929" s="401"/>
      <c r="G929" s="401" t="n">
        <v>90658</v>
      </c>
      <c r="H929" s="401" t="s">
        <v>7344</v>
      </c>
      <c r="I929" s="401" t="s">
        <v>690</v>
      </c>
      <c r="J929" s="401" t="s">
        <v>6476</v>
      </c>
      <c r="K929" s="402" t="n">
        <v>4.59</v>
      </c>
      <c r="L929" s="401" t="s">
        <v>6405</v>
      </c>
    </row>
    <row r="930" customFormat="false" ht="13.5" hidden="false" customHeight="false" outlineLevel="0" collapsed="false">
      <c r="A930" s="401" t="s">
        <v>6788</v>
      </c>
      <c r="B930" s="401" t="s">
        <v>6789</v>
      </c>
      <c r="C930" s="401" t="s">
        <v>7076</v>
      </c>
      <c r="D930" s="401" t="s">
        <v>7077</v>
      </c>
      <c r="E930" s="402"/>
      <c r="F930" s="401"/>
      <c r="G930" s="401" t="n">
        <v>90659</v>
      </c>
      <c r="H930" s="401" t="s">
        <v>7345</v>
      </c>
      <c r="I930" s="401" t="s">
        <v>690</v>
      </c>
      <c r="J930" s="401" t="s">
        <v>6476</v>
      </c>
      <c r="K930" s="402" t="n">
        <v>0.54</v>
      </c>
      <c r="L930" s="401" t="s">
        <v>6405</v>
      </c>
    </row>
    <row r="931" customFormat="false" ht="13.5" hidden="false" customHeight="false" outlineLevel="0" collapsed="false">
      <c r="A931" s="401" t="s">
        <v>6788</v>
      </c>
      <c r="B931" s="401" t="s">
        <v>6789</v>
      </c>
      <c r="C931" s="401" t="s">
        <v>7076</v>
      </c>
      <c r="D931" s="401" t="s">
        <v>7077</v>
      </c>
      <c r="E931" s="402"/>
      <c r="F931" s="401"/>
      <c r="G931" s="401" t="n">
        <v>90660</v>
      </c>
      <c r="H931" s="401" t="s">
        <v>7346</v>
      </c>
      <c r="I931" s="401" t="s">
        <v>690</v>
      </c>
      <c r="J931" s="401" t="s">
        <v>6476</v>
      </c>
      <c r="K931" s="402" t="n">
        <v>5.02</v>
      </c>
      <c r="L931" s="401" t="s">
        <v>6405</v>
      </c>
    </row>
    <row r="932" customFormat="false" ht="13.5" hidden="false" customHeight="false" outlineLevel="0" collapsed="false">
      <c r="A932" s="401" t="s">
        <v>6788</v>
      </c>
      <c r="B932" s="401" t="s">
        <v>6789</v>
      </c>
      <c r="C932" s="401" t="s">
        <v>7076</v>
      </c>
      <c r="D932" s="401" t="s">
        <v>7077</v>
      </c>
      <c r="E932" s="402"/>
      <c r="F932" s="401"/>
      <c r="G932" s="401" t="n">
        <v>90661</v>
      </c>
      <c r="H932" s="401" t="s">
        <v>7347</v>
      </c>
      <c r="I932" s="401" t="s">
        <v>690</v>
      </c>
      <c r="J932" s="401" t="s">
        <v>6979</v>
      </c>
      <c r="K932" s="402" t="n">
        <v>3.56</v>
      </c>
      <c r="L932" s="401" t="s">
        <v>6405</v>
      </c>
    </row>
    <row r="933" customFormat="false" ht="13.5" hidden="false" customHeight="false" outlineLevel="0" collapsed="false">
      <c r="A933" s="401" t="s">
        <v>6788</v>
      </c>
      <c r="B933" s="401" t="s">
        <v>6789</v>
      </c>
      <c r="C933" s="401" t="s">
        <v>7076</v>
      </c>
      <c r="D933" s="401" t="s">
        <v>7077</v>
      </c>
      <c r="E933" s="402"/>
      <c r="F933" s="401"/>
      <c r="G933" s="401" t="n">
        <v>90664</v>
      </c>
      <c r="H933" s="401" t="s">
        <v>7348</v>
      </c>
      <c r="I933" s="401" t="s">
        <v>690</v>
      </c>
      <c r="J933" s="401" t="s">
        <v>6404</v>
      </c>
      <c r="K933" s="402" t="n">
        <v>5.24</v>
      </c>
      <c r="L933" s="401" t="s">
        <v>6405</v>
      </c>
    </row>
    <row r="934" customFormat="false" ht="13.5" hidden="false" customHeight="false" outlineLevel="0" collapsed="false">
      <c r="A934" s="401" t="s">
        <v>6788</v>
      </c>
      <c r="B934" s="401" t="s">
        <v>6789</v>
      </c>
      <c r="C934" s="401" t="s">
        <v>7076</v>
      </c>
      <c r="D934" s="401" t="s">
        <v>7077</v>
      </c>
      <c r="E934" s="402"/>
      <c r="F934" s="401"/>
      <c r="G934" s="401" t="n">
        <v>90665</v>
      </c>
      <c r="H934" s="401" t="s">
        <v>7349</v>
      </c>
      <c r="I934" s="401" t="s">
        <v>690</v>
      </c>
      <c r="J934" s="401" t="s">
        <v>6404</v>
      </c>
      <c r="K934" s="402" t="n">
        <v>0.72</v>
      </c>
      <c r="L934" s="401" t="s">
        <v>6405</v>
      </c>
    </row>
    <row r="935" customFormat="false" ht="13.5" hidden="false" customHeight="false" outlineLevel="0" collapsed="false">
      <c r="A935" s="401" t="s">
        <v>6788</v>
      </c>
      <c r="B935" s="401" t="s">
        <v>6789</v>
      </c>
      <c r="C935" s="401" t="s">
        <v>7076</v>
      </c>
      <c r="D935" s="401" t="s">
        <v>7077</v>
      </c>
      <c r="E935" s="402"/>
      <c r="F935" s="401"/>
      <c r="G935" s="401" t="n">
        <v>90666</v>
      </c>
      <c r="H935" s="401" t="s">
        <v>7350</v>
      </c>
      <c r="I935" s="401" t="s">
        <v>690</v>
      </c>
      <c r="J935" s="401" t="s">
        <v>6404</v>
      </c>
      <c r="K935" s="402" t="n">
        <v>6.55</v>
      </c>
      <c r="L935" s="401" t="s">
        <v>6405</v>
      </c>
    </row>
    <row r="936" customFormat="false" ht="13.5" hidden="false" customHeight="false" outlineLevel="0" collapsed="false">
      <c r="A936" s="401" t="s">
        <v>6788</v>
      </c>
      <c r="B936" s="401" t="s">
        <v>6789</v>
      </c>
      <c r="C936" s="401" t="s">
        <v>7076</v>
      </c>
      <c r="D936" s="401" t="s">
        <v>7077</v>
      </c>
      <c r="E936" s="402"/>
      <c r="F936" s="401"/>
      <c r="G936" s="401" t="n">
        <v>90667</v>
      </c>
      <c r="H936" s="401" t="s">
        <v>7351</v>
      </c>
      <c r="I936" s="401" t="s">
        <v>690</v>
      </c>
      <c r="J936" s="401" t="s">
        <v>6979</v>
      </c>
      <c r="K936" s="402" t="n">
        <v>18.65</v>
      </c>
      <c r="L936" s="401" t="s">
        <v>6405</v>
      </c>
    </row>
    <row r="937" customFormat="false" ht="13.5" hidden="false" customHeight="false" outlineLevel="0" collapsed="false">
      <c r="A937" s="401" t="s">
        <v>6788</v>
      </c>
      <c r="B937" s="401" t="s">
        <v>6789</v>
      </c>
      <c r="C937" s="401" t="s">
        <v>7076</v>
      </c>
      <c r="D937" s="401" t="s">
        <v>7077</v>
      </c>
      <c r="E937" s="402"/>
      <c r="F937" s="401"/>
      <c r="G937" s="401" t="n">
        <v>90670</v>
      </c>
      <c r="H937" s="401" t="s">
        <v>7352</v>
      </c>
      <c r="I937" s="401" t="s">
        <v>690</v>
      </c>
      <c r="J937" s="401" t="s">
        <v>6404</v>
      </c>
      <c r="K937" s="402" t="n">
        <v>222.35</v>
      </c>
      <c r="L937" s="401" t="s">
        <v>6405</v>
      </c>
    </row>
    <row r="938" customFormat="false" ht="13.5" hidden="false" customHeight="false" outlineLevel="0" collapsed="false">
      <c r="A938" s="401" t="s">
        <v>6788</v>
      </c>
      <c r="B938" s="401" t="s">
        <v>6789</v>
      </c>
      <c r="C938" s="401" t="s">
        <v>7076</v>
      </c>
      <c r="D938" s="401" t="s">
        <v>7077</v>
      </c>
      <c r="E938" s="402"/>
      <c r="F938" s="401"/>
      <c r="G938" s="401" t="n">
        <v>90671</v>
      </c>
      <c r="H938" s="401" t="s">
        <v>7353</v>
      </c>
      <c r="I938" s="401" t="s">
        <v>690</v>
      </c>
      <c r="J938" s="401" t="s">
        <v>6404</v>
      </c>
      <c r="K938" s="402" t="n">
        <v>30.87</v>
      </c>
      <c r="L938" s="401" t="s">
        <v>6405</v>
      </c>
    </row>
    <row r="939" customFormat="false" ht="13.5" hidden="false" customHeight="false" outlineLevel="0" collapsed="false">
      <c r="A939" s="401" t="s">
        <v>6788</v>
      </c>
      <c r="B939" s="401" t="s">
        <v>6789</v>
      </c>
      <c r="C939" s="401" t="s">
        <v>7076</v>
      </c>
      <c r="D939" s="401" t="s">
        <v>7077</v>
      </c>
      <c r="E939" s="402"/>
      <c r="F939" s="401"/>
      <c r="G939" s="401" t="n">
        <v>90672</v>
      </c>
      <c r="H939" s="401" t="s">
        <v>7354</v>
      </c>
      <c r="I939" s="401" t="s">
        <v>690</v>
      </c>
      <c r="J939" s="401" t="s">
        <v>6404</v>
      </c>
      <c r="K939" s="402" t="n">
        <v>278.25</v>
      </c>
      <c r="L939" s="401" t="s">
        <v>6405</v>
      </c>
    </row>
    <row r="940" customFormat="false" ht="13.5" hidden="false" customHeight="false" outlineLevel="0" collapsed="false">
      <c r="A940" s="401" t="s">
        <v>6788</v>
      </c>
      <c r="B940" s="401" t="s">
        <v>6789</v>
      </c>
      <c r="C940" s="401" t="s">
        <v>7076</v>
      </c>
      <c r="D940" s="401" t="s">
        <v>7077</v>
      </c>
      <c r="E940" s="402"/>
      <c r="F940" s="401"/>
      <c r="G940" s="401" t="n">
        <v>90673</v>
      </c>
      <c r="H940" s="401" t="s">
        <v>7355</v>
      </c>
      <c r="I940" s="401" t="s">
        <v>690</v>
      </c>
      <c r="J940" s="401" t="s">
        <v>6979</v>
      </c>
      <c r="K940" s="402" t="n">
        <v>149.12</v>
      </c>
      <c r="L940" s="401" t="s">
        <v>6405</v>
      </c>
    </row>
    <row r="941" customFormat="false" ht="13.5" hidden="false" customHeight="false" outlineLevel="0" collapsed="false">
      <c r="A941" s="401" t="s">
        <v>6788</v>
      </c>
      <c r="B941" s="401" t="s">
        <v>6789</v>
      </c>
      <c r="C941" s="401" t="s">
        <v>7076</v>
      </c>
      <c r="D941" s="401" t="s">
        <v>7077</v>
      </c>
      <c r="E941" s="402"/>
      <c r="F941" s="401"/>
      <c r="G941" s="401" t="n">
        <v>90676</v>
      </c>
      <c r="H941" s="401" t="s">
        <v>7356</v>
      </c>
      <c r="I941" s="401" t="s">
        <v>690</v>
      </c>
      <c r="J941" s="401" t="s">
        <v>6404</v>
      </c>
      <c r="K941" s="402" t="n">
        <v>103.98</v>
      </c>
      <c r="L941" s="401" t="s">
        <v>6405</v>
      </c>
    </row>
    <row r="942" customFormat="false" ht="13.5" hidden="false" customHeight="false" outlineLevel="0" collapsed="false">
      <c r="A942" s="401" t="s">
        <v>6788</v>
      </c>
      <c r="B942" s="401" t="s">
        <v>6789</v>
      </c>
      <c r="C942" s="401" t="s">
        <v>7076</v>
      </c>
      <c r="D942" s="401" t="s">
        <v>7077</v>
      </c>
      <c r="E942" s="402"/>
      <c r="F942" s="401"/>
      <c r="G942" s="401" t="n">
        <v>90677</v>
      </c>
      <c r="H942" s="401" t="s">
        <v>7357</v>
      </c>
      <c r="I942" s="401" t="s">
        <v>690</v>
      </c>
      <c r="J942" s="401" t="s">
        <v>6404</v>
      </c>
      <c r="K942" s="402" t="n">
        <v>15.82</v>
      </c>
      <c r="L942" s="401" t="s">
        <v>6405</v>
      </c>
    </row>
    <row r="943" customFormat="false" ht="13.5" hidden="false" customHeight="false" outlineLevel="0" collapsed="false">
      <c r="A943" s="401" t="s">
        <v>6788</v>
      </c>
      <c r="B943" s="401" t="s">
        <v>6789</v>
      </c>
      <c r="C943" s="401" t="s">
        <v>7076</v>
      </c>
      <c r="D943" s="401" t="s">
        <v>7077</v>
      </c>
      <c r="E943" s="402"/>
      <c r="F943" s="401"/>
      <c r="G943" s="401" t="n">
        <v>90678</v>
      </c>
      <c r="H943" s="401" t="s">
        <v>7358</v>
      </c>
      <c r="I943" s="401" t="s">
        <v>690</v>
      </c>
      <c r="J943" s="401" t="s">
        <v>6404</v>
      </c>
      <c r="K943" s="402" t="n">
        <v>142.25</v>
      </c>
      <c r="L943" s="401" t="s">
        <v>6405</v>
      </c>
    </row>
    <row r="944" customFormat="false" ht="13.5" hidden="false" customHeight="false" outlineLevel="0" collapsed="false">
      <c r="A944" s="401" t="s">
        <v>6788</v>
      </c>
      <c r="B944" s="401" t="s">
        <v>6789</v>
      </c>
      <c r="C944" s="401" t="s">
        <v>7076</v>
      </c>
      <c r="D944" s="401" t="s">
        <v>7077</v>
      </c>
      <c r="E944" s="402"/>
      <c r="F944" s="401"/>
      <c r="G944" s="401" t="n">
        <v>90679</v>
      </c>
      <c r="H944" s="401" t="s">
        <v>7359</v>
      </c>
      <c r="I944" s="401" t="s">
        <v>690</v>
      </c>
      <c r="J944" s="401" t="s">
        <v>6979</v>
      </c>
      <c r="K944" s="402" t="n">
        <v>114.36</v>
      </c>
      <c r="L944" s="401" t="s">
        <v>6405</v>
      </c>
    </row>
    <row r="945" customFormat="false" ht="13.5" hidden="false" customHeight="false" outlineLevel="0" collapsed="false">
      <c r="A945" s="401" t="s">
        <v>6788</v>
      </c>
      <c r="B945" s="401" t="s">
        <v>6789</v>
      </c>
      <c r="C945" s="401" t="s">
        <v>7076</v>
      </c>
      <c r="D945" s="401" t="s">
        <v>7077</v>
      </c>
      <c r="E945" s="402"/>
      <c r="F945" s="401"/>
      <c r="G945" s="401" t="n">
        <v>90682</v>
      </c>
      <c r="H945" s="401" t="s">
        <v>7360</v>
      </c>
      <c r="I945" s="401" t="s">
        <v>690</v>
      </c>
      <c r="J945" s="401" t="s">
        <v>6404</v>
      </c>
      <c r="K945" s="402" t="n">
        <v>29.16</v>
      </c>
      <c r="L945" s="401" t="s">
        <v>6405</v>
      </c>
    </row>
    <row r="946" customFormat="false" ht="13.5" hidden="false" customHeight="false" outlineLevel="0" collapsed="false">
      <c r="A946" s="401" t="s">
        <v>6788</v>
      </c>
      <c r="B946" s="401" t="s">
        <v>6789</v>
      </c>
      <c r="C946" s="401" t="s">
        <v>7076</v>
      </c>
      <c r="D946" s="401" t="s">
        <v>7077</v>
      </c>
      <c r="E946" s="402"/>
      <c r="F946" s="401"/>
      <c r="G946" s="401" t="n">
        <v>90683</v>
      </c>
      <c r="H946" s="401" t="s">
        <v>7361</v>
      </c>
      <c r="I946" s="401" t="s">
        <v>690</v>
      </c>
      <c r="J946" s="401" t="s">
        <v>6404</v>
      </c>
      <c r="K946" s="402" t="n">
        <v>3.46</v>
      </c>
      <c r="L946" s="401" t="s">
        <v>6405</v>
      </c>
    </row>
    <row r="947" customFormat="false" ht="13.5" hidden="false" customHeight="false" outlineLevel="0" collapsed="false">
      <c r="A947" s="401" t="s">
        <v>6788</v>
      </c>
      <c r="B947" s="401" t="s">
        <v>6789</v>
      </c>
      <c r="C947" s="401" t="s">
        <v>7076</v>
      </c>
      <c r="D947" s="401" t="s">
        <v>7077</v>
      </c>
      <c r="E947" s="402"/>
      <c r="F947" s="401"/>
      <c r="G947" s="401" t="n">
        <v>90684</v>
      </c>
      <c r="H947" s="401" t="s">
        <v>7362</v>
      </c>
      <c r="I947" s="401" t="s">
        <v>690</v>
      </c>
      <c r="J947" s="401" t="s">
        <v>6404</v>
      </c>
      <c r="K947" s="402" t="n">
        <v>31.9</v>
      </c>
      <c r="L947" s="401" t="s">
        <v>6405</v>
      </c>
    </row>
    <row r="948" customFormat="false" ht="13.5" hidden="false" customHeight="false" outlineLevel="0" collapsed="false">
      <c r="A948" s="401" t="s">
        <v>6788</v>
      </c>
      <c r="B948" s="401" t="s">
        <v>6789</v>
      </c>
      <c r="C948" s="401" t="s">
        <v>7076</v>
      </c>
      <c r="D948" s="401" t="s">
        <v>7077</v>
      </c>
      <c r="E948" s="402"/>
      <c r="F948" s="401"/>
      <c r="G948" s="401" t="n">
        <v>90685</v>
      </c>
      <c r="H948" s="401" t="s">
        <v>7363</v>
      </c>
      <c r="I948" s="401" t="s">
        <v>690</v>
      </c>
      <c r="J948" s="401" t="s">
        <v>6979</v>
      </c>
      <c r="K948" s="402" t="n">
        <v>70.94</v>
      </c>
      <c r="L948" s="401" t="s">
        <v>6405</v>
      </c>
    </row>
    <row r="949" customFormat="false" ht="13.5" hidden="false" customHeight="false" outlineLevel="0" collapsed="false">
      <c r="A949" s="401" t="s">
        <v>6788</v>
      </c>
      <c r="B949" s="401" t="s">
        <v>6789</v>
      </c>
      <c r="C949" s="401" t="s">
        <v>7076</v>
      </c>
      <c r="D949" s="401" t="s">
        <v>7077</v>
      </c>
      <c r="E949" s="402"/>
      <c r="F949" s="401"/>
      <c r="G949" s="401" t="n">
        <v>90688</v>
      </c>
      <c r="H949" s="401" t="s">
        <v>7364</v>
      </c>
      <c r="I949" s="401" t="s">
        <v>690</v>
      </c>
      <c r="J949" s="401" t="s">
        <v>6404</v>
      </c>
      <c r="K949" s="402" t="n">
        <v>19.6</v>
      </c>
      <c r="L949" s="401" t="s">
        <v>6405</v>
      </c>
    </row>
    <row r="950" customFormat="false" ht="13.5" hidden="false" customHeight="false" outlineLevel="0" collapsed="false">
      <c r="A950" s="401" t="s">
        <v>6788</v>
      </c>
      <c r="B950" s="401" t="s">
        <v>6789</v>
      </c>
      <c r="C950" s="401" t="s">
        <v>7076</v>
      </c>
      <c r="D950" s="401" t="s">
        <v>7077</v>
      </c>
      <c r="E950" s="402"/>
      <c r="F950" s="401"/>
      <c r="G950" s="401" t="n">
        <v>90689</v>
      </c>
      <c r="H950" s="401" t="s">
        <v>7365</v>
      </c>
      <c r="I950" s="401" t="s">
        <v>690</v>
      </c>
      <c r="J950" s="401" t="s">
        <v>6404</v>
      </c>
      <c r="K950" s="402" t="n">
        <v>1.98</v>
      </c>
      <c r="L950" s="401" t="s">
        <v>6405</v>
      </c>
    </row>
    <row r="951" customFormat="false" ht="13.5" hidden="false" customHeight="false" outlineLevel="0" collapsed="false">
      <c r="A951" s="401" t="s">
        <v>6788</v>
      </c>
      <c r="B951" s="401" t="s">
        <v>6789</v>
      </c>
      <c r="C951" s="401" t="s">
        <v>7076</v>
      </c>
      <c r="D951" s="401" t="s">
        <v>7077</v>
      </c>
      <c r="E951" s="402"/>
      <c r="F951" s="401"/>
      <c r="G951" s="401" t="n">
        <v>90690</v>
      </c>
      <c r="H951" s="401" t="s">
        <v>7366</v>
      </c>
      <c r="I951" s="401" t="s">
        <v>690</v>
      </c>
      <c r="J951" s="401" t="s">
        <v>6404</v>
      </c>
      <c r="K951" s="402" t="n">
        <v>24.5</v>
      </c>
      <c r="L951" s="401" t="s">
        <v>6405</v>
      </c>
    </row>
    <row r="952" customFormat="false" ht="13.5" hidden="false" customHeight="false" outlineLevel="0" collapsed="false">
      <c r="A952" s="401" t="s">
        <v>6788</v>
      </c>
      <c r="B952" s="401" t="s">
        <v>6789</v>
      </c>
      <c r="C952" s="401" t="s">
        <v>7076</v>
      </c>
      <c r="D952" s="401" t="s">
        <v>7077</v>
      </c>
      <c r="E952" s="402"/>
      <c r="F952" s="401"/>
      <c r="G952" s="401" t="n">
        <v>90691</v>
      </c>
      <c r="H952" s="401" t="s">
        <v>7367</v>
      </c>
      <c r="I952" s="401" t="s">
        <v>690</v>
      </c>
      <c r="J952" s="401" t="s">
        <v>6979</v>
      </c>
      <c r="K952" s="402" t="n">
        <v>49.68</v>
      </c>
      <c r="L952" s="401" t="s">
        <v>6405</v>
      </c>
    </row>
    <row r="953" customFormat="false" ht="13.5" hidden="false" customHeight="false" outlineLevel="0" collapsed="false">
      <c r="A953" s="401" t="s">
        <v>6788</v>
      </c>
      <c r="B953" s="401" t="s">
        <v>6789</v>
      </c>
      <c r="C953" s="401" t="s">
        <v>7076</v>
      </c>
      <c r="D953" s="401" t="s">
        <v>7077</v>
      </c>
      <c r="E953" s="402"/>
      <c r="F953" s="401"/>
      <c r="G953" s="401" t="n">
        <v>90957</v>
      </c>
      <c r="H953" s="401" t="s">
        <v>7368</v>
      </c>
      <c r="I953" s="401" t="s">
        <v>690</v>
      </c>
      <c r="J953" s="401" t="s">
        <v>6404</v>
      </c>
      <c r="K953" s="402" t="n">
        <v>3.9</v>
      </c>
      <c r="L953" s="401" t="s">
        <v>6405</v>
      </c>
    </row>
    <row r="954" customFormat="false" ht="13.5" hidden="false" customHeight="false" outlineLevel="0" collapsed="false">
      <c r="A954" s="401" t="s">
        <v>6788</v>
      </c>
      <c r="B954" s="401" t="s">
        <v>6789</v>
      </c>
      <c r="C954" s="401" t="s">
        <v>7076</v>
      </c>
      <c r="D954" s="401" t="s">
        <v>7077</v>
      </c>
      <c r="E954" s="402"/>
      <c r="F954" s="401"/>
      <c r="G954" s="401" t="n">
        <v>90958</v>
      </c>
      <c r="H954" s="401" t="s">
        <v>7369</v>
      </c>
      <c r="I954" s="401" t="s">
        <v>690</v>
      </c>
      <c r="J954" s="401" t="s">
        <v>6404</v>
      </c>
      <c r="K954" s="402" t="n">
        <v>0.54</v>
      </c>
      <c r="L954" s="401" t="s">
        <v>6405</v>
      </c>
    </row>
    <row r="955" customFormat="false" ht="13.5" hidden="false" customHeight="false" outlineLevel="0" collapsed="false">
      <c r="A955" s="401" t="s">
        <v>6788</v>
      </c>
      <c r="B955" s="401" t="s">
        <v>6789</v>
      </c>
      <c r="C955" s="401" t="s">
        <v>7076</v>
      </c>
      <c r="D955" s="401" t="s">
        <v>7077</v>
      </c>
      <c r="E955" s="402"/>
      <c r="F955" s="401"/>
      <c r="G955" s="401" t="n">
        <v>90960</v>
      </c>
      <c r="H955" s="401" t="s">
        <v>7370</v>
      </c>
      <c r="I955" s="401" t="s">
        <v>690</v>
      </c>
      <c r="J955" s="401" t="s">
        <v>6404</v>
      </c>
      <c r="K955" s="402" t="n">
        <v>5.21</v>
      </c>
      <c r="L955" s="401" t="s">
        <v>6405</v>
      </c>
    </row>
    <row r="956" customFormat="false" ht="13.5" hidden="false" customHeight="false" outlineLevel="0" collapsed="false">
      <c r="A956" s="401" t="s">
        <v>6788</v>
      </c>
      <c r="B956" s="401" t="s">
        <v>6789</v>
      </c>
      <c r="C956" s="401" t="s">
        <v>7076</v>
      </c>
      <c r="D956" s="401" t="s">
        <v>7077</v>
      </c>
      <c r="E956" s="402"/>
      <c r="F956" s="401"/>
      <c r="G956" s="401" t="n">
        <v>90961</v>
      </c>
      <c r="H956" s="401" t="s">
        <v>7371</v>
      </c>
      <c r="I956" s="401" t="s">
        <v>690</v>
      </c>
      <c r="J956" s="401" t="s">
        <v>6404</v>
      </c>
      <c r="K956" s="402" t="n">
        <v>0.72</v>
      </c>
      <c r="L956" s="401" t="s">
        <v>6405</v>
      </c>
    </row>
    <row r="957" customFormat="false" ht="13.5" hidden="false" customHeight="false" outlineLevel="0" collapsed="false">
      <c r="A957" s="401" t="s">
        <v>6788</v>
      </c>
      <c r="B957" s="401" t="s">
        <v>6789</v>
      </c>
      <c r="C957" s="401" t="s">
        <v>7076</v>
      </c>
      <c r="D957" s="401" t="s">
        <v>7077</v>
      </c>
      <c r="E957" s="402"/>
      <c r="F957" s="401"/>
      <c r="G957" s="401" t="n">
        <v>90962</v>
      </c>
      <c r="H957" s="401" t="s">
        <v>7372</v>
      </c>
      <c r="I957" s="401" t="s">
        <v>690</v>
      </c>
      <c r="J957" s="401" t="s">
        <v>6404</v>
      </c>
      <c r="K957" s="402" t="n">
        <v>6.51</v>
      </c>
      <c r="L957" s="401" t="s">
        <v>6405</v>
      </c>
    </row>
    <row r="958" customFormat="false" ht="13.5" hidden="false" customHeight="false" outlineLevel="0" collapsed="false">
      <c r="A958" s="401" t="s">
        <v>6788</v>
      </c>
      <c r="B958" s="401" t="s">
        <v>6789</v>
      </c>
      <c r="C958" s="401" t="s">
        <v>7076</v>
      </c>
      <c r="D958" s="401" t="s">
        <v>7077</v>
      </c>
      <c r="E958" s="402"/>
      <c r="F958" s="401"/>
      <c r="G958" s="401" t="n">
        <v>90963</v>
      </c>
      <c r="H958" s="401" t="s">
        <v>7373</v>
      </c>
      <c r="I958" s="401" t="s">
        <v>690</v>
      </c>
      <c r="J958" s="401" t="s">
        <v>6979</v>
      </c>
      <c r="K958" s="402" t="n">
        <v>18.65</v>
      </c>
      <c r="L958" s="401" t="s">
        <v>6405</v>
      </c>
    </row>
    <row r="959" customFormat="false" ht="13.5" hidden="false" customHeight="false" outlineLevel="0" collapsed="false">
      <c r="A959" s="401" t="s">
        <v>6788</v>
      </c>
      <c r="B959" s="401" t="s">
        <v>6789</v>
      </c>
      <c r="C959" s="401" t="s">
        <v>7076</v>
      </c>
      <c r="D959" s="401" t="s">
        <v>7077</v>
      </c>
      <c r="E959" s="402"/>
      <c r="F959" s="401"/>
      <c r="G959" s="401" t="n">
        <v>90968</v>
      </c>
      <c r="H959" s="401" t="s">
        <v>7374</v>
      </c>
      <c r="I959" s="401" t="s">
        <v>690</v>
      </c>
      <c r="J959" s="401" t="s">
        <v>6404</v>
      </c>
      <c r="K959" s="402" t="n">
        <v>5.22</v>
      </c>
      <c r="L959" s="401" t="s">
        <v>6405</v>
      </c>
    </row>
    <row r="960" customFormat="false" ht="13.5" hidden="false" customHeight="false" outlineLevel="0" collapsed="false">
      <c r="A960" s="401" t="s">
        <v>6788</v>
      </c>
      <c r="B960" s="401" t="s">
        <v>6789</v>
      </c>
      <c r="C960" s="401" t="s">
        <v>7076</v>
      </c>
      <c r="D960" s="401" t="s">
        <v>7077</v>
      </c>
      <c r="E960" s="402"/>
      <c r="F960" s="401"/>
      <c r="G960" s="401" t="n">
        <v>90969</v>
      </c>
      <c r="H960" s="401" t="s">
        <v>7375</v>
      </c>
      <c r="I960" s="401" t="s">
        <v>690</v>
      </c>
      <c r="J960" s="401" t="s">
        <v>6404</v>
      </c>
      <c r="K960" s="402" t="n">
        <v>0.72</v>
      </c>
      <c r="L960" s="401" t="s">
        <v>6405</v>
      </c>
    </row>
    <row r="961" customFormat="false" ht="13.5" hidden="false" customHeight="false" outlineLevel="0" collapsed="false">
      <c r="A961" s="401" t="s">
        <v>6788</v>
      </c>
      <c r="B961" s="401" t="s">
        <v>6789</v>
      </c>
      <c r="C961" s="401" t="s">
        <v>7076</v>
      </c>
      <c r="D961" s="401" t="s">
        <v>7077</v>
      </c>
      <c r="E961" s="402"/>
      <c r="F961" s="401"/>
      <c r="G961" s="401" t="n">
        <v>90970</v>
      </c>
      <c r="H961" s="401" t="s">
        <v>7376</v>
      </c>
      <c r="I961" s="401" t="s">
        <v>690</v>
      </c>
      <c r="J961" s="401" t="s">
        <v>6404</v>
      </c>
      <c r="K961" s="402" t="n">
        <v>6.53</v>
      </c>
      <c r="L961" s="401" t="s">
        <v>6405</v>
      </c>
    </row>
    <row r="962" customFormat="false" ht="13.5" hidden="false" customHeight="false" outlineLevel="0" collapsed="false">
      <c r="A962" s="401" t="s">
        <v>6788</v>
      </c>
      <c r="B962" s="401" t="s">
        <v>6789</v>
      </c>
      <c r="C962" s="401" t="s">
        <v>7076</v>
      </c>
      <c r="D962" s="401" t="s">
        <v>7077</v>
      </c>
      <c r="E962" s="402"/>
      <c r="F962" s="401"/>
      <c r="G962" s="401" t="n">
        <v>90971</v>
      </c>
      <c r="H962" s="401" t="s">
        <v>7377</v>
      </c>
      <c r="I962" s="401" t="s">
        <v>690</v>
      </c>
      <c r="J962" s="401" t="s">
        <v>6979</v>
      </c>
      <c r="K962" s="402" t="n">
        <v>75.56</v>
      </c>
      <c r="L962" s="401" t="s">
        <v>6405</v>
      </c>
    </row>
    <row r="963" customFormat="false" ht="13.5" hidden="false" customHeight="false" outlineLevel="0" collapsed="false">
      <c r="A963" s="401" t="s">
        <v>6788</v>
      </c>
      <c r="B963" s="401" t="s">
        <v>6789</v>
      </c>
      <c r="C963" s="401" t="s">
        <v>7076</v>
      </c>
      <c r="D963" s="401" t="s">
        <v>7077</v>
      </c>
      <c r="E963" s="402"/>
      <c r="F963" s="401"/>
      <c r="G963" s="401" t="n">
        <v>90975</v>
      </c>
      <c r="H963" s="401" t="s">
        <v>7378</v>
      </c>
      <c r="I963" s="401" t="s">
        <v>690</v>
      </c>
      <c r="J963" s="401" t="s">
        <v>6404</v>
      </c>
      <c r="K963" s="402" t="n">
        <v>13.26</v>
      </c>
      <c r="L963" s="401" t="s">
        <v>6405</v>
      </c>
    </row>
    <row r="964" customFormat="false" ht="13.5" hidden="false" customHeight="false" outlineLevel="0" collapsed="false">
      <c r="A964" s="401" t="s">
        <v>6788</v>
      </c>
      <c r="B964" s="401" t="s">
        <v>6789</v>
      </c>
      <c r="C964" s="401" t="s">
        <v>7076</v>
      </c>
      <c r="D964" s="401" t="s">
        <v>7077</v>
      </c>
      <c r="E964" s="402"/>
      <c r="F964" s="401"/>
      <c r="G964" s="401" t="n">
        <v>90976</v>
      </c>
      <c r="H964" s="401" t="s">
        <v>7379</v>
      </c>
      <c r="I964" s="401" t="s">
        <v>690</v>
      </c>
      <c r="J964" s="401" t="s">
        <v>6404</v>
      </c>
      <c r="K964" s="402" t="n">
        <v>1.84</v>
      </c>
      <c r="L964" s="401" t="s">
        <v>6405</v>
      </c>
    </row>
    <row r="965" customFormat="false" ht="13.5" hidden="false" customHeight="false" outlineLevel="0" collapsed="false">
      <c r="A965" s="401" t="s">
        <v>6788</v>
      </c>
      <c r="B965" s="401" t="s">
        <v>6789</v>
      </c>
      <c r="C965" s="401" t="s">
        <v>7076</v>
      </c>
      <c r="D965" s="401" t="s">
        <v>7077</v>
      </c>
      <c r="E965" s="402"/>
      <c r="F965" s="401"/>
      <c r="G965" s="401" t="n">
        <v>90977</v>
      </c>
      <c r="H965" s="401" t="s">
        <v>7380</v>
      </c>
      <c r="I965" s="401" t="s">
        <v>690</v>
      </c>
      <c r="J965" s="401" t="s">
        <v>6404</v>
      </c>
      <c r="K965" s="402" t="n">
        <v>16.6</v>
      </c>
      <c r="L965" s="401" t="s">
        <v>6405</v>
      </c>
    </row>
    <row r="966" customFormat="false" ht="13.5" hidden="false" customHeight="false" outlineLevel="0" collapsed="false">
      <c r="A966" s="401" t="s">
        <v>6788</v>
      </c>
      <c r="B966" s="401" t="s">
        <v>6789</v>
      </c>
      <c r="C966" s="401" t="s">
        <v>7076</v>
      </c>
      <c r="D966" s="401" t="s">
        <v>7077</v>
      </c>
      <c r="E966" s="402"/>
      <c r="F966" s="401"/>
      <c r="G966" s="401" t="n">
        <v>90978</v>
      </c>
      <c r="H966" s="401" t="s">
        <v>7381</v>
      </c>
      <c r="I966" s="401" t="s">
        <v>690</v>
      </c>
      <c r="J966" s="401" t="s">
        <v>6979</v>
      </c>
      <c r="K966" s="402" t="n">
        <v>196.04</v>
      </c>
      <c r="L966" s="401" t="s">
        <v>6405</v>
      </c>
    </row>
    <row r="967" customFormat="false" ht="13.5" hidden="false" customHeight="false" outlineLevel="0" collapsed="false">
      <c r="A967" s="401" t="s">
        <v>6788</v>
      </c>
      <c r="B967" s="401" t="s">
        <v>6789</v>
      </c>
      <c r="C967" s="401" t="s">
        <v>7076</v>
      </c>
      <c r="D967" s="401" t="s">
        <v>7077</v>
      </c>
      <c r="E967" s="402"/>
      <c r="F967" s="401"/>
      <c r="G967" s="401" t="n">
        <v>90992</v>
      </c>
      <c r="H967" s="401" t="s">
        <v>7382</v>
      </c>
      <c r="I967" s="401" t="s">
        <v>690</v>
      </c>
      <c r="J967" s="401" t="s">
        <v>6404</v>
      </c>
      <c r="K967" s="402" t="n">
        <v>6.19</v>
      </c>
      <c r="L967" s="401" t="s">
        <v>6405</v>
      </c>
    </row>
    <row r="968" customFormat="false" ht="13.5" hidden="false" customHeight="false" outlineLevel="0" collapsed="false">
      <c r="A968" s="401" t="s">
        <v>6788</v>
      </c>
      <c r="B968" s="401" t="s">
        <v>6789</v>
      </c>
      <c r="C968" s="401" t="s">
        <v>7076</v>
      </c>
      <c r="D968" s="401" t="s">
        <v>7077</v>
      </c>
      <c r="E968" s="402"/>
      <c r="F968" s="401"/>
      <c r="G968" s="401" t="n">
        <v>90993</v>
      </c>
      <c r="H968" s="401" t="s">
        <v>7383</v>
      </c>
      <c r="I968" s="401" t="s">
        <v>690</v>
      </c>
      <c r="J968" s="401" t="s">
        <v>6404</v>
      </c>
      <c r="K968" s="402" t="n">
        <v>0.86</v>
      </c>
      <c r="L968" s="401" t="s">
        <v>6405</v>
      </c>
    </row>
    <row r="969" customFormat="false" ht="13.5" hidden="false" customHeight="false" outlineLevel="0" collapsed="false">
      <c r="A969" s="401" t="s">
        <v>6788</v>
      </c>
      <c r="B969" s="401" t="s">
        <v>6789</v>
      </c>
      <c r="C969" s="401" t="s">
        <v>7076</v>
      </c>
      <c r="D969" s="401" t="s">
        <v>7077</v>
      </c>
      <c r="E969" s="402"/>
      <c r="F969" s="401"/>
      <c r="G969" s="401" t="n">
        <v>90994</v>
      </c>
      <c r="H969" s="401" t="s">
        <v>7384</v>
      </c>
      <c r="I969" s="401" t="s">
        <v>690</v>
      </c>
      <c r="J969" s="401" t="s">
        <v>6404</v>
      </c>
      <c r="K969" s="402" t="n">
        <v>7.75</v>
      </c>
      <c r="L969" s="401" t="s">
        <v>6405</v>
      </c>
    </row>
    <row r="970" customFormat="false" ht="13.5" hidden="false" customHeight="false" outlineLevel="0" collapsed="false">
      <c r="A970" s="401" t="s">
        <v>6788</v>
      </c>
      <c r="B970" s="401" t="s">
        <v>6789</v>
      </c>
      <c r="C970" s="401" t="s">
        <v>7076</v>
      </c>
      <c r="D970" s="401" t="s">
        <v>7077</v>
      </c>
      <c r="E970" s="402"/>
      <c r="F970" s="401"/>
      <c r="G970" s="401" t="n">
        <v>90995</v>
      </c>
      <c r="H970" s="401" t="s">
        <v>7385</v>
      </c>
      <c r="I970" s="401" t="s">
        <v>690</v>
      </c>
      <c r="J970" s="401" t="s">
        <v>6979</v>
      </c>
      <c r="K970" s="402" t="n">
        <v>102.64</v>
      </c>
      <c r="L970" s="401" t="s">
        <v>6405</v>
      </c>
    </row>
    <row r="971" customFormat="false" ht="13.5" hidden="false" customHeight="false" outlineLevel="0" collapsed="false">
      <c r="A971" s="401" t="s">
        <v>6788</v>
      </c>
      <c r="B971" s="401" t="s">
        <v>6789</v>
      </c>
      <c r="C971" s="401" t="s">
        <v>7076</v>
      </c>
      <c r="D971" s="401" t="s">
        <v>7077</v>
      </c>
      <c r="E971" s="402"/>
      <c r="F971" s="401"/>
      <c r="G971" s="401" t="n">
        <v>91021</v>
      </c>
      <c r="H971" s="401" t="s">
        <v>7386</v>
      </c>
      <c r="I971" s="401" t="s">
        <v>690</v>
      </c>
      <c r="J971" s="401" t="s">
        <v>6404</v>
      </c>
      <c r="K971" s="402" t="n">
        <v>12.43</v>
      </c>
      <c r="L971" s="401" t="s">
        <v>6405</v>
      </c>
    </row>
    <row r="972" customFormat="false" ht="13.5" hidden="false" customHeight="false" outlineLevel="0" collapsed="false">
      <c r="A972" s="401" t="s">
        <v>6788</v>
      </c>
      <c r="B972" s="401" t="s">
        <v>6789</v>
      </c>
      <c r="C972" s="401" t="s">
        <v>7076</v>
      </c>
      <c r="D972" s="401" t="s">
        <v>7077</v>
      </c>
      <c r="E972" s="402"/>
      <c r="F972" s="401"/>
      <c r="G972" s="401" t="n">
        <v>91026</v>
      </c>
      <c r="H972" s="401" t="s">
        <v>7387</v>
      </c>
      <c r="I972" s="401" t="s">
        <v>690</v>
      </c>
      <c r="J972" s="401" t="s">
        <v>6404</v>
      </c>
      <c r="K972" s="402" t="n">
        <v>20.85</v>
      </c>
      <c r="L972" s="401" t="s">
        <v>6405</v>
      </c>
    </row>
    <row r="973" customFormat="false" ht="13.5" hidden="false" customHeight="false" outlineLevel="0" collapsed="false">
      <c r="A973" s="401" t="s">
        <v>6788</v>
      </c>
      <c r="B973" s="401" t="s">
        <v>6789</v>
      </c>
      <c r="C973" s="401" t="s">
        <v>7076</v>
      </c>
      <c r="D973" s="401" t="s">
        <v>7077</v>
      </c>
      <c r="E973" s="402"/>
      <c r="F973" s="401"/>
      <c r="G973" s="401" t="n">
        <v>91027</v>
      </c>
      <c r="H973" s="401" t="s">
        <v>7388</v>
      </c>
      <c r="I973" s="401" t="s">
        <v>690</v>
      </c>
      <c r="J973" s="401" t="s">
        <v>6404</v>
      </c>
      <c r="K973" s="402" t="n">
        <v>4.26</v>
      </c>
      <c r="L973" s="401" t="s">
        <v>6405</v>
      </c>
    </row>
    <row r="974" customFormat="false" ht="13.5" hidden="false" customHeight="false" outlineLevel="0" collapsed="false">
      <c r="A974" s="401" t="s">
        <v>6788</v>
      </c>
      <c r="B974" s="401" t="s">
        <v>6789</v>
      </c>
      <c r="C974" s="401" t="s">
        <v>7076</v>
      </c>
      <c r="D974" s="401" t="s">
        <v>7077</v>
      </c>
      <c r="E974" s="402"/>
      <c r="F974" s="401"/>
      <c r="G974" s="401" t="n">
        <v>91028</v>
      </c>
      <c r="H974" s="401" t="s">
        <v>7389</v>
      </c>
      <c r="I974" s="401" t="s">
        <v>690</v>
      </c>
      <c r="J974" s="401" t="s">
        <v>6404</v>
      </c>
      <c r="K974" s="402" t="n">
        <v>3.37</v>
      </c>
      <c r="L974" s="401" t="s">
        <v>6405</v>
      </c>
    </row>
    <row r="975" customFormat="false" ht="13.5" hidden="false" customHeight="false" outlineLevel="0" collapsed="false">
      <c r="A975" s="401" t="s">
        <v>6788</v>
      </c>
      <c r="B975" s="401" t="s">
        <v>6789</v>
      </c>
      <c r="C975" s="401" t="s">
        <v>7076</v>
      </c>
      <c r="D975" s="401" t="s">
        <v>7077</v>
      </c>
      <c r="E975" s="402"/>
      <c r="F975" s="401"/>
      <c r="G975" s="401" t="n">
        <v>91029</v>
      </c>
      <c r="H975" s="401" t="s">
        <v>7390</v>
      </c>
      <c r="I975" s="401" t="s">
        <v>690</v>
      </c>
      <c r="J975" s="401" t="s">
        <v>6404</v>
      </c>
      <c r="K975" s="402" t="n">
        <v>38.19</v>
      </c>
      <c r="L975" s="401" t="s">
        <v>6405</v>
      </c>
    </row>
    <row r="976" customFormat="false" ht="13.5" hidden="false" customHeight="false" outlineLevel="0" collapsed="false">
      <c r="A976" s="401" t="s">
        <v>6788</v>
      </c>
      <c r="B976" s="401" t="s">
        <v>6789</v>
      </c>
      <c r="C976" s="401" t="s">
        <v>7076</v>
      </c>
      <c r="D976" s="401" t="s">
        <v>7077</v>
      </c>
      <c r="E976" s="402"/>
      <c r="F976" s="401"/>
      <c r="G976" s="401" t="n">
        <v>91030</v>
      </c>
      <c r="H976" s="401" t="s">
        <v>7391</v>
      </c>
      <c r="I976" s="401" t="s">
        <v>690</v>
      </c>
      <c r="J976" s="401" t="s">
        <v>6979</v>
      </c>
      <c r="K976" s="402" t="n">
        <v>182.91</v>
      </c>
      <c r="L976" s="401" t="s">
        <v>6405</v>
      </c>
    </row>
    <row r="977" customFormat="false" ht="13.5" hidden="false" customHeight="false" outlineLevel="0" collapsed="false">
      <c r="A977" s="401" t="s">
        <v>6788</v>
      </c>
      <c r="B977" s="401" t="s">
        <v>6789</v>
      </c>
      <c r="C977" s="401" t="s">
        <v>7076</v>
      </c>
      <c r="D977" s="401" t="s">
        <v>7077</v>
      </c>
      <c r="E977" s="402"/>
      <c r="F977" s="401"/>
      <c r="G977" s="401" t="n">
        <v>91273</v>
      </c>
      <c r="H977" s="401" t="s">
        <v>7392</v>
      </c>
      <c r="I977" s="401" t="s">
        <v>690</v>
      </c>
      <c r="J977" s="401" t="s">
        <v>6404</v>
      </c>
      <c r="K977" s="402" t="n">
        <v>0.51</v>
      </c>
      <c r="L977" s="401" t="s">
        <v>6405</v>
      </c>
    </row>
    <row r="978" customFormat="false" ht="13.5" hidden="false" customHeight="false" outlineLevel="0" collapsed="false">
      <c r="A978" s="401" t="s">
        <v>6788</v>
      </c>
      <c r="B978" s="401" t="s">
        <v>6789</v>
      </c>
      <c r="C978" s="401" t="s">
        <v>7076</v>
      </c>
      <c r="D978" s="401" t="s">
        <v>7077</v>
      </c>
      <c r="E978" s="402"/>
      <c r="F978" s="401"/>
      <c r="G978" s="401" t="n">
        <v>91274</v>
      </c>
      <c r="H978" s="401" t="s">
        <v>7393</v>
      </c>
      <c r="I978" s="401" t="s">
        <v>690</v>
      </c>
      <c r="J978" s="401" t="s">
        <v>6404</v>
      </c>
      <c r="K978" s="402" t="n">
        <v>0.07</v>
      </c>
      <c r="L978" s="401" t="s">
        <v>6405</v>
      </c>
    </row>
    <row r="979" customFormat="false" ht="13.5" hidden="false" customHeight="false" outlineLevel="0" collapsed="false">
      <c r="A979" s="401" t="s">
        <v>6788</v>
      </c>
      <c r="B979" s="401" t="s">
        <v>6789</v>
      </c>
      <c r="C979" s="401" t="s">
        <v>7076</v>
      </c>
      <c r="D979" s="401" t="s">
        <v>7077</v>
      </c>
      <c r="E979" s="402"/>
      <c r="F979" s="401"/>
      <c r="G979" s="401" t="n">
        <v>91275</v>
      </c>
      <c r="H979" s="401" t="s">
        <v>7394</v>
      </c>
      <c r="I979" s="401" t="s">
        <v>690</v>
      </c>
      <c r="J979" s="401" t="s">
        <v>6404</v>
      </c>
      <c r="K979" s="402" t="n">
        <v>0.64</v>
      </c>
      <c r="L979" s="401" t="s">
        <v>6405</v>
      </c>
    </row>
    <row r="980" customFormat="false" ht="13.5" hidden="false" customHeight="false" outlineLevel="0" collapsed="false">
      <c r="A980" s="401" t="s">
        <v>6788</v>
      </c>
      <c r="B980" s="401" t="s">
        <v>6789</v>
      </c>
      <c r="C980" s="401" t="s">
        <v>7076</v>
      </c>
      <c r="D980" s="401" t="s">
        <v>7077</v>
      </c>
      <c r="E980" s="402"/>
      <c r="F980" s="401"/>
      <c r="G980" s="401" t="n">
        <v>91276</v>
      </c>
      <c r="H980" s="401" t="s">
        <v>7395</v>
      </c>
      <c r="I980" s="401" t="s">
        <v>690</v>
      </c>
      <c r="J980" s="401" t="s">
        <v>6979</v>
      </c>
      <c r="K980" s="402" t="n">
        <v>8.52</v>
      </c>
      <c r="L980" s="401" t="s">
        <v>6405</v>
      </c>
    </row>
    <row r="981" customFormat="false" ht="13.5" hidden="false" customHeight="false" outlineLevel="0" collapsed="false">
      <c r="A981" s="401" t="s">
        <v>6788</v>
      </c>
      <c r="B981" s="401" t="s">
        <v>6789</v>
      </c>
      <c r="C981" s="401" t="s">
        <v>7076</v>
      </c>
      <c r="D981" s="401" t="s">
        <v>7077</v>
      </c>
      <c r="E981" s="402"/>
      <c r="F981" s="401"/>
      <c r="G981" s="401" t="n">
        <v>91279</v>
      </c>
      <c r="H981" s="401" t="s">
        <v>7396</v>
      </c>
      <c r="I981" s="401" t="s">
        <v>690</v>
      </c>
      <c r="J981" s="401" t="s">
        <v>6476</v>
      </c>
      <c r="K981" s="402" t="n">
        <v>0.76</v>
      </c>
      <c r="L981" s="401" t="s">
        <v>6405</v>
      </c>
    </row>
    <row r="982" customFormat="false" ht="13.5" hidden="false" customHeight="false" outlineLevel="0" collapsed="false">
      <c r="A982" s="401" t="s">
        <v>6788</v>
      </c>
      <c r="B982" s="401" t="s">
        <v>6789</v>
      </c>
      <c r="C982" s="401" t="s">
        <v>7076</v>
      </c>
      <c r="D982" s="401" t="s">
        <v>7077</v>
      </c>
      <c r="E982" s="402"/>
      <c r="F982" s="401"/>
      <c r="G982" s="401" t="n">
        <v>91280</v>
      </c>
      <c r="H982" s="401" t="s">
        <v>7397</v>
      </c>
      <c r="I982" s="401" t="s">
        <v>690</v>
      </c>
      <c r="J982" s="401" t="s">
        <v>6476</v>
      </c>
      <c r="K982" s="402" t="n">
        <v>0.08</v>
      </c>
      <c r="L982" s="401" t="s">
        <v>6405</v>
      </c>
    </row>
    <row r="983" customFormat="false" ht="13.5" hidden="false" customHeight="false" outlineLevel="0" collapsed="false">
      <c r="A983" s="401" t="s">
        <v>6788</v>
      </c>
      <c r="B983" s="401" t="s">
        <v>6789</v>
      </c>
      <c r="C983" s="401" t="s">
        <v>7076</v>
      </c>
      <c r="D983" s="401" t="s">
        <v>7077</v>
      </c>
      <c r="E983" s="402"/>
      <c r="F983" s="401"/>
      <c r="G983" s="401" t="n">
        <v>91281</v>
      </c>
      <c r="H983" s="401" t="s">
        <v>7398</v>
      </c>
      <c r="I983" s="401" t="s">
        <v>690</v>
      </c>
      <c r="J983" s="401" t="s">
        <v>6476</v>
      </c>
      <c r="K983" s="402" t="n">
        <v>0.96</v>
      </c>
      <c r="L983" s="401" t="s">
        <v>6405</v>
      </c>
    </row>
    <row r="984" customFormat="false" ht="13.5" hidden="false" customHeight="false" outlineLevel="0" collapsed="false">
      <c r="A984" s="401" t="s">
        <v>6788</v>
      </c>
      <c r="B984" s="401" t="s">
        <v>6789</v>
      </c>
      <c r="C984" s="401" t="s">
        <v>7076</v>
      </c>
      <c r="D984" s="401" t="s">
        <v>7077</v>
      </c>
      <c r="E984" s="402"/>
      <c r="F984" s="401"/>
      <c r="G984" s="401" t="n">
        <v>91282</v>
      </c>
      <c r="H984" s="401" t="s">
        <v>7399</v>
      </c>
      <c r="I984" s="401" t="s">
        <v>690</v>
      </c>
      <c r="J984" s="401" t="s">
        <v>6979</v>
      </c>
      <c r="K984" s="402" t="n">
        <v>8.58</v>
      </c>
      <c r="L984" s="401" t="s">
        <v>6405</v>
      </c>
    </row>
    <row r="985" customFormat="false" ht="13.5" hidden="false" customHeight="false" outlineLevel="0" collapsed="false">
      <c r="A985" s="401" t="s">
        <v>6788</v>
      </c>
      <c r="B985" s="401" t="s">
        <v>6789</v>
      </c>
      <c r="C985" s="401" t="s">
        <v>7076</v>
      </c>
      <c r="D985" s="401" t="s">
        <v>7077</v>
      </c>
      <c r="E985" s="402"/>
      <c r="F985" s="401"/>
      <c r="G985" s="401" t="n">
        <v>91354</v>
      </c>
      <c r="H985" s="401" t="s">
        <v>7400</v>
      </c>
      <c r="I985" s="401" t="s">
        <v>690</v>
      </c>
      <c r="J985" s="401" t="s">
        <v>6404</v>
      </c>
      <c r="K985" s="402" t="n">
        <v>14.78</v>
      </c>
      <c r="L985" s="401" t="s">
        <v>6405</v>
      </c>
    </row>
    <row r="986" customFormat="false" ht="13.5" hidden="false" customHeight="false" outlineLevel="0" collapsed="false">
      <c r="A986" s="401" t="s">
        <v>6788</v>
      </c>
      <c r="B986" s="401" t="s">
        <v>6789</v>
      </c>
      <c r="C986" s="401" t="s">
        <v>7076</v>
      </c>
      <c r="D986" s="401" t="s">
        <v>7077</v>
      </c>
      <c r="E986" s="402"/>
      <c r="F986" s="401"/>
      <c r="G986" s="401" t="n">
        <v>91355</v>
      </c>
      <c r="H986" s="401" t="s">
        <v>7401</v>
      </c>
      <c r="I986" s="401" t="s">
        <v>690</v>
      </c>
      <c r="J986" s="401" t="s">
        <v>6404</v>
      </c>
      <c r="K986" s="402" t="n">
        <v>3.1</v>
      </c>
      <c r="L986" s="401" t="s">
        <v>6405</v>
      </c>
    </row>
    <row r="987" customFormat="false" ht="13.5" hidden="false" customHeight="false" outlineLevel="0" collapsed="false">
      <c r="A987" s="401" t="s">
        <v>6788</v>
      </c>
      <c r="B987" s="401" t="s">
        <v>6789</v>
      </c>
      <c r="C987" s="401" t="s">
        <v>7076</v>
      </c>
      <c r="D987" s="401" t="s">
        <v>7077</v>
      </c>
      <c r="E987" s="402"/>
      <c r="F987" s="401"/>
      <c r="G987" s="401" t="n">
        <v>91356</v>
      </c>
      <c r="H987" s="401" t="s">
        <v>7402</v>
      </c>
      <c r="I987" s="401" t="s">
        <v>690</v>
      </c>
      <c r="J987" s="401" t="s">
        <v>6404</v>
      </c>
      <c r="K987" s="402" t="n">
        <v>2.45</v>
      </c>
      <c r="L987" s="401" t="s">
        <v>6405</v>
      </c>
    </row>
    <row r="988" customFormat="false" ht="13.5" hidden="false" customHeight="false" outlineLevel="0" collapsed="false">
      <c r="A988" s="401" t="s">
        <v>6788</v>
      </c>
      <c r="B988" s="401" t="s">
        <v>6789</v>
      </c>
      <c r="C988" s="401" t="s">
        <v>7076</v>
      </c>
      <c r="D988" s="401" t="s">
        <v>7077</v>
      </c>
      <c r="E988" s="402"/>
      <c r="F988" s="401"/>
      <c r="G988" s="401" t="n">
        <v>91359</v>
      </c>
      <c r="H988" s="401" t="s">
        <v>7403</v>
      </c>
      <c r="I988" s="401" t="s">
        <v>690</v>
      </c>
      <c r="J988" s="401" t="s">
        <v>6404</v>
      </c>
      <c r="K988" s="402" t="n">
        <v>18.18</v>
      </c>
      <c r="L988" s="401" t="s">
        <v>6405</v>
      </c>
    </row>
    <row r="989" customFormat="false" ht="13.5" hidden="false" customHeight="false" outlineLevel="0" collapsed="false">
      <c r="A989" s="401" t="s">
        <v>6788</v>
      </c>
      <c r="B989" s="401" t="s">
        <v>6789</v>
      </c>
      <c r="C989" s="401" t="s">
        <v>7076</v>
      </c>
      <c r="D989" s="401" t="s">
        <v>7077</v>
      </c>
      <c r="E989" s="402"/>
      <c r="F989" s="401"/>
      <c r="G989" s="401" t="n">
        <v>91360</v>
      </c>
      <c r="H989" s="401" t="s">
        <v>7404</v>
      </c>
      <c r="I989" s="401" t="s">
        <v>690</v>
      </c>
      <c r="J989" s="401" t="s">
        <v>6404</v>
      </c>
      <c r="K989" s="402" t="n">
        <v>3.51</v>
      </c>
      <c r="L989" s="401" t="s">
        <v>6405</v>
      </c>
    </row>
    <row r="990" customFormat="false" ht="13.5" hidden="false" customHeight="false" outlineLevel="0" collapsed="false">
      <c r="A990" s="401" t="s">
        <v>6788</v>
      </c>
      <c r="B990" s="401" t="s">
        <v>6789</v>
      </c>
      <c r="C990" s="401" t="s">
        <v>7076</v>
      </c>
      <c r="D990" s="401" t="s">
        <v>7077</v>
      </c>
      <c r="E990" s="402"/>
      <c r="F990" s="401"/>
      <c r="G990" s="401" t="n">
        <v>91361</v>
      </c>
      <c r="H990" s="401" t="s">
        <v>7405</v>
      </c>
      <c r="I990" s="401" t="s">
        <v>690</v>
      </c>
      <c r="J990" s="401" t="s">
        <v>6404</v>
      </c>
      <c r="K990" s="402" t="n">
        <v>2.77</v>
      </c>
      <c r="L990" s="401" t="s">
        <v>6405</v>
      </c>
    </row>
    <row r="991" customFormat="false" ht="13.5" hidden="false" customHeight="false" outlineLevel="0" collapsed="false">
      <c r="A991" s="401" t="s">
        <v>6788</v>
      </c>
      <c r="B991" s="401" t="s">
        <v>6789</v>
      </c>
      <c r="C991" s="401" t="s">
        <v>7076</v>
      </c>
      <c r="D991" s="401" t="s">
        <v>7077</v>
      </c>
      <c r="E991" s="402"/>
      <c r="F991" s="401"/>
      <c r="G991" s="401" t="n">
        <v>91367</v>
      </c>
      <c r="H991" s="401" t="s">
        <v>7406</v>
      </c>
      <c r="I991" s="401" t="s">
        <v>690</v>
      </c>
      <c r="J991" s="401" t="s">
        <v>6404</v>
      </c>
      <c r="K991" s="402" t="n">
        <v>18.78</v>
      </c>
      <c r="L991" s="401" t="s">
        <v>6405</v>
      </c>
    </row>
    <row r="992" customFormat="false" ht="13.5" hidden="false" customHeight="false" outlineLevel="0" collapsed="false">
      <c r="A992" s="401" t="s">
        <v>6788</v>
      </c>
      <c r="B992" s="401" t="s">
        <v>6789</v>
      </c>
      <c r="C992" s="401" t="s">
        <v>7076</v>
      </c>
      <c r="D992" s="401" t="s">
        <v>7077</v>
      </c>
      <c r="E992" s="402"/>
      <c r="F992" s="401"/>
      <c r="G992" s="401" t="n">
        <v>91368</v>
      </c>
      <c r="H992" s="401" t="s">
        <v>7407</v>
      </c>
      <c r="I992" s="401" t="s">
        <v>690</v>
      </c>
      <c r="J992" s="401" t="s">
        <v>6404</v>
      </c>
      <c r="K992" s="402" t="n">
        <v>3.66</v>
      </c>
      <c r="L992" s="401" t="s">
        <v>6405</v>
      </c>
    </row>
    <row r="993" customFormat="false" ht="13.5" hidden="false" customHeight="false" outlineLevel="0" collapsed="false">
      <c r="A993" s="401" t="s">
        <v>6788</v>
      </c>
      <c r="B993" s="401" t="s">
        <v>6789</v>
      </c>
      <c r="C993" s="401" t="s">
        <v>7076</v>
      </c>
      <c r="D993" s="401" t="s">
        <v>7077</v>
      </c>
      <c r="E993" s="402"/>
      <c r="F993" s="401"/>
      <c r="G993" s="401" t="n">
        <v>91369</v>
      </c>
      <c r="H993" s="401" t="s">
        <v>7408</v>
      </c>
      <c r="I993" s="401" t="s">
        <v>690</v>
      </c>
      <c r="J993" s="401" t="s">
        <v>6404</v>
      </c>
      <c r="K993" s="402" t="n">
        <v>2.9</v>
      </c>
      <c r="L993" s="401" t="s">
        <v>6405</v>
      </c>
    </row>
    <row r="994" customFormat="false" ht="13.5" hidden="false" customHeight="false" outlineLevel="0" collapsed="false">
      <c r="A994" s="401" t="s">
        <v>6788</v>
      </c>
      <c r="B994" s="401" t="s">
        <v>6789</v>
      </c>
      <c r="C994" s="401" t="s">
        <v>7076</v>
      </c>
      <c r="D994" s="401" t="s">
        <v>7077</v>
      </c>
      <c r="E994" s="402"/>
      <c r="F994" s="401"/>
      <c r="G994" s="401" t="n">
        <v>91375</v>
      </c>
      <c r="H994" s="401" t="s">
        <v>7409</v>
      </c>
      <c r="I994" s="401" t="s">
        <v>690</v>
      </c>
      <c r="J994" s="401" t="s">
        <v>6404</v>
      </c>
      <c r="K994" s="402" t="n">
        <v>16.23</v>
      </c>
      <c r="L994" s="401" t="s">
        <v>6405</v>
      </c>
    </row>
    <row r="995" customFormat="false" ht="13.5" hidden="false" customHeight="false" outlineLevel="0" collapsed="false">
      <c r="A995" s="401" t="s">
        <v>6788</v>
      </c>
      <c r="B995" s="401" t="s">
        <v>6789</v>
      </c>
      <c r="C995" s="401" t="s">
        <v>7076</v>
      </c>
      <c r="D995" s="401" t="s">
        <v>7077</v>
      </c>
      <c r="E995" s="402"/>
      <c r="F995" s="401"/>
      <c r="G995" s="401" t="n">
        <v>91376</v>
      </c>
      <c r="H995" s="401" t="s">
        <v>7410</v>
      </c>
      <c r="I995" s="401" t="s">
        <v>690</v>
      </c>
      <c r="J995" s="401" t="s">
        <v>6404</v>
      </c>
      <c r="K995" s="402" t="n">
        <v>3.4</v>
      </c>
      <c r="L995" s="401" t="s">
        <v>6405</v>
      </c>
    </row>
    <row r="996" customFormat="false" ht="13.5" hidden="false" customHeight="false" outlineLevel="0" collapsed="false">
      <c r="A996" s="401" t="s">
        <v>6788</v>
      </c>
      <c r="B996" s="401" t="s">
        <v>6789</v>
      </c>
      <c r="C996" s="401" t="s">
        <v>7076</v>
      </c>
      <c r="D996" s="401" t="s">
        <v>7077</v>
      </c>
      <c r="E996" s="402"/>
      <c r="F996" s="401"/>
      <c r="G996" s="401" t="n">
        <v>91377</v>
      </c>
      <c r="H996" s="401" t="s">
        <v>7411</v>
      </c>
      <c r="I996" s="401" t="s">
        <v>690</v>
      </c>
      <c r="J996" s="401" t="s">
        <v>6404</v>
      </c>
      <c r="K996" s="402" t="n">
        <v>2.69</v>
      </c>
      <c r="L996" s="401" t="s">
        <v>6405</v>
      </c>
    </row>
    <row r="997" customFormat="false" ht="13.5" hidden="false" customHeight="false" outlineLevel="0" collapsed="false">
      <c r="A997" s="401" t="s">
        <v>6788</v>
      </c>
      <c r="B997" s="401" t="s">
        <v>6789</v>
      </c>
      <c r="C997" s="401" t="s">
        <v>7076</v>
      </c>
      <c r="D997" s="401" t="s">
        <v>7077</v>
      </c>
      <c r="E997" s="402"/>
      <c r="F997" s="401"/>
      <c r="G997" s="401" t="n">
        <v>91380</v>
      </c>
      <c r="H997" s="401" t="s">
        <v>7412</v>
      </c>
      <c r="I997" s="401" t="s">
        <v>690</v>
      </c>
      <c r="J997" s="401" t="s">
        <v>6404</v>
      </c>
      <c r="K997" s="402" t="n">
        <v>24.73</v>
      </c>
      <c r="L997" s="401" t="s">
        <v>6405</v>
      </c>
    </row>
    <row r="998" customFormat="false" ht="13.5" hidden="false" customHeight="false" outlineLevel="0" collapsed="false">
      <c r="A998" s="401" t="s">
        <v>6788</v>
      </c>
      <c r="B998" s="401" t="s">
        <v>6789</v>
      </c>
      <c r="C998" s="401" t="s">
        <v>7076</v>
      </c>
      <c r="D998" s="401" t="s">
        <v>7077</v>
      </c>
      <c r="E998" s="402"/>
      <c r="F998" s="401"/>
      <c r="G998" s="401" t="n">
        <v>91381</v>
      </c>
      <c r="H998" s="401" t="s">
        <v>7413</v>
      </c>
      <c r="I998" s="401" t="s">
        <v>690</v>
      </c>
      <c r="J998" s="401" t="s">
        <v>6404</v>
      </c>
      <c r="K998" s="402" t="n">
        <v>4.82</v>
      </c>
      <c r="L998" s="401" t="s">
        <v>6405</v>
      </c>
    </row>
    <row r="999" customFormat="false" ht="13.5" hidden="false" customHeight="false" outlineLevel="0" collapsed="false">
      <c r="A999" s="401" t="s">
        <v>6788</v>
      </c>
      <c r="B999" s="401" t="s">
        <v>6789</v>
      </c>
      <c r="C999" s="401" t="s">
        <v>7076</v>
      </c>
      <c r="D999" s="401" t="s">
        <v>7077</v>
      </c>
      <c r="E999" s="402"/>
      <c r="F999" s="401"/>
      <c r="G999" s="401" t="n">
        <v>91382</v>
      </c>
      <c r="H999" s="401" t="s">
        <v>7414</v>
      </c>
      <c r="I999" s="401" t="s">
        <v>690</v>
      </c>
      <c r="J999" s="401" t="s">
        <v>6404</v>
      </c>
      <c r="K999" s="402" t="n">
        <v>3.82</v>
      </c>
      <c r="L999" s="401" t="s">
        <v>6405</v>
      </c>
    </row>
    <row r="1000" customFormat="false" ht="13.5" hidden="false" customHeight="false" outlineLevel="0" collapsed="false">
      <c r="A1000" s="401" t="s">
        <v>6788</v>
      </c>
      <c r="B1000" s="401" t="s">
        <v>6789</v>
      </c>
      <c r="C1000" s="401" t="s">
        <v>7076</v>
      </c>
      <c r="D1000" s="401" t="s">
        <v>7077</v>
      </c>
      <c r="E1000" s="402"/>
      <c r="F1000" s="401"/>
      <c r="G1000" s="401" t="n">
        <v>91383</v>
      </c>
      <c r="H1000" s="401" t="s">
        <v>7415</v>
      </c>
      <c r="I1000" s="401" t="s">
        <v>690</v>
      </c>
      <c r="J1000" s="401" t="s">
        <v>6404</v>
      </c>
      <c r="K1000" s="402" t="n">
        <v>44.39</v>
      </c>
      <c r="L1000" s="401" t="s">
        <v>6405</v>
      </c>
    </row>
    <row r="1001" customFormat="false" ht="13.5" hidden="false" customHeight="false" outlineLevel="0" collapsed="false">
      <c r="A1001" s="401" t="s">
        <v>6788</v>
      </c>
      <c r="B1001" s="401" t="s">
        <v>6789</v>
      </c>
      <c r="C1001" s="401" t="s">
        <v>7076</v>
      </c>
      <c r="D1001" s="401" t="s">
        <v>7077</v>
      </c>
      <c r="E1001" s="402"/>
      <c r="F1001" s="401"/>
      <c r="G1001" s="401" t="n">
        <v>91384</v>
      </c>
      <c r="H1001" s="401" t="s">
        <v>7416</v>
      </c>
      <c r="I1001" s="401" t="s">
        <v>690</v>
      </c>
      <c r="J1001" s="401" t="s">
        <v>6979</v>
      </c>
      <c r="K1001" s="402" t="n">
        <v>176.8</v>
      </c>
      <c r="L1001" s="401" t="s">
        <v>6405</v>
      </c>
    </row>
    <row r="1002" customFormat="false" ht="13.5" hidden="false" customHeight="false" outlineLevel="0" collapsed="false">
      <c r="A1002" s="401" t="s">
        <v>6788</v>
      </c>
      <c r="B1002" s="401" t="s">
        <v>6789</v>
      </c>
      <c r="C1002" s="401" t="s">
        <v>7076</v>
      </c>
      <c r="D1002" s="401" t="s">
        <v>7077</v>
      </c>
      <c r="E1002" s="402"/>
      <c r="F1002" s="401"/>
      <c r="G1002" s="401" t="n">
        <v>91390</v>
      </c>
      <c r="H1002" s="401" t="s">
        <v>7417</v>
      </c>
      <c r="I1002" s="401" t="s">
        <v>690</v>
      </c>
      <c r="J1002" s="401" t="s">
        <v>6404</v>
      </c>
      <c r="K1002" s="402" t="n">
        <v>16.23</v>
      </c>
      <c r="L1002" s="401" t="s">
        <v>6405</v>
      </c>
    </row>
    <row r="1003" customFormat="false" ht="13.5" hidden="false" customHeight="false" outlineLevel="0" collapsed="false">
      <c r="A1003" s="401" t="s">
        <v>6788</v>
      </c>
      <c r="B1003" s="401" t="s">
        <v>6789</v>
      </c>
      <c r="C1003" s="401" t="s">
        <v>7076</v>
      </c>
      <c r="D1003" s="401" t="s">
        <v>7077</v>
      </c>
      <c r="E1003" s="402"/>
      <c r="F1003" s="401"/>
      <c r="G1003" s="401" t="n">
        <v>91391</v>
      </c>
      <c r="H1003" s="401" t="s">
        <v>7418</v>
      </c>
      <c r="I1003" s="401" t="s">
        <v>690</v>
      </c>
      <c r="J1003" s="401" t="s">
        <v>6404</v>
      </c>
      <c r="K1003" s="402" t="n">
        <v>3.29</v>
      </c>
      <c r="L1003" s="401" t="s">
        <v>6405</v>
      </c>
    </row>
    <row r="1004" customFormat="false" ht="13.5" hidden="false" customHeight="false" outlineLevel="0" collapsed="false">
      <c r="A1004" s="401" t="s">
        <v>6788</v>
      </c>
      <c r="B1004" s="401" t="s">
        <v>6789</v>
      </c>
      <c r="C1004" s="401" t="s">
        <v>7076</v>
      </c>
      <c r="D1004" s="401" t="s">
        <v>7077</v>
      </c>
      <c r="E1004" s="402"/>
      <c r="F1004" s="401"/>
      <c r="G1004" s="401" t="n">
        <v>91392</v>
      </c>
      <c r="H1004" s="401" t="s">
        <v>7419</v>
      </c>
      <c r="I1004" s="401" t="s">
        <v>690</v>
      </c>
      <c r="J1004" s="401" t="s">
        <v>6404</v>
      </c>
      <c r="K1004" s="402" t="n">
        <v>2.6</v>
      </c>
      <c r="L1004" s="401" t="s">
        <v>6405</v>
      </c>
    </row>
    <row r="1005" customFormat="false" ht="13.5" hidden="false" customHeight="false" outlineLevel="0" collapsed="false">
      <c r="A1005" s="401" t="s">
        <v>6788</v>
      </c>
      <c r="B1005" s="401" t="s">
        <v>6789</v>
      </c>
      <c r="C1005" s="401" t="s">
        <v>7076</v>
      </c>
      <c r="D1005" s="401" t="s">
        <v>7077</v>
      </c>
      <c r="E1005" s="402"/>
      <c r="F1005" s="401"/>
      <c r="G1005" s="401" t="n">
        <v>91396</v>
      </c>
      <c r="H1005" s="401" t="s">
        <v>7420</v>
      </c>
      <c r="I1005" s="401" t="s">
        <v>690</v>
      </c>
      <c r="J1005" s="401" t="s">
        <v>6404</v>
      </c>
      <c r="K1005" s="402" t="n">
        <v>25.11</v>
      </c>
      <c r="L1005" s="401" t="s">
        <v>6405</v>
      </c>
    </row>
    <row r="1006" customFormat="false" ht="13.5" hidden="false" customHeight="false" outlineLevel="0" collapsed="false">
      <c r="A1006" s="401" t="s">
        <v>6788</v>
      </c>
      <c r="B1006" s="401" t="s">
        <v>6789</v>
      </c>
      <c r="C1006" s="401" t="s">
        <v>7076</v>
      </c>
      <c r="D1006" s="401" t="s">
        <v>7077</v>
      </c>
      <c r="E1006" s="402"/>
      <c r="F1006" s="401"/>
      <c r="G1006" s="401" t="n">
        <v>91397</v>
      </c>
      <c r="H1006" s="401" t="s">
        <v>7421</v>
      </c>
      <c r="I1006" s="401" t="s">
        <v>690</v>
      </c>
      <c r="J1006" s="401" t="s">
        <v>6404</v>
      </c>
      <c r="K1006" s="402" t="n">
        <v>4.9</v>
      </c>
      <c r="L1006" s="401" t="s">
        <v>6405</v>
      </c>
    </row>
    <row r="1007" customFormat="false" ht="13.5" hidden="false" customHeight="false" outlineLevel="0" collapsed="false">
      <c r="A1007" s="401" t="s">
        <v>6788</v>
      </c>
      <c r="B1007" s="401" t="s">
        <v>6789</v>
      </c>
      <c r="C1007" s="401" t="s">
        <v>7076</v>
      </c>
      <c r="D1007" s="401" t="s">
        <v>7077</v>
      </c>
      <c r="E1007" s="402"/>
      <c r="F1007" s="401"/>
      <c r="G1007" s="401" t="n">
        <v>91398</v>
      </c>
      <c r="H1007" s="401" t="s">
        <v>7422</v>
      </c>
      <c r="I1007" s="401" t="s">
        <v>690</v>
      </c>
      <c r="J1007" s="401" t="s">
        <v>6404</v>
      </c>
      <c r="K1007" s="402" t="n">
        <v>3.88</v>
      </c>
      <c r="L1007" s="401" t="s">
        <v>6405</v>
      </c>
    </row>
    <row r="1008" customFormat="false" ht="13.5" hidden="false" customHeight="false" outlineLevel="0" collapsed="false">
      <c r="A1008" s="401" t="s">
        <v>6788</v>
      </c>
      <c r="B1008" s="401" t="s">
        <v>6789</v>
      </c>
      <c r="C1008" s="401" t="s">
        <v>7076</v>
      </c>
      <c r="D1008" s="401" t="s">
        <v>7077</v>
      </c>
      <c r="E1008" s="402"/>
      <c r="F1008" s="401"/>
      <c r="G1008" s="401" t="n">
        <v>91402</v>
      </c>
      <c r="H1008" s="401" t="s">
        <v>7423</v>
      </c>
      <c r="I1008" s="401" t="s">
        <v>690</v>
      </c>
      <c r="J1008" s="401" t="s">
        <v>6404</v>
      </c>
      <c r="K1008" s="402" t="n">
        <v>3</v>
      </c>
      <c r="L1008" s="401" t="s">
        <v>6405</v>
      </c>
    </row>
    <row r="1009" customFormat="false" ht="13.5" hidden="false" customHeight="false" outlineLevel="0" collapsed="false">
      <c r="A1009" s="401" t="s">
        <v>6788</v>
      </c>
      <c r="B1009" s="401" t="s">
        <v>6789</v>
      </c>
      <c r="C1009" s="401" t="s">
        <v>7076</v>
      </c>
      <c r="D1009" s="401" t="s">
        <v>7077</v>
      </c>
      <c r="E1009" s="402"/>
      <c r="F1009" s="401"/>
      <c r="G1009" s="401" t="n">
        <v>91466</v>
      </c>
      <c r="H1009" s="401" t="s">
        <v>7424</v>
      </c>
      <c r="I1009" s="401" t="s">
        <v>690</v>
      </c>
      <c r="J1009" s="401" t="s">
        <v>6404</v>
      </c>
      <c r="K1009" s="402" t="n">
        <v>3.48</v>
      </c>
      <c r="L1009" s="401" t="s">
        <v>6405</v>
      </c>
    </row>
    <row r="1010" customFormat="false" ht="13.5" hidden="false" customHeight="false" outlineLevel="0" collapsed="false">
      <c r="A1010" s="401" t="s">
        <v>6788</v>
      </c>
      <c r="B1010" s="401" t="s">
        <v>6789</v>
      </c>
      <c r="C1010" s="401" t="s">
        <v>7076</v>
      </c>
      <c r="D1010" s="401" t="s">
        <v>7077</v>
      </c>
      <c r="E1010" s="402"/>
      <c r="F1010" s="401"/>
      <c r="G1010" s="401" t="n">
        <v>91467</v>
      </c>
      <c r="H1010" s="401" t="s">
        <v>7425</v>
      </c>
      <c r="I1010" s="401" t="s">
        <v>690</v>
      </c>
      <c r="J1010" s="401" t="s">
        <v>6979</v>
      </c>
      <c r="K1010" s="402" t="n">
        <v>197.16</v>
      </c>
      <c r="L1010" s="401" t="s">
        <v>6405</v>
      </c>
    </row>
    <row r="1011" customFormat="false" ht="13.5" hidden="false" customHeight="false" outlineLevel="0" collapsed="false">
      <c r="A1011" s="401" t="s">
        <v>6788</v>
      </c>
      <c r="B1011" s="401" t="s">
        <v>6789</v>
      </c>
      <c r="C1011" s="401" t="s">
        <v>7076</v>
      </c>
      <c r="D1011" s="401" t="s">
        <v>7077</v>
      </c>
      <c r="E1011" s="402"/>
      <c r="F1011" s="401"/>
      <c r="G1011" s="401" t="n">
        <v>91468</v>
      </c>
      <c r="H1011" s="401" t="s">
        <v>7426</v>
      </c>
      <c r="I1011" s="401" t="s">
        <v>690</v>
      </c>
      <c r="J1011" s="401" t="s">
        <v>6404</v>
      </c>
      <c r="K1011" s="402" t="n">
        <v>23.09</v>
      </c>
      <c r="L1011" s="401" t="s">
        <v>6405</v>
      </c>
    </row>
    <row r="1012" customFormat="false" ht="13.5" hidden="false" customHeight="false" outlineLevel="0" collapsed="false">
      <c r="A1012" s="401" t="s">
        <v>6788</v>
      </c>
      <c r="B1012" s="401" t="s">
        <v>6789</v>
      </c>
      <c r="C1012" s="401" t="s">
        <v>7076</v>
      </c>
      <c r="D1012" s="401" t="s">
        <v>7077</v>
      </c>
      <c r="E1012" s="402"/>
      <c r="F1012" s="401"/>
      <c r="G1012" s="401" t="n">
        <v>91469</v>
      </c>
      <c r="H1012" s="401" t="s">
        <v>7427</v>
      </c>
      <c r="I1012" s="401" t="s">
        <v>690</v>
      </c>
      <c r="J1012" s="401" t="s">
        <v>6404</v>
      </c>
      <c r="K1012" s="402" t="n">
        <v>4.56</v>
      </c>
      <c r="L1012" s="401" t="s">
        <v>6405</v>
      </c>
    </row>
    <row r="1013" customFormat="false" ht="13.5" hidden="false" customHeight="false" outlineLevel="0" collapsed="false">
      <c r="A1013" s="401" t="s">
        <v>6788</v>
      </c>
      <c r="B1013" s="401" t="s">
        <v>6789</v>
      </c>
      <c r="C1013" s="401" t="s">
        <v>7076</v>
      </c>
      <c r="D1013" s="401" t="s">
        <v>7077</v>
      </c>
      <c r="E1013" s="402"/>
      <c r="F1013" s="401"/>
      <c r="G1013" s="401" t="n">
        <v>91484</v>
      </c>
      <c r="H1013" s="401" t="s">
        <v>7428</v>
      </c>
      <c r="I1013" s="401" t="s">
        <v>690</v>
      </c>
      <c r="J1013" s="401" t="s">
        <v>6404</v>
      </c>
      <c r="K1013" s="402" t="n">
        <v>3.62</v>
      </c>
      <c r="L1013" s="401" t="s">
        <v>6405</v>
      </c>
    </row>
    <row r="1014" customFormat="false" ht="13.5" hidden="false" customHeight="false" outlineLevel="0" collapsed="false">
      <c r="A1014" s="401" t="s">
        <v>6788</v>
      </c>
      <c r="B1014" s="401" t="s">
        <v>6789</v>
      </c>
      <c r="C1014" s="401" t="s">
        <v>7076</v>
      </c>
      <c r="D1014" s="401" t="s">
        <v>7077</v>
      </c>
      <c r="E1014" s="402"/>
      <c r="F1014" s="401"/>
      <c r="G1014" s="401" t="n">
        <v>91485</v>
      </c>
      <c r="H1014" s="401" t="s">
        <v>7429</v>
      </c>
      <c r="I1014" s="401" t="s">
        <v>690</v>
      </c>
      <c r="J1014" s="401" t="s">
        <v>6979</v>
      </c>
      <c r="K1014" s="402" t="n">
        <v>192.99</v>
      </c>
      <c r="L1014" s="401" t="s">
        <v>6405</v>
      </c>
    </row>
    <row r="1015" customFormat="false" ht="13.5" hidden="false" customHeight="false" outlineLevel="0" collapsed="false">
      <c r="A1015" s="401" t="s">
        <v>6788</v>
      </c>
      <c r="B1015" s="401" t="s">
        <v>6789</v>
      </c>
      <c r="C1015" s="401" t="s">
        <v>7076</v>
      </c>
      <c r="D1015" s="401" t="s">
        <v>7077</v>
      </c>
      <c r="E1015" s="402"/>
      <c r="F1015" s="401"/>
      <c r="G1015" s="401" t="n">
        <v>91529</v>
      </c>
      <c r="H1015" s="401" t="s">
        <v>7430</v>
      </c>
      <c r="I1015" s="401" t="s">
        <v>690</v>
      </c>
      <c r="J1015" s="401" t="s">
        <v>6404</v>
      </c>
      <c r="K1015" s="402" t="n">
        <v>0.76</v>
      </c>
      <c r="L1015" s="401" t="s">
        <v>6405</v>
      </c>
    </row>
    <row r="1016" customFormat="false" ht="13.5" hidden="false" customHeight="false" outlineLevel="0" collapsed="false">
      <c r="A1016" s="401" t="s">
        <v>6788</v>
      </c>
      <c r="B1016" s="401" t="s">
        <v>6789</v>
      </c>
      <c r="C1016" s="401" t="s">
        <v>7076</v>
      </c>
      <c r="D1016" s="401" t="s">
        <v>7077</v>
      </c>
      <c r="E1016" s="402"/>
      <c r="F1016" s="401"/>
      <c r="G1016" s="401" t="n">
        <v>91530</v>
      </c>
      <c r="H1016" s="401" t="s">
        <v>7431</v>
      </c>
      <c r="I1016" s="401" t="s">
        <v>690</v>
      </c>
      <c r="J1016" s="401" t="s">
        <v>6404</v>
      </c>
      <c r="K1016" s="402" t="n">
        <v>0.1</v>
      </c>
      <c r="L1016" s="401" t="s">
        <v>6405</v>
      </c>
    </row>
    <row r="1017" customFormat="false" ht="13.5" hidden="false" customHeight="false" outlineLevel="0" collapsed="false">
      <c r="A1017" s="401" t="s">
        <v>6788</v>
      </c>
      <c r="B1017" s="401" t="s">
        <v>6789</v>
      </c>
      <c r="C1017" s="401" t="s">
        <v>7076</v>
      </c>
      <c r="D1017" s="401" t="s">
        <v>7077</v>
      </c>
      <c r="E1017" s="402"/>
      <c r="F1017" s="401"/>
      <c r="G1017" s="401" t="n">
        <v>91531</v>
      </c>
      <c r="H1017" s="401" t="s">
        <v>7432</v>
      </c>
      <c r="I1017" s="401" t="s">
        <v>690</v>
      </c>
      <c r="J1017" s="401" t="s">
        <v>6404</v>
      </c>
      <c r="K1017" s="402" t="n">
        <v>0.95</v>
      </c>
      <c r="L1017" s="401" t="s">
        <v>6405</v>
      </c>
    </row>
    <row r="1018" customFormat="false" ht="13.5" hidden="false" customHeight="false" outlineLevel="0" collapsed="false">
      <c r="A1018" s="401" t="s">
        <v>6788</v>
      </c>
      <c r="B1018" s="401" t="s">
        <v>6789</v>
      </c>
      <c r="C1018" s="401" t="s">
        <v>7076</v>
      </c>
      <c r="D1018" s="401" t="s">
        <v>7077</v>
      </c>
      <c r="E1018" s="402"/>
      <c r="F1018" s="401"/>
      <c r="G1018" s="401" t="n">
        <v>91532</v>
      </c>
      <c r="H1018" s="401" t="s">
        <v>7433</v>
      </c>
      <c r="I1018" s="401" t="s">
        <v>690</v>
      </c>
      <c r="J1018" s="401" t="s">
        <v>6979</v>
      </c>
      <c r="K1018" s="402" t="n">
        <v>6.09</v>
      </c>
      <c r="L1018" s="401" t="s">
        <v>6405</v>
      </c>
    </row>
    <row r="1019" customFormat="false" ht="13.5" hidden="false" customHeight="false" outlineLevel="0" collapsed="false">
      <c r="A1019" s="401" t="s">
        <v>6788</v>
      </c>
      <c r="B1019" s="401" t="s">
        <v>6789</v>
      </c>
      <c r="C1019" s="401" t="s">
        <v>7076</v>
      </c>
      <c r="D1019" s="401" t="s">
        <v>7077</v>
      </c>
      <c r="E1019" s="402"/>
      <c r="F1019" s="401"/>
      <c r="G1019" s="401" t="n">
        <v>91629</v>
      </c>
      <c r="H1019" s="401" t="s">
        <v>7434</v>
      </c>
      <c r="I1019" s="401" t="s">
        <v>690</v>
      </c>
      <c r="J1019" s="401" t="s">
        <v>6404</v>
      </c>
      <c r="K1019" s="402" t="n">
        <v>18.75</v>
      </c>
      <c r="L1019" s="401" t="s">
        <v>6405</v>
      </c>
    </row>
    <row r="1020" customFormat="false" ht="13.5" hidden="false" customHeight="false" outlineLevel="0" collapsed="false">
      <c r="A1020" s="401" t="s">
        <v>6788</v>
      </c>
      <c r="B1020" s="401" t="s">
        <v>6789</v>
      </c>
      <c r="C1020" s="401" t="s">
        <v>7076</v>
      </c>
      <c r="D1020" s="401" t="s">
        <v>7077</v>
      </c>
      <c r="E1020" s="402"/>
      <c r="F1020" s="401"/>
      <c r="G1020" s="401" t="n">
        <v>91630</v>
      </c>
      <c r="H1020" s="401" t="s">
        <v>7435</v>
      </c>
      <c r="I1020" s="401" t="s">
        <v>690</v>
      </c>
      <c r="J1020" s="401" t="s">
        <v>6404</v>
      </c>
      <c r="K1020" s="402" t="n">
        <v>3.51</v>
      </c>
      <c r="L1020" s="401" t="s">
        <v>6405</v>
      </c>
    </row>
    <row r="1021" customFormat="false" ht="13.5" hidden="false" customHeight="false" outlineLevel="0" collapsed="false">
      <c r="A1021" s="401" t="s">
        <v>6788</v>
      </c>
      <c r="B1021" s="401" t="s">
        <v>6789</v>
      </c>
      <c r="C1021" s="401" t="s">
        <v>7076</v>
      </c>
      <c r="D1021" s="401" t="s">
        <v>7077</v>
      </c>
      <c r="E1021" s="402"/>
      <c r="F1021" s="401"/>
      <c r="G1021" s="401" t="n">
        <v>91631</v>
      </c>
      <c r="H1021" s="401" t="s">
        <v>7436</v>
      </c>
      <c r="I1021" s="401" t="s">
        <v>690</v>
      </c>
      <c r="J1021" s="401" t="s">
        <v>6404</v>
      </c>
      <c r="K1021" s="402" t="n">
        <v>2.78</v>
      </c>
      <c r="L1021" s="401" t="s">
        <v>6405</v>
      </c>
    </row>
    <row r="1022" customFormat="false" ht="13.5" hidden="false" customHeight="false" outlineLevel="0" collapsed="false">
      <c r="A1022" s="401" t="s">
        <v>6788</v>
      </c>
      <c r="B1022" s="401" t="s">
        <v>6789</v>
      </c>
      <c r="C1022" s="401" t="s">
        <v>7076</v>
      </c>
      <c r="D1022" s="401" t="s">
        <v>7077</v>
      </c>
      <c r="E1022" s="402"/>
      <c r="F1022" s="401"/>
      <c r="G1022" s="401" t="n">
        <v>91632</v>
      </c>
      <c r="H1022" s="401" t="s">
        <v>7437</v>
      </c>
      <c r="I1022" s="401" t="s">
        <v>690</v>
      </c>
      <c r="J1022" s="401" t="s">
        <v>6404</v>
      </c>
      <c r="K1022" s="402" t="n">
        <v>31.81</v>
      </c>
      <c r="L1022" s="401" t="s">
        <v>6405</v>
      </c>
    </row>
    <row r="1023" customFormat="false" ht="13.5" hidden="false" customHeight="false" outlineLevel="0" collapsed="false">
      <c r="A1023" s="401" t="s">
        <v>6788</v>
      </c>
      <c r="B1023" s="401" t="s">
        <v>6789</v>
      </c>
      <c r="C1023" s="401" t="s">
        <v>7076</v>
      </c>
      <c r="D1023" s="401" t="s">
        <v>7077</v>
      </c>
      <c r="E1023" s="402"/>
      <c r="F1023" s="401"/>
      <c r="G1023" s="401" t="n">
        <v>91633</v>
      </c>
      <c r="H1023" s="401" t="s">
        <v>7438</v>
      </c>
      <c r="I1023" s="401" t="s">
        <v>690</v>
      </c>
      <c r="J1023" s="401" t="s">
        <v>6979</v>
      </c>
      <c r="K1023" s="402" t="n">
        <v>166.88</v>
      </c>
      <c r="L1023" s="401" t="s">
        <v>6405</v>
      </c>
    </row>
    <row r="1024" customFormat="false" ht="13.5" hidden="false" customHeight="false" outlineLevel="0" collapsed="false">
      <c r="A1024" s="401" t="s">
        <v>6788</v>
      </c>
      <c r="B1024" s="401" t="s">
        <v>6789</v>
      </c>
      <c r="C1024" s="401" t="s">
        <v>7076</v>
      </c>
      <c r="D1024" s="401" t="s">
        <v>7077</v>
      </c>
      <c r="E1024" s="402"/>
      <c r="F1024" s="401"/>
      <c r="G1024" s="401" t="n">
        <v>91640</v>
      </c>
      <c r="H1024" s="401" t="s">
        <v>7439</v>
      </c>
      <c r="I1024" s="401" t="s">
        <v>690</v>
      </c>
      <c r="J1024" s="401" t="s">
        <v>6404</v>
      </c>
      <c r="K1024" s="402" t="n">
        <v>31.11</v>
      </c>
      <c r="L1024" s="401" t="s">
        <v>6405</v>
      </c>
    </row>
    <row r="1025" customFormat="false" ht="13.5" hidden="false" customHeight="false" outlineLevel="0" collapsed="false">
      <c r="A1025" s="401" t="s">
        <v>6788</v>
      </c>
      <c r="B1025" s="401" t="s">
        <v>6789</v>
      </c>
      <c r="C1025" s="401" t="s">
        <v>7076</v>
      </c>
      <c r="D1025" s="401" t="s">
        <v>7077</v>
      </c>
      <c r="E1025" s="402"/>
      <c r="F1025" s="401"/>
      <c r="G1025" s="401" t="n">
        <v>91641</v>
      </c>
      <c r="H1025" s="401" t="s">
        <v>7440</v>
      </c>
      <c r="I1025" s="401" t="s">
        <v>690</v>
      </c>
      <c r="J1025" s="401" t="s">
        <v>6404</v>
      </c>
      <c r="K1025" s="402" t="n">
        <v>6.36</v>
      </c>
      <c r="L1025" s="401" t="s">
        <v>6405</v>
      </c>
    </row>
    <row r="1026" customFormat="false" ht="13.5" hidden="false" customHeight="false" outlineLevel="0" collapsed="false">
      <c r="A1026" s="401" t="s">
        <v>6788</v>
      </c>
      <c r="B1026" s="401" t="s">
        <v>6789</v>
      </c>
      <c r="C1026" s="401" t="s">
        <v>7076</v>
      </c>
      <c r="D1026" s="401" t="s">
        <v>7077</v>
      </c>
      <c r="E1026" s="402"/>
      <c r="F1026" s="401"/>
      <c r="G1026" s="401" t="n">
        <v>91642</v>
      </c>
      <c r="H1026" s="401" t="s">
        <v>7441</v>
      </c>
      <c r="I1026" s="401" t="s">
        <v>690</v>
      </c>
      <c r="J1026" s="401" t="s">
        <v>6404</v>
      </c>
      <c r="K1026" s="402" t="n">
        <v>5.05</v>
      </c>
      <c r="L1026" s="401" t="s">
        <v>6405</v>
      </c>
    </row>
    <row r="1027" customFormat="false" ht="13.5" hidden="false" customHeight="false" outlineLevel="0" collapsed="false">
      <c r="A1027" s="401" t="s">
        <v>6788</v>
      </c>
      <c r="B1027" s="401" t="s">
        <v>6789</v>
      </c>
      <c r="C1027" s="401" t="s">
        <v>7076</v>
      </c>
      <c r="D1027" s="401" t="s">
        <v>7077</v>
      </c>
      <c r="E1027" s="402"/>
      <c r="F1027" s="401"/>
      <c r="G1027" s="401" t="n">
        <v>91643</v>
      </c>
      <c r="H1027" s="401" t="s">
        <v>7442</v>
      </c>
      <c r="I1027" s="401" t="s">
        <v>690</v>
      </c>
      <c r="J1027" s="401" t="s">
        <v>6404</v>
      </c>
      <c r="K1027" s="402" t="n">
        <v>55.44</v>
      </c>
      <c r="L1027" s="401" t="s">
        <v>6405</v>
      </c>
    </row>
    <row r="1028" customFormat="false" ht="13.5" hidden="false" customHeight="false" outlineLevel="0" collapsed="false">
      <c r="A1028" s="401" t="s">
        <v>6788</v>
      </c>
      <c r="B1028" s="401" t="s">
        <v>6789</v>
      </c>
      <c r="C1028" s="401" t="s">
        <v>7076</v>
      </c>
      <c r="D1028" s="401" t="s">
        <v>7077</v>
      </c>
      <c r="E1028" s="402"/>
      <c r="F1028" s="401"/>
      <c r="G1028" s="401" t="n">
        <v>91644</v>
      </c>
      <c r="H1028" s="401" t="s">
        <v>7443</v>
      </c>
      <c r="I1028" s="401" t="s">
        <v>690</v>
      </c>
      <c r="J1028" s="401" t="s">
        <v>6979</v>
      </c>
      <c r="K1028" s="402" t="n">
        <v>375.53</v>
      </c>
      <c r="L1028" s="401" t="s">
        <v>6405</v>
      </c>
    </row>
    <row r="1029" customFormat="false" ht="13.5" hidden="false" customHeight="false" outlineLevel="0" collapsed="false">
      <c r="A1029" s="401" t="s">
        <v>6788</v>
      </c>
      <c r="B1029" s="401" t="s">
        <v>6789</v>
      </c>
      <c r="C1029" s="401" t="s">
        <v>7076</v>
      </c>
      <c r="D1029" s="401" t="s">
        <v>7077</v>
      </c>
      <c r="E1029" s="402"/>
      <c r="F1029" s="401"/>
      <c r="G1029" s="401" t="n">
        <v>91688</v>
      </c>
      <c r="H1029" s="401" t="s">
        <v>7444</v>
      </c>
      <c r="I1029" s="401" t="s">
        <v>690</v>
      </c>
      <c r="J1029" s="401" t="s">
        <v>6476</v>
      </c>
      <c r="K1029" s="402" t="n">
        <v>0.09</v>
      </c>
      <c r="L1029" s="401" t="s">
        <v>6405</v>
      </c>
    </row>
    <row r="1030" customFormat="false" ht="13.5" hidden="false" customHeight="false" outlineLevel="0" collapsed="false">
      <c r="A1030" s="401" t="s">
        <v>6788</v>
      </c>
      <c r="B1030" s="401" t="s">
        <v>6789</v>
      </c>
      <c r="C1030" s="401" t="s">
        <v>7076</v>
      </c>
      <c r="D1030" s="401" t="s">
        <v>7077</v>
      </c>
      <c r="E1030" s="402"/>
      <c r="F1030" s="401"/>
      <c r="G1030" s="401" t="n">
        <v>91689</v>
      </c>
      <c r="H1030" s="401" t="s">
        <v>7445</v>
      </c>
      <c r="I1030" s="401" t="s">
        <v>690</v>
      </c>
      <c r="J1030" s="401" t="s">
        <v>6476</v>
      </c>
      <c r="K1030" s="402" t="n">
        <v>0</v>
      </c>
      <c r="L1030" s="401" t="s">
        <v>6405</v>
      </c>
    </row>
    <row r="1031" customFormat="false" ht="13.5" hidden="false" customHeight="false" outlineLevel="0" collapsed="false">
      <c r="A1031" s="401" t="s">
        <v>6788</v>
      </c>
      <c r="B1031" s="401" t="s">
        <v>6789</v>
      </c>
      <c r="C1031" s="401" t="s">
        <v>7076</v>
      </c>
      <c r="D1031" s="401" t="s">
        <v>7077</v>
      </c>
      <c r="E1031" s="402"/>
      <c r="F1031" s="401"/>
      <c r="G1031" s="401" t="n">
        <v>91690</v>
      </c>
      <c r="H1031" s="401" t="s">
        <v>7446</v>
      </c>
      <c r="I1031" s="401" t="s">
        <v>690</v>
      </c>
      <c r="J1031" s="401" t="s">
        <v>6476</v>
      </c>
      <c r="K1031" s="402" t="n">
        <v>0.06</v>
      </c>
      <c r="L1031" s="401" t="s">
        <v>6405</v>
      </c>
    </row>
    <row r="1032" customFormat="false" ht="13.5" hidden="false" customHeight="false" outlineLevel="0" collapsed="false">
      <c r="A1032" s="401" t="s">
        <v>6788</v>
      </c>
      <c r="B1032" s="401" t="s">
        <v>6789</v>
      </c>
      <c r="C1032" s="401" t="s">
        <v>7076</v>
      </c>
      <c r="D1032" s="401" t="s">
        <v>7077</v>
      </c>
      <c r="E1032" s="402"/>
      <c r="F1032" s="401"/>
      <c r="G1032" s="401" t="n">
        <v>91691</v>
      </c>
      <c r="H1032" s="401" t="s">
        <v>7447</v>
      </c>
      <c r="I1032" s="401" t="s">
        <v>690</v>
      </c>
      <c r="J1032" s="401" t="s">
        <v>6476</v>
      </c>
      <c r="K1032" s="402" t="n">
        <v>0.76</v>
      </c>
      <c r="L1032" s="401" t="s">
        <v>6405</v>
      </c>
    </row>
    <row r="1033" customFormat="false" ht="13.5" hidden="false" customHeight="false" outlineLevel="0" collapsed="false">
      <c r="A1033" s="401" t="s">
        <v>6788</v>
      </c>
      <c r="B1033" s="401" t="s">
        <v>6789</v>
      </c>
      <c r="C1033" s="401" t="s">
        <v>7076</v>
      </c>
      <c r="D1033" s="401" t="s">
        <v>7077</v>
      </c>
      <c r="E1033" s="402"/>
      <c r="F1033" s="401"/>
      <c r="G1033" s="401" t="n">
        <v>92040</v>
      </c>
      <c r="H1033" s="401" t="s">
        <v>7448</v>
      </c>
      <c r="I1033" s="401" t="s">
        <v>690</v>
      </c>
      <c r="J1033" s="401" t="s">
        <v>6404</v>
      </c>
      <c r="K1033" s="402" t="n">
        <v>6.87</v>
      </c>
      <c r="L1033" s="401" t="s">
        <v>6405</v>
      </c>
    </row>
    <row r="1034" customFormat="false" ht="13.5" hidden="false" customHeight="false" outlineLevel="0" collapsed="false">
      <c r="A1034" s="401" t="s">
        <v>6788</v>
      </c>
      <c r="B1034" s="401" t="s">
        <v>6789</v>
      </c>
      <c r="C1034" s="401" t="s">
        <v>7076</v>
      </c>
      <c r="D1034" s="401" t="s">
        <v>7077</v>
      </c>
      <c r="E1034" s="402"/>
      <c r="F1034" s="401"/>
      <c r="G1034" s="401" t="n">
        <v>92041</v>
      </c>
      <c r="H1034" s="401" t="s">
        <v>7449</v>
      </c>
      <c r="I1034" s="401" t="s">
        <v>690</v>
      </c>
      <c r="J1034" s="401" t="s">
        <v>6404</v>
      </c>
      <c r="K1034" s="402" t="n">
        <v>0.72</v>
      </c>
      <c r="L1034" s="401" t="s">
        <v>6405</v>
      </c>
    </row>
    <row r="1035" customFormat="false" ht="13.5" hidden="false" customHeight="false" outlineLevel="0" collapsed="false">
      <c r="A1035" s="401" t="s">
        <v>6788</v>
      </c>
      <c r="B1035" s="401" t="s">
        <v>6789</v>
      </c>
      <c r="C1035" s="401" t="s">
        <v>7076</v>
      </c>
      <c r="D1035" s="401" t="s">
        <v>7077</v>
      </c>
      <c r="E1035" s="402"/>
      <c r="F1035" s="401"/>
      <c r="G1035" s="401" t="n">
        <v>92042</v>
      </c>
      <c r="H1035" s="401" t="s">
        <v>7450</v>
      </c>
      <c r="I1035" s="401" t="s">
        <v>690</v>
      </c>
      <c r="J1035" s="401" t="s">
        <v>6404</v>
      </c>
      <c r="K1035" s="402" t="n">
        <v>5.72</v>
      </c>
      <c r="L1035" s="401" t="s">
        <v>6405</v>
      </c>
    </row>
    <row r="1036" customFormat="false" ht="13.5" hidden="false" customHeight="false" outlineLevel="0" collapsed="false">
      <c r="A1036" s="401" t="s">
        <v>6788</v>
      </c>
      <c r="B1036" s="401" t="s">
        <v>6789</v>
      </c>
      <c r="C1036" s="401" t="s">
        <v>7076</v>
      </c>
      <c r="D1036" s="401" t="s">
        <v>7077</v>
      </c>
      <c r="E1036" s="402"/>
      <c r="F1036" s="401"/>
      <c r="G1036" s="401" t="n">
        <v>92101</v>
      </c>
      <c r="H1036" s="401" t="s">
        <v>7451</v>
      </c>
      <c r="I1036" s="401" t="s">
        <v>690</v>
      </c>
      <c r="J1036" s="401" t="s">
        <v>6404</v>
      </c>
      <c r="K1036" s="402" t="n">
        <v>33.95</v>
      </c>
      <c r="L1036" s="401" t="s">
        <v>6405</v>
      </c>
    </row>
    <row r="1037" customFormat="false" ht="13.5" hidden="false" customHeight="false" outlineLevel="0" collapsed="false">
      <c r="A1037" s="401" t="s">
        <v>6788</v>
      </c>
      <c r="B1037" s="401" t="s">
        <v>6789</v>
      </c>
      <c r="C1037" s="401" t="s">
        <v>7076</v>
      </c>
      <c r="D1037" s="401" t="s">
        <v>7077</v>
      </c>
      <c r="E1037" s="402"/>
      <c r="F1037" s="401"/>
      <c r="G1037" s="401" t="n">
        <v>92102</v>
      </c>
      <c r="H1037" s="401" t="s">
        <v>7452</v>
      </c>
      <c r="I1037" s="401" t="s">
        <v>690</v>
      </c>
      <c r="J1037" s="401" t="s">
        <v>6404</v>
      </c>
      <c r="K1037" s="402" t="n">
        <v>6.07</v>
      </c>
      <c r="L1037" s="401" t="s">
        <v>6405</v>
      </c>
    </row>
    <row r="1038" customFormat="false" ht="13.5" hidden="false" customHeight="false" outlineLevel="0" collapsed="false">
      <c r="A1038" s="401" t="s">
        <v>6788</v>
      </c>
      <c r="B1038" s="401" t="s">
        <v>6789</v>
      </c>
      <c r="C1038" s="401" t="s">
        <v>7076</v>
      </c>
      <c r="D1038" s="401" t="s">
        <v>7077</v>
      </c>
      <c r="E1038" s="402"/>
      <c r="F1038" s="401"/>
      <c r="G1038" s="401" t="n">
        <v>92103</v>
      </c>
      <c r="H1038" s="401" t="s">
        <v>7453</v>
      </c>
      <c r="I1038" s="401" t="s">
        <v>690</v>
      </c>
      <c r="J1038" s="401" t="s">
        <v>6404</v>
      </c>
      <c r="K1038" s="402" t="n">
        <v>4.82</v>
      </c>
      <c r="L1038" s="401" t="s">
        <v>6405</v>
      </c>
    </row>
    <row r="1039" customFormat="false" ht="13.5" hidden="false" customHeight="false" outlineLevel="0" collapsed="false">
      <c r="A1039" s="401" t="s">
        <v>6788</v>
      </c>
      <c r="B1039" s="401" t="s">
        <v>6789</v>
      </c>
      <c r="C1039" s="401" t="s">
        <v>7076</v>
      </c>
      <c r="D1039" s="401" t="s">
        <v>7077</v>
      </c>
      <c r="E1039" s="402"/>
      <c r="F1039" s="401"/>
      <c r="G1039" s="401" t="n">
        <v>92104</v>
      </c>
      <c r="H1039" s="401" t="s">
        <v>7454</v>
      </c>
      <c r="I1039" s="401" t="s">
        <v>690</v>
      </c>
      <c r="J1039" s="401" t="s">
        <v>6404</v>
      </c>
      <c r="K1039" s="402" t="n">
        <v>55.23</v>
      </c>
      <c r="L1039" s="401" t="s">
        <v>6405</v>
      </c>
    </row>
    <row r="1040" customFormat="false" ht="13.5" hidden="false" customHeight="false" outlineLevel="0" collapsed="false">
      <c r="A1040" s="401" t="s">
        <v>6788</v>
      </c>
      <c r="B1040" s="401" t="s">
        <v>6789</v>
      </c>
      <c r="C1040" s="401" t="s">
        <v>7076</v>
      </c>
      <c r="D1040" s="401" t="s">
        <v>7077</v>
      </c>
      <c r="E1040" s="402"/>
      <c r="F1040" s="401"/>
      <c r="G1040" s="401" t="n">
        <v>92105</v>
      </c>
      <c r="H1040" s="401" t="s">
        <v>7455</v>
      </c>
      <c r="I1040" s="401" t="s">
        <v>690</v>
      </c>
      <c r="J1040" s="401" t="s">
        <v>6979</v>
      </c>
      <c r="K1040" s="402" t="n">
        <v>239.91</v>
      </c>
      <c r="L1040" s="401" t="s">
        <v>6405</v>
      </c>
    </row>
    <row r="1041" customFormat="false" ht="13.5" hidden="false" customHeight="false" outlineLevel="0" collapsed="false">
      <c r="A1041" s="401" t="s">
        <v>6788</v>
      </c>
      <c r="B1041" s="401" t="s">
        <v>6789</v>
      </c>
      <c r="C1041" s="401" t="s">
        <v>7076</v>
      </c>
      <c r="D1041" s="401" t="s">
        <v>7077</v>
      </c>
      <c r="E1041" s="402"/>
      <c r="F1041" s="401"/>
      <c r="G1041" s="401" t="n">
        <v>92108</v>
      </c>
      <c r="H1041" s="401" t="s">
        <v>7456</v>
      </c>
      <c r="I1041" s="401" t="s">
        <v>690</v>
      </c>
      <c r="J1041" s="401" t="s">
        <v>6476</v>
      </c>
      <c r="K1041" s="402" t="n">
        <v>1.03</v>
      </c>
      <c r="L1041" s="401" t="s">
        <v>6405</v>
      </c>
    </row>
    <row r="1042" customFormat="false" ht="13.5" hidden="false" customHeight="false" outlineLevel="0" collapsed="false">
      <c r="A1042" s="401" t="s">
        <v>6788</v>
      </c>
      <c r="B1042" s="401" t="s">
        <v>6789</v>
      </c>
      <c r="C1042" s="401" t="s">
        <v>7076</v>
      </c>
      <c r="D1042" s="401" t="s">
        <v>7077</v>
      </c>
      <c r="E1042" s="402"/>
      <c r="F1042" s="401"/>
      <c r="G1042" s="401" t="n">
        <v>92109</v>
      </c>
      <c r="H1042" s="401" t="s">
        <v>7457</v>
      </c>
      <c r="I1042" s="401" t="s">
        <v>690</v>
      </c>
      <c r="J1042" s="401" t="s">
        <v>6476</v>
      </c>
      <c r="K1042" s="402" t="n">
        <v>0.12</v>
      </c>
      <c r="L1042" s="401" t="s">
        <v>6405</v>
      </c>
    </row>
    <row r="1043" customFormat="false" ht="13.5" hidden="false" customHeight="false" outlineLevel="0" collapsed="false">
      <c r="A1043" s="401" t="s">
        <v>6788</v>
      </c>
      <c r="B1043" s="401" t="s">
        <v>6789</v>
      </c>
      <c r="C1043" s="401" t="s">
        <v>7076</v>
      </c>
      <c r="D1043" s="401" t="s">
        <v>7077</v>
      </c>
      <c r="E1043" s="402"/>
      <c r="F1043" s="401"/>
      <c r="G1043" s="401" t="n">
        <v>92110</v>
      </c>
      <c r="H1043" s="401" t="s">
        <v>7458</v>
      </c>
      <c r="I1043" s="401" t="s">
        <v>690</v>
      </c>
      <c r="J1043" s="401" t="s">
        <v>6476</v>
      </c>
      <c r="K1043" s="402" t="n">
        <v>0.8</v>
      </c>
      <c r="L1043" s="401" t="s">
        <v>6405</v>
      </c>
    </row>
    <row r="1044" customFormat="false" ht="13.5" hidden="false" customHeight="false" outlineLevel="0" collapsed="false">
      <c r="A1044" s="401" t="s">
        <v>6788</v>
      </c>
      <c r="B1044" s="401" t="s">
        <v>6789</v>
      </c>
      <c r="C1044" s="401" t="s">
        <v>7076</v>
      </c>
      <c r="D1044" s="401" t="s">
        <v>7077</v>
      </c>
      <c r="E1044" s="402"/>
      <c r="F1044" s="401"/>
      <c r="G1044" s="401" t="n">
        <v>92111</v>
      </c>
      <c r="H1044" s="401" t="s">
        <v>7459</v>
      </c>
      <c r="I1044" s="401" t="s">
        <v>690</v>
      </c>
      <c r="J1044" s="401" t="s">
        <v>6476</v>
      </c>
      <c r="K1044" s="402" t="n">
        <v>0.7</v>
      </c>
      <c r="L1044" s="401" t="s">
        <v>6405</v>
      </c>
    </row>
    <row r="1045" customFormat="false" ht="13.5" hidden="false" customHeight="false" outlineLevel="0" collapsed="false">
      <c r="A1045" s="401" t="s">
        <v>6788</v>
      </c>
      <c r="B1045" s="401" t="s">
        <v>6789</v>
      </c>
      <c r="C1045" s="401" t="s">
        <v>7076</v>
      </c>
      <c r="D1045" s="401" t="s">
        <v>7077</v>
      </c>
      <c r="E1045" s="402"/>
      <c r="F1045" s="401"/>
      <c r="G1045" s="401" t="n">
        <v>92114</v>
      </c>
      <c r="H1045" s="401" t="s">
        <v>7460</v>
      </c>
      <c r="I1045" s="401" t="s">
        <v>690</v>
      </c>
      <c r="J1045" s="401" t="s">
        <v>6476</v>
      </c>
      <c r="K1045" s="402" t="n">
        <v>0.11</v>
      </c>
      <c r="L1045" s="401" t="s">
        <v>6405</v>
      </c>
    </row>
    <row r="1046" customFormat="false" ht="13.5" hidden="false" customHeight="false" outlineLevel="0" collapsed="false">
      <c r="A1046" s="401" t="s">
        <v>6788</v>
      </c>
      <c r="B1046" s="401" t="s">
        <v>6789</v>
      </c>
      <c r="C1046" s="401" t="s">
        <v>7076</v>
      </c>
      <c r="D1046" s="401" t="s">
        <v>7077</v>
      </c>
      <c r="E1046" s="402"/>
      <c r="F1046" s="401"/>
      <c r="G1046" s="401" t="n">
        <v>92115</v>
      </c>
      <c r="H1046" s="401" t="s">
        <v>7461</v>
      </c>
      <c r="I1046" s="401" t="s">
        <v>690</v>
      </c>
      <c r="J1046" s="401" t="s">
        <v>6476</v>
      </c>
      <c r="K1046" s="402" t="n">
        <v>0.01</v>
      </c>
      <c r="L1046" s="401" t="s">
        <v>6405</v>
      </c>
    </row>
    <row r="1047" customFormat="false" ht="13.5" hidden="false" customHeight="false" outlineLevel="0" collapsed="false">
      <c r="A1047" s="401" t="s">
        <v>6788</v>
      </c>
      <c r="B1047" s="401" t="s">
        <v>6789</v>
      </c>
      <c r="C1047" s="401" t="s">
        <v>7076</v>
      </c>
      <c r="D1047" s="401" t="s">
        <v>7077</v>
      </c>
      <c r="E1047" s="402"/>
      <c r="F1047" s="401"/>
      <c r="G1047" s="401" t="n">
        <v>92116</v>
      </c>
      <c r="H1047" s="401" t="s">
        <v>7462</v>
      </c>
      <c r="I1047" s="401" t="s">
        <v>690</v>
      </c>
      <c r="J1047" s="401" t="s">
        <v>6476</v>
      </c>
      <c r="K1047" s="402" t="n">
        <v>0.14</v>
      </c>
      <c r="L1047" s="401" t="s">
        <v>6405</v>
      </c>
    </row>
    <row r="1048" customFormat="false" ht="13.5" hidden="false" customHeight="false" outlineLevel="0" collapsed="false">
      <c r="A1048" s="401" t="s">
        <v>6788</v>
      </c>
      <c r="B1048" s="401" t="s">
        <v>6789</v>
      </c>
      <c r="C1048" s="401" t="s">
        <v>7076</v>
      </c>
      <c r="D1048" s="401" t="s">
        <v>7077</v>
      </c>
      <c r="E1048" s="402"/>
      <c r="F1048" s="401"/>
      <c r="G1048" s="401" t="n">
        <v>92133</v>
      </c>
      <c r="H1048" s="401" t="s">
        <v>7463</v>
      </c>
      <c r="I1048" s="401" t="s">
        <v>690</v>
      </c>
      <c r="J1048" s="401" t="s">
        <v>6979</v>
      </c>
      <c r="K1048" s="402" t="n">
        <v>12.14</v>
      </c>
      <c r="L1048" s="401" t="s">
        <v>6405</v>
      </c>
    </row>
    <row r="1049" customFormat="false" ht="13.5" hidden="false" customHeight="false" outlineLevel="0" collapsed="false">
      <c r="A1049" s="401" t="s">
        <v>6788</v>
      </c>
      <c r="B1049" s="401" t="s">
        <v>6789</v>
      </c>
      <c r="C1049" s="401" t="s">
        <v>7076</v>
      </c>
      <c r="D1049" s="401" t="s">
        <v>7077</v>
      </c>
      <c r="E1049" s="402"/>
      <c r="F1049" s="401"/>
      <c r="G1049" s="401" t="n">
        <v>92134</v>
      </c>
      <c r="H1049" s="401" t="s">
        <v>7464</v>
      </c>
      <c r="I1049" s="401" t="s">
        <v>690</v>
      </c>
      <c r="J1049" s="401" t="s">
        <v>6979</v>
      </c>
      <c r="K1049" s="402" t="n">
        <v>1.92</v>
      </c>
      <c r="L1049" s="401" t="s">
        <v>6405</v>
      </c>
    </row>
    <row r="1050" customFormat="false" ht="13.5" hidden="false" customHeight="false" outlineLevel="0" collapsed="false">
      <c r="A1050" s="401" t="s">
        <v>6788</v>
      </c>
      <c r="B1050" s="401" t="s">
        <v>6789</v>
      </c>
      <c r="C1050" s="401" t="s">
        <v>7076</v>
      </c>
      <c r="D1050" s="401" t="s">
        <v>7077</v>
      </c>
      <c r="E1050" s="402"/>
      <c r="F1050" s="401"/>
      <c r="G1050" s="401" t="n">
        <v>92135</v>
      </c>
      <c r="H1050" s="401" t="s">
        <v>7465</v>
      </c>
      <c r="I1050" s="401" t="s">
        <v>690</v>
      </c>
      <c r="J1050" s="401" t="s">
        <v>6979</v>
      </c>
      <c r="K1050" s="402" t="n">
        <v>1.51</v>
      </c>
      <c r="L1050" s="401" t="s">
        <v>6405</v>
      </c>
    </row>
    <row r="1051" customFormat="false" ht="13.5" hidden="false" customHeight="false" outlineLevel="0" collapsed="false">
      <c r="A1051" s="401" t="s">
        <v>6788</v>
      </c>
      <c r="B1051" s="401" t="s">
        <v>6789</v>
      </c>
      <c r="C1051" s="401" t="s">
        <v>7076</v>
      </c>
      <c r="D1051" s="401" t="s">
        <v>7077</v>
      </c>
      <c r="E1051" s="402"/>
      <c r="F1051" s="401"/>
      <c r="G1051" s="401" t="n">
        <v>92136</v>
      </c>
      <c r="H1051" s="401" t="s">
        <v>7466</v>
      </c>
      <c r="I1051" s="401" t="s">
        <v>690</v>
      </c>
      <c r="J1051" s="401" t="s">
        <v>6979</v>
      </c>
      <c r="K1051" s="402" t="n">
        <v>15.18</v>
      </c>
      <c r="L1051" s="401" t="s">
        <v>6405</v>
      </c>
    </row>
    <row r="1052" customFormat="false" ht="13.5" hidden="false" customHeight="false" outlineLevel="0" collapsed="false">
      <c r="A1052" s="401" t="s">
        <v>6788</v>
      </c>
      <c r="B1052" s="401" t="s">
        <v>6789</v>
      </c>
      <c r="C1052" s="401" t="s">
        <v>7076</v>
      </c>
      <c r="D1052" s="401" t="s">
        <v>7077</v>
      </c>
      <c r="E1052" s="402"/>
      <c r="F1052" s="401"/>
      <c r="G1052" s="401" t="n">
        <v>92137</v>
      </c>
      <c r="H1052" s="401" t="s">
        <v>7467</v>
      </c>
      <c r="I1052" s="401" t="s">
        <v>690</v>
      </c>
      <c r="J1052" s="401" t="s">
        <v>6979</v>
      </c>
      <c r="K1052" s="402" t="n">
        <v>43.93</v>
      </c>
      <c r="L1052" s="401" t="s">
        <v>6405</v>
      </c>
    </row>
    <row r="1053" customFormat="false" ht="13.5" hidden="false" customHeight="false" outlineLevel="0" collapsed="false">
      <c r="A1053" s="401" t="s">
        <v>6788</v>
      </c>
      <c r="B1053" s="401" t="s">
        <v>6789</v>
      </c>
      <c r="C1053" s="401" t="s">
        <v>7076</v>
      </c>
      <c r="D1053" s="401" t="s">
        <v>7077</v>
      </c>
      <c r="E1053" s="402"/>
      <c r="F1053" s="401"/>
      <c r="G1053" s="401" t="n">
        <v>92140</v>
      </c>
      <c r="H1053" s="401" t="s">
        <v>7468</v>
      </c>
      <c r="I1053" s="401" t="s">
        <v>690</v>
      </c>
      <c r="J1053" s="401" t="s">
        <v>6476</v>
      </c>
      <c r="K1053" s="402" t="n">
        <v>4.45</v>
      </c>
      <c r="L1053" s="401" t="s">
        <v>6405</v>
      </c>
    </row>
    <row r="1054" customFormat="false" ht="13.5" hidden="false" customHeight="false" outlineLevel="0" collapsed="false">
      <c r="A1054" s="401" t="s">
        <v>6788</v>
      </c>
      <c r="B1054" s="401" t="s">
        <v>6789</v>
      </c>
      <c r="C1054" s="401" t="s">
        <v>7076</v>
      </c>
      <c r="D1054" s="401" t="s">
        <v>7077</v>
      </c>
      <c r="E1054" s="402"/>
      <c r="F1054" s="401"/>
      <c r="G1054" s="401" t="n">
        <v>92141</v>
      </c>
      <c r="H1054" s="401" t="s">
        <v>7469</v>
      </c>
      <c r="I1054" s="401" t="s">
        <v>690</v>
      </c>
      <c r="J1054" s="401" t="s">
        <v>6476</v>
      </c>
      <c r="K1054" s="402" t="n">
        <v>0.7</v>
      </c>
      <c r="L1054" s="401" t="s">
        <v>6405</v>
      </c>
    </row>
    <row r="1055" customFormat="false" ht="13.5" hidden="false" customHeight="false" outlineLevel="0" collapsed="false">
      <c r="A1055" s="401" t="s">
        <v>6788</v>
      </c>
      <c r="B1055" s="401" t="s">
        <v>6789</v>
      </c>
      <c r="C1055" s="401" t="s">
        <v>7076</v>
      </c>
      <c r="D1055" s="401" t="s">
        <v>7077</v>
      </c>
      <c r="E1055" s="402"/>
      <c r="F1055" s="401"/>
      <c r="G1055" s="401" t="n">
        <v>92142</v>
      </c>
      <c r="H1055" s="401" t="s">
        <v>7470</v>
      </c>
      <c r="I1055" s="401" t="s">
        <v>690</v>
      </c>
      <c r="J1055" s="401" t="s">
        <v>6476</v>
      </c>
      <c r="K1055" s="402" t="n">
        <v>0.55</v>
      </c>
      <c r="L1055" s="401" t="s">
        <v>6405</v>
      </c>
    </row>
    <row r="1056" customFormat="false" ht="13.5" hidden="false" customHeight="false" outlineLevel="0" collapsed="false">
      <c r="A1056" s="401" t="s">
        <v>6788</v>
      </c>
      <c r="B1056" s="401" t="s">
        <v>6789</v>
      </c>
      <c r="C1056" s="401" t="s">
        <v>7076</v>
      </c>
      <c r="D1056" s="401" t="s">
        <v>7077</v>
      </c>
      <c r="E1056" s="402"/>
      <c r="F1056" s="401"/>
      <c r="G1056" s="401" t="n">
        <v>92143</v>
      </c>
      <c r="H1056" s="401" t="s">
        <v>7471</v>
      </c>
      <c r="I1056" s="401" t="s">
        <v>690</v>
      </c>
      <c r="J1056" s="401" t="s">
        <v>6476</v>
      </c>
      <c r="K1056" s="402" t="n">
        <v>5.56</v>
      </c>
      <c r="L1056" s="401" t="s">
        <v>6405</v>
      </c>
    </row>
    <row r="1057" customFormat="false" ht="13.5" hidden="false" customHeight="false" outlineLevel="0" collapsed="false">
      <c r="A1057" s="401" t="s">
        <v>6788</v>
      </c>
      <c r="B1057" s="401" t="s">
        <v>6789</v>
      </c>
      <c r="C1057" s="401" t="s">
        <v>7076</v>
      </c>
      <c r="D1057" s="401" t="s">
        <v>7077</v>
      </c>
      <c r="E1057" s="402"/>
      <c r="F1057" s="401"/>
      <c r="G1057" s="401" t="n">
        <v>92144</v>
      </c>
      <c r="H1057" s="401" t="s">
        <v>7472</v>
      </c>
      <c r="I1057" s="401" t="s">
        <v>690</v>
      </c>
      <c r="J1057" s="401" t="s">
        <v>6979</v>
      </c>
      <c r="K1057" s="402" t="n">
        <v>39.6</v>
      </c>
      <c r="L1057" s="401" t="s">
        <v>6405</v>
      </c>
    </row>
    <row r="1058" customFormat="false" ht="13.5" hidden="false" customHeight="false" outlineLevel="0" collapsed="false">
      <c r="A1058" s="401" t="s">
        <v>6788</v>
      </c>
      <c r="B1058" s="401" t="s">
        <v>6789</v>
      </c>
      <c r="C1058" s="401" t="s">
        <v>7076</v>
      </c>
      <c r="D1058" s="401" t="s">
        <v>7077</v>
      </c>
      <c r="E1058" s="402"/>
      <c r="F1058" s="401"/>
      <c r="G1058" s="401" t="n">
        <v>92237</v>
      </c>
      <c r="H1058" s="401" t="s">
        <v>7473</v>
      </c>
      <c r="I1058" s="401" t="s">
        <v>690</v>
      </c>
      <c r="J1058" s="401" t="s">
        <v>6404</v>
      </c>
      <c r="K1058" s="402" t="n">
        <v>22.75</v>
      </c>
      <c r="L1058" s="401" t="s">
        <v>6405</v>
      </c>
    </row>
    <row r="1059" customFormat="false" ht="13.5" hidden="false" customHeight="false" outlineLevel="0" collapsed="false">
      <c r="A1059" s="401" t="s">
        <v>6788</v>
      </c>
      <c r="B1059" s="401" t="s">
        <v>6789</v>
      </c>
      <c r="C1059" s="401" t="s">
        <v>7076</v>
      </c>
      <c r="D1059" s="401" t="s">
        <v>7077</v>
      </c>
      <c r="E1059" s="402"/>
      <c r="F1059" s="401"/>
      <c r="G1059" s="401" t="n">
        <v>92238</v>
      </c>
      <c r="H1059" s="401" t="s">
        <v>7474</v>
      </c>
      <c r="I1059" s="401" t="s">
        <v>690</v>
      </c>
      <c r="J1059" s="401" t="s">
        <v>6404</v>
      </c>
      <c r="K1059" s="402" t="n">
        <v>4.64</v>
      </c>
      <c r="L1059" s="401" t="s">
        <v>6405</v>
      </c>
    </row>
    <row r="1060" customFormat="false" ht="13.5" hidden="false" customHeight="false" outlineLevel="0" collapsed="false">
      <c r="A1060" s="401" t="s">
        <v>6788</v>
      </c>
      <c r="B1060" s="401" t="s">
        <v>6789</v>
      </c>
      <c r="C1060" s="401" t="s">
        <v>7076</v>
      </c>
      <c r="D1060" s="401" t="s">
        <v>7077</v>
      </c>
      <c r="E1060" s="402"/>
      <c r="F1060" s="401"/>
      <c r="G1060" s="401" t="n">
        <v>92239</v>
      </c>
      <c r="H1060" s="401" t="s">
        <v>7475</v>
      </c>
      <c r="I1060" s="401" t="s">
        <v>690</v>
      </c>
      <c r="J1060" s="401" t="s">
        <v>6404</v>
      </c>
      <c r="K1060" s="402" t="n">
        <v>3.67</v>
      </c>
      <c r="L1060" s="401" t="s">
        <v>6405</v>
      </c>
    </row>
    <row r="1061" customFormat="false" ht="13.5" hidden="false" customHeight="false" outlineLevel="0" collapsed="false">
      <c r="A1061" s="401" t="s">
        <v>6788</v>
      </c>
      <c r="B1061" s="401" t="s">
        <v>6789</v>
      </c>
      <c r="C1061" s="401" t="s">
        <v>7076</v>
      </c>
      <c r="D1061" s="401" t="s">
        <v>7077</v>
      </c>
      <c r="E1061" s="402"/>
      <c r="F1061" s="401"/>
      <c r="G1061" s="401" t="n">
        <v>92240</v>
      </c>
      <c r="H1061" s="401" t="s">
        <v>7476</v>
      </c>
      <c r="I1061" s="401" t="s">
        <v>690</v>
      </c>
      <c r="J1061" s="401" t="s">
        <v>6404</v>
      </c>
      <c r="K1061" s="402" t="n">
        <v>40.32</v>
      </c>
      <c r="L1061" s="401" t="s">
        <v>6405</v>
      </c>
    </row>
    <row r="1062" customFormat="false" ht="13.5" hidden="false" customHeight="false" outlineLevel="0" collapsed="false">
      <c r="A1062" s="401" t="s">
        <v>6788</v>
      </c>
      <c r="B1062" s="401" t="s">
        <v>6789</v>
      </c>
      <c r="C1062" s="401" t="s">
        <v>7076</v>
      </c>
      <c r="D1062" s="401" t="s">
        <v>7077</v>
      </c>
      <c r="E1062" s="402"/>
      <c r="F1062" s="401"/>
      <c r="G1062" s="401" t="n">
        <v>92241</v>
      </c>
      <c r="H1062" s="401" t="s">
        <v>7477</v>
      </c>
      <c r="I1062" s="401" t="s">
        <v>690</v>
      </c>
      <c r="J1062" s="401" t="s">
        <v>6979</v>
      </c>
      <c r="K1062" s="402" t="n">
        <v>344.27</v>
      </c>
      <c r="L1062" s="401" t="s">
        <v>6405</v>
      </c>
    </row>
    <row r="1063" customFormat="false" ht="13.5" hidden="false" customHeight="false" outlineLevel="0" collapsed="false">
      <c r="A1063" s="401" t="s">
        <v>6788</v>
      </c>
      <c r="B1063" s="401" t="s">
        <v>6789</v>
      </c>
      <c r="C1063" s="401" t="s">
        <v>7076</v>
      </c>
      <c r="D1063" s="401" t="s">
        <v>7077</v>
      </c>
      <c r="E1063" s="402"/>
      <c r="F1063" s="401"/>
      <c r="G1063" s="401" t="n">
        <v>92712</v>
      </c>
      <c r="H1063" s="401" t="s">
        <v>7478</v>
      </c>
      <c r="I1063" s="401" t="s">
        <v>690</v>
      </c>
      <c r="J1063" s="401" t="s">
        <v>6476</v>
      </c>
      <c r="K1063" s="402" t="n">
        <v>0.18</v>
      </c>
      <c r="L1063" s="401" t="s">
        <v>6405</v>
      </c>
    </row>
    <row r="1064" customFormat="false" ht="13.5" hidden="false" customHeight="false" outlineLevel="0" collapsed="false">
      <c r="A1064" s="401" t="s">
        <v>6788</v>
      </c>
      <c r="B1064" s="401" t="s">
        <v>6789</v>
      </c>
      <c r="C1064" s="401" t="s">
        <v>7076</v>
      </c>
      <c r="D1064" s="401" t="s">
        <v>7077</v>
      </c>
      <c r="E1064" s="402"/>
      <c r="F1064" s="401"/>
      <c r="G1064" s="401" t="n">
        <v>92713</v>
      </c>
      <c r="H1064" s="401" t="s">
        <v>7479</v>
      </c>
      <c r="I1064" s="401" t="s">
        <v>690</v>
      </c>
      <c r="J1064" s="401" t="s">
        <v>6476</v>
      </c>
      <c r="K1064" s="402" t="n">
        <v>0.02</v>
      </c>
      <c r="L1064" s="401" t="s">
        <v>6405</v>
      </c>
    </row>
    <row r="1065" customFormat="false" ht="13.5" hidden="false" customHeight="false" outlineLevel="0" collapsed="false">
      <c r="A1065" s="401" t="s">
        <v>6788</v>
      </c>
      <c r="B1065" s="401" t="s">
        <v>6789</v>
      </c>
      <c r="C1065" s="401" t="s">
        <v>7076</v>
      </c>
      <c r="D1065" s="401" t="s">
        <v>7077</v>
      </c>
      <c r="E1065" s="402"/>
      <c r="F1065" s="401"/>
      <c r="G1065" s="401" t="n">
        <v>92714</v>
      </c>
      <c r="H1065" s="401" t="s">
        <v>7480</v>
      </c>
      <c r="I1065" s="401" t="s">
        <v>690</v>
      </c>
      <c r="J1065" s="401" t="s">
        <v>6476</v>
      </c>
      <c r="K1065" s="402" t="n">
        <v>0.23</v>
      </c>
      <c r="L1065" s="401" t="s">
        <v>6405</v>
      </c>
    </row>
    <row r="1066" customFormat="false" ht="13.5" hidden="false" customHeight="false" outlineLevel="0" collapsed="false">
      <c r="A1066" s="401" t="s">
        <v>6788</v>
      </c>
      <c r="B1066" s="401" t="s">
        <v>6789</v>
      </c>
      <c r="C1066" s="401" t="s">
        <v>7076</v>
      </c>
      <c r="D1066" s="401" t="s">
        <v>7077</v>
      </c>
      <c r="E1066" s="402"/>
      <c r="F1066" s="401"/>
      <c r="G1066" s="401" t="n">
        <v>92715</v>
      </c>
      <c r="H1066" s="401" t="s">
        <v>7481</v>
      </c>
      <c r="I1066" s="401" t="s">
        <v>690</v>
      </c>
      <c r="J1066" s="401" t="s">
        <v>6404</v>
      </c>
      <c r="K1066" s="402" t="n">
        <v>24.39</v>
      </c>
      <c r="L1066" s="401" t="s">
        <v>6405</v>
      </c>
    </row>
    <row r="1067" customFormat="false" ht="13.5" hidden="false" customHeight="false" outlineLevel="0" collapsed="false">
      <c r="A1067" s="401" t="s">
        <v>6788</v>
      </c>
      <c r="B1067" s="401" t="s">
        <v>6789</v>
      </c>
      <c r="C1067" s="401" t="s">
        <v>7076</v>
      </c>
      <c r="D1067" s="401" t="s">
        <v>7077</v>
      </c>
      <c r="E1067" s="402"/>
      <c r="F1067" s="401"/>
      <c r="G1067" s="401" t="n">
        <v>92956</v>
      </c>
      <c r="H1067" s="401" t="s">
        <v>7482</v>
      </c>
      <c r="I1067" s="401" t="s">
        <v>690</v>
      </c>
      <c r="J1067" s="401" t="s">
        <v>6404</v>
      </c>
      <c r="K1067" s="402" t="n">
        <v>4.51</v>
      </c>
      <c r="L1067" s="401" t="s">
        <v>6405</v>
      </c>
    </row>
    <row r="1068" customFormat="false" ht="13.5" hidden="false" customHeight="false" outlineLevel="0" collapsed="false">
      <c r="A1068" s="401" t="s">
        <v>6788</v>
      </c>
      <c r="B1068" s="401" t="s">
        <v>6789</v>
      </c>
      <c r="C1068" s="401" t="s">
        <v>7076</v>
      </c>
      <c r="D1068" s="401" t="s">
        <v>7077</v>
      </c>
      <c r="E1068" s="402"/>
      <c r="F1068" s="401"/>
      <c r="G1068" s="401" t="n">
        <v>92957</v>
      </c>
      <c r="H1068" s="401" t="s">
        <v>7483</v>
      </c>
      <c r="I1068" s="401" t="s">
        <v>690</v>
      </c>
      <c r="J1068" s="401" t="s">
        <v>6404</v>
      </c>
      <c r="K1068" s="402" t="n">
        <v>0.53</v>
      </c>
      <c r="L1068" s="401" t="s">
        <v>6405</v>
      </c>
    </row>
    <row r="1069" customFormat="false" ht="13.5" hidden="false" customHeight="false" outlineLevel="0" collapsed="false">
      <c r="A1069" s="401" t="s">
        <v>6788</v>
      </c>
      <c r="B1069" s="401" t="s">
        <v>6789</v>
      </c>
      <c r="C1069" s="401" t="s">
        <v>7076</v>
      </c>
      <c r="D1069" s="401" t="s">
        <v>7077</v>
      </c>
      <c r="E1069" s="402"/>
      <c r="F1069" s="401"/>
      <c r="G1069" s="401" t="n">
        <v>92958</v>
      </c>
      <c r="H1069" s="401" t="s">
        <v>7484</v>
      </c>
      <c r="I1069" s="401" t="s">
        <v>690</v>
      </c>
      <c r="J1069" s="401" t="s">
        <v>6404</v>
      </c>
      <c r="K1069" s="402" t="n">
        <v>4.93</v>
      </c>
      <c r="L1069" s="401" t="s">
        <v>6405</v>
      </c>
    </row>
    <row r="1070" customFormat="false" ht="13.5" hidden="false" customHeight="false" outlineLevel="0" collapsed="false">
      <c r="A1070" s="401" t="s">
        <v>6788</v>
      </c>
      <c r="B1070" s="401" t="s">
        <v>6789</v>
      </c>
      <c r="C1070" s="401" t="s">
        <v>7076</v>
      </c>
      <c r="D1070" s="401" t="s">
        <v>7077</v>
      </c>
      <c r="E1070" s="402"/>
      <c r="F1070" s="401"/>
      <c r="G1070" s="401" t="n">
        <v>92959</v>
      </c>
      <c r="H1070" s="401" t="s">
        <v>7485</v>
      </c>
      <c r="I1070" s="401" t="s">
        <v>690</v>
      </c>
      <c r="J1070" s="401" t="s">
        <v>6979</v>
      </c>
      <c r="K1070" s="402" t="n">
        <v>11.56</v>
      </c>
      <c r="L1070" s="401" t="s">
        <v>6405</v>
      </c>
    </row>
    <row r="1071" customFormat="false" ht="13.5" hidden="false" customHeight="false" outlineLevel="0" collapsed="false">
      <c r="A1071" s="401" t="s">
        <v>6788</v>
      </c>
      <c r="B1071" s="401" t="s">
        <v>6789</v>
      </c>
      <c r="C1071" s="401" t="s">
        <v>7076</v>
      </c>
      <c r="D1071" s="401" t="s">
        <v>7077</v>
      </c>
      <c r="E1071" s="402"/>
      <c r="F1071" s="401"/>
      <c r="G1071" s="401" t="n">
        <v>92963</v>
      </c>
      <c r="H1071" s="401" t="s">
        <v>7486</v>
      </c>
      <c r="I1071" s="401" t="s">
        <v>690</v>
      </c>
      <c r="J1071" s="401" t="s">
        <v>6476</v>
      </c>
      <c r="K1071" s="402" t="n">
        <v>1.05</v>
      </c>
      <c r="L1071" s="401" t="s">
        <v>6405</v>
      </c>
    </row>
    <row r="1072" customFormat="false" ht="13.5" hidden="false" customHeight="false" outlineLevel="0" collapsed="false">
      <c r="A1072" s="401" t="s">
        <v>6788</v>
      </c>
      <c r="B1072" s="401" t="s">
        <v>6789</v>
      </c>
      <c r="C1072" s="401" t="s">
        <v>7076</v>
      </c>
      <c r="D1072" s="401" t="s">
        <v>7077</v>
      </c>
      <c r="E1072" s="402"/>
      <c r="F1072" s="401"/>
      <c r="G1072" s="401" t="n">
        <v>92964</v>
      </c>
      <c r="H1072" s="401" t="s">
        <v>7487</v>
      </c>
      <c r="I1072" s="401" t="s">
        <v>690</v>
      </c>
      <c r="J1072" s="401" t="s">
        <v>6476</v>
      </c>
      <c r="K1072" s="402" t="n">
        <v>0.12</v>
      </c>
      <c r="L1072" s="401" t="s">
        <v>6405</v>
      </c>
    </row>
    <row r="1073" customFormat="false" ht="13.5" hidden="false" customHeight="false" outlineLevel="0" collapsed="false">
      <c r="A1073" s="401" t="s">
        <v>6788</v>
      </c>
      <c r="B1073" s="401" t="s">
        <v>6789</v>
      </c>
      <c r="C1073" s="401" t="s">
        <v>7076</v>
      </c>
      <c r="D1073" s="401" t="s">
        <v>7077</v>
      </c>
      <c r="E1073" s="402"/>
      <c r="F1073" s="401"/>
      <c r="G1073" s="401" t="n">
        <v>92965</v>
      </c>
      <c r="H1073" s="401" t="s">
        <v>7488</v>
      </c>
      <c r="I1073" s="401" t="s">
        <v>690</v>
      </c>
      <c r="J1073" s="401" t="s">
        <v>6476</v>
      </c>
      <c r="K1073" s="402" t="n">
        <v>1.31</v>
      </c>
      <c r="L1073" s="401" t="s">
        <v>6405</v>
      </c>
    </row>
    <row r="1074" customFormat="false" ht="13.5" hidden="false" customHeight="false" outlineLevel="0" collapsed="false">
      <c r="A1074" s="401" t="s">
        <v>6788</v>
      </c>
      <c r="B1074" s="401" t="s">
        <v>6789</v>
      </c>
      <c r="C1074" s="401" t="s">
        <v>7076</v>
      </c>
      <c r="D1074" s="401" t="s">
        <v>7077</v>
      </c>
      <c r="E1074" s="402"/>
      <c r="F1074" s="401"/>
      <c r="G1074" s="401" t="n">
        <v>93220</v>
      </c>
      <c r="H1074" s="401" t="s">
        <v>7489</v>
      </c>
      <c r="I1074" s="401" t="s">
        <v>690</v>
      </c>
      <c r="J1074" s="401" t="s">
        <v>6404</v>
      </c>
      <c r="K1074" s="402" t="n">
        <v>345.74</v>
      </c>
      <c r="L1074" s="401" t="s">
        <v>6405</v>
      </c>
    </row>
    <row r="1075" customFormat="false" ht="13.5" hidden="false" customHeight="false" outlineLevel="0" collapsed="false">
      <c r="A1075" s="401" t="s">
        <v>6788</v>
      </c>
      <c r="B1075" s="401" t="s">
        <v>6789</v>
      </c>
      <c r="C1075" s="401" t="s">
        <v>7076</v>
      </c>
      <c r="D1075" s="401" t="s">
        <v>7077</v>
      </c>
      <c r="E1075" s="402"/>
      <c r="F1075" s="401"/>
      <c r="G1075" s="401" t="n">
        <v>93221</v>
      </c>
      <c r="H1075" s="401" t="s">
        <v>7490</v>
      </c>
      <c r="I1075" s="401" t="s">
        <v>690</v>
      </c>
      <c r="J1075" s="401" t="s">
        <v>6404</v>
      </c>
      <c r="K1075" s="402" t="n">
        <v>48</v>
      </c>
      <c r="L1075" s="401" t="s">
        <v>6405</v>
      </c>
    </row>
    <row r="1076" customFormat="false" ht="13.5" hidden="false" customHeight="false" outlineLevel="0" collapsed="false">
      <c r="A1076" s="401" t="s">
        <v>6788</v>
      </c>
      <c r="B1076" s="401" t="s">
        <v>6789</v>
      </c>
      <c r="C1076" s="401" t="s">
        <v>7076</v>
      </c>
      <c r="D1076" s="401" t="s">
        <v>7077</v>
      </c>
      <c r="E1076" s="402"/>
      <c r="F1076" s="401"/>
      <c r="G1076" s="401" t="n">
        <v>93222</v>
      </c>
      <c r="H1076" s="401" t="s">
        <v>7491</v>
      </c>
      <c r="I1076" s="401" t="s">
        <v>690</v>
      </c>
      <c r="J1076" s="401" t="s">
        <v>6404</v>
      </c>
      <c r="K1076" s="402" t="n">
        <v>432.67</v>
      </c>
      <c r="L1076" s="401" t="s">
        <v>6405</v>
      </c>
    </row>
    <row r="1077" customFormat="false" ht="13.5" hidden="false" customHeight="false" outlineLevel="0" collapsed="false">
      <c r="A1077" s="401" t="s">
        <v>6788</v>
      </c>
      <c r="B1077" s="401" t="s">
        <v>6789</v>
      </c>
      <c r="C1077" s="401" t="s">
        <v>7076</v>
      </c>
      <c r="D1077" s="401" t="s">
        <v>7077</v>
      </c>
      <c r="E1077" s="402"/>
      <c r="F1077" s="401"/>
      <c r="G1077" s="401" t="n">
        <v>93223</v>
      </c>
      <c r="H1077" s="401" t="s">
        <v>7492</v>
      </c>
      <c r="I1077" s="401" t="s">
        <v>690</v>
      </c>
      <c r="J1077" s="401" t="s">
        <v>6979</v>
      </c>
      <c r="K1077" s="402" t="n">
        <v>194.78</v>
      </c>
      <c r="L1077" s="401" t="s">
        <v>6405</v>
      </c>
    </row>
    <row r="1078" customFormat="false" ht="13.5" hidden="false" customHeight="false" outlineLevel="0" collapsed="false">
      <c r="A1078" s="401" t="s">
        <v>6788</v>
      </c>
      <c r="B1078" s="401" t="s">
        <v>6789</v>
      </c>
      <c r="C1078" s="401" t="s">
        <v>7076</v>
      </c>
      <c r="D1078" s="401" t="s">
        <v>7077</v>
      </c>
      <c r="E1078" s="402"/>
      <c r="F1078" s="401"/>
      <c r="G1078" s="401" t="n">
        <v>93229</v>
      </c>
      <c r="H1078" s="401" t="s">
        <v>7493</v>
      </c>
      <c r="I1078" s="401" t="s">
        <v>690</v>
      </c>
      <c r="J1078" s="401" t="s">
        <v>6476</v>
      </c>
      <c r="K1078" s="402" t="n">
        <v>0.44</v>
      </c>
      <c r="L1078" s="401" t="s">
        <v>6405</v>
      </c>
    </row>
    <row r="1079" customFormat="false" ht="13.5" hidden="false" customHeight="false" outlineLevel="0" collapsed="false">
      <c r="A1079" s="401" t="s">
        <v>6788</v>
      </c>
      <c r="B1079" s="401" t="s">
        <v>6789</v>
      </c>
      <c r="C1079" s="401" t="s">
        <v>7076</v>
      </c>
      <c r="D1079" s="401" t="s">
        <v>7077</v>
      </c>
      <c r="E1079" s="402"/>
      <c r="F1079" s="401"/>
      <c r="G1079" s="401" t="n">
        <v>93230</v>
      </c>
      <c r="H1079" s="401" t="s">
        <v>7494</v>
      </c>
      <c r="I1079" s="401" t="s">
        <v>690</v>
      </c>
      <c r="J1079" s="401" t="s">
        <v>6476</v>
      </c>
      <c r="K1079" s="402" t="n">
        <v>0.05</v>
      </c>
      <c r="L1079" s="401" t="s">
        <v>6405</v>
      </c>
    </row>
    <row r="1080" customFormat="false" ht="13.5" hidden="false" customHeight="false" outlineLevel="0" collapsed="false">
      <c r="A1080" s="401" t="s">
        <v>6788</v>
      </c>
      <c r="B1080" s="401" t="s">
        <v>6789</v>
      </c>
      <c r="C1080" s="401" t="s">
        <v>7076</v>
      </c>
      <c r="D1080" s="401" t="s">
        <v>7077</v>
      </c>
      <c r="E1080" s="402"/>
      <c r="F1080" s="401"/>
      <c r="G1080" s="401" t="n">
        <v>93231</v>
      </c>
      <c r="H1080" s="401" t="s">
        <v>7495</v>
      </c>
      <c r="I1080" s="401" t="s">
        <v>690</v>
      </c>
      <c r="J1080" s="401" t="s">
        <v>6476</v>
      </c>
      <c r="K1080" s="402" t="n">
        <v>0.41</v>
      </c>
      <c r="L1080" s="401" t="s">
        <v>6405</v>
      </c>
    </row>
    <row r="1081" customFormat="false" ht="13.5" hidden="false" customHeight="false" outlineLevel="0" collapsed="false">
      <c r="A1081" s="401" t="s">
        <v>6788</v>
      </c>
      <c r="B1081" s="401" t="s">
        <v>6789</v>
      </c>
      <c r="C1081" s="401" t="s">
        <v>7076</v>
      </c>
      <c r="D1081" s="401" t="s">
        <v>7077</v>
      </c>
      <c r="E1081" s="402"/>
      <c r="F1081" s="401"/>
      <c r="G1081" s="401" t="n">
        <v>93232</v>
      </c>
      <c r="H1081" s="401" t="s">
        <v>7496</v>
      </c>
      <c r="I1081" s="401" t="s">
        <v>690</v>
      </c>
      <c r="J1081" s="401" t="s">
        <v>6979</v>
      </c>
      <c r="K1081" s="402" t="n">
        <v>8.4</v>
      </c>
      <c r="L1081" s="401" t="s">
        <v>6405</v>
      </c>
    </row>
    <row r="1082" customFormat="false" ht="13.5" hidden="false" customHeight="false" outlineLevel="0" collapsed="false">
      <c r="A1082" s="401" t="s">
        <v>6788</v>
      </c>
      <c r="B1082" s="401" t="s">
        <v>6789</v>
      </c>
      <c r="C1082" s="401" t="s">
        <v>7076</v>
      </c>
      <c r="D1082" s="401" t="s">
        <v>7077</v>
      </c>
      <c r="E1082" s="402"/>
      <c r="F1082" s="401"/>
      <c r="G1082" s="401" t="n">
        <v>93235</v>
      </c>
      <c r="H1082" s="401" t="s">
        <v>7497</v>
      </c>
      <c r="I1082" s="401" t="s">
        <v>690</v>
      </c>
      <c r="J1082" s="401" t="s">
        <v>6404</v>
      </c>
      <c r="K1082" s="402" t="n">
        <v>1.08</v>
      </c>
      <c r="L1082" s="401" t="s">
        <v>6405</v>
      </c>
    </row>
    <row r="1083" customFormat="false" ht="13.5" hidden="false" customHeight="false" outlineLevel="0" collapsed="false">
      <c r="A1083" s="401" t="s">
        <v>6788</v>
      </c>
      <c r="B1083" s="401" t="s">
        <v>6789</v>
      </c>
      <c r="C1083" s="401" t="s">
        <v>7076</v>
      </c>
      <c r="D1083" s="401" t="s">
        <v>7077</v>
      </c>
      <c r="E1083" s="402"/>
      <c r="F1083" s="401"/>
      <c r="G1083" s="401" t="n">
        <v>93238</v>
      </c>
      <c r="H1083" s="401" t="s">
        <v>7498</v>
      </c>
      <c r="I1083" s="401" t="s">
        <v>690</v>
      </c>
      <c r="J1083" s="401" t="s">
        <v>6404</v>
      </c>
      <c r="K1083" s="402" t="n">
        <v>1.25</v>
      </c>
      <c r="L1083" s="401" t="s">
        <v>6405</v>
      </c>
    </row>
    <row r="1084" customFormat="false" ht="13.5" hidden="false" customHeight="false" outlineLevel="0" collapsed="false">
      <c r="A1084" s="401" t="s">
        <v>6788</v>
      </c>
      <c r="B1084" s="401" t="s">
        <v>6789</v>
      </c>
      <c r="C1084" s="401" t="s">
        <v>7076</v>
      </c>
      <c r="D1084" s="401" t="s">
        <v>7077</v>
      </c>
      <c r="E1084" s="402"/>
      <c r="F1084" s="401"/>
      <c r="G1084" s="401" t="n">
        <v>93239</v>
      </c>
      <c r="H1084" s="401" t="s">
        <v>7499</v>
      </c>
      <c r="I1084" s="401" t="s">
        <v>690</v>
      </c>
      <c r="J1084" s="401" t="s">
        <v>6404</v>
      </c>
      <c r="K1084" s="402" t="n">
        <v>5.66</v>
      </c>
      <c r="L1084" s="401" t="s">
        <v>6405</v>
      </c>
    </row>
    <row r="1085" customFormat="false" ht="13.5" hidden="false" customHeight="false" outlineLevel="0" collapsed="false">
      <c r="A1085" s="401" t="s">
        <v>6788</v>
      </c>
      <c r="B1085" s="401" t="s">
        <v>6789</v>
      </c>
      <c r="C1085" s="401" t="s">
        <v>7076</v>
      </c>
      <c r="D1085" s="401" t="s">
        <v>7077</v>
      </c>
      <c r="E1085" s="402"/>
      <c r="F1085" s="401"/>
      <c r="G1085" s="401" t="n">
        <v>93240</v>
      </c>
      <c r="H1085" s="401" t="s">
        <v>7500</v>
      </c>
      <c r="I1085" s="401" t="s">
        <v>690</v>
      </c>
      <c r="J1085" s="401" t="s">
        <v>6979</v>
      </c>
      <c r="K1085" s="402" t="n">
        <v>14.92</v>
      </c>
      <c r="L1085" s="401" t="s">
        <v>6405</v>
      </c>
    </row>
    <row r="1086" customFormat="false" ht="13.5" hidden="false" customHeight="false" outlineLevel="0" collapsed="false">
      <c r="A1086" s="401" t="s">
        <v>6788</v>
      </c>
      <c r="B1086" s="401" t="s">
        <v>6789</v>
      </c>
      <c r="C1086" s="401" t="s">
        <v>7076</v>
      </c>
      <c r="D1086" s="401" t="s">
        <v>7077</v>
      </c>
      <c r="E1086" s="402"/>
      <c r="F1086" s="401"/>
      <c r="G1086" s="401" t="n">
        <v>93267</v>
      </c>
      <c r="H1086" s="401" t="s">
        <v>7501</v>
      </c>
      <c r="I1086" s="401" t="s">
        <v>690</v>
      </c>
      <c r="J1086" s="401" t="s">
        <v>6404</v>
      </c>
      <c r="K1086" s="402" t="n">
        <v>45.08</v>
      </c>
      <c r="L1086" s="401" t="s">
        <v>6405</v>
      </c>
    </row>
    <row r="1087" customFormat="false" ht="13.5" hidden="false" customHeight="false" outlineLevel="0" collapsed="false">
      <c r="A1087" s="401" t="s">
        <v>6788</v>
      </c>
      <c r="B1087" s="401" t="s">
        <v>6789</v>
      </c>
      <c r="C1087" s="401" t="s">
        <v>7076</v>
      </c>
      <c r="D1087" s="401" t="s">
        <v>7077</v>
      </c>
      <c r="E1087" s="402"/>
      <c r="F1087" s="401"/>
      <c r="G1087" s="401" t="n">
        <v>93269</v>
      </c>
      <c r="H1087" s="401" t="s">
        <v>7502</v>
      </c>
      <c r="I1087" s="401" t="s">
        <v>690</v>
      </c>
      <c r="J1087" s="401" t="s">
        <v>6404</v>
      </c>
      <c r="K1087" s="402" t="n">
        <v>5.35</v>
      </c>
      <c r="L1087" s="401" t="s">
        <v>6405</v>
      </c>
    </row>
    <row r="1088" customFormat="false" ht="13.5" hidden="false" customHeight="false" outlineLevel="0" collapsed="false">
      <c r="A1088" s="401" t="s">
        <v>6788</v>
      </c>
      <c r="B1088" s="401" t="s">
        <v>6789</v>
      </c>
      <c r="C1088" s="401" t="s">
        <v>7076</v>
      </c>
      <c r="D1088" s="401" t="s">
        <v>7077</v>
      </c>
      <c r="E1088" s="402"/>
      <c r="F1088" s="401"/>
      <c r="G1088" s="401" t="n">
        <v>93270</v>
      </c>
      <c r="H1088" s="401" t="s">
        <v>7503</v>
      </c>
      <c r="I1088" s="401" t="s">
        <v>690</v>
      </c>
      <c r="J1088" s="401" t="s">
        <v>6404</v>
      </c>
      <c r="K1088" s="402" t="n">
        <v>49.31</v>
      </c>
      <c r="L1088" s="401" t="s">
        <v>6405</v>
      </c>
    </row>
    <row r="1089" customFormat="false" ht="13.5" hidden="false" customHeight="false" outlineLevel="0" collapsed="false">
      <c r="A1089" s="401" t="s">
        <v>6788</v>
      </c>
      <c r="B1089" s="401" t="s">
        <v>6789</v>
      </c>
      <c r="C1089" s="401" t="s">
        <v>7076</v>
      </c>
      <c r="D1089" s="401" t="s">
        <v>7077</v>
      </c>
      <c r="E1089" s="402"/>
      <c r="F1089" s="401"/>
      <c r="G1089" s="401" t="n">
        <v>93271</v>
      </c>
      <c r="H1089" s="401" t="s">
        <v>7504</v>
      </c>
      <c r="I1089" s="401" t="s">
        <v>690</v>
      </c>
      <c r="J1089" s="401" t="s">
        <v>6476</v>
      </c>
      <c r="K1089" s="402" t="n">
        <v>5.23</v>
      </c>
      <c r="L1089" s="401" t="s">
        <v>6405</v>
      </c>
    </row>
    <row r="1090" customFormat="false" ht="13.5" hidden="false" customHeight="false" outlineLevel="0" collapsed="false">
      <c r="A1090" s="401" t="s">
        <v>6788</v>
      </c>
      <c r="B1090" s="401" t="s">
        <v>6789</v>
      </c>
      <c r="C1090" s="401" t="s">
        <v>7076</v>
      </c>
      <c r="D1090" s="401" t="s">
        <v>7077</v>
      </c>
      <c r="E1090" s="402"/>
      <c r="F1090" s="401"/>
      <c r="G1090" s="401" t="n">
        <v>93277</v>
      </c>
      <c r="H1090" s="401" t="s">
        <v>7505</v>
      </c>
      <c r="I1090" s="401" t="s">
        <v>690</v>
      </c>
      <c r="J1090" s="401" t="s">
        <v>6404</v>
      </c>
      <c r="K1090" s="402" t="n">
        <v>0.31</v>
      </c>
      <c r="L1090" s="401" t="s">
        <v>6405</v>
      </c>
    </row>
    <row r="1091" customFormat="false" ht="13.5" hidden="false" customHeight="false" outlineLevel="0" collapsed="false">
      <c r="A1091" s="401" t="s">
        <v>6788</v>
      </c>
      <c r="B1091" s="401" t="s">
        <v>6789</v>
      </c>
      <c r="C1091" s="401" t="s">
        <v>7076</v>
      </c>
      <c r="D1091" s="401" t="s">
        <v>7077</v>
      </c>
      <c r="E1091" s="402"/>
      <c r="F1091" s="401"/>
      <c r="G1091" s="401" t="n">
        <v>93278</v>
      </c>
      <c r="H1091" s="401" t="s">
        <v>7506</v>
      </c>
      <c r="I1091" s="401" t="s">
        <v>690</v>
      </c>
      <c r="J1091" s="401" t="s">
        <v>6404</v>
      </c>
      <c r="K1091" s="402" t="n">
        <v>0.03</v>
      </c>
      <c r="L1091" s="401" t="s">
        <v>6405</v>
      </c>
    </row>
    <row r="1092" customFormat="false" ht="13.5" hidden="false" customHeight="false" outlineLevel="0" collapsed="false">
      <c r="A1092" s="401" t="s">
        <v>6788</v>
      </c>
      <c r="B1092" s="401" t="s">
        <v>6789</v>
      </c>
      <c r="C1092" s="401" t="s">
        <v>7076</v>
      </c>
      <c r="D1092" s="401" t="s">
        <v>7077</v>
      </c>
      <c r="E1092" s="402"/>
      <c r="F1092" s="401"/>
      <c r="G1092" s="401" t="n">
        <v>93279</v>
      </c>
      <c r="H1092" s="401" t="s">
        <v>7507</v>
      </c>
      <c r="I1092" s="401" t="s">
        <v>690</v>
      </c>
      <c r="J1092" s="401" t="s">
        <v>6404</v>
      </c>
      <c r="K1092" s="402" t="n">
        <v>0.29</v>
      </c>
      <c r="L1092" s="401" t="s">
        <v>6405</v>
      </c>
    </row>
    <row r="1093" customFormat="false" ht="13.5" hidden="false" customHeight="false" outlineLevel="0" collapsed="false">
      <c r="A1093" s="401" t="s">
        <v>6788</v>
      </c>
      <c r="B1093" s="401" t="s">
        <v>6789</v>
      </c>
      <c r="C1093" s="401" t="s">
        <v>7076</v>
      </c>
      <c r="D1093" s="401" t="s">
        <v>7077</v>
      </c>
      <c r="E1093" s="402"/>
      <c r="F1093" s="401"/>
      <c r="G1093" s="401" t="n">
        <v>93280</v>
      </c>
      <c r="H1093" s="401" t="s">
        <v>7508</v>
      </c>
      <c r="I1093" s="401" t="s">
        <v>690</v>
      </c>
      <c r="J1093" s="401" t="s">
        <v>6476</v>
      </c>
      <c r="K1093" s="402" t="n">
        <v>0.43</v>
      </c>
      <c r="L1093" s="401" t="s">
        <v>6405</v>
      </c>
    </row>
    <row r="1094" customFormat="false" ht="13.5" hidden="false" customHeight="false" outlineLevel="0" collapsed="false">
      <c r="A1094" s="401" t="s">
        <v>6788</v>
      </c>
      <c r="B1094" s="401" t="s">
        <v>6789</v>
      </c>
      <c r="C1094" s="401" t="s">
        <v>7076</v>
      </c>
      <c r="D1094" s="401" t="s">
        <v>7077</v>
      </c>
      <c r="E1094" s="402"/>
      <c r="F1094" s="401"/>
      <c r="G1094" s="401" t="n">
        <v>93283</v>
      </c>
      <c r="H1094" s="401" t="s">
        <v>7509</v>
      </c>
      <c r="I1094" s="401" t="s">
        <v>690</v>
      </c>
      <c r="J1094" s="401" t="s">
        <v>6404</v>
      </c>
      <c r="K1094" s="402" t="n">
        <v>94.75</v>
      </c>
      <c r="L1094" s="401" t="s">
        <v>6405</v>
      </c>
    </row>
    <row r="1095" customFormat="false" ht="13.5" hidden="false" customHeight="false" outlineLevel="0" collapsed="false">
      <c r="A1095" s="401" t="s">
        <v>6788</v>
      </c>
      <c r="B1095" s="401" t="s">
        <v>6789</v>
      </c>
      <c r="C1095" s="401" t="s">
        <v>7076</v>
      </c>
      <c r="D1095" s="401" t="s">
        <v>7077</v>
      </c>
      <c r="E1095" s="402"/>
      <c r="F1095" s="401"/>
      <c r="G1095" s="401" t="n">
        <v>93284</v>
      </c>
      <c r="H1095" s="401" t="s">
        <v>7510</v>
      </c>
      <c r="I1095" s="401" t="s">
        <v>690</v>
      </c>
      <c r="J1095" s="401" t="s">
        <v>6404</v>
      </c>
      <c r="K1095" s="402" t="n">
        <v>17.05</v>
      </c>
      <c r="L1095" s="401" t="s">
        <v>6405</v>
      </c>
    </row>
    <row r="1096" customFormat="false" ht="13.5" hidden="false" customHeight="false" outlineLevel="0" collapsed="false">
      <c r="A1096" s="401" t="s">
        <v>6788</v>
      </c>
      <c r="B1096" s="401" t="s">
        <v>6789</v>
      </c>
      <c r="C1096" s="401" t="s">
        <v>7076</v>
      </c>
      <c r="D1096" s="401" t="s">
        <v>7077</v>
      </c>
      <c r="E1096" s="402"/>
      <c r="F1096" s="401"/>
      <c r="G1096" s="401" t="n">
        <v>93285</v>
      </c>
      <c r="H1096" s="401" t="s">
        <v>7511</v>
      </c>
      <c r="I1096" s="401" t="s">
        <v>690</v>
      </c>
      <c r="J1096" s="401" t="s">
        <v>6404</v>
      </c>
      <c r="K1096" s="402" t="n">
        <v>152.31</v>
      </c>
      <c r="L1096" s="401" t="s">
        <v>6405</v>
      </c>
    </row>
    <row r="1097" customFormat="false" ht="13.5" hidden="false" customHeight="false" outlineLevel="0" collapsed="false">
      <c r="A1097" s="401" t="s">
        <v>6788</v>
      </c>
      <c r="B1097" s="401" t="s">
        <v>6789</v>
      </c>
      <c r="C1097" s="401" t="s">
        <v>7076</v>
      </c>
      <c r="D1097" s="401" t="s">
        <v>7077</v>
      </c>
      <c r="E1097" s="402"/>
      <c r="F1097" s="401"/>
      <c r="G1097" s="401" t="n">
        <v>93286</v>
      </c>
      <c r="H1097" s="401" t="s">
        <v>7512</v>
      </c>
      <c r="I1097" s="401" t="s">
        <v>690</v>
      </c>
      <c r="J1097" s="401" t="s">
        <v>6476</v>
      </c>
      <c r="K1097" s="402" t="n">
        <v>7.28</v>
      </c>
      <c r="L1097" s="401" t="s">
        <v>6405</v>
      </c>
    </row>
    <row r="1098" customFormat="false" ht="13.5" hidden="false" customHeight="false" outlineLevel="0" collapsed="false">
      <c r="A1098" s="401" t="s">
        <v>6788</v>
      </c>
      <c r="B1098" s="401" t="s">
        <v>6789</v>
      </c>
      <c r="C1098" s="401" t="s">
        <v>7076</v>
      </c>
      <c r="D1098" s="401" t="s">
        <v>7077</v>
      </c>
      <c r="E1098" s="402"/>
      <c r="F1098" s="401"/>
      <c r="G1098" s="401" t="n">
        <v>93296</v>
      </c>
      <c r="H1098" s="401" t="s">
        <v>7513</v>
      </c>
      <c r="I1098" s="401" t="s">
        <v>690</v>
      </c>
      <c r="J1098" s="401" t="s">
        <v>6404</v>
      </c>
      <c r="K1098" s="402" t="n">
        <v>13.5</v>
      </c>
      <c r="L1098" s="401" t="s">
        <v>6405</v>
      </c>
    </row>
    <row r="1099" customFormat="false" ht="13.5" hidden="false" customHeight="false" outlineLevel="0" collapsed="false">
      <c r="A1099" s="401" t="s">
        <v>6788</v>
      </c>
      <c r="B1099" s="401" t="s">
        <v>6789</v>
      </c>
      <c r="C1099" s="401" t="s">
        <v>7076</v>
      </c>
      <c r="D1099" s="401" t="s">
        <v>7077</v>
      </c>
      <c r="E1099" s="402"/>
      <c r="F1099" s="401"/>
      <c r="G1099" s="401" t="n">
        <v>93397</v>
      </c>
      <c r="H1099" s="401" t="s">
        <v>7514</v>
      </c>
      <c r="I1099" s="401" t="s">
        <v>690</v>
      </c>
      <c r="J1099" s="401" t="s">
        <v>6404</v>
      </c>
      <c r="K1099" s="402" t="n">
        <v>21.58</v>
      </c>
      <c r="L1099" s="401" t="s">
        <v>6405</v>
      </c>
    </row>
    <row r="1100" customFormat="false" ht="13.5" hidden="false" customHeight="false" outlineLevel="0" collapsed="false">
      <c r="A1100" s="401" t="s">
        <v>6788</v>
      </c>
      <c r="B1100" s="401" t="s">
        <v>6789</v>
      </c>
      <c r="C1100" s="401" t="s">
        <v>7076</v>
      </c>
      <c r="D1100" s="401" t="s">
        <v>7077</v>
      </c>
      <c r="E1100" s="402"/>
      <c r="F1100" s="401"/>
      <c r="G1100" s="401" t="n">
        <v>93398</v>
      </c>
      <c r="H1100" s="401" t="s">
        <v>7515</v>
      </c>
      <c r="I1100" s="401" t="s">
        <v>690</v>
      </c>
      <c r="J1100" s="401" t="s">
        <v>6404</v>
      </c>
      <c r="K1100" s="402" t="n">
        <v>4.1</v>
      </c>
      <c r="L1100" s="401" t="s">
        <v>6405</v>
      </c>
    </row>
    <row r="1101" customFormat="false" ht="13.5" hidden="false" customHeight="false" outlineLevel="0" collapsed="false">
      <c r="A1101" s="401" t="s">
        <v>6788</v>
      </c>
      <c r="B1101" s="401" t="s">
        <v>6789</v>
      </c>
      <c r="C1101" s="401" t="s">
        <v>7076</v>
      </c>
      <c r="D1101" s="401" t="s">
        <v>7077</v>
      </c>
      <c r="E1101" s="402"/>
      <c r="F1101" s="401"/>
      <c r="G1101" s="401" t="n">
        <v>93399</v>
      </c>
      <c r="H1101" s="401" t="s">
        <v>7516</v>
      </c>
      <c r="I1101" s="401" t="s">
        <v>690</v>
      </c>
      <c r="J1101" s="401" t="s">
        <v>6404</v>
      </c>
      <c r="K1101" s="402" t="n">
        <v>3.25</v>
      </c>
      <c r="L1101" s="401" t="s">
        <v>6405</v>
      </c>
    </row>
    <row r="1102" customFormat="false" ht="13.5" hidden="false" customHeight="false" outlineLevel="0" collapsed="false">
      <c r="A1102" s="401" t="s">
        <v>6788</v>
      </c>
      <c r="B1102" s="401" t="s">
        <v>6789</v>
      </c>
      <c r="C1102" s="401" t="s">
        <v>7076</v>
      </c>
      <c r="D1102" s="401" t="s">
        <v>7077</v>
      </c>
      <c r="E1102" s="402"/>
      <c r="F1102" s="401"/>
      <c r="G1102" s="401" t="n">
        <v>93400</v>
      </c>
      <c r="H1102" s="401" t="s">
        <v>7517</v>
      </c>
      <c r="I1102" s="401" t="s">
        <v>690</v>
      </c>
      <c r="J1102" s="401" t="s">
        <v>6404</v>
      </c>
      <c r="K1102" s="402" t="n">
        <v>37.12</v>
      </c>
      <c r="L1102" s="401" t="s">
        <v>6405</v>
      </c>
    </row>
    <row r="1103" customFormat="false" ht="13.5" hidden="false" customHeight="false" outlineLevel="0" collapsed="false">
      <c r="A1103" s="401" t="s">
        <v>6788</v>
      </c>
      <c r="B1103" s="401" t="s">
        <v>6789</v>
      </c>
      <c r="C1103" s="401" t="s">
        <v>7076</v>
      </c>
      <c r="D1103" s="401" t="s">
        <v>7077</v>
      </c>
      <c r="E1103" s="402"/>
      <c r="F1103" s="401"/>
      <c r="G1103" s="401" t="n">
        <v>93401</v>
      </c>
      <c r="H1103" s="401" t="s">
        <v>7518</v>
      </c>
      <c r="I1103" s="401" t="s">
        <v>690</v>
      </c>
      <c r="J1103" s="401" t="s">
        <v>6979</v>
      </c>
      <c r="K1103" s="402" t="n">
        <v>197.16</v>
      </c>
      <c r="L1103" s="401" t="s">
        <v>6405</v>
      </c>
    </row>
    <row r="1104" customFormat="false" ht="13.5" hidden="false" customHeight="false" outlineLevel="0" collapsed="false">
      <c r="A1104" s="401" t="s">
        <v>6788</v>
      </c>
      <c r="B1104" s="401" t="s">
        <v>6789</v>
      </c>
      <c r="C1104" s="401" t="s">
        <v>7076</v>
      </c>
      <c r="D1104" s="401" t="s">
        <v>7077</v>
      </c>
      <c r="E1104" s="402"/>
      <c r="F1104" s="401"/>
      <c r="G1104" s="401" t="n">
        <v>93404</v>
      </c>
      <c r="H1104" s="401" t="s">
        <v>7519</v>
      </c>
      <c r="I1104" s="401" t="s">
        <v>690</v>
      </c>
      <c r="J1104" s="401" t="s">
        <v>6404</v>
      </c>
      <c r="K1104" s="402" t="n">
        <v>5.44</v>
      </c>
      <c r="L1104" s="401" t="s">
        <v>6405</v>
      </c>
    </row>
    <row r="1105" customFormat="false" ht="13.5" hidden="false" customHeight="false" outlineLevel="0" collapsed="false">
      <c r="A1105" s="401" t="s">
        <v>6788</v>
      </c>
      <c r="B1105" s="401" t="s">
        <v>6789</v>
      </c>
      <c r="C1105" s="401" t="s">
        <v>7076</v>
      </c>
      <c r="D1105" s="401" t="s">
        <v>7077</v>
      </c>
      <c r="E1105" s="402"/>
      <c r="F1105" s="401"/>
      <c r="G1105" s="401" t="n">
        <v>93405</v>
      </c>
      <c r="H1105" s="401" t="s">
        <v>7520</v>
      </c>
      <c r="I1105" s="401" t="s">
        <v>690</v>
      </c>
      <c r="J1105" s="401" t="s">
        <v>6404</v>
      </c>
      <c r="K1105" s="402" t="n">
        <v>0.75</v>
      </c>
      <c r="L1105" s="401" t="s">
        <v>6405</v>
      </c>
    </row>
    <row r="1106" customFormat="false" ht="13.5" hidden="false" customHeight="false" outlineLevel="0" collapsed="false">
      <c r="A1106" s="401" t="s">
        <v>6788</v>
      </c>
      <c r="B1106" s="401" t="s">
        <v>6789</v>
      </c>
      <c r="C1106" s="401" t="s">
        <v>7076</v>
      </c>
      <c r="D1106" s="401" t="s">
        <v>7077</v>
      </c>
      <c r="E1106" s="402"/>
      <c r="F1106" s="401"/>
      <c r="G1106" s="401" t="n">
        <v>93406</v>
      </c>
      <c r="H1106" s="401" t="s">
        <v>7521</v>
      </c>
      <c r="I1106" s="401" t="s">
        <v>690</v>
      </c>
      <c r="J1106" s="401" t="s">
        <v>6404</v>
      </c>
      <c r="K1106" s="402" t="n">
        <v>6.79</v>
      </c>
      <c r="L1106" s="401" t="s">
        <v>6405</v>
      </c>
    </row>
    <row r="1107" customFormat="false" ht="13.5" hidden="false" customHeight="false" outlineLevel="0" collapsed="false">
      <c r="A1107" s="401" t="s">
        <v>6788</v>
      </c>
      <c r="B1107" s="401" t="s">
        <v>6789</v>
      </c>
      <c r="C1107" s="401" t="s">
        <v>7076</v>
      </c>
      <c r="D1107" s="401" t="s">
        <v>7077</v>
      </c>
      <c r="E1107" s="402"/>
      <c r="F1107" s="401"/>
      <c r="G1107" s="401" t="n">
        <v>93407</v>
      </c>
      <c r="H1107" s="401" t="s">
        <v>7522</v>
      </c>
      <c r="I1107" s="401" t="s">
        <v>690</v>
      </c>
      <c r="J1107" s="401" t="s">
        <v>6979</v>
      </c>
      <c r="K1107" s="402" t="n">
        <v>58.78</v>
      </c>
      <c r="L1107" s="401" t="s">
        <v>6405</v>
      </c>
    </row>
    <row r="1108" customFormat="false" ht="13.5" hidden="false" customHeight="false" outlineLevel="0" collapsed="false">
      <c r="A1108" s="401" t="s">
        <v>6788</v>
      </c>
      <c r="B1108" s="401" t="s">
        <v>6789</v>
      </c>
      <c r="C1108" s="401" t="s">
        <v>7076</v>
      </c>
      <c r="D1108" s="401" t="s">
        <v>7077</v>
      </c>
      <c r="E1108" s="402"/>
      <c r="F1108" s="401"/>
      <c r="G1108" s="401" t="n">
        <v>93411</v>
      </c>
      <c r="H1108" s="401" t="s">
        <v>7523</v>
      </c>
      <c r="I1108" s="401" t="s">
        <v>690</v>
      </c>
      <c r="J1108" s="401" t="s">
        <v>6404</v>
      </c>
      <c r="K1108" s="402" t="n">
        <v>0.28</v>
      </c>
      <c r="L1108" s="401" t="s">
        <v>6405</v>
      </c>
    </row>
    <row r="1109" customFormat="false" ht="13.5" hidden="false" customHeight="false" outlineLevel="0" collapsed="false">
      <c r="A1109" s="401" t="s">
        <v>6788</v>
      </c>
      <c r="B1109" s="401" t="s">
        <v>6789</v>
      </c>
      <c r="C1109" s="401" t="s">
        <v>7076</v>
      </c>
      <c r="D1109" s="401" t="s">
        <v>7077</v>
      </c>
      <c r="E1109" s="402"/>
      <c r="F1109" s="401"/>
      <c r="G1109" s="401" t="n">
        <v>93412</v>
      </c>
      <c r="H1109" s="401" t="s">
        <v>7524</v>
      </c>
      <c r="I1109" s="401" t="s">
        <v>690</v>
      </c>
      <c r="J1109" s="401" t="s">
        <v>6404</v>
      </c>
      <c r="K1109" s="402" t="n">
        <v>0.05</v>
      </c>
      <c r="L1109" s="401" t="s">
        <v>6405</v>
      </c>
    </row>
    <row r="1110" customFormat="false" ht="13.5" hidden="false" customHeight="false" outlineLevel="0" collapsed="false">
      <c r="A1110" s="401" t="s">
        <v>6788</v>
      </c>
      <c r="B1110" s="401" t="s">
        <v>6789</v>
      </c>
      <c r="C1110" s="401" t="s">
        <v>7076</v>
      </c>
      <c r="D1110" s="401" t="s">
        <v>7077</v>
      </c>
      <c r="E1110" s="402"/>
      <c r="F1110" s="401"/>
      <c r="G1110" s="401" t="n">
        <v>93413</v>
      </c>
      <c r="H1110" s="401" t="s">
        <v>7525</v>
      </c>
      <c r="I1110" s="401" t="s">
        <v>690</v>
      </c>
      <c r="J1110" s="401" t="s">
        <v>6404</v>
      </c>
      <c r="K1110" s="402" t="n">
        <v>0.25</v>
      </c>
      <c r="L1110" s="401" t="s">
        <v>6405</v>
      </c>
    </row>
    <row r="1111" customFormat="false" ht="13.5" hidden="false" customHeight="false" outlineLevel="0" collapsed="false">
      <c r="A1111" s="401" t="s">
        <v>6788</v>
      </c>
      <c r="B1111" s="401" t="s">
        <v>6789</v>
      </c>
      <c r="C1111" s="401" t="s">
        <v>7076</v>
      </c>
      <c r="D1111" s="401" t="s">
        <v>7077</v>
      </c>
      <c r="E1111" s="402"/>
      <c r="F1111" s="401"/>
      <c r="G1111" s="401" t="n">
        <v>93414</v>
      </c>
      <c r="H1111" s="401" t="s">
        <v>7526</v>
      </c>
      <c r="I1111" s="401" t="s">
        <v>690</v>
      </c>
      <c r="J1111" s="401" t="s">
        <v>6979</v>
      </c>
      <c r="K1111" s="402" t="n">
        <v>14.74</v>
      </c>
      <c r="L1111" s="401" t="s">
        <v>6405</v>
      </c>
    </row>
    <row r="1112" customFormat="false" ht="13.5" hidden="false" customHeight="false" outlineLevel="0" collapsed="false">
      <c r="A1112" s="401" t="s">
        <v>6788</v>
      </c>
      <c r="B1112" s="401" t="s">
        <v>6789</v>
      </c>
      <c r="C1112" s="401" t="s">
        <v>7076</v>
      </c>
      <c r="D1112" s="401" t="s">
        <v>7077</v>
      </c>
      <c r="E1112" s="402"/>
      <c r="F1112" s="401"/>
      <c r="G1112" s="401" t="n">
        <v>93417</v>
      </c>
      <c r="H1112" s="401" t="s">
        <v>7527</v>
      </c>
      <c r="I1112" s="401" t="s">
        <v>690</v>
      </c>
      <c r="J1112" s="401" t="s">
        <v>6404</v>
      </c>
      <c r="K1112" s="402" t="n">
        <v>3.77</v>
      </c>
      <c r="L1112" s="401" t="s">
        <v>6405</v>
      </c>
    </row>
    <row r="1113" customFormat="false" ht="13.5" hidden="false" customHeight="false" outlineLevel="0" collapsed="false">
      <c r="A1113" s="401" t="s">
        <v>6788</v>
      </c>
      <c r="B1113" s="401" t="s">
        <v>6789</v>
      </c>
      <c r="C1113" s="401" t="s">
        <v>7076</v>
      </c>
      <c r="D1113" s="401" t="s">
        <v>7077</v>
      </c>
      <c r="E1113" s="402"/>
      <c r="F1113" s="401"/>
      <c r="G1113" s="401" t="n">
        <v>93418</v>
      </c>
      <c r="H1113" s="401" t="s">
        <v>7528</v>
      </c>
      <c r="I1113" s="401" t="s">
        <v>690</v>
      </c>
      <c r="J1113" s="401" t="s">
        <v>6404</v>
      </c>
      <c r="K1113" s="402" t="n">
        <v>0.67</v>
      </c>
      <c r="L1113" s="401" t="s">
        <v>6405</v>
      </c>
    </row>
    <row r="1114" customFormat="false" ht="13.5" hidden="false" customHeight="false" outlineLevel="0" collapsed="false">
      <c r="A1114" s="401" t="s">
        <v>6788</v>
      </c>
      <c r="B1114" s="401" t="s">
        <v>6789</v>
      </c>
      <c r="C1114" s="401" t="s">
        <v>7076</v>
      </c>
      <c r="D1114" s="401" t="s">
        <v>7077</v>
      </c>
      <c r="E1114" s="402"/>
      <c r="F1114" s="401"/>
      <c r="G1114" s="401" t="n">
        <v>93419</v>
      </c>
      <c r="H1114" s="401" t="s">
        <v>7529</v>
      </c>
      <c r="I1114" s="401" t="s">
        <v>690</v>
      </c>
      <c r="J1114" s="401" t="s">
        <v>6404</v>
      </c>
      <c r="K1114" s="402" t="n">
        <v>3.37</v>
      </c>
      <c r="L1114" s="401" t="s">
        <v>6405</v>
      </c>
    </row>
    <row r="1115" customFormat="false" ht="13.5" hidden="false" customHeight="false" outlineLevel="0" collapsed="false">
      <c r="A1115" s="401" t="s">
        <v>6788</v>
      </c>
      <c r="B1115" s="401" t="s">
        <v>6789</v>
      </c>
      <c r="C1115" s="401" t="s">
        <v>7076</v>
      </c>
      <c r="D1115" s="401" t="s">
        <v>7077</v>
      </c>
      <c r="E1115" s="402"/>
      <c r="F1115" s="401"/>
      <c r="G1115" s="401" t="n">
        <v>93420</v>
      </c>
      <c r="H1115" s="401" t="s">
        <v>7530</v>
      </c>
      <c r="I1115" s="401" t="s">
        <v>690</v>
      </c>
      <c r="J1115" s="401" t="s">
        <v>6979</v>
      </c>
      <c r="K1115" s="402" t="n">
        <v>83.62</v>
      </c>
      <c r="L1115" s="401" t="s">
        <v>6405</v>
      </c>
    </row>
    <row r="1116" customFormat="false" ht="13.5" hidden="false" customHeight="false" outlineLevel="0" collapsed="false">
      <c r="A1116" s="401" t="s">
        <v>6788</v>
      </c>
      <c r="B1116" s="401" t="s">
        <v>6789</v>
      </c>
      <c r="C1116" s="401" t="s">
        <v>7076</v>
      </c>
      <c r="D1116" s="401" t="s">
        <v>7077</v>
      </c>
      <c r="E1116" s="402"/>
      <c r="F1116" s="401"/>
      <c r="G1116" s="401" t="n">
        <v>93423</v>
      </c>
      <c r="H1116" s="401" t="s">
        <v>7531</v>
      </c>
      <c r="I1116" s="401" t="s">
        <v>690</v>
      </c>
      <c r="J1116" s="401" t="s">
        <v>6404</v>
      </c>
      <c r="K1116" s="402" t="n">
        <v>5.34</v>
      </c>
      <c r="L1116" s="401" t="s">
        <v>6405</v>
      </c>
    </row>
    <row r="1117" customFormat="false" ht="13.5" hidden="false" customHeight="false" outlineLevel="0" collapsed="false">
      <c r="A1117" s="401" t="s">
        <v>6788</v>
      </c>
      <c r="B1117" s="401" t="s">
        <v>6789</v>
      </c>
      <c r="C1117" s="401" t="s">
        <v>7076</v>
      </c>
      <c r="D1117" s="401" t="s">
        <v>7077</v>
      </c>
      <c r="E1117" s="402"/>
      <c r="F1117" s="401"/>
      <c r="G1117" s="401" t="n">
        <v>93424</v>
      </c>
      <c r="H1117" s="401" t="s">
        <v>7532</v>
      </c>
      <c r="I1117" s="401" t="s">
        <v>690</v>
      </c>
      <c r="J1117" s="401" t="s">
        <v>6404</v>
      </c>
      <c r="K1117" s="402" t="n">
        <v>0.96</v>
      </c>
      <c r="L1117" s="401" t="s">
        <v>6405</v>
      </c>
    </row>
    <row r="1118" customFormat="false" ht="13.5" hidden="false" customHeight="false" outlineLevel="0" collapsed="false">
      <c r="A1118" s="401" t="s">
        <v>6788</v>
      </c>
      <c r="B1118" s="401" t="s">
        <v>6789</v>
      </c>
      <c r="C1118" s="401" t="s">
        <v>7076</v>
      </c>
      <c r="D1118" s="401" t="s">
        <v>7077</v>
      </c>
      <c r="E1118" s="402"/>
      <c r="F1118" s="401"/>
      <c r="G1118" s="401" t="n">
        <v>93425</v>
      </c>
      <c r="H1118" s="401" t="s">
        <v>7533</v>
      </c>
      <c r="I1118" s="401" t="s">
        <v>690</v>
      </c>
      <c r="J1118" s="401" t="s">
        <v>6404</v>
      </c>
      <c r="K1118" s="402" t="n">
        <v>4.76</v>
      </c>
      <c r="L1118" s="401" t="s">
        <v>6405</v>
      </c>
    </row>
    <row r="1119" customFormat="false" ht="13.5" hidden="false" customHeight="false" outlineLevel="0" collapsed="false">
      <c r="A1119" s="401" t="s">
        <v>6788</v>
      </c>
      <c r="B1119" s="401" t="s">
        <v>6789</v>
      </c>
      <c r="C1119" s="401" t="s">
        <v>7076</v>
      </c>
      <c r="D1119" s="401" t="s">
        <v>7077</v>
      </c>
      <c r="E1119" s="402"/>
      <c r="F1119" s="401"/>
      <c r="G1119" s="401" t="n">
        <v>93426</v>
      </c>
      <c r="H1119" s="401" t="s">
        <v>7534</v>
      </c>
      <c r="I1119" s="401" t="s">
        <v>690</v>
      </c>
      <c r="J1119" s="401" t="s">
        <v>6979</v>
      </c>
      <c r="K1119" s="402" t="n">
        <v>199.85</v>
      </c>
      <c r="L1119" s="401" t="s">
        <v>6405</v>
      </c>
    </row>
    <row r="1120" customFormat="false" ht="13.5" hidden="false" customHeight="false" outlineLevel="0" collapsed="false">
      <c r="A1120" s="401" t="s">
        <v>6788</v>
      </c>
      <c r="B1120" s="401" t="s">
        <v>6789</v>
      </c>
      <c r="C1120" s="401" t="s">
        <v>7076</v>
      </c>
      <c r="D1120" s="401" t="s">
        <v>7077</v>
      </c>
      <c r="E1120" s="402"/>
      <c r="F1120" s="401"/>
      <c r="G1120" s="401" t="n">
        <v>93429</v>
      </c>
      <c r="H1120" s="401" t="s">
        <v>7535</v>
      </c>
      <c r="I1120" s="401" t="s">
        <v>690</v>
      </c>
      <c r="J1120" s="401" t="s">
        <v>6404</v>
      </c>
      <c r="K1120" s="402" t="n">
        <v>106.02</v>
      </c>
      <c r="L1120" s="401" t="s">
        <v>6405</v>
      </c>
    </row>
    <row r="1121" customFormat="false" ht="13.5" hidden="false" customHeight="false" outlineLevel="0" collapsed="false">
      <c r="A1121" s="401" t="s">
        <v>6788</v>
      </c>
      <c r="B1121" s="401" t="s">
        <v>6789</v>
      </c>
      <c r="C1121" s="401" t="s">
        <v>7076</v>
      </c>
      <c r="D1121" s="401" t="s">
        <v>7077</v>
      </c>
      <c r="E1121" s="402"/>
      <c r="F1121" s="401"/>
      <c r="G1121" s="401" t="n">
        <v>93430</v>
      </c>
      <c r="H1121" s="401" t="s">
        <v>7536</v>
      </c>
      <c r="I1121" s="401" t="s">
        <v>690</v>
      </c>
      <c r="J1121" s="401" t="s">
        <v>6404</v>
      </c>
      <c r="K1121" s="402" t="n">
        <v>19.08</v>
      </c>
      <c r="L1121" s="401" t="s">
        <v>6405</v>
      </c>
    </row>
    <row r="1122" customFormat="false" ht="13.5" hidden="false" customHeight="false" outlineLevel="0" collapsed="false">
      <c r="A1122" s="401" t="s">
        <v>6788</v>
      </c>
      <c r="B1122" s="401" t="s">
        <v>6789</v>
      </c>
      <c r="C1122" s="401" t="s">
        <v>7076</v>
      </c>
      <c r="D1122" s="401" t="s">
        <v>7077</v>
      </c>
      <c r="E1122" s="402"/>
      <c r="F1122" s="401"/>
      <c r="G1122" s="401" t="n">
        <v>93431</v>
      </c>
      <c r="H1122" s="401" t="s">
        <v>7537</v>
      </c>
      <c r="I1122" s="401" t="s">
        <v>690</v>
      </c>
      <c r="J1122" s="401" t="s">
        <v>6404</v>
      </c>
      <c r="K1122" s="402" t="n">
        <v>170.42</v>
      </c>
      <c r="L1122" s="401" t="s">
        <v>6405</v>
      </c>
    </row>
    <row r="1123" customFormat="false" ht="13.5" hidden="false" customHeight="false" outlineLevel="0" collapsed="false">
      <c r="A1123" s="401" t="s">
        <v>6788</v>
      </c>
      <c r="B1123" s="401" t="s">
        <v>6789</v>
      </c>
      <c r="C1123" s="401" t="s">
        <v>7076</v>
      </c>
      <c r="D1123" s="401" t="s">
        <v>7077</v>
      </c>
      <c r="E1123" s="402"/>
      <c r="F1123" s="401"/>
      <c r="G1123" s="401" t="n">
        <v>93432</v>
      </c>
      <c r="H1123" s="401" t="s">
        <v>7538</v>
      </c>
      <c r="I1123" s="401" t="s">
        <v>690</v>
      </c>
      <c r="J1123" s="401" t="s">
        <v>6979</v>
      </c>
      <c r="K1123" s="402" t="n">
        <v>3580.8</v>
      </c>
      <c r="L1123" s="401" t="s">
        <v>6405</v>
      </c>
    </row>
    <row r="1124" customFormat="false" ht="13.5" hidden="false" customHeight="false" outlineLevel="0" collapsed="false">
      <c r="A1124" s="401" t="s">
        <v>6788</v>
      </c>
      <c r="B1124" s="401" t="s">
        <v>6789</v>
      </c>
      <c r="C1124" s="401" t="s">
        <v>7076</v>
      </c>
      <c r="D1124" s="401" t="s">
        <v>7077</v>
      </c>
      <c r="E1124" s="402"/>
      <c r="F1124" s="401"/>
      <c r="G1124" s="401" t="n">
        <v>93435</v>
      </c>
      <c r="H1124" s="401" t="s">
        <v>7539</v>
      </c>
      <c r="I1124" s="401" t="s">
        <v>690</v>
      </c>
      <c r="J1124" s="401" t="s">
        <v>6404</v>
      </c>
      <c r="K1124" s="402" t="n">
        <v>5.74</v>
      </c>
      <c r="L1124" s="401" t="s">
        <v>6405</v>
      </c>
    </row>
    <row r="1125" customFormat="false" ht="13.5" hidden="false" customHeight="false" outlineLevel="0" collapsed="false">
      <c r="A1125" s="401" t="s">
        <v>6788</v>
      </c>
      <c r="B1125" s="401" t="s">
        <v>6789</v>
      </c>
      <c r="C1125" s="401" t="s">
        <v>7076</v>
      </c>
      <c r="D1125" s="401" t="s">
        <v>7077</v>
      </c>
      <c r="E1125" s="402"/>
      <c r="F1125" s="401"/>
      <c r="G1125" s="401" t="n">
        <v>93436</v>
      </c>
      <c r="H1125" s="401" t="s">
        <v>7540</v>
      </c>
      <c r="I1125" s="401" t="s">
        <v>690</v>
      </c>
      <c r="J1125" s="401" t="s">
        <v>6404</v>
      </c>
      <c r="K1125" s="402" t="n">
        <v>1.2</v>
      </c>
      <c r="L1125" s="401" t="s">
        <v>6405</v>
      </c>
    </row>
    <row r="1126" customFormat="false" ht="13.5" hidden="false" customHeight="false" outlineLevel="0" collapsed="false">
      <c r="A1126" s="401" t="s">
        <v>6788</v>
      </c>
      <c r="B1126" s="401" t="s">
        <v>6789</v>
      </c>
      <c r="C1126" s="401" t="s">
        <v>7076</v>
      </c>
      <c r="D1126" s="401" t="s">
        <v>7077</v>
      </c>
      <c r="E1126" s="402"/>
      <c r="F1126" s="401"/>
      <c r="G1126" s="401" t="n">
        <v>93437</v>
      </c>
      <c r="H1126" s="401" t="s">
        <v>7541</v>
      </c>
      <c r="I1126" s="401" t="s">
        <v>690</v>
      </c>
      <c r="J1126" s="401" t="s">
        <v>6404</v>
      </c>
      <c r="K1126" s="402" t="n">
        <v>10.76</v>
      </c>
      <c r="L1126" s="401" t="s">
        <v>6405</v>
      </c>
    </row>
    <row r="1127" customFormat="false" ht="13.5" hidden="false" customHeight="false" outlineLevel="0" collapsed="false">
      <c r="A1127" s="401" t="s">
        <v>6788</v>
      </c>
      <c r="B1127" s="401" t="s">
        <v>6789</v>
      </c>
      <c r="C1127" s="401" t="s">
        <v>7076</v>
      </c>
      <c r="D1127" s="401" t="s">
        <v>7077</v>
      </c>
      <c r="E1127" s="402"/>
      <c r="F1127" s="401"/>
      <c r="G1127" s="401" t="n">
        <v>93438</v>
      </c>
      <c r="H1127" s="401" t="s">
        <v>7542</v>
      </c>
      <c r="I1127" s="401" t="s">
        <v>690</v>
      </c>
      <c r="J1127" s="401" t="s">
        <v>6979</v>
      </c>
      <c r="K1127" s="402" t="n">
        <v>31.33</v>
      </c>
      <c r="L1127" s="401" t="s">
        <v>6405</v>
      </c>
    </row>
    <row r="1128" customFormat="false" ht="13.5" hidden="false" customHeight="false" outlineLevel="0" collapsed="false">
      <c r="A1128" s="401" t="s">
        <v>6788</v>
      </c>
      <c r="B1128" s="401" t="s">
        <v>6789</v>
      </c>
      <c r="C1128" s="401" t="s">
        <v>7076</v>
      </c>
      <c r="D1128" s="401" t="s">
        <v>7077</v>
      </c>
      <c r="E1128" s="402"/>
      <c r="F1128" s="401"/>
      <c r="G1128" s="401" t="n">
        <v>95114</v>
      </c>
      <c r="H1128" s="401" t="s">
        <v>7543</v>
      </c>
      <c r="I1128" s="401" t="s">
        <v>690</v>
      </c>
      <c r="J1128" s="401" t="s">
        <v>6476</v>
      </c>
      <c r="K1128" s="402" t="n">
        <v>1.02</v>
      </c>
      <c r="L1128" s="401" t="s">
        <v>6405</v>
      </c>
    </row>
    <row r="1129" customFormat="false" ht="13.5" hidden="false" customHeight="false" outlineLevel="0" collapsed="false">
      <c r="A1129" s="401" t="s">
        <v>6788</v>
      </c>
      <c r="B1129" s="401" t="s">
        <v>6789</v>
      </c>
      <c r="C1129" s="401" t="s">
        <v>7076</v>
      </c>
      <c r="D1129" s="401" t="s">
        <v>7077</v>
      </c>
      <c r="E1129" s="402"/>
      <c r="F1129" s="401"/>
      <c r="G1129" s="401" t="n">
        <v>95115</v>
      </c>
      <c r="H1129" s="401" t="s">
        <v>7544</v>
      </c>
      <c r="I1129" s="401" t="s">
        <v>690</v>
      </c>
      <c r="J1129" s="401" t="s">
        <v>6476</v>
      </c>
      <c r="K1129" s="402" t="n">
        <v>0.12</v>
      </c>
      <c r="L1129" s="401" t="s">
        <v>6405</v>
      </c>
    </row>
    <row r="1130" customFormat="false" ht="13.5" hidden="false" customHeight="false" outlineLevel="0" collapsed="false">
      <c r="A1130" s="401" t="s">
        <v>6788</v>
      </c>
      <c r="B1130" s="401" t="s">
        <v>6789</v>
      </c>
      <c r="C1130" s="401" t="s">
        <v>7076</v>
      </c>
      <c r="D1130" s="401" t="s">
        <v>7077</v>
      </c>
      <c r="E1130" s="402"/>
      <c r="F1130" s="401"/>
      <c r="G1130" s="401" t="n">
        <v>95116</v>
      </c>
      <c r="H1130" s="401" t="s">
        <v>7545</v>
      </c>
      <c r="I1130" s="401" t="s">
        <v>690</v>
      </c>
      <c r="J1130" s="401" t="s">
        <v>6404</v>
      </c>
      <c r="K1130" s="402" t="n">
        <v>31.99</v>
      </c>
      <c r="L1130" s="401" t="s">
        <v>6405</v>
      </c>
    </row>
    <row r="1131" customFormat="false" ht="13.5" hidden="false" customHeight="false" outlineLevel="0" collapsed="false">
      <c r="A1131" s="401" t="s">
        <v>6788</v>
      </c>
      <c r="B1131" s="401" t="s">
        <v>6789</v>
      </c>
      <c r="C1131" s="401" t="s">
        <v>7076</v>
      </c>
      <c r="D1131" s="401" t="s">
        <v>7077</v>
      </c>
      <c r="E1131" s="402"/>
      <c r="F1131" s="401"/>
      <c r="G1131" s="401" t="n">
        <v>95117</v>
      </c>
      <c r="H1131" s="401" t="s">
        <v>7546</v>
      </c>
      <c r="I1131" s="401" t="s">
        <v>690</v>
      </c>
      <c r="J1131" s="401" t="s">
        <v>6404</v>
      </c>
      <c r="K1131" s="402" t="n">
        <v>5.04</v>
      </c>
      <c r="L1131" s="401" t="s">
        <v>6405</v>
      </c>
    </row>
    <row r="1132" customFormat="false" ht="13.5" hidden="false" customHeight="false" outlineLevel="0" collapsed="false">
      <c r="A1132" s="401" t="s">
        <v>6788</v>
      </c>
      <c r="B1132" s="401" t="s">
        <v>6789</v>
      </c>
      <c r="C1132" s="401" t="s">
        <v>7076</v>
      </c>
      <c r="D1132" s="401" t="s">
        <v>7077</v>
      </c>
      <c r="E1132" s="402"/>
      <c r="F1132" s="401"/>
      <c r="G1132" s="401" t="n">
        <v>95118</v>
      </c>
      <c r="H1132" s="401" t="s">
        <v>7547</v>
      </c>
      <c r="I1132" s="401" t="s">
        <v>690</v>
      </c>
      <c r="J1132" s="401" t="s">
        <v>6404</v>
      </c>
      <c r="K1132" s="402" t="n">
        <v>62.48</v>
      </c>
      <c r="L1132" s="401" t="s">
        <v>6405</v>
      </c>
    </row>
    <row r="1133" customFormat="false" ht="13.5" hidden="false" customHeight="false" outlineLevel="0" collapsed="false">
      <c r="A1133" s="401" t="s">
        <v>6788</v>
      </c>
      <c r="B1133" s="401" t="s">
        <v>6789</v>
      </c>
      <c r="C1133" s="401" t="s">
        <v>7076</v>
      </c>
      <c r="D1133" s="401" t="s">
        <v>7077</v>
      </c>
      <c r="E1133" s="402"/>
      <c r="F1133" s="401"/>
      <c r="G1133" s="401" t="n">
        <v>95119</v>
      </c>
      <c r="H1133" s="401" t="s">
        <v>7548</v>
      </c>
      <c r="I1133" s="401" t="s">
        <v>690</v>
      </c>
      <c r="J1133" s="401" t="s">
        <v>6404</v>
      </c>
      <c r="K1133" s="402" t="n">
        <v>9.84</v>
      </c>
      <c r="L1133" s="401" t="s">
        <v>6405</v>
      </c>
    </row>
    <row r="1134" customFormat="false" ht="13.5" hidden="false" customHeight="false" outlineLevel="0" collapsed="false">
      <c r="A1134" s="401" t="s">
        <v>6788</v>
      </c>
      <c r="B1134" s="401" t="s">
        <v>6789</v>
      </c>
      <c r="C1134" s="401" t="s">
        <v>7076</v>
      </c>
      <c r="D1134" s="401" t="s">
        <v>7077</v>
      </c>
      <c r="E1134" s="402"/>
      <c r="F1134" s="401"/>
      <c r="G1134" s="401" t="n">
        <v>95120</v>
      </c>
      <c r="H1134" s="401" t="s">
        <v>7549</v>
      </c>
      <c r="I1134" s="401" t="s">
        <v>690</v>
      </c>
      <c r="J1134" s="401" t="s">
        <v>6476</v>
      </c>
      <c r="K1134" s="402" t="n">
        <v>35.7</v>
      </c>
      <c r="L1134" s="401" t="s">
        <v>6405</v>
      </c>
    </row>
    <row r="1135" customFormat="false" ht="13.5" hidden="false" customHeight="false" outlineLevel="0" collapsed="false">
      <c r="A1135" s="401" t="s">
        <v>6788</v>
      </c>
      <c r="B1135" s="401" t="s">
        <v>6789</v>
      </c>
      <c r="C1135" s="401" t="s">
        <v>7076</v>
      </c>
      <c r="D1135" s="401" t="s">
        <v>7077</v>
      </c>
      <c r="E1135" s="402"/>
      <c r="F1135" s="401"/>
      <c r="G1135" s="401" t="n">
        <v>95123</v>
      </c>
      <c r="H1135" s="401" t="s">
        <v>7550</v>
      </c>
      <c r="I1135" s="401" t="s">
        <v>690</v>
      </c>
      <c r="J1135" s="401" t="s">
        <v>6404</v>
      </c>
      <c r="K1135" s="402" t="n">
        <v>18.95</v>
      </c>
      <c r="L1135" s="401" t="s">
        <v>6405</v>
      </c>
    </row>
    <row r="1136" customFormat="false" ht="13.5" hidden="false" customHeight="false" outlineLevel="0" collapsed="false">
      <c r="A1136" s="401" t="s">
        <v>6788</v>
      </c>
      <c r="B1136" s="401" t="s">
        <v>6789</v>
      </c>
      <c r="C1136" s="401" t="s">
        <v>7076</v>
      </c>
      <c r="D1136" s="401" t="s">
        <v>7077</v>
      </c>
      <c r="E1136" s="402"/>
      <c r="F1136" s="401"/>
      <c r="G1136" s="401" t="n">
        <v>95124</v>
      </c>
      <c r="H1136" s="401" t="s">
        <v>7551</v>
      </c>
      <c r="I1136" s="401" t="s">
        <v>690</v>
      </c>
      <c r="J1136" s="401" t="s">
        <v>6404</v>
      </c>
      <c r="K1136" s="402" t="n">
        <v>2.98</v>
      </c>
      <c r="L1136" s="401" t="s">
        <v>6405</v>
      </c>
    </row>
    <row r="1137" customFormat="false" ht="13.5" hidden="false" customHeight="false" outlineLevel="0" collapsed="false">
      <c r="A1137" s="401" t="s">
        <v>6788</v>
      </c>
      <c r="B1137" s="401" t="s">
        <v>6789</v>
      </c>
      <c r="C1137" s="401" t="s">
        <v>7076</v>
      </c>
      <c r="D1137" s="401" t="s">
        <v>7077</v>
      </c>
      <c r="E1137" s="402"/>
      <c r="F1137" s="401"/>
      <c r="G1137" s="401" t="n">
        <v>95125</v>
      </c>
      <c r="H1137" s="401" t="s">
        <v>7552</v>
      </c>
      <c r="I1137" s="401" t="s">
        <v>690</v>
      </c>
      <c r="J1137" s="401" t="s">
        <v>6404</v>
      </c>
      <c r="K1137" s="402" t="n">
        <v>20.74</v>
      </c>
      <c r="L1137" s="401" t="s">
        <v>6405</v>
      </c>
    </row>
    <row r="1138" customFormat="false" ht="13.5" hidden="false" customHeight="false" outlineLevel="0" collapsed="false">
      <c r="A1138" s="401" t="s">
        <v>6788</v>
      </c>
      <c r="B1138" s="401" t="s">
        <v>6789</v>
      </c>
      <c r="C1138" s="401" t="s">
        <v>7076</v>
      </c>
      <c r="D1138" s="401" t="s">
        <v>7077</v>
      </c>
      <c r="E1138" s="402"/>
      <c r="F1138" s="401"/>
      <c r="G1138" s="401" t="n">
        <v>95126</v>
      </c>
      <c r="H1138" s="401" t="s">
        <v>7553</v>
      </c>
      <c r="I1138" s="401" t="s">
        <v>690</v>
      </c>
      <c r="J1138" s="401" t="s">
        <v>6979</v>
      </c>
      <c r="K1138" s="402" t="n">
        <v>183.59</v>
      </c>
      <c r="L1138" s="401" t="s">
        <v>6405</v>
      </c>
    </row>
    <row r="1139" customFormat="false" ht="13.5" hidden="false" customHeight="false" outlineLevel="0" collapsed="false">
      <c r="A1139" s="401" t="s">
        <v>6788</v>
      </c>
      <c r="B1139" s="401" t="s">
        <v>6789</v>
      </c>
      <c r="C1139" s="401" t="s">
        <v>7076</v>
      </c>
      <c r="D1139" s="401" t="s">
        <v>7077</v>
      </c>
      <c r="E1139" s="402"/>
      <c r="F1139" s="401"/>
      <c r="G1139" s="401" t="n">
        <v>95129</v>
      </c>
      <c r="H1139" s="401" t="s">
        <v>7554</v>
      </c>
      <c r="I1139" s="401" t="s">
        <v>690</v>
      </c>
      <c r="J1139" s="401" t="s">
        <v>6404</v>
      </c>
      <c r="K1139" s="402" t="n">
        <v>50.79</v>
      </c>
      <c r="L1139" s="401" t="s">
        <v>6405</v>
      </c>
    </row>
    <row r="1140" customFormat="false" ht="13.5" hidden="false" customHeight="false" outlineLevel="0" collapsed="false">
      <c r="A1140" s="401" t="s">
        <v>6788</v>
      </c>
      <c r="B1140" s="401" t="s">
        <v>6789</v>
      </c>
      <c r="C1140" s="401" t="s">
        <v>7076</v>
      </c>
      <c r="D1140" s="401" t="s">
        <v>7077</v>
      </c>
      <c r="E1140" s="402"/>
      <c r="F1140" s="401"/>
      <c r="G1140" s="401" t="n">
        <v>95130</v>
      </c>
      <c r="H1140" s="401" t="s">
        <v>7555</v>
      </c>
      <c r="I1140" s="401" t="s">
        <v>690</v>
      </c>
      <c r="J1140" s="401" t="s">
        <v>6404</v>
      </c>
      <c r="K1140" s="402" t="n">
        <v>9.41</v>
      </c>
      <c r="L1140" s="401" t="s">
        <v>6405</v>
      </c>
    </row>
    <row r="1141" customFormat="false" ht="13.5" hidden="false" customHeight="false" outlineLevel="0" collapsed="false">
      <c r="A1141" s="401" t="s">
        <v>6788</v>
      </c>
      <c r="B1141" s="401" t="s">
        <v>6789</v>
      </c>
      <c r="C1141" s="401" t="s">
        <v>7076</v>
      </c>
      <c r="D1141" s="401" t="s">
        <v>7077</v>
      </c>
      <c r="E1141" s="402"/>
      <c r="F1141" s="401"/>
      <c r="G1141" s="401" t="n">
        <v>95131</v>
      </c>
      <c r="H1141" s="401" t="s">
        <v>7556</v>
      </c>
      <c r="I1141" s="401" t="s">
        <v>690</v>
      </c>
      <c r="J1141" s="401" t="s">
        <v>6404</v>
      </c>
      <c r="K1141" s="402" t="n">
        <v>59.79</v>
      </c>
      <c r="L1141" s="401" t="s">
        <v>6405</v>
      </c>
    </row>
    <row r="1142" customFormat="false" ht="13.5" hidden="false" customHeight="false" outlineLevel="0" collapsed="false">
      <c r="A1142" s="401" t="s">
        <v>6788</v>
      </c>
      <c r="B1142" s="401" t="s">
        <v>6789</v>
      </c>
      <c r="C1142" s="401" t="s">
        <v>7076</v>
      </c>
      <c r="D1142" s="401" t="s">
        <v>7077</v>
      </c>
      <c r="E1142" s="402"/>
      <c r="F1142" s="401"/>
      <c r="G1142" s="401" t="n">
        <v>95132</v>
      </c>
      <c r="H1142" s="401" t="s">
        <v>7557</v>
      </c>
      <c r="I1142" s="401" t="s">
        <v>690</v>
      </c>
      <c r="J1142" s="401" t="s">
        <v>6979</v>
      </c>
      <c r="K1142" s="402" t="n">
        <v>40.2</v>
      </c>
      <c r="L1142" s="401" t="s">
        <v>6405</v>
      </c>
    </row>
    <row r="1143" customFormat="false" ht="13.5" hidden="false" customHeight="false" outlineLevel="0" collapsed="false">
      <c r="A1143" s="401" t="s">
        <v>6788</v>
      </c>
      <c r="B1143" s="401" t="s">
        <v>6789</v>
      </c>
      <c r="C1143" s="401" t="s">
        <v>7076</v>
      </c>
      <c r="D1143" s="401" t="s">
        <v>7077</v>
      </c>
      <c r="E1143" s="402"/>
      <c r="F1143" s="401"/>
      <c r="G1143" s="401" t="n">
        <v>95136</v>
      </c>
      <c r="H1143" s="401" t="s">
        <v>7558</v>
      </c>
      <c r="I1143" s="401" t="s">
        <v>690</v>
      </c>
      <c r="J1143" s="401" t="s">
        <v>6404</v>
      </c>
      <c r="K1143" s="402" t="n">
        <v>0.03</v>
      </c>
      <c r="L1143" s="401" t="s">
        <v>6405</v>
      </c>
    </row>
    <row r="1144" customFormat="false" ht="13.5" hidden="false" customHeight="false" outlineLevel="0" collapsed="false">
      <c r="A1144" s="401" t="s">
        <v>6788</v>
      </c>
      <c r="B1144" s="401" t="s">
        <v>6789</v>
      </c>
      <c r="C1144" s="401" t="s">
        <v>7076</v>
      </c>
      <c r="D1144" s="401" t="s">
        <v>7077</v>
      </c>
      <c r="E1144" s="402"/>
      <c r="F1144" s="401"/>
      <c r="G1144" s="401" t="n">
        <v>95137</v>
      </c>
      <c r="H1144" s="401" t="s">
        <v>7559</v>
      </c>
      <c r="I1144" s="401" t="s">
        <v>690</v>
      </c>
      <c r="J1144" s="401" t="s">
        <v>6404</v>
      </c>
      <c r="K1144" s="402" t="n">
        <v>0</v>
      </c>
      <c r="L1144" s="401" t="s">
        <v>6405</v>
      </c>
    </row>
    <row r="1145" customFormat="false" ht="13.5" hidden="false" customHeight="false" outlineLevel="0" collapsed="false">
      <c r="A1145" s="401" t="s">
        <v>6788</v>
      </c>
      <c r="B1145" s="401" t="s">
        <v>6789</v>
      </c>
      <c r="C1145" s="401" t="s">
        <v>7076</v>
      </c>
      <c r="D1145" s="401" t="s">
        <v>7077</v>
      </c>
      <c r="E1145" s="402"/>
      <c r="F1145" s="401"/>
      <c r="G1145" s="401" t="n">
        <v>95138</v>
      </c>
      <c r="H1145" s="401" t="s">
        <v>7560</v>
      </c>
      <c r="I1145" s="401" t="s">
        <v>690</v>
      </c>
      <c r="J1145" s="401" t="s">
        <v>6404</v>
      </c>
      <c r="K1145" s="402" t="n">
        <v>0.02</v>
      </c>
      <c r="L1145" s="401" t="s">
        <v>6405</v>
      </c>
    </row>
    <row r="1146" customFormat="false" ht="13.5" hidden="false" customHeight="false" outlineLevel="0" collapsed="false">
      <c r="A1146" s="401" t="s">
        <v>6788</v>
      </c>
      <c r="B1146" s="401" t="s">
        <v>6789</v>
      </c>
      <c r="C1146" s="401" t="s">
        <v>7076</v>
      </c>
      <c r="D1146" s="401" t="s">
        <v>7077</v>
      </c>
      <c r="E1146" s="402"/>
      <c r="F1146" s="401"/>
      <c r="G1146" s="401" t="n">
        <v>95208</v>
      </c>
      <c r="H1146" s="401" t="s">
        <v>7561</v>
      </c>
      <c r="I1146" s="401" t="s">
        <v>690</v>
      </c>
      <c r="J1146" s="401" t="s">
        <v>6404</v>
      </c>
      <c r="K1146" s="402" t="n">
        <v>51.07</v>
      </c>
      <c r="L1146" s="401" t="s">
        <v>6405</v>
      </c>
    </row>
    <row r="1147" customFormat="false" ht="13.5" hidden="false" customHeight="false" outlineLevel="0" collapsed="false">
      <c r="A1147" s="401" t="s">
        <v>6788</v>
      </c>
      <c r="B1147" s="401" t="s">
        <v>6789</v>
      </c>
      <c r="C1147" s="401" t="s">
        <v>7076</v>
      </c>
      <c r="D1147" s="401" t="s">
        <v>7077</v>
      </c>
      <c r="E1147" s="402"/>
      <c r="F1147" s="401"/>
      <c r="G1147" s="401" t="n">
        <v>95209</v>
      </c>
      <c r="H1147" s="401" t="s">
        <v>7562</v>
      </c>
      <c r="I1147" s="401" t="s">
        <v>690</v>
      </c>
      <c r="J1147" s="401" t="s">
        <v>6404</v>
      </c>
      <c r="K1147" s="402" t="n">
        <v>6.06</v>
      </c>
      <c r="L1147" s="401" t="s">
        <v>6405</v>
      </c>
    </row>
    <row r="1148" customFormat="false" ht="13.5" hidden="false" customHeight="false" outlineLevel="0" collapsed="false">
      <c r="A1148" s="401" t="s">
        <v>6788</v>
      </c>
      <c r="B1148" s="401" t="s">
        <v>6789</v>
      </c>
      <c r="C1148" s="401" t="s">
        <v>7076</v>
      </c>
      <c r="D1148" s="401" t="s">
        <v>7077</v>
      </c>
      <c r="E1148" s="402"/>
      <c r="F1148" s="401"/>
      <c r="G1148" s="401" t="n">
        <v>95210</v>
      </c>
      <c r="H1148" s="401" t="s">
        <v>7563</v>
      </c>
      <c r="I1148" s="401" t="s">
        <v>690</v>
      </c>
      <c r="J1148" s="401" t="s">
        <v>6404</v>
      </c>
      <c r="K1148" s="402" t="n">
        <v>55.86</v>
      </c>
      <c r="L1148" s="401" t="s">
        <v>6405</v>
      </c>
    </row>
    <row r="1149" customFormat="false" ht="13.5" hidden="false" customHeight="false" outlineLevel="0" collapsed="false">
      <c r="A1149" s="401" t="s">
        <v>6788</v>
      </c>
      <c r="B1149" s="401" t="s">
        <v>6789</v>
      </c>
      <c r="C1149" s="401" t="s">
        <v>7076</v>
      </c>
      <c r="D1149" s="401" t="s">
        <v>7077</v>
      </c>
      <c r="E1149" s="402"/>
      <c r="F1149" s="401"/>
      <c r="G1149" s="401" t="n">
        <v>95211</v>
      </c>
      <c r="H1149" s="401" t="s">
        <v>7564</v>
      </c>
      <c r="I1149" s="401" t="s">
        <v>690</v>
      </c>
      <c r="J1149" s="401" t="s">
        <v>6476</v>
      </c>
      <c r="K1149" s="402" t="n">
        <v>5.23</v>
      </c>
      <c r="L1149" s="401" t="s">
        <v>6405</v>
      </c>
    </row>
    <row r="1150" customFormat="false" ht="13.5" hidden="false" customHeight="false" outlineLevel="0" collapsed="false">
      <c r="A1150" s="401" t="s">
        <v>6788</v>
      </c>
      <c r="B1150" s="401" t="s">
        <v>6789</v>
      </c>
      <c r="C1150" s="401" t="s">
        <v>7076</v>
      </c>
      <c r="D1150" s="401" t="s">
        <v>7077</v>
      </c>
      <c r="E1150" s="402"/>
      <c r="F1150" s="401"/>
      <c r="G1150" s="401" t="n">
        <v>95217</v>
      </c>
      <c r="H1150" s="401" t="s">
        <v>7565</v>
      </c>
      <c r="I1150" s="401" t="s">
        <v>690</v>
      </c>
      <c r="J1150" s="401" t="s">
        <v>6476</v>
      </c>
      <c r="K1150" s="402" t="n">
        <v>0.35</v>
      </c>
      <c r="L1150" s="401" t="s">
        <v>6405</v>
      </c>
    </row>
    <row r="1151" customFormat="false" ht="13.5" hidden="false" customHeight="false" outlineLevel="0" collapsed="false">
      <c r="A1151" s="401" t="s">
        <v>6788</v>
      </c>
      <c r="B1151" s="401" t="s">
        <v>6789</v>
      </c>
      <c r="C1151" s="401" t="s">
        <v>7076</v>
      </c>
      <c r="D1151" s="401" t="s">
        <v>7077</v>
      </c>
      <c r="E1151" s="402"/>
      <c r="F1151" s="401"/>
      <c r="G1151" s="401" t="n">
        <v>95255</v>
      </c>
      <c r="H1151" s="401" t="s">
        <v>7566</v>
      </c>
      <c r="I1151" s="401" t="s">
        <v>690</v>
      </c>
      <c r="J1151" s="401" t="s">
        <v>6476</v>
      </c>
      <c r="K1151" s="402" t="n">
        <v>0.9</v>
      </c>
      <c r="L1151" s="401" t="s">
        <v>6405</v>
      </c>
    </row>
    <row r="1152" customFormat="false" ht="13.5" hidden="false" customHeight="false" outlineLevel="0" collapsed="false">
      <c r="A1152" s="401" t="s">
        <v>6788</v>
      </c>
      <c r="B1152" s="401" t="s">
        <v>6789</v>
      </c>
      <c r="C1152" s="401" t="s">
        <v>7076</v>
      </c>
      <c r="D1152" s="401" t="s">
        <v>7077</v>
      </c>
      <c r="E1152" s="402"/>
      <c r="F1152" s="401"/>
      <c r="G1152" s="401" t="n">
        <v>95256</v>
      </c>
      <c r="H1152" s="401" t="s">
        <v>7567</v>
      </c>
      <c r="I1152" s="401" t="s">
        <v>690</v>
      </c>
      <c r="J1152" s="401" t="s">
        <v>6476</v>
      </c>
      <c r="K1152" s="402" t="n">
        <v>0.1</v>
      </c>
      <c r="L1152" s="401" t="s">
        <v>6405</v>
      </c>
    </row>
    <row r="1153" customFormat="false" ht="13.5" hidden="false" customHeight="false" outlineLevel="0" collapsed="false">
      <c r="A1153" s="401" t="s">
        <v>6788</v>
      </c>
      <c r="B1153" s="401" t="s">
        <v>6789</v>
      </c>
      <c r="C1153" s="401" t="s">
        <v>7076</v>
      </c>
      <c r="D1153" s="401" t="s">
        <v>7077</v>
      </c>
      <c r="E1153" s="402"/>
      <c r="F1153" s="401"/>
      <c r="G1153" s="401" t="n">
        <v>95257</v>
      </c>
      <c r="H1153" s="401" t="s">
        <v>7568</v>
      </c>
      <c r="I1153" s="401" t="s">
        <v>690</v>
      </c>
      <c r="J1153" s="401" t="s">
        <v>6476</v>
      </c>
      <c r="K1153" s="402" t="n">
        <v>1.13</v>
      </c>
      <c r="L1153" s="401" t="s">
        <v>6405</v>
      </c>
    </row>
    <row r="1154" customFormat="false" ht="13.5" hidden="false" customHeight="false" outlineLevel="0" collapsed="false">
      <c r="A1154" s="401" t="s">
        <v>6788</v>
      </c>
      <c r="B1154" s="401" t="s">
        <v>6789</v>
      </c>
      <c r="C1154" s="401" t="s">
        <v>7076</v>
      </c>
      <c r="D1154" s="401" t="s">
        <v>7077</v>
      </c>
      <c r="E1154" s="402"/>
      <c r="F1154" s="401"/>
      <c r="G1154" s="401" t="n">
        <v>95260</v>
      </c>
      <c r="H1154" s="401" t="s">
        <v>7569</v>
      </c>
      <c r="I1154" s="401" t="s">
        <v>690</v>
      </c>
      <c r="J1154" s="401" t="s">
        <v>6404</v>
      </c>
      <c r="K1154" s="402" t="n">
        <v>0.61</v>
      </c>
      <c r="L1154" s="401" t="s">
        <v>6405</v>
      </c>
    </row>
    <row r="1155" customFormat="false" ht="13.5" hidden="false" customHeight="false" outlineLevel="0" collapsed="false">
      <c r="A1155" s="401" t="s">
        <v>6788</v>
      </c>
      <c r="B1155" s="401" t="s">
        <v>6789</v>
      </c>
      <c r="C1155" s="401" t="s">
        <v>7076</v>
      </c>
      <c r="D1155" s="401" t="s">
        <v>7077</v>
      </c>
      <c r="E1155" s="402"/>
      <c r="F1155" s="401"/>
      <c r="G1155" s="401" t="n">
        <v>95261</v>
      </c>
      <c r="H1155" s="401" t="s">
        <v>7570</v>
      </c>
      <c r="I1155" s="401" t="s">
        <v>690</v>
      </c>
      <c r="J1155" s="401" t="s">
        <v>6476</v>
      </c>
      <c r="K1155" s="402" t="n">
        <v>0.1</v>
      </c>
      <c r="L1155" s="401" t="s">
        <v>6405</v>
      </c>
    </row>
    <row r="1156" customFormat="false" ht="13.5" hidden="false" customHeight="false" outlineLevel="0" collapsed="false">
      <c r="A1156" s="401" t="s">
        <v>6788</v>
      </c>
      <c r="B1156" s="401" t="s">
        <v>6789</v>
      </c>
      <c r="C1156" s="401" t="s">
        <v>7076</v>
      </c>
      <c r="D1156" s="401" t="s">
        <v>7077</v>
      </c>
      <c r="E1156" s="402"/>
      <c r="F1156" s="401"/>
      <c r="G1156" s="401" t="n">
        <v>95262</v>
      </c>
      <c r="H1156" s="401" t="s">
        <v>7571</v>
      </c>
      <c r="I1156" s="401" t="s">
        <v>690</v>
      </c>
      <c r="J1156" s="401" t="s">
        <v>6476</v>
      </c>
      <c r="K1156" s="402" t="n">
        <v>0.94</v>
      </c>
      <c r="L1156" s="401" t="s">
        <v>6405</v>
      </c>
    </row>
    <row r="1157" customFormat="false" ht="13.5" hidden="false" customHeight="false" outlineLevel="0" collapsed="false">
      <c r="A1157" s="401" t="s">
        <v>6788</v>
      </c>
      <c r="B1157" s="401" t="s">
        <v>6789</v>
      </c>
      <c r="C1157" s="401" t="s">
        <v>7076</v>
      </c>
      <c r="D1157" s="401" t="s">
        <v>7077</v>
      </c>
      <c r="E1157" s="402"/>
      <c r="F1157" s="401"/>
      <c r="G1157" s="401" t="n">
        <v>95263</v>
      </c>
      <c r="H1157" s="401" t="s">
        <v>7572</v>
      </c>
      <c r="I1157" s="401" t="s">
        <v>690</v>
      </c>
      <c r="J1157" s="401" t="s">
        <v>6979</v>
      </c>
      <c r="K1157" s="402" t="n">
        <v>4.61</v>
      </c>
      <c r="L1157" s="401" t="s">
        <v>6405</v>
      </c>
    </row>
    <row r="1158" customFormat="false" ht="13.5" hidden="false" customHeight="false" outlineLevel="0" collapsed="false">
      <c r="A1158" s="401" t="s">
        <v>6788</v>
      </c>
      <c r="B1158" s="401" t="s">
        <v>6789</v>
      </c>
      <c r="C1158" s="401" t="s">
        <v>7076</v>
      </c>
      <c r="D1158" s="401" t="s">
        <v>7077</v>
      </c>
      <c r="E1158" s="402"/>
      <c r="F1158" s="401"/>
      <c r="G1158" s="401" t="n">
        <v>95266</v>
      </c>
      <c r="H1158" s="401" t="s">
        <v>7573</v>
      </c>
      <c r="I1158" s="401" t="s">
        <v>690</v>
      </c>
      <c r="J1158" s="401" t="s">
        <v>6404</v>
      </c>
      <c r="K1158" s="402" t="n">
        <v>0.46</v>
      </c>
      <c r="L1158" s="401" t="s">
        <v>6405</v>
      </c>
    </row>
    <row r="1159" customFormat="false" ht="13.5" hidden="false" customHeight="false" outlineLevel="0" collapsed="false">
      <c r="A1159" s="401" t="s">
        <v>6788</v>
      </c>
      <c r="B1159" s="401" t="s">
        <v>6789</v>
      </c>
      <c r="C1159" s="401" t="s">
        <v>7076</v>
      </c>
      <c r="D1159" s="401" t="s">
        <v>7077</v>
      </c>
      <c r="E1159" s="402"/>
      <c r="F1159" s="401"/>
      <c r="G1159" s="401" t="n">
        <v>95267</v>
      </c>
      <c r="H1159" s="401" t="s">
        <v>7574</v>
      </c>
      <c r="I1159" s="401" t="s">
        <v>690</v>
      </c>
      <c r="J1159" s="401" t="s">
        <v>6404</v>
      </c>
      <c r="K1159" s="402" t="n">
        <v>0.04</v>
      </c>
      <c r="L1159" s="401" t="s">
        <v>6405</v>
      </c>
    </row>
    <row r="1160" customFormat="false" ht="13.5" hidden="false" customHeight="false" outlineLevel="0" collapsed="false">
      <c r="A1160" s="401" t="s">
        <v>6788</v>
      </c>
      <c r="B1160" s="401" t="s">
        <v>6789</v>
      </c>
      <c r="C1160" s="401" t="s">
        <v>7076</v>
      </c>
      <c r="D1160" s="401" t="s">
        <v>7077</v>
      </c>
      <c r="E1160" s="402"/>
      <c r="F1160" s="401"/>
      <c r="G1160" s="401" t="n">
        <v>95268</v>
      </c>
      <c r="H1160" s="401" t="s">
        <v>7575</v>
      </c>
      <c r="I1160" s="401" t="s">
        <v>690</v>
      </c>
      <c r="J1160" s="401" t="s">
        <v>6404</v>
      </c>
      <c r="K1160" s="402" t="n">
        <v>0.45</v>
      </c>
      <c r="L1160" s="401" t="s">
        <v>6405</v>
      </c>
    </row>
    <row r="1161" customFormat="false" ht="13.5" hidden="false" customHeight="false" outlineLevel="0" collapsed="false">
      <c r="A1161" s="401" t="s">
        <v>6788</v>
      </c>
      <c r="B1161" s="401" t="s">
        <v>6789</v>
      </c>
      <c r="C1161" s="401" t="s">
        <v>7076</v>
      </c>
      <c r="D1161" s="401" t="s">
        <v>7077</v>
      </c>
      <c r="E1161" s="402"/>
      <c r="F1161" s="401"/>
      <c r="G1161" s="401" t="n">
        <v>95269</v>
      </c>
      <c r="H1161" s="401" t="s">
        <v>7576</v>
      </c>
      <c r="I1161" s="401" t="s">
        <v>690</v>
      </c>
      <c r="J1161" s="401" t="s">
        <v>6979</v>
      </c>
      <c r="K1161" s="402" t="n">
        <v>8.52</v>
      </c>
      <c r="L1161" s="401" t="s">
        <v>6405</v>
      </c>
    </row>
    <row r="1162" customFormat="false" ht="13.5" hidden="false" customHeight="false" outlineLevel="0" collapsed="false">
      <c r="A1162" s="401" t="s">
        <v>6788</v>
      </c>
      <c r="B1162" s="401" t="s">
        <v>6789</v>
      </c>
      <c r="C1162" s="401" t="s">
        <v>7076</v>
      </c>
      <c r="D1162" s="401" t="s">
        <v>7077</v>
      </c>
      <c r="E1162" s="402"/>
      <c r="F1162" s="401"/>
      <c r="G1162" s="401" t="n">
        <v>95272</v>
      </c>
      <c r="H1162" s="401" t="s">
        <v>7577</v>
      </c>
      <c r="I1162" s="401" t="s">
        <v>690</v>
      </c>
      <c r="J1162" s="401" t="s">
        <v>6404</v>
      </c>
      <c r="K1162" s="402" t="n">
        <v>0.45</v>
      </c>
      <c r="L1162" s="401" t="s">
        <v>6405</v>
      </c>
    </row>
    <row r="1163" customFormat="false" ht="13.5" hidden="false" customHeight="false" outlineLevel="0" collapsed="false">
      <c r="A1163" s="401" t="s">
        <v>6788</v>
      </c>
      <c r="B1163" s="401" t="s">
        <v>6789</v>
      </c>
      <c r="C1163" s="401" t="s">
        <v>7076</v>
      </c>
      <c r="D1163" s="401" t="s">
        <v>7077</v>
      </c>
      <c r="E1163" s="402"/>
      <c r="F1163" s="401"/>
      <c r="G1163" s="401" t="n">
        <v>95273</v>
      </c>
      <c r="H1163" s="401" t="s">
        <v>7578</v>
      </c>
      <c r="I1163" s="401" t="s">
        <v>690</v>
      </c>
      <c r="J1163" s="401" t="s">
        <v>6404</v>
      </c>
      <c r="K1163" s="402" t="n">
        <v>0.05</v>
      </c>
      <c r="L1163" s="401" t="s">
        <v>6405</v>
      </c>
    </row>
    <row r="1164" customFormat="false" ht="13.5" hidden="false" customHeight="false" outlineLevel="0" collapsed="false">
      <c r="A1164" s="401" t="s">
        <v>6788</v>
      </c>
      <c r="B1164" s="401" t="s">
        <v>6789</v>
      </c>
      <c r="C1164" s="401" t="s">
        <v>7076</v>
      </c>
      <c r="D1164" s="401" t="s">
        <v>7077</v>
      </c>
      <c r="E1164" s="402"/>
      <c r="F1164" s="401"/>
      <c r="G1164" s="401" t="n">
        <v>95274</v>
      </c>
      <c r="H1164" s="401" t="s">
        <v>7579</v>
      </c>
      <c r="I1164" s="401" t="s">
        <v>690</v>
      </c>
      <c r="J1164" s="401" t="s">
        <v>6404</v>
      </c>
      <c r="K1164" s="402" t="n">
        <v>0.35</v>
      </c>
      <c r="L1164" s="401" t="s">
        <v>6405</v>
      </c>
    </row>
    <row r="1165" customFormat="false" ht="13.5" hidden="false" customHeight="false" outlineLevel="0" collapsed="false">
      <c r="A1165" s="401" t="s">
        <v>6788</v>
      </c>
      <c r="B1165" s="401" t="s">
        <v>6789</v>
      </c>
      <c r="C1165" s="401" t="s">
        <v>7076</v>
      </c>
      <c r="D1165" s="401" t="s">
        <v>7077</v>
      </c>
      <c r="E1165" s="402"/>
      <c r="F1165" s="401"/>
      <c r="G1165" s="401" t="n">
        <v>95275</v>
      </c>
      <c r="H1165" s="401" t="s">
        <v>7580</v>
      </c>
      <c r="I1165" s="401" t="s">
        <v>690</v>
      </c>
      <c r="J1165" s="401" t="s">
        <v>6476</v>
      </c>
      <c r="K1165" s="402" t="n">
        <v>1.42</v>
      </c>
      <c r="L1165" s="401" t="s">
        <v>6405</v>
      </c>
    </row>
    <row r="1166" customFormat="false" ht="13.5" hidden="false" customHeight="false" outlineLevel="0" collapsed="false">
      <c r="A1166" s="401" t="s">
        <v>6788</v>
      </c>
      <c r="B1166" s="401" t="s">
        <v>6789</v>
      </c>
      <c r="C1166" s="401" t="s">
        <v>7076</v>
      </c>
      <c r="D1166" s="401" t="s">
        <v>7077</v>
      </c>
      <c r="E1166" s="402"/>
      <c r="F1166" s="401"/>
      <c r="G1166" s="401" t="n">
        <v>95278</v>
      </c>
      <c r="H1166" s="401" t="s">
        <v>7581</v>
      </c>
      <c r="I1166" s="401" t="s">
        <v>690</v>
      </c>
      <c r="J1166" s="401" t="s">
        <v>6404</v>
      </c>
      <c r="K1166" s="402" t="n">
        <v>0.55</v>
      </c>
      <c r="L1166" s="401" t="s">
        <v>6405</v>
      </c>
    </row>
    <row r="1167" customFormat="false" ht="13.5" hidden="false" customHeight="false" outlineLevel="0" collapsed="false">
      <c r="A1167" s="401" t="s">
        <v>6788</v>
      </c>
      <c r="B1167" s="401" t="s">
        <v>6789</v>
      </c>
      <c r="C1167" s="401" t="s">
        <v>7076</v>
      </c>
      <c r="D1167" s="401" t="s">
        <v>7077</v>
      </c>
      <c r="E1167" s="402"/>
      <c r="F1167" s="401"/>
      <c r="G1167" s="401" t="n">
        <v>95279</v>
      </c>
      <c r="H1167" s="401" t="s">
        <v>7582</v>
      </c>
      <c r="I1167" s="401" t="s">
        <v>690</v>
      </c>
      <c r="J1167" s="401" t="s">
        <v>6404</v>
      </c>
      <c r="K1167" s="402" t="n">
        <v>0.05</v>
      </c>
      <c r="L1167" s="401" t="s">
        <v>6405</v>
      </c>
    </row>
    <row r="1168" customFormat="false" ht="13.5" hidden="false" customHeight="false" outlineLevel="0" collapsed="false">
      <c r="A1168" s="401" t="s">
        <v>6788</v>
      </c>
      <c r="B1168" s="401" t="s">
        <v>6789</v>
      </c>
      <c r="C1168" s="401" t="s">
        <v>7076</v>
      </c>
      <c r="D1168" s="401" t="s">
        <v>7077</v>
      </c>
      <c r="E1168" s="402"/>
      <c r="F1168" s="401"/>
      <c r="G1168" s="401" t="n">
        <v>95280</v>
      </c>
      <c r="H1168" s="401" t="s">
        <v>7583</v>
      </c>
      <c r="I1168" s="401" t="s">
        <v>690</v>
      </c>
      <c r="J1168" s="401" t="s">
        <v>6404</v>
      </c>
      <c r="K1168" s="402" t="n">
        <v>0.54</v>
      </c>
      <c r="L1168" s="401" t="s">
        <v>6405</v>
      </c>
    </row>
    <row r="1169" customFormat="false" ht="13.5" hidden="false" customHeight="false" outlineLevel="0" collapsed="false">
      <c r="A1169" s="401" t="s">
        <v>6788</v>
      </c>
      <c r="B1169" s="401" t="s">
        <v>6789</v>
      </c>
      <c r="C1169" s="401" t="s">
        <v>7076</v>
      </c>
      <c r="D1169" s="401" t="s">
        <v>7077</v>
      </c>
      <c r="E1169" s="402"/>
      <c r="F1169" s="401"/>
      <c r="G1169" s="401" t="n">
        <v>95281</v>
      </c>
      <c r="H1169" s="401" t="s">
        <v>7584</v>
      </c>
      <c r="I1169" s="401" t="s">
        <v>690</v>
      </c>
      <c r="J1169" s="401" t="s">
        <v>6979</v>
      </c>
      <c r="K1169" s="402" t="n">
        <v>8.52</v>
      </c>
      <c r="L1169" s="401" t="s">
        <v>6405</v>
      </c>
    </row>
    <row r="1170" customFormat="false" ht="13.5" hidden="false" customHeight="false" outlineLevel="0" collapsed="false">
      <c r="A1170" s="401" t="s">
        <v>6788</v>
      </c>
      <c r="B1170" s="401" t="s">
        <v>6789</v>
      </c>
      <c r="C1170" s="401" t="s">
        <v>7076</v>
      </c>
      <c r="D1170" s="401" t="s">
        <v>7077</v>
      </c>
      <c r="E1170" s="402"/>
      <c r="F1170" s="401"/>
      <c r="G1170" s="401" t="n">
        <v>95617</v>
      </c>
      <c r="H1170" s="401" t="s">
        <v>7585</v>
      </c>
      <c r="I1170" s="401" t="s">
        <v>690</v>
      </c>
      <c r="J1170" s="401" t="s">
        <v>6476</v>
      </c>
      <c r="K1170" s="402" t="n">
        <v>0.74</v>
      </c>
      <c r="L1170" s="401" t="s">
        <v>6405</v>
      </c>
    </row>
    <row r="1171" customFormat="false" ht="13.5" hidden="false" customHeight="false" outlineLevel="0" collapsed="false">
      <c r="A1171" s="401" t="s">
        <v>6788</v>
      </c>
      <c r="B1171" s="401" t="s">
        <v>6789</v>
      </c>
      <c r="C1171" s="401" t="s">
        <v>7076</v>
      </c>
      <c r="D1171" s="401" t="s">
        <v>7077</v>
      </c>
      <c r="E1171" s="402"/>
      <c r="F1171" s="401"/>
      <c r="G1171" s="401" t="n">
        <v>95618</v>
      </c>
      <c r="H1171" s="401" t="s">
        <v>7586</v>
      </c>
      <c r="I1171" s="401" t="s">
        <v>690</v>
      </c>
      <c r="J1171" s="401" t="s">
        <v>6476</v>
      </c>
      <c r="K1171" s="402" t="n">
        <v>0.08</v>
      </c>
      <c r="L1171" s="401" t="s">
        <v>6405</v>
      </c>
    </row>
    <row r="1172" customFormat="false" ht="13.5" hidden="false" customHeight="false" outlineLevel="0" collapsed="false">
      <c r="A1172" s="401" t="s">
        <v>6788</v>
      </c>
      <c r="B1172" s="401" t="s">
        <v>6789</v>
      </c>
      <c r="C1172" s="401" t="s">
        <v>7076</v>
      </c>
      <c r="D1172" s="401" t="s">
        <v>7077</v>
      </c>
      <c r="E1172" s="402"/>
      <c r="F1172" s="401"/>
      <c r="G1172" s="401" t="n">
        <v>95619</v>
      </c>
      <c r="H1172" s="401" t="s">
        <v>7587</v>
      </c>
      <c r="I1172" s="401" t="s">
        <v>690</v>
      </c>
      <c r="J1172" s="401" t="s">
        <v>6476</v>
      </c>
      <c r="K1172" s="402" t="n">
        <v>0.93</v>
      </c>
      <c r="L1172" s="401" t="s">
        <v>6405</v>
      </c>
    </row>
    <row r="1173" customFormat="false" ht="13.5" hidden="false" customHeight="false" outlineLevel="0" collapsed="false">
      <c r="A1173" s="401" t="s">
        <v>6788</v>
      </c>
      <c r="B1173" s="401" t="s">
        <v>6789</v>
      </c>
      <c r="C1173" s="401" t="s">
        <v>7076</v>
      </c>
      <c r="D1173" s="401" t="s">
        <v>7077</v>
      </c>
      <c r="E1173" s="402"/>
      <c r="F1173" s="401"/>
      <c r="G1173" s="401" t="n">
        <v>95627</v>
      </c>
      <c r="H1173" s="401" t="s">
        <v>7588</v>
      </c>
      <c r="I1173" s="401" t="s">
        <v>690</v>
      </c>
      <c r="J1173" s="401" t="s">
        <v>6404</v>
      </c>
      <c r="K1173" s="402" t="n">
        <v>44.69</v>
      </c>
      <c r="L1173" s="401" t="s">
        <v>6405</v>
      </c>
    </row>
    <row r="1174" customFormat="false" ht="13.5" hidden="false" customHeight="false" outlineLevel="0" collapsed="false">
      <c r="A1174" s="401" t="s">
        <v>6788</v>
      </c>
      <c r="B1174" s="401" t="s">
        <v>6789</v>
      </c>
      <c r="C1174" s="401" t="s">
        <v>7076</v>
      </c>
      <c r="D1174" s="401" t="s">
        <v>7077</v>
      </c>
      <c r="E1174" s="402"/>
      <c r="F1174" s="401"/>
      <c r="G1174" s="401" t="n">
        <v>95628</v>
      </c>
      <c r="H1174" s="401" t="s">
        <v>7589</v>
      </c>
      <c r="I1174" s="401" t="s">
        <v>690</v>
      </c>
      <c r="J1174" s="401" t="s">
        <v>6404</v>
      </c>
      <c r="K1174" s="402" t="n">
        <v>6.2</v>
      </c>
      <c r="L1174" s="401" t="s">
        <v>6405</v>
      </c>
    </row>
    <row r="1175" customFormat="false" ht="13.5" hidden="false" customHeight="false" outlineLevel="0" collapsed="false">
      <c r="A1175" s="401" t="s">
        <v>6788</v>
      </c>
      <c r="B1175" s="401" t="s">
        <v>6789</v>
      </c>
      <c r="C1175" s="401" t="s">
        <v>7076</v>
      </c>
      <c r="D1175" s="401" t="s">
        <v>7077</v>
      </c>
      <c r="E1175" s="402"/>
      <c r="F1175" s="401"/>
      <c r="G1175" s="401" t="n">
        <v>95629</v>
      </c>
      <c r="H1175" s="401" t="s">
        <v>7590</v>
      </c>
      <c r="I1175" s="401" t="s">
        <v>690</v>
      </c>
      <c r="J1175" s="401" t="s">
        <v>6404</v>
      </c>
      <c r="K1175" s="402" t="n">
        <v>55.93</v>
      </c>
      <c r="L1175" s="401" t="s">
        <v>6405</v>
      </c>
    </row>
    <row r="1176" customFormat="false" ht="13.5" hidden="false" customHeight="false" outlineLevel="0" collapsed="false">
      <c r="A1176" s="401" t="s">
        <v>6788</v>
      </c>
      <c r="B1176" s="401" t="s">
        <v>6789</v>
      </c>
      <c r="C1176" s="401" t="s">
        <v>7076</v>
      </c>
      <c r="D1176" s="401" t="s">
        <v>7077</v>
      </c>
      <c r="E1176" s="402"/>
      <c r="F1176" s="401"/>
      <c r="G1176" s="401" t="n">
        <v>95630</v>
      </c>
      <c r="H1176" s="401" t="s">
        <v>7591</v>
      </c>
      <c r="I1176" s="401" t="s">
        <v>690</v>
      </c>
      <c r="J1176" s="401" t="s">
        <v>6979</v>
      </c>
      <c r="K1176" s="402" t="n">
        <v>111.3</v>
      </c>
      <c r="L1176" s="401" t="s">
        <v>6405</v>
      </c>
    </row>
    <row r="1177" customFormat="false" ht="13.5" hidden="false" customHeight="false" outlineLevel="0" collapsed="false">
      <c r="A1177" s="401" t="s">
        <v>6788</v>
      </c>
      <c r="B1177" s="401" t="s">
        <v>6789</v>
      </c>
      <c r="C1177" s="401" t="s">
        <v>7076</v>
      </c>
      <c r="D1177" s="401" t="s">
        <v>7077</v>
      </c>
      <c r="E1177" s="402"/>
      <c r="F1177" s="401"/>
      <c r="G1177" s="401" t="n">
        <v>95698</v>
      </c>
      <c r="H1177" s="401" t="s">
        <v>7592</v>
      </c>
      <c r="I1177" s="401" t="s">
        <v>690</v>
      </c>
      <c r="J1177" s="401" t="s">
        <v>6476</v>
      </c>
      <c r="K1177" s="402" t="n">
        <v>3.01</v>
      </c>
      <c r="L1177" s="401" t="s">
        <v>6405</v>
      </c>
    </row>
    <row r="1178" customFormat="false" ht="13.5" hidden="false" customHeight="false" outlineLevel="0" collapsed="false">
      <c r="A1178" s="401" t="s">
        <v>6788</v>
      </c>
      <c r="B1178" s="401" t="s">
        <v>6789</v>
      </c>
      <c r="C1178" s="401" t="s">
        <v>7076</v>
      </c>
      <c r="D1178" s="401" t="s">
        <v>7077</v>
      </c>
      <c r="E1178" s="402"/>
      <c r="F1178" s="401"/>
      <c r="G1178" s="401" t="n">
        <v>95699</v>
      </c>
      <c r="H1178" s="401" t="s">
        <v>7593</v>
      </c>
      <c r="I1178" s="401" t="s">
        <v>690</v>
      </c>
      <c r="J1178" s="401" t="s">
        <v>6476</v>
      </c>
      <c r="K1178" s="402" t="n">
        <v>0.35</v>
      </c>
      <c r="L1178" s="401" t="s">
        <v>6405</v>
      </c>
    </row>
    <row r="1179" customFormat="false" ht="13.5" hidden="false" customHeight="false" outlineLevel="0" collapsed="false">
      <c r="A1179" s="401" t="s">
        <v>6788</v>
      </c>
      <c r="B1179" s="401" t="s">
        <v>6789</v>
      </c>
      <c r="C1179" s="401" t="s">
        <v>7076</v>
      </c>
      <c r="D1179" s="401" t="s">
        <v>7077</v>
      </c>
      <c r="E1179" s="402"/>
      <c r="F1179" s="401"/>
      <c r="G1179" s="401" t="n">
        <v>95700</v>
      </c>
      <c r="H1179" s="401" t="s">
        <v>7594</v>
      </c>
      <c r="I1179" s="401" t="s">
        <v>690</v>
      </c>
      <c r="J1179" s="401" t="s">
        <v>6476</v>
      </c>
      <c r="K1179" s="402" t="n">
        <v>3.77</v>
      </c>
      <c r="L1179" s="401" t="s">
        <v>6405</v>
      </c>
    </row>
    <row r="1180" customFormat="false" ht="13.5" hidden="false" customHeight="false" outlineLevel="0" collapsed="false">
      <c r="A1180" s="401" t="s">
        <v>6788</v>
      </c>
      <c r="B1180" s="401" t="s">
        <v>6789</v>
      </c>
      <c r="C1180" s="401" t="s">
        <v>7076</v>
      </c>
      <c r="D1180" s="401" t="s">
        <v>7077</v>
      </c>
      <c r="E1180" s="402"/>
      <c r="F1180" s="401"/>
      <c r="G1180" s="401" t="n">
        <v>95701</v>
      </c>
      <c r="H1180" s="401" t="s">
        <v>7595</v>
      </c>
      <c r="I1180" s="401" t="s">
        <v>690</v>
      </c>
      <c r="J1180" s="401" t="s">
        <v>6476</v>
      </c>
      <c r="K1180" s="402" t="n">
        <v>1.75</v>
      </c>
      <c r="L1180" s="401" t="s">
        <v>6405</v>
      </c>
    </row>
    <row r="1181" customFormat="false" ht="13.5" hidden="false" customHeight="false" outlineLevel="0" collapsed="false">
      <c r="A1181" s="401" t="s">
        <v>6788</v>
      </c>
      <c r="B1181" s="401" t="s">
        <v>6789</v>
      </c>
      <c r="C1181" s="401" t="s">
        <v>7076</v>
      </c>
      <c r="D1181" s="401" t="s">
        <v>7077</v>
      </c>
      <c r="E1181" s="402"/>
      <c r="F1181" s="401"/>
      <c r="G1181" s="401" t="n">
        <v>95704</v>
      </c>
      <c r="H1181" s="401" t="s">
        <v>7596</v>
      </c>
      <c r="I1181" s="401" t="s">
        <v>690</v>
      </c>
      <c r="J1181" s="401" t="s">
        <v>6404</v>
      </c>
      <c r="K1181" s="402" t="n">
        <v>46.43</v>
      </c>
      <c r="L1181" s="401" t="s">
        <v>6405</v>
      </c>
    </row>
    <row r="1182" customFormat="false" ht="13.5" hidden="false" customHeight="false" outlineLevel="0" collapsed="false">
      <c r="A1182" s="401" t="s">
        <v>6788</v>
      </c>
      <c r="B1182" s="401" t="s">
        <v>6789</v>
      </c>
      <c r="C1182" s="401" t="s">
        <v>7076</v>
      </c>
      <c r="D1182" s="401" t="s">
        <v>7077</v>
      </c>
      <c r="E1182" s="402"/>
      <c r="F1182" s="401"/>
      <c r="G1182" s="401" t="n">
        <v>95705</v>
      </c>
      <c r="H1182" s="401" t="s">
        <v>7597</v>
      </c>
      <c r="I1182" s="401" t="s">
        <v>690</v>
      </c>
      <c r="J1182" s="401" t="s">
        <v>6404</v>
      </c>
      <c r="K1182" s="402" t="n">
        <v>6.36</v>
      </c>
      <c r="L1182" s="401" t="s">
        <v>6405</v>
      </c>
    </row>
    <row r="1183" customFormat="false" ht="13.5" hidden="false" customHeight="false" outlineLevel="0" collapsed="false">
      <c r="A1183" s="401" t="s">
        <v>6788</v>
      </c>
      <c r="B1183" s="401" t="s">
        <v>6789</v>
      </c>
      <c r="C1183" s="401" t="s">
        <v>7076</v>
      </c>
      <c r="D1183" s="401" t="s">
        <v>7077</v>
      </c>
      <c r="E1183" s="402"/>
      <c r="F1183" s="401"/>
      <c r="G1183" s="401" t="n">
        <v>95706</v>
      </c>
      <c r="H1183" s="401" t="s">
        <v>7598</v>
      </c>
      <c r="I1183" s="401" t="s">
        <v>690</v>
      </c>
      <c r="J1183" s="401" t="s">
        <v>6404</v>
      </c>
      <c r="K1183" s="402" t="n">
        <v>58.11</v>
      </c>
      <c r="L1183" s="401" t="s">
        <v>6405</v>
      </c>
    </row>
    <row r="1184" customFormat="false" ht="13.5" hidden="false" customHeight="false" outlineLevel="0" collapsed="false">
      <c r="A1184" s="401" t="s">
        <v>6788</v>
      </c>
      <c r="B1184" s="401" t="s">
        <v>6789</v>
      </c>
      <c r="C1184" s="401" t="s">
        <v>7076</v>
      </c>
      <c r="D1184" s="401" t="s">
        <v>7077</v>
      </c>
      <c r="E1184" s="402"/>
      <c r="F1184" s="401"/>
      <c r="G1184" s="401" t="n">
        <v>95707</v>
      </c>
      <c r="H1184" s="401" t="s">
        <v>7599</v>
      </c>
      <c r="I1184" s="401" t="s">
        <v>690</v>
      </c>
      <c r="J1184" s="401" t="s">
        <v>6476</v>
      </c>
      <c r="K1184" s="402" t="n">
        <v>2.29</v>
      </c>
      <c r="L1184" s="401" t="s">
        <v>6405</v>
      </c>
    </row>
    <row r="1185" customFormat="false" ht="13.5" hidden="false" customHeight="false" outlineLevel="0" collapsed="false">
      <c r="A1185" s="401" t="s">
        <v>6788</v>
      </c>
      <c r="B1185" s="401" t="s">
        <v>6789</v>
      </c>
      <c r="C1185" s="401" t="s">
        <v>7076</v>
      </c>
      <c r="D1185" s="401" t="s">
        <v>7077</v>
      </c>
      <c r="E1185" s="402"/>
      <c r="F1185" s="401"/>
      <c r="G1185" s="401" t="n">
        <v>95710</v>
      </c>
      <c r="H1185" s="401" t="s">
        <v>7600</v>
      </c>
      <c r="I1185" s="401" t="s">
        <v>690</v>
      </c>
      <c r="J1185" s="401" t="s">
        <v>6404</v>
      </c>
      <c r="K1185" s="402" t="n">
        <v>55.81</v>
      </c>
      <c r="L1185" s="401" t="s">
        <v>6405</v>
      </c>
    </row>
    <row r="1186" customFormat="false" ht="13.5" hidden="false" customHeight="false" outlineLevel="0" collapsed="false">
      <c r="A1186" s="401" t="s">
        <v>6788</v>
      </c>
      <c r="B1186" s="401" t="s">
        <v>6789</v>
      </c>
      <c r="C1186" s="401" t="s">
        <v>7076</v>
      </c>
      <c r="D1186" s="401" t="s">
        <v>7077</v>
      </c>
      <c r="E1186" s="402"/>
      <c r="F1186" s="401"/>
      <c r="G1186" s="401" t="n">
        <v>95711</v>
      </c>
      <c r="H1186" s="401" t="s">
        <v>7601</v>
      </c>
      <c r="I1186" s="401" t="s">
        <v>690</v>
      </c>
      <c r="J1186" s="401" t="s">
        <v>6404</v>
      </c>
      <c r="K1186" s="402" t="n">
        <v>7.57</v>
      </c>
      <c r="L1186" s="401" t="s">
        <v>6405</v>
      </c>
    </row>
    <row r="1187" customFormat="false" ht="13.5" hidden="false" customHeight="false" outlineLevel="0" collapsed="false">
      <c r="A1187" s="401" t="s">
        <v>6788</v>
      </c>
      <c r="B1187" s="401" t="s">
        <v>6789</v>
      </c>
      <c r="C1187" s="401" t="s">
        <v>7076</v>
      </c>
      <c r="D1187" s="401" t="s">
        <v>7077</v>
      </c>
      <c r="E1187" s="402"/>
      <c r="F1187" s="401"/>
      <c r="G1187" s="401" t="n">
        <v>95712</v>
      </c>
      <c r="H1187" s="401" t="s">
        <v>7602</v>
      </c>
      <c r="I1187" s="401" t="s">
        <v>690</v>
      </c>
      <c r="J1187" s="401" t="s">
        <v>6404</v>
      </c>
      <c r="K1187" s="402" t="n">
        <v>69.76</v>
      </c>
      <c r="L1187" s="401" t="s">
        <v>6405</v>
      </c>
    </row>
    <row r="1188" customFormat="false" ht="13.5" hidden="false" customHeight="false" outlineLevel="0" collapsed="false">
      <c r="A1188" s="401" t="s">
        <v>6788</v>
      </c>
      <c r="B1188" s="401" t="s">
        <v>6789</v>
      </c>
      <c r="C1188" s="401" t="s">
        <v>7076</v>
      </c>
      <c r="D1188" s="401" t="s">
        <v>7077</v>
      </c>
      <c r="E1188" s="402"/>
      <c r="F1188" s="401"/>
      <c r="G1188" s="401" t="n">
        <v>95713</v>
      </c>
      <c r="H1188" s="401" t="s">
        <v>7603</v>
      </c>
      <c r="I1188" s="401" t="s">
        <v>690</v>
      </c>
      <c r="J1188" s="401" t="s">
        <v>6979</v>
      </c>
      <c r="K1188" s="402" t="n">
        <v>112.12</v>
      </c>
      <c r="L1188" s="401" t="s">
        <v>6405</v>
      </c>
    </row>
    <row r="1189" customFormat="false" ht="13.5" hidden="false" customHeight="false" outlineLevel="0" collapsed="false">
      <c r="A1189" s="401" t="s">
        <v>6788</v>
      </c>
      <c r="B1189" s="401" t="s">
        <v>6789</v>
      </c>
      <c r="C1189" s="401" t="s">
        <v>7076</v>
      </c>
      <c r="D1189" s="401" t="s">
        <v>7077</v>
      </c>
      <c r="E1189" s="402"/>
      <c r="F1189" s="401"/>
      <c r="G1189" s="401" t="n">
        <v>95716</v>
      </c>
      <c r="H1189" s="401" t="s">
        <v>7604</v>
      </c>
      <c r="I1189" s="401" t="s">
        <v>690</v>
      </c>
      <c r="J1189" s="401" t="s">
        <v>6404</v>
      </c>
      <c r="K1189" s="402" t="n">
        <v>53.72</v>
      </c>
      <c r="L1189" s="401" t="s">
        <v>6405</v>
      </c>
    </row>
    <row r="1190" customFormat="false" ht="13.5" hidden="false" customHeight="false" outlineLevel="0" collapsed="false">
      <c r="A1190" s="401" t="s">
        <v>6788</v>
      </c>
      <c r="B1190" s="401" t="s">
        <v>6789</v>
      </c>
      <c r="C1190" s="401" t="s">
        <v>7076</v>
      </c>
      <c r="D1190" s="401" t="s">
        <v>7077</v>
      </c>
      <c r="E1190" s="402"/>
      <c r="F1190" s="401"/>
      <c r="G1190" s="401" t="n">
        <v>95717</v>
      </c>
      <c r="H1190" s="401" t="s">
        <v>7605</v>
      </c>
      <c r="I1190" s="401" t="s">
        <v>690</v>
      </c>
      <c r="J1190" s="401" t="s">
        <v>6404</v>
      </c>
      <c r="K1190" s="402" t="n">
        <v>7.29</v>
      </c>
      <c r="L1190" s="401" t="s">
        <v>6405</v>
      </c>
    </row>
    <row r="1191" customFormat="false" ht="13.5" hidden="false" customHeight="false" outlineLevel="0" collapsed="false">
      <c r="A1191" s="401" t="s">
        <v>6788</v>
      </c>
      <c r="B1191" s="401" t="s">
        <v>6789</v>
      </c>
      <c r="C1191" s="401" t="s">
        <v>7076</v>
      </c>
      <c r="D1191" s="401" t="s">
        <v>7077</v>
      </c>
      <c r="E1191" s="402"/>
      <c r="F1191" s="401"/>
      <c r="G1191" s="401" t="n">
        <v>95718</v>
      </c>
      <c r="H1191" s="401" t="s">
        <v>7606</v>
      </c>
      <c r="I1191" s="401" t="s">
        <v>690</v>
      </c>
      <c r="J1191" s="401" t="s">
        <v>6404</v>
      </c>
      <c r="K1191" s="402" t="n">
        <v>67.16</v>
      </c>
      <c r="L1191" s="401" t="s">
        <v>6405</v>
      </c>
    </row>
    <row r="1192" customFormat="false" ht="13.5" hidden="false" customHeight="false" outlineLevel="0" collapsed="false">
      <c r="A1192" s="401" t="s">
        <v>6788</v>
      </c>
      <c r="B1192" s="401" t="s">
        <v>6789</v>
      </c>
      <c r="C1192" s="401" t="s">
        <v>7076</v>
      </c>
      <c r="D1192" s="401" t="s">
        <v>7077</v>
      </c>
      <c r="E1192" s="402"/>
      <c r="F1192" s="401"/>
      <c r="G1192" s="401" t="n">
        <v>95719</v>
      </c>
      <c r="H1192" s="401" t="s">
        <v>7607</v>
      </c>
      <c r="I1192" s="401" t="s">
        <v>690</v>
      </c>
      <c r="J1192" s="401" t="s">
        <v>6979</v>
      </c>
      <c r="K1192" s="402" t="n">
        <v>112.12</v>
      </c>
      <c r="L1192" s="401" t="s">
        <v>6405</v>
      </c>
    </row>
    <row r="1193" customFormat="false" ht="13.5" hidden="false" customHeight="false" outlineLevel="0" collapsed="false">
      <c r="A1193" s="401" t="s">
        <v>6788</v>
      </c>
      <c r="B1193" s="401" t="s">
        <v>6789</v>
      </c>
      <c r="C1193" s="401" t="s">
        <v>7076</v>
      </c>
      <c r="D1193" s="401" t="s">
        <v>7077</v>
      </c>
      <c r="E1193" s="402"/>
      <c r="F1193" s="401"/>
      <c r="G1193" s="401" t="n">
        <v>95869</v>
      </c>
      <c r="H1193" s="401" t="s">
        <v>7608</v>
      </c>
      <c r="I1193" s="401" t="s">
        <v>690</v>
      </c>
      <c r="J1193" s="401" t="s">
        <v>6404</v>
      </c>
      <c r="K1193" s="402" t="n">
        <v>1.53</v>
      </c>
      <c r="L1193" s="401" t="s">
        <v>6405</v>
      </c>
    </row>
    <row r="1194" customFormat="false" ht="13.5" hidden="false" customHeight="false" outlineLevel="0" collapsed="false">
      <c r="A1194" s="401" t="s">
        <v>6788</v>
      </c>
      <c r="B1194" s="401" t="s">
        <v>6789</v>
      </c>
      <c r="C1194" s="401" t="s">
        <v>7076</v>
      </c>
      <c r="D1194" s="401" t="s">
        <v>7077</v>
      </c>
      <c r="E1194" s="402"/>
      <c r="F1194" s="401"/>
      <c r="G1194" s="401" t="n">
        <v>95870</v>
      </c>
      <c r="H1194" s="401" t="s">
        <v>7609</v>
      </c>
      <c r="I1194" s="401" t="s">
        <v>690</v>
      </c>
      <c r="J1194" s="401" t="s">
        <v>6404</v>
      </c>
      <c r="K1194" s="402" t="n">
        <v>7.62</v>
      </c>
      <c r="L1194" s="401" t="s">
        <v>6405</v>
      </c>
    </row>
    <row r="1195" customFormat="false" ht="13.5" hidden="false" customHeight="false" outlineLevel="0" collapsed="false">
      <c r="A1195" s="401" t="s">
        <v>6788</v>
      </c>
      <c r="B1195" s="401" t="s">
        <v>6789</v>
      </c>
      <c r="C1195" s="401" t="s">
        <v>7076</v>
      </c>
      <c r="D1195" s="401" t="s">
        <v>7077</v>
      </c>
      <c r="E1195" s="402"/>
      <c r="F1195" s="401"/>
      <c r="G1195" s="401" t="n">
        <v>95871</v>
      </c>
      <c r="H1195" s="401" t="s">
        <v>7610</v>
      </c>
      <c r="I1195" s="401" t="s">
        <v>690</v>
      </c>
      <c r="J1195" s="401" t="s">
        <v>6979</v>
      </c>
      <c r="K1195" s="402" t="n">
        <v>340.47</v>
      </c>
      <c r="L1195" s="401" t="s">
        <v>6405</v>
      </c>
    </row>
    <row r="1196" customFormat="false" ht="13.5" hidden="false" customHeight="false" outlineLevel="0" collapsed="false">
      <c r="A1196" s="401" t="s">
        <v>6788</v>
      </c>
      <c r="B1196" s="401" t="s">
        <v>6789</v>
      </c>
      <c r="C1196" s="401" t="s">
        <v>7076</v>
      </c>
      <c r="D1196" s="401" t="s">
        <v>7077</v>
      </c>
      <c r="E1196" s="402"/>
      <c r="F1196" s="401"/>
      <c r="G1196" s="401" t="n">
        <v>95874</v>
      </c>
      <c r="H1196" s="401" t="s">
        <v>7611</v>
      </c>
      <c r="I1196" s="401" t="s">
        <v>690</v>
      </c>
      <c r="J1196" s="401" t="s">
        <v>6404</v>
      </c>
      <c r="K1196" s="402" t="n">
        <v>8.54</v>
      </c>
      <c r="L1196" s="401" t="s">
        <v>6405</v>
      </c>
    </row>
    <row r="1197" customFormat="false" ht="13.5" hidden="false" customHeight="false" outlineLevel="0" collapsed="false">
      <c r="A1197" s="401" t="s">
        <v>6788</v>
      </c>
      <c r="B1197" s="401" t="s">
        <v>6789</v>
      </c>
      <c r="C1197" s="401" t="s">
        <v>7076</v>
      </c>
      <c r="D1197" s="401" t="s">
        <v>7077</v>
      </c>
      <c r="E1197" s="402"/>
      <c r="F1197" s="401"/>
      <c r="G1197" s="401" t="n">
        <v>96008</v>
      </c>
      <c r="H1197" s="401" t="s">
        <v>7612</v>
      </c>
      <c r="I1197" s="401" t="s">
        <v>690</v>
      </c>
      <c r="J1197" s="401" t="s">
        <v>6404</v>
      </c>
      <c r="K1197" s="402" t="n">
        <v>23.63</v>
      </c>
      <c r="L1197" s="401" t="s">
        <v>6405</v>
      </c>
    </row>
    <row r="1198" customFormat="false" ht="13.5" hidden="false" customHeight="false" outlineLevel="0" collapsed="false">
      <c r="A1198" s="401" t="s">
        <v>6788</v>
      </c>
      <c r="B1198" s="401" t="s">
        <v>6789</v>
      </c>
      <c r="C1198" s="401" t="s">
        <v>7076</v>
      </c>
      <c r="D1198" s="401" t="s">
        <v>7077</v>
      </c>
      <c r="E1198" s="402"/>
      <c r="F1198" s="401"/>
      <c r="G1198" s="401" t="n">
        <v>96009</v>
      </c>
      <c r="H1198" s="401" t="s">
        <v>7613</v>
      </c>
      <c r="I1198" s="401" t="s">
        <v>690</v>
      </c>
      <c r="J1198" s="401" t="s">
        <v>6404</v>
      </c>
      <c r="K1198" s="402" t="n">
        <v>3.28</v>
      </c>
      <c r="L1198" s="401" t="s">
        <v>6405</v>
      </c>
    </row>
    <row r="1199" customFormat="false" ht="13.5" hidden="false" customHeight="false" outlineLevel="0" collapsed="false">
      <c r="A1199" s="401" t="s">
        <v>6788</v>
      </c>
      <c r="B1199" s="401" t="s">
        <v>6789</v>
      </c>
      <c r="C1199" s="401" t="s">
        <v>7076</v>
      </c>
      <c r="D1199" s="401" t="s">
        <v>7077</v>
      </c>
      <c r="E1199" s="402"/>
      <c r="F1199" s="401"/>
      <c r="G1199" s="401" t="n">
        <v>96011</v>
      </c>
      <c r="H1199" s="401" t="s">
        <v>7614</v>
      </c>
      <c r="I1199" s="401" t="s">
        <v>690</v>
      </c>
      <c r="J1199" s="401" t="s">
        <v>6404</v>
      </c>
      <c r="K1199" s="402" t="n">
        <v>25.84</v>
      </c>
      <c r="L1199" s="401" t="s">
        <v>6405</v>
      </c>
    </row>
    <row r="1200" customFormat="false" ht="13.5" hidden="false" customHeight="false" outlineLevel="0" collapsed="false">
      <c r="A1200" s="401" t="s">
        <v>6788</v>
      </c>
      <c r="B1200" s="401" t="s">
        <v>6789</v>
      </c>
      <c r="C1200" s="401" t="s">
        <v>7076</v>
      </c>
      <c r="D1200" s="401" t="s">
        <v>7077</v>
      </c>
      <c r="E1200" s="402"/>
      <c r="F1200" s="401"/>
      <c r="G1200" s="401" t="n">
        <v>96012</v>
      </c>
      <c r="H1200" s="401" t="s">
        <v>7615</v>
      </c>
      <c r="I1200" s="401" t="s">
        <v>690</v>
      </c>
      <c r="J1200" s="401" t="s">
        <v>6979</v>
      </c>
      <c r="K1200" s="402" t="n">
        <v>120.55</v>
      </c>
      <c r="L1200" s="401" t="s">
        <v>6405</v>
      </c>
    </row>
    <row r="1201" customFormat="false" ht="13.5" hidden="false" customHeight="false" outlineLevel="0" collapsed="false">
      <c r="A1201" s="401" t="s">
        <v>6788</v>
      </c>
      <c r="B1201" s="401" t="s">
        <v>6789</v>
      </c>
      <c r="C1201" s="401" t="s">
        <v>7076</v>
      </c>
      <c r="D1201" s="401" t="s">
        <v>7077</v>
      </c>
      <c r="E1201" s="402"/>
      <c r="F1201" s="401"/>
      <c r="G1201" s="401" t="n">
        <v>96015</v>
      </c>
      <c r="H1201" s="401" t="s">
        <v>7616</v>
      </c>
      <c r="I1201" s="401" t="s">
        <v>690</v>
      </c>
      <c r="J1201" s="401" t="s">
        <v>6404</v>
      </c>
      <c r="K1201" s="402" t="n">
        <v>23.37</v>
      </c>
      <c r="L1201" s="401" t="s">
        <v>6405</v>
      </c>
    </row>
    <row r="1202" customFormat="false" ht="13.5" hidden="false" customHeight="false" outlineLevel="0" collapsed="false">
      <c r="A1202" s="401" t="s">
        <v>6788</v>
      </c>
      <c r="B1202" s="401" t="s">
        <v>6789</v>
      </c>
      <c r="C1202" s="401" t="s">
        <v>7076</v>
      </c>
      <c r="D1202" s="401" t="s">
        <v>7077</v>
      </c>
      <c r="E1202" s="402"/>
      <c r="F1202" s="401"/>
      <c r="G1202" s="401" t="n">
        <v>96016</v>
      </c>
      <c r="H1202" s="401" t="s">
        <v>7617</v>
      </c>
      <c r="I1202" s="401" t="s">
        <v>690</v>
      </c>
      <c r="J1202" s="401" t="s">
        <v>6404</v>
      </c>
      <c r="K1202" s="402" t="n">
        <v>3.24</v>
      </c>
      <c r="L1202" s="401" t="s">
        <v>6405</v>
      </c>
    </row>
    <row r="1203" customFormat="false" ht="13.5" hidden="false" customHeight="false" outlineLevel="0" collapsed="false">
      <c r="A1203" s="401" t="s">
        <v>6788</v>
      </c>
      <c r="B1203" s="401" t="s">
        <v>6789</v>
      </c>
      <c r="C1203" s="401" t="s">
        <v>7076</v>
      </c>
      <c r="D1203" s="401" t="s">
        <v>7077</v>
      </c>
      <c r="E1203" s="402"/>
      <c r="F1203" s="401"/>
      <c r="G1203" s="401" t="n">
        <v>96018</v>
      </c>
      <c r="H1203" s="401" t="s">
        <v>7618</v>
      </c>
      <c r="I1203" s="401" t="s">
        <v>690</v>
      </c>
      <c r="J1203" s="401" t="s">
        <v>6404</v>
      </c>
      <c r="K1203" s="402" t="n">
        <v>25.56</v>
      </c>
      <c r="L1203" s="401" t="s">
        <v>6405</v>
      </c>
    </row>
    <row r="1204" customFormat="false" ht="13.5" hidden="false" customHeight="false" outlineLevel="0" collapsed="false">
      <c r="A1204" s="401" t="s">
        <v>6788</v>
      </c>
      <c r="B1204" s="401" t="s">
        <v>6789</v>
      </c>
      <c r="C1204" s="401" t="s">
        <v>7076</v>
      </c>
      <c r="D1204" s="401" t="s">
        <v>7077</v>
      </c>
      <c r="E1204" s="402"/>
      <c r="F1204" s="401"/>
      <c r="G1204" s="401" t="n">
        <v>96019</v>
      </c>
      <c r="H1204" s="401" t="s">
        <v>7619</v>
      </c>
      <c r="I1204" s="401" t="s">
        <v>690</v>
      </c>
      <c r="J1204" s="401" t="s">
        <v>6979</v>
      </c>
      <c r="K1204" s="402" t="n">
        <v>120.55</v>
      </c>
      <c r="L1204" s="401" t="s">
        <v>6405</v>
      </c>
    </row>
    <row r="1205" customFormat="false" ht="13.5" hidden="false" customHeight="false" outlineLevel="0" collapsed="false">
      <c r="A1205" s="401" t="s">
        <v>6788</v>
      </c>
      <c r="B1205" s="401" t="s">
        <v>6789</v>
      </c>
      <c r="C1205" s="401" t="s">
        <v>7076</v>
      </c>
      <c r="D1205" s="401" t="s">
        <v>7077</v>
      </c>
      <c r="E1205" s="402"/>
      <c r="F1205" s="401"/>
      <c r="G1205" s="401" t="n">
        <v>96023</v>
      </c>
      <c r="H1205" s="401" t="s">
        <v>7620</v>
      </c>
      <c r="I1205" s="401" t="s">
        <v>690</v>
      </c>
      <c r="J1205" s="401" t="s">
        <v>6404</v>
      </c>
      <c r="K1205" s="402" t="n">
        <v>18.27</v>
      </c>
      <c r="L1205" s="401" t="s">
        <v>6405</v>
      </c>
    </row>
    <row r="1206" customFormat="false" ht="13.5" hidden="false" customHeight="false" outlineLevel="0" collapsed="false">
      <c r="A1206" s="401" t="s">
        <v>6788</v>
      </c>
      <c r="B1206" s="401" t="s">
        <v>6789</v>
      </c>
      <c r="C1206" s="401" t="s">
        <v>7076</v>
      </c>
      <c r="D1206" s="401" t="s">
        <v>7077</v>
      </c>
      <c r="E1206" s="402"/>
      <c r="F1206" s="401"/>
      <c r="G1206" s="401" t="n">
        <v>96024</v>
      </c>
      <c r="H1206" s="401" t="s">
        <v>7621</v>
      </c>
      <c r="I1206" s="401" t="s">
        <v>690</v>
      </c>
      <c r="J1206" s="401" t="s">
        <v>6404</v>
      </c>
      <c r="K1206" s="402" t="n">
        <v>2.53</v>
      </c>
      <c r="L1206" s="401" t="s">
        <v>6405</v>
      </c>
    </row>
    <row r="1207" customFormat="false" ht="13.5" hidden="false" customHeight="false" outlineLevel="0" collapsed="false">
      <c r="A1207" s="401" t="s">
        <v>6788</v>
      </c>
      <c r="B1207" s="401" t="s">
        <v>6789</v>
      </c>
      <c r="C1207" s="401" t="s">
        <v>7076</v>
      </c>
      <c r="D1207" s="401" t="s">
        <v>7077</v>
      </c>
      <c r="E1207" s="402"/>
      <c r="F1207" s="401"/>
      <c r="G1207" s="401" t="n">
        <v>96026</v>
      </c>
      <c r="H1207" s="401" t="s">
        <v>7622</v>
      </c>
      <c r="I1207" s="401" t="s">
        <v>690</v>
      </c>
      <c r="J1207" s="401" t="s">
        <v>6404</v>
      </c>
      <c r="K1207" s="402" t="n">
        <v>19.98</v>
      </c>
      <c r="L1207" s="401" t="s">
        <v>6405</v>
      </c>
    </row>
    <row r="1208" customFormat="false" ht="13.5" hidden="false" customHeight="false" outlineLevel="0" collapsed="false">
      <c r="A1208" s="401" t="s">
        <v>6788</v>
      </c>
      <c r="B1208" s="401" t="s">
        <v>6789</v>
      </c>
      <c r="C1208" s="401" t="s">
        <v>7076</v>
      </c>
      <c r="D1208" s="401" t="s">
        <v>7077</v>
      </c>
      <c r="E1208" s="402"/>
      <c r="F1208" s="401"/>
      <c r="G1208" s="401" t="n">
        <v>96027</v>
      </c>
      <c r="H1208" s="401" t="s">
        <v>7623</v>
      </c>
      <c r="I1208" s="401" t="s">
        <v>690</v>
      </c>
      <c r="J1208" s="401" t="s">
        <v>6979</v>
      </c>
      <c r="K1208" s="402" t="n">
        <v>83.99</v>
      </c>
      <c r="L1208" s="401" t="s">
        <v>6405</v>
      </c>
    </row>
    <row r="1209" customFormat="false" ht="13.5" hidden="false" customHeight="false" outlineLevel="0" collapsed="false">
      <c r="A1209" s="401" t="s">
        <v>6788</v>
      </c>
      <c r="B1209" s="401" t="s">
        <v>6789</v>
      </c>
      <c r="C1209" s="401" t="s">
        <v>7076</v>
      </c>
      <c r="D1209" s="401" t="s">
        <v>7077</v>
      </c>
      <c r="E1209" s="402"/>
      <c r="F1209" s="401"/>
      <c r="G1209" s="401" t="n">
        <v>96030</v>
      </c>
      <c r="H1209" s="401" t="s">
        <v>7624</v>
      </c>
      <c r="I1209" s="401" t="s">
        <v>690</v>
      </c>
      <c r="J1209" s="401" t="s">
        <v>6404</v>
      </c>
      <c r="K1209" s="402" t="n">
        <v>29.09</v>
      </c>
      <c r="L1209" s="401" t="s">
        <v>6405</v>
      </c>
    </row>
    <row r="1210" customFormat="false" ht="13.5" hidden="false" customHeight="false" outlineLevel="0" collapsed="false">
      <c r="A1210" s="401" t="s">
        <v>6788</v>
      </c>
      <c r="B1210" s="401" t="s">
        <v>6789</v>
      </c>
      <c r="C1210" s="401" t="s">
        <v>7076</v>
      </c>
      <c r="D1210" s="401" t="s">
        <v>7077</v>
      </c>
      <c r="E1210" s="402"/>
      <c r="F1210" s="401"/>
      <c r="G1210" s="401" t="n">
        <v>96031</v>
      </c>
      <c r="H1210" s="401" t="s">
        <v>7625</v>
      </c>
      <c r="I1210" s="401" t="s">
        <v>690</v>
      </c>
      <c r="J1210" s="401" t="s">
        <v>6404</v>
      </c>
      <c r="K1210" s="402" t="n">
        <v>5.5</v>
      </c>
      <c r="L1210" s="401" t="s">
        <v>6405</v>
      </c>
    </row>
    <row r="1211" customFormat="false" ht="13.5" hidden="false" customHeight="false" outlineLevel="0" collapsed="false">
      <c r="A1211" s="401" t="s">
        <v>6788</v>
      </c>
      <c r="B1211" s="401" t="s">
        <v>6789</v>
      </c>
      <c r="C1211" s="401" t="s">
        <v>7076</v>
      </c>
      <c r="D1211" s="401" t="s">
        <v>7077</v>
      </c>
      <c r="E1211" s="402"/>
      <c r="F1211" s="401"/>
      <c r="G1211" s="401" t="n">
        <v>96032</v>
      </c>
      <c r="H1211" s="401" t="s">
        <v>7626</v>
      </c>
      <c r="I1211" s="401" t="s">
        <v>690</v>
      </c>
      <c r="J1211" s="401" t="s">
        <v>6404</v>
      </c>
      <c r="K1211" s="402" t="n">
        <v>4.36</v>
      </c>
      <c r="L1211" s="401" t="s">
        <v>6405</v>
      </c>
    </row>
    <row r="1212" customFormat="false" ht="13.5" hidden="false" customHeight="false" outlineLevel="0" collapsed="false">
      <c r="A1212" s="401" t="s">
        <v>6788</v>
      </c>
      <c r="B1212" s="401" t="s">
        <v>6789</v>
      </c>
      <c r="C1212" s="401" t="s">
        <v>7076</v>
      </c>
      <c r="D1212" s="401" t="s">
        <v>7077</v>
      </c>
      <c r="E1212" s="402"/>
      <c r="F1212" s="401"/>
      <c r="G1212" s="401" t="n">
        <v>96033</v>
      </c>
      <c r="H1212" s="401" t="s">
        <v>7627</v>
      </c>
      <c r="I1212" s="401" t="s">
        <v>690</v>
      </c>
      <c r="J1212" s="401" t="s">
        <v>6404</v>
      </c>
      <c r="K1212" s="402" t="n">
        <v>49.16</v>
      </c>
      <c r="L1212" s="401" t="s">
        <v>6405</v>
      </c>
    </row>
    <row r="1213" customFormat="false" ht="13.5" hidden="false" customHeight="false" outlineLevel="0" collapsed="false">
      <c r="A1213" s="401" t="s">
        <v>6788</v>
      </c>
      <c r="B1213" s="401" t="s">
        <v>6789</v>
      </c>
      <c r="C1213" s="401" t="s">
        <v>7076</v>
      </c>
      <c r="D1213" s="401" t="s">
        <v>7077</v>
      </c>
      <c r="E1213" s="402"/>
      <c r="F1213" s="401"/>
      <c r="G1213" s="401" t="n">
        <v>96034</v>
      </c>
      <c r="H1213" s="401" t="s">
        <v>7628</v>
      </c>
      <c r="I1213" s="401" t="s">
        <v>690</v>
      </c>
      <c r="J1213" s="401" t="s">
        <v>6979</v>
      </c>
      <c r="K1213" s="402" t="n">
        <v>176.8</v>
      </c>
      <c r="L1213" s="401" t="s">
        <v>6405</v>
      </c>
    </row>
    <row r="1214" customFormat="false" ht="13.5" hidden="false" customHeight="false" outlineLevel="0" collapsed="false">
      <c r="A1214" s="401" t="s">
        <v>6788</v>
      </c>
      <c r="B1214" s="401" t="s">
        <v>6789</v>
      </c>
      <c r="C1214" s="401" t="s">
        <v>7076</v>
      </c>
      <c r="D1214" s="401" t="s">
        <v>7077</v>
      </c>
      <c r="E1214" s="402"/>
      <c r="F1214" s="401"/>
      <c r="G1214" s="401" t="n">
        <v>96053</v>
      </c>
      <c r="H1214" s="401" t="s">
        <v>7629</v>
      </c>
      <c r="I1214" s="401" t="s">
        <v>690</v>
      </c>
      <c r="J1214" s="401" t="s">
        <v>6404</v>
      </c>
      <c r="K1214" s="402" t="n">
        <v>18.53</v>
      </c>
      <c r="L1214" s="401" t="s">
        <v>6405</v>
      </c>
    </row>
    <row r="1215" customFormat="false" ht="13.5" hidden="false" customHeight="false" outlineLevel="0" collapsed="false">
      <c r="A1215" s="401" t="s">
        <v>6788</v>
      </c>
      <c r="B1215" s="401" t="s">
        <v>6789</v>
      </c>
      <c r="C1215" s="401" t="s">
        <v>7076</v>
      </c>
      <c r="D1215" s="401" t="s">
        <v>7077</v>
      </c>
      <c r="E1215" s="402"/>
      <c r="F1215" s="401"/>
      <c r="G1215" s="401" t="n">
        <v>96054</v>
      </c>
      <c r="H1215" s="401" t="s">
        <v>7630</v>
      </c>
      <c r="I1215" s="401" t="s">
        <v>690</v>
      </c>
      <c r="J1215" s="401" t="s">
        <v>6404</v>
      </c>
      <c r="K1215" s="402" t="n">
        <v>26.41</v>
      </c>
      <c r="L1215" s="401" t="s">
        <v>6405</v>
      </c>
    </row>
    <row r="1216" customFormat="false" ht="13.5" hidden="false" customHeight="false" outlineLevel="0" collapsed="false">
      <c r="A1216" s="401" t="s">
        <v>6788</v>
      </c>
      <c r="B1216" s="401" t="s">
        <v>6789</v>
      </c>
      <c r="C1216" s="401" t="s">
        <v>7076</v>
      </c>
      <c r="D1216" s="401" t="s">
        <v>7077</v>
      </c>
      <c r="E1216" s="402"/>
      <c r="F1216" s="401"/>
      <c r="G1216" s="401" t="n">
        <v>96055</v>
      </c>
      <c r="H1216" s="401" t="s">
        <v>7631</v>
      </c>
      <c r="I1216" s="401" t="s">
        <v>690</v>
      </c>
      <c r="J1216" s="401" t="s">
        <v>6404</v>
      </c>
      <c r="K1216" s="402" t="n">
        <v>2.57</v>
      </c>
      <c r="L1216" s="401" t="s">
        <v>6405</v>
      </c>
    </row>
    <row r="1217" customFormat="false" ht="13.5" hidden="false" customHeight="false" outlineLevel="0" collapsed="false">
      <c r="A1217" s="401" t="s">
        <v>6788</v>
      </c>
      <c r="B1217" s="401" t="s">
        <v>6789</v>
      </c>
      <c r="C1217" s="401" t="s">
        <v>7076</v>
      </c>
      <c r="D1217" s="401" t="s">
        <v>7077</v>
      </c>
      <c r="E1217" s="402"/>
      <c r="F1217" s="401"/>
      <c r="G1217" s="401" t="n">
        <v>96056</v>
      </c>
      <c r="H1217" s="401" t="s">
        <v>7632</v>
      </c>
      <c r="I1217" s="401" t="s">
        <v>690</v>
      </c>
      <c r="J1217" s="401" t="s">
        <v>6404</v>
      </c>
      <c r="K1217" s="402" t="n">
        <v>20.26</v>
      </c>
      <c r="L1217" s="401" t="s">
        <v>6405</v>
      </c>
    </row>
    <row r="1218" customFormat="false" ht="13.5" hidden="false" customHeight="false" outlineLevel="0" collapsed="false">
      <c r="A1218" s="401" t="s">
        <v>6788</v>
      </c>
      <c r="B1218" s="401" t="s">
        <v>6789</v>
      </c>
      <c r="C1218" s="401" t="s">
        <v>7076</v>
      </c>
      <c r="D1218" s="401" t="s">
        <v>7077</v>
      </c>
      <c r="E1218" s="402"/>
      <c r="F1218" s="401"/>
      <c r="G1218" s="401" t="n">
        <v>96057</v>
      </c>
      <c r="H1218" s="401" t="s">
        <v>7633</v>
      </c>
      <c r="I1218" s="401" t="s">
        <v>690</v>
      </c>
      <c r="J1218" s="401" t="s">
        <v>6979</v>
      </c>
      <c r="K1218" s="402" t="n">
        <v>83.99</v>
      </c>
      <c r="L1218" s="401" t="s">
        <v>6405</v>
      </c>
    </row>
    <row r="1219" customFormat="false" ht="13.5" hidden="false" customHeight="false" outlineLevel="0" collapsed="false">
      <c r="A1219" s="401" t="s">
        <v>6788</v>
      </c>
      <c r="B1219" s="401" t="s">
        <v>6789</v>
      </c>
      <c r="C1219" s="401" t="s">
        <v>7076</v>
      </c>
      <c r="D1219" s="401" t="s">
        <v>7077</v>
      </c>
      <c r="E1219" s="402"/>
      <c r="F1219" s="401"/>
      <c r="G1219" s="401" t="n">
        <v>96060</v>
      </c>
      <c r="H1219" s="401" t="s">
        <v>7634</v>
      </c>
      <c r="I1219" s="401" t="s">
        <v>690</v>
      </c>
      <c r="J1219" s="401" t="s">
        <v>6404</v>
      </c>
      <c r="K1219" s="402" t="n">
        <v>2.66</v>
      </c>
      <c r="L1219" s="401" t="s">
        <v>6405</v>
      </c>
    </row>
    <row r="1220" customFormat="false" ht="13.5" hidden="false" customHeight="false" outlineLevel="0" collapsed="false">
      <c r="A1220" s="401" t="s">
        <v>6788</v>
      </c>
      <c r="B1220" s="401" t="s">
        <v>6789</v>
      </c>
      <c r="C1220" s="401" t="s">
        <v>7076</v>
      </c>
      <c r="D1220" s="401" t="s">
        <v>7077</v>
      </c>
      <c r="E1220" s="402"/>
      <c r="F1220" s="401"/>
      <c r="G1220" s="401" t="n">
        <v>96061</v>
      </c>
      <c r="H1220" s="401" t="s">
        <v>7635</v>
      </c>
      <c r="I1220" s="401" t="s">
        <v>690</v>
      </c>
      <c r="J1220" s="401" t="s">
        <v>6404</v>
      </c>
      <c r="K1220" s="402" t="n">
        <v>33.01</v>
      </c>
      <c r="L1220" s="401" t="s">
        <v>6405</v>
      </c>
    </row>
    <row r="1221" customFormat="false" ht="13.5" hidden="false" customHeight="false" outlineLevel="0" collapsed="false">
      <c r="A1221" s="401" t="s">
        <v>6788</v>
      </c>
      <c r="B1221" s="401" t="s">
        <v>6789</v>
      </c>
      <c r="C1221" s="401" t="s">
        <v>7076</v>
      </c>
      <c r="D1221" s="401" t="s">
        <v>7077</v>
      </c>
      <c r="E1221" s="402"/>
      <c r="F1221" s="401"/>
      <c r="G1221" s="401" t="n">
        <v>96062</v>
      </c>
      <c r="H1221" s="401" t="s">
        <v>7636</v>
      </c>
      <c r="I1221" s="401" t="s">
        <v>690</v>
      </c>
      <c r="J1221" s="401" t="s">
        <v>6979</v>
      </c>
      <c r="K1221" s="402" t="n">
        <v>49.68</v>
      </c>
      <c r="L1221" s="401" t="s">
        <v>6405</v>
      </c>
    </row>
    <row r="1222" customFormat="false" ht="13.5" hidden="false" customHeight="false" outlineLevel="0" collapsed="false">
      <c r="A1222" s="401" t="s">
        <v>6788</v>
      </c>
      <c r="B1222" s="401" t="s">
        <v>6789</v>
      </c>
      <c r="C1222" s="401" t="s">
        <v>7076</v>
      </c>
      <c r="D1222" s="401" t="s">
        <v>7077</v>
      </c>
      <c r="E1222" s="402"/>
      <c r="F1222" s="401"/>
      <c r="G1222" s="401" t="n">
        <v>96241</v>
      </c>
      <c r="H1222" s="401" t="s">
        <v>7637</v>
      </c>
      <c r="I1222" s="401" t="s">
        <v>690</v>
      </c>
      <c r="J1222" s="401" t="s">
        <v>6404</v>
      </c>
      <c r="K1222" s="402" t="n">
        <v>20.82</v>
      </c>
      <c r="L1222" s="401" t="s">
        <v>6405</v>
      </c>
    </row>
    <row r="1223" customFormat="false" ht="13.5" hidden="false" customHeight="false" outlineLevel="0" collapsed="false">
      <c r="A1223" s="401" t="s">
        <v>6788</v>
      </c>
      <c r="B1223" s="401" t="s">
        <v>6789</v>
      </c>
      <c r="C1223" s="401" t="s">
        <v>7076</v>
      </c>
      <c r="D1223" s="401" t="s">
        <v>7077</v>
      </c>
      <c r="E1223" s="402"/>
      <c r="F1223" s="401"/>
      <c r="G1223" s="401" t="n">
        <v>96242</v>
      </c>
      <c r="H1223" s="401" t="s">
        <v>7638</v>
      </c>
      <c r="I1223" s="401" t="s">
        <v>690</v>
      </c>
      <c r="J1223" s="401" t="s">
        <v>6404</v>
      </c>
      <c r="K1223" s="402" t="n">
        <v>2.82</v>
      </c>
      <c r="L1223" s="401" t="s">
        <v>6405</v>
      </c>
    </row>
    <row r="1224" customFormat="false" ht="13.5" hidden="false" customHeight="false" outlineLevel="0" collapsed="false">
      <c r="A1224" s="401" t="s">
        <v>6788</v>
      </c>
      <c r="B1224" s="401" t="s">
        <v>6789</v>
      </c>
      <c r="C1224" s="401" t="s">
        <v>7076</v>
      </c>
      <c r="D1224" s="401" t="s">
        <v>7077</v>
      </c>
      <c r="E1224" s="402"/>
      <c r="F1224" s="401"/>
      <c r="G1224" s="401" t="n">
        <v>96243</v>
      </c>
      <c r="H1224" s="401" t="s">
        <v>7639</v>
      </c>
      <c r="I1224" s="401" t="s">
        <v>690</v>
      </c>
      <c r="J1224" s="401" t="s">
        <v>6404</v>
      </c>
      <c r="K1224" s="402" t="n">
        <v>26.03</v>
      </c>
      <c r="L1224" s="401" t="s">
        <v>6405</v>
      </c>
    </row>
    <row r="1225" customFormat="false" ht="13.5" hidden="false" customHeight="false" outlineLevel="0" collapsed="false">
      <c r="A1225" s="401" t="s">
        <v>6788</v>
      </c>
      <c r="B1225" s="401" t="s">
        <v>6789</v>
      </c>
      <c r="C1225" s="401" t="s">
        <v>7076</v>
      </c>
      <c r="D1225" s="401" t="s">
        <v>7077</v>
      </c>
      <c r="E1225" s="402"/>
      <c r="F1225" s="401"/>
      <c r="G1225" s="401" t="n">
        <v>96244</v>
      </c>
      <c r="H1225" s="401" t="s">
        <v>7640</v>
      </c>
      <c r="I1225" s="401" t="s">
        <v>690</v>
      </c>
      <c r="J1225" s="401" t="s">
        <v>6979</v>
      </c>
      <c r="K1225" s="402" t="n">
        <v>21.7</v>
      </c>
      <c r="L1225" s="401" t="s">
        <v>6405</v>
      </c>
    </row>
    <row r="1226" customFormat="false" ht="13.5" hidden="false" customHeight="false" outlineLevel="0" collapsed="false">
      <c r="A1226" s="401" t="s">
        <v>6788</v>
      </c>
      <c r="B1226" s="401" t="s">
        <v>6789</v>
      </c>
      <c r="C1226" s="401" t="s">
        <v>7076</v>
      </c>
      <c r="D1226" s="401" t="s">
        <v>7077</v>
      </c>
      <c r="E1226" s="402"/>
      <c r="F1226" s="401"/>
      <c r="G1226" s="401" t="n">
        <v>96301</v>
      </c>
      <c r="H1226" s="401" t="s">
        <v>7641</v>
      </c>
      <c r="I1226" s="401" t="s">
        <v>690</v>
      </c>
      <c r="J1226" s="401" t="s">
        <v>6979</v>
      </c>
      <c r="K1226" s="402" t="n">
        <v>61.24</v>
      </c>
      <c r="L1226" s="401" t="s">
        <v>6405</v>
      </c>
    </row>
    <row r="1227" customFormat="false" ht="13.5" hidden="false" customHeight="false" outlineLevel="0" collapsed="false">
      <c r="A1227" s="401" t="s">
        <v>6788</v>
      </c>
      <c r="B1227" s="401" t="s">
        <v>6789</v>
      </c>
      <c r="C1227" s="401" t="s">
        <v>7076</v>
      </c>
      <c r="D1227" s="401" t="s">
        <v>7077</v>
      </c>
      <c r="E1227" s="402"/>
      <c r="F1227" s="401"/>
      <c r="G1227" s="401" t="n">
        <v>96457</v>
      </c>
      <c r="H1227" s="401" t="s">
        <v>7642</v>
      </c>
      <c r="I1227" s="401" t="s">
        <v>690</v>
      </c>
      <c r="J1227" s="401" t="s">
        <v>6979</v>
      </c>
      <c r="K1227" s="402" t="n">
        <v>79.59</v>
      </c>
      <c r="L1227" s="401" t="s">
        <v>6405</v>
      </c>
    </row>
    <row r="1228" customFormat="false" ht="13.5" hidden="false" customHeight="false" outlineLevel="0" collapsed="false">
      <c r="A1228" s="401" t="s">
        <v>6788</v>
      </c>
      <c r="B1228" s="401" t="s">
        <v>6789</v>
      </c>
      <c r="C1228" s="401" t="s">
        <v>7076</v>
      </c>
      <c r="D1228" s="401" t="s">
        <v>7077</v>
      </c>
      <c r="E1228" s="402"/>
      <c r="F1228" s="401"/>
      <c r="G1228" s="401" t="n">
        <v>96458</v>
      </c>
      <c r="H1228" s="401" t="s">
        <v>7643</v>
      </c>
      <c r="I1228" s="401" t="s">
        <v>690</v>
      </c>
      <c r="J1228" s="401" t="s">
        <v>6404</v>
      </c>
      <c r="K1228" s="402" t="n">
        <v>62.03</v>
      </c>
      <c r="L1228" s="401" t="s">
        <v>6405</v>
      </c>
    </row>
    <row r="1229" customFormat="false" ht="13.5" hidden="false" customHeight="false" outlineLevel="0" collapsed="false">
      <c r="A1229" s="401" t="s">
        <v>6788</v>
      </c>
      <c r="B1229" s="401" t="s">
        <v>6789</v>
      </c>
      <c r="C1229" s="401" t="s">
        <v>7076</v>
      </c>
      <c r="D1229" s="401" t="s">
        <v>7077</v>
      </c>
      <c r="E1229" s="402"/>
      <c r="F1229" s="401"/>
      <c r="G1229" s="401" t="n">
        <v>96459</v>
      </c>
      <c r="H1229" s="401" t="s">
        <v>7644</v>
      </c>
      <c r="I1229" s="401" t="s">
        <v>690</v>
      </c>
      <c r="J1229" s="401" t="s">
        <v>6404</v>
      </c>
      <c r="K1229" s="402" t="n">
        <v>6.88</v>
      </c>
      <c r="L1229" s="401" t="s">
        <v>6405</v>
      </c>
    </row>
    <row r="1230" customFormat="false" ht="13.5" hidden="false" customHeight="false" outlineLevel="0" collapsed="false">
      <c r="A1230" s="401" t="s">
        <v>6788</v>
      </c>
      <c r="B1230" s="401" t="s">
        <v>6789</v>
      </c>
      <c r="C1230" s="401" t="s">
        <v>7076</v>
      </c>
      <c r="D1230" s="401" t="s">
        <v>7077</v>
      </c>
      <c r="E1230" s="402"/>
      <c r="F1230" s="401"/>
      <c r="G1230" s="401" t="n">
        <v>96460</v>
      </c>
      <c r="H1230" s="401" t="s">
        <v>7645</v>
      </c>
      <c r="I1230" s="401" t="s">
        <v>690</v>
      </c>
      <c r="J1230" s="401" t="s">
        <v>6404</v>
      </c>
      <c r="K1230" s="402" t="n">
        <v>49.57</v>
      </c>
      <c r="L1230" s="401" t="s">
        <v>6405</v>
      </c>
    </row>
    <row r="1231" customFormat="false" ht="13.5" hidden="false" customHeight="false" outlineLevel="0" collapsed="false">
      <c r="A1231" s="401" t="s">
        <v>6788</v>
      </c>
      <c r="B1231" s="401" t="s">
        <v>6789</v>
      </c>
      <c r="C1231" s="401" t="s">
        <v>7076</v>
      </c>
      <c r="D1231" s="401" t="s">
        <v>7077</v>
      </c>
      <c r="E1231" s="402"/>
      <c r="F1231" s="401"/>
      <c r="G1231" s="401" t="n">
        <v>98760</v>
      </c>
      <c r="H1231" s="401" t="s">
        <v>7646</v>
      </c>
      <c r="I1231" s="401" t="s">
        <v>690</v>
      </c>
      <c r="J1231" s="401" t="s">
        <v>6979</v>
      </c>
      <c r="K1231" s="402" t="n">
        <v>0.07</v>
      </c>
      <c r="L1231" s="401" t="s">
        <v>6405</v>
      </c>
    </row>
    <row r="1232" customFormat="false" ht="13.5" hidden="false" customHeight="false" outlineLevel="0" collapsed="false">
      <c r="A1232" s="401" t="s">
        <v>6788</v>
      </c>
      <c r="B1232" s="401" t="s">
        <v>6789</v>
      </c>
      <c r="C1232" s="401" t="s">
        <v>7076</v>
      </c>
      <c r="D1232" s="401" t="s">
        <v>7077</v>
      </c>
      <c r="E1232" s="402"/>
      <c r="F1232" s="401"/>
      <c r="G1232" s="401" t="n">
        <v>98761</v>
      </c>
      <c r="H1232" s="401" t="s">
        <v>7647</v>
      </c>
      <c r="I1232" s="401" t="s">
        <v>690</v>
      </c>
      <c r="J1232" s="401" t="s">
        <v>6979</v>
      </c>
      <c r="K1232" s="402" t="n">
        <v>0</v>
      </c>
      <c r="L1232" s="401" t="s">
        <v>6405</v>
      </c>
    </row>
    <row r="1233" customFormat="false" ht="13.5" hidden="false" customHeight="false" outlineLevel="0" collapsed="false">
      <c r="A1233" s="401" t="s">
        <v>6788</v>
      </c>
      <c r="B1233" s="401" t="s">
        <v>6789</v>
      </c>
      <c r="C1233" s="401" t="s">
        <v>7076</v>
      </c>
      <c r="D1233" s="401" t="s">
        <v>7077</v>
      </c>
      <c r="E1233" s="402"/>
      <c r="F1233" s="401"/>
      <c r="G1233" s="401" t="n">
        <v>98762</v>
      </c>
      <c r="H1233" s="401" t="s">
        <v>7648</v>
      </c>
      <c r="I1233" s="401" t="s">
        <v>690</v>
      </c>
      <c r="J1233" s="401" t="s">
        <v>6979</v>
      </c>
      <c r="K1233" s="402" t="n">
        <v>0.09</v>
      </c>
      <c r="L1233" s="401" t="s">
        <v>6405</v>
      </c>
    </row>
    <row r="1234" customFormat="false" ht="13.5" hidden="false" customHeight="false" outlineLevel="0" collapsed="false">
      <c r="A1234" s="401" t="s">
        <v>6788</v>
      </c>
      <c r="B1234" s="401" t="s">
        <v>6789</v>
      </c>
      <c r="C1234" s="401" t="s">
        <v>7076</v>
      </c>
      <c r="D1234" s="401" t="s">
        <v>7077</v>
      </c>
      <c r="E1234" s="402"/>
      <c r="F1234" s="401"/>
      <c r="G1234" s="401" t="n">
        <v>98763</v>
      </c>
      <c r="H1234" s="401" t="s">
        <v>7649</v>
      </c>
      <c r="I1234" s="401" t="s">
        <v>690</v>
      </c>
      <c r="J1234" s="401" t="s">
        <v>6476</v>
      </c>
      <c r="K1234" s="402" t="n">
        <v>2.57</v>
      </c>
      <c r="L1234" s="401" t="s">
        <v>6405</v>
      </c>
    </row>
    <row r="1235" customFormat="false" ht="13.5" hidden="false" customHeight="false" outlineLevel="0" collapsed="false">
      <c r="A1235" s="401" t="s">
        <v>6788</v>
      </c>
      <c r="B1235" s="401" t="s">
        <v>6789</v>
      </c>
      <c r="C1235" s="401" t="s">
        <v>7076</v>
      </c>
      <c r="D1235" s="401" t="s">
        <v>7077</v>
      </c>
      <c r="E1235" s="402"/>
      <c r="F1235" s="401"/>
      <c r="G1235" s="401" t="n">
        <v>99829</v>
      </c>
      <c r="H1235" s="401" t="s">
        <v>7650</v>
      </c>
      <c r="I1235" s="401" t="s">
        <v>690</v>
      </c>
      <c r="J1235" s="401" t="s">
        <v>6404</v>
      </c>
      <c r="K1235" s="402" t="n">
        <v>0.19</v>
      </c>
      <c r="L1235" s="401" t="s">
        <v>6405</v>
      </c>
    </row>
    <row r="1236" customFormat="false" ht="13.5" hidden="false" customHeight="false" outlineLevel="0" collapsed="false">
      <c r="A1236" s="401" t="s">
        <v>6788</v>
      </c>
      <c r="B1236" s="401" t="s">
        <v>6789</v>
      </c>
      <c r="C1236" s="401" t="s">
        <v>7076</v>
      </c>
      <c r="D1236" s="401" t="s">
        <v>7077</v>
      </c>
      <c r="E1236" s="402"/>
      <c r="F1236" s="401"/>
      <c r="G1236" s="401" t="n">
        <v>99830</v>
      </c>
      <c r="H1236" s="401" t="s">
        <v>7651</v>
      </c>
      <c r="I1236" s="401" t="s">
        <v>690</v>
      </c>
      <c r="J1236" s="401" t="s">
        <v>6404</v>
      </c>
      <c r="K1236" s="402" t="n">
        <v>0.02</v>
      </c>
      <c r="L1236" s="401" t="s">
        <v>6405</v>
      </c>
    </row>
    <row r="1237" customFormat="false" ht="13.5" hidden="false" customHeight="false" outlineLevel="0" collapsed="false">
      <c r="A1237" s="401" t="s">
        <v>6788</v>
      </c>
      <c r="B1237" s="401" t="s">
        <v>6789</v>
      </c>
      <c r="C1237" s="401" t="s">
        <v>7076</v>
      </c>
      <c r="D1237" s="401" t="s">
        <v>7077</v>
      </c>
      <c r="E1237" s="402"/>
      <c r="F1237" s="401"/>
      <c r="G1237" s="401" t="n">
        <v>99831</v>
      </c>
      <c r="H1237" s="401" t="s">
        <v>7652</v>
      </c>
      <c r="I1237" s="401" t="s">
        <v>690</v>
      </c>
      <c r="J1237" s="401" t="s">
        <v>6404</v>
      </c>
      <c r="K1237" s="402" t="n">
        <v>0.23</v>
      </c>
      <c r="L1237" s="401" t="s">
        <v>6405</v>
      </c>
    </row>
    <row r="1238" customFormat="false" ht="13.5" hidden="false" customHeight="false" outlineLevel="0" collapsed="false">
      <c r="A1238" s="401" t="s">
        <v>6788</v>
      </c>
      <c r="B1238" s="401" t="s">
        <v>6789</v>
      </c>
      <c r="C1238" s="401" t="s">
        <v>7076</v>
      </c>
      <c r="D1238" s="401" t="s">
        <v>7077</v>
      </c>
      <c r="E1238" s="402"/>
      <c r="F1238" s="401"/>
      <c r="G1238" s="401" t="n">
        <v>99832</v>
      </c>
      <c r="H1238" s="401" t="s">
        <v>7653</v>
      </c>
      <c r="I1238" s="401" t="s">
        <v>690</v>
      </c>
      <c r="J1238" s="401" t="s">
        <v>6476</v>
      </c>
      <c r="K1238" s="402" t="n">
        <v>2.47</v>
      </c>
      <c r="L1238" s="401" t="s">
        <v>6405</v>
      </c>
    </row>
    <row r="1239" customFormat="false" ht="13.5" hidden="false" customHeight="false" outlineLevel="0" collapsed="false">
      <c r="A1239" s="401" t="s">
        <v>6788</v>
      </c>
      <c r="B1239" s="401" t="s">
        <v>6789</v>
      </c>
      <c r="C1239" s="401" t="s">
        <v>7076</v>
      </c>
      <c r="D1239" s="401" t="s">
        <v>7077</v>
      </c>
      <c r="E1239" s="402"/>
      <c r="F1239" s="401"/>
      <c r="G1239" s="401" t="n">
        <v>100637</v>
      </c>
      <c r="H1239" s="401" t="s">
        <v>7654</v>
      </c>
      <c r="I1239" s="401" t="s">
        <v>690</v>
      </c>
      <c r="J1239" s="401" t="s">
        <v>6404</v>
      </c>
      <c r="K1239" s="402" t="n">
        <v>130.22</v>
      </c>
      <c r="L1239" s="401" t="s">
        <v>6405</v>
      </c>
    </row>
    <row r="1240" customFormat="false" ht="13.5" hidden="false" customHeight="false" outlineLevel="0" collapsed="false">
      <c r="A1240" s="401" t="s">
        <v>6788</v>
      </c>
      <c r="B1240" s="401" t="s">
        <v>6789</v>
      </c>
      <c r="C1240" s="401" t="s">
        <v>7076</v>
      </c>
      <c r="D1240" s="401" t="s">
        <v>7077</v>
      </c>
      <c r="E1240" s="402"/>
      <c r="F1240" s="401"/>
      <c r="G1240" s="401" t="n">
        <v>100638</v>
      </c>
      <c r="H1240" s="401" t="s">
        <v>7655</v>
      </c>
      <c r="I1240" s="401" t="s">
        <v>690</v>
      </c>
      <c r="J1240" s="401" t="s">
        <v>6404</v>
      </c>
      <c r="K1240" s="402" t="n">
        <v>23.44</v>
      </c>
      <c r="L1240" s="401" t="s">
        <v>6405</v>
      </c>
    </row>
    <row r="1241" customFormat="false" ht="13.5" hidden="false" customHeight="false" outlineLevel="0" collapsed="false">
      <c r="A1241" s="401" t="s">
        <v>6788</v>
      </c>
      <c r="B1241" s="401" t="s">
        <v>6789</v>
      </c>
      <c r="C1241" s="401" t="s">
        <v>7076</v>
      </c>
      <c r="D1241" s="401" t="s">
        <v>7077</v>
      </c>
      <c r="E1241" s="402"/>
      <c r="F1241" s="401"/>
      <c r="G1241" s="401" t="n">
        <v>100639</v>
      </c>
      <c r="H1241" s="401" t="s">
        <v>7656</v>
      </c>
      <c r="I1241" s="401" t="s">
        <v>690</v>
      </c>
      <c r="J1241" s="401" t="s">
        <v>6404</v>
      </c>
      <c r="K1241" s="402" t="n">
        <v>209.34</v>
      </c>
      <c r="L1241" s="401" t="s">
        <v>6405</v>
      </c>
    </row>
    <row r="1242" customFormat="false" ht="13.5" hidden="false" customHeight="false" outlineLevel="0" collapsed="false">
      <c r="A1242" s="401" t="s">
        <v>6788</v>
      </c>
      <c r="B1242" s="401" t="s">
        <v>6789</v>
      </c>
      <c r="C1242" s="401" t="s">
        <v>7076</v>
      </c>
      <c r="D1242" s="401" t="s">
        <v>7077</v>
      </c>
      <c r="E1242" s="402"/>
      <c r="F1242" s="401"/>
      <c r="G1242" s="401" t="n">
        <v>100640</v>
      </c>
      <c r="H1242" s="401" t="s">
        <v>7657</v>
      </c>
      <c r="I1242" s="401" t="s">
        <v>690</v>
      </c>
      <c r="J1242" s="401" t="s">
        <v>6476</v>
      </c>
      <c r="K1242" s="402" t="n">
        <v>133.28</v>
      </c>
      <c r="L1242" s="401" t="s">
        <v>6405</v>
      </c>
    </row>
    <row r="1243" customFormat="false" ht="13.5" hidden="false" customHeight="false" outlineLevel="0" collapsed="false">
      <c r="A1243" s="401" t="s">
        <v>6788</v>
      </c>
      <c r="B1243" s="401" t="s">
        <v>6789</v>
      </c>
      <c r="C1243" s="401" t="s">
        <v>7076</v>
      </c>
      <c r="D1243" s="401" t="s">
        <v>7077</v>
      </c>
      <c r="E1243" s="402"/>
      <c r="F1243" s="401"/>
      <c r="G1243" s="401" t="n">
        <v>100643</v>
      </c>
      <c r="H1243" s="401" t="s">
        <v>7658</v>
      </c>
      <c r="I1243" s="401" t="s">
        <v>690</v>
      </c>
      <c r="J1243" s="401" t="s">
        <v>6404</v>
      </c>
      <c r="K1243" s="402" t="n">
        <v>342.88</v>
      </c>
      <c r="L1243" s="401" t="s">
        <v>6405</v>
      </c>
    </row>
    <row r="1244" customFormat="false" ht="13.5" hidden="false" customHeight="false" outlineLevel="0" collapsed="false">
      <c r="A1244" s="401" t="s">
        <v>6788</v>
      </c>
      <c r="B1244" s="401" t="s">
        <v>6789</v>
      </c>
      <c r="C1244" s="401" t="s">
        <v>7076</v>
      </c>
      <c r="D1244" s="401" t="s">
        <v>7077</v>
      </c>
      <c r="E1244" s="402"/>
      <c r="F1244" s="401"/>
      <c r="G1244" s="401" t="n">
        <v>100644</v>
      </c>
      <c r="H1244" s="401" t="s">
        <v>7659</v>
      </c>
      <c r="I1244" s="401" t="s">
        <v>690</v>
      </c>
      <c r="J1244" s="401" t="s">
        <v>6404</v>
      </c>
      <c r="K1244" s="402" t="n">
        <v>61.71</v>
      </c>
      <c r="L1244" s="401" t="s">
        <v>6405</v>
      </c>
    </row>
    <row r="1245" customFormat="false" ht="13.5" hidden="false" customHeight="false" outlineLevel="0" collapsed="false">
      <c r="A1245" s="401" t="s">
        <v>6788</v>
      </c>
      <c r="B1245" s="401" t="s">
        <v>6789</v>
      </c>
      <c r="C1245" s="401" t="s">
        <v>7076</v>
      </c>
      <c r="D1245" s="401" t="s">
        <v>7077</v>
      </c>
      <c r="E1245" s="402"/>
      <c r="F1245" s="401"/>
      <c r="G1245" s="401" t="n">
        <v>100645</v>
      </c>
      <c r="H1245" s="401" t="s">
        <v>7660</v>
      </c>
      <c r="I1245" s="401" t="s">
        <v>690</v>
      </c>
      <c r="J1245" s="401" t="s">
        <v>6404</v>
      </c>
      <c r="K1245" s="402" t="n">
        <v>551.18</v>
      </c>
      <c r="L1245" s="401" t="s">
        <v>6405</v>
      </c>
    </row>
    <row r="1246" customFormat="false" ht="13.5" hidden="false" customHeight="false" outlineLevel="0" collapsed="false">
      <c r="A1246" s="401" t="s">
        <v>6788</v>
      </c>
      <c r="B1246" s="401" t="s">
        <v>6789</v>
      </c>
      <c r="C1246" s="401" t="s">
        <v>7076</v>
      </c>
      <c r="D1246" s="401" t="s">
        <v>7077</v>
      </c>
      <c r="E1246" s="402"/>
      <c r="F1246" s="401"/>
      <c r="G1246" s="401" t="n">
        <v>100646</v>
      </c>
      <c r="H1246" s="401" t="s">
        <v>7661</v>
      </c>
      <c r="I1246" s="401" t="s">
        <v>690</v>
      </c>
      <c r="J1246" s="401" t="s">
        <v>6476</v>
      </c>
      <c r="K1246" s="402" t="n">
        <v>190.4</v>
      </c>
      <c r="L1246" s="401" t="s">
        <v>6405</v>
      </c>
    </row>
    <row r="1247" customFormat="false" ht="13.5" hidden="false" customHeight="false" outlineLevel="0" collapsed="false">
      <c r="A1247" s="401" t="s">
        <v>6788</v>
      </c>
      <c r="B1247" s="401" t="s">
        <v>6789</v>
      </c>
      <c r="C1247" s="401" t="s">
        <v>7076</v>
      </c>
      <c r="D1247" s="401" t="s">
        <v>7077</v>
      </c>
      <c r="E1247" s="402"/>
      <c r="F1247" s="401"/>
      <c r="G1247" s="401" t="n">
        <v>102270</v>
      </c>
      <c r="H1247" s="401" t="s">
        <v>7662</v>
      </c>
      <c r="I1247" s="401" t="s">
        <v>690</v>
      </c>
      <c r="J1247" s="401" t="s">
        <v>6979</v>
      </c>
      <c r="K1247" s="402" t="n">
        <v>0.44</v>
      </c>
      <c r="L1247" s="401" t="s">
        <v>6405</v>
      </c>
    </row>
    <row r="1248" customFormat="false" ht="13.5" hidden="false" customHeight="false" outlineLevel="0" collapsed="false">
      <c r="A1248" s="401" t="s">
        <v>6788</v>
      </c>
      <c r="B1248" s="401" t="s">
        <v>6789</v>
      </c>
      <c r="C1248" s="401" t="s">
        <v>7076</v>
      </c>
      <c r="D1248" s="401" t="s">
        <v>7077</v>
      </c>
      <c r="E1248" s="402"/>
      <c r="F1248" s="401"/>
      <c r="G1248" s="401" t="n">
        <v>102271</v>
      </c>
      <c r="H1248" s="401" t="s">
        <v>7663</v>
      </c>
      <c r="I1248" s="401" t="s">
        <v>690</v>
      </c>
      <c r="J1248" s="401" t="s">
        <v>6979</v>
      </c>
      <c r="K1248" s="402" t="n">
        <v>0.05</v>
      </c>
      <c r="L1248" s="401" t="s">
        <v>6405</v>
      </c>
    </row>
    <row r="1249" customFormat="false" ht="13.5" hidden="false" customHeight="false" outlineLevel="0" collapsed="false">
      <c r="A1249" s="401" t="s">
        <v>6788</v>
      </c>
      <c r="B1249" s="401" t="s">
        <v>6789</v>
      </c>
      <c r="C1249" s="401" t="s">
        <v>7076</v>
      </c>
      <c r="D1249" s="401" t="s">
        <v>7077</v>
      </c>
      <c r="E1249" s="402"/>
      <c r="F1249" s="401"/>
      <c r="G1249" s="401" t="n">
        <v>102272</v>
      </c>
      <c r="H1249" s="401" t="s">
        <v>7664</v>
      </c>
      <c r="I1249" s="401" t="s">
        <v>690</v>
      </c>
      <c r="J1249" s="401" t="s">
        <v>6979</v>
      </c>
      <c r="K1249" s="402" t="n">
        <v>0.56</v>
      </c>
      <c r="L1249" s="401" t="s">
        <v>6405</v>
      </c>
    </row>
    <row r="1250" customFormat="false" ht="13.5" hidden="false" customHeight="false" outlineLevel="0" collapsed="false">
      <c r="A1250" s="401" t="s">
        <v>6788</v>
      </c>
      <c r="B1250" s="401" t="s">
        <v>6789</v>
      </c>
      <c r="C1250" s="401" t="s">
        <v>7076</v>
      </c>
      <c r="D1250" s="401" t="s">
        <v>7077</v>
      </c>
      <c r="E1250" s="402"/>
      <c r="F1250" s="401"/>
      <c r="G1250" s="401" t="n">
        <v>102273</v>
      </c>
      <c r="H1250" s="401" t="s">
        <v>7665</v>
      </c>
      <c r="I1250" s="401" t="s">
        <v>690</v>
      </c>
      <c r="J1250" s="401" t="s">
        <v>6476</v>
      </c>
      <c r="K1250" s="402" t="n">
        <v>0.95</v>
      </c>
      <c r="L1250" s="401" t="s">
        <v>6405</v>
      </c>
    </row>
    <row r="1251" customFormat="false" ht="13.5" hidden="false" customHeight="false" outlineLevel="0" collapsed="false">
      <c r="A1251" s="401" t="s">
        <v>6788</v>
      </c>
      <c r="B1251" s="401" t="s">
        <v>6789</v>
      </c>
      <c r="C1251" s="401" t="s">
        <v>7076</v>
      </c>
      <c r="D1251" s="401" t="s">
        <v>7077</v>
      </c>
      <c r="E1251" s="402"/>
      <c r="F1251" s="401"/>
      <c r="G1251" s="401" t="n">
        <v>102809</v>
      </c>
      <c r="H1251" s="401" t="s">
        <v>7666</v>
      </c>
      <c r="I1251" s="401" t="s">
        <v>690</v>
      </c>
      <c r="J1251" s="401" t="s">
        <v>6979</v>
      </c>
      <c r="K1251" s="402" t="n">
        <v>17.34</v>
      </c>
      <c r="L1251" s="401" t="s">
        <v>6405</v>
      </c>
    </row>
    <row r="1252" customFormat="false" ht="13.5" hidden="false" customHeight="false" outlineLevel="0" collapsed="false">
      <c r="A1252" s="401" t="s">
        <v>6788</v>
      </c>
      <c r="B1252" s="401" t="s">
        <v>6789</v>
      </c>
      <c r="C1252" s="401" t="s">
        <v>7076</v>
      </c>
      <c r="D1252" s="401" t="s">
        <v>7077</v>
      </c>
      <c r="E1252" s="402"/>
      <c r="F1252" s="401"/>
      <c r="G1252" s="401" t="n">
        <v>102815</v>
      </c>
      <c r="H1252" s="401" t="s">
        <v>7667</v>
      </c>
      <c r="I1252" s="401" t="s">
        <v>690</v>
      </c>
      <c r="J1252" s="401" t="s">
        <v>6476</v>
      </c>
      <c r="K1252" s="402" t="n">
        <v>1.9</v>
      </c>
      <c r="L1252" s="401" t="s">
        <v>6405</v>
      </c>
    </row>
    <row r="1253" customFormat="false" ht="13.5" hidden="false" customHeight="false" outlineLevel="0" collapsed="false">
      <c r="A1253" s="401" t="s">
        <v>6788</v>
      </c>
      <c r="B1253" s="401" t="s">
        <v>6789</v>
      </c>
      <c r="C1253" s="401" t="s">
        <v>7076</v>
      </c>
      <c r="D1253" s="401" t="s">
        <v>7077</v>
      </c>
      <c r="E1253" s="402"/>
      <c r="F1253" s="401"/>
      <c r="G1253" s="401" t="n">
        <v>102826</v>
      </c>
      <c r="H1253" s="401" t="s">
        <v>7668</v>
      </c>
      <c r="I1253" s="401" t="s">
        <v>690</v>
      </c>
      <c r="J1253" s="401" t="s">
        <v>6476</v>
      </c>
      <c r="K1253" s="402" t="n">
        <v>3.57</v>
      </c>
      <c r="L1253" s="401" t="s">
        <v>6405</v>
      </c>
    </row>
    <row r="1254" customFormat="false" ht="13.5" hidden="false" customHeight="false" outlineLevel="0" collapsed="false">
      <c r="A1254" s="401" t="s">
        <v>6788</v>
      </c>
      <c r="B1254" s="401" t="s">
        <v>6789</v>
      </c>
      <c r="C1254" s="401" t="s">
        <v>7076</v>
      </c>
      <c r="D1254" s="401" t="s">
        <v>7077</v>
      </c>
      <c r="E1254" s="402"/>
      <c r="F1254" s="401"/>
      <c r="G1254" s="401" t="n">
        <v>102832</v>
      </c>
      <c r="H1254" s="401" t="s">
        <v>7669</v>
      </c>
      <c r="I1254" s="401" t="s">
        <v>690</v>
      </c>
      <c r="J1254" s="401" t="s">
        <v>6476</v>
      </c>
      <c r="K1254" s="402" t="n">
        <v>4.76</v>
      </c>
      <c r="L1254" s="401" t="s">
        <v>6405</v>
      </c>
    </row>
    <row r="1255" customFormat="false" ht="13.5" hidden="false" customHeight="false" outlineLevel="0" collapsed="false">
      <c r="A1255" s="401" t="s">
        <v>6788</v>
      </c>
      <c r="B1255" s="401" t="s">
        <v>6789</v>
      </c>
      <c r="C1255" s="401" t="s">
        <v>7076</v>
      </c>
      <c r="D1255" s="401" t="s">
        <v>7077</v>
      </c>
      <c r="E1255" s="402"/>
      <c r="F1255" s="401"/>
      <c r="G1255" s="401" t="n">
        <v>102843</v>
      </c>
      <c r="H1255" s="401" t="s">
        <v>7670</v>
      </c>
      <c r="I1255" s="401" t="s">
        <v>690</v>
      </c>
      <c r="J1255" s="401" t="s">
        <v>6979</v>
      </c>
      <c r="K1255" s="402" t="n">
        <v>167.85</v>
      </c>
      <c r="L1255" s="401" t="s">
        <v>6405</v>
      </c>
    </row>
    <row r="1256" customFormat="false" ht="13.5" hidden="false" customHeight="false" outlineLevel="0" collapsed="false">
      <c r="A1256" s="401" t="s">
        <v>6788</v>
      </c>
      <c r="B1256" s="401" t="s">
        <v>6789</v>
      </c>
      <c r="C1256" s="401" t="s">
        <v>7076</v>
      </c>
      <c r="D1256" s="401" t="s">
        <v>7077</v>
      </c>
      <c r="E1256" s="402"/>
      <c r="F1256" s="401"/>
      <c r="G1256" s="401" t="n">
        <v>102849</v>
      </c>
      <c r="H1256" s="401" t="s">
        <v>7671</v>
      </c>
      <c r="I1256" s="401" t="s">
        <v>690</v>
      </c>
      <c r="J1256" s="401" t="s">
        <v>6979</v>
      </c>
      <c r="K1256" s="402" t="n">
        <v>82.06</v>
      </c>
      <c r="L1256" s="401" t="s">
        <v>6405</v>
      </c>
    </row>
    <row r="1257" customFormat="false" ht="13.5" hidden="false" customHeight="false" outlineLevel="0" collapsed="false">
      <c r="A1257" s="401" t="s">
        <v>6788</v>
      </c>
      <c r="B1257" s="401" t="s">
        <v>6789</v>
      </c>
      <c r="C1257" s="401" t="s">
        <v>7076</v>
      </c>
      <c r="D1257" s="401" t="s">
        <v>7077</v>
      </c>
      <c r="E1257" s="402"/>
      <c r="F1257" s="401"/>
      <c r="G1257" s="401" t="n">
        <v>102855</v>
      </c>
      <c r="H1257" s="401" t="s">
        <v>7672</v>
      </c>
      <c r="I1257" s="401" t="s">
        <v>690</v>
      </c>
      <c r="J1257" s="401" t="s">
        <v>6979</v>
      </c>
      <c r="K1257" s="402" t="n">
        <v>82.06</v>
      </c>
      <c r="L1257" s="401" t="s">
        <v>6405</v>
      </c>
    </row>
    <row r="1258" customFormat="false" ht="13.5" hidden="false" customHeight="false" outlineLevel="0" collapsed="false">
      <c r="A1258" s="401" t="s">
        <v>6788</v>
      </c>
      <c r="B1258" s="401" t="s">
        <v>6789</v>
      </c>
      <c r="C1258" s="401" t="s">
        <v>7076</v>
      </c>
      <c r="D1258" s="401" t="s">
        <v>7077</v>
      </c>
      <c r="E1258" s="402"/>
      <c r="F1258" s="401"/>
      <c r="G1258" s="401" t="n">
        <v>102861</v>
      </c>
      <c r="H1258" s="401" t="s">
        <v>7673</v>
      </c>
      <c r="I1258" s="401" t="s">
        <v>690</v>
      </c>
      <c r="J1258" s="401" t="s">
        <v>6476</v>
      </c>
      <c r="K1258" s="402" t="n">
        <v>0.7</v>
      </c>
      <c r="L1258" s="401" t="s">
        <v>6405</v>
      </c>
    </row>
    <row r="1259" customFormat="false" ht="13.5" hidden="false" customHeight="false" outlineLevel="0" collapsed="false">
      <c r="A1259" s="401" t="s">
        <v>6788</v>
      </c>
      <c r="B1259" s="401" t="s">
        <v>6789</v>
      </c>
      <c r="C1259" s="401" t="s">
        <v>7076</v>
      </c>
      <c r="D1259" s="401" t="s">
        <v>7077</v>
      </c>
      <c r="E1259" s="402"/>
      <c r="F1259" s="401"/>
      <c r="G1259" s="401" t="n">
        <v>102867</v>
      </c>
      <c r="H1259" s="401" t="s">
        <v>7674</v>
      </c>
      <c r="I1259" s="401" t="s">
        <v>690</v>
      </c>
      <c r="J1259" s="401" t="s">
        <v>6476</v>
      </c>
      <c r="K1259" s="402" t="n">
        <v>0.38</v>
      </c>
      <c r="L1259" s="401" t="s">
        <v>6405</v>
      </c>
    </row>
    <row r="1260" customFormat="false" ht="13.5" hidden="false" customHeight="false" outlineLevel="0" collapsed="false">
      <c r="A1260" s="401" t="s">
        <v>6788</v>
      </c>
      <c r="B1260" s="401" t="s">
        <v>6789</v>
      </c>
      <c r="C1260" s="401" t="s">
        <v>7076</v>
      </c>
      <c r="D1260" s="401" t="s">
        <v>7077</v>
      </c>
      <c r="E1260" s="402"/>
      <c r="F1260" s="401"/>
      <c r="G1260" s="401" t="n">
        <v>102873</v>
      </c>
      <c r="H1260" s="401" t="s">
        <v>7675</v>
      </c>
      <c r="I1260" s="401" t="s">
        <v>690</v>
      </c>
      <c r="J1260" s="401" t="s">
        <v>6979</v>
      </c>
      <c r="K1260" s="402" t="n">
        <v>149.12</v>
      </c>
      <c r="L1260" s="401" t="s">
        <v>6405</v>
      </c>
    </row>
    <row r="1261" customFormat="false" ht="13.5" hidden="false" customHeight="false" outlineLevel="0" collapsed="false">
      <c r="A1261" s="401" t="s">
        <v>6788</v>
      </c>
      <c r="B1261" s="401" t="s">
        <v>6789</v>
      </c>
      <c r="C1261" s="401" t="s">
        <v>7076</v>
      </c>
      <c r="D1261" s="401" t="s">
        <v>7077</v>
      </c>
      <c r="E1261" s="402"/>
      <c r="F1261" s="401"/>
      <c r="G1261" s="401" t="n">
        <v>102879</v>
      </c>
      <c r="H1261" s="401" t="s">
        <v>7676</v>
      </c>
      <c r="I1261" s="401" t="s">
        <v>690</v>
      </c>
      <c r="J1261" s="401" t="s">
        <v>6979</v>
      </c>
      <c r="K1261" s="402" t="n">
        <v>223.8</v>
      </c>
      <c r="L1261" s="401" t="s">
        <v>6405</v>
      </c>
    </row>
    <row r="1262" customFormat="false" ht="13.5" hidden="false" customHeight="false" outlineLevel="0" collapsed="false">
      <c r="A1262" s="401" t="s">
        <v>6788</v>
      </c>
      <c r="B1262" s="401" t="s">
        <v>6789</v>
      </c>
      <c r="C1262" s="401" t="s">
        <v>7076</v>
      </c>
      <c r="D1262" s="401" t="s">
        <v>7077</v>
      </c>
      <c r="E1262" s="402"/>
      <c r="F1262" s="401"/>
      <c r="G1262" s="401" t="n">
        <v>102885</v>
      </c>
      <c r="H1262" s="401" t="s">
        <v>7677</v>
      </c>
      <c r="I1262" s="401" t="s">
        <v>690</v>
      </c>
      <c r="J1262" s="401" t="s">
        <v>6476</v>
      </c>
      <c r="K1262" s="402" t="n">
        <v>0.71</v>
      </c>
      <c r="L1262" s="401" t="s">
        <v>6405</v>
      </c>
    </row>
    <row r="1263" customFormat="false" ht="13.5" hidden="false" customHeight="false" outlineLevel="0" collapsed="false">
      <c r="A1263" s="401" t="s">
        <v>6788</v>
      </c>
      <c r="B1263" s="401" t="s">
        <v>6789</v>
      </c>
      <c r="C1263" s="401" t="s">
        <v>7076</v>
      </c>
      <c r="D1263" s="401" t="s">
        <v>7077</v>
      </c>
      <c r="E1263" s="402"/>
      <c r="F1263" s="401"/>
      <c r="G1263" s="401" t="n">
        <v>102891</v>
      </c>
      <c r="H1263" s="401" t="s">
        <v>7678</v>
      </c>
      <c r="I1263" s="401" t="s">
        <v>690</v>
      </c>
      <c r="J1263" s="401" t="s">
        <v>6476</v>
      </c>
      <c r="K1263" s="402" t="n">
        <v>0.71</v>
      </c>
      <c r="L1263" s="401" t="s">
        <v>6405</v>
      </c>
    </row>
    <row r="1264" customFormat="false" ht="13.5" hidden="false" customHeight="false" outlineLevel="0" collapsed="false">
      <c r="A1264" s="401" t="s">
        <v>6788</v>
      </c>
      <c r="B1264" s="401" t="s">
        <v>6789</v>
      </c>
      <c r="C1264" s="401" t="s">
        <v>7076</v>
      </c>
      <c r="D1264" s="401" t="s">
        <v>7077</v>
      </c>
      <c r="E1264" s="402"/>
      <c r="F1264" s="401"/>
      <c r="G1264" s="401" t="n">
        <v>102897</v>
      </c>
      <c r="H1264" s="401" t="s">
        <v>7679</v>
      </c>
      <c r="I1264" s="401" t="s">
        <v>690</v>
      </c>
      <c r="J1264" s="401" t="s">
        <v>6979</v>
      </c>
      <c r="K1264" s="402" t="n">
        <v>112.12</v>
      </c>
      <c r="L1264" s="401" t="s">
        <v>6405</v>
      </c>
    </row>
    <row r="1265" customFormat="false" ht="13.5" hidden="false" customHeight="false" outlineLevel="0" collapsed="false">
      <c r="A1265" s="401" t="s">
        <v>6788</v>
      </c>
      <c r="B1265" s="401" t="s">
        <v>6789</v>
      </c>
      <c r="C1265" s="401" t="s">
        <v>7076</v>
      </c>
      <c r="D1265" s="401" t="s">
        <v>7077</v>
      </c>
      <c r="E1265" s="402"/>
      <c r="F1265" s="401"/>
      <c r="G1265" s="401" t="n">
        <v>102903</v>
      </c>
      <c r="H1265" s="401" t="s">
        <v>7680</v>
      </c>
      <c r="I1265" s="401" t="s">
        <v>690</v>
      </c>
      <c r="J1265" s="401" t="s">
        <v>6979</v>
      </c>
      <c r="K1265" s="402" t="n">
        <v>14.54</v>
      </c>
      <c r="L1265" s="401" t="s">
        <v>6405</v>
      </c>
    </row>
    <row r="1266" customFormat="false" ht="13.5" hidden="false" customHeight="false" outlineLevel="0" collapsed="false">
      <c r="A1266" s="401" t="s">
        <v>6788</v>
      </c>
      <c r="B1266" s="401" t="s">
        <v>6789</v>
      </c>
      <c r="C1266" s="401" t="s">
        <v>7076</v>
      </c>
      <c r="D1266" s="401" t="s">
        <v>7077</v>
      </c>
      <c r="E1266" s="402"/>
      <c r="F1266" s="401"/>
      <c r="G1266" s="401" t="n">
        <v>102909</v>
      </c>
      <c r="H1266" s="401" t="s">
        <v>7681</v>
      </c>
      <c r="I1266" s="401" t="s">
        <v>690</v>
      </c>
      <c r="J1266" s="401" t="s">
        <v>6476</v>
      </c>
      <c r="K1266" s="402" t="n">
        <v>54.74</v>
      </c>
      <c r="L1266" s="401" t="s">
        <v>6405</v>
      </c>
    </row>
    <row r="1267" customFormat="false" ht="13.5" hidden="false" customHeight="false" outlineLevel="0" collapsed="false">
      <c r="A1267" s="401" t="s">
        <v>6788</v>
      </c>
      <c r="B1267" s="401" t="s">
        <v>6789</v>
      </c>
      <c r="C1267" s="401" t="s">
        <v>7076</v>
      </c>
      <c r="D1267" s="401" t="s">
        <v>7077</v>
      </c>
      <c r="E1267" s="402"/>
      <c r="F1267" s="401"/>
      <c r="G1267" s="401" t="n">
        <v>102915</v>
      </c>
      <c r="H1267" s="401" t="s">
        <v>7682</v>
      </c>
      <c r="I1267" s="401" t="s">
        <v>690</v>
      </c>
      <c r="J1267" s="401" t="s">
        <v>6476</v>
      </c>
      <c r="K1267" s="402" t="n">
        <v>0.35</v>
      </c>
      <c r="L1267" s="401" t="s">
        <v>6405</v>
      </c>
    </row>
    <row r="1268" customFormat="false" ht="13.5" hidden="false" customHeight="false" outlineLevel="0" collapsed="false">
      <c r="A1268" s="401" t="s">
        <v>6788</v>
      </c>
      <c r="B1268" s="401" t="s">
        <v>6789</v>
      </c>
      <c r="C1268" s="401" t="s">
        <v>7076</v>
      </c>
      <c r="D1268" s="401" t="s">
        <v>7077</v>
      </c>
      <c r="E1268" s="402"/>
      <c r="F1268" s="401"/>
      <c r="G1268" s="401" t="n">
        <v>102927</v>
      </c>
      <c r="H1268" s="401" t="s">
        <v>7683</v>
      </c>
      <c r="I1268" s="401" t="s">
        <v>690</v>
      </c>
      <c r="J1268" s="401" t="s">
        <v>6476</v>
      </c>
      <c r="K1268" s="402" t="n">
        <v>0.52</v>
      </c>
      <c r="L1268" s="401" t="s">
        <v>6405</v>
      </c>
    </row>
    <row r="1269" customFormat="false" ht="13.5" hidden="false" customHeight="false" outlineLevel="0" collapsed="false">
      <c r="A1269" s="401" t="s">
        <v>6788</v>
      </c>
      <c r="B1269" s="401" t="s">
        <v>6789</v>
      </c>
      <c r="C1269" s="401" t="s">
        <v>7076</v>
      </c>
      <c r="D1269" s="401" t="s">
        <v>7077</v>
      </c>
      <c r="E1269" s="402"/>
      <c r="F1269" s="401"/>
      <c r="G1269" s="401" t="n">
        <v>102933</v>
      </c>
      <c r="H1269" s="401" t="s">
        <v>7684</v>
      </c>
      <c r="I1269" s="401" t="s">
        <v>690</v>
      </c>
      <c r="J1269" s="401" t="s">
        <v>6476</v>
      </c>
      <c r="K1269" s="402" t="n">
        <v>0.52</v>
      </c>
      <c r="L1269" s="401" t="s">
        <v>6405</v>
      </c>
    </row>
    <row r="1270" customFormat="false" ht="13.5" hidden="false" customHeight="false" outlineLevel="0" collapsed="false">
      <c r="A1270" s="401" t="s">
        <v>6788</v>
      </c>
      <c r="B1270" s="401" t="s">
        <v>6789</v>
      </c>
      <c r="C1270" s="401" t="s">
        <v>7076</v>
      </c>
      <c r="D1270" s="401" t="s">
        <v>7077</v>
      </c>
      <c r="E1270" s="402"/>
      <c r="F1270" s="401"/>
      <c r="G1270" s="401" t="n">
        <v>102939</v>
      </c>
      <c r="H1270" s="401" t="s">
        <v>7685</v>
      </c>
      <c r="I1270" s="401" t="s">
        <v>690</v>
      </c>
      <c r="J1270" s="401" t="s">
        <v>6476</v>
      </c>
      <c r="K1270" s="402" t="n">
        <v>5.23</v>
      </c>
      <c r="L1270" s="401" t="s">
        <v>6405</v>
      </c>
    </row>
    <row r="1271" customFormat="false" ht="13.5" hidden="false" customHeight="false" outlineLevel="0" collapsed="false">
      <c r="A1271" s="401" t="s">
        <v>6788</v>
      </c>
      <c r="B1271" s="401" t="s">
        <v>6789</v>
      </c>
      <c r="C1271" s="401" t="s">
        <v>7076</v>
      </c>
      <c r="D1271" s="401" t="s">
        <v>7077</v>
      </c>
      <c r="E1271" s="402"/>
      <c r="F1271" s="401"/>
      <c r="G1271" s="401" t="n">
        <v>102945</v>
      </c>
      <c r="H1271" s="401" t="s">
        <v>7686</v>
      </c>
      <c r="I1271" s="401" t="s">
        <v>690</v>
      </c>
      <c r="J1271" s="401" t="s">
        <v>6476</v>
      </c>
      <c r="K1271" s="402" t="n">
        <v>0.01</v>
      </c>
      <c r="L1271" s="401" t="s">
        <v>6405</v>
      </c>
    </row>
    <row r="1272" customFormat="false" ht="13.5" hidden="false" customHeight="false" outlineLevel="0" collapsed="false">
      <c r="A1272" s="401" t="s">
        <v>6788</v>
      </c>
      <c r="B1272" s="401" t="s">
        <v>6789</v>
      </c>
      <c r="C1272" s="401" t="s">
        <v>7076</v>
      </c>
      <c r="D1272" s="401" t="s">
        <v>7077</v>
      </c>
      <c r="E1272" s="402"/>
      <c r="F1272" s="401"/>
      <c r="G1272" s="401" t="n">
        <v>102951</v>
      </c>
      <c r="H1272" s="401" t="s">
        <v>7687</v>
      </c>
      <c r="I1272" s="401" t="s">
        <v>690</v>
      </c>
      <c r="J1272" s="401" t="s">
        <v>6476</v>
      </c>
      <c r="K1272" s="402" t="n">
        <v>0.35</v>
      </c>
      <c r="L1272" s="401" t="s">
        <v>6405</v>
      </c>
    </row>
    <row r="1273" customFormat="false" ht="13.5" hidden="false" customHeight="false" outlineLevel="0" collapsed="false">
      <c r="A1273" s="401" t="s">
        <v>6788</v>
      </c>
      <c r="B1273" s="401" t="s">
        <v>6789</v>
      </c>
      <c r="C1273" s="401" t="s">
        <v>7076</v>
      </c>
      <c r="D1273" s="401" t="s">
        <v>7077</v>
      </c>
      <c r="E1273" s="402"/>
      <c r="F1273" s="401"/>
      <c r="G1273" s="401" t="n">
        <v>102957</v>
      </c>
      <c r="H1273" s="401" t="s">
        <v>7688</v>
      </c>
      <c r="I1273" s="401" t="s">
        <v>690</v>
      </c>
      <c r="J1273" s="401" t="s">
        <v>6979</v>
      </c>
      <c r="K1273" s="402" t="n">
        <v>63.63</v>
      </c>
      <c r="L1273" s="401" t="s">
        <v>6405</v>
      </c>
    </row>
    <row r="1274" customFormat="false" ht="13.5" hidden="false" customHeight="false" outlineLevel="0" collapsed="false">
      <c r="A1274" s="401" t="s">
        <v>6788</v>
      </c>
      <c r="B1274" s="401" t="s">
        <v>6789</v>
      </c>
      <c r="C1274" s="401" t="s">
        <v>7076</v>
      </c>
      <c r="D1274" s="401" t="s">
        <v>7077</v>
      </c>
      <c r="E1274" s="402"/>
      <c r="F1274" s="401"/>
      <c r="G1274" s="401" t="n">
        <v>102963</v>
      </c>
      <c r="H1274" s="401" t="s">
        <v>7689</v>
      </c>
      <c r="I1274" s="401" t="s">
        <v>690</v>
      </c>
      <c r="J1274" s="401" t="s">
        <v>6979</v>
      </c>
      <c r="K1274" s="402" t="n">
        <v>105.7</v>
      </c>
      <c r="L1274" s="401" t="s">
        <v>6405</v>
      </c>
    </row>
    <row r="1275" customFormat="false" ht="13.5" hidden="false" customHeight="false" outlineLevel="0" collapsed="false">
      <c r="A1275" s="401" t="s">
        <v>6788</v>
      </c>
      <c r="B1275" s="401" t="s">
        <v>6789</v>
      </c>
      <c r="C1275" s="401" t="s">
        <v>7076</v>
      </c>
      <c r="D1275" s="401" t="s">
        <v>7077</v>
      </c>
      <c r="E1275" s="402"/>
      <c r="F1275" s="401"/>
      <c r="G1275" s="401" t="n">
        <v>102969</v>
      </c>
      <c r="H1275" s="401" t="s">
        <v>7690</v>
      </c>
      <c r="I1275" s="401" t="s">
        <v>690</v>
      </c>
      <c r="J1275" s="401" t="s">
        <v>6476</v>
      </c>
      <c r="K1275" s="402" t="n">
        <v>0.71</v>
      </c>
      <c r="L1275" s="401" t="s">
        <v>6405</v>
      </c>
    </row>
    <row r="1276" customFormat="false" ht="13.5" hidden="false" customHeight="false" outlineLevel="0" collapsed="false">
      <c r="A1276" s="401" t="s">
        <v>6788</v>
      </c>
      <c r="B1276" s="401" t="s">
        <v>6789</v>
      </c>
      <c r="C1276" s="401" t="s">
        <v>7076</v>
      </c>
      <c r="D1276" s="401" t="s">
        <v>7077</v>
      </c>
      <c r="E1276" s="402"/>
      <c r="F1276" s="401"/>
      <c r="G1276" s="401" t="n">
        <v>102985</v>
      </c>
      <c r="H1276" s="401" t="s">
        <v>7691</v>
      </c>
      <c r="I1276" s="401" t="s">
        <v>690</v>
      </c>
      <c r="J1276" s="401" t="s">
        <v>6979</v>
      </c>
      <c r="K1276" s="402" t="n">
        <v>3.73</v>
      </c>
      <c r="L1276" s="401" t="s">
        <v>6405</v>
      </c>
    </row>
    <row r="1277" customFormat="false" ht="13.5" hidden="false" customHeight="false" outlineLevel="0" collapsed="false">
      <c r="A1277" s="401" t="s">
        <v>6788</v>
      </c>
      <c r="B1277" s="401" t="s">
        <v>6789</v>
      </c>
      <c r="C1277" s="401" t="s">
        <v>7076</v>
      </c>
      <c r="D1277" s="401" t="s">
        <v>7077</v>
      </c>
      <c r="E1277" s="402"/>
      <c r="F1277" s="401"/>
      <c r="G1277" s="401" t="n">
        <v>103156</v>
      </c>
      <c r="H1277" s="401" t="s">
        <v>7692</v>
      </c>
      <c r="I1277" s="401" t="s">
        <v>690</v>
      </c>
      <c r="J1277" s="401" t="s">
        <v>6476</v>
      </c>
      <c r="K1277" s="402" t="n">
        <v>1.33</v>
      </c>
      <c r="L1277" s="401" t="s">
        <v>6405</v>
      </c>
    </row>
    <row r="1278" customFormat="false" ht="13.5" hidden="false" customHeight="false" outlineLevel="0" collapsed="false">
      <c r="A1278" s="401" t="s">
        <v>6788</v>
      </c>
      <c r="B1278" s="401" t="s">
        <v>6789</v>
      </c>
      <c r="C1278" s="401" t="s">
        <v>7076</v>
      </c>
      <c r="D1278" s="401" t="s">
        <v>7077</v>
      </c>
      <c r="E1278" s="402"/>
      <c r="F1278" s="401"/>
      <c r="G1278" s="401" t="n">
        <v>103162</v>
      </c>
      <c r="H1278" s="401" t="s">
        <v>7693</v>
      </c>
      <c r="I1278" s="401" t="s">
        <v>690</v>
      </c>
      <c r="J1278" s="401" t="s">
        <v>6476</v>
      </c>
      <c r="K1278" s="402" t="n">
        <v>1.66</v>
      </c>
      <c r="L1278" s="401" t="s">
        <v>6405</v>
      </c>
    </row>
    <row r="1279" customFormat="false" ht="13.5" hidden="false" customHeight="false" outlineLevel="0" collapsed="false">
      <c r="A1279" s="401" t="s">
        <v>6788</v>
      </c>
      <c r="B1279" s="401" t="s">
        <v>6789</v>
      </c>
      <c r="C1279" s="401" t="s">
        <v>7076</v>
      </c>
      <c r="D1279" s="401" t="s">
        <v>7077</v>
      </c>
      <c r="E1279" s="402"/>
      <c r="F1279" s="401"/>
      <c r="G1279" s="401" t="n">
        <v>103168</v>
      </c>
      <c r="H1279" s="401" t="s">
        <v>7694</v>
      </c>
      <c r="I1279" s="401" t="s">
        <v>690</v>
      </c>
      <c r="J1279" s="401" t="s">
        <v>6476</v>
      </c>
      <c r="K1279" s="402" t="n">
        <v>1.9</v>
      </c>
      <c r="L1279" s="401" t="s">
        <v>6405</v>
      </c>
    </row>
    <row r="1280" customFormat="false" ht="13.5" hidden="false" customHeight="false" outlineLevel="0" collapsed="false">
      <c r="A1280" s="401" t="s">
        <v>6788</v>
      </c>
      <c r="B1280" s="401" t="s">
        <v>6789</v>
      </c>
      <c r="C1280" s="401" t="s">
        <v>7076</v>
      </c>
      <c r="D1280" s="401" t="s">
        <v>7077</v>
      </c>
      <c r="E1280" s="402"/>
      <c r="F1280" s="401"/>
      <c r="G1280" s="401" t="n">
        <v>103174</v>
      </c>
      <c r="H1280" s="401" t="s">
        <v>7695</v>
      </c>
      <c r="I1280" s="401" t="s">
        <v>690</v>
      </c>
      <c r="J1280" s="401" t="s">
        <v>6476</v>
      </c>
      <c r="K1280" s="402" t="n">
        <v>4.76</v>
      </c>
      <c r="L1280" s="401" t="s">
        <v>6405</v>
      </c>
    </row>
    <row r="1281" customFormat="false" ht="13.5" hidden="false" customHeight="false" outlineLevel="0" collapsed="false">
      <c r="A1281" s="401" t="s">
        <v>6788</v>
      </c>
      <c r="B1281" s="401" t="s">
        <v>6789</v>
      </c>
      <c r="C1281" s="401" t="s">
        <v>7076</v>
      </c>
      <c r="D1281" s="401" t="s">
        <v>7077</v>
      </c>
      <c r="E1281" s="402"/>
      <c r="F1281" s="401"/>
      <c r="G1281" s="401" t="n">
        <v>103180</v>
      </c>
      <c r="H1281" s="401" t="s">
        <v>7696</v>
      </c>
      <c r="I1281" s="401" t="s">
        <v>690</v>
      </c>
      <c r="J1281" s="401" t="s">
        <v>6476</v>
      </c>
      <c r="K1281" s="402" t="n">
        <v>10.94</v>
      </c>
      <c r="L1281" s="401" t="s">
        <v>6405</v>
      </c>
    </row>
    <row r="1282" customFormat="false" ht="13.5" hidden="false" customHeight="false" outlineLevel="0" collapsed="false">
      <c r="A1282" s="401" t="s">
        <v>6788</v>
      </c>
      <c r="B1282" s="401" t="s">
        <v>6789</v>
      </c>
      <c r="C1282" s="401" t="s">
        <v>7076</v>
      </c>
      <c r="D1282" s="401" t="s">
        <v>7077</v>
      </c>
      <c r="E1282" s="402"/>
      <c r="F1282" s="401"/>
      <c r="G1282" s="401" t="n">
        <v>103223</v>
      </c>
      <c r="H1282" s="401" t="s">
        <v>7697</v>
      </c>
      <c r="I1282" s="401" t="s">
        <v>690</v>
      </c>
      <c r="J1282" s="401" t="s">
        <v>6979</v>
      </c>
      <c r="K1282" s="402" t="n">
        <v>43.71</v>
      </c>
      <c r="L1282" s="401" t="s">
        <v>6405</v>
      </c>
    </row>
    <row r="1283" customFormat="false" ht="13.5" hidden="false" customHeight="false" outlineLevel="0" collapsed="false">
      <c r="A1283" s="401" t="s">
        <v>6788</v>
      </c>
      <c r="B1283" s="401" t="s">
        <v>6789</v>
      </c>
      <c r="C1283" s="401" t="s">
        <v>7076</v>
      </c>
      <c r="D1283" s="401" t="s">
        <v>7077</v>
      </c>
      <c r="E1283" s="402"/>
      <c r="F1283" s="401"/>
      <c r="G1283" s="401" t="n">
        <v>103229</v>
      </c>
      <c r="H1283" s="401" t="s">
        <v>7698</v>
      </c>
      <c r="I1283" s="401" t="s">
        <v>690</v>
      </c>
      <c r="J1283" s="401" t="s">
        <v>6979</v>
      </c>
      <c r="K1283" s="402" t="n">
        <v>108.54</v>
      </c>
      <c r="L1283" s="401" t="s">
        <v>6405</v>
      </c>
    </row>
    <row r="1284" customFormat="false" ht="13.5" hidden="false" customHeight="false" outlineLevel="0" collapsed="false">
      <c r="A1284" s="401" t="s">
        <v>6788</v>
      </c>
      <c r="B1284" s="401" t="s">
        <v>6789</v>
      </c>
      <c r="C1284" s="401" t="s">
        <v>7076</v>
      </c>
      <c r="D1284" s="401" t="s">
        <v>7077</v>
      </c>
      <c r="E1284" s="402"/>
      <c r="F1284" s="401"/>
      <c r="G1284" s="401" t="n">
        <v>103235</v>
      </c>
      <c r="H1284" s="401" t="s">
        <v>7699</v>
      </c>
      <c r="I1284" s="401" t="s">
        <v>690</v>
      </c>
      <c r="J1284" s="401" t="s">
        <v>6979</v>
      </c>
      <c r="K1284" s="402" t="n">
        <v>192.02</v>
      </c>
      <c r="L1284" s="401" t="s">
        <v>6405</v>
      </c>
    </row>
    <row r="1285" customFormat="false" ht="13.5" hidden="false" customHeight="false" outlineLevel="0" collapsed="false">
      <c r="A1285" s="401" t="s">
        <v>6788</v>
      </c>
      <c r="B1285" s="401" t="s">
        <v>6789</v>
      </c>
      <c r="C1285" s="401" t="s">
        <v>7076</v>
      </c>
      <c r="D1285" s="401" t="s">
        <v>7077</v>
      </c>
      <c r="E1285" s="402"/>
      <c r="F1285" s="401"/>
      <c r="G1285" s="401" t="n">
        <v>103241</v>
      </c>
      <c r="H1285" s="401" t="s">
        <v>7700</v>
      </c>
      <c r="I1285" s="401" t="s">
        <v>690</v>
      </c>
      <c r="J1285" s="401" t="s">
        <v>6476</v>
      </c>
      <c r="K1285" s="402" t="n">
        <v>5.07</v>
      </c>
      <c r="L1285" s="401" t="s">
        <v>6405</v>
      </c>
    </row>
    <row r="1286" customFormat="false" ht="13.5" hidden="false" customHeight="false" outlineLevel="0" collapsed="false">
      <c r="A1286" s="401" t="s">
        <v>6788</v>
      </c>
      <c r="B1286" s="401" t="s">
        <v>6789</v>
      </c>
      <c r="C1286" s="401" t="s">
        <v>7076</v>
      </c>
      <c r="D1286" s="401" t="s">
        <v>7077</v>
      </c>
      <c r="E1286" s="402"/>
      <c r="F1286" s="401"/>
      <c r="G1286" s="401" t="n">
        <v>103660</v>
      </c>
      <c r="H1286" s="401" t="s">
        <v>7701</v>
      </c>
      <c r="I1286" s="401" t="s">
        <v>690</v>
      </c>
      <c r="J1286" s="401" t="s">
        <v>6979</v>
      </c>
      <c r="K1286" s="402" t="n">
        <v>8.88</v>
      </c>
      <c r="L1286" s="401" t="s">
        <v>6405</v>
      </c>
    </row>
    <row r="1287" customFormat="false" ht="13.5" hidden="false" customHeight="false" outlineLevel="0" collapsed="false">
      <c r="A1287" s="401" t="s">
        <v>6788</v>
      </c>
      <c r="B1287" s="401" t="s">
        <v>6789</v>
      </c>
      <c r="C1287" s="401" t="s">
        <v>7076</v>
      </c>
      <c r="D1287" s="401" t="s">
        <v>7077</v>
      </c>
      <c r="E1287" s="402"/>
      <c r="F1287" s="401"/>
      <c r="G1287" s="401" t="n">
        <v>103666</v>
      </c>
      <c r="H1287" s="401" t="s">
        <v>7702</v>
      </c>
      <c r="I1287" s="401" t="s">
        <v>690</v>
      </c>
      <c r="J1287" s="401" t="s">
        <v>6979</v>
      </c>
      <c r="K1287" s="402" t="n">
        <v>115.77</v>
      </c>
      <c r="L1287" s="401" t="s">
        <v>6405</v>
      </c>
    </row>
    <row r="1288" customFormat="false" ht="13.5" hidden="false" customHeight="false" outlineLevel="0" collapsed="false">
      <c r="A1288" s="401" t="s">
        <v>6788</v>
      </c>
      <c r="B1288" s="401" t="s">
        <v>6789</v>
      </c>
      <c r="C1288" s="401" t="s">
        <v>7076</v>
      </c>
      <c r="D1288" s="401" t="s">
        <v>7077</v>
      </c>
      <c r="E1288" s="402"/>
      <c r="F1288" s="401"/>
      <c r="G1288" s="401" t="n">
        <v>103792</v>
      </c>
      <c r="H1288" s="401" t="s">
        <v>7703</v>
      </c>
      <c r="I1288" s="401" t="s">
        <v>690</v>
      </c>
      <c r="J1288" s="401" t="s">
        <v>6476</v>
      </c>
      <c r="K1288" s="402" t="n">
        <v>0.15</v>
      </c>
      <c r="L1288" s="401" t="s">
        <v>6405</v>
      </c>
    </row>
    <row r="1289" customFormat="false" ht="13.5" hidden="false" customHeight="false" outlineLevel="0" collapsed="false">
      <c r="A1289" s="401" t="s">
        <v>6788</v>
      </c>
      <c r="B1289" s="401" t="s">
        <v>6789</v>
      </c>
      <c r="C1289" s="401" t="s">
        <v>7076</v>
      </c>
      <c r="D1289" s="401" t="s">
        <v>7077</v>
      </c>
      <c r="E1289" s="402"/>
      <c r="F1289" s="401"/>
      <c r="G1289" s="401" t="n">
        <v>103937</v>
      </c>
      <c r="H1289" s="401" t="s">
        <v>7704</v>
      </c>
      <c r="I1289" s="401" t="s">
        <v>690</v>
      </c>
      <c r="J1289" s="401" t="s">
        <v>6476</v>
      </c>
      <c r="K1289" s="402" t="n">
        <v>0.85</v>
      </c>
      <c r="L1289" s="401" t="s">
        <v>6405</v>
      </c>
    </row>
    <row r="1290" customFormat="false" ht="13.5" hidden="false" customHeight="false" outlineLevel="0" collapsed="false">
      <c r="A1290" s="401" t="s">
        <v>6788</v>
      </c>
      <c r="B1290" s="401" t="s">
        <v>6789</v>
      </c>
      <c r="C1290" s="401" t="s">
        <v>7076</v>
      </c>
      <c r="D1290" s="401" t="s">
        <v>7077</v>
      </c>
      <c r="E1290" s="402"/>
      <c r="F1290" s="401"/>
      <c r="G1290" s="401" t="n">
        <v>103943</v>
      </c>
      <c r="H1290" s="401" t="s">
        <v>7705</v>
      </c>
      <c r="I1290" s="401" t="s">
        <v>690</v>
      </c>
      <c r="J1290" s="401" t="s">
        <v>6476</v>
      </c>
      <c r="K1290" s="402" t="n">
        <v>0.85</v>
      </c>
      <c r="L1290" s="401" t="s">
        <v>6405</v>
      </c>
    </row>
    <row r="1291" customFormat="false" ht="13.5" hidden="false" customHeight="false" outlineLevel="0" collapsed="false">
      <c r="A1291" s="401" t="s">
        <v>6788</v>
      </c>
      <c r="B1291" s="401" t="s">
        <v>6789</v>
      </c>
      <c r="C1291" s="401" t="s">
        <v>7076</v>
      </c>
      <c r="D1291" s="401" t="s">
        <v>7077</v>
      </c>
      <c r="E1291" s="402"/>
      <c r="F1291" s="401"/>
      <c r="G1291" s="401" t="n">
        <v>104087</v>
      </c>
      <c r="H1291" s="401" t="s">
        <v>7706</v>
      </c>
      <c r="I1291" s="401" t="s">
        <v>690</v>
      </c>
      <c r="J1291" s="401" t="s">
        <v>6476</v>
      </c>
      <c r="K1291" s="402" t="n">
        <v>0.05</v>
      </c>
      <c r="L1291" s="401" t="s">
        <v>6405</v>
      </c>
    </row>
    <row r="1292" customFormat="false" ht="13.5" hidden="false" customHeight="false" outlineLevel="0" collapsed="false">
      <c r="A1292" s="401" t="s">
        <v>6788</v>
      </c>
      <c r="B1292" s="401" t="s">
        <v>6789</v>
      </c>
      <c r="C1292" s="401" t="s">
        <v>7076</v>
      </c>
      <c r="D1292" s="401" t="s">
        <v>7077</v>
      </c>
      <c r="E1292" s="402"/>
      <c r="F1292" s="401"/>
      <c r="G1292" s="401" t="n">
        <v>104088</v>
      </c>
      <c r="H1292" s="401" t="s">
        <v>7707</v>
      </c>
      <c r="I1292" s="401" t="s">
        <v>690</v>
      </c>
      <c r="J1292" s="401" t="s">
        <v>6476</v>
      </c>
      <c r="K1292" s="402" t="n">
        <v>0.07</v>
      </c>
      <c r="L1292" s="401" t="s">
        <v>6405</v>
      </c>
    </row>
    <row r="1293" customFormat="false" ht="13.5" hidden="false" customHeight="false" outlineLevel="0" collapsed="false">
      <c r="A1293" s="401" t="s">
        <v>6788</v>
      </c>
      <c r="B1293" s="401" t="s">
        <v>6789</v>
      </c>
      <c r="C1293" s="401" t="s">
        <v>7076</v>
      </c>
      <c r="D1293" s="401" t="s">
        <v>7077</v>
      </c>
      <c r="E1293" s="402"/>
      <c r="F1293" s="401"/>
      <c r="G1293" s="401" t="n">
        <v>104089</v>
      </c>
      <c r="H1293" s="401" t="s">
        <v>7708</v>
      </c>
      <c r="I1293" s="401" t="s">
        <v>690</v>
      </c>
      <c r="J1293" s="401" t="s">
        <v>6476</v>
      </c>
      <c r="K1293" s="402" t="n">
        <v>0.07</v>
      </c>
      <c r="L1293" s="401" t="s">
        <v>6405</v>
      </c>
    </row>
    <row r="1294" customFormat="false" ht="13.5" hidden="false" customHeight="false" outlineLevel="0" collapsed="false">
      <c r="A1294" s="401" t="s">
        <v>6788</v>
      </c>
      <c r="B1294" s="401" t="s">
        <v>6789</v>
      </c>
      <c r="C1294" s="401" t="s">
        <v>7076</v>
      </c>
      <c r="D1294" s="401" t="s">
        <v>7077</v>
      </c>
      <c r="E1294" s="402"/>
      <c r="F1294" s="401"/>
      <c r="G1294" s="401" t="n">
        <v>104090</v>
      </c>
      <c r="H1294" s="401" t="s">
        <v>7709</v>
      </c>
      <c r="I1294" s="401" t="s">
        <v>690</v>
      </c>
      <c r="J1294" s="401" t="s">
        <v>6476</v>
      </c>
      <c r="K1294" s="402" t="n">
        <v>0.38</v>
      </c>
      <c r="L1294" s="401" t="s">
        <v>6405</v>
      </c>
    </row>
    <row r="1295" customFormat="false" ht="13.5" hidden="false" customHeight="false" outlineLevel="0" collapsed="false">
      <c r="A1295" s="401" t="s">
        <v>6788</v>
      </c>
      <c r="B1295" s="401" t="s">
        <v>6789</v>
      </c>
      <c r="C1295" s="401" t="s">
        <v>7076</v>
      </c>
      <c r="D1295" s="401" t="s">
        <v>7077</v>
      </c>
      <c r="E1295" s="402"/>
      <c r="F1295" s="401"/>
      <c r="G1295" s="401" t="n">
        <v>104093</v>
      </c>
      <c r="H1295" s="401" t="s">
        <v>7710</v>
      </c>
      <c r="I1295" s="401" t="s">
        <v>690</v>
      </c>
      <c r="J1295" s="401" t="s">
        <v>6476</v>
      </c>
      <c r="K1295" s="402" t="n">
        <v>0.08</v>
      </c>
      <c r="L1295" s="401" t="s">
        <v>6405</v>
      </c>
    </row>
    <row r="1296" customFormat="false" ht="13.5" hidden="false" customHeight="false" outlineLevel="0" collapsed="false">
      <c r="A1296" s="401" t="s">
        <v>6788</v>
      </c>
      <c r="B1296" s="401" t="s">
        <v>6789</v>
      </c>
      <c r="C1296" s="401" t="s">
        <v>7076</v>
      </c>
      <c r="D1296" s="401" t="s">
        <v>7077</v>
      </c>
      <c r="E1296" s="402"/>
      <c r="F1296" s="401"/>
      <c r="G1296" s="401" t="n">
        <v>104094</v>
      </c>
      <c r="H1296" s="401" t="s">
        <v>7711</v>
      </c>
      <c r="I1296" s="401" t="s">
        <v>690</v>
      </c>
      <c r="J1296" s="401" t="s">
        <v>6476</v>
      </c>
      <c r="K1296" s="402" t="n">
        <v>0.09</v>
      </c>
      <c r="L1296" s="401" t="s">
        <v>6405</v>
      </c>
    </row>
    <row r="1297" customFormat="false" ht="13.5" hidden="false" customHeight="false" outlineLevel="0" collapsed="false">
      <c r="A1297" s="401" t="s">
        <v>6788</v>
      </c>
      <c r="B1297" s="401" t="s">
        <v>6789</v>
      </c>
      <c r="C1297" s="401" t="s">
        <v>7076</v>
      </c>
      <c r="D1297" s="401" t="s">
        <v>7077</v>
      </c>
      <c r="E1297" s="402"/>
      <c r="F1297" s="401"/>
      <c r="G1297" s="401" t="n">
        <v>104095</v>
      </c>
      <c r="H1297" s="401" t="s">
        <v>7712</v>
      </c>
      <c r="I1297" s="401" t="s">
        <v>690</v>
      </c>
      <c r="J1297" s="401" t="s">
        <v>6476</v>
      </c>
      <c r="K1297" s="402" t="n">
        <v>0.1</v>
      </c>
      <c r="L1297" s="401" t="s">
        <v>6405</v>
      </c>
    </row>
    <row r="1298" customFormat="false" ht="13.5" hidden="false" customHeight="false" outlineLevel="0" collapsed="false">
      <c r="A1298" s="401" t="s">
        <v>6788</v>
      </c>
      <c r="B1298" s="401" t="s">
        <v>6789</v>
      </c>
      <c r="C1298" s="401" t="s">
        <v>7076</v>
      </c>
      <c r="D1298" s="401" t="s">
        <v>7077</v>
      </c>
      <c r="E1298" s="402"/>
      <c r="F1298" s="401"/>
      <c r="G1298" s="401" t="n">
        <v>104096</v>
      </c>
      <c r="H1298" s="401" t="s">
        <v>7713</v>
      </c>
      <c r="I1298" s="401" t="s">
        <v>690</v>
      </c>
      <c r="J1298" s="401" t="s">
        <v>6476</v>
      </c>
      <c r="K1298" s="402" t="n">
        <v>0.52</v>
      </c>
      <c r="L1298" s="401" t="s">
        <v>6405</v>
      </c>
    </row>
    <row r="1299" customFormat="false" ht="13.5" hidden="false" customHeight="false" outlineLevel="0" collapsed="false">
      <c r="A1299" s="401" t="s">
        <v>7714</v>
      </c>
      <c r="B1299" s="401" t="s">
        <v>7715</v>
      </c>
      <c r="C1299" s="401" t="s">
        <v>7716</v>
      </c>
      <c r="D1299" s="401" t="s">
        <v>7717</v>
      </c>
      <c r="E1299" s="402"/>
      <c r="F1299" s="401"/>
      <c r="G1299" s="401" t="n">
        <v>92259</v>
      </c>
      <c r="H1299" s="401" t="s">
        <v>7718</v>
      </c>
      <c r="I1299" s="401" t="s">
        <v>45</v>
      </c>
      <c r="J1299" s="401" t="s">
        <v>6404</v>
      </c>
      <c r="K1299" s="402" t="n">
        <v>505.13</v>
      </c>
      <c r="L1299" s="401" t="s">
        <v>6405</v>
      </c>
    </row>
    <row r="1300" customFormat="false" ht="13.5" hidden="false" customHeight="false" outlineLevel="0" collapsed="false">
      <c r="A1300" s="401" t="s">
        <v>7714</v>
      </c>
      <c r="B1300" s="401" t="s">
        <v>7715</v>
      </c>
      <c r="C1300" s="401" t="s">
        <v>7716</v>
      </c>
      <c r="D1300" s="401" t="s">
        <v>7717</v>
      </c>
      <c r="E1300" s="402"/>
      <c r="F1300" s="401"/>
      <c r="G1300" s="401" t="n">
        <v>92260</v>
      </c>
      <c r="H1300" s="401" t="s">
        <v>7719</v>
      </c>
      <c r="I1300" s="401" t="s">
        <v>45</v>
      </c>
      <c r="J1300" s="401" t="s">
        <v>6404</v>
      </c>
      <c r="K1300" s="402" t="n">
        <v>566.43</v>
      </c>
      <c r="L1300" s="401" t="s">
        <v>6405</v>
      </c>
    </row>
    <row r="1301" customFormat="false" ht="13.5" hidden="false" customHeight="false" outlineLevel="0" collapsed="false">
      <c r="A1301" s="401" t="s">
        <v>7714</v>
      </c>
      <c r="B1301" s="401" t="s">
        <v>7715</v>
      </c>
      <c r="C1301" s="401" t="s">
        <v>7716</v>
      </c>
      <c r="D1301" s="401" t="s">
        <v>7717</v>
      </c>
      <c r="E1301" s="402"/>
      <c r="F1301" s="401"/>
      <c r="G1301" s="401" t="n">
        <v>92261</v>
      </c>
      <c r="H1301" s="401" t="s">
        <v>7720</v>
      </c>
      <c r="I1301" s="401" t="s">
        <v>45</v>
      </c>
      <c r="J1301" s="401" t="s">
        <v>6404</v>
      </c>
      <c r="K1301" s="402" t="n">
        <v>625.85</v>
      </c>
      <c r="L1301" s="401" t="s">
        <v>6405</v>
      </c>
    </row>
    <row r="1302" customFormat="false" ht="13.5" hidden="false" customHeight="false" outlineLevel="0" collapsed="false">
      <c r="A1302" s="401" t="s">
        <v>7714</v>
      </c>
      <c r="B1302" s="401" t="s">
        <v>7715</v>
      </c>
      <c r="C1302" s="401" t="s">
        <v>7716</v>
      </c>
      <c r="D1302" s="401" t="s">
        <v>7717</v>
      </c>
      <c r="E1302" s="402"/>
      <c r="F1302" s="401"/>
      <c r="G1302" s="401" t="n">
        <v>92262</v>
      </c>
      <c r="H1302" s="401" t="s">
        <v>7721</v>
      </c>
      <c r="I1302" s="401" t="s">
        <v>45</v>
      </c>
      <c r="J1302" s="401" t="s">
        <v>6404</v>
      </c>
      <c r="K1302" s="402" t="n">
        <v>721.52</v>
      </c>
      <c r="L1302" s="401" t="s">
        <v>6405</v>
      </c>
    </row>
    <row r="1303" customFormat="false" ht="13.5" hidden="false" customHeight="false" outlineLevel="0" collapsed="false">
      <c r="A1303" s="401" t="s">
        <v>7714</v>
      </c>
      <c r="B1303" s="401" t="s">
        <v>7715</v>
      </c>
      <c r="C1303" s="401" t="s">
        <v>7716</v>
      </c>
      <c r="D1303" s="401" t="s">
        <v>7717</v>
      </c>
      <c r="E1303" s="402"/>
      <c r="F1303" s="401"/>
      <c r="G1303" s="401" t="n">
        <v>92539</v>
      </c>
      <c r="H1303" s="401" t="s">
        <v>7722</v>
      </c>
      <c r="I1303" s="401" t="s">
        <v>99</v>
      </c>
      <c r="J1303" s="401" t="s">
        <v>6404</v>
      </c>
      <c r="K1303" s="402" t="n">
        <v>86.43</v>
      </c>
      <c r="L1303" s="401" t="s">
        <v>6405</v>
      </c>
    </row>
    <row r="1304" customFormat="false" ht="13.5" hidden="false" customHeight="false" outlineLevel="0" collapsed="false">
      <c r="A1304" s="401" t="s">
        <v>7714</v>
      </c>
      <c r="B1304" s="401" t="s">
        <v>7715</v>
      </c>
      <c r="C1304" s="401" t="s">
        <v>7716</v>
      </c>
      <c r="D1304" s="401" t="s">
        <v>7717</v>
      </c>
      <c r="E1304" s="402"/>
      <c r="F1304" s="401"/>
      <c r="G1304" s="401" t="n">
        <v>92540</v>
      </c>
      <c r="H1304" s="401" t="s">
        <v>7723</v>
      </c>
      <c r="I1304" s="401" t="s">
        <v>99</v>
      </c>
      <c r="J1304" s="401" t="s">
        <v>6404</v>
      </c>
      <c r="K1304" s="402" t="n">
        <v>95.69</v>
      </c>
      <c r="L1304" s="401" t="s">
        <v>6405</v>
      </c>
    </row>
    <row r="1305" customFormat="false" ht="13.5" hidden="false" customHeight="false" outlineLevel="0" collapsed="false">
      <c r="A1305" s="401" t="s">
        <v>7714</v>
      </c>
      <c r="B1305" s="401" t="s">
        <v>7715</v>
      </c>
      <c r="C1305" s="401" t="s">
        <v>7716</v>
      </c>
      <c r="D1305" s="401" t="s">
        <v>7717</v>
      </c>
      <c r="E1305" s="402"/>
      <c r="F1305" s="401"/>
      <c r="G1305" s="401" t="n">
        <v>92541</v>
      </c>
      <c r="H1305" s="401" t="s">
        <v>7724</v>
      </c>
      <c r="I1305" s="401" t="s">
        <v>99</v>
      </c>
      <c r="J1305" s="401" t="s">
        <v>6404</v>
      </c>
      <c r="K1305" s="402" t="n">
        <v>93.49</v>
      </c>
      <c r="L1305" s="401" t="s">
        <v>6405</v>
      </c>
    </row>
    <row r="1306" customFormat="false" ht="13.5" hidden="false" customHeight="false" outlineLevel="0" collapsed="false">
      <c r="A1306" s="401" t="s">
        <v>7714</v>
      </c>
      <c r="B1306" s="401" t="s">
        <v>7715</v>
      </c>
      <c r="C1306" s="401" t="s">
        <v>7716</v>
      </c>
      <c r="D1306" s="401" t="s">
        <v>7717</v>
      </c>
      <c r="E1306" s="402"/>
      <c r="F1306" s="401"/>
      <c r="G1306" s="401" t="n">
        <v>92542</v>
      </c>
      <c r="H1306" s="401" t="s">
        <v>7725</v>
      </c>
      <c r="I1306" s="401" t="s">
        <v>99</v>
      </c>
      <c r="J1306" s="401" t="s">
        <v>6404</v>
      </c>
      <c r="K1306" s="402" t="n">
        <v>112.5</v>
      </c>
      <c r="L1306" s="401" t="s">
        <v>6405</v>
      </c>
    </row>
    <row r="1307" customFormat="false" ht="13.5" hidden="false" customHeight="false" outlineLevel="0" collapsed="false">
      <c r="A1307" s="401" t="s">
        <v>7714</v>
      </c>
      <c r="B1307" s="401" t="s">
        <v>7715</v>
      </c>
      <c r="C1307" s="401" t="s">
        <v>7716</v>
      </c>
      <c r="D1307" s="401" t="s">
        <v>7717</v>
      </c>
      <c r="E1307" s="402"/>
      <c r="F1307" s="401"/>
      <c r="G1307" s="401" t="n">
        <v>92543</v>
      </c>
      <c r="H1307" s="401" t="s">
        <v>7726</v>
      </c>
      <c r="I1307" s="401" t="s">
        <v>99</v>
      </c>
      <c r="J1307" s="401" t="s">
        <v>6404</v>
      </c>
      <c r="K1307" s="402" t="n">
        <v>26.47</v>
      </c>
      <c r="L1307" s="401" t="s">
        <v>6405</v>
      </c>
    </row>
    <row r="1308" customFormat="false" ht="13.5" hidden="false" customHeight="false" outlineLevel="0" collapsed="false">
      <c r="A1308" s="401" t="s">
        <v>7714</v>
      </c>
      <c r="B1308" s="401" t="s">
        <v>7715</v>
      </c>
      <c r="C1308" s="401" t="s">
        <v>7716</v>
      </c>
      <c r="D1308" s="401" t="s">
        <v>7717</v>
      </c>
      <c r="E1308" s="402"/>
      <c r="F1308" s="401"/>
      <c r="G1308" s="401" t="n">
        <v>92544</v>
      </c>
      <c r="H1308" s="401" t="s">
        <v>7727</v>
      </c>
      <c r="I1308" s="401" t="s">
        <v>99</v>
      </c>
      <c r="J1308" s="401" t="s">
        <v>6404</v>
      </c>
      <c r="K1308" s="402" t="n">
        <v>21.09</v>
      </c>
      <c r="L1308" s="401" t="s">
        <v>6405</v>
      </c>
    </row>
    <row r="1309" customFormat="false" ht="13.5" hidden="false" customHeight="false" outlineLevel="0" collapsed="false">
      <c r="A1309" s="401" t="s">
        <v>7714</v>
      </c>
      <c r="B1309" s="401" t="s">
        <v>7715</v>
      </c>
      <c r="C1309" s="401" t="s">
        <v>7716</v>
      </c>
      <c r="D1309" s="401" t="s">
        <v>7717</v>
      </c>
      <c r="E1309" s="402"/>
      <c r="F1309" s="401"/>
      <c r="G1309" s="401" t="n">
        <v>92545</v>
      </c>
      <c r="H1309" s="401" t="s">
        <v>7728</v>
      </c>
      <c r="I1309" s="401" t="s">
        <v>45</v>
      </c>
      <c r="J1309" s="401" t="s">
        <v>6404</v>
      </c>
      <c r="K1309" s="402" t="n">
        <v>1114</v>
      </c>
      <c r="L1309" s="401" t="s">
        <v>6405</v>
      </c>
    </row>
    <row r="1310" customFormat="false" ht="13.5" hidden="false" customHeight="false" outlineLevel="0" collapsed="false">
      <c r="A1310" s="401" t="s">
        <v>7714</v>
      </c>
      <c r="B1310" s="401" t="s">
        <v>7715</v>
      </c>
      <c r="C1310" s="401" t="s">
        <v>7716</v>
      </c>
      <c r="D1310" s="401" t="s">
        <v>7717</v>
      </c>
      <c r="E1310" s="402"/>
      <c r="F1310" s="401"/>
      <c r="G1310" s="401" t="n">
        <v>92546</v>
      </c>
      <c r="H1310" s="401" t="s">
        <v>7729</v>
      </c>
      <c r="I1310" s="401" t="s">
        <v>45</v>
      </c>
      <c r="J1310" s="401" t="s">
        <v>6404</v>
      </c>
      <c r="K1310" s="402" t="n">
        <v>1364.94</v>
      </c>
      <c r="L1310" s="401" t="s">
        <v>6405</v>
      </c>
    </row>
    <row r="1311" customFormat="false" ht="13.5" hidden="false" customHeight="false" outlineLevel="0" collapsed="false">
      <c r="A1311" s="401" t="s">
        <v>7714</v>
      </c>
      <c r="B1311" s="401" t="s">
        <v>7715</v>
      </c>
      <c r="C1311" s="401" t="s">
        <v>7716</v>
      </c>
      <c r="D1311" s="401" t="s">
        <v>7717</v>
      </c>
      <c r="E1311" s="402"/>
      <c r="F1311" s="401"/>
      <c r="G1311" s="401" t="n">
        <v>92547</v>
      </c>
      <c r="H1311" s="401" t="s">
        <v>7730</v>
      </c>
      <c r="I1311" s="401" t="s">
        <v>45</v>
      </c>
      <c r="J1311" s="401" t="s">
        <v>6404</v>
      </c>
      <c r="K1311" s="402" t="n">
        <v>1450.7</v>
      </c>
      <c r="L1311" s="401" t="s">
        <v>6405</v>
      </c>
    </row>
    <row r="1312" customFormat="false" ht="13.5" hidden="false" customHeight="false" outlineLevel="0" collapsed="false">
      <c r="A1312" s="401" t="s">
        <v>7714</v>
      </c>
      <c r="B1312" s="401" t="s">
        <v>7715</v>
      </c>
      <c r="C1312" s="401" t="s">
        <v>7716</v>
      </c>
      <c r="D1312" s="401" t="s">
        <v>7717</v>
      </c>
      <c r="E1312" s="402"/>
      <c r="F1312" s="401"/>
      <c r="G1312" s="401" t="n">
        <v>92548</v>
      </c>
      <c r="H1312" s="401" t="s">
        <v>7731</v>
      </c>
      <c r="I1312" s="401" t="s">
        <v>45</v>
      </c>
      <c r="J1312" s="401" t="s">
        <v>6404</v>
      </c>
      <c r="K1312" s="402" t="n">
        <v>1614.46</v>
      </c>
      <c r="L1312" s="401" t="s">
        <v>6405</v>
      </c>
    </row>
    <row r="1313" customFormat="false" ht="13.5" hidden="false" customHeight="false" outlineLevel="0" collapsed="false">
      <c r="A1313" s="401" t="s">
        <v>7714</v>
      </c>
      <c r="B1313" s="401" t="s">
        <v>7715</v>
      </c>
      <c r="C1313" s="401" t="s">
        <v>7716</v>
      </c>
      <c r="D1313" s="401" t="s">
        <v>7717</v>
      </c>
      <c r="E1313" s="402"/>
      <c r="F1313" s="401"/>
      <c r="G1313" s="401" t="n">
        <v>92549</v>
      </c>
      <c r="H1313" s="401" t="s">
        <v>7732</v>
      </c>
      <c r="I1313" s="401" t="s">
        <v>45</v>
      </c>
      <c r="J1313" s="401" t="s">
        <v>6404</v>
      </c>
      <c r="K1313" s="402" t="n">
        <v>2001.18</v>
      </c>
      <c r="L1313" s="401" t="s">
        <v>6405</v>
      </c>
    </row>
    <row r="1314" customFormat="false" ht="13.5" hidden="false" customHeight="false" outlineLevel="0" collapsed="false">
      <c r="A1314" s="401" t="s">
        <v>7714</v>
      </c>
      <c r="B1314" s="401" t="s">
        <v>7715</v>
      </c>
      <c r="C1314" s="401" t="s">
        <v>7716</v>
      </c>
      <c r="D1314" s="401" t="s">
        <v>7717</v>
      </c>
      <c r="E1314" s="402"/>
      <c r="F1314" s="401"/>
      <c r="G1314" s="401" t="n">
        <v>92550</v>
      </c>
      <c r="H1314" s="401" t="s">
        <v>7733</v>
      </c>
      <c r="I1314" s="401" t="s">
        <v>45</v>
      </c>
      <c r="J1314" s="401" t="s">
        <v>6404</v>
      </c>
      <c r="K1314" s="402" t="n">
        <v>2452.36</v>
      </c>
      <c r="L1314" s="401" t="s">
        <v>6405</v>
      </c>
    </row>
    <row r="1315" customFormat="false" ht="13.5" hidden="false" customHeight="false" outlineLevel="0" collapsed="false">
      <c r="A1315" s="401" t="s">
        <v>7714</v>
      </c>
      <c r="B1315" s="401" t="s">
        <v>7715</v>
      </c>
      <c r="C1315" s="401" t="s">
        <v>7716</v>
      </c>
      <c r="D1315" s="401" t="s">
        <v>7717</v>
      </c>
      <c r="E1315" s="402"/>
      <c r="F1315" s="401"/>
      <c r="G1315" s="401" t="n">
        <v>92551</v>
      </c>
      <c r="H1315" s="401" t="s">
        <v>7734</v>
      </c>
      <c r="I1315" s="401" t="s">
        <v>45</v>
      </c>
      <c r="J1315" s="401" t="s">
        <v>6404</v>
      </c>
      <c r="K1315" s="402" t="n">
        <v>2562.57</v>
      </c>
      <c r="L1315" s="401" t="s">
        <v>6405</v>
      </c>
    </row>
    <row r="1316" customFormat="false" ht="13.5" hidden="false" customHeight="false" outlineLevel="0" collapsed="false">
      <c r="A1316" s="401" t="s">
        <v>7714</v>
      </c>
      <c r="B1316" s="401" t="s">
        <v>7715</v>
      </c>
      <c r="C1316" s="401" t="s">
        <v>7716</v>
      </c>
      <c r="D1316" s="401" t="s">
        <v>7717</v>
      </c>
      <c r="E1316" s="402"/>
      <c r="F1316" s="401"/>
      <c r="G1316" s="401" t="n">
        <v>92552</v>
      </c>
      <c r="H1316" s="401" t="s">
        <v>7735</v>
      </c>
      <c r="I1316" s="401" t="s">
        <v>45</v>
      </c>
      <c r="J1316" s="401" t="s">
        <v>6404</v>
      </c>
      <c r="K1316" s="402" t="n">
        <v>2785.18</v>
      </c>
      <c r="L1316" s="401" t="s">
        <v>6405</v>
      </c>
    </row>
    <row r="1317" customFormat="false" ht="13.5" hidden="false" customHeight="false" outlineLevel="0" collapsed="false">
      <c r="A1317" s="401" t="s">
        <v>7714</v>
      </c>
      <c r="B1317" s="401" t="s">
        <v>7715</v>
      </c>
      <c r="C1317" s="401" t="s">
        <v>7716</v>
      </c>
      <c r="D1317" s="401" t="s">
        <v>7717</v>
      </c>
      <c r="E1317" s="402"/>
      <c r="F1317" s="401"/>
      <c r="G1317" s="401" t="n">
        <v>92553</v>
      </c>
      <c r="H1317" s="401" t="s">
        <v>7736</v>
      </c>
      <c r="I1317" s="401" t="s">
        <v>45</v>
      </c>
      <c r="J1317" s="401" t="s">
        <v>6404</v>
      </c>
      <c r="K1317" s="402" t="n">
        <v>3183.56</v>
      </c>
      <c r="L1317" s="401" t="s">
        <v>6405</v>
      </c>
    </row>
    <row r="1318" customFormat="false" ht="13.5" hidden="false" customHeight="false" outlineLevel="0" collapsed="false">
      <c r="A1318" s="401" t="s">
        <v>7714</v>
      </c>
      <c r="B1318" s="401" t="s">
        <v>7715</v>
      </c>
      <c r="C1318" s="401" t="s">
        <v>7716</v>
      </c>
      <c r="D1318" s="401" t="s">
        <v>7717</v>
      </c>
      <c r="E1318" s="402"/>
      <c r="F1318" s="401"/>
      <c r="G1318" s="401" t="n">
        <v>92554</v>
      </c>
      <c r="H1318" s="401" t="s">
        <v>7737</v>
      </c>
      <c r="I1318" s="401" t="s">
        <v>45</v>
      </c>
      <c r="J1318" s="401" t="s">
        <v>6404</v>
      </c>
      <c r="K1318" s="402" t="n">
        <v>3309.91</v>
      </c>
      <c r="L1318" s="401" t="s">
        <v>6405</v>
      </c>
    </row>
    <row r="1319" customFormat="false" ht="13.5" hidden="false" customHeight="false" outlineLevel="0" collapsed="false">
      <c r="A1319" s="401" t="s">
        <v>7714</v>
      </c>
      <c r="B1319" s="401" t="s">
        <v>7715</v>
      </c>
      <c r="C1319" s="401" t="s">
        <v>7716</v>
      </c>
      <c r="D1319" s="401" t="s">
        <v>7717</v>
      </c>
      <c r="E1319" s="402"/>
      <c r="F1319" s="401"/>
      <c r="G1319" s="401" t="n">
        <v>92555</v>
      </c>
      <c r="H1319" s="401" t="s">
        <v>7738</v>
      </c>
      <c r="I1319" s="401" t="s">
        <v>45</v>
      </c>
      <c r="J1319" s="401" t="s">
        <v>6404</v>
      </c>
      <c r="K1319" s="402" t="n">
        <v>1097.29</v>
      </c>
      <c r="L1319" s="401" t="s">
        <v>6405</v>
      </c>
    </row>
    <row r="1320" customFormat="false" ht="13.5" hidden="false" customHeight="false" outlineLevel="0" collapsed="false">
      <c r="A1320" s="401" t="s">
        <v>7714</v>
      </c>
      <c r="B1320" s="401" t="s">
        <v>7715</v>
      </c>
      <c r="C1320" s="401" t="s">
        <v>7716</v>
      </c>
      <c r="D1320" s="401" t="s">
        <v>7717</v>
      </c>
      <c r="E1320" s="402"/>
      <c r="F1320" s="401"/>
      <c r="G1320" s="401" t="n">
        <v>92556</v>
      </c>
      <c r="H1320" s="401" t="s">
        <v>7739</v>
      </c>
      <c r="I1320" s="401" t="s">
        <v>45</v>
      </c>
      <c r="J1320" s="401" t="s">
        <v>6404</v>
      </c>
      <c r="K1320" s="402" t="n">
        <v>1335.66</v>
      </c>
      <c r="L1320" s="401" t="s">
        <v>6405</v>
      </c>
    </row>
    <row r="1321" customFormat="false" ht="13.5" hidden="false" customHeight="false" outlineLevel="0" collapsed="false">
      <c r="A1321" s="401" t="s">
        <v>7714</v>
      </c>
      <c r="B1321" s="401" t="s">
        <v>7715</v>
      </c>
      <c r="C1321" s="401" t="s">
        <v>7716</v>
      </c>
      <c r="D1321" s="401" t="s">
        <v>7717</v>
      </c>
      <c r="E1321" s="402"/>
      <c r="F1321" s="401"/>
      <c r="G1321" s="401" t="n">
        <v>92557</v>
      </c>
      <c r="H1321" s="401" t="s">
        <v>7740</v>
      </c>
      <c r="I1321" s="401" t="s">
        <v>45</v>
      </c>
      <c r="J1321" s="401" t="s">
        <v>6404</v>
      </c>
      <c r="K1321" s="402" t="n">
        <v>1421.42</v>
      </c>
      <c r="L1321" s="401" t="s">
        <v>6405</v>
      </c>
    </row>
    <row r="1322" customFormat="false" ht="13.5" hidden="false" customHeight="false" outlineLevel="0" collapsed="false">
      <c r="A1322" s="401" t="s">
        <v>7714</v>
      </c>
      <c r="B1322" s="401" t="s">
        <v>7715</v>
      </c>
      <c r="C1322" s="401" t="s">
        <v>7716</v>
      </c>
      <c r="D1322" s="401" t="s">
        <v>7717</v>
      </c>
      <c r="E1322" s="402"/>
      <c r="F1322" s="401"/>
      <c r="G1322" s="401" t="n">
        <v>92558</v>
      </c>
      <c r="H1322" s="401" t="s">
        <v>7741</v>
      </c>
      <c r="I1322" s="401" t="s">
        <v>45</v>
      </c>
      <c r="J1322" s="401" t="s">
        <v>6404</v>
      </c>
      <c r="K1322" s="402" t="n">
        <v>1597.75</v>
      </c>
      <c r="L1322" s="401" t="s">
        <v>6405</v>
      </c>
    </row>
    <row r="1323" customFormat="false" ht="13.5" hidden="false" customHeight="false" outlineLevel="0" collapsed="false">
      <c r="A1323" s="401" t="s">
        <v>7714</v>
      </c>
      <c r="B1323" s="401" t="s">
        <v>7715</v>
      </c>
      <c r="C1323" s="401" t="s">
        <v>7716</v>
      </c>
      <c r="D1323" s="401" t="s">
        <v>7717</v>
      </c>
      <c r="E1323" s="402"/>
      <c r="F1323" s="401"/>
      <c r="G1323" s="401" t="n">
        <v>92559</v>
      </c>
      <c r="H1323" s="401" t="s">
        <v>7742</v>
      </c>
      <c r="I1323" s="401" t="s">
        <v>45</v>
      </c>
      <c r="J1323" s="401" t="s">
        <v>6404</v>
      </c>
      <c r="K1323" s="402" t="n">
        <v>1970.07</v>
      </c>
      <c r="L1323" s="401" t="s">
        <v>6405</v>
      </c>
    </row>
    <row r="1324" customFormat="false" ht="13.5" hidden="false" customHeight="false" outlineLevel="0" collapsed="false">
      <c r="A1324" s="401" t="s">
        <v>7714</v>
      </c>
      <c r="B1324" s="401" t="s">
        <v>7715</v>
      </c>
      <c r="C1324" s="401" t="s">
        <v>7716</v>
      </c>
      <c r="D1324" s="401" t="s">
        <v>7717</v>
      </c>
      <c r="E1324" s="402"/>
      <c r="F1324" s="401"/>
      <c r="G1324" s="401" t="n">
        <v>92560</v>
      </c>
      <c r="H1324" s="401" t="s">
        <v>7743</v>
      </c>
      <c r="I1324" s="401" t="s">
        <v>45</v>
      </c>
      <c r="J1324" s="401" t="s">
        <v>6404</v>
      </c>
      <c r="K1324" s="402" t="n">
        <v>2409.98</v>
      </c>
      <c r="L1324" s="401" t="s">
        <v>6405</v>
      </c>
    </row>
    <row r="1325" customFormat="false" ht="13.5" hidden="false" customHeight="false" outlineLevel="0" collapsed="false">
      <c r="A1325" s="401" t="s">
        <v>7714</v>
      </c>
      <c r="B1325" s="401" t="s">
        <v>7715</v>
      </c>
      <c r="C1325" s="401" t="s">
        <v>7716</v>
      </c>
      <c r="D1325" s="401" t="s">
        <v>7717</v>
      </c>
      <c r="E1325" s="402"/>
      <c r="F1325" s="401"/>
      <c r="G1325" s="401" t="n">
        <v>92561</v>
      </c>
      <c r="H1325" s="401" t="s">
        <v>7744</v>
      </c>
      <c r="I1325" s="401" t="s">
        <v>45</v>
      </c>
      <c r="J1325" s="401" t="s">
        <v>6404</v>
      </c>
      <c r="K1325" s="402" t="n">
        <v>2521.35</v>
      </c>
      <c r="L1325" s="401" t="s">
        <v>6405</v>
      </c>
    </row>
    <row r="1326" customFormat="false" ht="13.5" hidden="false" customHeight="false" outlineLevel="0" collapsed="false">
      <c r="A1326" s="401" t="s">
        <v>7714</v>
      </c>
      <c r="B1326" s="401" t="s">
        <v>7715</v>
      </c>
      <c r="C1326" s="401" t="s">
        <v>7716</v>
      </c>
      <c r="D1326" s="401" t="s">
        <v>7717</v>
      </c>
      <c r="E1326" s="402"/>
      <c r="F1326" s="401"/>
      <c r="G1326" s="401" t="n">
        <v>92562</v>
      </c>
      <c r="H1326" s="401" t="s">
        <v>7745</v>
      </c>
      <c r="I1326" s="401" t="s">
        <v>45</v>
      </c>
      <c r="J1326" s="401" t="s">
        <v>6404</v>
      </c>
      <c r="K1326" s="402" t="n">
        <v>2714.68</v>
      </c>
      <c r="L1326" s="401" t="s">
        <v>6405</v>
      </c>
    </row>
    <row r="1327" customFormat="false" ht="13.5" hidden="false" customHeight="false" outlineLevel="0" collapsed="false">
      <c r="A1327" s="401" t="s">
        <v>7714</v>
      </c>
      <c r="B1327" s="401" t="s">
        <v>7715</v>
      </c>
      <c r="C1327" s="401" t="s">
        <v>7716</v>
      </c>
      <c r="D1327" s="401" t="s">
        <v>7717</v>
      </c>
      <c r="E1327" s="402"/>
      <c r="F1327" s="401"/>
      <c r="G1327" s="401" t="n">
        <v>92563</v>
      </c>
      <c r="H1327" s="401" t="s">
        <v>7746</v>
      </c>
      <c r="I1327" s="401" t="s">
        <v>45</v>
      </c>
      <c r="J1327" s="401" t="s">
        <v>6404</v>
      </c>
      <c r="K1327" s="402" t="n">
        <v>3101.12</v>
      </c>
      <c r="L1327" s="401" t="s">
        <v>6405</v>
      </c>
    </row>
    <row r="1328" customFormat="false" ht="13.5" hidden="false" customHeight="false" outlineLevel="0" collapsed="false">
      <c r="A1328" s="401" t="s">
        <v>7714</v>
      </c>
      <c r="B1328" s="401" t="s">
        <v>7715</v>
      </c>
      <c r="C1328" s="401" t="s">
        <v>7716</v>
      </c>
      <c r="D1328" s="401" t="s">
        <v>7717</v>
      </c>
      <c r="E1328" s="402"/>
      <c r="F1328" s="401"/>
      <c r="G1328" s="401" t="n">
        <v>92564</v>
      </c>
      <c r="H1328" s="401" t="s">
        <v>7747</v>
      </c>
      <c r="I1328" s="401" t="s">
        <v>45</v>
      </c>
      <c r="J1328" s="401" t="s">
        <v>6404</v>
      </c>
      <c r="K1328" s="402" t="n">
        <v>3208.93</v>
      </c>
      <c r="L1328" s="401" t="s">
        <v>6405</v>
      </c>
    </row>
    <row r="1329" customFormat="false" ht="13.5" hidden="false" customHeight="false" outlineLevel="0" collapsed="false">
      <c r="A1329" s="401" t="s">
        <v>7714</v>
      </c>
      <c r="B1329" s="401" t="s">
        <v>7715</v>
      </c>
      <c r="C1329" s="401" t="s">
        <v>7716</v>
      </c>
      <c r="D1329" s="401" t="s">
        <v>7717</v>
      </c>
      <c r="E1329" s="402"/>
      <c r="F1329" s="401"/>
      <c r="G1329" s="401" t="n">
        <v>92565</v>
      </c>
      <c r="H1329" s="401" t="s">
        <v>7748</v>
      </c>
      <c r="I1329" s="401" t="s">
        <v>99</v>
      </c>
      <c r="J1329" s="401" t="s">
        <v>6404</v>
      </c>
      <c r="K1329" s="402" t="n">
        <v>42.31</v>
      </c>
      <c r="L1329" s="401" t="s">
        <v>6405</v>
      </c>
    </row>
    <row r="1330" customFormat="false" ht="13.5" hidden="false" customHeight="false" outlineLevel="0" collapsed="false">
      <c r="A1330" s="401" t="s">
        <v>7714</v>
      </c>
      <c r="B1330" s="401" t="s">
        <v>7715</v>
      </c>
      <c r="C1330" s="401" t="s">
        <v>7716</v>
      </c>
      <c r="D1330" s="401" t="s">
        <v>7717</v>
      </c>
      <c r="E1330" s="402"/>
      <c r="F1330" s="401"/>
      <c r="G1330" s="401" t="n">
        <v>92566</v>
      </c>
      <c r="H1330" s="401" t="s">
        <v>7749</v>
      </c>
      <c r="I1330" s="401" t="s">
        <v>99</v>
      </c>
      <c r="J1330" s="401" t="s">
        <v>6404</v>
      </c>
      <c r="K1330" s="402" t="n">
        <v>26.84</v>
      </c>
      <c r="L1330" s="401" t="s">
        <v>6405</v>
      </c>
    </row>
    <row r="1331" customFormat="false" ht="13.5" hidden="false" customHeight="false" outlineLevel="0" collapsed="false">
      <c r="A1331" s="401" t="s">
        <v>7714</v>
      </c>
      <c r="B1331" s="401" t="s">
        <v>7715</v>
      </c>
      <c r="C1331" s="401" t="s">
        <v>7716</v>
      </c>
      <c r="D1331" s="401" t="s">
        <v>7717</v>
      </c>
      <c r="E1331" s="402"/>
      <c r="F1331" s="401"/>
      <c r="G1331" s="401" t="n">
        <v>92567</v>
      </c>
      <c r="H1331" s="401" t="s">
        <v>7750</v>
      </c>
      <c r="I1331" s="401" t="s">
        <v>99</v>
      </c>
      <c r="J1331" s="401" t="s">
        <v>6404</v>
      </c>
      <c r="K1331" s="402" t="n">
        <v>38.4</v>
      </c>
      <c r="L1331" s="401" t="s">
        <v>6405</v>
      </c>
    </row>
    <row r="1332" customFormat="false" ht="13.5" hidden="false" customHeight="false" outlineLevel="0" collapsed="false">
      <c r="A1332" s="401" t="s">
        <v>7714</v>
      </c>
      <c r="B1332" s="401" t="s">
        <v>7715</v>
      </c>
      <c r="C1332" s="401" t="s">
        <v>7716</v>
      </c>
      <c r="D1332" s="401" t="s">
        <v>7717</v>
      </c>
      <c r="E1332" s="402"/>
      <c r="F1332" s="401"/>
      <c r="G1332" s="401" t="n">
        <v>100379</v>
      </c>
      <c r="H1332" s="401" t="s">
        <v>7751</v>
      </c>
      <c r="I1332" s="401" t="s">
        <v>99</v>
      </c>
      <c r="J1332" s="401" t="s">
        <v>6404</v>
      </c>
      <c r="K1332" s="402" t="n">
        <v>42.31</v>
      </c>
      <c r="L1332" s="401" t="s">
        <v>6405</v>
      </c>
    </row>
    <row r="1333" customFormat="false" ht="13.5" hidden="false" customHeight="false" outlineLevel="0" collapsed="false">
      <c r="A1333" s="401" t="s">
        <v>7714</v>
      </c>
      <c r="B1333" s="401" t="s">
        <v>7715</v>
      </c>
      <c r="C1333" s="401" t="s">
        <v>7716</v>
      </c>
      <c r="D1333" s="401" t="s">
        <v>7717</v>
      </c>
      <c r="E1333" s="402"/>
      <c r="F1333" s="401"/>
      <c r="G1333" s="401" t="n">
        <v>100380</v>
      </c>
      <c r="H1333" s="401" t="s">
        <v>7752</v>
      </c>
      <c r="I1333" s="401" t="s">
        <v>99</v>
      </c>
      <c r="J1333" s="401" t="s">
        <v>6404</v>
      </c>
      <c r="K1333" s="402" t="n">
        <v>55.16</v>
      </c>
      <c r="L1333" s="401" t="s">
        <v>6405</v>
      </c>
    </row>
    <row r="1334" customFormat="false" ht="13.5" hidden="false" customHeight="false" outlineLevel="0" collapsed="false">
      <c r="A1334" s="401" t="s">
        <v>7714</v>
      </c>
      <c r="B1334" s="401" t="s">
        <v>7715</v>
      </c>
      <c r="C1334" s="401" t="s">
        <v>7716</v>
      </c>
      <c r="D1334" s="401" t="s">
        <v>7717</v>
      </c>
      <c r="E1334" s="402"/>
      <c r="F1334" s="401"/>
      <c r="G1334" s="401" t="n">
        <v>100381</v>
      </c>
      <c r="H1334" s="401" t="s">
        <v>7753</v>
      </c>
      <c r="I1334" s="401" t="s">
        <v>99</v>
      </c>
      <c r="J1334" s="401" t="s">
        <v>6404</v>
      </c>
      <c r="K1334" s="402" t="n">
        <v>61.15</v>
      </c>
      <c r="L1334" s="401" t="s">
        <v>6405</v>
      </c>
    </row>
    <row r="1335" customFormat="false" ht="13.5" hidden="false" customHeight="false" outlineLevel="0" collapsed="false">
      <c r="A1335" s="401" t="s">
        <v>7714</v>
      </c>
      <c r="B1335" s="401" t="s">
        <v>7715</v>
      </c>
      <c r="C1335" s="401" t="s">
        <v>7716</v>
      </c>
      <c r="D1335" s="401" t="s">
        <v>7717</v>
      </c>
      <c r="E1335" s="402"/>
      <c r="F1335" s="401"/>
      <c r="G1335" s="401" t="n">
        <v>100383</v>
      </c>
      <c r="H1335" s="401" t="s">
        <v>7754</v>
      </c>
      <c r="I1335" s="401" t="s">
        <v>99</v>
      </c>
      <c r="J1335" s="401" t="s">
        <v>6404</v>
      </c>
      <c r="K1335" s="402" t="n">
        <v>29.11</v>
      </c>
      <c r="L1335" s="401" t="s">
        <v>6405</v>
      </c>
    </row>
    <row r="1336" customFormat="false" ht="13.5" hidden="false" customHeight="false" outlineLevel="0" collapsed="false">
      <c r="A1336" s="401" t="s">
        <v>7714</v>
      </c>
      <c r="B1336" s="401" t="s">
        <v>7715</v>
      </c>
      <c r="C1336" s="401" t="s">
        <v>7716</v>
      </c>
      <c r="D1336" s="401" t="s">
        <v>7717</v>
      </c>
      <c r="E1336" s="402"/>
      <c r="F1336" s="401"/>
      <c r="G1336" s="401" t="n">
        <v>100384</v>
      </c>
      <c r="H1336" s="401" t="s">
        <v>7755</v>
      </c>
      <c r="I1336" s="401" t="s">
        <v>99</v>
      </c>
      <c r="J1336" s="401" t="s">
        <v>6404</v>
      </c>
      <c r="K1336" s="402" t="n">
        <v>30.26</v>
      </c>
      <c r="L1336" s="401" t="s">
        <v>6405</v>
      </c>
    </row>
    <row r="1337" customFormat="false" ht="13.5" hidden="false" customHeight="false" outlineLevel="0" collapsed="false">
      <c r="A1337" s="401" t="s">
        <v>7714</v>
      </c>
      <c r="B1337" s="401" t="s">
        <v>7715</v>
      </c>
      <c r="C1337" s="401" t="s">
        <v>7716</v>
      </c>
      <c r="D1337" s="401" t="s">
        <v>7717</v>
      </c>
      <c r="E1337" s="402"/>
      <c r="F1337" s="401"/>
      <c r="G1337" s="401" t="n">
        <v>100385</v>
      </c>
      <c r="H1337" s="401" t="s">
        <v>7756</v>
      </c>
      <c r="I1337" s="401" t="s">
        <v>99</v>
      </c>
      <c r="J1337" s="401" t="s">
        <v>6404</v>
      </c>
      <c r="K1337" s="402" t="n">
        <v>38.4</v>
      </c>
      <c r="L1337" s="401" t="s">
        <v>6405</v>
      </c>
    </row>
    <row r="1338" customFormat="false" ht="13.5" hidden="false" customHeight="false" outlineLevel="0" collapsed="false">
      <c r="A1338" s="401" t="s">
        <v>7714</v>
      </c>
      <c r="B1338" s="401" t="s">
        <v>7715</v>
      </c>
      <c r="C1338" s="401" t="s">
        <v>7716</v>
      </c>
      <c r="D1338" s="401" t="s">
        <v>7717</v>
      </c>
      <c r="E1338" s="402"/>
      <c r="F1338" s="401"/>
      <c r="G1338" s="401" t="n">
        <v>100386</v>
      </c>
      <c r="H1338" s="401" t="s">
        <v>7757</v>
      </c>
      <c r="I1338" s="401" t="s">
        <v>99</v>
      </c>
      <c r="J1338" s="401" t="s">
        <v>6404</v>
      </c>
      <c r="K1338" s="402" t="n">
        <v>48.83</v>
      </c>
      <c r="L1338" s="401" t="s">
        <v>6405</v>
      </c>
    </row>
    <row r="1339" customFormat="false" ht="13.5" hidden="false" customHeight="false" outlineLevel="0" collapsed="false">
      <c r="A1339" s="401" t="s">
        <v>7714</v>
      </c>
      <c r="B1339" s="401" t="s">
        <v>7715</v>
      </c>
      <c r="C1339" s="401" t="s">
        <v>7716</v>
      </c>
      <c r="D1339" s="401" t="s">
        <v>7717</v>
      </c>
      <c r="E1339" s="402"/>
      <c r="F1339" s="401"/>
      <c r="G1339" s="401" t="n">
        <v>100387</v>
      </c>
      <c r="H1339" s="401" t="s">
        <v>7758</v>
      </c>
      <c r="I1339" s="401" t="s">
        <v>99</v>
      </c>
      <c r="J1339" s="401" t="s">
        <v>6404</v>
      </c>
      <c r="K1339" s="402" t="n">
        <v>59.39</v>
      </c>
      <c r="L1339" s="401" t="s">
        <v>6405</v>
      </c>
    </row>
    <row r="1340" customFormat="false" ht="13.5" hidden="false" customHeight="false" outlineLevel="0" collapsed="false">
      <c r="A1340" s="401" t="s">
        <v>7714</v>
      </c>
      <c r="B1340" s="401" t="s">
        <v>7715</v>
      </c>
      <c r="C1340" s="401" t="s">
        <v>7716</v>
      </c>
      <c r="D1340" s="401" t="s">
        <v>7717</v>
      </c>
      <c r="E1340" s="402"/>
      <c r="F1340" s="401"/>
      <c r="G1340" s="401" t="n">
        <v>100388</v>
      </c>
      <c r="H1340" s="401" t="s">
        <v>7759</v>
      </c>
      <c r="I1340" s="401" t="s">
        <v>99</v>
      </c>
      <c r="J1340" s="401" t="s">
        <v>6404</v>
      </c>
      <c r="K1340" s="402" t="n">
        <v>20.33</v>
      </c>
      <c r="L1340" s="401" t="s">
        <v>6405</v>
      </c>
    </row>
    <row r="1341" customFormat="false" ht="13.5" hidden="false" customHeight="false" outlineLevel="0" collapsed="false">
      <c r="A1341" s="401" t="s">
        <v>7714</v>
      </c>
      <c r="B1341" s="401" t="s">
        <v>7715</v>
      </c>
      <c r="C1341" s="401" t="s">
        <v>7716</v>
      </c>
      <c r="D1341" s="401" t="s">
        <v>7717</v>
      </c>
      <c r="E1341" s="402"/>
      <c r="F1341" s="401"/>
      <c r="G1341" s="401" t="n">
        <v>100389</v>
      </c>
      <c r="H1341" s="401" t="s">
        <v>7760</v>
      </c>
      <c r="I1341" s="401" t="s">
        <v>99</v>
      </c>
      <c r="J1341" s="401" t="s">
        <v>6404</v>
      </c>
      <c r="K1341" s="402" t="n">
        <v>17.86</v>
      </c>
      <c r="L1341" s="401" t="s">
        <v>6405</v>
      </c>
    </row>
    <row r="1342" customFormat="false" ht="13.5" hidden="false" customHeight="false" outlineLevel="0" collapsed="false">
      <c r="A1342" s="401" t="s">
        <v>7714</v>
      </c>
      <c r="B1342" s="401" t="s">
        <v>7715</v>
      </c>
      <c r="C1342" s="401" t="s">
        <v>7716</v>
      </c>
      <c r="D1342" s="401" t="s">
        <v>7717</v>
      </c>
      <c r="E1342" s="402"/>
      <c r="F1342" s="401"/>
      <c r="G1342" s="401" t="n">
        <v>100390</v>
      </c>
      <c r="H1342" s="401" t="s">
        <v>7761</v>
      </c>
      <c r="I1342" s="401" t="s">
        <v>99</v>
      </c>
      <c r="J1342" s="401" t="s">
        <v>6404</v>
      </c>
      <c r="K1342" s="402" t="n">
        <v>23.98</v>
      </c>
      <c r="L1342" s="401" t="s">
        <v>6405</v>
      </c>
    </row>
    <row r="1343" customFormat="false" ht="13.5" hidden="false" customHeight="false" outlineLevel="0" collapsed="false">
      <c r="A1343" s="401" t="s">
        <v>7714</v>
      </c>
      <c r="B1343" s="401" t="s">
        <v>7715</v>
      </c>
      <c r="C1343" s="401" t="s">
        <v>7716</v>
      </c>
      <c r="D1343" s="401" t="s">
        <v>7717</v>
      </c>
      <c r="E1343" s="402"/>
      <c r="F1343" s="401"/>
      <c r="G1343" s="401" t="n">
        <v>100391</v>
      </c>
      <c r="H1343" s="401" t="s">
        <v>7762</v>
      </c>
      <c r="I1343" s="401" t="s">
        <v>99</v>
      </c>
      <c r="J1343" s="401" t="s">
        <v>6404</v>
      </c>
      <c r="K1343" s="402" t="n">
        <v>20.36</v>
      </c>
      <c r="L1343" s="401" t="s">
        <v>6405</v>
      </c>
    </row>
    <row r="1344" customFormat="false" ht="13.5" hidden="false" customHeight="false" outlineLevel="0" collapsed="false">
      <c r="A1344" s="401" t="s">
        <v>7714</v>
      </c>
      <c r="B1344" s="401" t="s">
        <v>7715</v>
      </c>
      <c r="C1344" s="401" t="s">
        <v>7716</v>
      </c>
      <c r="D1344" s="401" t="s">
        <v>7717</v>
      </c>
      <c r="E1344" s="402"/>
      <c r="F1344" s="401"/>
      <c r="G1344" s="401" t="n">
        <v>100392</v>
      </c>
      <c r="H1344" s="401" t="s">
        <v>7763</v>
      </c>
      <c r="I1344" s="401" t="s">
        <v>99</v>
      </c>
      <c r="J1344" s="401" t="s">
        <v>6404</v>
      </c>
      <c r="K1344" s="402" t="n">
        <v>16.06</v>
      </c>
      <c r="L1344" s="401" t="s">
        <v>6405</v>
      </c>
    </row>
    <row r="1345" customFormat="false" ht="13.5" hidden="false" customHeight="false" outlineLevel="0" collapsed="false">
      <c r="A1345" s="401" t="s">
        <v>7714</v>
      </c>
      <c r="B1345" s="401" t="s">
        <v>7715</v>
      </c>
      <c r="C1345" s="401" t="s">
        <v>7716</v>
      </c>
      <c r="D1345" s="401" t="s">
        <v>7717</v>
      </c>
      <c r="E1345" s="402"/>
      <c r="F1345" s="401"/>
      <c r="G1345" s="401" t="n">
        <v>100393</v>
      </c>
      <c r="H1345" s="401" t="s">
        <v>7764</v>
      </c>
      <c r="I1345" s="401" t="s">
        <v>99</v>
      </c>
      <c r="J1345" s="401" t="s">
        <v>6404</v>
      </c>
      <c r="K1345" s="402" t="n">
        <v>20.57</v>
      </c>
      <c r="L1345" s="401" t="s">
        <v>6405</v>
      </c>
    </row>
    <row r="1346" customFormat="false" ht="13.5" hidden="false" customHeight="false" outlineLevel="0" collapsed="false">
      <c r="A1346" s="401" t="s">
        <v>7714</v>
      </c>
      <c r="B1346" s="401" t="s">
        <v>7715</v>
      </c>
      <c r="C1346" s="401" t="s">
        <v>7716</v>
      </c>
      <c r="D1346" s="401" t="s">
        <v>7717</v>
      </c>
      <c r="E1346" s="402"/>
      <c r="F1346" s="401"/>
      <c r="G1346" s="401" t="n">
        <v>100394</v>
      </c>
      <c r="H1346" s="401" t="s">
        <v>7765</v>
      </c>
      <c r="I1346" s="401" t="s">
        <v>99</v>
      </c>
      <c r="J1346" s="401" t="s">
        <v>6404</v>
      </c>
      <c r="K1346" s="402" t="n">
        <v>18.9</v>
      </c>
      <c r="L1346" s="401" t="s">
        <v>6405</v>
      </c>
    </row>
    <row r="1347" customFormat="false" ht="13.5" hidden="false" customHeight="false" outlineLevel="0" collapsed="false">
      <c r="A1347" s="401" t="s">
        <v>7714</v>
      </c>
      <c r="B1347" s="401" t="s">
        <v>7715</v>
      </c>
      <c r="C1347" s="401" t="s">
        <v>7716</v>
      </c>
      <c r="D1347" s="401" t="s">
        <v>7717</v>
      </c>
      <c r="E1347" s="402"/>
      <c r="F1347" s="401"/>
      <c r="G1347" s="401" t="n">
        <v>100395</v>
      </c>
      <c r="H1347" s="401" t="s">
        <v>7766</v>
      </c>
      <c r="I1347" s="401" t="s">
        <v>99</v>
      </c>
      <c r="J1347" s="401" t="s">
        <v>6404</v>
      </c>
      <c r="K1347" s="402" t="n">
        <v>24.21</v>
      </c>
      <c r="L1347" s="401" t="s">
        <v>6405</v>
      </c>
    </row>
    <row r="1348" customFormat="false" ht="13.5" hidden="false" customHeight="false" outlineLevel="0" collapsed="false">
      <c r="A1348" s="401" t="s">
        <v>7714</v>
      </c>
      <c r="B1348" s="401" t="s">
        <v>7715</v>
      </c>
      <c r="C1348" s="401" t="s">
        <v>7767</v>
      </c>
      <c r="D1348" s="401" t="s">
        <v>7768</v>
      </c>
      <c r="E1348" s="402"/>
      <c r="F1348" s="401"/>
      <c r="G1348" s="401" t="n">
        <v>94189</v>
      </c>
      <c r="H1348" s="401" t="s">
        <v>7769</v>
      </c>
      <c r="I1348" s="401" t="s">
        <v>99</v>
      </c>
      <c r="J1348" s="401" t="s">
        <v>6404</v>
      </c>
      <c r="K1348" s="402" t="n">
        <v>38.33</v>
      </c>
      <c r="L1348" s="401" t="s">
        <v>6405</v>
      </c>
    </row>
    <row r="1349" customFormat="false" ht="13.5" hidden="false" customHeight="false" outlineLevel="0" collapsed="false">
      <c r="A1349" s="401" t="s">
        <v>7714</v>
      </c>
      <c r="B1349" s="401" t="s">
        <v>7715</v>
      </c>
      <c r="C1349" s="401" t="s">
        <v>7767</v>
      </c>
      <c r="D1349" s="401" t="s">
        <v>7768</v>
      </c>
      <c r="E1349" s="402"/>
      <c r="F1349" s="401"/>
      <c r="G1349" s="401" t="n">
        <v>94192</v>
      </c>
      <c r="H1349" s="401" t="s">
        <v>7770</v>
      </c>
      <c r="I1349" s="401" t="s">
        <v>99</v>
      </c>
      <c r="J1349" s="401" t="s">
        <v>6404</v>
      </c>
      <c r="K1349" s="402" t="n">
        <v>40.77</v>
      </c>
      <c r="L1349" s="401" t="s">
        <v>6405</v>
      </c>
    </row>
    <row r="1350" customFormat="false" ht="13.5" hidden="false" customHeight="false" outlineLevel="0" collapsed="false">
      <c r="A1350" s="401" t="s">
        <v>7714</v>
      </c>
      <c r="B1350" s="401" t="s">
        <v>7715</v>
      </c>
      <c r="C1350" s="401" t="s">
        <v>7767</v>
      </c>
      <c r="D1350" s="401" t="s">
        <v>7768</v>
      </c>
      <c r="E1350" s="402"/>
      <c r="F1350" s="401"/>
      <c r="G1350" s="401" t="n">
        <v>94195</v>
      </c>
      <c r="H1350" s="401" t="s">
        <v>7771</v>
      </c>
      <c r="I1350" s="401" t="s">
        <v>99</v>
      </c>
      <c r="J1350" s="401" t="s">
        <v>6404</v>
      </c>
      <c r="K1350" s="402" t="n">
        <v>35.71</v>
      </c>
      <c r="L1350" s="401" t="s">
        <v>6405</v>
      </c>
    </row>
    <row r="1351" customFormat="false" ht="13.5" hidden="false" customHeight="false" outlineLevel="0" collapsed="false">
      <c r="A1351" s="401" t="s">
        <v>7714</v>
      </c>
      <c r="B1351" s="401" t="s">
        <v>7715</v>
      </c>
      <c r="C1351" s="401" t="s">
        <v>7767</v>
      </c>
      <c r="D1351" s="401" t="s">
        <v>7768</v>
      </c>
      <c r="E1351" s="402"/>
      <c r="F1351" s="401"/>
      <c r="G1351" s="401" t="n">
        <v>94198</v>
      </c>
      <c r="H1351" s="401" t="s">
        <v>7772</v>
      </c>
      <c r="I1351" s="401" t="s">
        <v>99</v>
      </c>
      <c r="J1351" s="401" t="s">
        <v>6404</v>
      </c>
      <c r="K1351" s="402" t="n">
        <v>38.94</v>
      </c>
      <c r="L1351" s="401" t="s">
        <v>6405</v>
      </c>
    </row>
    <row r="1352" customFormat="false" ht="13.5" hidden="false" customHeight="false" outlineLevel="0" collapsed="false">
      <c r="A1352" s="401" t="s">
        <v>7714</v>
      </c>
      <c r="B1352" s="401" t="s">
        <v>7715</v>
      </c>
      <c r="C1352" s="401" t="s">
        <v>7767</v>
      </c>
      <c r="D1352" s="401" t="s">
        <v>7768</v>
      </c>
      <c r="E1352" s="402"/>
      <c r="F1352" s="401"/>
      <c r="G1352" s="401" t="n">
        <v>94201</v>
      </c>
      <c r="H1352" s="401" t="s">
        <v>7773</v>
      </c>
      <c r="I1352" s="401" t="s">
        <v>99</v>
      </c>
      <c r="J1352" s="401" t="s">
        <v>6404</v>
      </c>
      <c r="K1352" s="402" t="n">
        <v>50.84</v>
      </c>
      <c r="L1352" s="401" t="s">
        <v>6405</v>
      </c>
    </row>
    <row r="1353" customFormat="false" ht="13.5" hidden="false" customHeight="false" outlineLevel="0" collapsed="false">
      <c r="A1353" s="401" t="s">
        <v>7714</v>
      </c>
      <c r="B1353" s="401" t="s">
        <v>7715</v>
      </c>
      <c r="C1353" s="401" t="s">
        <v>7767</v>
      </c>
      <c r="D1353" s="401" t="s">
        <v>7768</v>
      </c>
      <c r="E1353" s="402"/>
      <c r="F1353" s="401"/>
      <c r="G1353" s="401" t="n">
        <v>94204</v>
      </c>
      <c r="H1353" s="401" t="s">
        <v>7774</v>
      </c>
      <c r="I1353" s="401" t="s">
        <v>99</v>
      </c>
      <c r="J1353" s="401" t="s">
        <v>6404</v>
      </c>
      <c r="K1353" s="402" t="n">
        <v>56.32</v>
      </c>
      <c r="L1353" s="401" t="s">
        <v>6405</v>
      </c>
    </row>
    <row r="1354" customFormat="false" ht="13.5" hidden="false" customHeight="false" outlineLevel="0" collapsed="false">
      <c r="A1354" s="401" t="s">
        <v>7714</v>
      </c>
      <c r="B1354" s="401" t="s">
        <v>7715</v>
      </c>
      <c r="C1354" s="401" t="s">
        <v>7767</v>
      </c>
      <c r="D1354" s="401" t="s">
        <v>7768</v>
      </c>
      <c r="E1354" s="402"/>
      <c r="F1354" s="401"/>
      <c r="G1354" s="401" t="n">
        <v>94224</v>
      </c>
      <c r="H1354" s="401" t="s">
        <v>7775</v>
      </c>
      <c r="I1354" s="401" t="s">
        <v>82</v>
      </c>
      <c r="J1354" s="401" t="s">
        <v>6476</v>
      </c>
      <c r="K1354" s="402" t="n">
        <v>25.38</v>
      </c>
      <c r="L1354" s="401" t="s">
        <v>6405</v>
      </c>
    </row>
    <row r="1355" customFormat="false" ht="13.5" hidden="false" customHeight="false" outlineLevel="0" collapsed="false">
      <c r="A1355" s="401" t="s">
        <v>7714</v>
      </c>
      <c r="B1355" s="401" t="s">
        <v>7715</v>
      </c>
      <c r="C1355" s="401" t="s">
        <v>7767</v>
      </c>
      <c r="D1355" s="401" t="s">
        <v>7768</v>
      </c>
      <c r="E1355" s="402"/>
      <c r="F1355" s="401"/>
      <c r="G1355" s="401" t="n">
        <v>94226</v>
      </c>
      <c r="H1355" s="401" t="s">
        <v>7776</v>
      </c>
      <c r="I1355" s="401" t="s">
        <v>99</v>
      </c>
      <c r="J1355" s="401" t="s">
        <v>6404</v>
      </c>
      <c r="K1355" s="402" t="n">
        <v>22.04</v>
      </c>
      <c r="L1355" s="401" t="s">
        <v>6405</v>
      </c>
    </row>
    <row r="1356" customFormat="false" ht="13.5" hidden="false" customHeight="false" outlineLevel="0" collapsed="false">
      <c r="A1356" s="401" t="s">
        <v>7714</v>
      </c>
      <c r="B1356" s="401" t="s">
        <v>7715</v>
      </c>
      <c r="C1356" s="401" t="s">
        <v>7767</v>
      </c>
      <c r="D1356" s="401" t="s">
        <v>7768</v>
      </c>
      <c r="E1356" s="402"/>
      <c r="F1356" s="401"/>
      <c r="G1356" s="401" t="n">
        <v>94232</v>
      </c>
      <c r="H1356" s="401" t="s">
        <v>7777</v>
      </c>
      <c r="I1356" s="401" t="s">
        <v>45</v>
      </c>
      <c r="J1356" s="401" t="s">
        <v>6476</v>
      </c>
      <c r="K1356" s="402" t="n">
        <v>2.77</v>
      </c>
      <c r="L1356" s="401" t="s">
        <v>6405</v>
      </c>
    </row>
    <row r="1357" customFormat="false" ht="13.5" hidden="false" customHeight="false" outlineLevel="0" collapsed="false">
      <c r="A1357" s="401" t="s">
        <v>7714</v>
      </c>
      <c r="B1357" s="401" t="s">
        <v>7715</v>
      </c>
      <c r="C1357" s="401" t="s">
        <v>7767</v>
      </c>
      <c r="D1357" s="401" t="s">
        <v>7768</v>
      </c>
      <c r="E1357" s="402"/>
      <c r="F1357" s="401"/>
      <c r="G1357" s="401" t="n">
        <v>94440</v>
      </c>
      <c r="H1357" s="401" t="s">
        <v>7778</v>
      </c>
      <c r="I1357" s="401" t="s">
        <v>99</v>
      </c>
      <c r="J1357" s="401" t="s">
        <v>6404</v>
      </c>
      <c r="K1357" s="402" t="n">
        <v>35.71</v>
      </c>
      <c r="L1357" s="401" t="s">
        <v>6405</v>
      </c>
    </row>
    <row r="1358" customFormat="false" ht="13.5" hidden="false" customHeight="false" outlineLevel="0" collapsed="false">
      <c r="A1358" s="401" t="s">
        <v>7714</v>
      </c>
      <c r="B1358" s="401" t="s">
        <v>7715</v>
      </c>
      <c r="C1358" s="401" t="s">
        <v>7767</v>
      </c>
      <c r="D1358" s="401" t="s">
        <v>7768</v>
      </c>
      <c r="E1358" s="402"/>
      <c r="F1358" s="401"/>
      <c r="G1358" s="401" t="n">
        <v>94441</v>
      </c>
      <c r="H1358" s="401" t="s">
        <v>7779</v>
      </c>
      <c r="I1358" s="401" t="s">
        <v>99</v>
      </c>
      <c r="J1358" s="401" t="s">
        <v>6404</v>
      </c>
      <c r="K1358" s="402" t="n">
        <v>38.94</v>
      </c>
      <c r="L1358" s="401" t="s">
        <v>6405</v>
      </c>
    </row>
    <row r="1359" customFormat="false" ht="13.5" hidden="false" customHeight="false" outlineLevel="0" collapsed="false">
      <c r="A1359" s="401" t="s">
        <v>7714</v>
      </c>
      <c r="B1359" s="401" t="s">
        <v>7715</v>
      </c>
      <c r="C1359" s="401" t="s">
        <v>7767</v>
      </c>
      <c r="D1359" s="401" t="s">
        <v>7768</v>
      </c>
      <c r="E1359" s="402"/>
      <c r="F1359" s="401"/>
      <c r="G1359" s="401" t="n">
        <v>94442</v>
      </c>
      <c r="H1359" s="401" t="s">
        <v>7780</v>
      </c>
      <c r="I1359" s="401" t="s">
        <v>99</v>
      </c>
      <c r="J1359" s="401" t="s">
        <v>6404</v>
      </c>
      <c r="K1359" s="402" t="n">
        <v>35.71</v>
      </c>
      <c r="L1359" s="401" t="s">
        <v>6405</v>
      </c>
    </row>
    <row r="1360" customFormat="false" ht="13.5" hidden="false" customHeight="false" outlineLevel="0" collapsed="false">
      <c r="A1360" s="401" t="s">
        <v>7714</v>
      </c>
      <c r="B1360" s="401" t="s">
        <v>7715</v>
      </c>
      <c r="C1360" s="401" t="s">
        <v>7767</v>
      </c>
      <c r="D1360" s="401" t="s">
        <v>7768</v>
      </c>
      <c r="E1360" s="402"/>
      <c r="F1360" s="401"/>
      <c r="G1360" s="401" t="n">
        <v>94443</v>
      </c>
      <c r="H1360" s="401" t="s">
        <v>7781</v>
      </c>
      <c r="I1360" s="401" t="s">
        <v>99</v>
      </c>
      <c r="J1360" s="401" t="s">
        <v>6404</v>
      </c>
      <c r="K1360" s="402" t="n">
        <v>38.94</v>
      </c>
      <c r="L1360" s="401" t="s">
        <v>6405</v>
      </c>
    </row>
    <row r="1361" customFormat="false" ht="13.5" hidden="false" customHeight="false" outlineLevel="0" collapsed="false">
      <c r="A1361" s="401" t="s">
        <v>7714</v>
      </c>
      <c r="B1361" s="401" t="s">
        <v>7715</v>
      </c>
      <c r="C1361" s="401" t="s">
        <v>7767</v>
      </c>
      <c r="D1361" s="401" t="s">
        <v>7768</v>
      </c>
      <c r="E1361" s="402"/>
      <c r="F1361" s="401"/>
      <c r="G1361" s="401" t="n">
        <v>94445</v>
      </c>
      <c r="H1361" s="401" t="s">
        <v>7782</v>
      </c>
      <c r="I1361" s="401" t="s">
        <v>99</v>
      </c>
      <c r="J1361" s="401" t="s">
        <v>6404</v>
      </c>
      <c r="K1361" s="402" t="n">
        <v>50.84</v>
      </c>
      <c r="L1361" s="401" t="s">
        <v>6405</v>
      </c>
    </row>
    <row r="1362" customFormat="false" ht="13.5" hidden="false" customHeight="false" outlineLevel="0" collapsed="false">
      <c r="A1362" s="401" t="s">
        <v>7714</v>
      </c>
      <c r="B1362" s="401" t="s">
        <v>7715</v>
      </c>
      <c r="C1362" s="401" t="s">
        <v>7767</v>
      </c>
      <c r="D1362" s="401" t="s">
        <v>7768</v>
      </c>
      <c r="E1362" s="402"/>
      <c r="F1362" s="401"/>
      <c r="G1362" s="401" t="n">
        <v>94446</v>
      </c>
      <c r="H1362" s="401" t="s">
        <v>7783</v>
      </c>
      <c r="I1362" s="401" t="s">
        <v>99</v>
      </c>
      <c r="J1362" s="401" t="s">
        <v>6404</v>
      </c>
      <c r="K1362" s="402" t="n">
        <v>56.32</v>
      </c>
      <c r="L1362" s="401" t="s">
        <v>6405</v>
      </c>
    </row>
    <row r="1363" customFormat="false" ht="13.5" hidden="false" customHeight="false" outlineLevel="0" collapsed="false">
      <c r="A1363" s="401" t="s">
        <v>7714</v>
      </c>
      <c r="B1363" s="401" t="s">
        <v>7715</v>
      </c>
      <c r="C1363" s="401" t="s">
        <v>7767</v>
      </c>
      <c r="D1363" s="401" t="s">
        <v>7768</v>
      </c>
      <c r="E1363" s="402"/>
      <c r="F1363" s="401"/>
      <c r="G1363" s="401" t="n">
        <v>94447</v>
      </c>
      <c r="H1363" s="401" t="s">
        <v>7784</v>
      </c>
      <c r="I1363" s="401" t="s">
        <v>99</v>
      </c>
      <c r="J1363" s="401" t="s">
        <v>6404</v>
      </c>
      <c r="K1363" s="402" t="n">
        <v>50.84</v>
      </c>
      <c r="L1363" s="401" t="s">
        <v>6405</v>
      </c>
    </row>
    <row r="1364" customFormat="false" ht="13.5" hidden="false" customHeight="false" outlineLevel="0" collapsed="false">
      <c r="A1364" s="401" t="s">
        <v>7714</v>
      </c>
      <c r="B1364" s="401" t="s">
        <v>7715</v>
      </c>
      <c r="C1364" s="401" t="s">
        <v>7767</v>
      </c>
      <c r="D1364" s="401" t="s">
        <v>7768</v>
      </c>
      <c r="E1364" s="402"/>
      <c r="F1364" s="401"/>
      <c r="G1364" s="401" t="n">
        <v>94448</v>
      </c>
      <c r="H1364" s="401" t="s">
        <v>7785</v>
      </c>
      <c r="I1364" s="401" t="s">
        <v>99</v>
      </c>
      <c r="J1364" s="401" t="s">
        <v>6404</v>
      </c>
      <c r="K1364" s="402" t="n">
        <v>56.32</v>
      </c>
      <c r="L1364" s="401" t="s">
        <v>6405</v>
      </c>
    </row>
    <row r="1365" customFormat="false" ht="13.5" hidden="false" customHeight="false" outlineLevel="0" collapsed="false">
      <c r="A1365" s="401" t="s">
        <v>7714</v>
      </c>
      <c r="B1365" s="401" t="s">
        <v>7715</v>
      </c>
      <c r="C1365" s="401" t="s">
        <v>7786</v>
      </c>
      <c r="D1365" s="401" t="s">
        <v>7787</v>
      </c>
      <c r="E1365" s="402"/>
      <c r="F1365" s="401"/>
      <c r="G1365" s="401" t="n">
        <v>94207</v>
      </c>
      <c r="H1365" s="401" t="s">
        <v>7788</v>
      </c>
      <c r="I1365" s="401" t="s">
        <v>99</v>
      </c>
      <c r="J1365" s="401" t="s">
        <v>6404</v>
      </c>
      <c r="K1365" s="402" t="n">
        <v>46.48</v>
      </c>
      <c r="L1365" s="401" t="s">
        <v>6405</v>
      </c>
    </row>
    <row r="1366" customFormat="false" ht="13.5" hidden="false" customHeight="false" outlineLevel="0" collapsed="false">
      <c r="A1366" s="401" t="s">
        <v>7714</v>
      </c>
      <c r="B1366" s="401" t="s">
        <v>7715</v>
      </c>
      <c r="C1366" s="401" t="s">
        <v>7786</v>
      </c>
      <c r="D1366" s="401" t="s">
        <v>7787</v>
      </c>
      <c r="E1366" s="402"/>
      <c r="F1366" s="401"/>
      <c r="G1366" s="401" t="n">
        <v>94210</v>
      </c>
      <c r="H1366" s="401" t="s">
        <v>7789</v>
      </c>
      <c r="I1366" s="401" t="s">
        <v>99</v>
      </c>
      <c r="J1366" s="401" t="s">
        <v>6404</v>
      </c>
      <c r="K1366" s="402" t="n">
        <v>49.23</v>
      </c>
      <c r="L1366" s="401" t="s">
        <v>6405</v>
      </c>
    </row>
    <row r="1367" customFormat="false" ht="13.5" hidden="false" customHeight="false" outlineLevel="0" collapsed="false">
      <c r="A1367" s="401" t="s">
        <v>7714</v>
      </c>
      <c r="B1367" s="401" t="s">
        <v>7715</v>
      </c>
      <c r="C1367" s="401" t="s">
        <v>7786</v>
      </c>
      <c r="D1367" s="401" t="s">
        <v>7787</v>
      </c>
      <c r="E1367" s="402"/>
      <c r="F1367" s="401"/>
      <c r="G1367" s="401" t="n">
        <v>94218</v>
      </c>
      <c r="H1367" s="401" t="s">
        <v>7790</v>
      </c>
      <c r="I1367" s="401" t="s">
        <v>99</v>
      </c>
      <c r="J1367" s="401" t="s">
        <v>6404</v>
      </c>
      <c r="K1367" s="402" t="n">
        <v>116.42</v>
      </c>
      <c r="L1367" s="401" t="s">
        <v>6405</v>
      </c>
    </row>
    <row r="1368" customFormat="false" ht="13.5" hidden="false" customHeight="false" outlineLevel="0" collapsed="false">
      <c r="A1368" s="401" t="s">
        <v>7714</v>
      </c>
      <c r="B1368" s="401" t="s">
        <v>7715</v>
      </c>
      <c r="C1368" s="401" t="s">
        <v>7791</v>
      </c>
      <c r="D1368" s="401" t="s">
        <v>7792</v>
      </c>
      <c r="E1368" s="402"/>
      <c r="F1368" s="401"/>
      <c r="G1368" s="401" t="n">
        <v>94213</v>
      </c>
      <c r="H1368" s="401" t="s">
        <v>7793</v>
      </c>
      <c r="I1368" s="401" t="s">
        <v>99</v>
      </c>
      <c r="J1368" s="401" t="s">
        <v>6404</v>
      </c>
      <c r="K1368" s="402" t="n">
        <v>88.36</v>
      </c>
      <c r="L1368" s="401" t="s">
        <v>6405</v>
      </c>
    </row>
    <row r="1369" customFormat="false" ht="13.5" hidden="false" customHeight="false" outlineLevel="0" collapsed="false">
      <c r="A1369" s="401" t="s">
        <v>7714</v>
      </c>
      <c r="B1369" s="401" t="s">
        <v>7715</v>
      </c>
      <c r="C1369" s="401" t="s">
        <v>7791</v>
      </c>
      <c r="D1369" s="401" t="s">
        <v>7792</v>
      </c>
      <c r="E1369" s="402"/>
      <c r="F1369" s="401"/>
      <c r="G1369" s="401" t="n">
        <v>94216</v>
      </c>
      <c r="H1369" s="401" t="s">
        <v>7794</v>
      </c>
      <c r="I1369" s="401" t="s">
        <v>99</v>
      </c>
      <c r="J1369" s="401" t="s">
        <v>6404</v>
      </c>
      <c r="K1369" s="402" t="n">
        <v>255.05</v>
      </c>
      <c r="L1369" s="401" t="s">
        <v>6405</v>
      </c>
    </row>
    <row r="1370" customFormat="false" ht="13.5" hidden="false" customHeight="false" outlineLevel="0" collapsed="false">
      <c r="A1370" s="401" t="s">
        <v>7714</v>
      </c>
      <c r="B1370" s="401" t="s">
        <v>7715</v>
      </c>
      <c r="C1370" s="401" t="s">
        <v>7795</v>
      </c>
      <c r="D1370" s="401" t="s">
        <v>7796</v>
      </c>
      <c r="E1370" s="402"/>
      <c r="F1370" s="401"/>
      <c r="G1370" s="401" t="n">
        <v>94219</v>
      </c>
      <c r="H1370" s="401" t="s">
        <v>7797</v>
      </c>
      <c r="I1370" s="401" t="s">
        <v>82</v>
      </c>
      <c r="J1370" s="401" t="s">
        <v>6404</v>
      </c>
      <c r="K1370" s="402" t="n">
        <v>32.83</v>
      </c>
      <c r="L1370" s="401" t="s">
        <v>6405</v>
      </c>
    </row>
    <row r="1371" customFormat="false" ht="13.5" hidden="false" customHeight="false" outlineLevel="0" collapsed="false">
      <c r="A1371" s="401" t="s">
        <v>7714</v>
      </c>
      <c r="B1371" s="401" t="s">
        <v>7715</v>
      </c>
      <c r="C1371" s="401" t="s">
        <v>7795</v>
      </c>
      <c r="D1371" s="401" t="s">
        <v>7796</v>
      </c>
      <c r="E1371" s="402"/>
      <c r="F1371" s="401"/>
      <c r="G1371" s="401" t="n">
        <v>94220</v>
      </c>
      <c r="H1371" s="401" t="s">
        <v>7798</v>
      </c>
      <c r="I1371" s="401" t="s">
        <v>82</v>
      </c>
      <c r="J1371" s="401" t="s">
        <v>6404</v>
      </c>
      <c r="K1371" s="402" t="n">
        <v>53.8</v>
      </c>
      <c r="L1371" s="401" t="s">
        <v>6405</v>
      </c>
    </row>
    <row r="1372" customFormat="false" ht="13.5" hidden="false" customHeight="false" outlineLevel="0" collapsed="false">
      <c r="A1372" s="401" t="s">
        <v>7714</v>
      </c>
      <c r="B1372" s="401" t="s">
        <v>7715</v>
      </c>
      <c r="C1372" s="401" t="s">
        <v>7795</v>
      </c>
      <c r="D1372" s="401" t="s">
        <v>7796</v>
      </c>
      <c r="E1372" s="402"/>
      <c r="F1372" s="401"/>
      <c r="G1372" s="401" t="n">
        <v>94221</v>
      </c>
      <c r="H1372" s="401" t="s">
        <v>7799</v>
      </c>
      <c r="I1372" s="401" t="s">
        <v>82</v>
      </c>
      <c r="J1372" s="401" t="s">
        <v>6404</v>
      </c>
      <c r="K1372" s="402" t="n">
        <v>26.48</v>
      </c>
      <c r="L1372" s="401" t="s">
        <v>6405</v>
      </c>
    </row>
    <row r="1373" customFormat="false" ht="13.5" hidden="false" customHeight="false" outlineLevel="0" collapsed="false">
      <c r="A1373" s="401" t="s">
        <v>7714</v>
      </c>
      <c r="B1373" s="401" t="s">
        <v>7715</v>
      </c>
      <c r="C1373" s="401" t="s">
        <v>7795</v>
      </c>
      <c r="D1373" s="401" t="s">
        <v>7796</v>
      </c>
      <c r="E1373" s="402"/>
      <c r="F1373" s="401"/>
      <c r="G1373" s="401" t="n">
        <v>94222</v>
      </c>
      <c r="H1373" s="401" t="s">
        <v>7800</v>
      </c>
      <c r="I1373" s="401" t="s">
        <v>82</v>
      </c>
      <c r="J1373" s="401" t="s">
        <v>6404</v>
      </c>
      <c r="K1373" s="402" t="n">
        <v>47.45</v>
      </c>
      <c r="L1373" s="401" t="s">
        <v>6405</v>
      </c>
    </row>
    <row r="1374" customFormat="false" ht="13.5" hidden="false" customHeight="false" outlineLevel="0" collapsed="false">
      <c r="A1374" s="401" t="s">
        <v>7714</v>
      </c>
      <c r="B1374" s="401" t="s">
        <v>7715</v>
      </c>
      <c r="C1374" s="401" t="s">
        <v>7801</v>
      </c>
      <c r="D1374" s="401" t="s">
        <v>7802</v>
      </c>
      <c r="E1374" s="402"/>
      <c r="F1374" s="401"/>
      <c r="G1374" s="401" t="n">
        <v>94223</v>
      </c>
      <c r="H1374" s="401" t="s">
        <v>7803</v>
      </c>
      <c r="I1374" s="401" t="s">
        <v>82</v>
      </c>
      <c r="J1374" s="401" t="s">
        <v>6404</v>
      </c>
      <c r="K1374" s="402" t="n">
        <v>83.12</v>
      </c>
      <c r="L1374" s="401" t="s">
        <v>6405</v>
      </c>
    </row>
    <row r="1375" customFormat="false" ht="13.5" hidden="false" customHeight="false" outlineLevel="0" collapsed="false">
      <c r="A1375" s="401" t="s">
        <v>7714</v>
      </c>
      <c r="B1375" s="401" t="s">
        <v>7715</v>
      </c>
      <c r="C1375" s="401" t="s">
        <v>7801</v>
      </c>
      <c r="D1375" s="401" t="s">
        <v>7802</v>
      </c>
      <c r="E1375" s="402"/>
      <c r="F1375" s="401"/>
      <c r="G1375" s="401" t="n">
        <v>94451</v>
      </c>
      <c r="H1375" s="401" t="s">
        <v>7804</v>
      </c>
      <c r="I1375" s="401" t="s">
        <v>82</v>
      </c>
      <c r="J1375" s="401" t="s">
        <v>6404</v>
      </c>
      <c r="K1375" s="402" t="n">
        <v>92</v>
      </c>
      <c r="L1375" s="401" t="s">
        <v>6405</v>
      </c>
    </row>
    <row r="1376" customFormat="false" ht="13.5" hidden="false" customHeight="false" outlineLevel="0" collapsed="false">
      <c r="A1376" s="401" t="s">
        <v>7714</v>
      </c>
      <c r="B1376" s="401" t="s">
        <v>7715</v>
      </c>
      <c r="C1376" s="401" t="s">
        <v>7801</v>
      </c>
      <c r="D1376" s="401" t="s">
        <v>7802</v>
      </c>
      <c r="E1376" s="402"/>
      <c r="F1376" s="401"/>
      <c r="G1376" s="401" t="n">
        <v>100325</v>
      </c>
      <c r="H1376" s="401" t="s">
        <v>7805</v>
      </c>
      <c r="I1376" s="401" t="s">
        <v>82</v>
      </c>
      <c r="J1376" s="401" t="s">
        <v>6404</v>
      </c>
      <c r="K1376" s="402" t="n">
        <v>89.56</v>
      </c>
      <c r="L1376" s="401" t="s">
        <v>6405</v>
      </c>
    </row>
    <row r="1377" customFormat="false" ht="13.5" hidden="false" customHeight="false" outlineLevel="0" collapsed="false">
      <c r="A1377" s="401" t="s">
        <v>7714</v>
      </c>
      <c r="B1377" s="401" t="s">
        <v>7715</v>
      </c>
      <c r="C1377" s="401" t="s">
        <v>7801</v>
      </c>
      <c r="D1377" s="401" t="s">
        <v>7802</v>
      </c>
      <c r="E1377" s="402"/>
      <c r="F1377" s="401"/>
      <c r="G1377" s="401" t="n">
        <v>100327</v>
      </c>
      <c r="H1377" s="401" t="s">
        <v>7806</v>
      </c>
      <c r="I1377" s="401" t="s">
        <v>82</v>
      </c>
      <c r="J1377" s="401" t="s">
        <v>6404</v>
      </c>
      <c r="K1377" s="402" t="n">
        <v>64.04</v>
      </c>
      <c r="L1377" s="401" t="s">
        <v>6405</v>
      </c>
    </row>
    <row r="1378" customFormat="false" ht="13.5" hidden="false" customHeight="false" outlineLevel="0" collapsed="false">
      <c r="A1378" s="401" t="s">
        <v>7714</v>
      </c>
      <c r="B1378" s="401" t="s">
        <v>7715</v>
      </c>
      <c r="C1378" s="401" t="s">
        <v>7801</v>
      </c>
      <c r="D1378" s="401" t="s">
        <v>7802</v>
      </c>
      <c r="E1378" s="402"/>
      <c r="F1378" s="401"/>
      <c r="G1378" s="401" t="n">
        <v>100328</v>
      </c>
      <c r="H1378" s="401" t="s">
        <v>7807</v>
      </c>
      <c r="I1378" s="401" t="s">
        <v>99</v>
      </c>
      <c r="J1378" s="401" t="s">
        <v>6404</v>
      </c>
      <c r="K1378" s="402" t="n">
        <v>13.36</v>
      </c>
      <c r="L1378" s="401" t="s">
        <v>6405</v>
      </c>
    </row>
    <row r="1379" customFormat="false" ht="13.5" hidden="false" customHeight="false" outlineLevel="0" collapsed="false">
      <c r="A1379" s="401" t="s">
        <v>7714</v>
      </c>
      <c r="B1379" s="401" t="s">
        <v>7715</v>
      </c>
      <c r="C1379" s="401" t="s">
        <v>7801</v>
      </c>
      <c r="D1379" s="401" t="s">
        <v>7802</v>
      </c>
      <c r="E1379" s="402"/>
      <c r="F1379" s="401"/>
      <c r="G1379" s="401" t="n">
        <v>100329</v>
      </c>
      <c r="H1379" s="401" t="s">
        <v>7808</v>
      </c>
      <c r="I1379" s="401" t="s">
        <v>99</v>
      </c>
      <c r="J1379" s="401" t="s">
        <v>6404</v>
      </c>
      <c r="K1379" s="402" t="n">
        <v>16.59</v>
      </c>
      <c r="L1379" s="401" t="s">
        <v>6405</v>
      </c>
    </row>
    <row r="1380" customFormat="false" ht="13.5" hidden="false" customHeight="false" outlineLevel="0" collapsed="false">
      <c r="A1380" s="401" t="s">
        <v>7714</v>
      </c>
      <c r="B1380" s="401" t="s">
        <v>7715</v>
      </c>
      <c r="C1380" s="401" t="s">
        <v>7801</v>
      </c>
      <c r="D1380" s="401" t="s">
        <v>7802</v>
      </c>
      <c r="E1380" s="402"/>
      <c r="F1380" s="401"/>
      <c r="G1380" s="401" t="n">
        <v>100330</v>
      </c>
      <c r="H1380" s="401" t="s">
        <v>7809</v>
      </c>
      <c r="I1380" s="401" t="s">
        <v>99</v>
      </c>
      <c r="J1380" s="401" t="s">
        <v>6404</v>
      </c>
      <c r="K1380" s="402" t="n">
        <v>18.14</v>
      </c>
      <c r="L1380" s="401" t="s">
        <v>6405</v>
      </c>
    </row>
    <row r="1381" customFormat="false" ht="13.5" hidden="false" customHeight="false" outlineLevel="0" collapsed="false">
      <c r="A1381" s="401" t="s">
        <v>7714</v>
      </c>
      <c r="B1381" s="401" t="s">
        <v>7715</v>
      </c>
      <c r="C1381" s="401" t="s">
        <v>7801</v>
      </c>
      <c r="D1381" s="401" t="s">
        <v>7802</v>
      </c>
      <c r="E1381" s="402"/>
      <c r="F1381" s="401"/>
      <c r="G1381" s="401" t="n">
        <v>100331</v>
      </c>
      <c r="H1381" s="401" t="s">
        <v>7810</v>
      </c>
      <c r="I1381" s="401" t="s">
        <v>99</v>
      </c>
      <c r="J1381" s="401" t="s">
        <v>6404</v>
      </c>
      <c r="K1381" s="402" t="n">
        <v>23.64</v>
      </c>
      <c r="L1381" s="401" t="s">
        <v>6405</v>
      </c>
    </row>
    <row r="1382" customFormat="false" ht="13.5" hidden="false" customHeight="false" outlineLevel="0" collapsed="false">
      <c r="A1382" s="401" t="s">
        <v>7714</v>
      </c>
      <c r="B1382" s="401" t="s">
        <v>7715</v>
      </c>
      <c r="C1382" s="401" t="s">
        <v>7811</v>
      </c>
      <c r="D1382" s="401" t="s">
        <v>7812</v>
      </c>
      <c r="E1382" s="402"/>
      <c r="F1382" s="401"/>
      <c r="G1382" s="401" t="n">
        <v>100434</v>
      </c>
      <c r="H1382" s="401" t="s">
        <v>7813</v>
      </c>
      <c r="I1382" s="401" t="s">
        <v>82</v>
      </c>
      <c r="J1382" s="401" t="s">
        <v>6404</v>
      </c>
      <c r="K1382" s="402" t="n">
        <v>69.96</v>
      </c>
      <c r="L1382" s="401" t="s">
        <v>6405</v>
      </c>
    </row>
    <row r="1383" customFormat="false" ht="13.5" hidden="false" customHeight="false" outlineLevel="0" collapsed="false">
      <c r="A1383" s="401" t="s">
        <v>7714</v>
      </c>
      <c r="B1383" s="401" t="s">
        <v>7715</v>
      </c>
      <c r="C1383" s="401" t="s">
        <v>7811</v>
      </c>
      <c r="D1383" s="401" t="s">
        <v>7812</v>
      </c>
      <c r="E1383" s="402"/>
      <c r="F1383" s="401"/>
      <c r="G1383" s="401" t="n">
        <v>100435</v>
      </c>
      <c r="H1383" s="401" t="s">
        <v>7814</v>
      </c>
      <c r="I1383" s="401" t="s">
        <v>82</v>
      </c>
      <c r="J1383" s="401" t="s">
        <v>6404</v>
      </c>
      <c r="K1383" s="402" t="n">
        <v>58.58</v>
      </c>
      <c r="L1383" s="401" t="s">
        <v>6405</v>
      </c>
    </row>
    <row r="1384" customFormat="false" ht="13.5" hidden="false" customHeight="false" outlineLevel="0" collapsed="false">
      <c r="A1384" s="401" t="s">
        <v>7714</v>
      </c>
      <c r="B1384" s="401" t="s">
        <v>7715</v>
      </c>
      <c r="C1384" s="401" t="s">
        <v>7815</v>
      </c>
      <c r="D1384" s="401" t="s">
        <v>7816</v>
      </c>
      <c r="E1384" s="402"/>
      <c r="F1384" s="401"/>
      <c r="G1384" s="401" t="n">
        <v>94227</v>
      </c>
      <c r="H1384" s="401" t="s">
        <v>7817</v>
      </c>
      <c r="I1384" s="401" t="s">
        <v>82</v>
      </c>
      <c r="J1384" s="401" t="s">
        <v>6404</v>
      </c>
      <c r="K1384" s="402" t="n">
        <v>70.66</v>
      </c>
      <c r="L1384" s="401" t="s">
        <v>6405</v>
      </c>
    </row>
    <row r="1385" customFormat="false" ht="13.5" hidden="false" customHeight="false" outlineLevel="0" collapsed="false">
      <c r="A1385" s="401" t="s">
        <v>7714</v>
      </c>
      <c r="B1385" s="401" t="s">
        <v>7715</v>
      </c>
      <c r="C1385" s="401" t="s">
        <v>7815</v>
      </c>
      <c r="D1385" s="401" t="s">
        <v>7816</v>
      </c>
      <c r="E1385" s="402"/>
      <c r="F1385" s="401"/>
      <c r="G1385" s="401" t="n">
        <v>94228</v>
      </c>
      <c r="H1385" s="401" t="s">
        <v>7818</v>
      </c>
      <c r="I1385" s="401" t="s">
        <v>82</v>
      </c>
      <c r="J1385" s="401" t="s">
        <v>6404</v>
      </c>
      <c r="K1385" s="402" t="n">
        <v>95.59</v>
      </c>
      <c r="L1385" s="401" t="s">
        <v>6405</v>
      </c>
    </row>
    <row r="1386" customFormat="false" ht="13.5" hidden="false" customHeight="false" outlineLevel="0" collapsed="false">
      <c r="A1386" s="401" t="s">
        <v>7714</v>
      </c>
      <c r="B1386" s="401" t="s">
        <v>7715</v>
      </c>
      <c r="C1386" s="401" t="s">
        <v>7815</v>
      </c>
      <c r="D1386" s="401" t="s">
        <v>7816</v>
      </c>
      <c r="E1386" s="402"/>
      <c r="F1386" s="401"/>
      <c r="G1386" s="401" t="n">
        <v>94229</v>
      </c>
      <c r="H1386" s="401" t="s">
        <v>7819</v>
      </c>
      <c r="I1386" s="401" t="s">
        <v>82</v>
      </c>
      <c r="J1386" s="401" t="s">
        <v>6404</v>
      </c>
      <c r="K1386" s="402" t="n">
        <v>185.3</v>
      </c>
      <c r="L1386" s="401" t="s">
        <v>6405</v>
      </c>
    </row>
    <row r="1387" customFormat="false" ht="13.5" hidden="false" customHeight="false" outlineLevel="0" collapsed="false">
      <c r="A1387" s="401" t="s">
        <v>7714</v>
      </c>
      <c r="B1387" s="401" t="s">
        <v>7715</v>
      </c>
      <c r="C1387" s="401" t="s">
        <v>7820</v>
      </c>
      <c r="D1387" s="401" t="s">
        <v>7821</v>
      </c>
      <c r="E1387" s="402"/>
      <c r="F1387" s="401"/>
      <c r="G1387" s="401" t="n">
        <v>94231</v>
      </c>
      <c r="H1387" s="401" t="s">
        <v>7822</v>
      </c>
      <c r="I1387" s="401" t="s">
        <v>82</v>
      </c>
      <c r="J1387" s="401" t="s">
        <v>6404</v>
      </c>
      <c r="K1387" s="402" t="n">
        <v>57.09</v>
      </c>
      <c r="L1387" s="401" t="s">
        <v>6405</v>
      </c>
    </row>
    <row r="1388" customFormat="false" ht="13.5" hidden="false" customHeight="false" outlineLevel="0" collapsed="false">
      <c r="A1388" s="401" t="s">
        <v>7714</v>
      </c>
      <c r="B1388" s="401" t="s">
        <v>7715</v>
      </c>
      <c r="C1388" s="401" t="s">
        <v>7823</v>
      </c>
      <c r="D1388" s="401" t="s">
        <v>7824</v>
      </c>
      <c r="E1388" s="402"/>
      <c r="F1388" s="401"/>
      <c r="G1388" s="401" t="n">
        <v>94449</v>
      </c>
      <c r="H1388" s="401" t="s">
        <v>7825</v>
      </c>
      <c r="I1388" s="401" t="s">
        <v>99</v>
      </c>
      <c r="J1388" s="401" t="s">
        <v>6404</v>
      </c>
      <c r="K1388" s="402" t="n">
        <v>70.51</v>
      </c>
      <c r="L1388" s="401" t="s">
        <v>6405</v>
      </c>
    </row>
    <row r="1389" customFormat="false" ht="13.5" hidden="false" customHeight="false" outlineLevel="0" collapsed="false">
      <c r="A1389" s="401" t="s">
        <v>7714</v>
      </c>
      <c r="B1389" s="401" t="s">
        <v>7715</v>
      </c>
      <c r="C1389" s="401" t="s">
        <v>7826</v>
      </c>
      <c r="D1389" s="401" t="s">
        <v>7827</v>
      </c>
      <c r="E1389" s="402"/>
      <c r="F1389" s="401"/>
      <c r="G1389" s="401" t="n">
        <v>92255</v>
      </c>
      <c r="H1389" s="401" t="s">
        <v>7828</v>
      </c>
      <c r="I1389" s="401" t="s">
        <v>45</v>
      </c>
      <c r="J1389" s="401" t="s">
        <v>6404</v>
      </c>
      <c r="K1389" s="402" t="n">
        <v>162.78</v>
      </c>
      <c r="L1389" s="401" t="s">
        <v>6405</v>
      </c>
    </row>
    <row r="1390" customFormat="false" ht="13.5" hidden="false" customHeight="false" outlineLevel="0" collapsed="false">
      <c r="A1390" s="401" t="s">
        <v>7714</v>
      </c>
      <c r="B1390" s="401" t="s">
        <v>7715</v>
      </c>
      <c r="C1390" s="401" t="s">
        <v>7826</v>
      </c>
      <c r="D1390" s="401" t="s">
        <v>7827</v>
      </c>
      <c r="E1390" s="402"/>
      <c r="F1390" s="401"/>
      <c r="G1390" s="401" t="n">
        <v>92256</v>
      </c>
      <c r="H1390" s="401" t="s">
        <v>7829</v>
      </c>
      <c r="I1390" s="401" t="s">
        <v>45</v>
      </c>
      <c r="J1390" s="401" t="s">
        <v>6404</v>
      </c>
      <c r="K1390" s="402" t="n">
        <v>199.24</v>
      </c>
      <c r="L1390" s="401" t="s">
        <v>6405</v>
      </c>
    </row>
    <row r="1391" customFormat="false" ht="13.5" hidden="false" customHeight="false" outlineLevel="0" collapsed="false">
      <c r="A1391" s="401" t="s">
        <v>7714</v>
      </c>
      <c r="B1391" s="401" t="s">
        <v>7715</v>
      </c>
      <c r="C1391" s="401" t="s">
        <v>7826</v>
      </c>
      <c r="D1391" s="401" t="s">
        <v>7827</v>
      </c>
      <c r="E1391" s="402"/>
      <c r="F1391" s="401"/>
      <c r="G1391" s="401" t="n">
        <v>92257</v>
      </c>
      <c r="H1391" s="401" t="s">
        <v>7830</v>
      </c>
      <c r="I1391" s="401" t="s">
        <v>45</v>
      </c>
      <c r="J1391" s="401" t="s">
        <v>6404</v>
      </c>
      <c r="K1391" s="402" t="n">
        <v>235.37</v>
      </c>
      <c r="L1391" s="401" t="s">
        <v>6405</v>
      </c>
    </row>
    <row r="1392" customFormat="false" ht="13.5" hidden="false" customHeight="false" outlineLevel="0" collapsed="false">
      <c r="A1392" s="401" t="s">
        <v>7714</v>
      </c>
      <c r="B1392" s="401" t="s">
        <v>7715</v>
      </c>
      <c r="C1392" s="401" t="s">
        <v>7826</v>
      </c>
      <c r="D1392" s="401" t="s">
        <v>7827</v>
      </c>
      <c r="E1392" s="402"/>
      <c r="F1392" s="401"/>
      <c r="G1392" s="401" t="n">
        <v>92258</v>
      </c>
      <c r="H1392" s="401" t="s">
        <v>7831</v>
      </c>
      <c r="I1392" s="401" t="s">
        <v>45</v>
      </c>
      <c r="J1392" s="401" t="s">
        <v>6404</v>
      </c>
      <c r="K1392" s="402" t="n">
        <v>293.46</v>
      </c>
      <c r="L1392" s="401" t="s">
        <v>6405</v>
      </c>
    </row>
    <row r="1393" customFormat="false" ht="13.5" hidden="false" customHeight="false" outlineLevel="0" collapsed="false">
      <c r="A1393" s="401" t="s">
        <v>7714</v>
      </c>
      <c r="B1393" s="401" t="s">
        <v>7715</v>
      </c>
      <c r="C1393" s="401" t="s">
        <v>7826</v>
      </c>
      <c r="D1393" s="401" t="s">
        <v>7827</v>
      </c>
      <c r="E1393" s="402"/>
      <c r="F1393" s="401"/>
      <c r="G1393" s="401" t="n">
        <v>92568</v>
      </c>
      <c r="H1393" s="401" t="s">
        <v>7832</v>
      </c>
      <c r="I1393" s="401" t="s">
        <v>99</v>
      </c>
      <c r="J1393" s="401" t="s">
        <v>6404</v>
      </c>
      <c r="K1393" s="402" t="n">
        <v>198.15</v>
      </c>
      <c r="L1393" s="401" t="s">
        <v>6405</v>
      </c>
    </row>
    <row r="1394" customFormat="false" ht="13.5" hidden="false" customHeight="false" outlineLevel="0" collapsed="false">
      <c r="A1394" s="401" t="s">
        <v>7714</v>
      </c>
      <c r="B1394" s="401" t="s">
        <v>7715</v>
      </c>
      <c r="C1394" s="401" t="s">
        <v>7826</v>
      </c>
      <c r="D1394" s="401" t="s">
        <v>7827</v>
      </c>
      <c r="E1394" s="402"/>
      <c r="F1394" s="401"/>
      <c r="G1394" s="401" t="n">
        <v>92569</v>
      </c>
      <c r="H1394" s="401" t="s">
        <v>7833</v>
      </c>
      <c r="I1394" s="401" t="s">
        <v>99</v>
      </c>
      <c r="J1394" s="401" t="s">
        <v>6404</v>
      </c>
      <c r="K1394" s="402" t="n">
        <v>112.26</v>
      </c>
      <c r="L1394" s="401" t="s">
        <v>6405</v>
      </c>
    </row>
    <row r="1395" customFormat="false" ht="13.5" hidden="false" customHeight="false" outlineLevel="0" collapsed="false">
      <c r="A1395" s="401" t="s">
        <v>7714</v>
      </c>
      <c r="B1395" s="401" t="s">
        <v>7715</v>
      </c>
      <c r="C1395" s="401" t="s">
        <v>7826</v>
      </c>
      <c r="D1395" s="401" t="s">
        <v>7827</v>
      </c>
      <c r="E1395" s="402"/>
      <c r="F1395" s="401"/>
      <c r="G1395" s="401" t="n">
        <v>92570</v>
      </c>
      <c r="H1395" s="401" t="s">
        <v>7834</v>
      </c>
      <c r="I1395" s="401" t="s">
        <v>99</v>
      </c>
      <c r="J1395" s="401" t="s">
        <v>6404</v>
      </c>
      <c r="K1395" s="402" t="n">
        <v>72.32</v>
      </c>
      <c r="L1395" s="401" t="s">
        <v>6405</v>
      </c>
    </row>
    <row r="1396" customFormat="false" ht="13.5" hidden="false" customHeight="false" outlineLevel="0" collapsed="false">
      <c r="A1396" s="401" t="s">
        <v>7714</v>
      </c>
      <c r="B1396" s="401" t="s">
        <v>7715</v>
      </c>
      <c r="C1396" s="401" t="s">
        <v>7826</v>
      </c>
      <c r="D1396" s="401" t="s">
        <v>7827</v>
      </c>
      <c r="E1396" s="402"/>
      <c r="F1396" s="401"/>
      <c r="G1396" s="401" t="n">
        <v>92571</v>
      </c>
      <c r="H1396" s="401" t="s">
        <v>7835</v>
      </c>
      <c r="I1396" s="401" t="s">
        <v>99</v>
      </c>
      <c r="J1396" s="401" t="s">
        <v>6404</v>
      </c>
      <c r="K1396" s="402" t="n">
        <v>206.05</v>
      </c>
      <c r="L1396" s="401" t="s">
        <v>6405</v>
      </c>
    </row>
    <row r="1397" customFormat="false" ht="13.5" hidden="false" customHeight="false" outlineLevel="0" collapsed="false">
      <c r="A1397" s="401" t="s">
        <v>7714</v>
      </c>
      <c r="B1397" s="401" t="s">
        <v>7715</v>
      </c>
      <c r="C1397" s="401" t="s">
        <v>7826</v>
      </c>
      <c r="D1397" s="401" t="s">
        <v>7827</v>
      </c>
      <c r="E1397" s="402"/>
      <c r="F1397" s="401"/>
      <c r="G1397" s="401" t="n">
        <v>92572</v>
      </c>
      <c r="H1397" s="401" t="s">
        <v>7836</v>
      </c>
      <c r="I1397" s="401" t="s">
        <v>99</v>
      </c>
      <c r="J1397" s="401" t="s">
        <v>6404</v>
      </c>
      <c r="K1397" s="402" t="n">
        <v>125.94</v>
      </c>
      <c r="L1397" s="401" t="s">
        <v>6405</v>
      </c>
    </row>
    <row r="1398" customFormat="false" ht="13.5" hidden="false" customHeight="false" outlineLevel="0" collapsed="false">
      <c r="A1398" s="401" t="s">
        <v>7714</v>
      </c>
      <c r="B1398" s="401" t="s">
        <v>7715</v>
      </c>
      <c r="C1398" s="401" t="s">
        <v>7826</v>
      </c>
      <c r="D1398" s="401" t="s">
        <v>7827</v>
      </c>
      <c r="E1398" s="402"/>
      <c r="F1398" s="401"/>
      <c r="G1398" s="401" t="n">
        <v>92573</v>
      </c>
      <c r="H1398" s="401" t="s">
        <v>7837</v>
      </c>
      <c r="I1398" s="401" t="s">
        <v>99</v>
      </c>
      <c r="J1398" s="401" t="s">
        <v>6404</v>
      </c>
      <c r="K1398" s="402" t="n">
        <v>75.53</v>
      </c>
      <c r="L1398" s="401" t="s">
        <v>6405</v>
      </c>
    </row>
    <row r="1399" customFormat="false" ht="13.5" hidden="false" customHeight="false" outlineLevel="0" collapsed="false">
      <c r="A1399" s="401" t="s">
        <v>7714</v>
      </c>
      <c r="B1399" s="401" t="s">
        <v>7715</v>
      </c>
      <c r="C1399" s="401" t="s">
        <v>7826</v>
      </c>
      <c r="D1399" s="401" t="s">
        <v>7827</v>
      </c>
      <c r="E1399" s="402"/>
      <c r="F1399" s="401"/>
      <c r="G1399" s="401" t="n">
        <v>92574</v>
      </c>
      <c r="H1399" s="401" t="s">
        <v>7838</v>
      </c>
      <c r="I1399" s="401" t="s">
        <v>99</v>
      </c>
      <c r="J1399" s="401" t="s">
        <v>6404</v>
      </c>
      <c r="K1399" s="402" t="n">
        <v>200.81</v>
      </c>
      <c r="L1399" s="401" t="s">
        <v>6405</v>
      </c>
    </row>
    <row r="1400" customFormat="false" ht="13.5" hidden="false" customHeight="false" outlineLevel="0" collapsed="false">
      <c r="A1400" s="401" t="s">
        <v>7714</v>
      </c>
      <c r="B1400" s="401" t="s">
        <v>7715</v>
      </c>
      <c r="C1400" s="401" t="s">
        <v>7826</v>
      </c>
      <c r="D1400" s="401" t="s">
        <v>7827</v>
      </c>
      <c r="E1400" s="402"/>
      <c r="F1400" s="401"/>
      <c r="G1400" s="401" t="n">
        <v>92575</v>
      </c>
      <c r="H1400" s="401" t="s">
        <v>7839</v>
      </c>
      <c r="I1400" s="401" t="s">
        <v>99</v>
      </c>
      <c r="J1400" s="401" t="s">
        <v>6404</v>
      </c>
      <c r="K1400" s="402" t="n">
        <v>102.21</v>
      </c>
      <c r="L1400" s="401" t="s">
        <v>6405</v>
      </c>
    </row>
    <row r="1401" customFormat="false" ht="13.5" hidden="false" customHeight="false" outlineLevel="0" collapsed="false">
      <c r="A1401" s="401" t="s">
        <v>7714</v>
      </c>
      <c r="B1401" s="401" t="s">
        <v>7715</v>
      </c>
      <c r="C1401" s="401" t="s">
        <v>7826</v>
      </c>
      <c r="D1401" s="401" t="s">
        <v>7827</v>
      </c>
      <c r="E1401" s="402"/>
      <c r="F1401" s="401"/>
      <c r="G1401" s="401" t="n">
        <v>92576</v>
      </c>
      <c r="H1401" s="401" t="s">
        <v>7840</v>
      </c>
      <c r="I1401" s="401" t="s">
        <v>99</v>
      </c>
      <c r="J1401" s="401" t="s">
        <v>6404</v>
      </c>
      <c r="K1401" s="402" t="n">
        <v>56.86</v>
      </c>
      <c r="L1401" s="401" t="s">
        <v>6405</v>
      </c>
    </row>
    <row r="1402" customFormat="false" ht="13.5" hidden="false" customHeight="false" outlineLevel="0" collapsed="false">
      <c r="A1402" s="401" t="s">
        <v>7714</v>
      </c>
      <c r="B1402" s="401" t="s">
        <v>7715</v>
      </c>
      <c r="C1402" s="401" t="s">
        <v>7826</v>
      </c>
      <c r="D1402" s="401" t="s">
        <v>7827</v>
      </c>
      <c r="E1402" s="402"/>
      <c r="F1402" s="401"/>
      <c r="G1402" s="401" t="n">
        <v>92577</v>
      </c>
      <c r="H1402" s="401" t="s">
        <v>7841</v>
      </c>
      <c r="I1402" s="401" t="s">
        <v>99</v>
      </c>
      <c r="J1402" s="401" t="s">
        <v>6404</v>
      </c>
      <c r="K1402" s="402" t="n">
        <v>209.53</v>
      </c>
      <c r="L1402" s="401" t="s">
        <v>6405</v>
      </c>
    </row>
    <row r="1403" customFormat="false" ht="13.5" hidden="false" customHeight="false" outlineLevel="0" collapsed="false">
      <c r="A1403" s="401" t="s">
        <v>7714</v>
      </c>
      <c r="B1403" s="401" t="s">
        <v>7715</v>
      </c>
      <c r="C1403" s="401" t="s">
        <v>7826</v>
      </c>
      <c r="D1403" s="401" t="s">
        <v>7827</v>
      </c>
      <c r="E1403" s="402"/>
      <c r="F1403" s="401"/>
      <c r="G1403" s="401" t="n">
        <v>92578</v>
      </c>
      <c r="H1403" s="401" t="s">
        <v>7842</v>
      </c>
      <c r="I1403" s="401" t="s">
        <v>99</v>
      </c>
      <c r="J1403" s="401" t="s">
        <v>6404</v>
      </c>
      <c r="K1403" s="402" t="n">
        <v>106.97</v>
      </c>
      <c r="L1403" s="401" t="s">
        <v>6405</v>
      </c>
    </row>
    <row r="1404" customFormat="false" ht="13.5" hidden="false" customHeight="false" outlineLevel="0" collapsed="false">
      <c r="A1404" s="401" t="s">
        <v>7714</v>
      </c>
      <c r="B1404" s="401" t="s">
        <v>7715</v>
      </c>
      <c r="C1404" s="401" t="s">
        <v>7826</v>
      </c>
      <c r="D1404" s="401" t="s">
        <v>7827</v>
      </c>
      <c r="E1404" s="402"/>
      <c r="F1404" s="401"/>
      <c r="G1404" s="401" t="n">
        <v>92579</v>
      </c>
      <c r="H1404" s="401" t="s">
        <v>7843</v>
      </c>
      <c r="I1404" s="401" t="s">
        <v>99</v>
      </c>
      <c r="J1404" s="401" t="s">
        <v>6404</v>
      </c>
      <c r="K1404" s="402" t="n">
        <v>59.43</v>
      </c>
      <c r="L1404" s="401" t="s">
        <v>6405</v>
      </c>
    </row>
    <row r="1405" customFormat="false" ht="13.5" hidden="false" customHeight="false" outlineLevel="0" collapsed="false">
      <c r="A1405" s="401" t="s">
        <v>7714</v>
      </c>
      <c r="B1405" s="401" t="s">
        <v>7715</v>
      </c>
      <c r="C1405" s="401" t="s">
        <v>7826</v>
      </c>
      <c r="D1405" s="401" t="s">
        <v>7827</v>
      </c>
      <c r="E1405" s="402"/>
      <c r="F1405" s="401"/>
      <c r="G1405" s="401" t="n">
        <v>92580</v>
      </c>
      <c r="H1405" s="401" t="s">
        <v>7844</v>
      </c>
      <c r="I1405" s="401" t="s">
        <v>99</v>
      </c>
      <c r="J1405" s="401" t="s">
        <v>6404</v>
      </c>
      <c r="K1405" s="402" t="n">
        <v>73.5</v>
      </c>
      <c r="L1405" s="401" t="s">
        <v>6405</v>
      </c>
    </row>
    <row r="1406" customFormat="false" ht="13.5" hidden="false" customHeight="false" outlineLevel="0" collapsed="false">
      <c r="A1406" s="401" t="s">
        <v>7714</v>
      </c>
      <c r="B1406" s="401" t="s">
        <v>7715</v>
      </c>
      <c r="C1406" s="401" t="s">
        <v>7826</v>
      </c>
      <c r="D1406" s="401" t="s">
        <v>7827</v>
      </c>
      <c r="E1406" s="402"/>
      <c r="F1406" s="401"/>
      <c r="G1406" s="401" t="n">
        <v>92581</v>
      </c>
      <c r="H1406" s="401" t="s">
        <v>7845</v>
      </c>
      <c r="I1406" s="401" t="s">
        <v>99</v>
      </c>
      <c r="J1406" s="401" t="s">
        <v>6404</v>
      </c>
      <c r="K1406" s="402" t="n">
        <v>77.45</v>
      </c>
      <c r="L1406" s="401" t="s">
        <v>6405</v>
      </c>
    </row>
    <row r="1407" customFormat="false" ht="13.5" hidden="false" customHeight="false" outlineLevel="0" collapsed="false">
      <c r="A1407" s="401" t="s">
        <v>7714</v>
      </c>
      <c r="B1407" s="401" t="s">
        <v>7715</v>
      </c>
      <c r="C1407" s="401" t="s">
        <v>7826</v>
      </c>
      <c r="D1407" s="401" t="s">
        <v>7827</v>
      </c>
      <c r="E1407" s="402"/>
      <c r="F1407" s="401"/>
      <c r="G1407" s="401" t="n">
        <v>92582</v>
      </c>
      <c r="H1407" s="401" t="s">
        <v>7846</v>
      </c>
      <c r="I1407" s="401" t="s">
        <v>45</v>
      </c>
      <c r="J1407" s="401" t="s">
        <v>6404</v>
      </c>
      <c r="K1407" s="402" t="n">
        <v>995.08</v>
      </c>
      <c r="L1407" s="401" t="s">
        <v>6405</v>
      </c>
    </row>
    <row r="1408" customFormat="false" ht="13.5" hidden="false" customHeight="false" outlineLevel="0" collapsed="false">
      <c r="A1408" s="401" t="s">
        <v>7714</v>
      </c>
      <c r="B1408" s="401" t="s">
        <v>7715</v>
      </c>
      <c r="C1408" s="401" t="s">
        <v>7826</v>
      </c>
      <c r="D1408" s="401" t="s">
        <v>7827</v>
      </c>
      <c r="E1408" s="402"/>
      <c r="F1408" s="401"/>
      <c r="G1408" s="401" t="n">
        <v>92584</v>
      </c>
      <c r="H1408" s="401" t="s">
        <v>7847</v>
      </c>
      <c r="I1408" s="401" t="s">
        <v>45</v>
      </c>
      <c r="J1408" s="401" t="s">
        <v>6404</v>
      </c>
      <c r="K1408" s="402" t="n">
        <v>1198.21</v>
      </c>
      <c r="L1408" s="401" t="s">
        <v>6405</v>
      </c>
    </row>
    <row r="1409" customFormat="false" ht="13.5" hidden="false" customHeight="false" outlineLevel="0" collapsed="false">
      <c r="A1409" s="401" t="s">
        <v>7714</v>
      </c>
      <c r="B1409" s="401" t="s">
        <v>7715</v>
      </c>
      <c r="C1409" s="401" t="s">
        <v>7826</v>
      </c>
      <c r="D1409" s="401" t="s">
        <v>7827</v>
      </c>
      <c r="E1409" s="402"/>
      <c r="F1409" s="401"/>
      <c r="G1409" s="401" t="n">
        <v>92586</v>
      </c>
      <c r="H1409" s="401" t="s">
        <v>7848</v>
      </c>
      <c r="I1409" s="401" t="s">
        <v>45</v>
      </c>
      <c r="J1409" s="401" t="s">
        <v>6404</v>
      </c>
      <c r="K1409" s="402" t="n">
        <v>1401.35</v>
      </c>
      <c r="L1409" s="401" t="s">
        <v>6405</v>
      </c>
    </row>
    <row r="1410" customFormat="false" ht="13.5" hidden="false" customHeight="false" outlineLevel="0" collapsed="false">
      <c r="A1410" s="401" t="s">
        <v>7714</v>
      </c>
      <c r="B1410" s="401" t="s">
        <v>7715</v>
      </c>
      <c r="C1410" s="401" t="s">
        <v>7826</v>
      </c>
      <c r="D1410" s="401" t="s">
        <v>7827</v>
      </c>
      <c r="E1410" s="402"/>
      <c r="F1410" s="401"/>
      <c r="G1410" s="401" t="n">
        <v>92588</v>
      </c>
      <c r="H1410" s="401" t="s">
        <v>7849</v>
      </c>
      <c r="I1410" s="401" t="s">
        <v>45</v>
      </c>
      <c r="J1410" s="401" t="s">
        <v>6404</v>
      </c>
      <c r="K1410" s="402" t="n">
        <v>1766.23</v>
      </c>
      <c r="L1410" s="401" t="s">
        <v>6405</v>
      </c>
    </row>
    <row r="1411" customFormat="false" ht="13.5" hidden="false" customHeight="false" outlineLevel="0" collapsed="false">
      <c r="A1411" s="401" t="s">
        <v>7714</v>
      </c>
      <c r="B1411" s="401" t="s">
        <v>7715</v>
      </c>
      <c r="C1411" s="401" t="s">
        <v>7826</v>
      </c>
      <c r="D1411" s="401" t="s">
        <v>7827</v>
      </c>
      <c r="E1411" s="402"/>
      <c r="F1411" s="401"/>
      <c r="G1411" s="401" t="n">
        <v>92590</v>
      </c>
      <c r="H1411" s="401" t="s">
        <v>7850</v>
      </c>
      <c r="I1411" s="401" t="s">
        <v>45</v>
      </c>
      <c r="J1411" s="401" t="s">
        <v>6404</v>
      </c>
      <c r="K1411" s="402" t="n">
        <v>1969.36</v>
      </c>
      <c r="L1411" s="401" t="s">
        <v>6405</v>
      </c>
    </row>
    <row r="1412" customFormat="false" ht="13.5" hidden="false" customHeight="false" outlineLevel="0" collapsed="false">
      <c r="A1412" s="401" t="s">
        <v>7714</v>
      </c>
      <c r="B1412" s="401" t="s">
        <v>7715</v>
      </c>
      <c r="C1412" s="401" t="s">
        <v>7826</v>
      </c>
      <c r="D1412" s="401" t="s">
        <v>7827</v>
      </c>
      <c r="E1412" s="402"/>
      <c r="F1412" s="401"/>
      <c r="G1412" s="401" t="n">
        <v>92592</v>
      </c>
      <c r="H1412" s="401" t="s">
        <v>7851</v>
      </c>
      <c r="I1412" s="401" t="s">
        <v>45</v>
      </c>
      <c r="J1412" s="401" t="s">
        <v>6404</v>
      </c>
      <c r="K1412" s="402" t="n">
        <v>2208.62</v>
      </c>
      <c r="L1412" s="401" t="s">
        <v>6405</v>
      </c>
    </row>
    <row r="1413" customFormat="false" ht="13.5" hidden="false" customHeight="false" outlineLevel="0" collapsed="false">
      <c r="A1413" s="401" t="s">
        <v>7714</v>
      </c>
      <c r="B1413" s="401" t="s">
        <v>7715</v>
      </c>
      <c r="C1413" s="401" t="s">
        <v>7826</v>
      </c>
      <c r="D1413" s="401" t="s">
        <v>7827</v>
      </c>
      <c r="E1413" s="402"/>
      <c r="F1413" s="401"/>
      <c r="G1413" s="401" t="n">
        <v>92593</v>
      </c>
      <c r="H1413" s="401" t="s">
        <v>7852</v>
      </c>
      <c r="I1413" s="401" t="s">
        <v>161</v>
      </c>
      <c r="J1413" s="401" t="s">
        <v>6404</v>
      </c>
      <c r="K1413" s="402" t="n">
        <v>16.79</v>
      </c>
      <c r="L1413" s="401" t="s">
        <v>6405</v>
      </c>
    </row>
    <row r="1414" customFormat="false" ht="13.5" hidden="false" customHeight="false" outlineLevel="0" collapsed="false">
      <c r="A1414" s="401" t="s">
        <v>7714</v>
      </c>
      <c r="B1414" s="401" t="s">
        <v>7715</v>
      </c>
      <c r="C1414" s="401" t="s">
        <v>7826</v>
      </c>
      <c r="D1414" s="401" t="s">
        <v>7827</v>
      </c>
      <c r="E1414" s="402"/>
      <c r="F1414" s="401"/>
      <c r="G1414" s="401" t="n">
        <v>92594</v>
      </c>
      <c r="H1414" s="401" t="s">
        <v>7853</v>
      </c>
      <c r="I1414" s="401" t="s">
        <v>45</v>
      </c>
      <c r="J1414" s="401" t="s">
        <v>6404</v>
      </c>
      <c r="K1414" s="402" t="n">
        <v>2588.42</v>
      </c>
      <c r="L1414" s="401" t="s">
        <v>6405</v>
      </c>
    </row>
    <row r="1415" customFormat="false" ht="13.5" hidden="false" customHeight="false" outlineLevel="0" collapsed="false">
      <c r="A1415" s="401" t="s">
        <v>7714</v>
      </c>
      <c r="B1415" s="401" t="s">
        <v>7715</v>
      </c>
      <c r="C1415" s="401" t="s">
        <v>7826</v>
      </c>
      <c r="D1415" s="401" t="s">
        <v>7827</v>
      </c>
      <c r="E1415" s="402"/>
      <c r="F1415" s="401"/>
      <c r="G1415" s="401" t="n">
        <v>92596</v>
      </c>
      <c r="H1415" s="401" t="s">
        <v>7854</v>
      </c>
      <c r="I1415" s="401" t="s">
        <v>45</v>
      </c>
      <c r="J1415" s="401" t="s">
        <v>6404</v>
      </c>
      <c r="K1415" s="402" t="n">
        <v>2858.35</v>
      </c>
      <c r="L1415" s="401" t="s">
        <v>6405</v>
      </c>
    </row>
    <row r="1416" customFormat="false" ht="13.5" hidden="false" customHeight="false" outlineLevel="0" collapsed="false">
      <c r="A1416" s="401" t="s">
        <v>7714</v>
      </c>
      <c r="B1416" s="401" t="s">
        <v>7715</v>
      </c>
      <c r="C1416" s="401" t="s">
        <v>7826</v>
      </c>
      <c r="D1416" s="401" t="s">
        <v>7827</v>
      </c>
      <c r="E1416" s="402"/>
      <c r="F1416" s="401"/>
      <c r="G1416" s="401" t="n">
        <v>92598</v>
      </c>
      <c r="H1416" s="401" t="s">
        <v>7855</v>
      </c>
      <c r="I1416" s="401" t="s">
        <v>45</v>
      </c>
      <c r="J1416" s="401" t="s">
        <v>6404</v>
      </c>
      <c r="K1416" s="402" t="n">
        <v>3061.48</v>
      </c>
      <c r="L1416" s="401" t="s">
        <v>6405</v>
      </c>
    </row>
    <row r="1417" customFormat="false" ht="13.5" hidden="false" customHeight="false" outlineLevel="0" collapsed="false">
      <c r="A1417" s="401" t="s">
        <v>7714</v>
      </c>
      <c r="B1417" s="401" t="s">
        <v>7715</v>
      </c>
      <c r="C1417" s="401" t="s">
        <v>7826</v>
      </c>
      <c r="D1417" s="401" t="s">
        <v>7827</v>
      </c>
      <c r="E1417" s="402"/>
      <c r="F1417" s="401"/>
      <c r="G1417" s="401" t="n">
        <v>92600</v>
      </c>
      <c r="H1417" s="401" t="s">
        <v>7856</v>
      </c>
      <c r="I1417" s="401" t="s">
        <v>45</v>
      </c>
      <c r="J1417" s="401" t="s">
        <v>6404</v>
      </c>
      <c r="K1417" s="402" t="n">
        <v>3316.01</v>
      </c>
      <c r="L1417" s="401" t="s">
        <v>6405</v>
      </c>
    </row>
    <row r="1418" customFormat="false" ht="13.5" hidden="false" customHeight="false" outlineLevel="0" collapsed="false">
      <c r="A1418" s="401" t="s">
        <v>7714</v>
      </c>
      <c r="B1418" s="401" t="s">
        <v>7715</v>
      </c>
      <c r="C1418" s="401" t="s">
        <v>7826</v>
      </c>
      <c r="D1418" s="401" t="s">
        <v>7827</v>
      </c>
      <c r="E1418" s="402"/>
      <c r="F1418" s="401"/>
      <c r="G1418" s="401" t="n">
        <v>92602</v>
      </c>
      <c r="H1418" s="401" t="s">
        <v>7857</v>
      </c>
      <c r="I1418" s="401" t="s">
        <v>45</v>
      </c>
      <c r="J1418" s="401" t="s">
        <v>6404</v>
      </c>
      <c r="K1418" s="402" t="n">
        <v>995.08</v>
      </c>
      <c r="L1418" s="401" t="s">
        <v>6405</v>
      </c>
    </row>
    <row r="1419" customFormat="false" ht="13.5" hidden="false" customHeight="false" outlineLevel="0" collapsed="false">
      <c r="A1419" s="401" t="s">
        <v>7714</v>
      </c>
      <c r="B1419" s="401" t="s">
        <v>7715</v>
      </c>
      <c r="C1419" s="401" t="s">
        <v>7826</v>
      </c>
      <c r="D1419" s="401" t="s">
        <v>7827</v>
      </c>
      <c r="E1419" s="402"/>
      <c r="F1419" s="401"/>
      <c r="G1419" s="401" t="n">
        <v>92604</v>
      </c>
      <c r="H1419" s="401" t="s">
        <v>7858</v>
      </c>
      <c r="I1419" s="401" t="s">
        <v>45</v>
      </c>
      <c r="J1419" s="401" t="s">
        <v>6404</v>
      </c>
      <c r="K1419" s="402" t="n">
        <v>1146.82</v>
      </c>
      <c r="L1419" s="401" t="s">
        <v>6405</v>
      </c>
    </row>
    <row r="1420" customFormat="false" ht="13.5" hidden="false" customHeight="false" outlineLevel="0" collapsed="false">
      <c r="A1420" s="401" t="s">
        <v>7714</v>
      </c>
      <c r="B1420" s="401" t="s">
        <v>7715</v>
      </c>
      <c r="C1420" s="401" t="s">
        <v>7826</v>
      </c>
      <c r="D1420" s="401" t="s">
        <v>7827</v>
      </c>
      <c r="E1420" s="402"/>
      <c r="F1420" s="401"/>
      <c r="G1420" s="401" t="n">
        <v>92606</v>
      </c>
      <c r="H1420" s="401" t="s">
        <v>7859</v>
      </c>
      <c r="I1420" s="401" t="s">
        <v>45</v>
      </c>
      <c r="J1420" s="401" t="s">
        <v>6404</v>
      </c>
      <c r="K1420" s="402" t="n">
        <v>1349.96</v>
      </c>
      <c r="L1420" s="401" t="s">
        <v>6405</v>
      </c>
    </row>
    <row r="1421" customFormat="false" ht="13.5" hidden="false" customHeight="false" outlineLevel="0" collapsed="false">
      <c r="A1421" s="401" t="s">
        <v>7714</v>
      </c>
      <c r="B1421" s="401" t="s">
        <v>7715</v>
      </c>
      <c r="C1421" s="401" t="s">
        <v>7826</v>
      </c>
      <c r="D1421" s="401" t="s">
        <v>7827</v>
      </c>
      <c r="E1421" s="402"/>
      <c r="F1421" s="401"/>
      <c r="G1421" s="401" t="n">
        <v>92608</v>
      </c>
      <c r="H1421" s="401" t="s">
        <v>7860</v>
      </c>
      <c r="I1421" s="401" t="s">
        <v>45</v>
      </c>
      <c r="J1421" s="401" t="s">
        <v>6404</v>
      </c>
      <c r="K1421" s="402" t="n">
        <v>1663.45</v>
      </c>
      <c r="L1421" s="401" t="s">
        <v>6405</v>
      </c>
    </row>
    <row r="1422" customFormat="false" ht="13.5" hidden="false" customHeight="false" outlineLevel="0" collapsed="false">
      <c r="A1422" s="401" t="s">
        <v>7714</v>
      </c>
      <c r="B1422" s="401" t="s">
        <v>7715</v>
      </c>
      <c r="C1422" s="401" t="s">
        <v>7826</v>
      </c>
      <c r="D1422" s="401" t="s">
        <v>7827</v>
      </c>
      <c r="E1422" s="402"/>
      <c r="F1422" s="401"/>
      <c r="G1422" s="401" t="n">
        <v>92610</v>
      </c>
      <c r="H1422" s="401" t="s">
        <v>7861</v>
      </c>
      <c r="I1422" s="401" t="s">
        <v>45</v>
      </c>
      <c r="J1422" s="401" t="s">
        <v>6404</v>
      </c>
      <c r="K1422" s="402" t="n">
        <v>1866.59</v>
      </c>
      <c r="L1422" s="401" t="s">
        <v>6405</v>
      </c>
    </row>
    <row r="1423" customFormat="false" ht="13.5" hidden="false" customHeight="false" outlineLevel="0" collapsed="false">
      <c r="A1423" s="401" t="s">
        <v>7714</v>
      </c>
      <c r="B1423" s="401" t="s">
        <v>7715</v>
      </c>
      <c r="C1423" s="401" t="s">
        <v>7826</v>
      </c>
      <c r="D1423" s="401" t="s">
        <v>7827</v>
      </c>
      <c r="E1423" s="402"/>
      <c r="F1423" s="401"/>
      <c r="G1423" s="401" t="n">
        <v>92612</v>
      </c>
      <c r="H1423" s="401" t="s">
        <v>7862</v>
      </c>
      <c r="I1423" s="401" t="s">
        <v>45</v>
      </c>
      <c r="J1423" s="401" t="s">
        <v>6404</v>
      </c>
      <c r="K1423" s="402" t="n">
        <v>2105.85</v>
      </c>
      <c r="L1423" s="401" t="s">
        <v>6405</v>
      </c>
    </row>
    <row r="1424" customFormat="false" ht="13.5" hidden="false" customHeight="false" outlineLevel="0" collapsed="false">
      <c r="A1424" s="401" t="s">
        <v>7714</v>
      </c>
      <c r="B1424" s="401" t="s">
        <v>7715</v>
      </c>
      <c r="C1424" s="401" t="s">
        <v>7826</v>
      </c>
      <c r="D1424" s="401" t="s">
        <v>7827</v>
      </c>
      <c r="E1424" s="402"/>
      <c r="F1424" s="401"/>
      <c r="G1424" s="401" t="n">
        <v>92614</v>
      </c>
      <c r="H1424" s="401" t="s">
        <v>7863</v>
      </c>
      <c r="I1424" s="401" t="s">
        <v>45</v>
      </c>
      <c r="J1424" s="401" t="s">
        <v>6404</v>
      </c>
      <c r="K1424" s="402" t="n">
        <v>2382.88</v>
      </c>
      <c r="L1424" s="401" t="s">
        <v>6405</v>
      </c>
    </row>
    <row r="1425" customFormat="false" ht="13.5" hidden="false" customHeight="false" outlineLevel="0" collapsed="false">
      <c r="A1425" s="401" t="s">
        <v>7714</v>
      </c>
      <c r="B1425" s="401" t="s">
        <v>7715</v>
      </c>
      <c r="C1425" s="401" t="s">
        <v>7826</v>
      </c>
      <c r="D1425" s="401" t="s">
        <v>7827</v>
      </c>
      <c r="E1425" s="402"/>
      <c r="F1425" s="401"/>
      <c r="G1425" s="401" t="n">
        <v>92616</v>
      </c>
      <c r="H1425" s="401" t="s">
        <v>7864</v>
      </c>
      <c r="I1425" s="401" t="s">
        <v>45</v>
      </c>
      <c r="J1425" s="401" t="s">
        <v>6404</v>
      </c>
      <c r="K1425" s="402" t="n">
        <v>2704.19</v>
      </c>
      <c r="L1425" s="401" t="s">
        <v>6405</v>
      </c>
    </row>
    <row r="1426" customFormat="false" ht="13.5" hidden="false" customHeight="false" outlineLevel="0" collapsed="false">
      <c r="A1426" s="401" t="s">
        <v>7714</v>
      </c>
      <c r="B1426" s="401" t="s">
        <v>7715</v>
      </c>
      <c r="C1426" s="401" t="s">
        <v>7826</v>
      </c>
      <c r="D1426" s="401" t="s">
        <v>7827</v>
      </c>
      <c r="E1426" s="402"/>
      <c r="F1426" s="401"/>
      <c r="G1426" s="401" t="n">
        <v>92618</v>
      </c>
      <c r="H1426" s="401" t="s">
        <v>7865</v>
      </c>
      <c r="I1426" s="401" t="s">
        <v>45</v>
      </c>
      <c r="J1426" s="401" t="s">
        <v>6404</v>
      </c>
      <c r="K1426" s="402" t="n">
        <v>2907.32</v>
      </c>
      <c r="L1426" s="401" t="s">
        <v>6405</v>
      </c>
    </row>
    <row r="1427" customFormat="false" ht="13.5" hidden="false" customHeight="false" outlineLevel="0" collapsed="false">
      <c r="A1427" s="401" t="s">
        <v>7714</v>
      </c>
      <c r="B1427" s="401" t="s">
        <v>7715</v>
      </c>
      <c r="C1427" s="401" t="s">
        <v>7826</v>
      </c>
      <c r="D1427" s="401" t="s">
        <v>7827</v>
      </c>
      <c r="E1427" s="402"/>
      <c r="F1427" s="401"/>
      <c r="G1427" s="401" t="n">
        <v>92620</v>
      </c>
      <c r="H1427" s="401" t="s">
        <v>7866</v>
      </c>
      <c r="I1427" s="401" t="s">
        <v>45</v>
      </c>
      <c r="J1427" s="401" t="s">
        <v>6404</v>
      </c>
      <c r="K1427" s="402" t="n">
        <v>3110.46</v>
      </c>
      <c r="L1427" s="401" t="s">
        <v>6405</v>
      </c>
    </row>
    <row r="1428" customFormat="false" ht="13.5" hidden="false" customHeight="false" outlineLevel="0" collapsed="false">
      <c r="A1428" s="401" t="s">
        <v>7714</v>
      </c>
      <c r="B1428" s="401" t="s">
        <v>7715</v>
      </c>
      <c r="C1428" s="401" t="s">
        <v>7826</v>
      </c>
      <c r="D1428" s="401" t="s">
        <v>7827</v>
      </c>
      <c r="E1428" s="402"/>
      <c r="F1428" s="401"/>
      <c r="G1428" s="401" t="n">
        <v>100357</v>
      </c>
      <c r="H1428" s="401" t="s">
        <v>7867</v>
      </c>
      <c r="I1428" s="401" t="s">
        <v>45</v>
      </c>
      <c r="J1428" s="401" t="s">
        <v>6404</v>
      </c>
      <c r="K1428" s="402" t="n">
        <v>1160.82</v>
      </c>
      <c r="L1428" s="401" t="s">
        <v>6405</v>
      </c>
    </row>
    <row r="1429" customFormat="false" ht="13.5" hidden="false" customHeight="false" outlineLevel="0" collapsed="false">
      <c r="A1429" s="401" t="s">
        <v>7714</v>
      </c>
      <c r="B1429" s="401" t="s">
        <v>7715</v>
      </c>
      <c r="C1429" s="401" t="s">
        <v>7826</v>
      </c>
      <c r="D1429" s="401" t="s">
        <v>7827</v>
      </c>
      <c r="E1429" s="402"/>
      <c r="F1429" s="401"/>
      <c r="G1429" s="401" t="n">
        <v>100358</v>
      </c>
      <c r="H1429" s="401" t="s">
        <v>7868</v>
      </c>
      <c r="I1429" s="401" t="s">
        <v>45</v>
      </c>
      <c r="J1429" s="401" t="s">
        <v>6404</v>
      </c>
      <c r="K1429" s="402" t="n">
        <v>1553.54</v>
      </c>
      <c r="L1429" s="401" t="s">
        <v>6405</v>
      </c>
    </row>
    <row r="1430" customFormat="false" ht="13.5" hidden="false" customHeight="false" outlineLevel="0" collapsed="false">
      <c r="A1430" s="401" t="s">
        <v>7714</v>
      </c>
      <c r="B1430" s="401" t="s">
        <v>7715</v>
      </c>
      <c r="C1430" s="401" t="s">
        <v>7826</v>
      </c>
      <c r="D1430" s="401" t="s">
        <v>7827</v>
      </c>
      <c r="E1430" s="402"/>
      <c r="F1430" s="401"/>
      <c r="G1430" s="401" t="n">
        <v>100359</v>
      </c>
      <c r="H1430" s="401" t="s">
        <v>7869</v>
      </c>
      <c r="I1430" s="401" t="s">
        <v>45</v>
      </c>
      <c r="J1430" s="401" t="s">
        <v>6404</v>
      </c>
      <c r="K1430" s="402" t="n">
        <v>1641.12</v>
      </c>
      <c r="L1430" s="401" t="s">
        <v>6405</v>
      </c>
    </row>
    <row r="1431" customFormat="false" ht="13.5" hidden="false" customHeight="false" outlineLevel="0" collapsed="false">
      <c r="A1431" s="401" t="s">
        <v>7714</v>
      </c>
      <c r="B1431" s="401" t="s">
        <v>7715</v>
      </c>
      <c r="C1431" s="401" t="s">
        <v>7826</v>
      </c>
      <c r="D1431" s="401" t="s">
        <v>7827</v>
      </c>
      <c r="E1431" s="402"/>
      <c r="F1431" s="401"/>
      <c r="G1431" s="401" t="n">
        <v>100360</v>
      </c>
      <c r="H1431" s="401" t="s">
        <v>7870</v>
      </c>
      <c r="I1431" s="401" t="s">
        <v>45</v>
      </c>
      <c r="J1431" s="401" t="s">
        <v>6404</v>
      </c>
      <c r="K1431" s="402" t="n">
        <v>1822.27</v>
      </c>
      <c r="L1431" s="401" t="s">
        <v>6405</v>
      </c>
    </row>
    <row r="1432" customFormat="false" ht="13.5" hidden="false" customHeight="false" outlineLevel="0" collapsed="false">
      <c r="A1432" s="401" t="s">
        <v>7714</v>
      </c>
      <c r="B1432" s="401" t="s">
        <v>7715</v>
      </c>
      <c r="C1432" s="401" t="s">
        <v>7826</v>
      </c>
      <c r="D1432" s="401" t="s">
        <v>7827</v>
      </c>
      <c r="E1432" s="402"/>
      <c r="F1432" s="401"/>
      <c r="G1432" s="401" t="n">
        <v>100361</v>
      </c>
      <c r="H1432" s="401" t="s">
        <v>7871</v>
      </c>
      <c r="I1432" s="401" t="s">
        <v>45</v>
      </c>
      <c r="J1432" s="401" t="s">
        <v>6404</v>
      </c>
      <c r="K1432" s="402" t="n">
        <v>2252.05</v>
      </c>
      <c r="L1432" s="401" t="s">
        <v>6405</v>
      </c>
    </row>
    <row r="1433" customFormat="false" ht="13.5" hidden="false" customHeight="false" outlineLevel="0" collapsed="false">
      <c r="A1433" s="401" t="s">
        <v>7714</v>
      </c>
      <c r="B1433" s="401" t="s">
        <v>7715</v>
      </c>
      <c r="C1433" s="401" t="s">
        <v>7826</v>
      </c>
      <c r="D1433" s="401" t="s">
        <v>7827</v>
      </c>
      <c r="E1433" s="402"/>
      <c r="F1433" s="401"/>
      <c r="G1433" s="401" t="n">
        <v>100362</v>
      </c>
      <c r="H1433" s="401" t="s">
        <v>7872</v>
      </c>
      <c r="I1433" s="401" t="s">
        <v>45</v>
      </c>
      <c r="J1433" s="401" t="s">
        <v>6404</v>
      </c>
      <c r="K1433" s="402" t="n">
        <v>2977.74</v>
      </c>
      <c r="L1433" s="401" t="s">
        <v>6405</v>
      </c>
    </row>
    <row r="1434" customFormat="false" ht="13.5" hidden="false" customHeight="false" outlineLevel="0" collapsed="false">
      <c r="A1434" s="401" t="s">
        <v>7714</v>
      </c>
      <c r="B1434" s="401" t="s">
        <v>7715</v>
      </c>
      <c r="C1434" s="401" t="s">
        <v>7826</v>
      </c>
      <c r="D1434" s="401" t="s">
        <v>7827</v>
      </c>
      <c r="E1434" s="402"/>
      <c r="F1434" s="401"/>
      <c r="G1434" s="401" t="n">
        <v>100363</v>
      </c>
      <c r="H1434" s="401" t="s">
        <v>7873</v>
      </c>
      <c r="I1434" s="401" t="s">
        <v>45</v>
      </c>
      <c r="J1434" s="401" t="s">
        <v>6404</v>
      </c>
      <c r="K1434" s="402" t="n">
        <v>3085.22</v>
      </c>
      <c r="L1434" s="401" t="s">
        <v>6405</v>
      </c>
    </row>
    <row r="1435" customFormat="false" ht="13.5" hidden="false" customHeight="false" outlineLevel="0" collapsed="false">
      <c r="A1435" s="401" t="s">
        <v>7714</v>
      </c>
      <c r="B1435" s="401" t="s">
        <v>7715</v>
      </c>
      <c r="C1435" s="401" t="s">
        <v>7826</v>
      </c>
      <c r="D1435" s="401" t="s">
        <v>7827</v>
      </c>
      <c r="E1435" s="402"/>
      <c r="F1435" s="401"/>
      <c r="G1435" s="401" t="n">
        <v>100364</v>
      </c>
      <c r="H1435" s="401" t="s">
        <v>7874</v>
      </c>
      <c r="I1435" s="401" t="s">
        <v>45</v>
      </c>
      <c r="J1435" s="401" t="s">
        <v>6404</v>
      </c>
      <c r="K1435" s="402" t="n">
        <v>3353.52</v>
      </c>
      <c r="L1435" s="401" t="s">
        <v>6405</v>
      </c>
    </row>
    <row r="1436" customFormat="false" ht="13.5" hidden="false" customHeight="false" outlineLevel="0" collapsed="false">
      <c r="A1436" s="401" t="s">
        <v>7714</v>
      </c>
      <c r="B1436" s="401" t="s">
        <v>7715</v>
      </c>
      <c r="C1436" s="401" t="s">
        <v>7826</v>
      </c>
      <c r="D1436" s="401" t="s">
        <v>7827</v>
      </c>
      <c r="E1436" s="402"/>
      <c r="F1436" s="401"/>
      <c r="G1436" s="401" t="n">
        <v>100365</v>
      </c>
      <c r="H1436" s="401" t="s">
        <v>7875</v>
      </c>
      <c r="I1436" s="401" t="s">
        <v>45</v>
      </c>
      <c r="J1436" s="401" t="s">
        <v>6404</v>
      </c>
      <c r="K1436" s="402" t="n">
        <v>3848.43</v>
      </c>
      <c r="L1436" s="401" t="s">
        <v>6405</v>
      </c>
    </row>
    <row r="1437" customFormat="false" ht="13.5" hidden="false" customHeight="false" outlineLevel="0" collapsed="false">
      <c r="A1437" s="401" t="s">
        <v>7714</v>
      </c>
      <c r="B1437" s="401" t="s">
        <v>7715</v>
      </c>
      <c r="C1437" s="401" t="s">
        <v>7826</v>
      </c>
      <c r="D1437" s="401" t="s">
        <v>7827</v>
      </c>
      <c r="E1437" s="402"/>
      <c r="F1437" s="401"/>
      <c r="G1437" s="401" t="n">
        <v>100366</v>
      </c>
      <c r="H1437" s="401" t="s">
        <v>7876</v>
      </c>
      <c r="I1437" s="401" t="s">
        <v>45</v>
      </c>
      <c r="J1437" s="401" t="s">
        <v>6404</v>
      </c>
      <c r="K1437" s="402" t="n">
        <v>4135.65</v>
      </c>
      <c r="L1437" s="401" t="s">
        <v>6405</v>
      </c>
    </row>
    <row r="1438" customFormat="false" ht="13.5" hidden="false" customHeight="false" outlineLevel="0" collapsed="false">
      <c r="A1438" s="401" t="s">
        <v>7714</v>
      </c>
      <c r="B1438" s="401" t="s">
        <v>7715</v>
      </c>
      <c r="C1438" s="401" t="s">
        <v>7826</v>
      </c>
      <c r="D1438" s="401" t="s">
        <v>7827</v>
      </c>
      <c r="E1438" s="402"/>
      <c r="F1438" s="401"/>
      <c r="G1438" s="401" t="n">
        <v>100367</v>
      </c>
      <c r="H1438" s="401" t="s">
        <v>7877</v>
      </c>
      <c r="I1438" s="401" t="s">
        <v>45</v>
      </c>
      <c r="J1438" s="401" t="s">
        <v>6404</v>
      </c>
      <c r="K1438" s="402" t="n">
        <v>1127.4</v>
      </c>
      <c r="L1438" s="401" t="s">
        <v>6405</v>
      </c>
    </row>
    <row r="1439" customFormat="false" ht="13.5" hidden="false" customHeight="false" outlineLevel="0" collapsed="false">
      <c r="A1439" s="401" t="s">
        <v>7714</v>
      </c>
      <c r="B1439" s="401" t="s">
        <v>7715</v>
      </c>
      <c r="C1439" s="401" t="s">
        <v>7826</v>
      </c>
      <c r="D1439" s="401" t="s">
        <v>7827</v>
      </c>
      <c r="E1439" s="402"/>
      <c r="F1439" s="401"/>
      <c r="G1439" s="401" t="n">
        <v>100368</v>
      </c>
      <c r="H1439" s="401" t="s">
        <v>7878</v>
      </c>
      <c r="I1439" s="401" t="s">
        <v>45</v>
      </c>
      <c r="J1439" s="401" t="s">
        <v>6404</v>
      </c>
      <c r="K1439" s="402" t="n">
        <v>1512.32</v>
      </c>
      <c r="L1439" s="401" t="s">
        <v>6405</v>
      </c>
    </row>
    <row r="1440" customFormat="false" ht="13.5" hidden="false" customHeight="false" outlineLevel="0" collapsed="false">
      <c r="A1440" s="401" t="s">
        <v>7714</v>
      </c>
      <c r="B1440" s="401" t="s">
        <v>7715</v>
      </c>
      <c r="C1440" s="401" t="s">
        <v>7826</v>
      </c>
      <c r="D1440" s="401" t="s">
        <v>7827</v>
      </c>
      <c r="E1440" s="402"/>
      <c r="F1440" s="401"/>
      <c r="G1440" s="401" t="n">
        <v>100369</v>
      </c>
      <c r="H1440" s="401" t="s">
        <v>7879</v>
      </c>
      <c r="I1440" s="401" t="s">
        <v>45</v>
      </c>
      <c r="J1440" s="401" t="s">
        <v>6404</v>
      </c>
      <c r="K1440" s="402" t="n">
        <v>1599.9</v>
      </c>
      <c r="L1440" s="401" t="s">
        <v>6405</v>
      </c>
    </row>
    <row r="1441" customFormat="false" ht="13.5" hidden="false" customHeight="false" outlineLevel="0" collapsed="false">
      <c r="A1441" s="401" t="s">
        <v>7714</v>
      </c>
      <c r="B1441" s="401" t="s">
        <v>7715</v>
      </c>
      <c r="C1441" s="401" t="s">
        <v>7826</v>
      </c>
      <c r="D1441" s="401" t="s">
        <v>7827</v>
      </c>
      <c r="E1441" s="402"/>
      <c r="F1441" s="401"/>
      <c r="G1441" s="401" t="n">
        <v>100370</v>
      </c>
      <c r="H1441" s="401" t="s">
        <v>7880</v>
      </c>
      <c r="I1441" s="401" t="s">
        <v>45</v>
      </c>
      <c r="J1441" s="401" t="s">
        <v>6404</v>
      </c>
      <c r="K1441" s="402" t="n">
        <v>1908.76</v>
      </c>
      <c r="L1441" s="401" t="s">
        <v>6405</v>
      </c>
    </row>
    <row r="1442" customFormat="false" ht="13.5" hidden="false" customHeight="false" outlineLevel="0" collapsed="false">
      <c r="A1442" s="401" t="s">
        <v>7714</v>
      </c>
      <c r="B1442" s="401" t="s">
        <v>7715</v>
      </c>
      <c r="C1442" s="401" t="s">
        <v>7826</v>
      </c>
      <c r="D1442" s="401" t="s">
        <v>7827</v>
      </c>
      <c r="E1442" s="402"/>
      <c r="F1442" s="401"/>
      <c r="G1442" s="401" t="n">
        <v>100371</v>
      </c>
      <c r="H1442" s="401" t="s">
        <v>7881</v>
      </c>
      <c r="I1442" s="401" t="s">
        <v>45</v>
      </c>
      <c r="J1442" s="401" t="s">
        <v>6404</v>
      </c>
      <c r="K1442" s="402" t="n">
        <v>2142.12</v>
      </c>
      <c r="L1442" s="401" t="s">
        <v>6405</v>
      </c>
    </row>
    <row r="1443" customFormat="false" ht="13.5" hidden="false" customHeight="false" outlineLevel="0" collapsed="false">
      <c r="A1443" s="401" t="s">
        <v>7714</v>
      </c>
      <c r="B1443" s="401" t="s">
        <v>7715</v>
      </c>
      <c r="C1443" s="401" t="s">
        <v>7826</v>
      </c>
      <c r="D1443" s="401" t="s">
        <v>7827</v>
      </c>
      <c r="E1443" s="402"/>
      <c r="F1443" s="401"/>
      <c r="G1443" s="401" t="n">
        <v>100372</v>
      </c>
      <c r="H1443" s="401" t="s">
        <v>7882</v>
      </c>
      <c r="I1443" s="401" t="s">
        <v>45</v>
      </c>
      <c r="J1443" s="401" t="s">
        <v>6404</v>
      </c>
      <c r="K1443" s="402" t="n">
        <v>2789.4</v>
      </c>
      <c r="L1443" s="401" t="s">
        <v>6405</v>
      </c>
    </row>
    <row r="1444" customFormat="false" ht="13.5" hidden="false" customHeight="false" outlineLevel="0" collapsed="false">
      <c r="A1444" s="401" t="s">
        <v>7714</v>
      </c>
      <c r="B1444" s="401" t="s">
        <v>7715</v>
      </c>
      <c r="C1444" s="401" t="s">
        <v>7826</v>
      </c>
      <c r="D1444" s="401" t="s">
        <v>7827</v>
      </c>
      <c r="E1444" s="402"/>
      <c r="F1444" s="401"/>
      <c r="G1444" s="401" t="n">
        <v>100373</v>
      </c>
      <c r="H1444" s="401" t="s">
        <v>7883</v>
      </c>
      <c r="I1444" s="401" t="s">
        <v>45</v>
      </c>
      <c r="J1444" s="401" t="s">
        <v>6404</v>
      </c>
      <c r="K1444" s="402" t="n">
        <v>2895.47</v>
      </c>
      <c r="L1444" s="401" t="s">
        <v>6405</v>
      </c>
    </row>
    <row r="1445" customFormat="false" ht="13.5" hidden="false" customHeight="false" outlineLevel="0" collapsed="false">
      <c r="A1445" s="401" t="s">
        <v>7714</v>
      </c>
      <c r="B1445" s="401" t="s">
        <v>7715</v>
      </c>
      <c r="C1445" s="401" t="s">
        <v>7826</v>
      </c>
      <c r="D1445" s="401" t="s">
        <v>7827</v>
      </c>
      <c r="E1445" s="402"/>
      <c r="F1445" s="401"/>
      <c r="G1445" s="401" t="n">
        <v>100374</v>
      </c>
      <c r="H1445" s="401" t="s">
        <v>7884</v>
      </c>
      <c r="I1445" s="401" t="s">
        <v>45</v>
      </c>
      <c r="J1445" s="401" t="s">
        <v>6404</v>
      </c>
      <c r="K1445" s="402" t="n">
        <v>3103.19</v>
      </c>
      <c r="L1445" s="401" t="s">
        <v>6405</v>
      </c>
    </row>
    <row r="1446" customFormat="false" ht="13.5" hidden="false" customHeight="false" outlineLevel="0" collapsed="false">
      <c r="A1446" s="401" t="s">
        <v>7714</v>
      </c>
      <c r="B1446" s="401" t="s">
        <v>7715</v>
      </c>
      <c r="C1446" s="401" t="s">
        <v>7826</v>
      </c>
      <c r="D1446" s="401" t="s">
        <v>7827</v>
      </c>
      <c r="E1446" s="402"/>
      <c r="F1446" s="401"/>
      <c r="G1446" s="401" t="n">
        <v>100375</v>
      </c>
      <c r="H1446" s="401" t="s">
        <v>7885</v>
      </c>
      <c r="I1446" s="401" t="s">
        <v>45</v>
      </c>
      <c r="J1446" s="401" t="s">
        <v>6404</v>
      </c>
      <c r="K1446" s="402" t="n">
        <v>3475.91</v>
      </c>
      <c r="L1446" s="401" t="s">
        <v>6405</v>
      </c>
    </row>
    <row r="1447" customFormat="false" ht="13.5" hidden="false" customHeight="false" outlineLevel="0" collapsed="false">
      <c r="A1447" s="401" t="s">
        <v>7714</v>
      </c>
      <c r="B1447" s="401" t="s">
        <v>7715</v>
      </c>
      <c r="C1447" s="401" t="s">
        <v>7826</v>
      </c>
      <c r="D1447" s="401" t="s">
        <v>7827</v>
      </c>
      <c r="E1447" s="402"/>
      <c r="F1447" s="401"/>
      <c r="G1447" s="401" t="n">
        <v>100376</v>
      </c>
      <c r="H1447" s="401" t="s">
        <v>7886</v>
      </c>
      <c r="I1447" s="401" t="s">
        <v>45</v>
      </c>
      <c r="J1447" s="401" t="s">
        <v>6404</v>
      </c>
      <c r="K1447" s="402" t="n">
        <v>3395.42</v>
      </c>
      <c r="L1447" s="401" t="s">
        <v>6405</v>
      </c>
    </row>
    <row r="1448" customFormat="false" ht="13.5" hidden="false" customHeight="false" outlineLevel="0" collapsed="false">
      <c r="A1448" s="401" t="s">
        <v>7714</v>
      </c>
      <c r="B1448" s="401" t="s">
        <v>7715</v>
      </c>
      <c r="C1448" s="401" t="s">
        <v>7826</v>
      </c>
      <c r="D1448" s="401" t="s">
        <v>7827</v>
      </c>
      <c r="E1448" s="402"/>
      <c r="F1448" s="401"/>
      <c r="G1448" s="401" t="n">
        <v>100377</v>
      </c>
      <c r="H1448" s="401" t="s">
        <v>7887</v>
      </c>
      <c r="I1448" s="401" t="s">
        <v>161</v>
      </c>
      <c r="J1448" s="401" t="s">
        <v>6404</v>
      </c>
      <c r="K1448" s="402" t="n">
        <v>17.25</v>
      </c>
      <c r="L1448" s="401" t="s">
        <v>6405</v>
      </c>
    </row>
    <row r="1449" customFormat="false" ht="13.5" hidden="false" customHeight="false" outlineLevel="0" collapsed="false">
      <c r="A1449" s="401" t="s">
        <v>7714</v>
      </c>
      <c r="B1449" s="401" t="s">
        <v>7715</v>
      </c>
      <c r="C1449" s="401" t="s">
        <v>7826</v>
      </c>
      <c r="D1449" s="401" t="s">
        <v>7827</v>
      </c>
      <c r="E1449" s="402"/>
      <c r="F1449" s="401"/>
      <c r="G1449" s="401" t="n">
        <v>100378</v>
      </c>
      <c r="H1449" s="401" t="s">
        <v>7888</v>
      </c>
      <c r="I1449" s="401" t="s">
        <v>161</v>
      </c>
      <c r="J1449" s="401" t="s">
        <v>6404</v>
      </c>
      <c r="K1449" s="402" t="n">
        <v>16.46</v>
      </c>
      <c r="L1449" s="401" t="s">
        <v>6405</v>
      </c>
    </row>
    <row r="1450" customFormat="false" ht="13.5" hidden="false" customHeight="false" outlineLevel="0" collapsed="false">
      <c r="A1450" s="401" t="s">
        <v>7714</v>
      </c>
      <c r="B1450" s="401" t="s">
        <v>7715</v>
      </c>
      <c r="C1450" s="401" t="s">
        <v>7826</v>
      </c>
      <c r="D1450" s="401" t="s">
        <v>7827</v>
      </c>
      <c r="E1450" s="402"/>
      <c r="F1450" s="401"/>
      <c r="G1450" s="401" t="n">
        <v>100382</v>
      </c>
      <c r="H1450" s="401" t="s">
        <v>7889</v>
      </c>
      <c r="I1450" s="401" t="s">
        <v>99</v>
      </c>
      <c r="J1450" s="401" t="s">
        <v>6404</v>
      </c>
      <c r="K1450" s="402" t="n">
        <v>26.84</v>
      </c>
      <c r="L1450" s="401" t="s">
        <v>6405</v>
      </c>
    </row>
    <row r="1451" customFormat="false" ht="13.5" hidden="false" customHeight="false" outlineLevel="0" collapsed="false">
      <c r="A1451" s="401" t="s">
        <v>7714</v>
      </c>
      <c r="B1451" s="401" t="s">
        <v>7715</v>
      </c>
      <c r="C1451" s="401" t="s">
        <v>7890</v>
      </c>
      <c r="D1451" s="401" t="s">
        <v>7891</v>
      </c>
      <c r="E1451" s="402"/>
      <c r="F1451" s="401"/>
      <c r="G1451" s="401" t="n">
        <v>94444</v>
      </c>
      <c r="H1451" s="401" t="s">
        <v>7892</v>
      </c>
      <c r="I1451" s="401" t="s">
        <v>99</v>
      </c>
      <c r="J1451" s="401" t="s">
        <v>6404</v>
      </c>
      <c r="K1451" s="402" t="n">
        <v>851.8</v>
      </c>
      <c r="L1451" s="401" t="s">
        <v>6405</v>
      </c>
    </row>
    <row r="1452" customFormat="false" ht="13.5" hidden="false" customHeight="false" outlineLevel="0" collapsed="false">
      <c r="A1452" s="401" t="s">
        <v>7893</v>
      </c>
      <c r="B1452" s="401" t="s">
        <v>7894</v>
      </c>
      <c r="C1452" s="401" t="s">
        <v>7895</v>
      </c>
      <c r="D1452" s="401" t="s">
        <v>7896</v>
      </c>
      <c r="E1452" s="402"/>
      <c r="F1452" s="401"/>
      <c r="G1452" s="401" t="n">
        <v>102661</v>
      </c>
      <c r="H1452" s="401" t="s">
        <v>7897</v>
      </c>
      <c r="I1452" s="401" t="s">
        <v>82</v>
      </c>
      <c r="J1452" s="401" t="s">
        <v>6404</v>
      </c>
      <c r="K1452" s="402" t="n">
        <v>51.23</v>
      </c>
      <c r="L1452" s="401" t="s">
        <v>6405</v>
      </c>
    </row>
    <row r="1453" customFormat="false" ht="13.5" hidden="false" customHeight="false" outlineLevel="0" collapsed="false">
      <c r="A1453" s="401" t="s">
        <v>7893</v>
      </c>
      <c r="B1453" s="401" t="s">
        <v>7894</v>
      </c>
      <c r="C1453" s="401" t="s">
        <v>7895</v>
      </c>
      <c r="D1453" s="401" t="s">
        <v>7896</v>
      </c>
      <c r="E1453" s="402"/>
      <c r="F1453" s="401"/>
      <c r="G1453" s="401" t="n">
        <v>102663</v>
      </c>
      <c r="H1453" s="401" t="s">
        <v>7898</v>
      </c>
      <c r="I1453" s="401" t="s">
        <v>82</v>
      </c>
      <c r="J1453" s="401" t="s">
        <v>6404</v>
      </c>
      <c r="K1453" s="402" t="n">
        <v>66.32</v>
      </c>
      <c r="L1453" s="401" t="s">
        <v>6405</v>
      </c>
    </row>
    <row r="1454" customFormat="false" ht="13.5" hidden="false" customHeight="false" outlineLevel="0" collapsed="false">
      <c r="A1454" s="401" t="s">
        <v>7893</v>
      </c>
      <c r="B1454" s="401" t="s">
        <v>7894</v>
      </c>
      <c r="C1454" s="401" t="s">
        <v>7895</v>
      </c>
      <c r="D1454" s="401" t="s">
        <v>7896</v>
      </c>
      <c r="E1454" s="402"/>
      <c r="F1454" s="401"/>
      <c r="G1454" s="401" t="n">
        <v>102664</v>
      </c>
      <c r="H1454" s="401" t="s">
        <v>7899</v>
      </c>
      <c r="I1454" s="401" t="s">
        <v>82</v>
      </c>
      <c r="J1454" s="401" t="s">
        <v>6404</v>
      </c>
      <c r="K1454" s="402" t="n">
        <v>54.99</v>
      </c>
      <c r="L1454" s="401" t="s">
        <v>6405</v>
      </c>
    </row>
    <row r="1455" customFormat="false" ht="13.5" hidden="false" customHeight="false" outlineLevel="0" collapsed="false">
      <c r="A1455" s="401" t="s">
        <v>7893</v>
      </c>
      <c r="B1455" s="401" t="s">
        <v>7894</v>
      </c>
      <c r="C1455" s="401" t="s">
        <v>7895</v>
      </c>
      <c r="D1455" s="401" t="s">
        <v>7896</v>
      </c>
      <c r="E1455" s="402"/>
      <c r="F1455" s="401"/>
      <c r="G1455" s="401" t="n">
        <v>102665</v>
      </c>
      <c r="H1455" s="401" t="s">
        <v>7900</v>
      </c>
      <c r="I1455" s="401" t="s">
        <v>82</v>
      </c>
      <c r="J1455" s="401" t="s">
        <v>6404</v>
      </c>
      <c r="K1455" s="402" t="n">
        <v>34.27</v>
      </c>
      <c r="L1455" s="401" t="s">
        <v>6405</v>
      </c>
    </row>
    <row r="1456" customFormat="false" ht="13.5" hidden="false" customHeight="false" outlineLevel="0" collapsed="false">
      <c r="A1456" s="401" t="s">
        <v>7893</v>
      </c>
      <c r="B1456" s="401" t="s">
        <v>7894</v>
      </c>
      <c r="C1456" s="401" t="s">
        <v>7895</v>
      </c>
      <c r="D1456" s="401" t="s">
        <v>7896</v>
      </c>
      <c r="E1456" s="402"/>
      <c r="F1456" s="401"/>
      <c r="G1456" s="401" t="n">
        <v>102666</v>
      </c>
      <c r="H1456" s="401" t="s">
        <v>7901</v>
      </c>
      <c r="I1456" s="401" t="s">
        <v>82</v>
      </c>
      <c r="J1456" s="401" t="s">
        <v>6404</v>
      </c>
      <c r="K1456" s="402" t="n">
        <v>65.5</v>
      </c>
      <c r="L1456" s="401" t="s">
        <v>6405</v>
      </c>
    </row>
    <row r="1457" customFormat="false" ht="13.5" hidden="false" customHeight="false" outlineLevel="0" collapsed="false">
      <c r="A1457" s="401" t="s">
        <v>7893</v>
      </c>
      <c r="B1457" s="401" t="s">
        <v>7894</v>
      </c>
      <c r="C1457" s="401" t="s">
        <v>7895</v>
      </c>
      <c r="D1457" s="401" t="s">
        <v>7896</v>
      </c>
      <c r="E1457" s="402"/>
      <c r="F1457" s="401"/>
      <c r="G1457" s="401" t="n">
        <v>102669</v>
      </c>
      <c r="H1457" s="401" t="s">
        <v>7902</v>
      </c>
      <c r="I1457" s="401" t="s">
        <v>82</v>
      </c>
      <c r="J1457" s="401" t="s">
        <v>6404</v>
      </c>
      <c r="K1457" s="402" t="n">
        <v>81.59</v>
      </c>
      <c r="L1457" s="401" t="s">
        <v>6405</v>
      </c>
    </row>
    <row r="1458" customFormat="false" ht="13.5" hidden="false" customHeight="false" outlineLevel="0" collapsed="false">
      <c r="A1458" s="401" t="s">
        <v>7893</v>
      </c>
      <c r="B1458" s="401" t="s">
        <v>7894</v>
      </c>
      <c r="C1458" s="401" t="s">
        <v>7895</v>
      </c>
      <c r="D1458" s="401" t="s">
        <v>7896</v>
      </c>
      <c r="E1458" s="402"/>
      <c r="F1458" s="401"/>
      <c r="G1458" s="401" t="n">
        <v>102670</v>
      </c>
      <c r="H1458" s="401" t="s">
        <v>7903</v>
      </c>
      <c r="I1458" s="401" t="s">
        <v>82</v>
      </c>
      <c r="J1458" s="401" t="s">
        <v>6404</v>
      </c>
      <c r="K1458" s="402" t="n">
        <v>174.13</v>
      </c>
      <c r="L1458" s="401" t="s">
        <v>6405</v>
      </c>
    </row>
    <row r="1459" customFormat="false" ht="13.5" hidden="false" customHeight="false" outlineLevel="0" collapsed="false">
      <c r="A1459" s="401" t="s">
        <v>7893</v>
      </c>
      <c r="B1459" s="401" t="s">
        <v>7894</v>
      </c>
      <c r="C1459" s="401" t="s">
        <v>7895</v>
      </c>
      <c r="D1459" s="401" t="s">
        <v>7896</v>
      </c>
      <c r="E1459" s="402"/>
      <c r="F1459" s="401"/>
      <c r="G1459" s="401" t="n">
        <v>102673</v>
      </c>
      <c r="H1459" s="401" t="s">
        <v>7904</v>
      </c>
      <c r="I1459" s="401" t="s">
        <v>82</v>
      </c>
      <c r="J1459" s="401" t="s">
        <v>6404</v>
      </c>
      <c r="K1459" s="402" t="n">
        <v>213.39</v>
      </c>
      <c r="L1459" s="401" t="s">
        <v>6405</v>
      </c>
    </row>
    <row r="1460" customFormat="false" ht="13.5" hidden="false" customHeight="false" outlineLevel="0" collapsed="false">
      <c r="A1460" s="401" t="s">
        <v>7893</v>
      </c>
      <c r="B1460" s="401" t="s">
        <v>7894</v>
      </c>
      <c r="C1460" s="401" t="s">
        <v>7895</v>
      </c>
      <c r="D1460" s="401" t="s">
        <v>7896</v>
      </c>
      <c r="E1460" s="402"/>
      <c r="F1460" s="401"/>
      <c r="G1460" s="401" t="n">
        <v>102674</v>
      </c>
      <c r="H1460" s="401" t="s">
        <v>7905</v>
      </c>
      <c r="I1460" s="401" t="s">
        <v>82</v>
      </c>
      <c r="J1460" s="401" t="s">
        <v>6404</v>
      </c>
      <c r="K1460" s="402" t="n">
        <v>193.03</v>
      </c>
      <c r="L1460" s="401" t="s">
        <v>6405</v>
      </c>
    </row>
    <row r="1461" customFormat="false" ht="13.5" hidden="false" customHeight="false" outlineLevel="0" collapsed="false">
      <c r="A1461" s="401" t="s">
        <v>7893</v>
      </c>
      <c r="B1461" s="401" t="s">
        <v>7894</v>
      </c>
      <c r="C1461" s="401" t="s">
        <v>7895</v>
      </c>
      <c r="D1461" s="401" t="s">
        <v>7896</v>
      </c>
      <c r="E1461" s="402"/>
      <c r="F1461" s="401"/>
      <c r="G1461" s="401" t="n">
        <v>102677</v>
      </c>
      <c r="H1461" s="401" t="s">
        <v>7906</v>
      </c>
      <c r="I1461" s="401" t="s">
        <v>82</v>
      </c>
      <c r="J1461" s="401" t="s">
        <v>6404</v>
      </c>
      <c r="K1461" s="402" t="n">
        <v>213.21</v>
      </c>
      <c r="L1461" s="401" t="s">
        <v>6405</v>
      </c>
    </row>
    <row r="1462" customFormat="false" ht="13.5" hidden="false" customHeight="false" outlineLevel="0" collapsed="false">
      <c r="A1462" s="401" t="s">
        <v>7893</v>
      </c>
      <c r="B1462" s="401" t="s">
        <v>7894</v>
      </c>
      <c r="C1462" s="401" t="s">
        <v>7895</v>
      </c>
      <c r="D1462" s="401" t="s">
        <v>7896</v>
      </c>
      <c r="E1462" s="402"/>
      <c r="F1462" s="401"/>
      <c r="G1462" s="401" t="n">
        <v>102678</v>
      </c>
      <c r="H1462" s="401" t="s">
        <v>7907</v>
      </c>
      <c r="I1462" s="401" t="s">
        <v>82</v>
      </c>
      <c r="J1462" s="401" t="s">
        <v>6404</v>
      </c>
      <c r="K1462" s="402" t="n">
        <v>173.24</v>
      </c>
      <c r="L1462" s="401" t="s">
        <v>6405</v>
      </c>
    </row>
    <row r="1463" customFormat="false" ht="13.5" hidden="false" customHeight="false" outlineLevel="0" collapsed="false">
      <c r="A1463" s="401" t="s">
        <v>7893</v>
      </c>
      <c r="B1463" s="401" t="s">
        <v>7894</v>
      </c>
      <c r="C1463" s="401" t="s">
        <v>7895</v>
      </c>
      <c r="D1463" s="401" t="s">
        <v>7896</v>
      </c>
      <c r="E1463" s="402"/>
      <c r="F1463" s="401"/>
      <c r="G1463" s="401" t="n">
        <v>102679</v>
      </c>
      <c r="H1463" s="401" t="s">
        <v>7908</v>
      </c>
      <c r="I1463" s="401" t="s">
        <v>82</v>
      </c>
      <c r="J1463" s="401" t="s">
        <v>6404</v>
      </c>
      <c r="K1463" s="402" t="n">
        <v>191.58</v>
      </c>
      <c r="L1463" s="401" t="s">
        <v>6405</v>
      </c>
    </row>
    <row r="1464" customFormat="false" ht="13.5" hidden="false" customHeight="false" outlineLevel="0" collapsed="false">
      <c r="A1464" s="401" t="s">
        <v>7893</v>
      </c>
      <c r="B1464" s="401" t="s">
        <v>7894</v>
      </c>
      <c r="C1464" s="401" t="s">
        <v>7895</v>
      </c>
      <c r="D1464" s="401" t="s">
        <v>7896</v>
      </c>
      <c r="E1464" s="402"/>
      <c r="F1464" s="401"/>
      <c r="G1464" s="401" t="n">
        <v>102680</v>
      </c>
      <c r="H1464" s="401" t="s">
        <v>7909</v>
      </c>
      <c r="I1464" s="401" t="s">
        <v>82</v>
      </c>
      <c r="J1464" s="401" t="s">
        <v>6404</v>
      </c>
      <c r="K1464" s="402" t="n">
        <v>184.79</v>
      </c>
      <c r="L1464" s="401" t="s">
        <v>6405</v>
      </c>
    </row>
    <row r="1465" customFormat="false" ht="13.5" hidden="false" customHeight="false" outlineLevel="0" collapsed="false">
      <c r="A1465" s="401" t="s">
        <v>7893</v>
      </c>
      <c r="B1465" s="401" t="s">
        <v>7894</v>
      </c>
      <c r="C1465" s="401" t="s">
        <v>7895</v>
      </c>
      <c r="D1465" s="401" t="s">
        <v>7896</v>
      </c>
      <c r="E1465" s="402"/>
      <c r="F1465" s="401"/>
      <c r="G1465" s="401" t="n">
        <v>102683</v>
      </c>
      <c r="H1465" s="401" t="s">
        <v>7910</v>
      </c>
      <c r="I1465" s="401" t="s">
        <v>82</v>
      </c>
      <c r="J1465" s="401" t="s">
        <v>6404</v>
      </c>
      <c r="K1465" s="402" t="n">
        <v>211.05</v>
      </c>
      <c r="L1465" s="401" t="s">
        <v>6405</v>
      </c>
    </row>
    <row r="1466" customFormat="false" ht="13.5" hidden="false" customHeight="false" outlineLevel="0" collapsed="false">
      <c r="A1466" s="401" t="s">
        <v>7893</v>
      </c>
      <c r="B1466" s="401" t="s">
        <v>7894</v>
      </c>
      <c r="C1466" s="401" t="s">
        <v>7895</v>
      </c>
      <c r="D1466" s="401" t="s">
        <v>7896</v>
      </c>
      <c r="E1466" s="402"/>
      <c r="F1466" s="401"/>
      <c r="G1466" s="401" t="n">
        <v>102684</v>
      </c>
      <c r="H1466" s="401" t="s">
        <v>7911</v>
      </c>
      <c r="I1466" s="401" t="s">
        <v>82</v>
      </c>
      <c r="J1466" s="401" t="s">
        <v>6404</v>
      </c>
      <c r="K1466" s="402" t="n">
        <v>203.12</v>
      </c>
      <c r="L1466" s="401" t="s">
        <v>6405</v>
      </c>
    </row>
    <row r="1467" customFormat="false" ht="13.5" hidden="false" customHeight="false" outlineLevel="0" collapsed="false">
      <c r="A1467" s="401" t="s">
        <v>7893</v>
      </c>
      <c r="B1467" s="401" t="s">
        <v>7894</v>
      </c>
      <c r="C1467" s="401" t="s">
        <v>7895</v>
      </c>
      <c r="D1467" s="401" t="s">
        <v>7896</v>
      </c>
      <c r="E1467" s="402"/>
      <c r="F1467" s="401"/>
      <c r="G1467" s="401" t="n">
        <v>102687</v>
      </c>
      <c r="H1467" s="401" t="s">
        <v>7912</v>
      </c>
      <c r="I1467" s="401" t="s">
        <v>82</v>
      </c>
      <c r="J1467" s="401" t="s">
        <v>6404</v>
      </c>
      <c r="K1467" s="402" t="n">
        <v>224.31</v>
      </c>
      <c r="L1467" s="401" t="s">
        <v>6405</v>
      </c>
    </row>
    <row r="1468" customFormat="false" ht="13.5" hidden="false" customHeight="false" outlineLevel="0" collapsed="false">
      <c r="A1468" s="401" t="s">
        <v>7893</v>
      </c>
      <c r="B1468" s="401" t="s">
        <v>7894</v>
      </c>
      <c r="C1468" s="401" t="s">
        <v>7895</v>
      </c>
      <c r="D1468" s="401" t="s">
        <v>7896</v>
      </c>
      <c r="E1468" s="402"/>
      <c r="F1468" s="401"/>
      <c r="G1468" s="401" t="n">
        <v>102688</v>
      </c>
      <c r="H1468" s="401" t="s">
        <v>7913</v>
      </c>
      <c r="I1468" s="401" t="s">
        <v>82</v>
      </c>
      <c r="J1468" s="401" t="s">
        <v>6404</v>
      </c>
      <c r="K1468" s="402" t="n">
        <v>57.01</v>
      </c>
      <c r="L1468" s="401" t="s">
        <v>6405</v>
      </c>
    </row>
    <row r="1469" customFormat="false" ht="13.5" hidden="false" customHeight="false" outlineLevel="0" collapsed="false">
      <c r="A1469" s="401" t="s">
        <v>7893</v>
      </c>
      <c r="B1469" s="401" t="s">
        <v>7894</v>
      </c>
      <c r="C1469" s="401" t="s">
        <v>7895</v>
      </c>
      <c r="D1469" s="401" t="s">
        <v>7896</v>
      </c>
      <c r="E1469" s="402"/>
      <c r="F1469" s="401"/>
      <c r="G1469" s="401" t="n">
        <v>102690</v>
      </c>
      <c r="H1469" s="401" t="s">
        <v>7914</v>
      </c>
      <c r="I1469" s="401" t="s">
        <v>82</v>
      </c>
      <c r="J1469" s="401" t="s">
        <v>6404</v>
      </c>
      <c r="K1469" s="402" t="n">
        <v>71.28</v>
      </c>
      <c r="L1469" s="401" t="s">
        <v>6405</v>
      </c>
    </row>
    <row r="1470" customFormat="false" ht="13.5" hidden="false" customHeight="false" outlineLevel="0" collapsed="false">
      <c r="A1470" s="401" t="s">
        <v>7893</v>
      </c>
      <c r="B1470" s="401" t="s">
        <v>7894</v>
      </c>
      <c r="C1470" s="401" t="s">
        <v>7895</v>
      </c>
      <c r="D1470" s="401" t="s">
        <v>7896</v>
      </c>
      <c r="E1470" s="402"/>
      <c r="F1470" s="401"/>
      <c r="G1470" s="401" t="n">
        <v>102694</v>
      </c>
      <c r="H1470" s="401" t="s">
        <v>7915</v>
      </c>
      <c r="I1470" s="401" t="s">
        <v>82</v>
      </c>
      <c r="J1470" s="401" t="s">
        <v>6404</v>
      </c>
      <c r="K1470" s="402" t="n">
        <v>117.84</v>
      </c>
      <c r="L1470" s="401" t="s">
        <v>6405</v>
      </c>
    </row>
    <row r="1471" customFormat="false" ht="13.5" hidden="false" customHeight="false" outlineLevel="0" collapsed="false">
      <c r="A1471" s="401" t="s">
        <v>7893</v>
      </c>
      <c r="B1471" s="401" t="s">
        <v>7894</v>
      </c>
      <c r="C1471" s="401" t="s">
        <v>7895</v>
      </c>
      <c r="D1471" s="401" t="s">
        <v>7896</v>
      </c>
      <c r="E1471" s="402"/>
      <c r="F1471" s="401"/>
      <c r="G1471" s="401" t="n">
        <v>102697</v>
      </c>
      <c r="H1471" s="401" t="s">
        <v>7916</v>
      </c>
      <c r="I1471" s="401" t="s">
        <v>82</v>
      </c>
      <c r="J1471" s="401" t="s">
        <v>6404</v>
      </c>
      <c r="K1471" s="402" t="n">
        <v>129.62</v>
      </c>
      <c r="L1471" s="401" t="s">
        <v>6405</v>
      </c>
    </row>
    <row r="1472" customFormat="false" ht="13.5" hidden="false" customHeight="false" outlineLevel="0" collapsed="false">
      <c r="A1472" s="401" t="s">
        <v>7893</v>
      </c>
      <c r="B1472" s="401" t="s">
        <v>7894</v>
      </c>
      <c r="C1472" s="401" t="s">
        <v>7895</v>
      </c>
      <c r="D1472" s="401" t="s">
        <v>7896</v>
      </c>
      <c r="E1472" s="402"/>
      <c r="F1472" s="401"/>
      <c r="G1472" s="401" t="n">
        <v>102704</v>
      </c>
      <c r="H1472" s="401" t="s">
        <v>7917</v>
      </c>
      <c r="I1472" s="401" t="s">
        <v>82</v>
      </c>
      <c r="J1472" s="401" t="s">
        <v>6404</v>
      </c>
      <c r="K1472" s="402" t="n">
        <v>11.8</v>
      </c>
      <c r="L1472" s="401" t="s">
        <v>6405</v>
      </c>
    </row>
    <row r="1473" customFormat="false" ht="13.5" hidden="false" customHeight="false" outlineLevel="0" collapsed="false">
      <c r="A1473" s="401" t="s">
        <v>7893</v>
      </c>
      <c r="B1473" s="401" t="s">
        <v>7894</v>
      </c>
      <c r="C1473" s="401" t="s">
        <v>7895</v>
      </c>
      <c r="D1473" s="401" t="s">
        <v>7896</v>
      </c>
      <c r="E1473" s="402"/>
      <c r="F1473" s="401"/>
      <c r="G1473" s="401" t="n">
        <v>102706</v>
      </c>
      <c r="H1473" s="401" t="s">
        <v>7918</v>
      </c>
      <c r="I1473" s="401" t="s">
        <v>82</v>
      </c>
      <c r="J1473" s="401" t="s">
        <v>6404</v>
      </c>
      <c r="K1473" s="402" t="n">
        <v>13.62</v>
      </c>
      <c r="L1473" s="401" t="s">
        <v>6405</v>
      </c>
    </row>
    <row r="1474" customFormat="false" ht="13.5" hidden="false" customHeight="false" outlineLevel="0" collapsed="false">
      <c r="A1474" s="401" t="s">
        <v>7893</v>
      </c>
      <c r="B1474" s="401" t="s">
        <v>7894</v>
      </c>
      <c r="C1474" s="401" t="s">
        <v>7895</v>
      </c>
      <c r="D1474" s="401" t="s">
        <v>7896</v>
      </c>
      <c r="E1474" s="402"/>
      <c r="F1474" s="401"/>
      <c r="G1474" s="401" t="n">
        <v>102707</v>
      </c>
      <c r="H1474" s="401" t="s">
        <v>7919</v>
      </c>
      <c r="I1474" s="401" t="s">
        <v>82</v>
      </c>
      <c r="J1474" s="401" t="s">
        <v>6476</v>
      </c>
      <c r="K1474" s="402" t="n">
        <v>33.13</v>
      </c>
      <c r="L1474" s="401" t="s">
        <v>6405</v>
      </c>
    </row>
    <row r="1475" customFormat="false" ht="13.5" hidden="false" customHeight="false" outlineLevel="0" collapsed="false">
      <c r="A1475" s="401" t="s">
        <v>7893</v>
      </c>
      <c r="B1475" s="401" t="s">
        <v>7894</v>
      </c>
      <c r="C1475" s="401" t="s">
        <v>7895</v>
      </c>
      <c r="D1475" s="401" t="s">
        <v>7896</v>
      </c>
      <c r="E1475" s="402"/>
      <c r="F1475" s="401"/>
      <c r="G1475" s="401" t="n">
        <v>102708</v>
      </c>
      <c r="H1475" s="401" t="s">
        <v>7920</v>
      </c>
      <c r="I1475" s="401" t="s">
        <v>45</v>
      </c>
      <c r="J1475" s="401" t="s">
        <v>6476</v>
      </c>
      <c r="K1475" s="402" t="n">
        <v>23.34</v>
      </c>
      <c r="L1475" s="401" t="s">
        <v>6405</v>
      </c>
    </row>
    <row r="1476" customFormat="false" ht="13.5" hidden="false" customHeight="false" outlineLevel="0" collapsed="false">
      <c r="A1476" s="401" t="s">
        <v>7893</v>
      </c>
      <c r="B1476" s="401" t="s">
        <v>7894</v>
      </c>
      <c r="C1476" s="401" t="s">
        <v>7895</v>
      </c>
      <c r="D1476" s="401" t="s">
        <v>7896</v>
      </c>
      <c r="E1476" s="402"/>
      <c r="F1476" s="401"/>
      <c r="G1476" s="401" t="n">
        <v>102710</v>
      </c>
      <c r="H1476" s="401" t="s">
        <v>7921</v>
      </c>
      <c r="I1476" s="401" t="s">
        <v>45</v>
      </c>
      <c r="J1476" s="401" t="s">
        <v>6476</v>
      </c>
      <c r="K1476" s="402" t="n">
        <v>56.91</v>
      </c>
      <c r="L1476" s="401" t="s">
        <v>6405</v>
      </c>
    </row>
    <row r="1477" customFormat="false" ht="13.5" hidden="false" customHeight="false" outlineLevel="0" collapsed="false">
      <c r="A1477" s="401" t="s">
        <v>7893</v>
      </c>
      <c r="B1477" s="401" t="s">
        <v>7894</v>
      </c>
      <c r="C1477" s="401" t="s">
        <v>7895</v>
      </c>
      <c r="D1477" s="401" t="s">
        <v>7896</v>
      </c>
      <c r="E1477" s="402"/>
      <c r="F1477" s="401"/>
      <c r="G1477" s="401" t="n">
        <v>102711</v>
      </c>
      <c r="H1477" s="401" t="s">
        <v>7922</v>
      </c>
      <c r="I1477" s="401" t="s">
        <v>45</v>
      </c>
      <c r="J1477" s="401" t="s">
        <v>6476</v>
      </c>
      <c r="K1477" s="402" t="n">
        <v>77.19</v>
      </c>
      <c r="L1477" s="401" t="s">
        <v>6405</v>
      </c>
    </row>
    <row r="1478" customFormat="false" ht="13.5" hidden="false" customHeight="false" outlineLevel="0" collapsed="false">
      <c r="A1478" s="401" t="s">
        <v>7893</v>
      </c>
      <c r="B1478" s="401" t="s">
        <v>7894</v>
      </c>
      <c r="C1478" s="401" t="s">
        <v>7895</v>
      </c>
      <c r="D1478" s="401" t="s">
        <v>7896</v>
      </c>
      <c r="E1478" s="402"/>
      <c r="F1478" s="401"/>
      <c r="G1478" s="401" t="n">
        <v>102712</v>
      </c>
      <c r="H1478" s="401" t="s">
        <v>7923</v>
      </c>
      <c r="I1478" s="401" t="s">
        <v>99</v>
      </c>
      <c r="J1478" s="401" t="s">
        <v>6476</v>
      </c>
      <c r="K1478" s="402" t="n">
        <v>8.07</v>
      </c>
      <c r="L1478" s="401" t="s">
        <v>6405</v>
      </c>
    </row>
    <row r="1479" customFormat="false" ht="13.5" hidden="false" customHeight="false" outlineLevel="0" collapsed="false">
      <c r="A1479" s="401" t="s">
        <v>7893</v>
      </c>
      <c r="B1479" s="401" t="s">
        <v>7894</v>
      </c>
      <c r="C1479" s="401" t="s">
        <v>7895</v>
      </c>
      <c r="D1479" s="401" t="s">
        <v>7896</v>
      </c>
      <c r="E1479" s="402"/>
      <c r="F1479" s="401"/>
      <c r="G1479" s="401" t="n">
        <v>102713</v>
      </c>
      <c r="H1479" s="401" t="s">
        <v>7924</v>
      </c>
      <c r="I1479" s="401" t="s">
        <v>99</v>
      </c>
      <c r="J1479" s="401" t="s">
        <v>6476</v>
      </c>
      <c r="K1479" s="402" t="n">
        <v>11.08</v>
      </c>
      <c r="L1479" s="401" t="s">
        <v>6405</v>
      </c>
    </row>
    <row r="1480" customFormat="false" ht="13.5" hidden="false" customHeight="false" outlineLevel="0" collapsed="false">
      <c r="A1480" s="401" t="s">
        <v>7893</v>
      </c>
      <c r="B1480" s="401" t="s">
        <v>7894</v>
      </c>
      <c r="C1480" s="401" t="s">
        <v>7895</v>
      </c>
      <c r="D1480" s="401" t="s">
        <v>7896</v>
      </c>
      <c r="E1480" s="402"/>
      <c r="F1480" s="401"/>
      <c r="G1480" s="401" t="n">
        <v>102715</v>
      </c>
      <c r="H1480" s="401" t="s">
        <v>7925</v>
      </c>
      <c r="I1480" s="401" t="s">
        <v>99</v>
      </c>
      <c r="J1480" s="401" t="s">
        <v>6476</v>
      </c>
      <c r="K1480" s="402" t="n">
        <v>21.94</v>
      </c>
      <c r="L1480" s="401" t="s">
        <v>6405</v>
      </c>
    </row>
    <row r="1481" customFormat="false" ht="13.5" hidden="false" customHeight="false" outlineLevel="0" collapsed="false">
      <c r="A1481" s="401" t="s">
        <v>7893</v>
      </c>
      <c r="B1481" s="401" t="s">
        <v>7894</v>
      </c>
      <c r="C1481" s="401" t="s">
        <v>7895</v>
      </c>
      <c r="D1481" s="401" t="s">
        <v>7896</v>
      </c>
      <c r="E1481" s="402"/>
      <c r="F1481" s="401"/>
      <c r="G1481" s="401" t="n">
        <v>102716</v>
      </c>
      <c r="H1481" s="401" t="s">
        <v>7926</v>
      </c>
      <c r="I1481" s="401" t="s">
        <v>122</v>
      </c>
      <c r="J1481" s="401" t="s">
        <v>6404</v>
      </c>
      <c r="K1481" s="402" t="n">
        <v>240.53</v>
      </c>
      <c r="L1481" s="401" t="s">
        <v>6405</v>
      </c>
    </row>
    <row r="1482" customFormat="false" ht="13.5" hidden="false" customHeight="false" outlineLevel="0" collapsed="false">
      <c r="A1482" s="401" t="s">
        <v>7893</v>
      </c>
      <c r="B1482" s="401" t="s">
        <v>7894</v>
      </c>
      <c r="C1482" s="401" t="s">
        <v>7895</v>
      </c>
      <c r="D1482" s="401" t="s">
        <v>7896</v>
      </c>
      <c r="E1482" s="402"/>
      <c r="F1482" s="401"/>
      <c r="G1482" s="401" t="n">
        <v>102717</v>
      </c>
      <c r="H1482" s="401" t="s">
        <v>7927</v>
      </c>
      <c r="I1482" s="401" t="s">
        <v>122</v>
      </c>
      <c r="J1482" s="401" t="s">
        <v>6404</v>
      </c>
      <c r="K1482" s="402" t="n">
        <v>198.16</v>
      </c>
      <c r="L1482" s="401" t="s">
        <v>6405</v>
      </c>
    </row>
    <row r="1483" customFormat="false" ht="13.5" hidden="false" customHeight="false" outlineLevel="0" collapsed="false">
      <c r="A1483" s="401" t="s">
        <v>7893</v>
      </c>
      <c r="B1483" s="401" t="s">
        <v>7894</v>
      </c>
      <c r="C1483" s="401" t="s">
        <v>7895</v>
      </c>
      <c r="D1483" s="401" t="s">
        <v>7896</v>
      </c>
      <c r="E1483" s="402"/>
      <c r="F1483" s="401"/>
      <c r="G1483" s="401" t="n">
        <v>102718</v>
      </c>
      <c r="H1483" s="401" t="s">
        <v>7928</v>
      </c>
      <c r="I1483" s="401" t="s">
        <v>122</v>
      </c>
      <c r="J1483" s="401" t="s">
        <v>6476</v>
      </c>
      <c r="K1483" s="402" t="n">
        <v>249.67</v>
      </c>
      <c r="L1483" s="401" t="s">
        <v>6405</v>
      </c>
    </row>
    <row r="1484" customFormat="false" ht="13.5" hidden="false" customHeight="false" outlineLevel="0" collapsed="false">
      <c r="A1484" s="401" t="s">
        <v>7893</v>
      </c>
      <c r="B1484" s="401" t="s">
        <v>7894</v>
      </c>
      <c r="C1484" s="401" t="s">
        <v>7895</v>
      </c>
      <c r="D1484" s="401" t="s">
        <v>7896</v>
      </c>
      <c r="E1484" s="402"/>
      <c r="F1484" s="401"/>
      <c r="G1484" s="401" t="n">
        <v>102719</v>
      </c>
      <c r="H1484" s="401" t="s">
        <v>7929</v>
      </c>
      <c r="I1484" s="401" t="s">
        <v>122</v>
      </c>
      <c r="J1484" s="401" t="s">
        <v>6979</v>
      </c>
      <c r="K1484" s="402" t="n">
        <v>207.3</v>
      </c>
      <c r="L1484" s="401" t="s">
        <v>6405</v>
      </c>
    </row>
    <row r="1485" customFormat="false" ht="13.5" hidden="false" customHeight="false" outlineLevel="0" collapsed="false">
      <c r="A1485" s="401" t="s">
        <v>7893</v>
      </c>
      <c r="B1485" s="401" t="s">
        <v>7894</v>
      </c>
      <c r="C1485" s="401" t="s">
        <v>7895</v>
      </c>
      <c r="D1485" s="401" t="s">
        <v>7896</v>
      </c>
      <c r="E1485" s="402"/>
      <c r="F1485" s="401"/>
      <c r="G1485" s="401" t="n">
        <v>102722</v>
      </c>
      <c r="H1485" s="401" t="s">
        <v>7930</v>
      </c>
      <c r="I1485" s="401" t="s">
        <v>82</v>
      </c>
      <c r="J1485" s="401" t="s">
        <v>6404</v>
      </c>
      <c r="K1485" s="402" t="n">
        <v>55.12</v>
      </c>
      <c r="L1485" s="401" t="s">
        <v>6405</v>
      </c>
    </row>
    <row r="1486" customFormat="false" ht="13.5" hidden="false" customHeight="false" outlineLevel="0" collapsed="false">
      <c r="A1486" s="401" t="s">
        <v>7893</v>
      </c>
      <c r="B1486" s="401" t="s">
        <v>7894</v>
      </c>
      <c r="C1486" s="401" t="s">
        <v>7895</v>
      </c>
      <c r="D1486" s="401" t="s">
        <v>7896</v>
      </c>
      <c r="E1486" s="402"/>
      <c r="F1486" s="401"/>
      <c r="G1486" s="401" t="n">
        <v>102723</v>
      </c>
      <c r="H1486" s="401" t="s">
        <v>7931</v>
      </c>
      <c r="I1486" s="401" t="s">
        <v>82</v>
      </c>
      <c r="J1486" s="401" t="s">
        <v>6404</v>
      </c>
      <c r="K1486" s="402" t="n">
        <v>55.65</v>
      </c>
      <c r="L1486" s="401" t="s">
        <v>6405</v>
      </c>
    </row>
    <row r="1487" customFormat="false" ht="13.5" hidden="false" customHeight="false" outlineLevel="0" collapsed="false">
      <c r="A1487" s="401" t="s">
        <v>7893</v>
      </c>
      <c r="B1487" s="401" t="s">
        <v>7894</v>
      </c>
      <c r="C1487" s="401" t="s">
        <v>7895</v>
      </c>
      <c r="D1487" s="401" t="s">
        <v>7896</v>
      </c>
      <c r="E1487" s="402"/>
      <c r="F1487" s="401"/>
      <c r="G1487" s="401" t="n">
        <v>102724</v>
      </c>
      <c r="H1487" s="401" t="s">
        <v>7932</v>
      </c>
      <c r="I1487" s="401" t="s">
        <v>45</v>
      </c>
      <c r="J1487" s="401" t="s">
        <v>6476</v>
      </c>
      <c r="K1487" s="402" t="n">
        <v>30.2</v>
      </c>
      <c r="L1487" s="401" t="s">
        <v>6405</v>
      </c>
    </row>
    <row r="1488" customFormat="false" ht="13.5" hidden="false" customHeight="false" outlineLevel="0" collapsed="false">
      <c r="A1488" s="401" t="s">
        <v>7893</v>
      </c>
      <c r="B1488" s="401" t="s">
        <v>7894</v>
      </c>
      <c r="C1488" s="401" t="s">
        <v>7895</v>
      </c>
      <c r="D1488" s="401" t="s">
        <v>7896</v>
      </c>
      <c r="E1488" s="402"/>
      <c r="F1488" s="401"/>
      <c r="G1488" s="401" t="n">
        <v>102725</v>
      </c>
      <c r="H1488" s="401" t="s">
        <v>7933</v>
      </c>
      <c r="I1488" s="401" t="s">
        <v>45</v>
      </c>
      <c r="J1488" s="401" t="s">
        <v>6476</v>
      </c>
      <c r="K1488" s="402" t="n">
        <v>29.08</v>
      </c>
      <c r="L1488" s="401" t="s">
        <v>6405</v>
      </c>
    </row>
    <row r="1489" customFormat="false" ht="13.5" hidden="false" customHeight="false" outlineLevel="0" collapsed="false">
      <c r="A1489" s="401" t="s">
        <v>7893</v>
      </c>
      <c r="B1489" s="401" t="s">
        <v>7894</v>
      </c>
      <c r="C1489" s="401" t="s">
        <v>7895</v>
      </c>
      <c r="D1489" s="401" t="s">
        <v>7896</v>
      </c>
      <c r="E1489" s="402"/>
      <c r="F1489" s="401"/>
      <c r="G1489" s="401" t="n">
        <v>102726</v>
      </c>
      <c r="H1489" s="401" t="s">
        <v>7934</v>
      </c>
      <c r="I1489" s="401" t="s">
        <v>45</v>
      </c>
      <c r="J1489" s="401" t="s">
        <v>6476</v>
      </c>
      <c r="K1489" s="402" t="n">
        <v>26.6</v>
      </c>
      <c r="L1489" s="401" t="s">
        <v>6405</v>
      </c>
    </row>
    <row r="1490" customFormat="false" ht="13.5" hidden="false" customHeight="false" outlineLevel="0" collapsed="false">
      <c r="A1490" s="401" t="s">
        <v>7893</v>
      </c>
      <c r="B1490" s="401" t="s">
        <v>7894</v>
      </c>
      <c r="C1490" s="401" t="s">
        <v>7895</v>
      </c>
      <c r="D1490" s="401" t="s">
        <v>7896</v>
      </c>
      <c r="E1490" s="402"/>
      <c r="F1490" s="401"/>
      <c r="G1490" s="401" t="n">
        <v>103653</v>
      </c>
      <c r="H1490" s="401" t="s">
        <v>7935</v>
      </c>
      <c r="I1490" s="401" t="s">
        <v>99</v>
      </c>
      <c r="J1490" s="401" t="s">
        <v>6476</v>
      </c>
      <c r="K1490" s="402" t="n">
        <v>26.2</v>
      </c>
      <c r="L1490" s="401" t="s">
        <v>6405</v>
      </c>
    </row>
    <row r="1491" customFormat="false" ht="13.5" hidden="false" customHeight="false" outlineLevel="0" collapsed="false">
      <c r="A1491" s="401" t="s">
        <v>7893</v>
      </c>
      <c r="B1491" s="401" t="s">
        <v>7894</v>
      </c>
      <c r="C1491" s="401" t="s">
        <v>7936</v>
      </c>
      <c r="D1491" s="401" t="s">
        <v>7937</v>
      </c>
      <c r="E1491" s="402"/>
      <c r="F1491" s="401"/>
      <c r="G1491" s="401" t="n">
        <v>92743</v>
      </c>
      <c r="H1491" s="401" t="s">
        <v>7938</v>
      </c>
      <c r="I1491" s="401" t="s">
        <v>122</v>
      </c>
      <c r="J1491" s="401" t="s">
        <v>6404</v>
      </c>
      <c r="K1491" s="402" t="n">
        <v>709.23</v>
      </c>
      <c r="L1491" s="401" t="s">
        <v>6405</v>
      </c>
    </row>
    <row r="1492" customFormat="false" ht="13.5" hidden="false" customHeight="false" outlineLevel="0" collapsed="false">
      <c r="A1492" s="401" t="s">
        <v>7893</v>
      </c>
      <c r="B1492" s="401" t="s">
        <v>7894</v>
      </c>
      <c r="C1492" s="401" t="s">
        <v>7936</v>
      </c>
      <c r="D1492" s="401" t="s">
        <v>7937</v>
      </c>
      <c r="E1492" s="402"/>
      <c r="F1492" s="401"/>
      <c r="G1492" s="401" t="n">
        <v>92744</v>
      </c>
      <c r="H1492" s="401" t="s">
        <v>7939</v>
      </c>
      <c r="I1492" s="401" t="s">
        <v>122</v>
      </c>
      <c r="J1492" s="401" t="s">
        <v>6404</v>
      </c>
      <c r="K1492" s="402" t="n">
        <v>674.56</v>
      </c>
      <c r="L1492" s="401" t="s">
        <v>6405</v>
      </c>
    </row>
    <row r="1493" customFormat="false" ht="13.5" hidden="false" customHeight="false" outlineLevel="0" collapsed="false">
      <c r="A1493" s="401" t="s">
        <v>7893</v>
      </c>
      <c r="B1493" s="401" t="s">
        <v>7894</v>
      </c>
      <c r="C1493" s="401" t="s">
        <v>7936</v>
      </c>
      <c r="D1493" s="401" t="s">
        <v>7937</v>
      </c>
      <c r="E1493" s="402"/>
      <c r="F1493" s="401"/>
      <c r="G1493" s="401" t="n">
        <v>92745</v>
      </c>
      <c r="H1493" s="401" t="s">
        <v>7940</v>
      </c>
      <c r="I1493" s="401" t="s">
        <v>122</v>
      </c>
      <c r="J1493" s="401" t="s">
        <v>6404</v>
      </c>
      <c r="K1493" s="402" t="n">
        <v>858.18</v>
      </c>
      <c r="L1493" s="401" t="s">
        <v>6405</v>
      </c>
    </row>
    <row r="1494" customFormat="false" ht="13.5" hidden="false" customHeight="false" outlineLevel="0" collapsed="false">
      <c r="A1494" s="401" t="s">
        <v>7893</v>
      </c>
      <c r="B1494" s="401" t="s">
        <v>7894</v>
      </c>
      <c r="C1494" s="401" t="s">
        <v>7936</v>
      </c>
      <c r="D1494" s="401" t="s">
        <v>7937</v>
      </c>
      <c r="E1494" s="402"/>
      <c r="F1494" s="401"/>
      <c r="G1494" s="401" t="n">
        <v>92746</v>
      </c>
      <c r="H1494" s="401" t="s">
        <v>7941</v>
      </c>
      <c r="I1494" s="401" t="s">
        <v>122</v>
      </c>
      <c r="J1494" s="401" t="s">
        <v>6404</v>
      </c>
      <c r="K1494" s="402" t="n">
        <v>786.16</v>
      </c>
      <c r="L1494" s="401" t="s">
        <v>6405</v>
      </c>
    </row>
    <row r="1495" customFormat="false" ht="13.5" hidden="false" customHeight="false" outlineLevel="0" collapsed="false">
      <c r="A1495" s="401" t="s">
        <v>7893</v>
      </c>
      <c r="B1495" s="401" t="s">
        <v>7894</v>
      </c>
      <c r="C1495" s="401" t="s">
        <v>7936</v>
      </c>
      <c r="D1495" s="401" t="s">
        <v>7937</v>
      </c>
      <c r="E1495" s="402"/>
      <c r="F1495" s="401"/>
      <c r="G1495" s="401" t="n">
        <v>92747</v>
      </c>
      <c r="H1495" s="401" t="s">
        <v>7942</v>
      </c>
      <c r="I1495" s="401" t="s">
        <v>122</v>
      </c>
      <c r="J1495" s="401" t="s">
        <v>6404</v>
      </c>
      <c r="K1495" s="402" t="n">
        <v>943.18</v>
      </c>
      <c r="L1495" s="401" t="s">
        <v>6405</v>
      </c>
    </row>
    <row r="1496" customFormat="false" ht="13.5" hidden="false" customHeight="false" outlineLevel="0" collapsed="false">
      <c r="A1496" s="401" t="s">
        <v>7893</v>
      </c>
      <c r="B1496" s="401" t="s">
        <v>7894</v>
      </c>
      <c r="C1496" s="401" t="s">
        <v>7936</v>
      </c>
      <c r="D1496" s="401" t="s">
        <v>7937</v>
      </c>
      <c r="E1496" s="402"/>
      <c r="F1496" s="401"/>
      <c r="G1496" s="401" t="n">
        <v>92748</v>
      </c>
      <c r="H1496" s="401" t="s">
        <v>7943</v>
      </c>
      <c r="I1496" s="401" t="s">
        <v>122</v>
      </c>
      <c r="J1496" s="401" t="s">
        <v>6404</v>
      </c>
      <c r="K1496" s="402" t="n">
        <v>850.27</v>
      </c>
      <c r="L1496" s="401" t="s">
        <v>6405</v>
      </c>
    </row>
    <row r="1497" customFormat="false" ht="13.5" hidden="false" customHeight="false" outlineLevel="0" collapsed="false">
      <c r="A1497" s="401" t="s">
        <v>7893</v>
      </c>
      <c r="B1497" s="401" t="s">
        <v>7894</v>
      </c>
      <c r="C1497" s="401" t="s">
        <v>7936</v>
      </c>
      <c r="D1497" s="401" t="s">
        <v>7937</v>
      </c>
      <c r="E1497" s="402"/>
      <c r="F1497" s="401"/>
      <c r="G1497" s="401" t="n">
        <v>92749</v>
      </c>
      <c r="H1497" s="401" t="s">
        <v>7944</v>
      </c>
      <c r="I1497" s="401" t="s">
        <v>122</v>
      </c>
      <c r="J1497" s="401" t="s">
        <v>6404</v>
      </c>
      <c r="K1497" s="402" t="n">
        <v>972.47</v>
      </c>
      <c r="L1497" s="401" t="s">
        <v>6405</v>
      </c>
    </row>
    <row r="1498" customFormat="false" ht="13.5" hidden="false" customHeight="false" outlineLevel="0" collapsed="false">
      <c r="A1498" s="401" t="s">
        <v>7893</v>
      </c>
      <c r="B1498" s="401" t="s">
        <v>7894</v>
      </c>
      <c r="C1498" s="401" t="s">
        <v>7936</v>
      </c>
      <c r="D1498" s="401" t="s">
        <v>7937</v>
      </c>
      <c r="E1498" s="402"/>
      <c r="F1498" s="401"/>
      <c r="G1498" s="401" t="n">
        <v>92750</v>
      </c>
      <c r="H1498" s="401" t="s">
        <v>7945</v>
      </c>
      <c r="I1498" s="401" t="s">
        <v>122</v>
      </c>
      <c r="J1498" s="401" t="s">
        <v>6404</v>
      </c>
      <c r="K1498" s="402" t="n">
        <v>1604.24</v>
      </c>
      <c r="L1498" s="401" t="s">
        <v>6405</v>
      </c>
    </row>
    <row r="1499" customFormat="false" ht="13.5" hidden="false" customHeight="false" outlineLevel="0" collapsed="false">
      <c r="A1499" s="401" t="s">
        <v>7893</v>
      </c>
      <c r="B1499" s="401" t="s">
        <v>7894</v>
      </c>
      <c r="C1499" s="401" t="s">
        <v>7936</v>
      </c>
      <c r="D1499" s="401" t="s">
        <v>7937</v>
      </c>
      <c r="E1499" s="402"/>
      <c r="F1499" s="401"/>
      <c r="G1499" s="401" t="n">
        <v>92751</v>
      </c>
      <c r="H1499" s="401" t="s">
        <v>7946</v>
      </c>
      <c r="I1499" s="401" t="s">
        <v>122</v>
      </c>
      <c r="J1499" s="401" t="s">
        <v>6404</v>
      </c>
      <c r="K1499" s="402" t="n">
        <v>1971.12</v>
      </c>
      <c r="L1499" s="401" t="s">
        <v>6405</v>
      </c>
    </row>
    <row r="1500" customFormat="false" ht="13.5" hidden="false" customHeight="false" outlineLevel="0" collapsed="false">
      <c r="A1500" s="401" t="s">
        <v>7893</v>
      </c>
      <c r="B1500" s="401" t="s">
        <v>7894</v>
      </c>
      <c r="C1500" s="401" t="s">
        <v>7936</v>
      </c>
      <c r="D1500" s="401" t="s">
        <v>7937</v>
      </c>
      <c r="E1500" s="402"/>
      <c r="F1500" s="401"/>
      <c r="G1500" s="401" t="n">
        <v>92752</v>
      </c>
      <c r="H1500" s="401" t="s">
        <v>7947</v>
      </c>
      <c r="I1500" s="401" t="s">
        <v>122</v>
      </c>
      <c r="J1500" s="401" t="s">
        <v>6404</v>
      </c>
      <c r="K1500" s="402" t="n">
        <v>2336.44</v>
      </c>
      <c r="L1500" s="401" t="s">
        <v>6405</v>
      </c>
    </row>
    <row r="1501" customFormat="false" ht="13.5" hidden="false" customHeight="false" outlineLevel="0" collapsed="false">
      <c r="A1501" s="401" t="s">
        <v>7893</v>
      </c>
      <c r="B1501" s="401" t="s">
        <v>7894</v>
      </c>
      <c r="C1501" s="401" t="s">
        <v>7936</v>
      </c>
      <c r="D1501" s="401" t="s">
        <v>7937</v>
      </c>
      <c r="E1501" s="402"/>
      <c r="F1501" s="401"/>
      <c r="G1501" s="401" t="n">
        <v>92753</v>
      </c>
      <c r="H1501" s="401" t="s">
        <v>7948</v>
      </c>
      <c r="I1501" s="401" t="s">
        <v>122</v>
      </c>
      <c r="J1501" s="401" t="s">
        <v>6404</v>
      </c>
      <c r="K1501" s="402" t="n">
        <v>587.59</v>
      </c>
      <c r="L1501" s="401" t="s">
        <v>6405</v>
      </c>
    </row>
    <row r="1502" customFormat="false" ht="13.5" hidden="false" customHeight="false" outlineLevel="0" collapsed="false">
      <c r="A1502" s="401" t="s">
        <v>7893</v>
      </c>
      <c r="B1502" s="401" t="s">
        <v>7894</v>
      </c>
      <c r="C1502" s="401" t="s">
        <v>7936</v>
      </c>
      <c r="D1502" s="401" t="s">
        <v>7937</v>
      </c>
      <c r="E1502" s="402"/>
      <c r="F1502" s="401"/>
      <c r="G1502" s="401" t="n">
        <v>92754</v>
      </c>
      <c r="H1502" s="401" t="s">
        <v>7949</v>
      </c>
      <c r="I1502" s="401" t="s">
        <v>122</v>
      </c>
      <c r="J1502" s="401" t="s">
        <v>6404</v>
      </c>
      <c r="K1502" s="402" t="n">
        <v>535.19</v>
      </c>
      <c r="L1502" s="401" t="s">
        <v>6405</v>
      </c>
    </row>
    <row r="1503" customFormat="false" ht="13.5" hidden="false" customHeight="false" outlineLevel="0" collapsed="false">
      <c r="A1503" s="401" t="s">
        <v>7893</v>
      </c>
      <c r="B1503" s="401" t="s">
        <v>7894</v>
      </c>
      <c r="C1503" s="401" t="s">
        <v>7936</v>
      </c>
      <c r="D1503" s="401" t="s">
        <v>7937</v>
      </c>
      <c r="E1503" s="402"/>
      <c r="F1503" s="401"/>
      <c r="G1503" s="401" t="n">
        <v>92755</v>
      </c>
      <c r="H1503" s="401" t="s">
        <v>7950</v>
      </c>
      <c r="I1503" s="401" t="s">
        <v>99</v>
      </c>
      <c r="J1503" s="401" t="s">
        <v>6404</v>
      </c>
      <c r="K1503" s="402" t="n">
        <v>242.12</v>
      </c>
      <c r="L1503" s="401" t="s">
        <v>6405</v>
      </c>
    </row>
    <row r="1504" customFormat="false" ht="13.5" hidden="false" customHeight="false" outlineLevel="0" collapsed="false">
      <c r="A1504" s="401" t="s">
        <v>7893</v>
      </c>
      <c r="B1504" s="401" t="s">
        <v>7894</v>
      </c>
      <c r="C1504" s="401" t="s">
        <v>7936</v>
      </c>
      <c r="D1504" s="401" t="s">
        <v>7937</v>
      </c>
      <c r="E1504" s="402"/>
      <c r="F1504" s="401"/>
      <c r="G1504" s="401" t="n">
        <v>92756</v>
      </c>
      <c r="H1504" s="401" t="s">
        <v>7951</v>
      </c>
      <c r="I1504" s="401" t="s">
        <v>99</v>
      </c>
      <c r="J1504" s="401" t="s">
        <v>6404</v>
      </c>
      <c r="K1504" s="402" t="n">
        <v>278.48</v>
      </c>
      <c r="L1504" s="401" t="s">
        <v>6405</v>
      </c>
    </row>
    <row r="1505" customFormat="false" ht="13.5" hidden="false" customHeight="false" outlineLevel="0" collapsed="false">
      <c r="A1505" s="401" t="s">
        <v>7893</v>
      </c>
      <c r="B1505" s="401" t="s">
        <v>7894</v>
      </c>
      <c r="C1505" s="401" t="s">
        <v>7936</v>
      </c>
      <c r="D1505" s="401" t="s">
        <v>7937</v>
      </c>
      <c r="E1505" s="402"/>
      <c r="F1505" s="401"/>
      <c r="G1505" s="401" t="n">
        <v>92757</v>
      </c>
      <c r="H1505" s="401" t="s">
        <v>7952</v>
      </c>
      <c r="I1505" s="401" t="s">
        <v>99</v>
      </c>
      <c r="J1505" s="401" t="s">
        <v>6404</v>
      </c>
      <c r="K1505" s="402" t="n">
        <v>322.38</v>
      </c>
      <c r="L1505" s="401" t="s">
        <v>6405</v>
      </c>
    </row>
    <row r="1506" customFormat="false" ht="13.5" hidden="false" customHeight="false" outlineLevel="0" collapsed="false">
      <c r="A1506" s="401" t="s">
        <v>7893</v>
      </c>
      <c r="B1506" s="401" t="s">
        <v>7894</v>
      </c>
      <c r="C1506" s="401" t="s">
        <v>7936</v>
      </c>
      <c r="D1506" s="401" t="s">
        <v>7937</v>
      </c>
      <c r="E1506" s="402"/>
      <c r="F1506" s="401"/>
      <c r="G1506" s="401" t="n">
        <v>92758</v>
      </c>
      <c r="H1506" s="401" t="s">
        <v>7953</v>
      </c>
      <c r="I1506" s="401" t="s">
        <v>122</v>
      </c>
      <c r="J1506" s="401" t="s">
        <v>6476</v>
      </c>
      <c r="K1506" s="402" t="n">
        <v>775.86</v>
      </c>
      <c r="L1506" s="401" t="s">
        <v>6405</v>
      </c>
    </row>
    <row r="1507" customFormat="false" ht="13.5" hidden="false" customHeight="false" outlineLevel="0" collapsed="false">
      <c r="A1507" s="401" t="s">
        <v>7893</v>
      </c>
      <c r="B1507" s="401" t="s">
        <v>7894</v>
      </c>
      <c r="C1507" s="401" t="s">
        <v>7954</v>
      </c>
      <c r="D1507" s="401" t="s">
        <v>7955</v>
      </c>
      <c r="E1507" s="402"/>
      <c r="F1507" s="401"/>
      <c r="G1507" s="401" t="n">
        <v>91069</v>
      </c>
      <c r="H1507" s="401" t="s">
        <v>7956</v>
      </c>
      <c r="I1507" s="401" t="s">
        <v>99</v>
      </c>
      <c r="J1507" s="401" t="s">
        <v>6404</v>
      </c>
      <c r="K1507" s="402" t="n">
        <v>133.16</v>
      </c>
      <c r="L1507" s="401" t="s">
        <v>6405</v>
      </c>
    </row>
    <row r="1508" customFormat="false" ht="13.5" hidden="false" customHeight="false" outlineLevel="0" collapsed="false">
      <c r="A1508" s="401" t="s">
        <v>7893</v>
      </c>
      <c r="B1508" s="401" t="s">
        <v>7894</v>
      </c>
      <c r="C1508" s="401" t="s">
        <v>7954</v>
      </c>
      <c r="D1508" s="401" t="s">
        <v>7955</v>
      </c>
      <c r="E1508" s="402"/>
      <c r="F1508" s="401"/>
      <c r="G1508" s="401" t="n">
        <v>91070</v>
      </c>
      <c r="H1508" s="401" t="s">
        <v>7957</v>
      </c>
      <c r="I1508" s="401" t="s">
        <v>99</v>
      </c>
      <c r="J1508" s="401" t="s">
        <v>6404</v>
      </c>
      <c r="K1508" s="402" t="n">
        <v>148.5</v>
      </c>
      <c r="L1508" s="401" t="s">
        <v>6405</v>
      </c>
    </row>
    <row r="1509" customFormat="false" ht="13.5" hidden="false" customHeight="false" outlineLevel="0" collapsed="false">
      <c r="A1509" s="401" t="s">
        <v>7893</v>
      </c>
      <c r="B1509" s="401" t="s">
        <v>7894</v>
      </c>
      <c r="C1509" s="401" t="s">
        <v>7954</v>
      </c>
      <c r="D1509" s="401" t="s">
        <v>7955</v>
      </c>
      <c r="E1509" s="402"/>
      <c r="F1509" s="401"/>
      <c r="G1509" s="401" t="n">
        <v>91071</v>
      </c>
      <c r="H1509" s="401" t="s">
        <v>7958</v>
      </c>
      <c r="I1509" s="401" t="s">
        <v>99</v>
      </c>
      <c r="J1509" s="401" t="s">
        <v>6404</v>
      </c>
      <c r="K1509" s="402" t="n">
        <v>173.43</v>
      </c>
      <c r="L1509" s="401" t="s">
        <v>6405</v>
      </c>
    </row>
    <row r="1510" customFormat="false" ht="13.5" hidden="false" customHeight="false" outlineLevel="0" collapsed="false">
      <c r="A1510" s="401" t="s">
        <v>7893</v>
      </c>
      <c r="B1510" s="401" t="s">
        <v>7894</v>
      </c>
      <c r="C1510" s="401" t="s">
        <v>7954</v>
      </c>
      <c r="D1510" s="401" t="s">
        <v>7955</v>
      </c>
      <c r="E1510" s="402"/>
      <c r="F1510" s="401"/>
      <c r="G1510" s="401" t="n">
        <v>91072</v>
      </c>
      <c r="H1510" s="401" t="s">
        <v>7959</v>
      </c>
      <c r="I1510" s="401" t="s">
        <v>99</v>
      </c>
      <c r="J1510" s="401" t="s">
        <v>6404</v>
      </c>
      <c r="K1510" s="402" t="n">
        <v>188.73</v>
      </c>
      <c r="L1510" s="401" t="s">
        <v>6405</v>
      </c>
    </row>
    <row r="1511" customFormat="false" ht="13.5" hidden="false" customHeight="false" outlineLevel="0" collapsed="false">
      <c r="A1511" s="401" t="s">
        <v>7893</v>
      </c>
      <c r="B1511" s="401" t="s">
        <v>7894</v>
      </c>
      <c r="C1511" s="401" t="s">
        <v>7954</v>
      </c>
      <c r="D1511" s="401" t="s">
        <v>7955</v>
      </c>
      <c r="E1511" s="402"/>
      <c r="F1511" s="401"/>
      <c r="G1511" s="401" t="n">
        <v>91073</v>
      </c>
      <c r="H1511" s="401" t="s">
        <v>7960</v>
      </c>
      <c r="I1511" s="401" t="s">
        <v>99</v>
      </c>
      <c r="J1511" s="401" t="s">
        <v>6404</v>
      </c>
      <c r="K1511" s="402" t="n">
        <v>146.31</v>
      </c>
      <c r="L1511" s="401" t="s">
        <v>6405</v>
      </c>
    </row>
    <row r="1512" customFormat="false" ht="13.5" hidden="false" customHeight="false" outlineLevel="0" collapsed="false">
      <c r="A1512" s="401" t="s">
        <v>7893</v>
      </c>
      <c r="B1512" s="401" t="s">
        <v>7894</v>
      </c>
      <c r="C1512" s="401" t="s">
        <v>7954</v>
      </c>
      <c r="D1512" s="401" t="s">
        <v>7955</v>
      </c>
      <c r="E1512" s="402"/>
      <c r="F1512" s="401"/>
      <c r="G1512" s="401" t="n">
        <v>91074</v>
      </c>
      <c r="H1512" s="401" t="s">
        <v>7961</v>
      </c>
      <c r="I1512" s="401" t="s">
        <v>99</v>
      </c>
      <c r="J1512" s="401" t="s">
        <v>6404</v>
      </c>
      <c r="K1512" s="402" t="n">
        <v>163.02</v>
      </c>
      <c r="L1512" s="401" t="s">
        <v>6405</v>
      </c>
    </row>
    <row r="1513" customFormat="false" ht="13.5" hidden="false" customHeight="false" outlineLevel="0" collapsed="false">
      <c r="A1513" s="401" t="s">
        <v>7893</v>
      </c>
      <c r="B1513" s="401" t="s">
        <v>7894</v>
      </c>
      <c r="C1513" s="401" t="s">
        <v>7954</v>
      </c>
      <c r="D1513" s="401" t="s">
        <v>7955</v>
      </c>
      <c r="E1513" s="402"/>
      <c r="F1513" s="401"/>
      <c r="G1513" s="401" t="n">
        <v>91075</v>
      </c>
      <c r="H1513" s="401" t="s">
        <v>7962</v>
      </c>
      <c r="I1513" s="401" t="s">
        <v>99</v>
      </c>
      <c r="J1513" s="401" t="s">
        <v>6404</v>
      </c>
      <c r="K1513" s="402" t="n">
        <v>189.02</v>
      </c>
      <c r="L1513" s="401" t="s">
        <v>6405</v>
      </c>
    </row>
    <row r="1514" customFormat="false" ht="13.5" hidden="false" customHeight="false" outlineLevel="0" collapsed="false">
      <c r="A1514" s="401" t="s">
        <v>7893</v>
      </c>
      <c r="B1514" s="401" t="s">
        <v>7894</v>
      </c>
      <c r="C1514" s="401" t="s">
        <v>7954</v>
      </c>
      <c r="D1514" s="401" t="s">
        <v>7955</v>
      </c>
      <c r="E1514" s="402"/>
      <c r="F1514" s="401"/>
      <c r="G1514" s="401" t="n">
        <v>91076</v>
      </c>
      <c r="H1514" s="401" t="s">
        <v>7963</v>
      </c>
      <c r="I1514" s="401" t="s">
        <v>99</v>
      </c>
      <c r="J1514" s="401" t="s">
        <v>6404</v>
      </c>
      <c r="K1514" s="402" t="n">
        <v>205.8</v>
      </c>
      <c r="L1514" s="401" t="s">
        <v>6405</v>
      </c>
    </row>
    <row r="1515" customFormat="false" ht="13.5" hidden="false" customHeight="false" outlineLevel="0" collapsed="false">
      <c r="A1515" s="401" t="s">
        <v>7893</v>
      </c>
      <c r="B1515" s="401" t="s">
        <v>7894</v>
      </c>
      <c r="C1515" s="401" t="s">
        <v>7954</v>
      </c>
      <c r="D1515" s="401" t="s">
        <v>7955</v>
      </c>
      <c r="E1515" s="402"/>
      <c r="F1515" s="401"/>
      <c r="G1515" s="401" t="n">
        <v>91077</v>
      </c>
      <c r="H1515" s="401" t="s">
        <v>7964</v>
      </c>
      <c r="I1515" s="401" t="s">
        <v>99</v>
      </c>
      <c r="J1515" s="401" t="s">
        <v>6404</v>
      </c>
      <c r="K1515" s="402" t="n">
        <v>145.44</v>
      </c>
      <c r="L1515" s="401" t="s">
        <v>6405</v>
      </c>
    </row>
    <row r="1516" customFormat="false" ht="13.5" hidden="false" customHeight="false" outlineLevel="0" collapsed="false">
      <c r="A1516" s="401" t="s">
        <v>7893</v>
      </c>
      <c r="B1516" s="401" t="s">
        <v>7894</v>
      </c>
      <c r="C1516" s="401" t="s">
        <v>7954</v>
      </c>
      <c r="D1516" s="401" t="s">
        <v>7955</v>
      </c>
      <c r="E1516" s="402"/>
      <c r="F1516" s="401"/>
      <c r="G1516" s="401" t="n">
        <v>91078</v>
      </c>
      <c r="H1516" s="401" t="s">
        <v>7965</v>
      </c>
      <c r="I1516" s="401" t="s">
        <v>99</v>
      </c>
      <c r="J1516" s="401" t="s">
        <v>6404</v>
      </c>
      <c r="K1516" s="402" t="n">
        <v>171.14</v>
      </c>
      <c r="L1516" s="401" t="s">
        <v>6405</v>
      </c>
    </row>
    <row r="1517" customFormat="false" ht="13.5" hidden="false" customHeight="false" outlineLevel="0" collapsed="false">
      <c r="A1517" s="401" t="s">
        <v>7893</v>
      </c>
      <c r="B1517" s="401" t="s">
        <v>7894</v>
      </c>
      <c r="C1517" s="401" t="s">
        <v>7954</v>
      </c>
      <c r="D1517" s="401" t="s">
        <v>7955</v>
      </c>
      <c r="E1517" s="402"/>
      <c r="F1517" s="401"/>
      <c r="G1517" s="401" t="n">
        <v>91079</v>
      </c>
      <c r="H1517" s="401" t="s">
        <v>7966</v>
      </c>
      <c r="I1517" s="401" t="s">
        <v>99</v>
      </c>
      <c r="J1517" s="401" t="s">
        <v>6404</v>
      </c>
      <c r="K1517" s="402" t="n">
        <v>151.62</v>
      </c>
      <c r="L1517" s="401" t="s">
        <v>6405</v>
      </c>
    </row>
    <row r="1518" customFormat="false" ht="13.5" hidden="false" customHeight="false" outlineLevel="0" collapsed="false">
      <c r="A1518" s="401" t="s">
        <v>7893</v>
      </c>
      <c r="B1518" s="401" t="s">
        <v>7894</v>
      </c>
      <c r="C1518" s="401" t="s">
        <v>7954</v>
      </c>
      <c r="D1518" s="401" t="s">
        <v>7955</v>
      </c>
      <c r="E1518" s="402"/>
      <c r="F1518" s="401"/>
      <c r="G1518" s="401" t="n">
        <v>91080</v>
      </c>
      <c r="H1518" s="401" t="s">
        <v>7967</v>
      </c>
      <c r="I1518" s="401" t="s">
        <v>99</v>
      </c>
      <c r="J1518" s="401" t="s">
        <v>6404</v>
      </c>
      <c r="K1518" s="402" t="n">
        <v>177.1</v>
      </c>
      <c r="L1518" s="401" t="s">
        <v>6405</v>
      </c>
    </row>
    <row r="1519" customFormat="false" ht="13.5" hidden="false" customHeight="false" outlineLevel="0" collapsed="false">
      <c r="A1519" s="401" t="s">
        <v>7893</v>
      </c>
      <c r="B1519" s="401" t="s">
        <v>7894</v>
      </c>
      <c r="C1519" s="401" t="s">
        <v>7954</v>
      </c>
      <c r="D1519" s="401" t="s">
        <v>7955</v>
      </c>
      <c r="E1519" s="402"/>
      <c r="F1519" s="401"/>
      <c r="G1519" s="401" t="n">
        <v>91081</v>
      </c>
      <c r="H1519" s="401" t="s">
        <v>7968</v>
      </c>
      <c r="I1519" s="401" t="s">
        <v>99</v>
      </c>
      <c r="J1519" s="401" t="s">
        <v>6404</v>
      </c>
      <c r="K1519" s="402" t="n">
        <v>160.27</v>
      </c>
      <c r="L1519" s="401" t="s">
        <v>6405</v>
      </c>
    </row>
    <row r="1520" customFormat="false" ht="13.5" hidden="false" customHeight="false" outlineLevel="0" collapsed="false">
      <c r="A1520" s="401" t="s">
        <v>7893</v>
      </c>
      <c r="B1520" s="401" t="s">
        <v>7894</v>
      </c>
      <c r="C1520" s="401" t="s">
        <v>7954</v>
      </c>
      <c r="D1520" s="401" t="s">
        <v>7955</v>
      </c>
      <c r="E1520" s="402"/>
      <c r="F1520" s="401"/>
      <c r="G1520" s="401" t="n">
        <v>91082</v>
      </c>
      <c r="H1520" s="401" t="s">
        <v>7969</v>
      </c>
      <c r="I1520" s="401" t="s">
        <v>99</v>
      </c>
      <c r="J1520" s="401" t="s">
        <v>6404</v>
      </c>
      <c r="K1520" s="402" t="n">
        <v>187.16</v>
      </c>
      <c r="L1520" s="401" t="s">
        <v>6405</v>
      </c>
    </row>
    <row r="1521" customFormat="false" ht="13.5" hidden="false" customHeight="false" outlineLevel="0" collapsed="false">
      <c r="A1521" s="401" t="s">
        <v>7893</v>
      </c>
      <c r="B1521" s="401" t="s">
        <v>7894</v>
      </c>
      <c r="C1521" s="401" t="s">
        <v>7954</v>
      </c>
      <c r="D1521" s="401" t="s">
        <v>7955</v>
      </c>
      <c r="E1521" s="402"/>
      <c r="F1521" s="401"/>
      <c r="G1521" s="401" t="n">
        <v>91083</v>
      </c>
      <c r="H1521" s="401" t="s">
        <v>7970</v>
      </c>
      <c r="I1521" s="401" t="s">
        <v>99</v>
      </c>
      <c r="J1521" s="401" t="s">
        <v>6404</v>
      </c>
      <c r="K1521" s="402" t="n">
        <v>170.93</v>
      </c>
      <c r="L1521" s="401" t="s">
        <v>6405</v>
      </c>
    </row>
    <row r="1522" customFormat="false" ht="13.5" hidden="false" customHeight="false" outlineLevel="0" collapsed="false">
      <c r="A1522" s="401" t="s">
        <v>7893</v>
      </c>
      <c r="B1522" s="401" t="s">
        <v>7894</v>
      </c>
      <c r="C1522" s="401" t="s">
        <v>7954</v>
      </c>
      <c r="D1522" s="401" t="s">
        <v>7955</v>
      </c>
      <c r="E1522" s="402"/>
      <c r="F1522" s="401"/>
      <c r="G1522" s="401" t="n">
        <v>91084</v>
      </c>
      <c r="H1522" s="401" t="s">
        <v>7971</v>
      </c>
      <c r="I1522" s="401" t="s">
        <v>99</v>
      </c>
      <c r="J1522" s="401" t="s">
        <v>6404</v>
      </c>
      <c r="K1522" s="402" t="n">
        <v>197.57</v>
      </c>
      <c r="L1522" s="401" t="s">
        <v>6405</v>
      </c>
    </row>
    <row r="1523" customFormat="false" ht="13.5" hidden="false" customHeight="false" outlineLevel="0" collapsed="false">
      <c r="A1523" s="401" t="s">
        <v>7893</v>
      </c>
      <c r="B1523" s="401" t="s">
        <v>7894</v>
      </c>
      <c r="C1523" s="401" t="s">
        <v>7954</v>
      </c>
      <c r="D1523" s="401" t="s">
        <v>7955</v>
      </c>
      <c r="E1523" s="402"/>
      <c r="F1523" s="401"/>
      <c r="G1523" s="401" t="n">
        <v>91086</v>
      </c>
      <c r="H1523" s="401" t="s">
        <v>7972</v>
      </c>
      <c r="I1523" s="401" t="s">
        <v>99</v>
      </c>
      <c r="J1523" s="401" t="s">
        <v>6404</v>
      </c>
      <c r="K1523" s="402" t="n">
        <v>143.31</v>
      </c>
      <c r="L1523" s="401" t="s">
        <v>6405</v>
      </c>
    </row>
    <row r="1524" customFormat="false" ht="13.5" hidden="false" customHeight="false" outlineLevel="0" collapsed="false">
      <c r="A1524" s="401" t="s">
        <v>7893</v>
      </c>
      <c r="B1524" s="401" t="s">
        <v>7894</v>
      </c>
      <c r="C1524" s="401" t="s">
        <v>7954</v>
      </c>
      <c r="D1524" s="401" t="s">
        <v>7955</v>
      </c>
      <c r="E1524" s="402"/>
      <c r="F1524" s="401"/>
      <c r="G1524" s="401" t="n">
        <v>91087</v>
      </c>
      <c r="H1524" s="401" t="s">
        <v>7973</v>
      </c>
      <c r="I1524" s="401" t="s">
        <v>99</v>
      </c>
      <c r="J1524" s="401" t="s">
        <v>6404</v>
      </c>
      <c r="K1524" s="402" t="n">
        <v>159.01</v>
      </c>
      <c r="L1524" s="401" t="s">
        <v>6405</v>
      </c>
    </row>
    <row r="1525" customFormat="false" ht="13.5" hidden="false" customHeight="false" outlineLevel="0" collapsed="false">
      <c r="A1525" s="401" t="s">
        <v>7893</v>
      </c>
      <c r="B1525" s="401" t="s">
        <v>7894</v>
      </c>
      <c r="C1525" s="401" t="s">
        <v>7954</v>
      </c>
      <c r="D1525" s="401" t="s">
        <v>7955</v>
      </c>
      <c r="E1525" s="402"/>
      <c r="F1525" s="401"/>
      <c r="G1525" s="401" t="n">
        <v>91088</v>
      </c>
      <c r="H1525" s="401" t="s">
        <v>7974</v>
      </c>
      <c r="I1525" s="401" t="s">
        <v>99</v>
      </c>
      <c r="J1525" s="401" t="s">
        <v>6404</v>
      </c>
      <c r="K1525" s="402" t="n">
        <v>185.07</v>
      </c>
      <c r="L1525" s="401" t="s">
        <v>6405</v>
      </c>
    </row>
    <row r="1526" customFormat="false" ht="13.5" hidden="false" customHeight="false" outlineLevel="0" collapsed="false">
      <c r="A1526" s="401" t="s">
        <v>7893</v>
      </c>
      <c r="B1526" s="401" t="s">
        <v>7894</v>
      </c>
      <c r="C1526" s="401" t="s">
        <v>7954</v>
      </c>
      <c r="D1526" s="401" t="s">
        <v>7955</v>
      </c>
      <c r="E1526" s="402"/>
      <c r="F1526" s="401"/>
      <c r="G1526" s="401" t="n">
        <v>91089</v>
      </c>
      <c r="H1526" s="401" t="s">
        <v>7975</v>
      </c>
      <c r="I1526" s="401" t="s">
        <v>99</v>
      </c>
      <c r="J1526" s="401" t="s">
        <v>6404</v>
      </c>
      <c r="K1526" s="402" t="n">
        <v>200.94</v>
      </c>
      <c r="L1526" s="401" t="s">
        <v>6405</v>
      </c>
    </row>
    <row r="1527" customFormat="false" ht="13.5" hidden="false" customHeight="false" outlineLevel="0" collapsed="false">
      <c r="A1527" s="401" t="s">
        <v>7893</v>
      </c>
      <c r="B1527" s="401" t="s">
        <v>7894</v>
      </c>
      <c r="C1527" s="401" t="s">
        <v>7954</v>
      </c>
      <c r="D1527" s="401" t="s">
        <v>7955</v>
      </c>
      <c r="E1527" s="402"/>
      <c r="F1527" s="401"/>
      <c r="G1527" s="401" t="n">
        <v>91090</v>
      </c>
      <c r="H1527" s="401" t="s">
        <v>7976</v>
      </c>
      <c r="I1527" s="401" t="s">
        <v>99</v>
      </c>
      <c r="J1527" s="401" t="s">
        <v>6404</v>
      </c>
      <c r="K1527" s="402" t="n">
        <v>154.49</v>
      </c>
      <c r="L1527" s="401" t="s">
        <v>6405</v>
      </c>
    </row>
    <row r="1528" customFormat="false" ht="13.5" hidden="false" customHeight="false" outlineLevel="0" collapsed="false">
      <c r="A1528" s="401" t="s">
        <v>7893</v>
      </c>
      <c r="B1528" s="401" t="s">
        <v>7894</v>
      </c>
      <c r="C1528" s="401" t="s">
        <v>7954</v>
      </c>
      <c r="D1528" s="401" t="s">
        <v>7955</v>
      </c>
      <c r="E1528" s="402"/>
      <c r="F1528" s="401"/>
      <c r="G1528" s="401" t="n">
        <v>91091</v>
      </c>
      <c r="H1528" s="401" t="s">
        <v>7977</v>
      </c>
      <c r="I1528" s="401" t="s">
        <v>99</v>
      </c>
      <c r="J1528" s="401" t="s">
        <v>6404</v>
      </c>
      <c r="K1528" s="402" t="n">
        <v>171.75</v>
      </c>
      <c r="L1528" s="401" t="s">
        <v>6405</v>
      </c>
    </row>
    <row r="1529" customFormat="false" ht="13.5" hidden="false" customHeight="false" outlineLevel="0" collapsed="false">
      <c r="A1529" s="401" t="s">
        <v>7893</v>
      </c>
      <c r="B1529" s="401" t="s">
        <v>7894</v>
      </c>
      <c r="C1529" s="401" t="s">
        <v>7954</v>
      </c>
      <c r="D1529" s="401" t="s">
        <v>7955</v>
      </c>
      <c r="E1529" s="402"/>
      <c r="F1529" s="401"/>
      <c r="G1529" s="401" t="n">
        <v>91092</v>
      </c>
      <c r="H1529" s="401" t="s">
        <v>7978</v>
      </c>
      <c r="I1529" s="401" t="s">
        <v>99</v>
      </c>
      <c r="J1529" s="401" t="s">
        <v>6404</v>
      </c>
      <c r="K1529" s="402" t="n">
        <v>198.25</v>
      </c>
      <c r="L1529" s="401" t="s">
        <v>6405</v>
      </c>
    </row>
    <row r="1530" customFormat="false" ht="13.5" hidden="false" customHeight="false" outlineLevel="0" collapsed="false">
      <c r="A1530" s="401" t="s">
        <v>7893</v>
      </c>
      <c r="B1530" s="401" t="s">
        <v>7894</v>
      </c>
      <c r="C1530" s="401" t="s">
        <v>7954</v>
      </c>
      <c r="D1530" s="401" t="s">
        <v>7955</v>
      </c>
      <c r="E1530" s="402"/>
      <c r="F1530" s="401"/>
      <c r="G1530" s="401" t="n">
        <v>91093</v>
      </c>
      <c r="H1530" s="401" t="s">
        <v>7979</v>
      </c>
      <c r="I1530" s="401" t="s">
        <v>99</v>
      </c>
      <c r="J1530" s="401" t="s">
        <v>6404</v>
      </c>
      <c r="K1530" s="402" t="n">
        <v>215.9</v>
      </c>
      <c r="L1530" s="401" t="s">
        <v>6405</v>
      </c>
    </row>
    <row r="1531" customFormat="false" ht="13.5" hidden="false" customHeight="false" outlineLevel="0" collapsed="false">
      <c r="A1531" s="401" t="s">
        <v>7893</v>
      </c>
      <c r="B1531" s="401" t="s">
        <v>7894</v>
      </c>
      <c r="C1531" s="401" t="s">
        <v>7954</v>
      </c>
      <c r="D1531" s="401" t="s">
        <v>7955</v>
      </c>
      <c r="E1531" s="402"/>
      <c r="F1531" s="401"/>
      <c r="G1531" s="401" t="n">
        <v>91094</v>
      </c>
      <c r="H1531" s="401" t="s">
        <v>7980</v>
      </c>
      <c r="I1531" s="401" t="s">
        <v>99</v>
      </c>
      <c r="J1531" s="401" t="s">
        <v>6404</v>
      </c>
      <c r="K1531" s="402" t="n">
        <v>151.28</v>
      </c>
      <c r="L1531" s="401" t="s">
        <v>6405</v>
      </c>
    </row>
    <row r="1532" customFormat="false" ht="13.5" hidden="false" customHeight="false" outlineLevel="0" collapsed="false">
      <c r="A1532" s="401" t="s">
        <v>7893</v>
      </c>
      <c r="B1532" s="401" t="s">
        <v>7894</v>
      </c>
      <c r="C1532" s="401" t="s">
        <v>7954</v>
      </c>
      <c r="D1532" s="401" t="s">
        <v>7955</v>
      </c>
      <c r="E1532" s="402"/>
      <c r="F1532" s="401"/>
      <c r="G1532" s="401" t="n">
        <v>91095</v>
      </c>
      <c r="H1532" s="401" t="s">
        <v>7981</v>
      </c>
      <c r="I1532" s="401" t="s">
        <v>99</v>
      </c>
      <c r="J1532" s="401" t="s">
        <v>6404</v>
      </c>
      <c r="K1532" s="402" t="n">
        <v>177.41</v>
      </c>
      <c r="L1532" s="401" t="s">
        <v>6405</v>
      </c>
    </row>
    <row r="1533" customFormat="false" ht="13.5" hidden="false" customHeight="false" outlineLevel="0" collapsed="false">
      <c r="A1533" s="401" t="s">
        <v>7893</v>
      </c>
      <c r="B1533" s="401" t="s">
        <v>7894</v>
      </c>
      <c r="C1533" s="401" t="s">
        <v>7954</v>
      </c>
      <c r="D1533" s="401" t="s">
        <v>7955</v>
      </c>
      <c r="E1533" s="402"/>
      <c r="F1533" s="401"/>
      <c r="G1533" s="401" t="n">
        <v>91096</v>
      </c>
      <c r="H1533" s="401" t="s">
        <v>7982</v>
      </c>
      <c r="I1533" s="401" t="s">
        <v>99</v>
      </c>
      <c r="J1533" s="401" t="s">
        <v>6404</v>
      </c>
      <c r="K1533" s="402" t="n">
        <v>154.66</v>
      </c>
      <c r="L1533" s="401" t="s">
        <v>6405</v>
      </c>
    </row>
    <row r="1534" customFormat="false" ht="13.5" hidden="false" customHeight="false" outlineLevel="0" collapsed="false">
      <c r="A1534" s="401" t="s">
        <v>7893</v>
      </c>
      <c r="B1534" s="401" t="s">
        <v>7894</v>
      </c>
      <c r="C1534" s="401" t="s">
        <v>7954</v>
      </c>
      <c r="D1534" s="401" t="s">
        <v>7955</v>
      </c>
      <c r="E1534" s="402"/>
      <c r="F1534" s="401"/>
      <c r="G1534" s="401" t="n">
        <v>91097</v>
      </c>
      <c r="H1534" s="401" t="s">
        <v>7983</v>
      </c>
      <c r="I1534" s="401" t="s">
        <v>99</v>
      </c>
      <c r="J1534" s="401" t="s">
        <v>6404</v>
      </c>
      <c r="K1534" s="402" t="n">
        <v>180.62</v>
      </c>
      <c r="L1534" s="401" t="s">
        <v>6405</v>
      </c>
    </row>
    <row r="1535" customFormat="false" ht="13.5" hidden="false" customHeight="false" outlineLevel="0" collapsed="false">
      <c r="A1535" s="401" t="s">
        <v>7893</v>
      </c>
      <c r="B1535" s="401" t="s">
        <v>7894</v>
      </c>
      <c r="C1535" s="401" t="s">
        <v>7954</v>
      </c>
      <c r="D1535" s="401" t="s">
        <v>7955</v>
      </c>
      <c r="E1535" s="402"/>
      <c r="F1535" s="401"/>
      <c r="G1535" s="401" t="n">
        <v>91098</v>
      </c>
      <c r="H1535" s="401" t="s">
        <v>7984</v>
      </c>
      <c r="I1535" s="401" t="s">
        <v>99</v>
      </c>
      <c r="J1535" s="401" t="s">
        <v>6404</v>
      </c>
      <c r="K1535" s="402" t="n">
        <v>165.87</v>
      </c>
      <c r="L1535" s="401" t="s">
        <v>6405</v>
      </c>
    </row>
    <row r="1536" customFormat="false" ht="13.5" hidden="false" customHeight="false" outlineLevel="0" collapsed="false">
      <c r="A1536" s="401" t="s">
        <v>7893</v>
      </c>
      <c r="B1536" s="401" t="s">
        <v>7894</v>
      </c>
      <c r="C1536" s="401" t="s">
        <v>7954</v>
      </c>
      <c r="D1536" s="401" t="s">
        <v>7955</v>
      </c>
      <c r="E1536" s="402"/>
      <c r="F1536" s="401"/>
      <c r="G1536" s="401" t="n">
        <v>91099</v>
      </c>
      <c r="H1536" s="401" t="s">
        <v>7985</v>
      </c>
      <c r="I1536" s="401" t="s">
        <v>99</v>
      </c>
      <c r="J1536" s="401" t="s">
        <v>6404</v>
      </c>
      <c r="K1536" s="402" t="n">
        <v>193.36</v>
      </c>
      <c r="L1536" s="401" t="s">
        <v>6405</v>
      </c>
    </row>
    <row r="1537" customFormat="false" ht="13.5" hidden="false" customHeight="false" outlineLevel="0" collapsed="false">
      <c r="A1537" s="401" t="s">
        <v>7893</v>
      </c>
      <c r="B1537" s="401" t="s">
        <v>7894</v>
      </c>
      <c r="C1537" s="401" t="s">
        <v>7954</v>
      </c>
      <c r="D1537" s="401" t="s">
        <v>7955</v>
      </c>
      <c r="E1537" s="402"/>
      <c r="F1537" s="401"/>
      <c r="G1537" s="401" t="n">
        <v>91100</v>
      </c>
      <c r="H1537" s="401" t="s">
        <v>7986</v>
      </c>
      <c r="I1537" s="401" t="s">
        <v>99</v>
      </c>
      <c r="J1537" s="401" t="s">
        <v>6404</v>
      </c>
      <c r="K1537" s="402" t="n">
        <v>174.56</v>
      </c>
      <c r="L1537" s="401" t="s">
        <v>6405</v>
      </c>
    </row>
    <row r="1538" customFormat="false" ht="13.5" hidden="false" customHeight="false" outlineLevel="0" collapsed="false">
      <c r="A1538" s="401" t="s">
        <v>7893</v>
      </c>
      <c r="B1538" s="401" t="s">
        <v>7894</v>
      </c>
      <c r="C1538" s="401" t="s">
        <v>7954</v>
      </c>
      <c r="D1538" s="401" t="s">
        <v>7955</v>
      </c>
      <c r="E1538" s="402"/>
      <c r="F1538" s="401"/>
      <c r="G1538" s="401" t="n">
        <v>91101</v>
      </c>
      <c r="H1538" s="401" t="s">
        <v>7987</v>
      </c>
      <c r="I1538" s="401" t="s">
        <v>99</v>
      </c>
      <c r="J1538" s="401" t="s">
        <v>6404</v>
      </c>
      <c r="K1538" s="402" t="n">
        <v>201.9</v>
      </c>
      <c r="L1538" s="401" t="s">
        <v>6405</v>
      </c>
    </row>
    <row r="1539" customFormat="false" ht="13.5" hidden="false" customHeight="false" outlineLevel="0" collapsed="false">
      <c r="A1539" s="401" t="s">
        <v>7893</v>
      </c>
      <c r="B1539" s="401" t="s">
        <v>7894</v>
      </c>
      <c r="C1539" s="401" t="s">
        <v>7954</v>
      </c>
      <c r="D1539" s="401" t="s">
        <v>7955</v>
      </c>
      <c r="E1539" s="402"/>
      <c r="F1539" s="401"/>
      <c r="G1539" s="401" t="n">
        <v>93952</v>
      </c>
      <c r="H1539" s="401" t="s">
        <v>7988</v>
      </c>
      <c r="I1539" s="401" t="s">
        <v>82</v>
      </c>
      <c r="J1539" s="401" t="s">
        <v>6404</v>
      </c>
      <c r="K1539" s="402" t="n">
        <v>208.19</v>
      </c>
      <c r="L1539" s="401" t="s">
        <v>6405</v>
      </c>
    </row>
    <row r="1540" customFormat="false" ht="13.5" hidden="false" customHeight="false" outlineLevel="0" collapsed="false">
      <c r="A1540" s="401" t="s">
        <v>7893</v>
      </c>
      <c r="B1540" s="401" t="s">
        <v>7894</v>
      </c>
      <c r="C1540" s="401" t="s">
        <v>7954</v>
      </c>
      <c r="D1540" s="401" t="s">
        <v>7955</v>
      </c>
      <c r="E1540" s="402"/>
      <c r="F1540" s="401"/>
      <c r="G1540" s="401" t="n">
        <v>93953</v>
      </c>
      <c r="H1540" s="401" t="s">
        <v>7989</v>
      </c>
      <c r="I1540" s="401" t="s">
        <v>82</v>
      </c>
      <c r="J1540" s="401" t="s">
        <v>6404</v>
      </c>
      <c r="K1540" s="402" t="n">
        <v>193.68</v>
      </c>
      <c r="L1540" s="401" t="s">
        <v>6405</v>
      </c>
    </row>
    <row r="1541" customFormat="false" ht="13.5" hidden="false" customHeight="false" outlineLevel="0" collapsed="false">
      <c r="A1541" s="401" t="s">
        <v>7893</v>
      </c>
      <c r="B1541" s="401" t="s">
        <v>7894</v>
      </c>
      <c r="C1541" s="401" t="s">
        <v>7954</v>
      </c>
      <c r="D1541" s="401" t="s">
        <v>7955</v>
      </c>
      <c r="E1541" s="402"/>
      <c r="F1541" s="401"/>
      <c r="G1541" s="401" t="n">
        <v>93954</v>
      </c>
      <c r="H1541" s="401" t="s">
        <v>7990</v>
      </c>
      <c r="I1541" s="401" t="s">
        <v>82</v>
      </c>
      <c r="J1541" s="401" t="s">
        <v>6404</v>
      </c>
      <c r="K1541" s="402" t="n">
        <v>184.96</v>
      </c>
      <c r="L1541" s="401" t="s">
        <v>6405</v>
      </c>
    </row>
    <row r="1542" customFormat="false" ht="13.5" hidden="false" customHeight="false" outlineLevel="0" collapsed="false">
      <c r="A1542" s="401" t="s">
        <v>7893</v>
      </c>
      <c r="B1542" s="401" t="s">
        <v>7894</v>
      </c>
      <c r="C1542" s="401" t="s">
        <v>7954</v>
      </c>
      <c r="D1542" s="401" t="s">
        <v>7955</v>
      </c>
      <c r="E1542" s="402"/>
      <c r="F1542" s="401"/>
      <c r="G1542" s="401" t="n">
        <v>93955</v>
      </c>
      <c r="H1542" s="401" t="s">
        <v>7991</v>
      </c>
      <c r="I1542" s="401" t="s">
        <v>82</v>
      </c>
      <c r="J1542" s="401" t="s">
        <v>6404</v>
      </c>
      <c r="K1542" s="402" t="n">
        <v>178.71</v>
      </c>
      <c r="L1542" s="401" t="s">
        <v>6405</v>
      </c>
    </row>
    <row r="1543" customFormat="false" ht="13.5" hidden="false" customHeight="false" outlineLevel="0" collapsed="false">
      <c r="A1543" s="401" t="s">
        <v>7893</v>
      </c>
      <c r="B1543" s="401" t="s">
        <v>7894</v>
      </c>
      <c r="C1543" s="401" t="s">
        <v>7954</v>
      </c>
      <c r="D1543" s="401" t="s">
        <v>7955</v>
      </c>
      <c r="E1543" s="402"/>
      <c r="F1543" s="401"/>
      <c r="G1543" s="401" t="n">
        <v>93956</v>
      </c>
      <c r="H1543" s="401" t="s">
        <v>7992</v>
      </c>
      <c r="I1543" s="401" t="s">
        <v>82</v>
      </c>
      <c r="J1543" s="401" t="s">
        <v>6404</v>
      </c>
      <c r="K1543" s="402" t="n">
        <v>173.79</v>
      </c>
      <c r="L1543" s="401" t="s">
        <v>6405</v>
      </c>
    </row>
    <row r="1544" customFormat="false" ht="13.5" hidden="false" customHeight="false" outlineLevel="0" collapsed="false">
      <c r="A1544" s="401" t="s">
        <v>7893</v>
      </c>
      <c r="B1544" s="401" t="s">
        <v>7894</v>
      </c>
      <c r="C1544" s="401" t="s">
        <v>7954</v>
      </c>
      <c r="D1544" s="401" t="s">
        <v>7955</v>
      </c>
      <c r="E1544" s="402"/>
      <c r="F1544" s="401"/>
      <c r="G1544" s="401" t="n">
        <v>93957</v>
      </c>
      <c r="H1544" s="401" t="s">
        <v>7993</v>
      </c>
      <c r="I1544" s="401" t="s">
        <v>82</v>
      </c>
      <c r="J1544" s="401" t="s">
        <v>6404</v>
      </c>
      <c r="K1544" s="402" t="n">
        <v>224.03</v>
      </c>
      <c r="L1544" s="401" t="s">
        <v>6405</v>
      </c>
    </row>
    <row r="1545" customFormat="false" ht="13.5" hidden="false" customHeight="false" outlineLevel="0" collapsed="false">
      <c r="A1545" s="401" t="s">
        <v>7893</v>
      </c>
      <c r="B1545" s="401" t="s">
        <v>7894</v>
      </c>
      <c r="C1545" s="401" t="s">
        <v>7954</v>
      </c>
      <c r="D1545" s="401" t="s">
        <v>7955</v>
      </c>
      <c r="E1545" s="402"/>
      <c r="F1545" s="401"/>
      <c r="G1545" s="401" t="n">
        <v>93958</v>
      </c>
      <c r="H1545" s="401" t="s">
        <v>7994</v>
      </c>
      <c r="I1545" s="401" t="s">
        <v>82</v>
      </c>
      <c r="J1545" s="401" t="s">
        <v>6404</v>
      </c>
      <c r="K1545" s="402" t="n">
        <v>208.67</v>
      </c>
      <c r="L1545" s="401" t="s">
        <v>6405</v>
      </c>
    </row>
    <row r="1546" customFormat="false" ht="13.5" hidden="false" customHeight="false" outlineLevel="0" collapsed="false">
      <c r="A1546" s="401" t="s">
        <v>7893</v>
      </c>
      <c r="B1546" s="401" t="s">
        <v>7894</v>
      </c>
      <c r="C1546" s="401" t="s">
        <v>7954</v>
      </c>
      <c r="D1546" s="401" t="s">
        <v>7955</v>
      </c>
      <c r="E1546" s="402"/>
      <c r="F1546" s="401"/>
      <c r="G1546" s="401" t="n">
        <v>93959</v>
      </c>
      <c r="H1546" s="401" t="s">
        <v>7995</v>
      </c>
      <c r="I1546" s="401" t="s">
        <v>82</v>
      </c>
      <c r="J1546" s="401" t="s">
        <v>6404</v>
      </c>
      <c r="K1546" s="402" t="n">
        <v>199.47</v>
      </c>
      <c r="L1546" s="401" t="s">
        <v>6405</v>
      </c>
    </row>
    <row r="1547" customFormat="false" ht="13.5" hidden="false" customHeight="false" outlineLevel="0" collapsed="false">
      <c r="A1547" s="401" t="s">
        <v>7893</v>
      </c>
      <c r="B1547" s="401" t="s">
        <v>7894</v>
      </c>
      <c r="C1547" s="401" t="s">
        <v>7954</v>
      </c>
      <c r="D1547" s="401" t="s">
        <v>7955</v>
      </c>
      <c r="E1547" s="402"/>
      <c r="F1547" s="401"/>
      <c r="G1547" s="401" t="n">
        <v>93960</v>
      </c>
      <c r="H1547" s="401" t="s">
        <v>7996</v>
      </c>
      <c r="I1547" s="401" t="s">
        <v>82</v>
      </c>
      <c r="J1547" s="401" t="s">
        <v>6404</v>
      </c>
      <c r="K1547" s="402" t="n">
        <v>192.95</v>
      </c>
      <c r="L1547" s="401" t="s">
        <v>6405</v>
      </c>
    </row>
    <row r="1548" customFormat="false" ht="13.5" hidden="false" customHeight="false" outlineLevel="0" collapsed="false">
      <c r="A1548" s="401" t="s">
        <v>7893</v>
      </c>
      <c r="B1548" s="401" t="s">
        <v>7894</v>
      </c>
      <c r="C1548" s="401" t="s">
        <v>7954</v>
      </c>
      <c r="D1548" s="401" t="s">
        <v>7955</v>
      </c>
      <c r="E1548" s="402"/>
      <c r="F1548" s="401"/>
      <c r="G1548" s="401" t="n">
        <v>93961</v>
      </c>
      <c r="H1548" s="401" t="s">
        <v>7997</v>
      </c>
      <c r="I1548" s="401" t="s">
        <v>82</v>
      </c>
      <c r="J1548" s="401" t="s">
        <v>6404</v>
      </c>
      <c r="K1548" s="402" t="n">
        <v>187.83</v>
      </c>
      <c r="L1548" s="401" t="s">
        <v>6405</v>
      </c>
    </row>
    <row r="1549" customFormat="false" ht="13.5" hidden="false" customHeight="false" outlineLevel="0" collapsed="false">
      <c r="A1549" s="401" t="s">
        <v>7893</v>
      </c>
      <c r="B1549" s="401" t="s">
        <v>7894</v>
      </c>
      <c r="C1549" s="401" t="s">
        <v>7954</v>
      </c>
      <c r="D1549" s="401" t="s">
        <v>7955</v>
      </c>
      <c r="E1549" s="402"/>
      <c r="F1549" s="401"/>
      <c r="G1549" s="401" t="n">
        <v>93962</v>
      </c>
      <c r="H1549" s="401" t="s">
        <v>7998</v>
      </c>
      <c r="I1549" s="401" t="s">
        <v>82</v>
      </c>
      <c r="J1549" s="401" t="s">
        <v>6404</v>
      </c>
      <c r="K1549" s="402" t="n">
        <v>195.81</v>
      </c>
      <c r="L1549" s="401" t="s">
        <v>6405</v>
      </c>
    </row>
    <row r="1550" customFormat="false" ht="13.5" hidden="false" customHeight="false" outlineLevel="0" collapsed="false">
      <c r="A1550" s="401" t="s">
        <v>7893</v>
      </c>
      <c r="B1550" s="401" t="s">
        <v>7894</v>
      </c>
      <c r="C1550" s="401" t="s">
        <v>7954</v>
      </c>
      <c r="D1550" s="401" t="s">
        <v>7955</v>
      </c>
      <c r="E1550" s="402"/>
      <c r="F1550" s="401"/>
      <c r="G1550" s="401" t="n">
        <v>93963</v>
      </c>
      <c r="H1550" s="401" t="s">
        <v>7999</v>
      </c>
      <c r="I1550" s="401" t="s">
        <v>82</v>
      </c>
      <c r="J1550" s="401" t="s">
        <v>6404</v>
      </c>
      <c r="K1550" s="402" t="n">
        <v>181.35</v>
      </c>
      <c r="L1550" s="401" t="s">
        <v>6405</v>
      </c>
    </row>
    <row r="1551" customFormat="false" ht="13.5" hidden="false" customHeight="false" outlineLevel="0" collapsed="false">
      <c r="A1551" s="401" t="s">
        <v>7893</v>
      </c>
      <c r="B1551" s="401" t="s">
        <v>7894</v>
      </c>
      <c r="C1551" s="401" t="s">
        <v>7954</v>
      </c>
      <c r="D1551" s="401" t="s">
        <v>7955</v>
      </c>
      <c r="E1551" s="402"/>
      <c r="F1551" s="401"/>
      <c r="G1551" s="401" t="n">
        <v>93964</v>
      </c>
      <c r="H1551" s="401" t="s">
        <v>8000</v>
      </c>
      <c r="I1551" s="401" t="s">
        <v>82</v>
      </c>
      <c r="J1551" s="401" t="s">
        <v>6404</v>
      </c>
      <c r="K1551" s="402" t="n">
        <v>172.63</v>
      </c>
      <c r="L1551" s="401" t="s">
        <v>6405</v>
      </c>
    </row>
    <row r="1552" customFormat="false" ht="13.5" hidden="false" customHeight="false" outlineLevel="0" collapsed="false">
      <c r="A1552" s="401" t="s">
        <v>7893</v>
      </c>
      <c r="B1552" s="401" t="s">
        <v>7894</v>
      </c>
      <c r="C1552" s="401" t="s">
        <v>7954</v>
      </c>
      <c r="D1552" s="401" t="s">
        <v>7955</v>
      </c>
      <c r="E1552" s="402"/>
      <c r="F1552" s="401"/>
      <c r="G1552" s="401" t="n">
        <v>93965</v>
      </c>
      <c r="H1552" s="401" t="s">
        <v>8001</v>
      </c>
      <c r="I1552" s="401" t="s">
        <v>82</v>
      </c>
      <c r="J1552" s="401" t="s">
        <v>6404</v>
      </c>
      <c r="K1552" s="402" t="n">
        <v>164.4</v>
      </c>
      <c r="L1552" s="401" t="s">
        <v>6405</v>
      </c>
    </row>
    <row r="1553" customFormat="false" ht="13.5" hidden="false" customHeight="false" outlineLevel="0" collapsed="false">
      <c r="A1553" s="401" t="s">
        <v>7893</v>
      </c>
      <c r="B1553" s="401" t="s">
        <v>7894</v>
      </c>
      <c r="C1553" s="401" t="s">
        <v>7954</v>
      </c>
      <c r="D1553" s="401" t="s">
        <v>7955</v>
      </c>
      <c r="E1553" s="402"/>
      <c r="F1553" s="401"/>
      <c r="G1553" s="401" t="n">
        <v>93966</v>
      </c>
      <c r="H1553" s="401" t="s">
        <v>8002</v>
      </c>
      <c r="I1553" s="401" t="s">
        <v>82</v>
      </c>
      <c r="J1553" s="401" t="s">
        <v>6404</v>
      </c>
      <c r="K1553" s="402" t="n">
        <v>161.53</v>
      </c>
      <c r="L1553" s="401" t="s">
        <v>6405</v>
      </c>
    </row>
    <row r="1554" customFormat="false" ht="13.5" hidden="false" customHeight="false" outlineLevel="0" collapsed="false">
      <c r="A1554" s="401" t="s">
        <v>7893</v>
      </c>
      <c r="B1554" s="401" t="s">
        <v>7894</v>
      </c>
      <c r="C1554" s="401" t="s">
        <v>7954</v>
      </c>
      <c r="D1554" s="401" t="s">
        <v>7955</v>
      </c>
      <c r="E1554" s="402"/>
      <c r="F1554" s="401"/>
      <c r="G1554" s="401" t="n">
        <v>93967</v>
      </c>
      <c r="H1554" s="401" t="s">
        <v>8003</v>
      </c>
      <c r="I1554" s="401" t="s">
        <v>82</v>
      </c>
      <c r="J1554" s="401" t="s">
        <v>6404</v>
      </c>
      <c r="K1554" s="402" t="n">
        <v>211.63</v>
      </c>
      <c r="L1554" s="401" t="s">
        <v>6405</v>
      </c>
    </row>
    <row r="1555" customFormat="false" ht="13.5" hidden="false" customHeight="false" outlineLevel="0" collapsed="false">
      <c r="A1555" s="401" t="s">
        <v>7893</v>
      </c>
      <c r="B1555" s="401" t="s">
        <v>7894</v>
      </c>
      <c r="C1555" s="401" t="s">
        <v>7954</v>
      </c>
      <c r="D1555" s="401" t="s">
        <v>7955</v>
      </c>
      <c r="E1555" s="402"/>
      <c r="F1555" s="401"/>
      <c r="G1555" s="401" t="n">
        <v>93968</v>
      </c>
      <c r="H1555" s="401" t="s">
        <v>8004</v>
      </c>
      <c r="I1555" s="401" t="s">
        <v>82</v>
      </c>
      <c r="J1555" s="401" t="s">
        <v>6404</v>
      </c>
      <c r="K1555" s="402" t="n">
        <v>196.28</v>
      </c>
      <c r="L1555" s="401" t="s">
        <v>6405</v>
      </c>
    </row>
    <row r="1556" customFormat="false" ht="13.5" hidden="false" customHeight="false" outlineLevel="0" collapsed="false">
      <c r="A1556" s="401" t="s">
        <v>7893</v>
      </c>
      <c r="B1556" s="401" t="s">
        <v>7894</v>
      </c>
      <c r="C1556" s="401" t="s">
        <v>7954</v>
      </c>
      <c r="D1556" s="401" t="s">
        <v>7955</v>
      </c>
      <c r="E1556" s="402"/>
      <c r="F1556" s="401"/>
      <c r="G1556" s="401" t="n">
        <v>93969</v>
      </c>
      <c r="H1556" s="401" t="s">
        <v>8005</v>
      </c>
      <c r="I1556" s="401" t="s">
        <v>82</v>
      </c>
      <c r="J1556" s="401" t="s">
        <v>6404</v>
      </c>
      <c r="K1556" s="402" t="n">
        <v>187.13</v>
      </c>
      <c r="L1556" s="401" t="s">
        <v>6405</v>
      </c>
    </row>
    <row r="1557" customFormat="false" ht="13.5" hidden="false" customHeight="false" outlineLevel="0" collapsed="false">
      <c r="A1557" s="401" t="s">
        <v>7893</v>
      </c>
      <c r="B1557" s="401" t="s">
        <v>7894</v>
      </c>
      <c r="C1557" s="401" t="s">
        <v>7954</v>
      </c>
      <c r="D1557" s="401" t="s">
        <v>7955</v>
      </c>
      <c r="E1557" s="402"/>
      <c r="F1557" s="401"/>
      <c r="G1557" s="401" t="n">
        <v>93970</v>
      </c>
      <c r="H1557" s="401" t="s">
        <v>8006</v>
      </c>
      <c r="I1557" s="401" t="s">
        <v>82</v>
      </c>
      <c r="J1557" s="401" t="s">
        <v>6404</v>
      </c>
      <c r="K1557" s="402" t="n">
        <v>180.68</v>
      </c>
      <c r="L1557" s="401" t="s">
        <v>6405</v>
      </c>
    </row>
    <row r="1558" customFormat="false" ht="13.5" hidden="false" customHeight="false" outlineLevel="0" collapsed="false">
      <c r="A1558" s="401" t="s">
        <v>7893</v>
      </c>
      <c r="B1558" s="401" t="s">
        <v>7894</v>
      </c>
      <c r="C1558" s="401" t="s">
        <v>7954</v>
      </c>
      <c r="D1558" s="401" t="s">
        <v>7955</v>
      </c>
      <c r="E1558" s="402"/>
      <c r="F1558" s="401"/>
      <c r="G1558" s="401" t="n">
        <v>93971</v>
      </c>
      <c r="H1558" s="401" t="s">
        <v>8007</v>
      </c>
      <c r="I1558" s="401" t="s">
        <v>82</v>
      </c>
      <c r="J1558" s="401" t="s">
        <v>6404</v>
      </c>
      <c r="K1558" s="402" t="n">
        <v>169.85</v>
      </c>
      <c r="L1558" s="401" t="s">
        <v>6405</v>
      </c>
    </row>
    <row r="1559" customFormat="false" ht="13.5" hidden="false" customHeight="false" outlineLevel="0" collapsed="false">
      <c r="A1559" s="401" t="s">
        <v>7893</v>
      </c>
      <c r="B1559" s="401" t="s">
        <v>7894</v>
      </c>
      <c r="C1559" s="401" t="s">
        <v>7954</v>
      </c>
      <c r="D1559" s="401" t="s">
        <v>7955</v>
      </c>
      <c r="E1559" s="402"/>
      <c r="F1559" s="401"/>
      <c r="G1559" s="401" t="n">
        <v>95108</v>
      </c>
      <c r="H1559" s="401" t="s">
        <v>8008</v>
      </c>
      <c r="I1559" s="401" t="s">
        <v>45</v>
      </c>
      <c r="J1559" s="401" t="s">
        <v>6476</v>
      </c>
      <c r="K1559" s="402" t="n">
        <v>31.81</v>
      </c>
      <c r="L1559" s="401" t="s">
        <v>6405</v>
      </c>
    </row>
    <row r="1560" customFormat="false" ht="13.5" hidden="false" customHeight="false" outlineLevel="0" collapsed="false">
      <c r="A1560" s="401" t="s">
        <v>7893</v>
      </c>
      <c r="B1560" s="401" t="s">
        <v>7894</v>
      </c>
      <c r="C1560" s="401" t="s">
        <v>7954</v>
      </c>
      <c r="D1560" s="401" t="s">
        <v>7955</v>
      </c>
      <c r="E1560" s="402"/>
      <c r="F1560" s="401"/>
      <c r="G1560" s="401" t="n">
        <v>100332</v>
      </c>
      <c r="H1560" s="401" t="s">
        <v>8009</v>
      </c>
      <c r="I1560" s="401" t="s">
        <v>99</v>
      </c>
      <c r="J1560" s="401" t="s">
        <v>6404</v>
      </c>
      <c r="K1560" s="402" t="n">
        <v>1277.92</v>
      </c>
      <c r="L1560" s="401" t="s">
        <v>6405</v>
      </c>
    </row>
    <row r="1561" customFormat="false" ht="13.5" hidden="false" customHeight="false" outlineLevel="0" collapsed="false">
      <c r="A1561" s="401" t="s">
        <v>7893</v>
      </c>
      <c r="B1561" s="401" t="s">
        <v>7894</v>
      </c>
      <c r="C1561" s="401" t="s">
        <v>7954</v>
      </c>
      <c r="D1561" s="401" t="s">
        <v>7955</v>
      </c>
      <c r="E1561" s="402"/>
      <c r="F1561" s="401"/>
      <c r="G1561" s="401" t="n">
        <v>100333</v>
      </c>
      <c r="H1561" s="401" t="s">
        <v>8010</v>
      </c>
      <c r="I1561" s="401" t="s">
        <v>99</v>
      </c>
      <c r="J1561" s="401" t="s">
        <v>6404</v>
      </c>
      <c r="K1561" s="402" t="n">
        <v>752.46</v>
      </c>
      <c r="L1561" s="401" t="s">
        <v>6405</v>
      </c>
    </row>
    <row r="1562" customFormat="false" ht="13.5" hidden="false" customHeight="false" outlineLevel="0" collapsed="false">
      <c r="A1562" s="401" t="s">
        <v>7893</v>
      </c>
      <c r="B1562" s="401" t="s">
        <v>7894</v>
      </c>
      <c r="C1562" s="401" t="s">
        <v>7954</v>
      </c>
      <c r="D1562" s="401" t="s">
        <v>7955</v>
      </c>
      <c r="E1562" s="402"/>
      <c r="F1562" s="401"/>
      <c r="G1562" s="401" t="n">
        <v>100334</v>
      </c>
      <c r="H1562" s="401" t="s">
        <v>8011</v>
      </c>
      <c r="I1562" s="401" t="s">
        <v>99</v>
      </c>
      <c r="J1562" s="401" t="s">
        <v>6404</v>
      </c>
      <c r="K1562" s="402" t="n">
        <v>994.35</v>
      </c>
      <c r="L1562" s="401" t="s">
        <v>6405</v>
      </c>
    </row>
    <row r="1563" customFormat="false" ht="13.5" hidden="false" customHeight="false" outlineLevel="0" collapsed="false">
      <c r="A1563" s="401" t="s">
        <v>7893</v>
      </c>
      <c r="B1563" s="401" t="s">
        <v>7894</v>
      </c>
      <c r="C1563" s="401" t="s">
        <v>7954</v>
      </c>
      <c r="D1563" s="401" t="s">
        <v>7955</v>
      </c>
      <c r="E1563" s="402"/>
      <c r="F1563" s="401"/>
      <c r="G1563" s="401" t="n">
        <v>100335</v>
      </c>
      <c r="H1563" s="401" t="s">
        <v>8012</v>
      </c>
      <c r="I1563" s="401" t="s">
        <v>99</v>
      </c>
      <c r="J1563" s="401" t="s">
        <v>6404</v>
      </c>
      <c r="K1563" s="402" t="n">
        <v>600.26</v>
      </c>
      <c r="L1563" s="401" t="s">
        <v>6405</v>
      </c>
    </row>
    <row r="1564" customFormat="false" ht="13.5" hidden="false" customHeight="false" outlineLevel="0" collapsed="false">
      <c r="A1564" s="401" t="s">
        <v>7893</v>
      </c>
      <c r="B1564" s="401" t="s">
        <v>7894</v>
      </c>
      <c r="C1564" s="401" t="s">
        <v>7954</v>
      </c>
      <c r="D1564" s="401" t="s">
        <v>7955</v>
      </c>
      <c r="E1564" s="402"/>
      <c r="F1564" s="401"/>
      <c r="G1564" s="401" t="n">
        <v>100341</v>
      </c>
      <c r="H1564" s="401" t="s">
        <v>8013</v>
      </c>
      <c r="I1564" s="401" t="s">
        <v>99</v>
      </c>
      <c r="J1564" s="401" t="s">
        <v>6476</v>
      </c>
      <c r="K1564" s="402" t="n">
        <v>38.38</v>
      </c>
      <c r="L1564" s="401" t="s">
        <v>6405</v>
      </c>
    </row>
    <row r="1565" customFormat="false" ht="13.5" hidden="false" customHeight="false" outlineLevel="0" collapsed="false">
      <c r="A1565" s="401" t="s">
        <v>7893</v>
      </c>
      <c r="B1565" s="401" t="s">
        <v>7894</v>
      </c>
      <c r="C1565" s="401" t="s">
        <v>7954</v>
      </c>
      <c r="D1565" s="401" t="s">
        <v>7955</v>
      </c>
      <c r="E1565" s="402"/>
      <c r="F1565" s="401"/>
      <c r="G1565" s="401" t="n">
        <v>100342</v>
      </c>
      <c r="H1565" s="401" t="s">
        <v>8014</v>
      </c>
      <c r="I1565" s="401" t="s">
        <v>161</v>
      </c>
      <c r="J1565" s="401" t="s">
        <v>6404</v>
      </c>
      <c r="K1565" s="402" t="n">
        <v>16.76</v>
      </c>
      <c r="L1565" s="401" t="s">
        <v>6405</v>
      </c>
    </row>
    <row r="1566" customFormat="false" ht="13.5" hidden="false" customHeight="false" outlineLevel="0" collapsed="false">
      <c r="A1566" s="401" t="s">
        <v>7893</v>
      </c>
      <c r="B1566" s="401" t="s">
        <v>7894</v>
      </c>
      <c r="C1566" s="401" t="s">
        <v>7954</v>
      </c>
      <c r="D1566" s="401" t="s">
        <v>7955</v>
      </c>
      <c r="E1566" s="402"/>
      <c r="F1566" s="401"/>
      <c r="G1566" s="401" t="n">
        <v>100343</v>
      </c>
      <c r="H1566" s="401" t="s">
        <v>8015</v>
      </c>
      <c r="I1566" s="401" t="s">
        <v>161</v>
      </c>
      <c r="J1566" s="401" t="s">
        <v>6404</v>
      </c>
      <c r="K1566" s="402" t="n">
        <v>16.02</v>
      </c>
      <c r="L1566" s="401" t="s">
        <v>6405</v>
      </c>
    </row>
    <row r="1567" customFormat="false" ht="13.5" hidden="false" customHeight="false" outlineLevel="0" collapsed="false">
      <c r="A1567" s="401" t="s">
        <v>7893</v>
      </c>
      <c r="B1567" s="401" t="s">
        <v>7894</v>
      </c>
      <c r="C1567" s="401" t="s">
        <v>7954</v>
      </c>
      <c r="D1567" s="401" t="s">
        <v>7955</v>
      </c>
      <c r="E1567" s="402"/>
      <c r="F1567" s="401"/>
      <c r="G1567" s="401" t="n">
        <v>100344</v>
      </c>
      <c r="H1567" s="401" t="s">
        <v>8016</v>
      </c>
      <c r="I1567" s="401" t="s">
        <v>161</v>
      </c>
      <c r="J1567" s="401" t="s">
        <v>6404</v>
      </c>
      <c r="K1567" s="402" t="n">
        <v>14.42</v>
      </c>
      <c r="L1567" s="401" t="s">
        <v>6405</v>
      </c>
    </row>
    <row r="1568" customFormat="false" ht="13.5" hidden="false" customHeight="false" outlineLevel="0" collapsed="false">
      <c r="A1568" s="401" t="s">
        <v>7893</v>
      </c>
      <c r="B1568" s="401" t="s">
        <v>7894</v>
      </c>
      <c r="C1568" s="401" t="s">
        <v>7954</v>
      </c>
      <c r="D1568" s="401" t="s">
        <v>7955</v>
      </c>
      <c r="E1568" s="402"/>
      <c r="F1568" s="401"/>
      <c r="G1568" s="401" t="n">
        <v>100345</v>
      </c>
      <c r="H1568" s="401" t="s">
        <v>8017</v>
      </c>
      <c r="I1568" s="401" t="s">
        <v>161</v>
      </c>
      <c r="J1568" s="401" t="s">
        <v>6404</v>
      </c>
      <c r="K1568" s="402" t="n">
        <v>12.25</v>
      </c>
      <c r="L1568" s="401" t="s">
        <v>6405</v>
      </c>
    </row>
    <row r="1569" customFormat="false" ht="13.5" hidden="false" customHeight="false" outlineLevel="0" collapsed="false">
      <c r="A1569" s="401" t="s">
        <v>7893</v>
      </c>
      <c r="B1569" s="401" t="s">
        <v>7894</v>
      </c>
      <c r="C1569" s="401" t="s">
        <v>7954</v>
      </c>
      <c r="D1569" s="401" t="s">
        <v>7955</v>
      </c>
      <c r="E1569" s="402"/>
      <c r="F1569" s="401"/>
      <c r="G1569" s="401" t="n">
        <v>100346</v>
      </c>
      <c r="H1569" s="401" t="s">
        <v>8018</v>
      </c>
      <c r="I1569" s="401" t="s">
        <v>161</v>
      </c>
      <c r="J1569" s="401" t="s">
        <v>6404</v>
      </c>
      <c r="K1569" s="402" t="n">
        <v>11.71</v>
      </c>
      <c r="L1569" s="401" t="s">
        <v>6405</v>
      </c>
    </row>
    <row r="1570" customFormat="false" ht="13.5" hidden="false" customHeight="false" outlineLevel="0" collapsed="false">
      <c r="A1570" s="401" t="s">
        <v>7893</v>
      </c>
      <c r="B1570" s="401" t="s">
        <v>7894</v>
      </c>
      <c r="C1570" s="401" t="s">
        <v>7954</v>
      </c>
      <c r="D1570" s="401" t="s">
        <v>7955</v>
      </c>
      <c r="E1570" s="402"/>
      <c r="F1570" s="401"/>
      <c r="G1570" s="401" t="n">
        <v>100347</v>
      </c>
      <c r="H1570" s="401" t="s">
        <v>8019</v>
      </c>
      <c r="I1570" s="401" t="s">
        <v>161</v>
      </c>
      <c r="J1570" s="401" t="s">
        <v>6404</v>
      </c>
      <c r="K1570" s="402" t="n">
        <v>13.23</v>
      </c>
      <c r="L1570" s="401" t="s">
        <v>6405</v>
      </c>
    </row>
    <row r="1571" customFormat="false" ht="13.5" hidden="false" customHeight="false" outlineLevel="0" collapsed="false">
      <c r="A1571" s="401" t="s">
        <v>7893</v>
      </c>
      <c r="B1571" s="401" t="s">
        <v>7894</v>
      </c>
      <c r="C1571" s="401" t="s">
        <v>7954</v>
      </c>
      <c r="D1571" s="401" t="s">
        <v>7955</v>
      </c>
      <c r="E1571" s="402"/>
      <c r="F1571" s="401"/>
      <c r="G1571" s="401" t="n">
        <v>100348</v>
      </c>
      <c r="H1571" s="401" t="s">
        <v>8020</v>
      </c>
      <c r="I1571" s="401" t="s">
        <v>161</v>
      </c>
      <c r="J1571" s="401" t="s">
        <v>6404</v>
      </c>
      <c r="K1571" s="402" t="n">
        <v>12.97</v>
      </c>
      <c r="L1571" s="401" t="s">
        <v>6405</v>
      </c>
    </row>
    <row r="1572" customFormat="false" ht="13.5" hidden="false" customHeight="false" outlineLevel="0" collapsed="false">
      <c r="A1572" s="401" t="s">
        <v>7893</v>
      </c>
      <c r="B1572" s="401" t="s">
        <v>7894</v>
      </c>
      <c r="C1572" s="401" t="s">
        <v>7954</v>
      </c>
      <c r="D1572" s="401" t="s">
        <v>7955</v>
      </c>
      <c r="E1572" s="402"/>
      <c r="F1572" s="401"/>
      <c r="G1572" s="401" t="n">
        <v>100349</v>
      </c>
      <c r="H1572" s="401" t="s">
        <v>8021</v>
      </c>
      <c r="I1572" s="401" t="s">
        <v>122</v>
      </c>
      <c r="J1572" s="401" t="s">
        <v>6404</v>
      </c>
      <c r="K1572" s="402" t="n">
        <v>595.35</v>
      </c>
      <c r="L1572" s="401" t="s">
        <v>6405</v>
      </c>
    </row>
    <row r="1573" customFormat="false" ht="13.5" hidden="false" customHeight="false" outlineLevel="0" collapsed="false">
      <c r="A1573" s="401" t="s">
        <v>7893</v>
      </c>
      <c r="B1573" s="401" t="s">
        <v>7894</v>
      </c>
      <c r="C1573" s="401" t="s">
        <v>8022</v>
      </c>
      <c r="D1573" s="401" t="s">
        <v>8023</v>
      </c>
      <c r="E1573" s="402"/>
      <c r="F1573" s="401"/>
      <c r="G1573" s="401" t="n">
        <v>102989</v>
      </c>
      <c r="H1573" s="401" t="s">
        <v>8024</v>
      </c>
      <c r="I1573" s="401" t="s">
        <v>82</v>
      </c>
      <c r="J1573" s="401" t="s">
        <v>6476</v>
      </c>
      <c r="K1573" s="402" t="n">
        <v>30.07</v>
      </c>
      <c r="L1573" s="401" t="s">
        <v>6405</v>
      </c>
    </row>
    <row r="1574" customFormat="false" ht="13.5" hidden="false" customHeight="false" outlineLevel="0" collapsed="false">
      <c r="A1574" s="401" t="s">
        <v>7893</v>
      </c>
      <c r="B1574" s="401" t="s">
        <v>7894</v>
      </c>
      <c r="C1574" s="401" t="s">
        <v>8022</v>
      </c>
      <c r="D1574" s="401" t="s">
        <v>8023</v>
      </c>
      <c r="E1574" s="402"/>
      <c r="F1574" s="401"/>
      <c r="G1574" s="401" t="n">
        <v>102990</v>
      </c>
      <c r="H1574" s="401" t="s">
        <v>8025</v>
      </c>
      <c r="I1574" s="401" t="s">
        <v>82</v>
      </c>
      <c r="J1574" s="401" t="s">
        <v>6476</v>
      </c>
      <c r="K1574" s="402" t="n">
        <v>36.53</v>
      </c>
      <c r="L1574" s="401" t="s">
        <v>6405</v>
      </c>
    </row>
    <row r="1575" customFormat="false" ht="13.5" hidden="false" customHeight="false" outlineLevel="0" collapsed="false">
      <c r="A1575" s="401" t="s">
        <v>7893</v>
      </c>
      <c r="B1575" s="401" t="s">
        <v>7894</v>
      </c>
      <c r="C1575" s="401" t="s">
        <v>8022</v>
      </c>
      <c r="D1575" s="401" t="s">
        <v>8023</v>
      </c>
      <c r="E1575" s="402"/>
      <c r="F1575" s="401"/>
      <c r="G1575" s="401" t="n">
        <v>102991</v>
      </c>
      <c r="H1575" s="401" t="s">
        <v>8026</v>
      </c>
      <c r="I1575" s="401" t="s">
        <v>82</v>
      </c>
      <c r="J1575" s="401" t="s">
        <v>6476</v>
      </c>
      <c r="K1575" s="402" t="n">
        <v>47.24</v>
      </c>
      <c r="L1575" s="401" t="s">
        <v>6405</v>
      </c>
    </row>
    <row r="1576" customFormat="false" ht="13.5" hidden="false" customHeight="false" outlineLevel="0" collapsed="false">
      <c r="A1576" s="401" t="s">
        <v>7893</v>
      </c>
      <c r="B1576" s="401" t="s">
        <v>7894</v>
      </c>
      <c r="C1576" s="401" t="s">
        <v>8022</v>
      </c>
      <c r="D1576" s="401" t="s">
        <v>8023</v>
      </c>
      <c r="E1576" s="402"/>
      <c r="F1576" s="401"/>
      <c r="G1576" s="401" t="n">
        <v>102992</v>
      </c>
      <c r="H1576" s="401" t="s">
        <v>8027</v>
      </c>
      <c r="I1576" s="401" t="s">
        <v>82</v>
      </c>
      <c r="J1576" s="401" t="s">
        <v>6476</v>
      </c>
      <c r="K1576" s="402" t="n">
        <v>67.98</v>
      </c>
      <c r="L1576" s="401" t="s">
        <v>6405</v>
      </c>
    </row>
    <row r="1577" customFormat="false" ht="13.5" hidden="false" customHeight="false" outlineLevel="0" collapsed="false">
      <c r="A1577" s="401" t="s">
        <v>7893</v>
      </c>
      <c r="B1577" s="401" t="s">
        <v>7894</v>
      </c>
      <c r="C1577" s="401" t="s">
        <v>8022</v>
      </c>
      <c r="D1577" s="401" t="s">
        <v>8023</v>
      </c>
      <c r="E1577" s="402"/>
      <c r="F1577" s="401"/>
      <c r="G1577" s="401" t="n">
        <v>102993</v>
      </c>
      <c r="H1577" s="401" t="s">
        <v>8028</v>
      </c>
      <c r="I1577" s="401" t="s">
        <v>82</v>
      </c>
      <c r="J1577" s="401" t="s">
        <v>6476</v>
      </c>
      <c r="K1577" s="402" t="n">
        <v>88.65</v>
      </c>
      <c r="L1577" s="401" t="s">
        <v>6405</v>
      </c>
    </row>
    <row r="1578" customFormat="false" ht="13.5" hidden="false" customHeight="false" outlineLevel="0" collapsed="false">
      <c r="A1578" s="401" t="s">
        <v>7893</v>
      </c>
      <c r="B1578" s="401" t="s">
        <v>7894</v>
      </c>
      <c r="C1578" s="401" t="s">
        <v>8022</v>
      </c>
      <c r="D1578" s="401" t="s">
        <v>8023</v>
      </c>
      <c r="E1578" s="402"/>
      <c r="F1578" s="401"/>
      <c r="G1578" s="401" t="n">
        <v>102994</v>
      </c>
      <c r="H1578" s="401" t="s">
        <v>8029</v>
      </c>
      <c r="I1578" s="401" t="s">
        <v>82</v>
      </c>
      <c r="J1578" s="401" t="s">
        <v>6476</v>
      </c>
      <c r="K1578" s="402" t="n">
        <v>147.82</v>
      </c>
      <c r="L1578" s="401" t="s">
        <v>6405</v>
      </c>
    </row>
    <row r="1579" customFormat="false" ht="13.5" hidden="false" customHeight="false" outlineLevel="0" collapsed="false">
      <c r="A1579" s="401" t="s">
        <v>7893</v>
      </c>
      <c r="B1579" s="401" t="s">
        <v>7894</v>
      </c>
      <c r="C1579" s="401" t="s">
        <v>8022</v>
      </c>
      <c r="D1579" s="401" t="s">
        <v>8023</v>
      </c>
      <c r="E1579" s="402"/>
      <c r="F1579" s="401"/>
      <c r="G1579" s="401" t="n">
        <v>102995</v>
      </c>
      <c r="H1579" s="401" t="s">
        <v>8030</v>
      </c>
      <c r="I1579" s="401" t="s">
        <v>82</v>
      </c>
      <c r="J1579" s="401" t="s">
        <v>6476</v>
      </c>
      <c r="K1579" s="402" t="n">
        <v>56.73</v>
      </c>
      <c r="L1579" s="401" t="s">
        <v>6405</v>
      </c>
    </row>
    <row r="1580" customFormat="false" ht="13.5" hidden="false" customHeight="false" outlineLevel="0" collapsed="false">
      <c r="A1580" s="401" t="s">
        <v>7893</v>
      </c>
      <c r="B1580" s="401" t="s">
        <v>7894</v>
      </c>
      <c r="C1580" s="401" t="s">
        <v>8022</v>
      </c>
      <c r="D1580" s="401" t="s">
        <v>8023</v>
      </c>
      <c r="E1580" s="402"/>
      <c r="F1580" s="401"/>
      <c r="G1580" s="401" t="n">
        <v>102996</v>
      </c>
      <c r="H1580" s="401" t="s">
        <v>8031</v>
      </c>
      <c r="I1580" s="401" t="s">
        <v>82</v>
      </c>
      <c r="J1580" s="401" t="s">
        <v>6476</v>
      </c>
      <c r="K1580" s="402" t="n">
        <v>80.39</v>
      </c>
      <c r="L1580" s="401" t="s">
        <v>6405</v>
      </c>
    </row>
    <row r="1581" customFormat="false" ht="13.5" hidden="false" customHeight="false" outlineLevel="0" collapsed="false">
      <c r="A1581" s="401" t="s">
        <v>7893</v>
      </c>
      <c r="B1581" s="401" t="s">
        <v>7894</v>
      </c>
      <c r="C1581" s="401" t="s">
        <v>8022</v>
      </c>
      <c r="D1581" s="401" t="s">
        <v>8023</v>
      </c>
      <c r="E1581" s="402"/>
      <c r="F1581" s="401"/>
      <c r="G1581" s="401" t="n">
        <v>102997</v>
      </c>
      <c r="H1581" s="401" t="s">
        <v>8032</v>
      </c>
      <c r="I1581" s="401" t="s">
        <v>82</v>
      </c>
      <c r="J1581" s="401" t="s">
        <v>6476</v>
      </c>
      <c r="K1581" s="402" t="n">
        <v>107.99</v>
      </c>
      <c r="L1581" s="401" t="s">
        <v>6405</v>
      </c>
    </row>
    <row r="1582" customFormat="false" ht="13.5" hidden="false" customHeight="false" outlineLevel="0" collapsed="false">
      <c r="A1582" s="401" t="s">
        <v>7893</v>
      </c>
      <c r="B1582" s="401" t="s">
        <v>7894</v>
      </c>
      <c r="C1582" s="401" t="s">
        <v>8022</v>
      </c>
      <c r="D1582" s="401" t="s">
        <v>8023</v>
      </c>
      <c r="E1582" s="402"/>
      <c r="F1582" s="401"/>
      <c r="G1582" s="401" t="n">
        <v>102998</v>
      </c>
      <c r="H1582" s="401" t="s">
        <v>8033</v>
      </c>
      <c r="I1582" s="401" t="s">
        <v>82</v>
      </c>
      <c r="J1582" s="401" t="s">
        <v>6476</v>
      </c>
      <c r="K1582" s="402" t="n">
        <v>102.9</v>
      </c>
      <c r="L1582" s="401" t="s">
        <v>6405</v>
      </c>
    </row>
    <row r="1583" customFormat="false" ht="13.5" hidden="false" customHeight="false" outlineLevel="0" collapsed="false">
      <c r="A1583" s="401" t="s">
        <v>7893</v>
      </c>
      <c r="B1583" s="401" t="s">
        <v>7894</v>
      </c>
      <c r="C1583" s="401" t="s">
        <v>8022</v>
      </c>
      <c r="D1583" s="401" t="s">
        <v>8023</v>
      </c>
      <c r="E1583" s="402"/>
      <c r="F1583" s="401"/>
      <c r="G1583" s="401" t="n">
        <v>102999</v>
      </c>
      <c r="H1583" s="401" t="s">
        <v>8034</v>
      </c>
      <c r="I1583" s="401" t="s">
        <v>82</v>
      </c>
      <c r="J1583" s="401" t="s">
        <v>6476</v>
      </c>
      <c r="K1583" s="402" t="n">
        <v>130.26</v>
      </c>
      <c r="L1583" s="401" t="s">
        <v>6405</v>
      </c>
    </row>
    <row r="1584" customFormat="false" ht="13.5" hidden="false" customHeight="false" outlineLevel="0" collapsed="false">
      <c r="A1584" s="401" t="s">
        <v>7893</v>
      </c>
      <c r="B1584" s="401" t="s">
        <v>7894</v>
      </c>
      <c r="C1584" s="401" t="s">
        <v>8022</v>
      </c>
      <c r="D1584" s="401" t="s">
        <v>8023</v>
      </c>
      <c r="E1584" s="402"/>
      <c r="F1584" s="401"/>
      <c r="G1584" s="401" t="n">
        <v>103000</v>
      </c>
      <c r="H1584" s="401" t="s">
        <v>8035</v>
      </c>
      <c r="I1584" s="401" t="s">
        <v>82</v>
      </c>
      <c r="J1584" s="401" t="s">
        <v>6476</v>
      </c>
      <c r="K1584" s="402" t="n">
        <v>130.82</v>
      </c>
      <c r="L1584" s="401" t="s">
        <v>6405</v>
      </c>
    </row>
    <row r="1585" customFormat="false" ht="13.5" hidden="false" customHeight="false" outlineLevel="0" collapsed="false">
      <c r="A1585" s="401" t="s">
        <v>7893</v>
      </c>
      <c r="B1585" s="401" t="s">
        <v>7894</v>
      </c>
      <c r="C1585" s="401" t="s">
        <v>8022</v>
      </c>
      <c r="D1585" s="401" t="s">
        <v>8023</v>
      </c>
      <c r="E1585" s="402"/>
      <c r="F1585" s="401"/>
      <c r="G1585" s="401" t="n">
        <v>103001</v>
      </c>
      <c r="H1585" s="401" t="s">
        <v>451</v>
      </c>
      <c r="I1585" s="401" t="s">
        <v>45</v>
      </c>
      <c r="J1585" s="401" t="s">
        <v>6404</v>
      </c>
      <c r="K1585" s="402" t="n">
        <v>243.97</v>
      </c>
      <c r="L1585" s="401" t="s">
        <v>6405</v>
      </c>
    </row>
    <row r="1586" customFormat="false" ht="13.5" hidden="false" customHeight="false" outlineLevel="0" collapsed="false">
      <c r="A1586" s="401" t="s">
        <v>7893</v>
      </c>
      <c r="B1586" s="401" t="s">
        <v>7894</v>
      </c>
      <c r="C1586" s="401" t="s">
        <v>8022</v>
      </c>
      <c r="D1586" s="401" t="s">
        <v>8023</v>
      </c>
      <c r="E1586" s="402"/>
      <c r="F1586" s="401"/>
      <c r="G1586" s="401" t="n">
        <v>103002</v>
      </c>
      <c r="H1586" s="401" t="s">
        <v>8036</v>
      </c>
      <c r="I1586" s="401" t="s">
        <v>45</v>
      </c>
      <c r="J1586" s="401" t="s">
        <v>6404</v>
      </c>
      <c r="K1586" s="402" t="n">
        <v>304.45</v>
      </c>
      <c r="L1586" s="401" t="s">
        <v>6405</v>
      </c>
    </row>
    <row r="1587" customFormat="false" ht="13.5" hidden="false" customHeight="false" outlineLevel="0" collapsed="false">
      <c r="A1587" s="401" t="s">
        <v>7893</v>
      </c>
      <c r="B1587" s="401" t="s">
        <v>7894</v>
      </c>
      <c r="C1587" s="401" t="s">
        <v>8022</v>
      </c>
      <c r="D1587" s="401" t="s">
        <v>8023</v>
      </c>
      <c r="E1587" s="402"/>
      <c r="F1587" s="401"/>
      <c r="G1587" s="401" t="n">
        <v>103003</v>
      </c>
      <c r="H1587" s="401" t="s">
        <v>453</v>
      </c>
      <c r="I1587" s="401" t="s">
        <v>45</v>
      </c>
      <c r="J1587" s="401" t="s">
        <v>6404</v>
      </c>
      <c r="K1587" s="402" t="n">
        <v>425.47</v>
      </c>
      <c r="L1587" s="401" t="s">
        <v>6405</v>
      </c>
    </row>
    <row r="1588" customFormat="false" ht="13.5" hidden="false" customHeight="false" outlineLevel="0" collapsed="false">
      <c r="A1588" s="401" t="s">
        <v>7893</v>
      </c>
      <c r="B1588" s="401" t="s">
        <v>7894</v>
      </c>
      <c r="C1588" s="401" t="s">
        <v>8022</v>
      </c>
      <c r="D1588" s="401" t="s">
        <v>8023</v>
      </c>
      <c r="E1588" s="402"/>
      <c r="F1588" s="401"/>
      <c r="G1588" s="401" t="n">
        <v>103005</v>
      </c>
      <c r="H1588" s="401" t="s">
        <v>8037</v>
      </c>
      <c r="I1588" s="401" t="s">
        <v>45</v>
      </c>
      <c r="J1588" s="401" t="s">
        <v>6404</v>
      </c>
      <c r="K1588" s="402" t="n">
        <v>623.36</v>
      </c>
      <c r="L1588" s="401" t="s">
        <v>6405</v>
      </c>
    </row>
    <row r="1589" customFormat="false" ht="13.5" hidden="false" customHeight="false" outlineLevel="0" collapsed="false">
      <c r="A1589" s="401" t="s">
        <v>7893</v>
      </c>
      <c r="B1589" s="401" t="s">
        <v>7894</v>
      </c>
      <c r="C1589" s="401" t="s">
        <v>8022</v>
      </c>
      <c r="D1589" s="401" t="s">
        <v>8023</v>
      </c>
      <c r="E1589" s="402"/>
      <c r="F1589" s="401"/>
      <c r="G1589" s="401" t="n">
        <v>103006</v>
      </c>
      <c r="H1589" s="401" t="s">
        <v>8038</v>
      </c>
      <c r="I1589" s="401" t="s">
        <v>45</v>
      </c>
      <c r="J1589" s="401" t="s">
        <v>6404</v>
      </c>
      <c r="K1589" s="402" t="n">
        <v>853.04</v>
      </c>
      <c r="L1589" s="401" t="s">
        <v>6405</v>
      </c>
    </row>
    <row r="1590" customFormat="false" ht="13.5" hidden="false" customHeight="false" outlineLevel="0" collapsed="false">
      <c r="A1590" s="401" t="s">
        <v>7893</v>
      </c>
      <c r="B1590" s="401" t="s">
        <v>7894</v>
      </c>
      <c r="C1590" s="401" t="s">
        <v>8022</v>
      </c>
      <c r="D1590" s="401" t="s">
        <v>8023</v>
      </c>
      <c r="E1590" s="402"/>
      <c r="F1590" s="401"/>
      <c r="G1590" s="401" t="n">
        <v>103007</v>
      </c>
      <c r="H1590" s="401" t="s">
        <v>8039</v>
      </c>
      <c r="I1590" s="401" t="s">
        <v>45</v>
      </c>
      <c r="J1590" s="401" t="s">
        <v>6404</v>
      </c>
      <c r="K1590" s="402" t="n">
        <v>1127.75</v>
      </c>
      <c r="L1590" s="401" t="s">
        <v>6405</v>
      </c>
    </row>
    <row r="1591" customFormat="false" ht="13.5" hidden="false" customHeight="false" outlineLevel="0" collapsed="false">
      <c r="A1591" s="401" t="s">
        <v>7893</v>
      </c>
      <c r="B1591" s="401" t="s">
        <v>7894</v>
      </c>
      <c r="C1591" s="401" t="s">
        <v>8040</v>
      </c>
      <c r="D1591" s="401" t="s">
        <v>8041</v>
      </c>
      <c r="E1591" s="402"/>
      <c r="F1591" s="401"/>
      <c r="G1591" s="401" t="n">
        <v>97933</v>
      </c>
      <c r="H1591" s="401" t="s">
        <v>8042</v>
      </c>
      <c r="I1591" s="401" t="s">
        <v>45</v>
      </c>
      <c r="J1591" s="401" t="s">
        <v>6404</v>
      </c>
      <c r="K1591" s="402" t="n">
        <v>1006.29</v>
      </c>
      <c r="L1591" s="401" t="s">
        <v>6405</v>
      </c>
    </row>
    <row r="1592" customFormat="false" ht="13.5" hidden="false" customHeight="false" outlineLevel="0" collapsed="false">
      <c r="A1592" s="401" t="s">
        <v>7893</v>
      </c>
      <c r="B1592" s="401" t="s">
        <v>7894</v>
      </c>
      <c r="C1592" s="401" t="s">
        <v>8040</v>
      </c>
      <c r="D1592" s="401" t="s">
        <v>8041</v>
      </c>
      <c r="E1592" s="402"/>
      <c r="F1592" s="401"/>
      <c r="G1592" s="401" t="n">
        <v>97934</v>
      </c>
      <c r="H1592" s="401" t="s">
        <v>8043</v>
      </c>
      <c r="I1592" s="401" t="s">
        <v>45</v>
      </c>
      <c r="J1592" s="401" t="s">
        <v>6404</v>
      </c>
      <c r="K1592" s="402" t="n">
        <v>2370.77</v>
      </c>
      <c r="L1592" s="401" t="s">
        <v>6405</v>
      </c>
    </row>
    <row r="1593" customFormat="false" ht="13.5" hidden="false" customHeight="false" outlineLevel="0" collapsed="false">
      <c r="A1593" s="401" t="s">
        <v>7893</v>
      </c>
      <c r="B1593" s="401" t="s">
        <v>7894</v>
      </c>
      <c r="C1593" s="401" t="s">
        <v>8040</v>
      </c>
      <c r="D1593" s="401" t="s">
        <v>8041</v>
      </c>
      <c r="E1593" s="402"/>
      <c r="F1593" s="401"/>
      <c r="G1593" s="401" t="n">
        <v>97935</v>
      </c>
      <c r="H1593" s="401" t="s">
        <v>8044</v>
      </c>
      <c r="I1593" s="401" t="s">
        <v>45</v>
      </c>
      <c r="J1593" s="401" t="s">
        <v>6404</v>
      </c>
      <c r="K1593" s="402" t="n">
        <v>839.89</v>
      </c>
      <c r="L1593" s="401" t="s">
        <v>6405</v>
      </c>
    </row>
    <row r="1594" customFormat="false" ht="13.5" hidden="false" customHeight="false" outlineLevel="0" collapsed="false">
      <c r="A1594" s="401" t="s">
        <v>7893</v>
      </c>
      <c r="B1594" s="401" t="s">
        <v>7894</v>
      </c>
      <c r="C1594" s="401" t="s">
        <v>8040</v>
      </c>
      <c r="D1594" s="401" t="s">
        <v>8041</v>
      </c>
      <c r="E1594" s="402"/>
      <c r="F1594" s="401"/>
      <c r="G1594" s="401" t="n">
        <v>97936</v>
      </c>
      <c r="H1594" s="401" t="s">
        <v>8045</v>
      </c>
      <c r="I1594" s="401" t="s">
        <v>45</v>
      </c>
      <c r="J1594" s="401" t="s">
        <v>6404</v>
      </c>
      <c r="K1594" s="402" t="n">
        <v>2068.1</v>
      </c>
      <c r="L1594" s="401" t="s">
        <v>6405</v>
      </c>
    </row>
    <row r="1595" customFormat="false" ht="13.5" hidden="false" customHeight="false" outlineLevel="0" collapsed="false">
      <c r="A1595" s="401" t="s">
        <v>7893</v>
      </c>
      <c r="B1595" s="401" t="s">
        <v>7894</v>
      </c>
      <c r="C1595" s="401" t="s">
        <v>8040</v>
      </c>
      <c r="D1595" s="401" t="s">
        <v>8041</v>
      </c>
      <c r="E1595" s="402"/>
      <c r="F1595" s="401"/>
      <c r="G1595" s="401" t="n">
        <v>97947</v>
      </c>
      <c r="H1595" s="401" t="s">
        <v>8046</v>
      </c>
      <c r="I1595" s="401" t="s">
        <v>45</v>
      </c>
      <c r="J1595" s="401" t="s">
        <v>6404</v>
      </c>
      <c r="K1595" s="402" t="n">
        <v>1812.42</v>
      </c>
      <c r="L1595" s="401" t="s">
        <v>6405</v>
      </c>
    </row>
    <row r="1596" customFormat="false" ht="13.5" hidden="false" customHeight="false" outlineLevel="0" collapsed="false">
      <c r="A1596" s="401" t="s">
        <v>7893</v>
      </c>
      <c r="B1596" s="401" t="s">
        <v>7894</v>
      </c>
      <c r="C1596" s="401" t="s">
        <v>8040</v>
      </c>
      <c r="D1596" s="401" t="s">
        <v>8041</v>
      </c>
      <c r="E1596" s="402"/>
      <c r="F1596" s="401"/>
      <c r="G1596" s="401" t="n">
        <v>97948</v>
      </c>
      <c r="H1596" s="401" t="s">
        <v>8047</v>
      </c>
      <c r="I1596" s="401" t="s">
        <v>45</v>
      </c>
      <c r="J1596" s="401" t="s">
        <v>6404</v>
      </c>
      <c r="K1596" s="402" t="n">
        <v>3326.62</v>
      </c>
      <c r="L1596" s="401" t="s">
        <v>6405</v>
      </c>
    </row>
    <row r="1597" customFormat="false" ht="13.5" hidden="false" customHeight="false" outlineLevel="0" collapsed="false">
      <c r="A1597" s="401" t="s">
        <v>7893</v>
      </c>
      <c r="B1597" s="401" t="s">
        <v>7894</v>
      </c>
      <c r="C1597" s="401" t="s">
        <v>8040</v>
      </c>
      <c r="D1597" s="401" t="s">
        <v>8041</v>
      </c>
      <c r="E1597" s="402"/>
      <c r="F1597" s="401"/>
      <c r="G1597" s="401" t="n">
        <v>97949</v>
      </c>
      <c r="H1597" s="401" t="s">
        <v>8048</v>
      </c>
      <c r="I1597" s="401" t="s">
        <v>45</v>
      </c>
      <c r="J1597" s="401" t="s">
        <v>6404</v>
      </c>
      <c r="K1597" s="402" t="n">
        <v>1854.47</v>
      </c>
      <c r="L1597" s="401" t="s">
        <v>6405</v>
      </c>
    </row>
    <row r="1598" customFormat="false" ht="13.5" hidden="false" customHeight="false" outlineLevel="0" collapsed="false">
      <c r="A1598" s="401" t="s">
        <v>7893</v>
      </c>
      <c r="B1598" s="401" t="s">
        <v>7894</v>
      </c>
      <c r="C1598" s="401" t="s">
        <v>8040</v>
      </c>
      <c r="D1598" s="401" t="s">
        <v>8041</v>
      </c>
      <c r="E1598" s="402"/>
      <c r="F1598" s="401"/>
      <c r="G1598" s="401" t="n">
        <v>97950</v>
      </c>
      <c r="H1598" s="401" t="s">
        <v>8049</v>
      </c>
      <c r="I1598" s="401" t="s">
        <v>45</v>
      </c>
      <c r="J1598" s="401" t="s">
        <v>6404</v>
      </c>
      <c r="K1598" s="402" t="n">
        <v>3254.41</v>
      </c>
      <c r="L1598" s="401" t="s">
        <v>6405</v>
      </c>
    </row>
    <row r="1599" customFormat="false" ht="13.5" hidden="false" customHeight="false" outlineLevel="0" collapsed="false">
      <c r="A1599" s="401" t="s">
        <v>7893</v>
      </c>
      <c r="B1599" s="401" t="s">
        <v>7894</v>
      </c>
      <c r="C1599" s="401" t="s">
        <v>8040</v>
      </c>
      <c r="D1599" s="401" t="s">
        <v>8041</v>
      </c>
      <c r="E1599" s="402"/>
      <c r="F1599" s="401"/>
      <c r="G1599" s="401" t="n">
        <v>97951</v>
      </c>
      <c r="H1599" s="401" t="s">
        <v>8050</v>
      </c>
      <c r="I1599" s="401" t="s">
        <v>45</v>
      </c>
      <c r="J1599" s="401" t="s">
        <v>6404</v>
      </c>
      <c r="K1599" s="402" t="n">
        <v>2930.12</v>
      </c>
      <c r="L1599" s="401" t="s">
        <v>6405</v>
      </c>
    </row>
    <row r="1600" customFormat="false" ht="13.5" hidden="false" customHeight="false" outlineLevel="0" collapsed="false">
      <c r="A1600" s="401" t="s">
        <v>7893</v>
      </c>
      <c r="B1600" s="401" t="s">
        <v>7894</v>
      </c>
      <c r="C1600" s="401" t="s">
        <v>8040</v>
      </c>
      <c r="D1600" s="401" t="s">
        <v>8041</v>
      </c>
      <c r="E1600" s="402"/>
      <c r="F1600" s="401"/>
      <c r="G1600" s="401" t="n">
        <v>97952</v>
      </c>
      <c r="H1600" s="401" t="s">
        <v>8051</v>
      </c>
      <c r="I1600" s="401" t="s">
        <v>45</v>
      </c>
      <c r="J1600" s="401" t="s">
        <v>6404</v>
      </c>
      <c r="K1600" s="402" t="n">
        <v>5043.84</v>
      </c>
      <c r="L1600" s="401" t="s">
        <v>6405</v>
      </c>
    </row>
    <row r="1601" customFormat="false" ht="13.5" hidden="false" customHeight="false" outlineLevel="0" collapsed="false">
      <c r="A1601" s="401" t="s">
        <v>7893</v>
      </c>
      <c r="B1601" s="401" t="s">
        <v>7894</v>
      </c>
      <c r="C1601" s="401" t="s">
        <v>8040</v>
      </c>
      <c r="D1601" s="401" t="s">
        <v>8041</v>
      </c>
      <c r="E1601" s="402"/>
      <c r="F1601" s="401"/>
      <c r="G1601" s="401" t="n">
        <v>97953</v>
      </c>
      <c r="H1601" s="401" t="s">
        <v>8052</v>
      </c>
      <c r="I1601" s="401" t="s">
        <v>45</v>
      </c>
      <c r="J1601" s="401" t="s">
        <v>6404</v>
      </c>
      <c r="K1601" s="402" t="n">
        <v>1330.77</v>
      </c>
      <c r="L1601" s="401" t="s">
        <v>6405</v>
      </c>
    </row>
    <row r="1602" customFormat="false" ht="13.5" hidden="false" customHeight="false" outlineLevel="0" collapsed="false">
      <c r="A1602" s="401" t="s">
        <v>7893</v>
      </c>
      <c r="B1602" s="401" t="s">
        <v>7894</v>
      </c>
      <c r="C1602" s="401" t="s">
        <v>8040</v>
      </c>
      <c r="D1602" s="401" t="s">
        <v>8041</v>
      </c>
      <c r="E1602" s="402"/>
      <c r="F1602" s="401"/>
      <c r="G1602" s="401" t="n">
        <v>97955</v>
      </c>
      <c r="H1602" s="401" t="s">
        <v>8053</v>
      </c>
      <c r="I1602" s="401" t="s">
        <v>45</v>
      </c>
      <c r="J1602" s="401" t="s">
        <v>6404</v>
      </c>
      <c r="K1602" s="402" t="n">
        <v>2925.5</v>
      </c>
      <c r="L1602" s="401" t="s">
        <v>6405</v>
      </c>
    </row>
    <row r="1603" customFormat="false" ht="13.5" hidden="false" customHeight="false" outlineLevel="0" collapsed="false">
      <c r="A1603" s="401" t="s">
        <v>7893</v>
      </c>
      <c r="B1603" s="401" t="s">
        <v>7894</v>
      </c>
      <c r="C1603" s="401" t="s">
        <v>8040</v>
      </c>
      <c r="D1603" s="401" t="s">
        <v>8041</v>
      </c>
      <c r="E1603" s="402"/>
      <c r="F1603" s="401"/>
      <c r="G1603" s="401" t="n">
        <v>97956</v>
      </c>
      <c r="H1603" s="401" t="s">
        <v>8054</v>
      </c>
      <c r="I1603" s="401" t="s">
        <v>45</v>
      </c>
      <c r="J1603" s="401" t="s">
        <v>6404</v>
      </c>
      <c r="K1603" s="402" t="n">
        <v>1466.08</v>
      </c>
      <c r="L1603" s="401" t="s">
        <v>6405</v>
      </c>
    </row>
    <row r="1604" customFormat="false" ht="13.5" hidden="false" customHeight="false" outlineLevel="0" collapsed="false">
      <c r="A1604" s="401" t="s">
        <v>7893</v>
      </c>
      <c r="B1604" s="401" t="s">
        <v>7894</v>
      </c>
      <c r="C1604" s="401" t="s">
        <v>8040</v>
      </c>
      <c r="D1604" s="401" t="s">
        <v>8041</v>
      </c>
      <c r="E1604" s="402"/>
      <c r="F1604" s="401"/>
      <c r="G1604" s="401" t="n">
        <v>97957</v>
      </c>
      <c r="H1604" s="401" t="s">
        <v>8055</v>
      </c>
      <c r="I1604" s="401" t="s">
        <v>45</v>
      </c>
      <c r="J1604" s="401" t="s">
        <v>6404</v>
      </c>
      <c r="K1604" s="402" t="n">
        <v>2624.22</v>
      </c>
      <c r="L1604" s="401" t="s">
        <v>6405</v>
      </c>
    </row>
    <row r="1605" customFormat="false" ht="13.5" hidden="false" customHeight="false" outlineLevel="0" collapsed="false">
      <c r="A1605" s="401" t="s">
        <v>7893</v>
      </c>
      <c r="B1605" s="401" t="s">
        <v>7894</v>
      </c>
      <c r="C1605" s="401" t="s">
        <v>8040</v>
      </c>
      <c r="D1605" s="401" t="s">
        <v>8041</v>
      </c>
      <c r="E1605" s="402"/>
      <c r="F1605" s="401"/>
      <c r="G1605" s="401" t="n">
        <v>97961</v>
      </c>
      <c r="H1605" s="401" t="s">
        <v>8056</v>
      </c>
      <c r="I1605" s="401" t="s">
        <v>45</v>
      </c>
      <c r="J1605" s="401" t="s">
        <v>6404</v>
      </c>
      <c r="K1605" s="402" t="n">
        <v>2357.87</v>
      </c>
      <c r="L1605" s="401" t="s">
        <v>6405</v>
      </c>
    </row>
    <row r="1606" customFormat="false" ht="13.5" hidden="false" customHeight="false" outlineLevel="0" collapsed="false">
      <c r="A1606" s="401" t="s">
        <v>7893</v>
      </c>
      <c r="B1606" s="401" t="s">
        <v>7894</v>
      </c>
      <c r="C1606" s="401" t="s">
        <v>8040</v>
      </c>
      <c r="D1606" s="401" t="s">
        <v>8041</v>
      </c>
      <c r="E1606" s="402"/>
      <c r="F1606" s="401"/>
      <c r="G1606" s="401" t="n">
        <v>97973</v>
      </c>
      <c r="H1606" s="401" t="s">
        <v>8057</v>
      </c>
      <c r="I1606" s="401" t="s">
        <v>45</v>
      </c>
      <c r="J1606" s="401" t="s">
        <v>6404</v>
      </c>
      <c r="K1606" s="402" t="n">
        <v>4435.66</v>
      </c>
      <c r="L1606" s="401" t="s">
        <v>6405</v>
      </c>
    </row>
    <row r="1607" customFormat="false" ht="13.5" hidden="false" customHeight="false" outlineLevel="0" collapsed="false">
      <c r="A1607" s="401" t="s">
        <v>7893</v>
      </c>
      <c r="B1607" s="401" t="s">
        <v>7894</v>
      </c>
      <c r="C1607" s="401" t="s">
        <v>8040</v>
      </c>
      <c r="D1607" s="401" t="s">
        <v>8041</v>
      </c>
      <c r="E1607" s="402"/>
      <c r="F1607" s="401"/>
      <c r="G1607" s="401" t="n">
        <v>97974</v>
      </c>
      <c r="H1607" s="401" t="s">
        <v>8058</v>
      </c>
      <c r="I1607" s="401" t="s">
        <v>45</v>
      </c>
      <c r="J1607" s="401" t="s">
        <v>6404</v>
      </c>
      <c r="K1607" s="402" t="n">
        <v>503.77</v>
      </c>
      <c r="L1607" s="401" t="s">
        <v>6405</v>
      </c>
    </row>
    <row r="1608" customFormat="false" ht="13.5" hidden="false" customHeight="false" outlineLevel="0" collapsed="false">
      <c r="A1608" s="401" t="s">
        <v>7893</v>
      </c>
      <c r="B1608" s="401" t="s">
        <v>7894</v>
      </c>
      <c r="C1608" s="401" t="s">
        <v>8040</v>
      </c>
      <c r="D1608" s="401" t="s">
        <v>8041</v>
      </c>
      <c r="E1608" s="402"/>
      <c r="F1608" s="401"/>
      <c r="G1608" s="401" t="n">
        <v>97975</v>
      </c>
      <c r="H1608" s="401" t="s">
        <v>8059</v>
      </c>
      <c r="I1608" s="401" t="s">
        <v>45</v>
      </c>
      <c r="J1608" s="401" t="s">
        <v>6404</v>
      </c>
      <c r="K1608" s="402" t="n">
        <v>640.76</v>
      </c>
      <c r="L1608" s="401" t="s">
        <v>6405</v>
      </c>
    </row>
    <row r="1609" customFormat="false" ht="13.5" hidden="false" customHeight="false" outlineLevel="0" collapsed="false">
      <c r="A1609" s="401" t="s">
        <v>7893</v>
      </c>
      <c r="B1609" s="401" t="s">
        <v>7894</v>
      </c>
      <c r="C1609" s="401" t="s">
        <v>8040</v>
      </c>
      <c r="D1609" s="401" t="s">
        <v>8041</v>
      </c>
      <c r="E1609" s="402"/>
      <c r="F1609" s="401"/>
      <c r="G1609" s="401" t="n">
        <v>97976</v>
      </c>
      <c r="H1609" s="401" t="s">
        <v>8060</v>
      </c>
      <c r="I1609" s="401" t="s">
        <v>45</v>
      </c>
      <c r="J1609" s="401" t="s">
        <v>6404</v>
      </c>
      <c r="K1609" s="402" t="n">
        <v>1214.11</v>
      </c>
      <c r="L1609" s="401" t="s">
        <v>6405</v>
      </c>
    </row>
    <row r="1610" customFormat="false" ht="13.5" hidden="false" customHeight="false" outlineLevel="0" collapsed="false">
      <c r="A1610" s="401" t="s">
        <v>7893</v>
      </c>
      <c r="B1610" s="401" t="s">
        <v>7894</v>
      </c>
      <c r="C1610" s="401" t="s">
        <v>8040</v>
      </c>
      <c r="D1610" s="401" t="s">
        <v>8041</v>
      </c>
      <c r="E1610" s="402"/>
      <c r="F1610" s="401"/>
      <c r="G1610" s="401" t="n">
        <v>97977</v>
      </c>
      <c r="H1610" s="401" t="s">
        <v>8061</v>
      </c>
      <c r="I1610" s="401" t="s">
        <v>45</v>
      </c>
      <c r="J1610" s="401" t="s">
        <v>6404</v>
      </c>
      <c r="K1610" s="402" t="n">
        <v>1710.63</v>
      </c>
      <c r="L1610" s="401" t="s">
        <v>6405</v>
      </c>
    </row>
    <row r="1611" customFormat="false" ht="13.5" hidden="false" customHeight="false" outlineLevel="0" collapsed="false">
      <c r="A1611" s="401" t="s">
        <v>7893</v>
      </c>
      <c r="B1611" s="401" t="s">
        <v>7894</v>
      </c>
      <c r="C1611" s="401" t="s">
        <v>8040</v>
      </c>
      <c r="D1611" s="401" t="s">
        <v>8041</v>
      </c>
      <c r="E1611" s="402"/>
      <c r="F1611" s="401"/>
      <c r="G1611" s="401" t="n">
        <v>97978</v>
      </c>
      <c r="H1611" s="401" t="s">
        <v>8062</v>
      </c>
      <c r="I1611" s="401" t="s">
        <v>45</v>
      </c>
      <c r="J1611" s="401" t="s">
        <v>6404</v>
      </c>
      <c r="K1611" s="402" t="n">
        <v>983.92</v>
      </c>
      <c r="L1611" s="401" t="s">
        <v>6405</v>
      </c>
    </row>
    <row r="1612" customFormat="false" ht="13.5" hidden="false" customHeight="false" outlineLevel="0" collapsed="false">
      <c r="A1612" s="401" t="s">
        <v>7893</v>
      </c>
      <c r="B1612" s="401" t="s">
        <v>7894</v>
      </c>
      <c r="C1612" s="401" t="s">
        <v>8040</v>
      </c>
      <c r="D1612" s="401" t="s">
        <v>8041</v>
      </c>
      <c r="E1612" s="402"/>
      <c r="F1612" s="401"/>
      <c r="G1612" s="401" t="n">
        <v>97980</v>
      </c>
      <c r="H1612" s="401" t="s">
        <v>8063</v>
      </c>
      <c r="I1612" s="401" t="s">
        <v>45</v>
      </c>
      <c r="J1612" s="401" t="s">
        <v>6404</v>
      </c>
      <c r="K1612" s="402" t="n">
        <v>2204.56</v>
      </c>
      <c r="L1612" s="401" t="s">
        <v>6405</v>
      </c>
    </row>
    <row r="1613" customFormat="false" ht="13.5" hidden="false" customHeight="false" outlineLevel="0" collapsed="false">
      <c r="A1613" s="401" t="s">
        <v>7893</v>
      </c>
      <c r="B1613" s="401" t="s">
        <v>7894</v>
      </c>
      <c r="C1613" s="401" t="s">
        <v>8040</v>
      </c>
      <c r="D1613" s="401" t="s">
        <v>8041</v>
      </c>
      <c r="E1613" s="402"/>
      <c r="F1613" s="401"/>
      <c r="G1613" s="401" t="n">
        <v>97981</v>
      </c>
      <c r="H1613" s="401" t="s">
        <v>8064</v>
      </c>
      <c r="I1613" s="401" t="s">
        <v>82</v>
      </c>
      <c r="J1613" s="401" t="s">
        <v>6476</v>
      </c>
      <c r="K1613" s="402" t="n">
        <v>1224.97</v>
      </c>
      <c r="L1613" s="401" t="s">
        <v>6405</v>
      </c>
    </row>
    <row r="1614" customFormat="false" ht="13.5" hidden="false" customHeight="false" outlineLevel="0" collapsed="false">
      <c r="A1614" s="401" t="s">
        <v>7893</v>
      </c>
      <c r="B1614" s="401" t="s">
        <v>7894</v>
      </c>
      <c r="C1614" s="401" t="s">
        <v>8040</v>
      </c>
      <c r="D1614" s="401" t="s">
        <v>8041</v>
      </c>
      <c r="E1614" s="402"/>
      <c r="F1614" s="401"/>
      <c r="G1614" s="401" t="n">
        <v>97983</v>
      </c>
      <c r="H1614" s="401" t="s">
        <v>8065</v>
      </c>
      <c r="I1614" s="401" t="s">
        <v>82</v>
      </c>
      <c r="J1614" s="401" t="s">
        <v>6404</v>
      </c>
      <c r="K1614" s="402" t="n">
        <v>482.81</v>
      </c>
      <c r="L1614" s="401" t="s">
        <v>6405</v>
      </c>
    </row>
    <row r="1615" customFormat="false" ht="13.5" hidden="false" customHeight="false" outlineLevel="0" collapsed="false">
      <c r="A1615" s="401" t="s">
        <v>7893</v>
      </c>
      <c r="B1615" s="401" t="s">
        <v>7894</v>
      </c>
      <c r="C1615" s="401" t="s">
        <v>8040</v>
      </c>
      <c r="D1615" s="401" t="s">
        <v>8041</v>
      </c>
      <c r="E1615" s="402"/>
      <c r="F1615" s="401"/>
      <c r="G1615" s="401" t="n">
        <v>97985</v>
      </c>
      <c r="H1615" s="401" t="s">
        <v>8066</v>
      </c>
      <c r="I1615" s="401" t="s">
        <v>82</v>
      </c>
      <c r="J1615" s="401" t="s">
        <v>6476</v>
      </c>
      <c r="K1615" s="402" t="n">
        <v>1474.74</v>
      </c>
      <c r="L1615" s="401" t="s">
        <v>6405</v>
      </c>
    </row>
    <row r="1616" customFormat="false" ht="13.5" hidden="false" customHeight="false" outlineLevel="0" collapsed="false">
      <c r="A1616" s="401" t="s">
        <v>7893</v>
      </c>
      <c r="B1616" s="401" t="s">
        <v>7894</v>
      </c>
      <c r="C1616" s="401" t="s">
        <v>8040</v>
      </c>
      <c r="D1616" s="401" t="s">
        <v>8041</v>
      </c>
      <c r="E1616" s="402"/>
      <c r="F1616" s="401"/>
      <c r="G1616" s="401" t="n">
        <v>97987</v>
      </c>
      <c r="H1616" s="401" t="s">
        <v>8067</v>
      </c>
      <c r="I1616" s="401" t="s">
        <v>82</v>
      </c>
      <c r="J1616" s="401" t="s">
        <v>6404</v>
      </c>
      <c r="K1616" s="402" t="n">
        <v>642.28</v>
      </c>
      <c r="L1616" s="401" t="s">
        <v>6405</v>
      </c>
    </row>
    <row r="1617" customFormat="false" ht="13.5" hidden="false" customHeight="false" outlineLevel="0" collapsed="false">
      <c r="A1617" s="401" t="s">
        <v>7893</v>
      </c>
      <c r="B1617" s="401" t="s">
        <v>7894</v>
      </c>
      <c r="C1617" s="401" t="s">
        <v>8040</v>
      </c>
      <c r="D1617" s="401" t="s">
        <v>8041</v>
      </c>
      <c r="E1617" s="402"/>
      <c r="F1617" s="401"/>
      <c r="G1617" s="401" t="n">
        <v>97988</v>
      </c>
      <c r="H1617" s="401" t="s">
        <v>8068</v>
      </c>
      <c r="I1617" s="401" t="s">
        <v>45</v>
      </c>
      <c r="J1617" s="401" t="s">
        <v>6404</v>
      </c>
      <c r="K1617" s="402" t="n">
        <v>3236.82</v>
      </c>
      <c r="L1617" s="401" t="s">
        <v>6405</v>
      </c>
    </row>
    <row r="1618" customFormat="false" ht="13.5" hidden="false" customHeight="false" outlineLevel="0" collapsed="false">
      <c r="A1618" s="401" t="s">
        <v>7893</v>
      </c>
      <c r="B1618" s="401" t="s">
        <v>7894</v>
      </c>
      <c r="C1618" s="401" t="s">
        <v>8040</v>
      </c>
      <c r="D1618" s="401" t="s">
        <v>8041</v>
      </c>
      <c r="E1618" s="402"/>
      <c r="F1618" s="401"/>
      <c r="G1618" s="401" t="n">
        <v>97989</v>
      </c>
      <c r="H1618" s="401" t="s">
        <v>8069</v>
      </c>
      <c r="I1618" s="401" t="s">
        <v>82</v>
      </c>
      <c r="J1618" s="401" t="s">
        <v>6476</v>
      </c>
      <c r="K1618" s="402" t="n">
        <v>1724.46</v>
      </c>
      <c r="L1618" s="401" t="s">
        <v>6405</v>
      </c>
    </row>
    <row r="1619" customFormat="false" ht="13.5" hidden="false" customHeight="false" outlineLevel="0" collapsed="false">
      <c r="A1619" s="401" t="s">
        <v>7893</v>
      </c>
      <c r="B1619" s="401" t="s">
        <v>7894</v>
      </c>
      <c r="C1619" s="401" t="s">
        <v>8040</v>
      </c>
      <c r="D1619" s="401" t="s">
        <v>8041</v>
      </c>
      <c r="E1619" s="402"/>
      <c r="F1619" s="401"/>
      <c r="G1619" s="401" t="n">
        <v>97991</v>
      </c>
      <c r="H1619" s="401" t="s">
        <v>8070</v>
      </c>
      <c r="I1619" s="401" t="s">
        <v>82</v>
      </c>
      <c r="J1619" s="401" t="s">
        <v>6404</v>
      </c>
      <c r="K1619" s="402" t="n">
        <v>880.31</v>
      </c>
      <c r="L1619" s="401" t="s">
        <v>6405</v>
      </c>
    </row>
    <row r="1620" customFormat="false" ht="13.5" hidden="false" customHeight="false" outlineLevel="0" collapsed="false">
      <c r="A1620" s="401" t="s">
        <v>7893</v>
      </c>
      <c r="B1620" s="401" t="s">
        <v>7894</v>
      </c>
      <c r="C1620" s="401" t="s">
        <v>8040</v>
      </c>
      <c r="D1620" s="401" t="s">
        <v>8041</v>
      </c>
      <c r="E1620" s="402"/>
      <c r="F1620" s="401"/>
      <c r="G1620" s="401" t="n">
        <v>97992</v>
      </c>
      <c r="H1620" s="401" t="s">
        <v>8071</v>
      </c>
      <c r="I1620" s="401" t="s">
        <v>45</v>
      </c>
      <c r="J1620" s="401" t="s">
        <v>6404</v>
      </c>
      <c r="K1620" s="402" t="n">
        <v>4155.46</v>
      </c>
      <c r="L1620" s="401" t="s">
        <v>6405</v>
      </c>
    </row>
    <row r="1621" customFormat="false" ht="13.5" hidden="false" customHeight="false" outlineLevel="0" collapsed="false">
      <c r="A1621" s="401" t="s">
        <v>7893</v>
      </c>
      <c r="B1621" s="401" t="s">
        <v>7894</v>
      </c>
      <c r="C1621" s="401" t="s">
        <v>8040</v>
      </c>
      <c r="D1621" s="401" t="s">
        <v>8041</v>
      </c>
      <c r="E1621" s="402"/>
      <c r="F1621" s="401"/>
      <c r="G1621" s="401" t="n">
        <v>97993</v>
      </c>
      <c r="H1621" s="401" t="s">
        <v>8072</v>
      </c>
      <c r="I1621" s="401" t="s">
        <v>82</v>
      </c>
      <c r="J1621" s="401" t="s">
        <v>6476</v>
      </c>
      <c r="K1621" s="402" t="n">
        <v>2099.14</v>
      </c>
      <c r="L1621" s="401" t="s">
        <v>6405</v>
      </c>
    </row>
    <row r="1622" customFormat="false" ht="13.5" hidden="false" customHeight="false" outlineLevel="0" collapsed="false">
      <c r="A1622" s="401" t="s">
        <v>7893</v>
      </c>
      <c r="B1622" s="401" t="s">
        <v>7894</v>
      </c>
      <c r="C1622" s="401" t="s">
        <v>8040</v>
      </c>
      <c r="D1622" s="401" t="s">
        <v>8041</v>
      </c>
      <c r="E1622" s="402"/>
      <c r="F1622" s="401"/>
      <c r="G1622" s="401" t="n">
        <v>97994</v>
      </c>
      <c r="H1622" s="401" t="s">
        <v>8073</v>
      </c>
      <c r="I1622" s="401" t="s">
        <v>45</v>
      </c>
      <c r="J1622" s="401" t="s">
        <v>6404</v>
      </c>
      <c r="K1622" s="402" t="n">
        <v>2725.32</v>
      </c>
      <c r="L1622" s="401" t="s">
        <v>6405</v>
      </c>
    </row>
    <row r="1623" customFormat="false" ht="13.5" hidden="false" customHeight="false" outlineLevel="0" collapsed="false">
      <c r="A1623" s="401" t="s">
        <v>7893</v>
      </c>
      <c r="B1623" s="401" t="s">
        <v>7894</v>
      </c>
      <c r="C1623" s="401" t="s">
        <v>8040</v>
      </c>
      <c r="D1623" s="401" t="s">
        <v>8041</v>
      </c>
      <c r="E1623" s="402"/>
      <c r="F1623" s="401"/>
      <c r="G1623" s="401" t="n">
        <v>97995</v>
      </c>
      <c r="H1623" s="401" t="s">
        <v>8074</v>
      </c>
      <c r="I1623" s="401" t="s">
        <v>82</v>
      </c>
      <c r="J1623" s="401" t="s">
        <v>6476</v>
      </c>
      <c r="K1623" s="402" t="n">
        <v>1296.8</v>
      </c>
      <c r="L1623" s="401" t="s">
        <v>6405</v>
      </c>
    </row>
    <row r="1624" customFormat="false" ht="13.5" hidden="false" customHeight="false" outlineLevel="0" collapsed="false">
      <c r="A1624" s="401" t="s">
        <v>7893</v>
      </c>
      <c r="B1624" s="401" t="s">
        <v>7894</v>
      </c>
      <c r="C1624" s="401" t="s">
        <v>8040</v>
      </c>
      <c r="D1624" s="401" t="s">
        <v>8041</v>
      </c>
      <c r="E1624" s="402"/>
      <c r="F1624" s="401"/>
      <c r="G1624" s="401" t="n">
        <v>97996</v>
      </c>
      <c r="H1624" s="401" t="s">
        <v>8075</v>
      </c>
      <c r="I1624" s="401" t="s">
        <v>45</v>
      </c>
      <c r="J1624" s="401" t="s">
        <v>6404</v>
      </c>
      <c r="K1624" s="402" t="n">
        <v>3445.26</v>
      </c>
      <c r="L1624" s="401" t="s">
        <v>6405</v>
      </c>
    </row>
    <row r="1625" customFormat="false" ht="13.5" hidden="false" customHeight="false" outlineLevel="0" collapsed="false">
      <c r="A1625" s="401" t="s">
        <v>7893</v>
      </c>
      <c r="B1625" s="401" t="s">
        <v>7894</v>
      </c>
      <c r="C1625" s="401" t="s">
        <v>8040</v>
      </c>
      <c r="D1625" s="401" t="s">
        <v>8041</v>
      </c>
      <c r="E1625" s="402"/>
      <c r="F1625" s="401"/>
      <c r="G1625" s="401" t="n">
        <v>97997</v>
      </c>
      <c r="H1625" s="401" t="s">
        <v>8076</v>
      </c>
      <c r="I1625" s="401" t="s">
        <v>82</v>
      </c>
      <c r="J1625" s="401" t="s">
        <v>6476</v>
      </c>
      <c r="K1625" s="402" t="n">
        <v>1548.29</v>
      </c>
      <c r="L1625" s="401" t="s">
        <v>6405</v>
      </c>
    </row>
    <row r="1626" customFormat="false" ht="13.5" hidden="false" customHeight="false" outlineLevel="0" collapsed="false">
      <c r="A1626" s="401" t="s">
        <v>7893</v>
      </c>
      <c r="B1626" s="401" t="s">
        <v>7894</v>
      </c>
      <c r="C1626" s="401" t="s">
        <v>8040</v>
      </c>
      <c r="D1626" s="401" t="s">
        <v>8041</v>
      </c>
      <c r="E1626" s="402"/>
      <c r="F1626" s="401"/>
      <c r="G1626" s="401" t="n">
        <v>97999</v>
      </c>
      <c r="H1626" s="401" t="s">
        <v>8077</v>
      </c>
      <c r="I1626" s="401" t="s">
        <v>82</v>
      </c>
      <c r="J1626" s="401" t="s">
        <v>6476</v>
      </c>
      <c r="K1626" s="402" t="n">
        <v>1799.88</v>
      </c>
      <c r="L1626" s="401" t="s">
        <v>6405</v>
      </c>
    </row>
    <row r="1627" customFormat="false" ht="13.5" hidden="false" customHeight="false" outlineLevel="0" collapsed="false">
      <c r="A1627" s="401" t="s">
        <v>7893</v>
      </c>
      <c r="B1627" s="401" t="s">
        <v>7894</v>
      </c>
      <c r="C1627" s="401" t="s">
        <v>8040</v>
      </c>
      <c r="D1627" s="401" t="s">
        <v>8041</v>
      </c>
      <c r="E1627" s="402"/>
      <c r="F1627" s="401"/>
      <c r="G1627" s="401" t="n">
        <v>98001</v>
      </c>
      <c r="H1627" s="401" t="s">
        <v>8078</v>
      </c>
      <c r="I1627" s="401" t="s">
        <v>82</v>
      </c>
      <c r="J1627" s="401" t="s">
        <v>6476</v>
      </c>
      <c r="K1627" s="402" t="n">
        <v>2051.39</v>
      </c>
      <c r="L1627" s="401" t="s">
        <v>6405</v>
      </c>
    </row>
    <row r="1628" customFormat="false" ht="13.5" hidden="false" customHeight="false" outlineLevel="0" collapsed="false">
      <c r="A1628" s="401" t="s">
        <v>7893</v>
      </c>
      <c r="B1628" s="401" t="s">
        <v>7894</v>
      </c>
      <c r="C1628" s="401" t="s">
        <v>8040</v>
      </c>
      <c r="D1628" s="401" t="s">
        <v>8041</v>
      </c>
      <c r="E1628" s="402"/>
      <c r="F1628" s="401"/>
      <c r="G1628" s="401" t="n">
        <v>98002</v>
      </c>
      <c r="H1628" s="401" t="s">
        <v>8079</v>
      </c>
      <c r="I1628" s="401" t="s">
        <v>45</v>
      </c>
      <c r="J1628" s="401" t="s">
        <v>6404</v>
      </c>
      <c r="K1628" s="402" t="n">
        <v>5642.1</v>
      </c>
      <c r="L1628" s="401" t="s">
        <v>6405</v>
      </c>
    </row>
    <row r="1629" customFormat="false" ht="13.5" hidden="false" customHeight="false" outlineLevel="0" collapsed="false">
      <c r="A1629" s="401" t="s">
        <v>7893</v>
      </c>
      <c r="B1629" s="401" t="s">
        <v>7894</v>
      </c>
      <c r="C1629" s="401" t="s">
        <v>8040</v>
      </c>
      <c r="D1629" s="401" t="s">
        <v>8041</v>
      </c>
      <c r="E1629" s="402"/>
      <c r="F1629" s="401"/>
      <c r="G1629" s="401" t="n">
        <v>98003</v>
      </c>
      <c r="H1629" s="401" t="s">
        <v>8080</v>
      </c>
      <c r="I1629" s="401" t="s">
        <v>82</v>
      </c>
      <c r="J1629" s="401" t="s">
        <v>6476</v>
      </c>
      <c r="K1629" s="402" t="n">
        <v>2302.96</v>
      </c>
      <c r="L1629" s="401" t="s">
        <v>6405</v>
      </c>
    </row>
    <row r="1630" customFormat="false" ht="13.5" hidden="false" customHeight="false" outlineLevel="0" collapsed="false">
      <c r="A1630" s="401" t="s">
        <v>7893</v>
      </c>
      <c r="B1630" s="401" t="s">
        <v>7894</v>
      </c>
      <c r="C1630" s="401" t="s">
        <v>8040</v>
      </c>
      <c r="D1630" s="401" t="s">
        <v>8041</v>
      </c>
      <c r="E1630" s="402"/>
      <c r="F1630" s="401"/>
      <c r="G1630" s="401" t="n">
        <v>98005</v>
      </c>
      <c r="H1630" s="401" t="s">
        <v>8081</v>
      </c>
      <c r="I1630" s="401" t="s">
        <v>82</v>
      </c>
      <c r="J1630" s="401" t="s">
        <v>6476</v>
      </c>
      <c r="K1630" s="402" t="n">
        <v>2554.56</v>
      </c>
      <c r="L1630" s="401" t="s">
        <v>6405</v>
      </c>
    </row>
    <row r="1631" customFormat="false" ht="13.5" hidden="false" customHeight="false" outlineLevel="0" collapsed="false">
      <c r="A1631" s="401" t="s">
        <v>7893</v>
      </c>
      <c r="B1631" s="401" t="s">
        <v>7894</v>
      </c>
      <c r="C1631" s="401" t="s">
        <v>8040</v>
      </c>
      <c r="D1631" s="401" t="s">
        <v>8041</v>
      </c>
      <c r="E1631" s="402"/>
      <c r="F1631" s="401"/>
      <c r="G1631" s="401" t="n">
        <v>98006</v>
      </c>
      <c r="H1631" s="401" t="s">
        <v>8082</v>
      </c>
      <c r="I1631" s="401" t="s">
        <v>45</v>
      </c>
      <c r="J1631" s="401" t="s">
        <v>6404</v>
      </c>
      <c r="K1631" s="402" t="n">
        <v>7091.35</v>
      </c>
      <c r="L1631" s="401" t="s">
        <v>6405</v>
      </c>
    </row>
    <row r="1632" customFormat="false" ht="13.5" hidden="false" customHeight="false" outlineLevel="0" collapsed="false">
      <c r="A1632" s="401" t="s">
        <v>7893</v>
      </c>
      <c r="B1632" s="401" t="s">
        <v>7894</v>
      </c>
      <c r="C1632" s="401" t="s">
        <v>8040</v>
      </c>
      <c r="D1632" s="401" t="s">
        <v>8041</v>
      </c>
      <c r="E1632" s="402"/>
      <c r="F1632" s="401"/>
      <c r="G1632" s="401" t="n">
        <v>98007</v>
      </c>
      <c r="H1632" s="401" t="s">
        <v>8083</v>
      </c>
      <c r="I1632" s="401" t="s">
        <v>82</v>
      </c>
      <c r="J1632" s="401" t="s">
        <v>6476</v>
      </c>
      <c r="K1632" s="402" t="n">
        <v>2806.07</v>
      </c>
      <c r="L1632" s="401" t="s">
        <v>6405</v>
      </c>
    </row>
    <row r="1633" customFormat="false" ht="13.5" hidden="false" customHeight="false" outlineLevel="0" collapsed="false">
      <c r="A1633" s="401" t="s">
        <v>7893</v>
      </c>
      <c r="B1633" s="401" t="s">
        <v>7894</v>
      </c>
      <c r="C1633" s="401" t="s">
        <v>8040</v>
      </c>
      <c r="D1633" s="401" t="s">
        <v>8041</v>
      </c>
      <c r="E1633" s="402"/>
      <c r="F1633" s="401"/>
      <c r="G1633" s="401" t="n">
        <v>98008</v>
      </c>
      <c r="H1633" s="401" t="s">
        <v>8084</v>
      </c>
      <c r="I1633" s="401" t="s">
        <v>45</v>
      </c>
      <c r="J1633" s="401" t="s">
        <v>6404</v>
      </c>
      <c r="K1633" s="402" t="n">
        <v>4272.25</v>
      </c>
      <c r="L1633" s="401" t="s">
        <v>6405</v>
      </c>
    </row>
    <row r="1634" customFormat="false" ht="13.5" hidden="false" customHeight="false" outlineLevel="0" collapsed="false">
      <c r="A1634" s="401" t="s">
        <v>7893</v>
      </c>
      <c r="B1634" s="401" t="s">
        <v>7894</v>
      </c>
      <c r="C1634" s="401" t="s">
        <v>8040</v>
      </c>
      <c r="D1634" s="401" t="s">
        <v>8041</v>
      </c>
      <c r="E1634" s="402"/>
      <c r="F1634" s="401"/>
      <c r="G1634" s="401" t="n">
        <v>98009</v>
      </c>
      <c r="H1634" s="401" t="s">
        <v>8085</v>
      </c>
      <c r="I1634" s="401" t="s">
        <v>82</v>
      </c>
      <c r="J1634" s="401" t="s">
        <v>6476</v>
      </c>
      <c r="K1634" s="402" t="n">
        <v>1799.88</v>
      </c>
      <c r="L1634" s="401" t="s">
        <v>6405</v>
      </c>
    </row>
    <row r="1635" customFormat="false" ht="13.5" hidden="false" customHeight="false" outlineLevel="0" collapsed="false">
      <c r="A1635" s="401" t="s">
        <v>7893</v>
      </c>
      <c r="B1635" s="401" t="s">
        <v>7894</v>
      </c>
      <c r="C1635" s="401" t="s">
        <v>8040</v>
      </c>
      <c r="D1635" s="401" t="s">
        <v>8041</v>
      </c>
      <c r="E1635" s="402"/>
      <c r="F1635" s="401"/>
      <c r="G1635" s="401" t="n">
        <v>98010</v>
      </c>
      <c r="H1635" s="401" t="s">
        <v>8086</v>
      </c>
      <c r="I1635" s="401" t="s">
        <v>45</v>
      </c>
      <c r="J1635" s="401" t="s">
        <v>6404</v>
      </c>
      <c r="K1635" s="402" t="n">
        <v>5213.81</v>
      </c>
      <c r="L1635" s="401" t="s">
        <v>6405</v>
      </c>
    </row>
    <row r="1636" customFormat="false" ht="13.5" hidden="false" customHeight="false" outlineLevel="0" collapsed="false">
      <c r="A1636" s="401" t="s">
        <v>7893</v>
      </c>
      <c r="B1636" s="401" t="s">
        <v>7894</v>
      </c>
      <c r="C1636" s="401" t="s">
        <v>8040</v>
      </c>
      <c r="D1636" s="401" t="s">
        <v>8041</v>
      </c>
      <c r="E1636" s="402"/>
      <c r="F1636" s="401"/>
      <c r="G1636" s="401" t="n">
        <v>98011</v>
      </c>
      <c r="H1636" s="401" t="s">
        <v>8087</v>
      </c>
      <c r="I1636" s="401" t="s">
        <v>82</v>
      </c>
      <c r="J1636" s="401" t="s">
        <v>6476</v>
      </c>
      <c r="K1636" s="402" t="n">
        <v>2051.39</v>
      </c>
      <c r="L1636" s="401" t="s">
        <v>6405</v>
      </c>
    </row>
    <row r="1637" customFormat="false" ht="13.5" hidden="false" customHeight="false" outlineLevel="0" collapsed="false">
      <c r="A1637" s="401" t="s">
        <v>7893</v>
      </c>
      <c r="B1637" s="401" t="s">
        <v>7894</v>
      </c>
      <c r="C1637" s="401" t="s">
        <v>8040</v>
      </c>
      <c r="D1637" s="401" t="s">
        <v>8041</v>
      </c>
      <c r="E1637" s="402"/>
      <c r="F1637" s="401"/>
      <c r="G1637" s="401" t="n">
        <v>98012</v>
      </c>
      <c r="H1637" s="401" t="s">
        <v>8088</v>
      </c>
      <c r="I1637" s="401" t="s">
        <v>45</v>
      </c>
      <c r="J1637" s="401" t="s">
        <v>6404</v>
      </c>
      <c r="K1637" s="402" t="n">
        <v>6125.97</v>
      </c>
      <c r="L1637" s="401" t="s">
        <v>6405</v>
      </c>
    </row>
    <row r="1638" customFormat="false" ht="13.5" hidden="false" customHeight="false" outlineLevel="0" collapsed="false">
      <c r="A1638" s="401" t="s">
        <v>7893</v>
      </c>
      <c r="B1638" s="401" t="s">
        <v>7894</v>
      </c>
      <c r="C1638" s="401" t="s">
        <v>8040</v>
      </c>
      <c r="D1638" s="401" t="s">
        <v>8041</v>
      </c>
      <c r="E1638" s="402"/>
      <c r="F1638" s="401"/>
      <c r="G1638" s="401" t="n">
        <v>98013</v>
      </c>
      <c r="H1638" s="401" t="s">
        <v>8089</v>
      </c>
      <c r="I1638" s="401" t="s">
        <v>82</v>
      </c>
      <c r="J1638" s="401" t="s">
        <v>6476</v>
      </c>
      <c r="K1638" s="402" t="n">
        <v>2302.96</v>
      </c>
      <c r="L1638" s="401" t="s">
        <v>6405</v>
      </c>
    </row>
    <row r="1639" customFormat="false" ht="13.5" hidden="false" customHeight="false" outlineLevel="0" collapsed="false">
      <c r="A1639" s="401" t="s">
        <v>7893</v>
      </c>
      <c r="B1639" s="401" t="s">
        <v>7894</v>
      </c>
      <c r="C1639" s="401" t="s">
        <v>8040</v>
      </c>
      <c r="D1639" s="401" t="s">
        <v>8041</v>
      </c>
      <c r="E1639" s="402"/>
      <c r="F1639" s="401"/>
      <c r="G1639" s="401" t="n">
        <v>98014</v>
      </c>
      <c r="H1639" s="401" t="s">
        <v>8090</v>
      </c>
      <c r="I1639" s="401" t="s">
        <v>45</v>
      </c>
      <c r="J1639" s="401" t="s">
        <v>6404</v>
      </c>
      <c r="K1639" s="402" t="n">
        <v>7038.06</v>
      </c>
      <c r="L1639" s="401" t="s">
        <v>6405</v>
      </c>
    </row>
    <row r="1640" customFormat="false" ht="13.5" hidden="false" customHeight="false" outlineLevel="0" collapsed="false">
      <c r="A1640" s="401" t="s">
        <v>7893</v>
      </c>
      <c r="B1640" s="401" t="s">
        <v>7894</v>
      </c>
      <c r="C1640" s="401" t="s">
        <v>8040</v>
      </c>
      <c r="D1640" s="401" t="s">
        <v>8041</v>
      </c>
      <c r="E1640" s="402"/>
      <c r="F1640" s="401"/>
      <c r="G1640" s="401" t="n">
        <v>98015</v>
      </c>
      <c r="H1640" s="401" t="s">
        <v>8091</v>
      </c>
      <c r="I1640" s="401" t="s">
        <v>82</v>
      </c>
      <c r="J1640" s="401" t="s">
        <v>6476</v>
      </c>
      <c r="K1640" s="402" t="n">
        <v>2554.56</v>
      </c>
      <c r="L1640" s="401" t="s">
        <v>6405</v>
      </c>
    </row>
    <row r="1641" customFormat="false" ht="13.5" hidden="false" customHeight="false" outlineLevel="0" collapsed="false">
      <c r="A1641" s="401" t="s">
        <v>7893</v>
      </c>
      <c r="B1641" s="401" t="s">
        <v>7894</v>
      </c>
      <c r="C1641" s="401" t="s">
        <v>8040</v>
      </c>
      <c r="D1641" s="401" t="s">
        <v>8041</v>
      </c>
      <c r="E1641" s="402"/>
      <c r="F1641" s="401"/>
      <c r="G1641" s="401" t="n">
        <v>98016</v>
      </c>
      <c r="H1641" s="401" t="s">
        <v>8092</v>
      </c>
      <c r="I1641" s="401" t="s">
        <v>45</v>
      </c>
      <c r="J1641" s="401" t="s">
        <v>6404</v>
      </c>
      <c r="K1641" s="402" t="n">
        <v>7950.29</v>
      </c>
      <c r="L1641" s="401" t="s">
        <v>6405</v>
      </c>
    </row>
    <row r="1642" customFormat="false" ht="13.5" hidden="false" customHeight="false" outlineLevel="0" collapsed="false">
      <c r="A1642" s="401" t="s">
        <v>7893</v>
      </c>
      <c r="B1642" s="401" t="s">
        <v>7894</v>
      </c>
      <c r="C1642" s="401" t="s">
        <v>8040</v>
      </c>
      <c r="D1642" s="401" t="s">
        <v>8041</v>
      </c>
      <c r="E1642" s="402"/>
      <c r="F1642" s="401"/>
      <c r="G1642" s="401" t="n">
        <v>98017</v>
      </c>
      <c r="H1642" s="401" t="s">
        <v>8093</v>
      </c>
      <c r="I1642" s="401" t="s">
        <v>82</v>
      </c>
      <c r="J1642" s="401" t="s">
        <v>6476</v>
      </c>
      <c r="K1642" s="402" t="n">
        <v>2806.07</v>
      </c>
      <c r="L1642" s="401" t="s">
        <v>6405</v>
      </c>
    </row>
    <row r="1643" customFormat="false" ht="13.5" hidden="false" customHeight="false" outlineLevel="0" collapsed="false">
      <c r="A1643" s="401" t="s">
        <v>7893</v>
      </c>
      <c r="B1643" s="401" t="s">
        <v>7894</v>
      </c>
      <c r="C1643" s="401" t="s">
        <v>8040</v>
      </c>
      <c r="D1643" s="401" t="s">
        <v>8041</v>
      </c>
      <c r="E1643" s="402"/>
      <c r="F1643" s="401"/>
      <c r="G1643" s="401" t="n">
        <v>98018</v>
      </c>
      <c r="H1643" s="401" t="s">
        <v>8094</v>
      </c>
      <c r="I1643" s="401" t="s">
        <v>45</v>
      </c>
      <c r="J1643" s="401" t="s">
        <v>6404</v>
      </c>
      <c r="K1643" s="402" t="n">
        <v>8862.38</v>
      </c>
      <c r="L1643" s="401" t="s">
        <v>6405</v>
      </c>
    </row>
    <row r="1644" customFormat="false" ht="13.5" hidden="false" customHeight="false" outlineLevel="0" collapsed="false">
      <c r="A1644" s="401" t="s">
        <v>7893</v>
      </c>
      <c r="B1644" s="401" t="s">
        <v>7894</v>
      </c>
      <c r="C1644" s="401" t="s">
        <v>8040</v>
      </c>
      <c r="D1644" s="401" t="s">
        <v>8041</v>
      </c>
      <c r="E1644" s="402"/>
      <c r="F1644" s="401"/>
      <c r="G1644" s="401" t="n">
        <v>98019</v>
      </c>
      <c r="H1644" s="401" t="s">
        <v>8095</v>
      </c>
      <c r="I1644" s="401" t="s">
        <v>82</v>
      </c>
      <c r="J1644" s="401" t="s">
        <v>6476</v>
      </c>
      <c r="K1644" s="402" t="n">
        <v>3081.9</v>
      </c>
      <c r="L1644" s="401" t="s">
        <v>6405</v>
      </c>
    </row>
    <row r="1645" customFormat="false" ht="13.5" hidden="false" customHeight="false" outlineLevel="0" collapsed="false">
      <c r="A1645" s="401" t="s">
        <v>7893</v>
      </c>
      <c r="B1645" s="401" t="s">
        <v>7894</v>
      </c>
      <c r="C1645" s="401" t="s">
        <v>8040</v>
      </c>
      <c r="D1645" s="401" t="s">
        <v>8041</v>
      </c>
      <c r="E1645" s="402"/>
      <c r="F1645" s="401"/>
      <c r="G1645" s="401" t="n">
        <v>98020</v>
      </c>
      <c r="H1645" s="401" t="s">
        <v>8096</v>
      </c>
      <c r="I1645" s="401" t="s">
        <v>45</v>
      </c>
      <c r="J1645" s="401" t="s">
        <v>6404</v>
      </c>
      <c r="K1645" s="402" t="n">
        <v>6296.37</v>
      </c>
      <c r="L1645" s="401" t="s">
        <v>6405</v>
      </c>
    </row>
    <row r="1646" customFormat="false" ht="13.5" hidden="false" customHeight="false" outlineLevel="0" collapsed="false">
      <c r="A1646" s="401" t="s">
        <v>7893</v>
      </c>
      <c r="B1646" s="401" t="s">
        <v>7894</v>
      </c>
      <c r="C1646" s="401" t="s">
        <v>8040</v>
      </c>
      <c r="D1646" s="401" t="s">
        <v>8041</v>
      </c>
      <c r="E1646" s="402"/>
      <c r="F1646" s="401"/>
      <c r="G1646" s="401" t="n">
        <v>98021</v>
      </c>
      <c r="H1646" s="401" t="s">
        <v>8097</v>
      </c>
      <c r="I1646" s="401" t="s">
        <v>82</v>
      </c>
      <c r="J1646" s="401" t="s">
        <v>6476</v>
      </c>
      <c r="K1646" s="402" t="n">
        <v>2327.3</v>
      </c>
      <c r="L1646" s="401" t="s">
        <v>6405</v>
      </c>
    </row>
    <row r="1647" customFormat="false" ht="13.5" hidden="false" customHeight="false" outlineLevel="0" collapsed="false">
      <c r="A1647" s="401" t="s">
        <v>7893</v>
      </c>
      <c r="B1647" s="401" t="s">
        <v>7894</v>
      </c>
      <c r="C1647" s="401" t="s">
        <v>8040</v>
      </c>
      <c r="D1647" s="401" t="s">
        <v>8041</v>
      </c>
      <c r="E1647" s="402"/>
      <c r="F1647" s="401"/>
      <c r="G1647" s="401" t="n">
        <v>98022</v>
      </c>
      <c r="H1647" s="401" t="s">
        <v>8098</v>
      </c>
      <c r="I1647" s="401" t="s">
        <v>45</v>
      </c>
      <c r="J1647" s="401" t="s">
        <v>6404</v>
      </c>
      <c r="K1647" s="402" t="n">
        <v>7382.38</v>
      </c>
      <c r="L1647" s="401" t="s">
        <v>6405</v>
      </c>
    </row>
    <row r="1648" customFormat="false" ht="13.5" hidden="false" customHeight="false" outlineLevel="0" collapsed="false">
      <c r="A1648" s="401" t="s">
        <v>7893</v>
      </c>
      <c r="B1648" s="401" t="s">
        <v>7894</v>
      </c>
      <c r="C1648" s="401" t="s">
        <v>8040</v>
      </c>
      <c r="D1648" s="401" t="s">
        <v>8041</v>
      </c>
      <c r="E1648" s="402"/>
      <c r="F1648" s="401"/>
      <c r="G1648" s="401" t="n">
        <v>98023</v>
      </c>
      <c r="H1648" s="401" t="s">
        <v>8099</v>
      </c>
      <c r="I1648" s="401" t="s">
        <v>82</v>
      </c>
      <c r="J1648" s="401" t="s">
        <v>6476</v>
      </c>
      <c r="K1648" s="402" t="n">
        <v>2578.82</v>
      </c>
      <c r="L1648" s="401" t="s">
        <v>6405</v>
      </c>
    </row>
    <row r="1649" customFormat="false" ht="13.5" hidden="false" customHeight="false" outlineLevel="0" collapsed="false">
      <c r="A1649" s="401" t="s">
        <v>7893</v>
      </c>
      <c r="B1649" s="401" t="s">
        <v>7894</v>
      </c>
      <c r="C1649" s="401" t="s">
        <v>8040</v>
      </c>
      <c r="D1649" s="401" t="s">
        <v>8041</v>
      </c>
      <c r="E1649" s="402"/>
      <c r="F1649" s="401"/>
      <c r="G1649" s="401" t="n">
        <v>98024</v>
      </c>
      <c r="H1649" s="401" t="s">
        <v>8100</v>
      </c>
      <c r="I1649" s="401" t="s">
        <v>45</v>
      </c>
      <c r="J1649" s="401" t="s">
        <v>6404</v>
      </c>
      <c r="K1649" s="402" t="n">
        <v>8533.43</v>
      </c>
      <c r="L1649" s="401" t="s">
        <v>6405</v>
      </c>
    </row>
    <row r="1650" customFormat="false" ht="13.5" hidden="false" customHeight="false" outlineLevel="0" collapsed="false">
      <c r="A1650" s="401" t="s">
        <v>7893</v>
      </c>
      <c r="B1650" s="401" t="s">
        <v>7894</v>
      </c>
      <c r="C1650" s="401" t="s">
        <v>8040</v>
      </c>
      <c r="D1650" s="401" t="s">
        <v>8041</v>
      </c>
      <c r="E1650" s="402"/>
      <c r="F1650" s="401"/>
      <c r="G1650" s="401" t="n">
        <v>98025</v>
      </c>
      <c r="H1650" s="401" t="s">
        <v>8101</v>
      </c>
      <c r="I1650" s="401" t="s">
        <v>82</v>
      </c>
      <c r="J1650" s="401" t="s">
        <v>6476</v>
      </c>
      <c r="K1650" s="402" t="n">
        <v>2830.41</v>
      </c>
      <c r="L1650" s="401" t="s">
        <v>6405</v>
      </c>
    </row>
    <row r="1651" customFormat="false" ht="13.5" hidden="false" customHeight="false" outlineLevel="0" collapsed="false">
      <c r="A1651" s="401" t="s">
        <v>7893</v>
      </c>
      <c r="B1651" s="401" t="s">
        <v>7894</v>
      </c>
      <c r="C1651" s="401" t="s">
        <v>8040</v>
      </c>
      <c r="D1651" s="401" t="s">
        <v>8041</v>
      </c>
      <c r="E1651" s="402"/>
      <c r="F1651" s="401"/>
      <c r="G1651" s="401" t="n">
        <v>98026</v>
      </c>
      <c r="H1651" s="401" t="s">
        <v>8102</v>
      </c>
      <c r="I1651" s="401" t="s">
        <v>45</v>
      </c>
      <c r="J1651" s="401" t="s">
        <v>6404</v>
      </c>
      <c r="K1651" s="402" t="n">
        <v>9627.61</v>
      </c>
      <c r="L1651" s="401" t="s">
        <v>6405</v>
      </c>
    </row>
    <row r="1652" customFormat="false" ht="13.5" hidden="false" customHeight="false" outlineLevel="0" collapsed="false">
      <c r="A1652" s="401" t="s">
        <v>7893</v>
      </c>
      <c r="B1652" s="401" t="s">
        <v>7894</v>
      </c>
      <c r="C1652" s="401" t="s">
        <v>8040</v>
      </c>
      <c r="D1652" s="401" t="s">
        <v>8041</v>
      </c>
      <c r="E1652" s="402"/>
      <c r="F1652" s="401"/>
      <c r="G1652" s="401" t="n">
        <v>98027</v>
      </c>
      <c r="H1652" s="401" t="s">
        <v>8103</v>
      </c>
      <c r="I1652" s="401" t="s">
        <v>82</v>
      </c>
      <c r="J1652" s="401" t="s">
        <v>6476</v>
      </c>
      <c r="K1652" s="402" t="n">
        <v>3081.9</v>
      </c>
      <c r="L1652" s="401" t="s">
        <v>6405</v>
      </c>
    </row>
    <row r="1653" customFormat="false" ht="13.5" hidden="false" customHeight="false" outlineLevel="0" collapsed="false">
      <c r="A1653" s="401" t="s">
        <v>7893</v>
      </c>
      <c r="B1653" s="401" t="s">
        <v>7894</v>
      </c>
      <c r="C1653" s="401" t="s">
        <v>8040</v>
      </c>
      <c r="D1653" s="401" t="s">
        <v>8041</v>
      </c>
      <c r="E1653" s="402"/>
      <c r="F1653" s="401"/>
      <c r="G1653" s="401" t="n">
        <v>98028</v>
      </c>
      <c r="H1653" s="401" t="s">
        <v>8104</v>
      </c>
      <c r="I1653" s="401" t="s">
        <v>45</v>
      </c>
      <c r="J1653" s="401" t="s">
        <v>6404</v>
      </c>
      <c r="K1653" s="402" t="n">
        <v>10721.86</v>
      </c>
      <c r="L1653" s="401" t="s">
        <v>6405</v>
      </c>
    </row>
    <row r="1654" customFormat="false" ht="13.5" hidden="false" customHeight="false" outlineLevel="0" collapsed="false">
      <c r="A1654" s="401" t="s">
        <v>7893</v>
      </c>
      <c r="B1654" s="401" t="s">
        <v>7894</v>
      </c>
      <c r="C1654" s="401" t="s">
        <v>8040</v>
      </c>
      <c r="D1654" s="401" t="s">
        <v>8041</v>
      </c>
      <c r="E1654" s="402"/>
      <c r="F1654" s="401"/>
      <c r="G1654" s="401" t="n">
        <v>98029</v>
      </c>
      <c r="H1654" s="401" t="s">
        <v>8105</v>
      </c>
      <c r="I1654" s="401" t="s">
        <v>82</v>
      </c>
      <c r="J1654" s="401" t="s">
        <v>6476</v>
      </c>
      <c r="K1654" s="402" t="n">
        <v>3338.46</v>
      </c>
      <c r="L1654" s="401" t="s">
        <v>6405</v>
      </c>
    </row>
    <row r="1655" customFormat="false" ht="13.5" hidden="false" customHeight="false" outlineLevel="0" collapsed="false">
      <c r="A1655" s="401" t="s">
        <v>7893</v>
      </c>
      <c r="B1655" s="401" t="s">
        <v>7894</v>
      </c>
      <c r="C1655" s="401" t="s">
        <v>8040</v>
      </c>
      <c r="D1655" s="401" t="s">
        <v>8041</v>
      </c>
      <c r="E1655" s="402"/>
      <c r="F1655" s="401"/>
      <c r="G1655" s="401" t="n">
        <v>98030</v>
      </c>
      <c r="H1655" s="401" t="s">
        <v>8106</v>
      </c>
      <c r="I1655" s="401" t="s">
        <v>45</v>
      </c>
      <c r="J1655" s="401" t="s">
        <v>6404</v>
      </c>
      <c r="K1655" s="402" t="n">
        <v>8741.37</v>
      </c>
      <c r="L1655" s="401" t="s">
        <v>6405</v>
      </c>
    </row>
    <row r="1656" customFormat="false" ht="13.5" hidden="false" customHeight="false" outlineLevel="0" collapsed="false">
      <c r="A1656" s="401" t="s">
        <v>7893</v>
      </c>
      <c r="B1656" s="401" t="s">
        <v>7894</v>
      </c>
      <c r="C1656" s="401" t="s">
        <v>8040</v>
      </c>
      <c r="D1656" s="401" t="s">
        <v>8041</v>
      </c>
      <c r="E1656" s="402"/>
      <c r="F1656" s="401"/>
      <c r="G1656" s="401" t="n">
        <v>98031</v>
      </c>
      <c r="H1656" s="401" t="s">
        <v>8107</v>
      </c>
      <c r="I1656" s="401" t="s">
        <v>82</v>
      </c>
      <c r="J1656" s="401" t="s">
        <v>6476</v>
      </c>
      <c r="K1656" s="402" t="n">
        <v>2835.47</v>
      </c>
      <c r="L1656" s="401" t="s">
        <v>6405</v>
      </c>
    </row>
    <row r="1657" customFormat="false" ht="13.5" hidden="false" customHeight="false" outlineLevel="0" collapsed="false">
      <c r="A1657" s="401" t="s">
        <v>7893</v>
      </c>
      <c r="B1657" s="401" t="s">
        <v>7894</v>
      </c>
      <c r="C1657" s="401" t="s">
        <v>8040</v>
      </c>
      <c r="D1657" s="401" t="s">
        <v>8041</v>
      </c>
      <c r="E1657" s="402"/>
      <c r="F1657" s="401"/>
      <c r="G1657" s="401" t="n">
        <v>98032</v>
      </c>
      <c r="H1657" s="401" t="s">
        <v>8108</v>
      </c>
      <c r="I1657" s="401" t="s">
        <v>45</v>
      </c>
      <c r="J1657" s="401" t="s">
        <v>6404</v>
      </c>
      <c r="K1657" s="402" t="n">
        <v>10060.54</v>
      </c>
      <c r="L1657" s="401" t="s">
        <v>6405</v>
      </c>
    </row>
    <row r="1658" customFormat="false" ht="13.5" hidden="false" customHeight="false" outlineLevel="0" collapsed="false">
      <c r="A1658" s="401" t="s">
        <v>7893</v>
      </c>
      <c r="B1658" s="401" t="s">
        <v>7894</v>
      </c>
      <c r="C1658" s="401" t="s">
        <v>8040</v>
      </c>
      <c r="D1658" s="401" t="s">
        <v>8041</v>
      </c>
      <c r="E1658" s="402"/>
      <c r="F1658" s="401"/>
      <c r="G1658" s="401" t="n">
        <v>98033</v>
      </c>
      <c r="H1658" s="401" t="s">
        <v>8109</v>
      </c>
      <c r="I1658" s="401" t="s">
        <v>82</v>
      </c>
      <c r="J1658" s="401" t="s">
        <v>6476</v>
      </c>
      <c r="K1658" s="402" t="n">
        <v>3086.97</v>
      </c>
      <c r="L1658" s="401" t="s">
        <v>6405</v>
      </c>
    </row>
    <row r="1659" customFormat="false" ht="13.5" hidden="false" customHeight="false" outlineLevel="0" collapsed="false">
      <c r="A1659" s="401" t="s">
        <v>7893</v>
      </c>
      <c r="B1659" s="401" t="s">
        <v>7894</v>
      </c>
      <c r="C1659" s="401" t="s">
        <v>8040</v>
      </c>
      <c r="D1659" s="401" t="s">
        <v>8041</v>
      </c>
      <c r="E1659" s="402"/>
      <c r="F1659" s="401"/>
      <c r="G1659" s="401" t="n">
        <v>98034</v>
      </c>
      <c r="H1659" s="401" t="s">
        <v>8110</v>
      </c>
      <c r="I1659" s="401" t="s">
        <v>45</v>
      </c>
      <c r="J1659" s="401" t="s">
        <v>6404</v>
      </c>
      <c r="K1659" s="402" t="n">
        <v>11379.69</v>
      </c>
      <c r="L1659" s="401" t="s">
        <v>6405</v>
      </c>
    </row>
    <row r="1660" customFormat="false" ht="13.5" hidden="false" customHeight="false" outlineLevel="0" collapsed="false">
      <c r="A1660" s="401" t="s">
        <v>7893</v>
      </c>
      <c r="B1660" s="401" t="s">
        <v>7894</v>
      </c>
      <c r="C1660" s="401" t="s">
        <v>8040</v>
      </c>
      <c r="D1660" s="401" t="s">
        <v>8041</v>
      </c>
      <c r="E1660" s="402"/>
      <c r="F1660" s="401"/>
      <c r="G1660" s="401" t="n">
        <v>98035</v>
      </c>
      <c r="H1660" s="401" t="s">
        <v>8111</v>
      </c>
      <c r="I1660" s="401" t="s">
        <v>82</v>
      </c>
      <c r="J1660" s="401" t="s">
        <v>6476</v>
      </c>
      <c r="K1660" s="402" t="n">
        <v>3338.46</v>
      </c>
      <c r="L1660" s="401" t="s">
        <v>6405</v>
      </c>
    </row>
    <row r="1661" customFormat="false" ht="13.5" hidden="false" customHeight="false" outlineLevel="0" collapsed="false">
      <c r="A1661" s="401" t="s">
        <v>7893</v>
      </c>
      <c r="B1661" s="401" t="s">
        <v>7894</v>
      </c>
      <c r="C1661" s="401" t="s">
        <v>8040</v>
      </c>
      <c r="D1661" s="401" t="s">
        <v>8041</v>
      </c>
      <c r="E1661" s="402"/>
      <c r="F1661" s="401"/>
      <c r="G1661" s="401" t="n">
        <v>98036</v>
      </c>
      <c r="H1661" s="401" t="s">
        <v>8112</v>
      </c>
      <c r="I1661" s="401" t="s">
        <v>45</v>
      </c>
      <c r="J1661" s="401" t="s">
        <v>6404</v>
      </c>
      <c r="K1661" s="402" t="n">
        <v>12698.85</v>
      </c>
      <c r="L1661" s="401" t="s">
        <v>6405</v>
      </c>
    </row>
    <row r="1662" customFormat="false" ht="13.5" hidden="false" customHeight="false" outlineLevel="0" collapsed="false">
      <c r="A1662" s="401" t="s">
        <v>7893</v>
      </c>
      <c r="B1662" s="401" t="s">
        <v>7894</v>
      </c>
      <c r="C1662" s="401" t="s">
        <v>8040</v>
      </c>
      <c r="D1662" s="401" t="s">
        <v>8041</v>
      </c>
      <c r="E1662" s="402"/>
      <c r="F1662" s="401"/>
      <c r="G1662" s="401" t="n">
        <v>98037</v>
      </c>
      <c r="H1662" s="401" t="s">
        <v>8113</v>
      </c>
      <c r="I1662" s="401" t="s">
        <v>82</v>
      </c>
      <c r="J1662" s="401" t="s">
        <v>6476</v>
      </c>
      <c r="K1662" s="402" t="n">
        <v>3595.04</v>
      </c>
      <c r="L1662" s="401" t="s">
        <v>6405</v>
      </c>
    </row>
    <row r="1663" customFormat="false" ht="13.5" hidden="false" customHeight="false" outlineLevel="0" collapsed="false">
      <c r="A1663" s="401" t="s">
        <v>7893</v>
      </c>
      <c r="B1663" s="401" t="s">
        <v>7894</v>
      </c>
      <c r="C1663" s="401" t="s">
        <v>8040</v>
      </c>
      <c r="D1663" s="401" t="s">
        <v>8041</v>
      </c>
      <c r="E1663" s="402"/>
      <c r="F1663" s="401"/>
      <c r="G1663" s="401" t="n">
        <v>98038</v>
      </c>
      <c r="H1663" s="401" t="s">
        <v>8114</v>
      </c>
      <c r="I1663" s="401" t="s">
        <v>45</v>
      </c>
      <c r="J1663" s="401" t="s">
        <v>6404</v>
      </c>
      <c r="K1663" s="402" t="n">
        <v>11620.43</v>
      </c>
      <c r="L1663" s="401" t="s">
        <v>6405</v>
      </c>
    </row>
    <row r="1664" customFormat="false" ht="13.5" hidden="false" customHeight="false" outlineLevel="0" collapsed="false">
      <c r="A1664" s="401" t="s">
        <v>7893</v>
      </c>
      <c r="B1664" s="401" t="s">
        <v>7894</v>
      </c>
      <c r="C1664" s="401" t="s">
        <v>8040</v>
      </c>
      <c r="D1664" s="401" t="s">
        <v>8041</v>
      </c>
      <c r="E1664" s="402"/>
      <c r="F1664" s="401"/>
      <c r="G1664" s="401" t="n">
        <v>98039</v>
      </c>
      <c r="H1664" s="401" t="s">
        <v>8115</v>
      </c>
      <c r="I1664" s="401" t="s">
        <v>82</v>
      </c>
      <c r="J1664" s="401" t="s">
        <v>6476</v>
      </c>
      <c r="K1664" s="402" t="n">
        <v>3343.53</v>
      </c>
      <c r="L1664" s="401" t="s">
        <v>6405</v>
      </c>
    </row>
    <row r="1665" customFormat="false" ht="13.5" hidden="false" customHeight="false" outlineLevel="0" collapsed="false">
      <c r="A1665" s="401" t="s">
        <v>7893</v>
      </c>
      <c r="B1665" s="401" t="s">
        <v>7894</v>
      </c>
      <c r="C1665" s="401" t="s">
        <v>8040</v>
      </c>
      <c r="D1665" s="401" t="s">
        <v>8041</v>
      </c>
      <c r="E1665" s="402"/>
      <c r="F1665" s="401"/>
      <c r="G1665" s="401" t="n">
        <v>98040</v>
      </c>
      <c r="H1665" s="401" t="s">
        <v>8116</v>
      </c>
      <c r="I1665" s="401" t="s">
        <v>45</v>
      </c>
      <c r="J1665" s="401" t="s">
        <v>6404</v>
      </c>
      <c r="K1665" s="402" t="n">
        <v>13137.77</v>
      </c>
      <c r="L1665" s="401" t="s">
        <v>6405</v>
      </c>
    </row>
    <row r="1666" customFormat="false" ht="13.5" hidden="false" customHeight="false" outlineLevel="0" collapsed="false">
      <c r="A1666" s="401" t="s">
        <v>7893</v>
      </c>
      <c r="B1666" s="401" t="s">
        <v>7894</v>
      </c>
      <c r="C1666" s="401" t="s">
        <v>8040</v>
      </c>
      <c r="D1666" s="401" t="s">
        <v>8041</v>
      </c>
      <c r="E1666" s="402"/>
      <c r="F1666" s="401"/>
      <c r="G1666" s="401" t="n">
        <v>98041</v>
      </c>
      <c r="H1666" s="401" t="s">
        <v>8117</v>
      </c>
      <c r="I1666" s="401" t="s">
        <v>82</v>
      </c>
      <c r="J1666" s="401" t="s">
        <v>6476</v>
      </c>
      <c r="K1666" s="402" t="n">
        <v>3595.04</v>
      </c>
      <c r="L1666" s="401" t="s">
        <v>6405</v>
      </c>
    </row>
    <row r="1667" customFormat="false" ht="13.5" hidden="false" customHeight="false" outlineLevel="0" collapsed="false">
      <c r="A1667" s="401" t="s">
        <v>7893</v>
      </c>
      <c r="B1667" s="401" t="s">
        <v>7894</v>
      </c>
      <c r="C1667" s="401" t="s">
        <v>8040</v>
      </c>
      <c r="D1667" s="401" t="s">
        <v>8041</v>
      </c>
      <c r="E1667" s="402"/>
      <c r="F1667" s="401"/>
      <c r="G1667" s="401" t="n">
        <v>98042</v>
      </c>
      <c r="H1667" s="401" t="s">
        <v>8118</v>
      </c>
      <c r="I1667" s="401" t="s">
        <v>45</v>
      </c>
      <c r="J1667" s="401" t="s">
        <v>6404</v>
      </c>
      <c r="K1667" s="402" t="n">
        <v>14655.19</v>
      </c>
      <c r="L1667" s="401" t="s">
        <v>6405</v>
      </c>
    </row>
    <row r="1668" customFormat="false" ht="13.5" hidden="false" customHeight="false" outlineLevel="0" collapsed="false">
      <c r="A1668" s="401" t="s">
        <v>7893</v>
      </c>
      <c r="B1668" s="401" t="s">
        <v>7894</v>
      </c>
      <c r="C1668" s="401" t="s">
        <v>8040</v>
      </c>
      <c r="D1668" s="401" t="s">
        <v>8041</v>
      </c>
      <c r="E1668" s="402"/>
      <c r="F1668" s="401"/>
      <c r="G1668" s="401" t="n">
        <v>98043</v>
      </c>
      <c r="H1668" s="401" t="s">
        <v>8119</v>
      </c>
      <c r="I1668" s="401" t="s">
        <v>82</v>
      </c>
      <c r="J1668" s="401" t="s">
        <v>6476</v>
      </c>
      <c r="K1668" s="402" t="n">
        <v>3851.69</v>
      </c>
      <c r="L1668" s="401" t="s">
        <v>6405</v>
      </c>
    </row>
    <row r="1669" customFormat="false" ht="13.5" hidden="false" customHeight="false" outlineLevel="0" collapsed="false">
      <c r="A1669" s="401" t="s">
        <v>7893</v>
      </c>
      <c r="B1669" s="401" t="s">
        <v>7894</v>
      </c>
      <c r="C1669" s="401" t="s">
        <v>8040</v>
      </c>
      <c r="D1669" s="401" t="s">
        <v>8041</v>
      </c>
      <c r="E1669" s="402"/>
      <c r="F1669" s="401"/>
      <c r="G1669" s="401" t="n">
        <v>98044</v>
      </c>
      <c r="H1669" s="401" t="s">
        <v>8120</v>
      </c>
      <c r="I1669" s="401" t="s">
        <v>45</v>
      </c>
      <c r="J1669" s="401" t="s">
        <v>6404</v>
      </c>
      <c r="K1669" s="402" t="n">
        <v>14896</v>
      </c>
      <c r="L1669" s="401" t="s">
        <v>6405</v>
      </c>
    </row>
    <row r="1670" customFormat="false" ht="13.5" hidden="false" customHeight="false" outlineLevel="0" collapsed="false">
      <c r="A1670" s="401" t="s">
        <v>7893</v>
      </c>
      <c r="B1670" s="401" t="s">
        <v>7894</v>
      </c>
      <c r="C1670" s="401" t="s">
        <v>8040</v>
      </c>
      <c r="D1670" s="401" t="s">
        <v>8041</v>
      </c>
      <c r="E1670" s="402"/>
      <c r="F1670" s="401"/>
      <c r="G1670" s="401" t="n">
        <v>98045</v>
      </c>
      <c r="H1670" s="401" t="s">
        <v>8121</v>
      </c>
      <c r="I1670" s="401" t="s">
        <v>82</v>
      </c>
      <c r="J1670" s="401" t="s">
        <v>6476</v>
      </c>
      <c r="K1670" s="402" t="n">
        <v>3851.69</v>
      </c>
      <c r="L1670" s="401" t="s">
        <v>6405</v>
      </c>
    </row>
    <row r="1671" customFormat="false" ht="13.5" hidden="false" customHeight="false" outlineLevel="0" collapsed="false">
      <c r="A1671" s="401" t="s">
        <v>7893</v>
      </c>
      <c r="B1671" s="401" t="s">
        <v>7894</v>
      </c>
      <c r="C1671" s="401" t="s">
        <v>8040</v>
      </c>
      <c r="D1671" s="401" t="s">
        <v>8041</v>
      </c>
      <c r="E1671" s="402"/>
      <c r="F1671" s="401"/>
      <c r="G1671" s="401" t="n">
        <v>98046</v>
      </c>
      <c r="H1671" s="401" t="s">
        <v>8122</v>
      </c>
      <c r="I1671" s="401" t="s">
        <v>45</v>
      </c>
      <c r="J1671" s="401" t="s">
        <v>6404</v>
      </c>
      <c r="K1671" s="402" t="n">
        <v>16611.45</v>
      </c>
      <c r="L1671" s="401" t="s">
        <v>6405</v>
      </c>
    </row>
    <row r="1672" customFormat="false" ht="13.5" hidden="false" customHeight="false" outlineLevel="0" collapsed="false">
      <c r="A1672" s="401" t="s">
        <v>7893</v>
      </c>
      <c r="B1672" s="401" t="s">
        <v>7894</v>
      </c>
      <c r="C1672" s="401" t="s">
        <v>8040</v>
      </c>
      <c r="D1672" s="401" t="s">
        <v>8041</v>
      </c>
      <c r="E1672" s="402"/>
      <c r="F1672" s="401"/>
      <c r="G1672" s="401" t="n">
        <v>98047</v>
      </c>
      <c r="H1672" s="401" t="s">
        <v>8123</v>
      </c>
      <c r="I1672" s="401" t="s">
        <v>82</v>
      </c>
      <c r="J1672" s="401" t="s">
        <v>6476</v>
      </c>
      <c r="K1672" s="402" t="n">
        <v>4108.28</v>
      </c>
      <c r="L1672" s="401" t="s">
        <v>6405</v>
      </c>
    </row>
    <row r="1673" customFormat="false" ht="13.5" hidden="false" customHeight="false" outlineLevel="0" collapsed="false">
      <c r="A1673" s="401" t="s">
        <v>7893</v>
      </c>
      <c r="B1673" s="401" t="s">
        <v>7894</v>
      </c>
      <c r="C1673" s="401" t="s">
        <v>8040</v>
      </c>
      <c r="D1673" s="401" t="s">
        <v>8041</v>
      </c>
      <c r="E1673" s="402"/>
      <c r="F1673" s="401"/>
      <c r="G1673" s="401" t="n">
        <v>98048</v>
      </c>
      <c r="H1673" s="401" t="s">
        <v>8124</v>
      </c>
      <c r="I1673" s="401" t="s">
        <v>45</v>
      </c>
      <c r="J1673" s="401" t="s">
        <v>6404</v>
      </c>
      <c r="K1673" s="402" t="n">
        <v>18567.77</v>
      </c>
      <c r="L1673" s="401" t="s">
        <v>6405</v>
      </c>
    </row>
    <row r="1674" customFormat="false" ht="13.5" hidden="false" customHeight="false" outlineLevel="0" collapsed="false">
      <c r="A1674" s="401" t="s">
        <v>7893</v>
      </c>
      <c r="B1674" s="401" t="s">
        <v>7894</v>
      </c>
      <c r="C1674" s="401" t="s">
        <v>8040</v>
      </c>
      <c r="D1674" s="401" t="s">
        <v>8041</v>
      </c>
      <c r="E1674" s="402"/>
      <c r="F1674" s="401"/>
      <c r="G1674" s="401" t="n">
        <v>98049</v>
      </c>
      <c r="H1674" s="401" t="s">
        <v>8125</v>
      </c>
      <c r="I1674" s="401" t="s">
        <v>82</v>
      </c>
      <c r="J1674" s="401" t="s">
        <v>6476</v>
      </c>
      <c r="K1674" s="402" t="n">
        <v>4315.32</v>
      </c>
      <c r="L1674" s="401" t="s">
        <v>6405</v>
      </c>
    </row>
    <row r="1675" customFormat="false" ht="13.5" hidden="false" customHeight="false" outlineLevel="0" collapsed="false">
      <c r="A1675" s="401" t="s">
        <v>7893</v>
      </c>
      <c r="B1675" s="401" t="s">
        <v>7894</v>
      </c>
      <c r="C1675" s="401" t="s">
        <v>8040</v>
      </c>
      <c r="D1675" s="401" t="s">
        <v>8041</v>
      </c>
      <c r="E1675" s="402"/>
      <c r="F1675" s="401"/>
      <c r="G1675" s="401" t="n">
        <v>98050</v>
      </c>
      <c r="H1675" s="401" t="s">
        <v>8126</v>
      </c>
      <c r="I1675" s="401" t="s">
        <v>82</v>
      </c>
      <c r="J1675" s="401" t="s">
        <v>6404</v>
      </c>
      <c r="K1675" s="402" t="n">
        <v>266.72</v>
      </c>
      <c r="L1675" s="401" t="s">
        <v>6405</v>
      </c>
    </row>
    <row r="1676" customFormat="false" ht="13.5" hidden="false" customHeight="false" outlineLevel="0" collapsed="false">
      <c r="A1676" s="401" t="s">
        <v>7893</v>
      </c>
      <c r="B1676" s="401" t="s">
        <v>7894</v>
      </c>
      <c r="C1676" s="401" t="s">
        <v>8040</v>
      </c>
      <c r="D1676" s="401" t="s">
        <v>8041</v>
      </c>
      <c r="E1676" s="402"/>
      <c r="F1676" s="401"/>
      <c r="G1676" s="401" t="n">
        <v>98051</v>
      </c>
      <c r="H1676" s="401" t="s">
        <v>8127</v>
      </c>
      <c r="I1676" s="401" t="s">
        <v>82</v>
      </c>
      <c r="J1676" s="401" t="s">
        <v>6476</v>
      </c>
      <c r="K1676" s="402" t="n">
        <v>983.13</v>
      </c>
      <c r="L1676" s="401" t="s">
        <v>6405</v>
      </c>
    </row>
    <row r="1677" customFormat="false" ht="13.5" hidden="false" customHeight="false" outlineLevel="0" collapsed="false">
      <c r="A1677" s="401" t="s">
        <v>7893</v>
      </c>
      <c r="B1677" s="401" t="s">
        <v>7894</v>
      </c>
      <c r="C1677" s="401" t="s">
        <v>8040</v>
      </c>
      <c r="D1677" s="401" t="s">
        <v>8041</v>
      </c>
      <c r="E1677" s="402"/>
      <c r="F1677" s="401"/>
      <c r="G1677" s="401" t="n">
        <v>98405</v>
      </c>
      <c r="H1677" s="401" t="s">
        <v>8128</v>
      </c>
      <c r="I1677" s="401" t="s">
        <v>45</v>
      </c>
      <c r="J1677" s="401" t="s">
        <v>6404</v>
      </c>
      <c r="K1677" s="402" t="n">
        <v>2718.87</v>
      </c>
      <c r="L1677" s="401" t="s">
        <v>6405</v>
      </c>
    </row>
    <row r="1678" customFormat="false" ht="13.5" hidden="false" customHeight="false" outlineLevel="0" collapsed="false">
      <c r="A1678" s="401" t="s">
        <v>7893</v>
      </c>
      <c r="B1678" s="401" t="s">
        <v>7894</v>
      </c>
      <c r="C1678" s="401" t="s">
        <v>8040</v>
      </c>
      <c r="D1678" s="401" t="s">
        <v>8041</v>
      </c>
      <c r="E1678" s="402"/>
      <c r="F1678" s="401"/>
      <c r="G1678" s="401" t="n">
        <v>98406</v>
      </c>
      <c r="H1678" s="401" t="s">
        <v>8129</v>
      </c>
      <c r="I1678" s="401" t="s">
        <v>45</v>
      </c>
      <c r="J1678" s="401" t="s">
        <v>6404</v>
      </c>
      <c r="K1678" s="402" t="n">
        <v>6366.69</v>
      </c>
      <c r="L1678" s="401" t="s">
        <v>6405</v>
      </c>
    </row>
    <row r="1679" customFormat="false" ht="13.5" hidden="false" customHeight="false" outlineLevel="0" collapsed="false">
      <c r="A1679" s="401" t="s">
        <v>7893</v>
      </c>
      <c r="B1679" s="401" t="s">
        <v>7894</v>
      </c>
      <c r="C1679" s="401" t="s">
        <v>8040</v>
      </c>
      <c r="D1679" s="401" t="s">
        <v>8041</v>
      </c>
      <c r="E1679" s="402"/>
      <c r="F1679" s="401"/>
      <c r="G1679" s="401" t="n">
        <v>98407</v>
      </c>
      <c r="H1679" s="401" t="s">
        <v>8130</v>
      </c>
      <c r="I1679" s="401" t="s">
        <v>45</v>
      </c>
      <c r="J1679" s="401" t="s">
        <v>6404</v>
      </c>
      <c r="K1679" s="402" t="n">
        <v>4165.13</v>
      </c>
      <c r="L1679" s="401" t="s">
        <v>6405</v>
      </c>
    </row>
    <row r="1680" customFormat="false" ht="13.5" hidden="false" customHeight="false" outlineLevel="0" collapsed="false">
      <c r="A1680" s="401" t="s">
        <v>7893</v>
      </c>
      <c r="B1680" s="401" t="s">
        <v>7894</v>
      </c>
      <c r="C1680" s="401" t="s">
        <v>8040</v>
      </c>
      <c r="D1680" s="401" t="s">
        <v>8041</v>
      </c>
      <c r="E1680" s="402"/>
      <c r="F1680" s="401"/>
      <c r="G1680" s="401" t="n">
        <v>98408</v>
      </c>
      <c r="H1680" s="401" t="s">
        <v>8131</v>
      </c>
      <c r="I1680" s="401" t="s">
        <v>45</v>
      </c>
      <c r="J1680" s="401" t="s">
        <v>6404</v>
      </c>
      <c r="K1680" s="402" t="n">
        <v>4885.11</v>
      </c>
      <c r="L1680" s="401" t="s">
        <v>6405</v>
      </c>
    </row>
    <row r="1681" customFormat="false" ht="13.5" hidden="false" customHeight="false" outlineLevel="0" collapsed="false">
      <c r="A1681" s="401" t="s">
        <v>7893</v>
      </c>
      <c r="B1681" s="401" t="s">
        <v>7894</v>
      </c>
      <c r="C1681" s="401" t="s">
        <v>8040</v>
      </c>
      <c r="D1681" s="401" t="s">
        <v>8041</v>
      </c>
      <c r="E1681" s="402"/>
      <c r="F1681" s="401"/>
      <c r="G1681" s="401" t="n">
        <v>98409</v>
      </c>
      <c r="H1681" s="401" t="s">
        <v>8132</v>
      </c>
      <c r="I1681" s="401" t="s">
        <v>82</v>
      </c>
      <c r="J1681" s="401" t="s">
        <v>6404</v>
      </c>
      <c r="K1681" s="402" t="n">
        <v>365.76</v>
      </c>
      <c r="L1681" s="401" t="s">
        <v>6405</v>
      </c>
    </row>
    <row r="1682" customFormat="false" ht="13.5" hidden="false" customHeight="false" outlineLevel="0" collapsed="false">
      <c r="A1682" s="401" t="s">
        <v>7893</v>
      </c>
      <c r="B1682" s="401" t="s">
        <v>7894</v>
      </c>
      <c r="C1682" s="401" t="s">
        <v>8040</v>
      </c>
      <c r="D1682" s="401" t="s">
        <v>8041</v>
      </c>
      <c r="E1682" s="402"/>
      <c r="F1682" s="401"/>
      <c r="G1682" s="401" t="n">
        <v>98410</v>
      </c>
      <c r="H1682" s="401" t="s">
        <v>8133</v>
      </c>
      <c r="I1682" s="401" t="s">
        <v>45</v>
      </c>
      <c r="J1682" s="401" t="s">
        <v>6404</v>
      </c>
      <c r="K1682" s="402" t="n">
        <v>1266.79</v>
      </c>
      <c r="L1682" s="401" t="s">
        <v>6405</v>
      </c>
    </row>
    <row r="1683" customFormat="false" ht="13.5" hidden="false" customHeight="false" outlineLevel="0" collapsed="false">
      <c r="A1683" s="401" t="s">
        <v>7893</v>
      </c>
      <c r="B1683" s="401" t="s">
        <v>7894</v>
      </c>
      <c r="C1683" s="401" t="s">
        <v>8040</v>
      </c>
      <c r="D1683" s="401" t="s">
        <v>8041</v>
      </c>
      <c r="E1683" s="402"/>
      <c r="F1683" s="401"/>
      <c r="G1683" s="401" t="n">
        <v>99240</v>
      </c>
      <c r="H1683" s="401" t="s">
        <v>8134</v>
      </c>
      <c r="I1683" s="401" t="s">
        <v>82</v>
      </c>
      <c r="J1683" s="401" t="s">
        <v>6404</v>
      </c>
      <c r="K1683" s="402" t="n">
        <v>638.62</v>
      </c>
      <c r="L1683" s="401" t="s">
        <v>6405</v>
      </c>
    </row>
    <row r="1684" customFormat="false" ht="13.5" hidden="false" customHeight="false" outlineLevel="0" collapsed="false">
      <c r="A1684" s="401" t="s">
        <v>7893</v>
      </c>
      <c r="B1684" s="401" t="s">
        <v>7894</v>
      </c>
      <c r="C1684" s="401" t="s">
        <v>8040</v>
      </c>
      <c r="D1684" s="401" t="s">
        <v>8041</v>
      </c>
      <c r="E1684" s="402"/>
      <c r="F1684" s="401"/>
      <c r="G1684" s="401" t="n">
        <v>99241</v>
      </c>
      <c r="H1684" s="401" t="s">
        <v>8135</v>
      </c>
      <c r="I1684" s="401" t="s">
        <v>82</v>
      </c>
      <c r="J1684" s="401" t="s">
        <v>6476</v>
      </c>
      <c r="K1684" s="402" t="n">
        <v>1722.98</v>
      </c>
      <c r="L1684" s="401" t="s">
        <v>6405</v>
      </c>
    </row>
    <row r="1685" customFormat="false" ht="13.5" hidden="false" customHeight="false" outlineLevel="0" collapsed="false">
      <c r="A1685" s="401" t="s">
        <v>7893</v>
      </c>
      <c r="B1685" s="401" t="s">
        <v>7894</v>
      </c>
      <c r="C1685" s="401" t="s">
        <v>8040</v>
      </c>
      <c r="D1685" s="401" t="s">
        <v>8041</v>
      </c>
      <c r="E1685" s="402"/>
      <c r="F1685" s="401"/>
      <c r="G1685" s="401" t="n">
        <v>99242</v>
      </c>
      <c r="H1685" s="401" t="s">
        <v>8136</v>
      </c>
      <c r="I1685" s="401" t="s">
        <v>45</v>
      </c>
      <c r="J1685" s="401" t="s">
        <v>6404</v>
      </c>
      <c r="K1685" s="402" t="n">
        <v>3132.26</v>
      </c>
      <c r="L1685" s="401" t="s">
        <v>6405</v>
      </c>
    </row>
    <row r="1686" customFormat="false" ht="13.5" hidden="false" customHeight="false" outlineLevel="0" collapsed="false">
      <c r="A1686" s="401" t="s">
        <v>7893</v>
      </c>
      <c r="B1686" s="401" t="s">
        <v>7894</v>
      </c>
      <c r="C1686" s="401" t="s">
        <v>8040</v>
      </c>
      <c r="D1686" s="401" t="s">
        <v>8041</v>
      </c>
      <c r="E1686" s="402"/>
      <c r="F1686" s="401"/>
      <c r="G1686" s="401" t="n">
        <v>99243</v>
      </c>
      <c r="H1686" s="401" t="s">
        <v>8137</v>
      </c>
      <c r="I1686" s="401" t="s">
        <v>82</v>
      </c>
      <c r="J1686" s="401" t="s">
        <v>6476</v>
      </c>
      <c r="K1686" s="402" t="n">
        <v>1625.43</v>
      </c>
      <c r="L1686" s="401" t="s">
        <v>6405</v>
      </c>
    </row>
    <row r="1687" customFormat="false" ht="13.5" hidden="false" customHeight="false" outlineLevel="0" collapsed="false">
      <c r="A1687" s="401" t="s">
        <v>7893</v>
      </c>
      <c r="B1687" s="401" t="s">
        <v>7894</v>
      </c>
      <c r="C1687" s="401" t="s">
        <v>8040</v>
      </c>
      <c r="D1687" s="401" t="s">
        <v>8041</v>
      </c>
      <c r="E1687" s="402"/>
      <c r="F1687" s="401"/>
      <c r="G1687" s="401" t="n">
        <v>99244</v>
      </c>
      <c r="H1687" s="401" t="s">
        <v>8138</v>
      </c>
      <c r="I1687" s="401" t="s">
        <v>45</v>
      </c>
      <c r="J1687" s="401" t="s">
        <v>6404</v>
      </c>
      <c r="K1687" s="402" t="n">
        <v>5088.18</v>
      </c>
      <c r="L1687" s="401" t="s">
        <v>6405</v>
      </c>
    </row>
    <row r="1688" customFormat="false" ht="13.5" hidden="false" customHeight="false" outlineLevel="0" collapsed="false">
      <c r="A1688" s="401" t="s">
        <v>7893</v>
      </c>
      <c r="B1688" s="401" t="s">
        <v>7894</v>
      </c>
      <c r="C1688" s="401" t="s">
        <v>8040</v>
      </c>
      <c r="D1688" s="401" t="s">
        <v>8041</v>
      </c>
      <c r="E1688" s="402"/>
      <c r="F1688" s="401"/>
      <c r="G1688" s="401" t="n">
        <v>99246</v>
      </c>
      <c r="H1688" s="401" t="s">
        <v>8139</v>
      </c>
      <c r="I1688" s="401" t="s">
        <v>82</v>
      </c>
      <c r="J1688" s="401" t="s">
        <v>6404</v>
      </c>
      <c r="K1688" s="402" t="n">
        <v>875.31</v>
      </c>
      <c r="L1688" s="401" t="s">
        <v>6405</v>
      </c>
    </row>
    <row r="1689" customFormat="false" ht="13.5" hidden="false" customHeight="false" outlineLevel="0" collapsed="false">
      <c r="A1689" s="401" t="s">
        <v>7893</v>
      </c>
      <c r="B1689" s="401" t="s">
        <v>7894</v>
      </c>
      <c r="C1689" s="401" t="s">
        <v>8040</v>
      </c>
      <c r="D1689" s="401" t="s">
        <v>8041</v>
      </c>
      <c r="E1689" s="402"/>
      <c r="F1689" s="401"/>
      <c r="G1689" s="401" t="n">
        <v>99247</v>
      </c>
      <c r="H1689" s="401" t="s">
        <v>8140</v>
      </c>
      <c r="I1689" s="401" t="s">
        <v>82</v>
      </c>
      <c r="J1689" s="401" t="s">
        <v>6476</v>
      </c>
      <c r="K1689" s="402" t="n">
        <v>1963.2</v>
      </c>
      <c r="L1689" s="401" t="s">
        <v>6405</v>
      </c>
    </row>
    <row r="1690" customFormat="false" ht="13.5" hidden="false" customHeight="false" outlineLevel="0" collapsed="false">
      <c r="A1690" s="401" t="s">
        <v>7893</v>
      </c>
      <c r="B1690" s="401" t="s">
        <v>7894</v>
      </c>
      <c r="C1690" s="401" t="s">
        <v>8040</v>
      </c>
      <c r="D1690" s="401" t="s">
        <v>8041</v>
      </c>
      <c r="E1690" s="402"/>
      <c r="F1690" s="401"/>
      <c r="G1690" s="401" t="n">
        <v>99248</v>
      </c>
      <c r="H1690" s="401" t="s">
        <v>8141</v>
      </c>
      <c r="I1690" s="401" t="s">
        <v>45</v>
      </c>
      <c r="J1690" s="401" t="s">
        <v>6404</v>
      </c>
      <c r="K1690" s="402" t="n">
        <v>4029.27</v>
      </c>
      <c r="L1690" s="401" t="s">
        <v>6405</v>
      </c>
    </row>
    <row r="1691" customFormat="false" ht="13.5" hidden="false" customHeight="false" outlineLevel="0" collapsed="false">
      <c r="A1691" s="401" t="s">
        <v>7893</v>
      </c>
      <c r="B1691" s="401" t="s">
        <v>7894</v>
      </c>
      <c r="C1691" s="401" t="s">
        <v>8040</v>
      </c>
      <c r="D1691" s="401" t="s">
        <v>8041</v>
      </c>
      <c r="E1691" s="402"/>
      <c r="F1691" s="401"/>
      <c r="G1691" s="401" t="n">
        <v>99249</v>
      </c>
      <c r="H1691" s="401" t="s">
        <v>8142</v>
      </c>
      <c r="I1691" s="401" t="s">
        <v>82</v>
      </c>
      <c r="J1691" s="401" t="s">
        <v>6476</v>
      </c>
      <c r="K1691" s="402" t="n">
        <v>1984.7</v>
      </c>
      <c r="L1691" s="401" t="s">
        <v>6405</v>
      </c>
    </row>
    <row r="1692" customFormat="false" ht="13.5" hidden="false" customHeight="false" outlineLevel="0" collapsed="false">
      <c r="A1692" s="401" t="s">
        <v>7893</v>
      </c>
      <c r="B1692" s="401" t="s">
        <v>7894</v>
      </c>
      <c r="C1692" s="401" t="s">
        <v>8040</v>
      </c>
      <c r="D1692" s="401" t="s">
        <v>8041</v>
      </c>
      <c r="E1692" s="402"/>
      <c r="F1692" s="401"/>
      <c r="G1692" s="401" t="n">
        <v>99252</v>
      </c>
      <c r="H1692" s="401" t="s">
        <v>8143</v>
      </c>
      <c r="I1692" s="401" t="s">
        <v>45</v>
      </c>
      <c r="J1692" s="401" t="s">
        <v>6404</v>
      </c>
      <c r="K1692" s="402" t="n">
        <v>2659.83</v>
      </c>
      <c r="L1692" s="401" t="s">
        <v>6405</v>
      </c>
    </row>
    <row r="1693" customFormat="false" ht="13.5" hidden="false" customHeight="false" outlineLevel="0" collapsed="false">
      <c r="A1693" s="401" t="s">
        <v>7893</v>
      </c>
      <c r="B1693" s="401" t="s">
        <v>7894</v>
      </c>
      <c r="C1693" s="401" t="s">
        <v>8040</v>
      </c>
      <c r="D1693" s="401" t="s">
        <v>8041</v>
      </c>
      <c r="E1693" s="402"/>
      <c r="F1693" s="401"/>
      <c r="G1693" s="401" t="n">
        <v>99254</v>
      </c>
      <c r="H1693" s="401" t="s">
        <v>8144</v>
      </c>
      <c r="I1693" s="401" t="s">
        <v>82</v>
      </c>
      <c r="J1693" s="401" t="s">
        <v>6476</v>
      </c>
      <c r="K1693" s="402" t="n">
        <v>1242.51</v>
      </c>
      <c r="L1693" s="401" t="s">
        <v>6405</v>
      </c>
    </row>
    <row r="1694" customFormat="false" ht="13.5" hidden="false" customHeight="false" outlineLevel="0" collapsed="false">
      <c r="A1694" s="401" t="s">
        <v>7893</v>
      </c>
      <c r="B1694" s="401" t="s">
        <v>7894</v>
      </c>
      <c r="C1694" s="401" t="s">
        <v>8040</v>
      </c>
      <c r="D1694" s="401" t="s">
        <v>8041</v>
      </c>
      <c r="E1694" s="402"/>
      <c r="F1694" s="401"/>
      <c r="G1694" s="401" t="n">
        <v>99256</v>
      </c>
      <c r="H1694" s="401" t="s">
        <v>8145</v>
      </c>
      <c r="I1694" s="401" t="s">
        <v>45</v>
      </c>
      <c r="J1694" s="401" t="s">
        <v>6404</v>
      </c>
      <c r="K1694" s="402" t="n">
        <v>5977.7</v>
      </c>
      <c r="L1694" s="401" t="s">
        <v>6405</v>
      </c>
    </row>
    <row r="1695" customFormat="false" ht="13.5" hidden="false" customHeight="false" outlineLevel="0" collapsed="false">
      <c r="A1695" s="401" t="s">
        <v>7893</v>
      </c>
      <c r="B1695" s="401" t="s">
        <v>7894</v>
      </c>
      <c r="C1695" s="401" t="s">
        <v>8040</v>
      </c>
      <c r="D1695" s="401" t="s">
        <v>8041</v>
      </c>
      <c r="E1695" s="402"/>
      <c r="F1695" s="401"/>
      <c r="G1695" s="401" t="n">
        <v>99259</v>
      </c>
      <c r="H1695" s="401" t="s">
        <v>8146</v>
      </c>
      <c r="I1695" s="401" t="s">
        <v>45</v>
      </c>
      <c r="J1695" s="401" t="s">
        <v>6404</v>
      </c>
      <c r="K1695" s="402" t="n">
        <v>3361.7</v>
      </c>
      <c r="L1695" s="401" t="s">
        <v>6405</v>
      </c>
    </row>
    <row r="1696" customFormat="false" ht="13.5" hidden="false" customHeight="false" outlineLevel="0" collapsed="false">
      <c r="A1696" s="401" t="s">
        <v>7893</v>
      </c>
      <c r="B1696" s="401" t="s">
        <v>7894</v>
      </c>
      <c r="C1696" s="401" t="s">
        <v>8040</v>
      </c>
      <c r="D1696" s="401" t="s">
        <v>8041</v>
      </c>
      <c r="E1696" s="402"/>
      <c r="F1696" s="401"/>
      <c r="G1696" s="401" t="n">
        <v>99261</v>
      </c>
      <c r="H1696" s="401" t="s">
        <v>8147</v>
      </c>
      <c r="I1696" s="401" t="s">
        <v>82</v>
      </c>
      <c r="J1696" s="401" t="s">
        <v>6476</v>
      </c>
      <c r="K1696" s="402" t="n">
        <v>1482.71</v>
      </c>
      <c r="L1696" s="401" t="s">
        <v>6405</v>
      </c>
    </row>
    <row r="1697" customFormat="false" ht="13.5" hidden="false" customHeight="false" outlineLevel="0" collapsed="false">
      <c r="A1697" s="401" t="s">
        <v>7893</v>
      </c>
      <c r="B1697" s="401" t="s">
        <v>7894</v>
      </c>
      <c r="C1697" s="401" t="s">
        <v>8040</v>
      </c>
      <c r="D1697" s="401" t="s">
        <v>8041</v>
      </c>
      <c r="E1697" s="402"/>
      <c r="F1697" s="401"/>
      <c r="G1697" s="401" t="n">
        <v>99263</v>
      </c>
      <c r="H1697" s="401" t="s">
        <v>8148</v>
      </c>
      <c r="I1697" s="401" t="s">
        <v>82</v>
      </c>
      <c r="J1697" s="401" t="s">
        <v>6476</v>
      </c>
      <c r="K1697" s="402" t="n">
        <v>2203.45</v>
      </c>
      <c r="L1697" s="401" t="s">
        <v>6405</v>
      </c>
    </row>
    <row r="1698" customFormat="false" ht="13.5" hidden="false" customHeight="false" outlineLevel="0" collapsed="false">
      <c r="A1698" s="401" t="s">
        <v>7893</v>
      </c>
      <c r="B1698" s="401" t="s">
        <v>7894</v>
      </c>
      <c r="C1698" s="401" t="s">
        <v>8040</v>
      </c>
      <c r="D1698" s="401" t="s">
        <v>8041</v>
      </c>
      <c r="E1698" s="402"/>
      <c r="F1698" s="401"/>
      <c r="G1698" s="401" t="n">
        <v>99265</v>
      </c>
      <c r="H1698" s="401" t="s">
        <v>8149</v>
      </c>
      <c r="I1698" s="401" t="s">
        <v>45</v>
      </c>
      <c r="J1698" s="401" t="s">
        <v>6404</v>
      </c>
      <c r="K1698" s="402" t="n">
        <v>4063.51</v>
      </c>
      <c r="L1698" s="401" t="s">
        <v>6405</v>
      </c>
    </row>
    <row r="1699" customFormat="false" ht="13.5" hidden="false" customHeight="false" outlineLevel="0" collapsed="false">
      <c r="A1699" s="401" t="s">
        <v>7893</v>
      </c>
      <c r="B1699" s="401" t="s">
        <v>7894</v>
      </c>
      <c r="C1699" s="401" t="s">
        <v>8040</v>
      </c>
      <c r="D1699" s="401" t="s">
        <v>8041</v>
      </c>
      <c r="E1699" s="402"/>
      <c r="F1699" s="401"/>
      <c r="G1699" s="401" t="n">
        <v>99266</v>
      </c>
      <c r="H1699" s="401" t="s">
        <v>8150</v>
      </c>
      <c r="I1699" s="401" t="s">
        <v>82</v>
      </c>
      <c r="J1699" s="401" t="s">
        <v>6476</v>
      </c>
      <c r="K1699" s="402" t="n">
        <v>1722.98</v>
      </c>
      <c r="L1699" s="401" t="s">
        <v>6405</v>
      </c>
    </row>
    <row r="1700" customFormat="false" ht="13.5" hidden="false" customHeight="false" outlineLevel="0" collapsed="false">
      <c r="A1700" s="401" t="s">
        <v>7893</v>
      </c>
      <c r="B1700" s="401" t="s">
        <v>7894</v>
      </c>
      <c r="C1700" s="401" t="s">
        <v>8040</v>
      </c>
      <c r="D1700" s="401" t="s">
        <v>8041</v>
      </c>
      <c r="E1700" s="402"/>
      <c r="F1700" s="401"/>
      <c r="G1700" s="401" t="n">
        <v>99267</v>
      </c>
      <c r="H1700" s="401" t="s">
        <v>8151</v>
      </c>
      <c r="I1700" s="401" t="s">
        <v>45</v>
      </c>
      <c r="J1700" s="401" t="s">
        <v>6404</v>
      </c>
      <c r="K1700" s="402" t="n">
        <v>4765.41</v>
      </c>
      <c r="L1700" s="401" t="s">
        <v>6405</v>
      </c>
    </row>
    <row r="1701" customFormat="false" ht="13.5" hidden="false" customHeight="false" outlineLevel="0" collapsed="false">
      <c r="A1701" s="401" t="s">
        <v>7893</v>
      </c>
      <c r="B1701" s="401" t="s">
        <v>7894</v>
      </c>
      <c r="C1701" s="401" t="s">
        <v>8040</v>
      </c>
      <c r="D1701" s="401" t="s">
        <v>8041</v>
      </c>
      <c r="E1701" s="402"/>
      <c r="F1701" s="401"/>
      <c r="G1701" s="401" t="n">
        <v>99268</v>
      </c>
      <c r="H1701" s="401" t="s">
        <v>8152</v>
      </c>
      <c r="I1701" s="401" t="s">
        <v>45</v>
      </c>
      <c r="J1701" s="401" t="s">
        <v>6404</v>
      </c>
      <c r="K1701" s="402" t="n">
        <v>499.09</v>
      </c>
      <c r="L1701" s="401" t="s">
        <v>6405</v>
      </c>
    </row>
    <row r="1702" customFormat="false" ht="13.5" hidden="false" customHeight="false" outlineLevel="0" collapsed="false">
      <c r="A1702" s="401" t="s">
        <v>7893</v>
      </c>
      <c r="B1702" s="401" t="s">
        <v>7894</v>
      </c>
      <c r="C1702" s="401" t="s">
        <v>8040</v>
      </c>
      <c r="D1702" s="401" t="s">
        <v>8041</v>
      </c>
      <c r="E1702" s="402"/>
      <c r="F1702" s="401"/>
      <c r="G1702" s="401" t="n">
        <v>99269</v>
      </c>
      <c r="H1702" s="401" t="s">
        <v>8153</v>
      </c>
      <c r="I1702" s="401" t="s">
        <v>82</v>
      </c>
      <c r="J1702" s="401" t="s">
        <v>6476</v>
      </c>
      <c r="K1702" s="402" t="n">
        <v>1963.2</v>
      </c>
      <c r="L1702" s="401" t="s">
        <v>6405</v>
      </c>
    </row>
    <row r="1703" customFormat="false" ht="13.5" hidden="false" customHeight="false" outlineLevel="0" collapsed="false">
      <c r="A1703" s="401" t="s">
        <v>7893</v>
      </c>
      <c r="B1703" s="401" t="s">
        <v>7894</v>
      </c>
      <c r="C1703" s="401" t="s">
        <v>8040</v>
      </c>
      <c r="D1703" s="401" t="s">
        <v>8041</v>
      </c>
      <c r="E1703" s="402"/>
      <c r="F1703" s="401"/>
      <c r="G1703" s="401" t="n">
        <v>99270</v>
      </c>
      <c r="H1703" s="401" t="s">
        <v>8154</v>
      </c>
      <c r="I1703" s="401" t="s">
        <v>45</v>
      </c>
      <c r="J1703" s="401" t="s">
        <v>6404</v>
      </c>
      <c r="K1703" s="402" t="n">
        <v>635.29</v>
      </c>
      <c r="L1703" s="401" t="s">
        <v>6405</v>
      </c>
    </row>
    <row r="1704" customFormat="false" ht="13.5" hidden="false" customHeight="false" outlineLevel="0" collapsed="false">
      <c r="A1704" s="401" t="s">
        <v>7893</v>
      </c>
      <c r="B1704" s="401" t="s">
        <v>7894</v>
      </c>
      <c r="C1704" s="401" t="s">
        <v>8040</v>
      </c>
      <c r="D1704" s="401" t="s">
        <v>8041</v>
      </c>
      <c r="E1704" s="402"/>
      <c r="F1704" s="401"/>
      <c r="G1704" s="401" t="n">
        <v>99271</v>
      </c>
      <c r="H1704" s="401" t="s">
        <v>8155</v>
      </c>
      <c r="I1704" s="401" t="s">
        <v>45</v>
      </c>
      <c r="J1704" s="401" t="s">
        <v>6404</v>
      </c>
      <c r="K1704" s="402" t="n">
        <v>6867.13</v>
      </c>
      <c r="L1704" s="401" t="s">
        <v>6405</v>
      </c>
    </row>
    <row r="1705" customFormat="false" ht="13.5" hidden="false" customHeight="false" outlineLevel="0" collapsed="false">
      <c r="A1705" s="401" t="s">
        <v>7893</v>
      </c>
      <c r="B1705" s="401" t="s">
        <v>7894</v>
      </c>
      <c r="C1705" s="401" t="s">
        <v>8040</v>
      </c>
      <c r="D1705" s="401" t="s">
        <v>8041</v>
      </c>
      <c r="E1705" s="402"/>
      <c r="F1705" s="401"/>
      <c r="G1705" s="401" t="n">
        <v>99272</v>
      </c>
      <c r="H1705" s="401" t="s">
        <v>8156</v>
      </c>
      <c r="I1705" s="401" t="s">
        <v>45</v>
      </c>
      <c r="J1705" s="401" t="s">
        <v>6404</v>
      </c>
      <c r="K1705" s="402" t="n">
        <v>1167.04</v>
      </c>
      <c r="L1705" s="401" t="s">
        <v>6405</v>
      </c>
    </row>
    <row r="1706" customFormat="false" ht="13.5" hidden="false" customHeight="false" outlineLevel="0" collapsed="false">
      <c r="A1706" s="401" t="s">
        <v>7893</v>
      </c>
      <c r="B1706" s="401" t="s">
        <v>7894</v>
      </c>
      <c r="C1706" s="401" t="s">
        <v>8040</v>
      </c>
      <c r="D1706" s="401" t="s">
        <v>8041</v>
      </c>
      <c r="E1706" s="402"/>
      <c r="F1706" s="401"/>
      <c r="G1706" s="401" t="n">
        <v>99273</v>
      </c>
      <c r="H1706" s="401" t="s">
        <v>8157</v>
      </c>
      <c r="I1706" s="401" t="s">
        <v>45</v>
      </c>
      <c r="J1706" s="401" t="s">
        <v>6404</v>
      </c>
      <c r="K1706" s="402" t="n">
        <v>1627.2</v>
      </c>
      <c r="L1706" s="401" t="s">
        <v>6405</v>
      </c>
    </row>
    <row r="1707" customFormat="false" ht="13.5" hidden="false" customHeight="false" outlineLevel="0" collapsed="false">
      <c r="A1707" s="401" t="s">
        <v>7893</v>
      </c>
      <c r="B1707" s="401" t="s">
        <v>7894</v>
      </c>
      <c r="C1707" s="401" t="s">
        <v>8040</v>
      </c>
      <c r="D1707" s="401" t="s">
        <v>8041</v>
      </c>
      <c r="E1707" s="402"/>
      <c r="F1707" s="401"/>
      <c r="G1707" s="401" t="n">
        <v>99274</v>
      </c>
      <c r="H1707" s="401" t="s">
        <v>8158</v>
      </c>
      <c r="I1707" s="401" t="s">
        <v>45</v>
      </c>
      <c r="J1707" s="401" t="s">
        <v>6404</v>
      </c>
      <c r="K1707" s="402" t="n">
        <v>5504.34</v>
      </c>
      <c r="L1707" s="401" t="s">
        <v>6405</v>
      </c>
    </row>
    <row r="1708" customFormat="false" ht="13.5" hidden="false" customHeight="false" outlineLevel="0" collapsed="false">
      <c r="A1708" s="401" t="s">
        <v>7893</v>
      </c>
      <c r="B1708" s="401" t="s">
        <v>7894</v>
      </c>
      <c r="C1708" s="401" t="s">
        <v>8040</v>
      </c>
      <c r="D1708" s="401" t="s">
        <v>8041</v>
      </c>
      <c r="E1708" s="402"/>
      <c r="F1708" s="401"/>
      <c r="G1708" s="401" t="n">
        <v>99275</v>
      </c>
      <c r="H1708" s="401" t="s">
        <v>8159</v>
      </c>
      <c r="I1708" s="401" t="s">
        <v>45</v>
      </c>
      <c r="J1708" s="401" t="s">
        <v>6404</v>
      </c>
      <c r="K1708" s="402" t="n">
        <v>974.73</v>
      </c>
      <c r="L1708" s="401" t="s">
        <v>6405</v>
      </c>
    </row>
    <row r="1709" customFormat="false" ht="13.5" hidden="false" customHeight="false" outlineLevel="0" collapsed="false">
      <c r="A1709" s="401" t="s">
        <v>7893</v>
      </c>
      <c r="B1709" s="401" t="s">
        <v>7894</v>
      </c>
      <c r="C1709" s="401" t="s">
        <v>8040</v>
      </c>
      <c r="D1709" s="401" t="s">
        <v>8041</v>
      </c>
      <c r="E1709" s="402"/>
      <c r="F1709" s="401"/>
      <c r="G1709" s="401" t="n">
        <v>99276</v>
      </c>
      <c r="H1709" s="401" t="s">
        <v>8160</v>
      </c>
      <c r="I1709" s="401" t="s">
        <v>82</v>
      </c>
      <c r="J1709" s="401" t="s">
        <v>6476</v>
      </c>
      <c r="K1709" s="402" t="n">
        <v>2443.74</v>
      </c>
      <c r="L1709" s="401" t="s">
        <v>6405</v>
      </c>
    </row>
    <row r="1710" customFormat="false" ht="13.5" hidden="false" customHeight="false" outlineLevel="0" collapsed="false">
      <c r="A1710" s="401" t="s">
        <v>7893</v>
      </c>
      <c r="B1710" s="401" t="s">
        <v>7894</v>
      </c>
      <c r="C1710" s="401" t="s">
        <v>8040</v>
      </c>
      <c r="D1710" s="401" t="s">
        <v>8041</v>
      </c>
      <c r="E1710" s="402"/>
      <c r="F1710" s="401"/>
      <c r="G1710" s="401" t="n">
        <v>99277</v>
      </c>
      <c r="H1710" s="401" t="s">
        <v>8161</v>
      </c>
      <c r="I1710" s="401" t="s">
        <v>82</v>
      </c>
      <c r="J1710" s="401" t="s">
        <v>6476</v>
      </c>
      <c r="K1710" s="402" t="n">
        <v>2203.45</v>
      </c>
      <c r="L1710" s="401" t="s">
        <v>6405</v>
      </c>
    </row>
    <row r="1711" customFormat="false" ht="13.5" hidden="false" customHeight="false" outlineLevel="0" collapsed="false">
      <c r="A1711" s="401" t="s">
        <v>7893</v>
      </c>
      <c r="B1711" s="401" t="s">
        <v>7894</v>
      </c>
      <c r="C1711" s="401" t="s">
        <v>8040</v>
      </c>
      <c r="D1711" s="401" t="s">
        <v>8041</v>
      </c>
      <c r="E1711" s="402"/>
      <c r="F1711" s="401"/>
      <c r="G1711" s="401" t="n">
        <v>99278</v>
      </c>
      <c r="H1711" s="401" t="s">
        <v>8162</v>
      </c>
      <c r="I1711" s="401" t="s">
        <v>82</v>
      </c>
      <c r="J1711" s="401" t="s">
        <v>6404</v>
      </c>
      <c r="K1711" s="402" t="n">
        <v>363.53</v>
      </c>
      <c r="L1711" s="401" t="s">
        <v>6405</v>
      </c>
    </row>
    <row r="1712" customFormat="false" ht="13.5" hidden="false" customHeight="false" outlineLevel="0" collapsed="false">
      <c r="A1712" s="401" t="s">
        <v>7893</v>
      </c>
      <c r="B1712" s="401" t="s">
        <v>7894</v>
      </c>
      <c r="C1712" s="401" t="s">
        <v>8040</v>
      </c>
      <c r="D1712" s="401" t="s">
        <v>8041</v>
      </c>
      <c r="E1712" s="402"/>
      <c r="F1712" s="401"/>
      <c r="G1712" s="401" t="n">
        <v>99279</v>
      </c>
      <c r="H1712" s="401" t="s">
        <v>8163</v>
      </c>
      <c r="I1712" s="401" t="s">
        <v>45</v>
      </c>
      <c r="J1712" s="401" t="s">
        <v>6404</v>
      </c>
      <c r="K1712" s="402" t="n">
        <v>6210.85</v>
      </c>
      <c r="L1712" s="401" t="s">
        <v>6405</v>
      </c>
    </row>
    <row r="1713" customFormat="false" ht="13.5" hidden="false" customHeight="false" outlineLevel="0" collapsed="false">
      <c r="A1713" s="401" t="s">
        <v>7893</v>
      </c>
      <c r="B1713" s="401" t="s">
        <v>7894</v>
      </c>
      <c r="C1713" s="401" t="s">
        <v>8040</v>
      </c>
      <c r="D1713" s="401" t="s">
        <v>8041</v>
      </c>
      <c r="E1713" s="402"/>
      <c r="F1713" s="401"/>
      <c r="G1713" s="401" t="n">
        <v>99280</v>
      </c>
      <c r="H1713" s="401" t="s">
        <v>8164</v>
      </c>
      <c r="I1713" s="401" t="s">
        <v>45</v>
      </c>
      <c r="J1713" s="401" t="s">
        <v>6404</v>
      </c>
      <c r="K1713" s="402" t="n">
        <v>2122.09</v>
      </c>
      <c r="L1713" s="401" t="s">
        <v>6405</v>
      </c>
    </row>
    <row r="1714" customFormat="false" ht="13.5" hidden="false" customHeight="false" outlineLevel="0" collapsed="false">
      <c r="A1714" s="401" t="s">
        <v>7893</v>
      </c>
      <c r="B1714" s="401" t="s">
        <v>7894</v>
      </c>
      <c r="C1714" s="401" t="s">
        <v>8040</v>
      </c>
      <c r="D1714" s="401" t="s">
        <v>8041</v>
      </c>
      <c r="E1714" s="402"/>
      <c r="F1714" s="401"/>
      <c r="G1714" s="401" t="n">
        <v>99281</v>
      </c>
      <c r="H1714" s="401" t="s">
        <v>8165</v>
      </c>
      <c r="I1714" s="401" t="s">
        <v>82</v>
      </c>
      <c r="J1714" s="401" t="s">
        <v>6476</v>
      </c>
      <c r="K1714" s="402" t="n">
        <v>2443.74</v>
      </c>
      <c r="L1714" s="401" t="s">
        <v>6405</v>
      </c>
    </row>
    <row r="1715" customFormat="false" ht="13.5" hidden="false" customHeight="false" outlineLevel="0" collapsed="false">
      <c r="A1715" s="401" t="s">
        <v>7893</v>
      </c>
      <c r="B1715" s="401" t="s">
        <v>7894</v>
      </c>
      <c r="C1715" s="401" t="s">
        <v>8040</v>
      </c>
      <c r="D1715" s="401" t="s">
        <v>8041</v>
      </c>
      <c r="E1715" s="402"/>
      <c r="F1715" s="401"/>
      <c r="G1715" s="401" t="n">
        <v>99282</v>
      </c>
      <c r="H1715" s="401" t="s">
        <v>8166</v>
      </c>
      <c r="I1715" s="401" t="s">
        <v>82</v>
      </c>
      <c r="J1715" s="401" t="s">
        <v>6476</v>
      </c>
      <c r="K1715" s="402" t="n">
        <v>2709.23</v>
      </c>
      <c r="L1715" s="401" t="s">
        <v>6405</v>
      </c>
    </row>
    <row r="1716" customFormat="false" ht="13.5" hidden="false" customHeight="false" outlineLevel="0" collapsed="false">
      <c r="A1716" s="401" t="s">
        <v>7893</v>
      </c>
      <c r="B1716" s="401" t="s">
        <v>7894</v>
      </c>
      <c r="C1716" s="401" t="s">
        <v>8040</v>
      </c>
      <c r="D1716" s="401" t="s">
        <v>8041</v>
      </c>
      <c r="E1716" s="402"/>
      <c r="F1716" s="401"/>
      <c r="G1716" s="401" t="n">
        <v>99283</v>
      </c>
      <c r="H1716" s="401" t="s">
        <v>8167</v>
      </c>
      <c r="I1716" s="401" t="s">
        <v>82</v>
      </c>
      <c r="J1716" s="401" t="s">
        <v>6476</v>
      </c>
      <c r="K1716" s="402" t="n">
        <v>1146.48</v>
      </c>
      <c r="L1716" s="401" t="s">
        <v>6405</v>
      </c>
    </row>
    <row r="1717" customFormat="false" ht="13.5" hidden="false" customHeight="false" outlineLevel="0" collapsed="false">
      <c r="A1717" s="401" t="s">
        <v>7893</v>
      </c>
      <c r="B1717" s="401" t="s">
        <v>7894</v>
      </c>
      <c r="C1717" s="401" t="s">
        <v>8040</v>
      </c>
      <c r="D1717" s="401" t="s">
        <v>8041</v>
      </c>
      <c r="E1717" s="402"/>
      <c r="F1717" s="401"/>
      <c r="G1717" s="401" t="n">
        <v>99284</v>
      </c>
      <c r="H1717" s="401" t="s">
        <v>8168</v>
      </c>
      <c r="I1717" s="401" t="s">
        <v>45</v>
      </c>
      <c r="J1717" s="401" t="s">
        <v>6404</v>
      </c>
      <c r="K1717" s="402" t="n">
        <v>7756.7</v>
      </c>
      <c r="L1717" s="401" t="s">
        <v>6405</v>
      </c>
    </row>
    <row r="1718" customFormat="false" ht="13.5" hidden="false" customHeight="false" outlineLevel="0" collapsed="false">
      <c r="A1718" s="401" t="s">
        <v>7893</v>
      </c>
      <c r="B1718" s="401" t="s">
        <v>7894</v>
      </c>
      <c r="C1718" s="401" t="s">
        <v>8040</v>
      </c>
      <c r="D1718" s="401" t="s">
        <v>8041</v>
      </c>
      <c r="E1718" s="402"/>
      <c r="F1718" s="401"/>
      <c r="G1718" s="401" t="n">
        <v>99285</v>
      </c>
      <c r="H1718" s="401" t="s">
        <v>8169</v>
      </c>
      <c r="I1718" s="401" t="s">
        <v>45</v>
      </c>
      <c r="J1718" s="401" t="s">
        <v>6404</v>
      </c>
      <c r="K1718" s="402" t="n">
        <v>1337.56</v>
      </c>
      <c r="L1718" s="401" t="s">
        <v>6405</v>
      </c>
    </row>
    <row r="1719" customFormat="false" ht="13.5" hidden="false" customHeight="false" outlineLevel="0" collapsed="false">
      <c r="A1719" s="401" t="s">
        <v>7893</v>
      </c>
      <c r="B1719" s="401" t="s">
        <v>7894</v>
      </c>
      <c r="C1719" s="401" t="s">
        <v>8040</v>
      </c>
      <c r="D1719" s="401" t="s">
        <v>8041</v>
      </c>
      <c r="E1719" s="402"/>
      <c r="F1719" s="401"/>
      <c r="G1719" s="401" t="n">
        <v>99286</v>
      </c>
      <c r="H1719" s="401" t="s">
        <v>8170</v>
      </c>
      <c r="I1719" s="401" t="s">
        <v>45</v>
      </c>
      <c r="J1719" s="401" t="s">
        <v>6404</v>
      </c>
      <c r="K1719" s="402" t="n">
        <v>6917.44</v>
      </c>
      <c r="L1719" s="401" t="s">
        <v>6405</v>
      </c>
    </row>
    <row r="1720" customFormat="false" ht="13.5" hidden="false" customHeight="false" outlineLevel="0" collapsed="false">
      <c r="A1720" s="401" t="s">
        <v>7893</v>
      </c>
      <c r="B1720" s="401" t="s">
        <v>7894</v>
      </c>
      <c r="C1720" s="401" t="s">
        <v>8040</v>
      </c>
      <c r="D1720" s="401" t="s">
        <v>8041</v>
      </c>
      <c r="E1720" s="402"/>
      <c r="F1720" s="401"/>
      <c r="G1720" s="401" t="n">
        <v>99287</v>
      </c>
      <c r="H1720" s="401" t="s">
        <v>8171</v>
      </c>
      <c r="I1720" s="401" t="s">
        <v>45</v>
      </c>
      <c r="J1720" s="401" t="s">
        <v>6404</v>
      </c>
      <c r="K1720" s="402" t="n">
        <v>9814.15</v>
      </c>
      <c r="L1720" s="401" t="s">
        <v>6405</v>
      </c>
    </row>
    <row r="1721" customFormat="false" ht="13.5" hidden="false" customHeight="false" outlineLevel="0" collapsed="false">
      <c r="A1721" s="401" t="s">
        <v>7893</v>
      </c>
      <c r="B1721" s="401" t="s">
        <v>7894</v>
      </c>
      <c r="C1721" s="401" t="s">
        <v>8040</v>
      </c>
      <c r="D1721" s="401" t="s">
        <v>8041</v>
      </c>
      <c r="E1721" s="402"/>
      <c r="F1721" s="401"/>
      <c r="G1721" s="401" t="n">
        <v>99288</v>
      </c>
      <c r="H1721" s="401" t="s">
        <v>8172</v>
      </c>
      <c r="I1721" s="401" t="s">
        <v>82</v>
      </c>
      <c r="J1721" s="401" t="s">
        <v>6404</v>
      </c>
      <c r="K1721" s="402" t="n">
        <v>479.89</v>
      </c>
      <c r="L1721" s="401" t="s">
        <v>6405</v>
      </c>
    </row>
    <row r="1722" customFormat="false" ht="13.5" hidden="false" customHeight="false" outlineLevel="0" collapsed="false">
      <c r="A1722" s="401" t="s">
        <v>7893</v>
      </c>
      <c r="B1722" s="401" t="s">
        <v>7894</v>
      </c>
      <c r="C1722" s="401" t="s">
        <v>8040</v>
      </c>
      <c r="D1722" s="401" t="s">
        <v>8041</v>
      </c>
      <c r="E1722" s="402"/>
      <c r="F1722" s="401"/>
      <c r="G1722" s="401" t="n">
        <v>99289</v>
      </c>
      <c r="H1722" s="401" t="s">
        <v>8173</v>
      </c>
      <c r="I1722" s="401" t="s">
        <v>82</v>
      </c>
      <c r="J1722" s="401" t="s">
        <v>6476</v>
      </c>
      <c r="K1722" s="402" t="n">
        <v>2683.95</v>
      </c>
      <c r="L1722" s="401" t="s">
        <v>6405</v>
      </c>
    </row>
    <row r="1723" customFormat="false" ht="13.5" hidden="false" customHeight="false" outlineLevel="0" collapsed="false">
      <c r="A1723" s="401" t="s">
        <v>7893</v>
      </c>
      <c r="B1723" s="401" t="s">
        <v>7894</v>
      </c>
      <c r="C1723" s="401" t="s">
        <v>8040</v>
      </c>
      <c r="D1723" s="401" t="s">
        <v>8041</v>
      </c>
      <c r="E1723" s="402"/>
      <c r="F1723" s="401"/>
      <c r="G1723" s="401" t="n">
        <v>99290</v>
      </c>
      <c r="H1723" s="401" t="s">
        <v>8174</v>
      </c>
      <c r="I1723" s="401" t="s">
        <v>45</v>
      </c>
      <c r="J1723" s="401" t="s">
        <v>6404</v>
      </c>
      <c r="K1723" s="402" t="n">
        <v>4169.28</v>
      </c>
      <c r="L1723" s="401" t="s">
        <v>6405</v>
      </c>
    </row>
    <row r="1724" customFormat="false" ht="13.5" hidden="false" customHeight="false" outlineLevel="0" collapsed="false">
      <c r="A1724" s="401" t="s">
        <v>7893</v>
      </c>
      <c r="B1724" s="401" t="s">
        <v>7894</v>
      </c>
      <c r="C1724" s="401" t="s">
        <v>8040</v>
      </c>
      <c r="D1724" s="401" t="s">
        <v>8041</v>
      </c>
      <c r="E1724" s="402"/>
      <c r="F1724" s="401"/>
      <c r="G1724" s="401" t="n">
        <v>99291</v>
      </c>
      <c r="H1724" s="401" t="s">
        <v>8175</v>
      </c>
      <c r="I1724" s="401" t="s">
        <v>82</v>
      </c>
      <c r="J1724" s="401" t="s">
        <v>6476</v>
      </c>
      <c r="K1724" s="402" t="n">
        <v>2683.95</v>
      </c>
      <c r="L1724" s="401" t="s">
        <v>6405</v>
      </c>
    </row>
    <row r="1725" customFormat="false" ht="13.5" hidden="false" customHeight="false" outlineLevel="0" collapsed="false">
      <c r="A1725" s="401" t="s">
        <v>7893</v>
      </c>
      <c r="B1725" s="401" t="s">
        <v>7894</v>
      </c>
      <c r="C1725" s="401" t="s">
        <v>8040</v>
      </c>
      <c r="D1725" s="401" t="s">
        <v>8041</v>
      </c>
      <c r="E1725" s="402"/>
      <c r="F1725" s="401"/>
      <c r="G1725" s="401" t="n">
        <v>99292</v>
      </c>
      <c r="H1725" s="401" t="s">
        <v>8176</v>
      </c>
      <c r="I1725" s="401" t="s">
        <v>45</v>
      </c>
      <c r="J1725" s="401" t="s">
        <v>6404</v>
      </c>
      <c r="K1725" s="402" t="n">
        <v>2624.85</v>
      </c>
      <c r="L1725" s="401" t="s">
        <v>6405</v>
      </c>
    </row>
    <row r="1726" customFormat="false" ht="13.5" hidden="false" customHeight="false" outlineLevel="0" collapsed="false">
      <c r="A1726" s="401" t="s">
        <v>7893</v>
      </c>
      <c r="B1726" s="401" t="s">
        <v>7894</v>
      </c>
      <c r="C1726" s="401" t="s">
        <v>8040</v>
      </c>
      <c r="D1726" s="401" t="s">
        <v>8041</v>
      </c>
      <c r="E1726" s="402"/>
      <c r="F1726" s="401"/>
      <c r="G1726" s="401" t="n">
        <v>99293</v>
      </c>
      <c r="H1726" s="401" t="s">
        <v>8177</v>
      </c>
      <c r="I1726" s="401" t="s">
        <v>82</v>
      </c>
      <c r="J1726" s="401" t="s">
        <v>6476</v>
      </c>
      <c r="K1726" s="402" t="n">
        <v>1385.98</v>
      </c>
      <c r="L1726" s="401" t="s">
        <v>6405</v>
      </c>
    </row>
    <row r="1727" customFormat="false" ht="13.5" hidden="false" customHeight="false" outlineLevel="0" collapsed="false">
      <c r="A1727" s="401" t="s">
        <v>7893</v>
      </c>
      <c r="B1727" s="401" t="s">
        <v>7894</v>
      </c>
      <c r="C1727" s="401" t="s">
        <v>8040</v>
      </c>
      <c r="D1727" s="401" t="s">
        <v>8041</v>
      </c>
      <c r="E1727" s="402"/>
      <c r="F1727" s="401"/>
      <c r="G1727" s="401" t="n">
        <v>99294</v>
      </c>
      <c r="H1727" s="401" t="s">
        <v>8178</v>
      </c>
      <c r="I1727" s="401" t="s">
        <v>45</v>
      </c>
      <c r="J1727" s="401" t="s">
        <v>6404</v>
      </c>
      <c r="K1727" s="402" t="n">
        <v>8646.14</v>
      </c>
      <c r="L1727" s="401" t="s">
        <v>6405</v>
      </c>
    </row>
    <row r="1728" customFormat="false" ht="13.5" hidden="false" customHeight="false" outlineLevel="0" collapsed="false">
      <c r="A1728" s="401" t="s">
        <v>7893</v>
      </c>
      <c r="B1728" s="401" t="s">
        <v>7894</v>
      </c>
      <c r="C1728" s="401" t="s">
        <v>8040</v>
      </c>
      <c r="D1728" s="401" t="s">
        <v>8041</v>
      </c>
      <c r="E1728" s="402"/>
      <c r="F1728" s="401"/>
      <c r="G1728" s="401" t="n">
        <v>99296</v>
      </c>
      <c r="H1728" s="401" t="s">
        <v>8179</v>
      </c>
      <c r="I1728" s="401" t="s">
        <v>82</v>
      </c>
      <c r="J1728" s="401" t="s">
        <v>6476</v>
      </c>
      <c r="K1728" s="402" t="n">
        <v>2949.44</v>
      </c>
      <c r="L1728" s="401" t="s">
        <v>6405</v>
      </c>
    </row>
    <row r="1729" customFormat="false" ht="13.5" hidden="false" customHeight="false" outlineLevel="0" collapsed="false">
      <c r="A1729" s="401" t="s">
        <v>7893</v>
      </c>
      <c r="B1729" s="401" t="s">
        <v>7894</v>
      </c>
      <c r="C1729" s="401" t="s">
        <v>8040</v>
      </c>
      <c r="D1729" s="401" t="s">
        <v>8041</v>
      </c>
      <c r="E1729" s="402"/>
      <c r="F1729" s="401"/>
      <c r="G1729" s="401" t="n">
        <v>99297</v>
      </c>
      <c r="H1729" s="401" t="s">
        <v>8180</v>
      </c>
      <c r="I1729" s="401" t="s">
        <v>82</v>
      </c>
      <c r="J1729" s="401" t="s">
        <v>6476</v>
      </c>
      <c r="K1729" s="402" t="n">
        <v>2945.07</v>
      </c>
      <c r="L1729" s="401" t="s">
        <v>6405</v>
      </c>
    </row>
    <row r="1730" customFormat="false" ht="13.5" hidden="false" customHeight="false" outlineLevel="0" collapsed="false">
      <c r="A1730" s="401" t="s">
        <v>7893</v>
      </c>
      <c r="B1730" s="401" t="s">
        <v>7894</v>
      </c>
      <c r="C1730" s="401" t="s">
        <v>8040</v>
      </c>
      <c r="D1730" s="401" t="s">
        <v>8041</v>
      </c>
      <c r="E1730" s="402"/>
      <c r="F1730" s="401"/>
      <c r="G1730" s="401" t="n">
        <v>99298</v>
      </c>
      <c r="H1730" s="401" t="s">
        <v>8181</v>
      </c>
      <c r="I1730" s="401" t="s">
        <v>45</v>
      </c>
      <c r="J1730" s="401" t="s">
        <v>6404</v>
      </c>
      <c r="K1730" s="402" t="n">
        <v>11100.19</v>
      </c>
      <c r="L1730" s="401" t="s">
        <v>6405</v>
      </c>
    </row>
    <row r="1731" customFormat="false" ht="13.5" hidden="false" customHeight="false" outlineLevel="0" collapsed="false">
      <c r="A1731" s="401" t="s">
        <v>7893</v>
      </c>
      <c r="B1731" s="401" t="s">
        <v>7894</v>
      </c>
      <c r="C1731" s="401" t="s">
        <v>8040</v>
      </c>
      <c r="D1731" s="401" t="s">
        <v>8041</v>
      </c>
      <c r="E1731" s="402"/>
      <c r="F1731" s="401"/>
      <c r="G1731" s="401" t="n">
        <v>99299</v>
      </c>
      <c r="H1731" s="401" t="s">
        <v>8182</v>
      </c>
      <c r="I1731" s="401" t="s">
        <v>82</v>
      </c>
      <c r="J1731" s="401" t="s">
        <v>6476</v>
      </c>
      <c r="K1731" s="402" t="n">
        <v>3189.61</v>
      </c>
      <c r="L1731" s="401" t="s">
        <v>6405</v>
      </c>
    </row>
    <row r="1732" customFormat="false" ht="13.5" hidden="false" customHeight="false" outlineLevel="0" collapsed="false">
      <c r="A1732" s="401" t="s">
        <v>7893</v>
      </c>
      <c r="B1732" s="401" t="s">
        <v>7894</v>
      </c>
      <c r="C1732" s="401" t="s">
        <v>8040</v>
      </c>
      <c r="D1732" s="401" t="s">
        <v>8041</v>
      </c>
      <c r="E1732" s="402"/>
      <c r="F1732" s="401"/>
      <c r="G1732" s="401" t="n">
        <v>99300</v>
      </c>
      <c r="H1732" s="401" t="s">
        <v>8183</v>
      </c>
      <c r="I1732" s="401" t="s">
        <v>45</v>
      </c>
      <c r="J1732" s="401" t="s">
        <v>6404</v>
      </c>
      <c r="K1732" s="402" t="n">
        <v>12386.25</v>
      </c>
      <c r="L1732" s="401" t="s">
        <v>6405</v>
      </c>
    </row>
    <row r="1733" customFormat="false" ht="13.5" hidden="false" customHeight="false" outlineLevel="0" collapsed="false">
      <c r="A1733" s="401" t="s">
        <v>7893</v>
      </c>
      <c r="B1733" s="401" t="s">
        <v>7894</v>
      </c>
      <c r="C1733" s="401" t="s">
        <v>8040</v>
      </c>
      <c r="D1733" s="401" t="s">
        <v>8041</v>
      </c>
      <c r="E1733" s="402"/>
      <c r="F1733" s="401"/>
      <c r="G1733" s="401" t="n">
        <v>99301</v>
      </c>
      <c r="H1733" s="401" t="s">
        <v>8184</v>
      </c>
      <c r="I1733" s="401" t="s">
        <v>45</v>
      </c>
      <c r="J1733" s="401" t="s">
        <v>6404</v>
      </c>
      <c r="K1733" s="402" t="n">
        <v>6143.34</v>
      </c>
      <c r="L1733" s="401" t="s">
        <v>6405</v>
      </c>
    </row>
    <row r="1734" customFormat="false" ht="13.5" hidden="false" customHeight="false" outlineLevel="0" collapsed="false">
      <c r="A1734" s="401" t="s">
        <v>7893</v>
      </c>
      <c r="B1734" s="401" t="s">
        <v>7894</v>
      </c>
      <c r="C1734" s="401" t="s">
        <v>8040</v>
      </c>
      <c r="D1734" s="401" t="s">
        <v>8041</v>
      </c>
      <c r="E1734" s="402"/>
      <c r="F1734" s="401"/>
      <c r="G1734" s="401" t="n">
        <v>99302</v>
      </c>
      <c r="H1734" s="401" t="s">
        <v>8185</v>
      </c>
      <c r="I1734" s="401" t="s">
        <v>82</v>
      </c>
      <c r="J1734" s="401" t="s">
        <v>6476</v>
      </c>
      <c r="K1734" s="402" t="n">
        <v>3434.18</v>
      </c>
      <c r="L1734" s="401" t="s">
        <v>6405</v>
      </c>
    </row>
    <row r="1735" customFormat="false" ht="13.5" hidden="false" customHeight="false" outlineLevel="0" collapsed="false">
      <c r="A1735" s="401" t="s">
        <v>7893</v>
      </c>
      <c r="B1735" s="401" t="s">
        <v>7894</v>
      </c>
      <c r="C1735" s="401" t="s">
        <v>8040</v>
      </c>
      <c r="D1735" s="401" t="s">
        <v>8041</v>
      </c>
      <c r="E1735" s="402"/>
      <c r="F1735" s="401"/>
      <c r="G1735" s="401" t="n">
        <v>99303</v>
      </c>
      <c r="H1735" s="401" t="s">
        <v>8186</v>
      </c>
      <c r="I1735" s="401" t="s">
        <v>45</v>
      </c>
      <c r="J1735" s="401" t="s">
        <v>6404</v>
      </c>
      <c r="K1735" s="402" t="n">
        <v>11334.61</v>
      </c>
      <c r="L1735" s="401" t="s">
        <v>6405</v>
      </c>
    </row>
    <row r="1736" customFormat="false" ht="13.5" hidden="false" customHeight="false" outlineLevel="0" collapsed="false">
      <c r="A1736" s="401" t="s">
        <v>7893</v>
      </c>
      <c r="B1736" s="401" t="s">
        <v>7894</v>
      </c>
      <c r="C1736" s="401" t="s">
        <v>8040</v>
      </c>
      <c r="D1736" s="401" t="s">
        <v>8041</v>
      </c>
      <c r="E1736" s="402"/>
      <c r="F1736" s="401"/>
      <c r="G1736" s="401" t="n">
        <v>99304</v>
      </c>
      <c r="H1736" s="401" t="s">
        <v>8187</v>
      </c>
      <c r="I1736" s="401" t="s">
        <v>82</v>
      </c>
      <c r="J1736" s="401" t="s">
        <v>6476</v>
      </c>
      <c r="K1736" s="402" t="n">
        <v>3193.97</v>
      </c>
      <c r="L1736" s="401" t="s">
        <v>6405</v>
      </c>
    </row>
    <row r="1737" customFormat="false" ht="13.5" hidden="false" customHeight="false" outlineLevel="0" collapsed="false">
      <c r="A1737" s="401" t="s">
        <v>7893</v>
      </c>
      <c r="B1737" s="401" t="s">
        <v>7894</v>
      </c>
      <c r="C1737" s="401" t="s">
        <v>8040</v>
      </c>
      <c r="D1737" s="401" t="s">
        <v>8041</v>
      </c>
      <c r="E1737" s="402"/>
      <c r="F1737" s="401"/>
      <c r="G1737" s="401" t="n">
        <v>99305</v>
      </c>
      <c r="H1737" s="401" t="s">
        <v>8188</v>
      </c>
      <c r="I1737" s="401" t="s">
        <v>45</v>
      </c>
      <c r="J1737" s="401" t="s">
        <v>6404</v>
      </c>
      <c r="K1737" s="402" t="n">
        <v>12814.02</v>
      </c>
      <c r="L1737" s="401" t="s">
        <v>6405</v>
      </c>
    </row>
    <row r="1738" customFormat="false" ht="13.5" hidden="false" customHeight="false" outlineLevel="0" collapsed="false">
      <c r="A1738" s="401" t="s">
        <v>7893</v>
      </c>
      <c r="B1738" s="401" t="s">
        <v>7894</v>
      </c>
      <c r="C1738" s="401" t="s">
        <v>8040</v>
      </c>
      <c r="D1738" s="401" t="s">
        <v>8041</v>
      </c>
      <c r="E1738" s="402"/>
      <c r="F1738" s="401"/>
      <c r="G1738" s="401" t="n">
        <v>99306</v>
      </c>
      <c r="H1738" s="401" t="s">
        <v>8189</v>
      </c>
      <c r="I1738" s="401" t="s">
        <v>82</v>
      </c>
      <c r="J1738" s="401" t="s">
        <v>6476</v>
      </c>
      <c r="K1738" s="402" t="n">
        <v>3434.18</v>
      </c>
      <c r="L1738" s="401" t="s">
        <v>6405</v>
      </c>
    </row>
    <row r="1739" customFormat="false" ht="13.5" hidden="false" customHeight="false" outlineLevel="0" collapsed="false">
      <c r="A1739" s="401" t="s">
        <v>7893</v>
      </c>
      <c r="B1739" s="401" t="s">
        <v>7894</v>
      </c>
      <c r="C1739" s="401" t="s">
        <v>8040</v>
      </c>
      <c r="D1739" s="401" t="s">
        <v>8041</v>
      </c>
      <c r="E1739" s="402"/>
      <c r="F1739" s="401"/>
      <c r="G1739" s="401" t="n">
        <v>99307</v>
      </c>
      <c r="H1739" s="401" t="s">
        <v>8190</v>
      </c>
      <c r="I1739" s="401" t="s">
        <v>82</v>
      </c>
      <c r="J1739" s="401" t="s">
        <v>6476</v>
      </c>
      <c r="K1739" s="402" t="n">
        <v>2224.38</v>
      </c>
      <c r="L1739" s="401" t="s">
        <v>6405</v>
      </c>
    </row>
    <row r="1740" customFormat="false" ht="13.5" hidden="false" customHeight="false" outlineLevel="0" collapsed="false">
      <c r="A1740" s="401" t="s">
        <v>7893</v>
      </c>
      <c r="B1740" s="401" t="s">
        <v>7894</v>
      </c>
      <c r="C1740" s="401" t="s">
        <v>8040</v>
      </c>
      <c r="D1740" s="401" t="s">
        <v>8041</v>
      </c>
      <c r="E1740" s="402"/>
      <c r="F1740" s="401"/>
      <c r="G1740" s="401" t="n">
        <v>99308</v>
      </c>
      <c r="H1740" s="401" t="s">
        <v>8191</v>
      </c>
      <c r="I1740" s="401" t="s">
        <v>45</v>
      </c>
      <c r="J1740" s="401" t="s">
        <v>6404</v>
      </c>
      <c r="K1740" s="402" t="n">
        <v>14293.5</v>
      </c>
      <c r="L1740" s="401" t="s">
        <v>6405</v>
      </c>
    </row>
    <row r="1741" customFormat="false" ht="13.5" hidden="false" customHeight="false" outlineLevel="0" collapsed="false">
      <c r="A1741" s="401" t="s">
        <v>7893</v>
      </c>
      <c r="B1741" s="401" t="s">
        <v>7894</v>
      </c>
      <c r="C1741" s="401" t="s">
        <v>8040</v>
      </c>
      <c r="D1741" s="401" t="s">
        <v>8041</v>
      </c>
      <c r="E1741" s="402"/>
      <c r="F1741" s="401"/>
      <c r="G1741" s="401" t="n">
        <v>99309</v>
      </c>
      <c r="H1741" s="401" t="s">
        <v>8192</v>
      </c>
      <c r="I1741" s="401" t="s">
        <v>82</v>
      </c>
      <c r="J1741" s="401" t="s">
        <v>6476</v>
      </c>
      <c r="K1741" s="402" t="n">
        <v>3678.81</v>
      </c>
      <c r="L1741" s="401" t="s">
        <v>6405</v>
      </c>
    </row>
    <row r="1742" customFormat="false" ht="13.5" hidden="false" customHeight="false" outlineLevel="0" collapsed="false">
      <c r="A1742" s="401" t="s">
        <v>7893</v>
      </c>
      <c r="B1742" s="401" t="s">
        <v>7894</v>
      </c>
      <c r="C1742" s="401" t="s">
        <v>8040</v>
      </c>
      <c r="D1742" s="401" t="s">
        <v>8041</v>
      </c>
      <c r="E1742" s="402"/>
      <c r="F1742" s="401"/>
      <c r="G1742" s="401" t="n">
        <v>99310</v>
      </c>
      <c r="H1742" s="401" t="s">
        <v>8193</v>
      </c>
      <c r="I1742" s="401" t="s">
        <v>45</v>
      </c>
      <c r="J1742" s="401" t="s">
        <v>6404</v>
      </c>
      <c r="K1742" s="402" t="n">
        <v>14527.97</v>
      </c>
      <c r="L1742" s="401" t="s">
        <v>6405</v>
      </c>
    </row>
    <row r="1743" customFormat="false" ht="13.5" hidden="false" customHeight="false" outlineLevel="0" collapsed="false">
      <c r="A1743" s="401" t="s">
        <v>7893</v>
      </c>
      <c r="B1743" s="401" t="s">
        <v>7894</v>
      </c>
      <c r="C1743" s="401" t="s">
        <v>8040</v>
      </c>
      <c r="D1743" s="401" t="s">
        <v>8041</v>
      </c>
      <c r="E1743" s="402"/>
      <c r="F1743" s="401"/>
      <c r="G1743" s="401" t="n">
        <v>99311</v>
      </c>
      <c r="H1743" s="401" t="s">
        <v>8194</v>
      </c>
      <c r="I1743" s="401" t="s">
        <v>82</v>
      </c>
      <c r="J1743" s="401" t="s">
        <v>6476</v>
      </c>
      <c r="K1743" s="402" t="n">
        <v>3678.81</v>
      </c>
      <c r="L1743" s="401" t="s">
        <v>6405</v>
      </c>
    </row>
    <row r="1744" customFormat="false" ht="13.5" hidden="false" customHeight="false" outlineLevel="0" collapsed="false">
      <c r="A1744" s="401" t="s">
        <v>7893</v>
      </c>
      <c r="B1744" s="401" t="s">
        <v>7894</v>
      </c>
      <c r="C1744" s="401" t="s">
        <v>8040</v>
      </c>
      <c r="D1744" s="401" t="s">
        <v>8041</v>
      </c>
      <c r="E1744" s="402"/>
      <c r="F1744" s="401"/>
      <c r="G1744" s="401" t="n">
        <v>99312</v>
      </c>
      <c r="H1744" s="401" t="s">
        <v>8195</v>
      </c>
      <c r="I1744" s="401" t="s">
        <v>45</v>
      </c>
      <c r="J1744" s="401" t="s">
        <v>6404</v>
      </c>
      <c r="K1744" s="402" t="n">
        <v>7202.66</v>
      </c>
      <c r="L1744" s="401" t="s">
        <v>6405</v>
      </c>
    </row>
    <row r="1745" customFormat="false" ht="13.5" hidden="false" customHeight="false" outlineLevel="0" collapsed="false">
      <c r="A1745" s="401" t="s">
        <v>7893</v>
      </c>
      <c r="B1745" s="401" t="s">
        <v>7894</v>
      </c>
      <c r="C1745" s="401" t="s">
        <v>8040</v>
      </c>
      <c r="D1745" s="401" t="s">
        <v>8041</v>
      </c>
      <c r="E1745" s="402"/>
      <c r="F1745" s="401"/>
      <c r="G1745" s="401" t="n">
        <v>99313</v>
      </c>
      <c r="H1745" s="401" t="s">
        <v>8196</v>
      </c>
      <c r="I1745" s="401" t="s">
        <v>45</v>
      </c>
      <c r="J1745" s="401" t="s">
        <v>6404</v>
      </c>
      <c r="K1745" s="402" t="n">
        <v>16200.68</v>
      </c>
      <c r="L1745" s="401" t="s">
        <v>6405</v>
      </c>
    </row>
    <row r="1746" customFormat="false" ht="13.5" hidden="false" customHeight="false" outlineLevel="0" collapsed="false">
      <c r="A1746" s="401" t="s">
        <v>7893</v>
      </c>
      <c r="B1746" s="401" t="s">
        <v>7894</v>
      </c>
      <c r="C1746" s="401" t="s">
        <v>8040</v>
      </c>
      <c r="D1746" s="401" t="s">
        <v>8041</v>
      </c>
      <c r="E1746" s="402"/>
      <c r="F1746" s="401"/>
      <c r="G1746" s="401" t="n">
        <v>99314</v>
      </c>
      <c r="H1746" s="401" t="s">
        <v>8197</v>
      </c>
      <c r="I1746" s="401" t="s">
        <v>82</v>
      </c>
      <c r="J1746" s="401" t="s">
        <v>6476</v>
      </c>
      <c r="K1746" s="402" t="n">
        <v>3923.38</v>
      </c>
      <c r="L1746" s="401" t="s">
        <v>6405</v>
      </c>
    </row>
    <row r="1747" customFormat="false" ht="13.5" hidden="false" customHeight="false" outlineLevel="0" collapsed="false">
      <c r="A1747" s="401" t="s">
        <v>7893</v>
      </c>
      <c r="B1747" s="401" t="s">
        <v>7894</v>
      </c>
      <c r="C1747" s="401" t="s">
        <v>8040</v>
      </c>
      <c r="D1747" s="401" t="s">
        <v>8041</v>
      </c>
      <c r="E1747" s="402"/>
      <c r="F1747" s="401"/>
      <c r="G1747" s="401" t="n">
        <v>99315</v>
      </c>
      <c r="H1747" s="401" t="s">
        <v>8198</v>
      </c>
      <c r="I1747" s="401" t="s">
        <v>45</v>
      </c>
      <c r="J1747" s="401" t="s">
        <v>6404</v>
      </c>
      <c r="K1747" s="402" t="n">
        <v>18107.91</v>
      </c>
      <c r="L1747" s="401" t="s">
        <v>6405</v>
      </c>
    </row>
    <row r="1748" customFormat="false" ht="13.5" hidden="false" customHeight="false" outlineLevel="0" collapsed="false">
      <c r="A1748" s="401" t="s">
        <v>7893</v>
      </c>
      <c r="B1748" s="401" t="s">
        <v>7894</v>
      </c>
      <c r="C1748" s="401" t="s">
        <v>8040</v>
      </c>
      <c r="D1748" s="401" t="s">
        <v>8041</v>
      </c>
      <c r="E1748" s="402"/>
      <c r="F1748" s="401"/>
      <c r="G1748" s="401" t="n">
        <v>99317</v>
      </c>
      <c r="H1748" s="401" t="s">
        <v>8199</v>
      </c>
      <c r="I1748" s="401" t="s">
        <v>82</v>
      </c>
      <c r="J1748" s="401" t="s">
        <v>6476</v>
      </c>
      <c r="K1748" s="402" t="n">
        <v>2464.6</v>
      </c>
      <c r="L1748" s="401" t="s">
        <v>6405</v>
      </c>
    </row>
    <row r="1749" customFormat="false" ht="13.5" hidden="false" customHeight="false" outlineLevel="0" collapsed="false">
      <c r="A1749" s="401" t="s">
        <v>7893</v>
      </c>
      <c r="B1749" s="401" t="s">
        <v>7894</v>
      </c>
      <c r="C1749" s="401" t="s">
        <v>8040</v>
      </c>
      <c r="D1749" s="401" t="s">
        <v>8041</v>
      </c>
      <c r="E1749" s="402"/>
      <c r="F1749" s="401"/>
      <c r="G1749" s="401" t="n">
        <v>99318</v>
      </c>
      <c r="H1749" s="401" t="s">
        <v>8200</v>
      </c>
      <c r="I1749" s="401" t="s">
        <v>82</v>
      </c>
      <c r="J1749" s="401" t="s">
        <v>6404</v>
      </c>
      <c r="K1749" s="402" t="n">
        <v>265.72</v>
      </c>
      <c r="L1749" s="401" t="s">
        <v>6405</v>
      </c>
    </row>
    <row r="1750" customFormat="false" ht="13.5" hidden="false" customHeight="false" outlineLevel="0" collapsed="false">
      <c r="A1750" s="401" t="s">
        <v>7893</v>
      </c>
      <c r="B1750" s="401" t="s">
        <v>7894</v>
      </c>
      <c r="C1750" s="401" t="s">
        <v>8040</v>
      </c>
      <c r="D1750" s="401" t="s">
        <v>8041</v>
      </c>
      <c r="E1750" s="402"/>
      <c r="F1750" s="401"/>
      <c r="G1750" s="401" t="n">
        <v>99319</v>
      </c>
      <c r="H1750" s="401" t="s">
        <v>8201</v>
      </c>
      <c r="I1750" s="401" t="s">
        <v>82</v>
      </c>
      <c r="J1750" s="401" t="s">
        <v>6476</v>
      </c>
      <c r="K1750" s="402" t="n">
        <v>917.47</v>
      </c>
      <c r="L1750" s="401" t="s">
        <v>6405</v>
      </c>
    </row>
    <row r="1751" customFormat="false" ht="13.5" hidden="false" customHeight="false" outlineLevel="0" collapsed="false">
      <c r="A1751" s="401" t="s">
        <v>7893</v>
      </c>
      <c r="B1751" s="401" t="s">
        <v>7894</v>
      </c>
      <c r="C1751" s="401" t="s">
        <v>8040</v>
      </c>
      <c r="D1751" s="401" t="s">
        <v>8041</v>
      </c>
      <c r="E1751" s="402"/>
      <c r="F1751" s="401"/>
      <c r="G1751" s="401" t="n">
        <v>99320</v>
      </c>
      <c r="H1751" s="401" t="s">
        <v>8202</v>
      </c>
      <c r="I1751" s="401" t="s">
        <v>45</v>
      </c>
      <c r="J1751" s="401" t="s">
        <v>6404</v>
      </c>
      <c r="K1751" s="402" t="n">
        <v>8327.02</v>
      </c>
      <c r="L1751" s="401" t="s">
        <v>6405</v>
      </c>
    </row>
    <row r="1752" customFormat="false" ht="13.5" hidden="false" customHeight="false" outlineLevel="0" collapsed="false">
      <c r="A1752" s="401" t="s">
        <v>7893</v>
      </c>
      <c r="B1752" s="401" t="s">
        <v>7894</v>
      </c>
      <c r="C1752" s="401" t="s">
        <v>8040</v>
      </c>
      <c r="D1752" s="401" t="s">
        <v>8041</v>
      </c>
      <c r="E1752" s="402"/>
      <c r="F1752" s="401"/>
      <c r="G1752" s="401" t="n">
        <v>99321</v>
      </c>
      <c r="H1752" s="401" t="s">
        <v>8203</v>
      </c>
      <c r="I1752" s="401" t="s">
        <v>82</v>
      </c>
      <c r="J1752" s="401" t="s">
        <v>6476</v>
      </c>
      <c r="K1752" s="402" t="n">
        <v>2704.88</v>
      </c>
      <c r="L1752" s="401" t="s">
        <v>6405</v>
      </c>
    </row>
    <row r="1753" customFormat="false" ht="13.5" hidden="false" customHeight="false" outlineLevel="0" collapsed="false">
      <c r="A1753" s="401" t="s">
        <v>7893</v>
      </c>
      <c r="B1753" s="401" t="s">
        <v>7894</v>
      </c>
      <c r="C1753" s="401" t="s">
        <v>8040</v>
      </c>
      <c r="D1753" s="401" t="s">
        <v>8041</v>
      </c>
      <c r="E1753" s="402"/>
      <c r="F1753" s="401"/>
      <c r="G1753" s="401" t="n">
        <v>99322</v>
      </c>
      <c r="H1753" s="401" t="s">
        <v>8204</v>
      </c>
      <c r="I1753" s="401" t="s">
        <v>45</v>
      </c>
      <c r="J1753" s="401" t="s">
        <v>6404</v>
      </c>
      <c r="K1753" s="402" t="n">
        <v>9394.52</v>
      </c>
      <c r="L1753" s="401" t="s">
        <v>6405</v>
      </c>
    </row>
    <row r="1754" customFormat="false" ht="13.5" hidden="false" customHeight="false" outlineLevel="0" collapsed="false">
      <c r="A1754" s="401" t="s">
        <v>7893</v>
      </c>
      <c r="B1754" s="401" t="s">
        <v>7894</v>
      </c>
      <c r="C1754" s="401" t="s">
        <v>8040</v>
      </c>
      <c r="D1754" s="401" t="s">
        <v>8041</v>
      </c>
      <c r="E1754" s="402"/>
      <c r="F1754" s="401"/>
      <c r="G1754" s="401" t="n">
        <v>99323</v>
      </c>
      <c r="H1754" s="401" t="s">
        <v>8205</v>
      </c>
      <c r="I1754" s="401" t="s">
        <v>82</v>
      </c>
      <c r="J1754" s="401" t="s">
        <v>6476</v>
      </c>
      <c r="K1754" s="402" t="n">
        <v>2945.07</v>
      </c>
      <c r="L1754" s="401" t="s">
        <v>6405</v>
      </c>
    </row>
    <row r="1755" customFormat="false" ht="13.5" hidden="false" customHeight="false" outlineLevel="0" collapsed="false">
      <c r="A1755" s="401" t="s">
        <v>7893</v>
      </c>
      <c r="B1755" s="401" t="s">
        <v>7894</v>
      </c>
      <c r="C1755" s="401" t="s">
        <v>8040</v>
      </c>
      <c r="D1755" s="401" t="s">
        <v>8041</v>
      </c>
      <c r="E1755" s="402"/>
      <c r="F1755" s="401"/>
      <c r="G1755" s="401" t="n">
        <v>99324</v>
      </c>
      <c r="H1755" s="401" t="s">
        <v>8206</v>
      </c>
      <c r="I1755" s="401" t="s">
        <v>45</v>
      </c>
      <c r="J1755" s="401" t="s">
        <v>6404</v>
      </c>
      <c r="K1755" s="402" t="n">
        <v>10462.07</v>
      </c>
      <c r="L1755" s="401" t="s">
        <v>6405</v>
      </c>
    </row>
    <row r="1756" customFormat="false" ht="13.5" hidden="false" customHeight="false" outlineLevel="0" collapsed="false">
      <c r="A1756" s="401" t="s">
        <v>7893</v>
      </c>
      <c r="B1756" s="401" t="s">
        <v>7894</v>
      </c>
      <c r="C1756" s="401" t="s">
        <v>8040</v>
      </c>
      <c r="D1756" s="401" t="s">
        <v>8041</v>
      </c>
      <c r="E1756" s="402"/>
      <c r="F1756" s="401"/>
      <c r="G1756" s="401" t="n">
        <v>99325</v>
      </c>
      <c r="H1756" s="401" t="s">
        <v>8207</v>
      </c>
      <c r="I1756" s="401" t="s">
        <v>82</v>
      </c>
      <c r="J1756" s="401" t="s">
        <v>6476</v>
      </c>
      <c r="K1756" s="402" t="n">
        <v>3189.61</v>
      </c>
      <c r="L1756" s="401" t="s">
        <v>6405</v>
      </c>
    </row>
    <row r="1757" customFormat="false" ht="13.5" hidden="false" customHeight="false" outlineLevel="0" collapsed="false">
      <c r="A1757" s="401" t="s">
        <v>7893</v>
      </c>
      <c r="B1757" s="401" t="s">
        <v>7894</v>
      </c>
      <c r="C1757" s="401" t="s">
        <v>8040</v>
      </c>
      <c r="D1757" s="401" t="s">
        <v>8041</v>
      </c>
      <c r="E1757" s="402"/>
      <c r="F1757" s="401"/>
      <c r="G1757" s="401" t="n">
        <v>99326</v>
      </c>
      <c r="H1757" s="401" t="s">
        <v>8208</v>
      </c>
      <c r="I1757" s="401" t="s">
        <v>45</v>
      </c>
      <c r="J1757" s="401" t="s">
        <v>6404</v>
      </c>
      <c r="K1757" s="402" t="n">
        <v>8528.08</v>
      </c>
      <c r="L1757" s="401" t="s">
        <v>6405</v>
      </c>
    </row>
    <row r="1758" customFormat="false" ht="13.5" hidden="false" customHeight="false" outlineLevel="0" collapsed="false">
      <c r="A1758" s="401" t="s">
        <v>7893</v>
      </c>
      <c r="B1758" s="401" t="s">
        <v>7894</v>
      </c>
      <c r="C1758" s="401" t="s">
        <v>8040</v>
      </c>
      <c r="D1758" s="401" t="s">
        <v>8041</v>
      </c>
      <c r="E1758" s="402"/>
      <c r="F1758" s="401"/>
      <c r="G1758" s="401" t="n">
        <v>99327</v>
      </c>
      <c r="H1758" s="401" t="s">
        <v>8209</v>
      </c>
      <c r="I1758" s="401" t="s">
        <v>82</v>
      </c>
      <c r="J1758" s="401" t="s">
        <v>6476</v>
      </c>
      <c r="K1758" s="402" t="n">
        <v>4125.34</v>
      </c>
      <c r="L1758" s="401" t="s">
        <v>6405</v>
      </c>
    </row>
    <row r="1759" customFormat="false" ht="13.5" hidden="false" customHeight="false" outlineLevel="0" collapsed="false">
      <c r="A1759" s="401" t="s">
        <v>7893</v>
      </c>
      <c r="B1759" s="401" t="s">
        <v>7894</v>
      </c>
      <c r="C1759" s="401" t="s">
        <v>8040</v>
      </c>
      <c r="D1759" s="401" t="s">
        <v>8041</v>
      </c>
      <c r="E1759" s="402"/>
      <c r="F1759" s="401"/>
      <c r="G1759" s="401" t="n">
        <v>101800</v>
      </c>
      <c r="H1759" s="401" t="s">
        <v>8210</v>
      </c>
      <c r="I1759" s="401" t="s">
        <v>45</v>
      </c>
      <c r="J1759" s="401" t="s">
        <v>6404</v>
      </c>
      <c r="K1759" s="402" t="n">
        <v>1562.63</v>
      </c>
      <c r="L1759" s="401" t="s">
        <v>6405</v>
      </c>
    </row>
    <row r="1760" customFormat="false" ht="13.5" hidden="false" customHeight="false" outlineLevel="0" collapsed="false">
      <c r="A1760" s="401" t="s">
        <v>7893</v>
      </c>
      <c r="B1760" s="401" t="s">
        <v>7894</v>
      </c>
      <c r="C1760" s="401" t="s">
        <v>8040</v>
      </c>
      <c r="D1760" s="401" t="s">
        <v>8041</v>
      </c>
      <c r="E1760" s="402"/>
      <c r="F1760" s="401"/>
      <c r="G1760" s="401" t="n">
        <v>101801</v>
      </c>
      <c r="H1760" s="401" t="s">
        <v>8211</v>
      </c>
      <c r="I1760" s="401" t="s">
        <v>45</v>
      </c>
      <c r="J1760" s="401" t="s">
        <v>6404</v>
      </c>
      <c r="K1760" s="402" t="n">
        <v>1085.67</v>
      </c>
      <c r="L1760" s="401" t="s">
        <v>6405</v>
      </c>
    </row>
    <row r="1761" customFormat="false" ht="13.5" hidden="false" customHeight="false" outlineLevel="0" collapsed="false">
      <c r="A1761" s="401" t="s">
        <v>7893</v>
      </c>
      <c r="B1761" s="401" t="s">
        <v>7894</v>
      </c>
      <c r="C1761" s="401" t="s">
        <v>8040</v>
      </c>
      <c r="D1761" s="401" t="s">
        <v>8041</v>
      </c>
      <c r="E1761" s="402"/>
      <c r="F1761" s="401"/>
      <c r="G1761" s="401" t="n">
        <v>101806</v>
      </c>
      <c r="H1761" s="401" t="s">
        <v>8212</v>
      </c>
      <c r="I1761" s="401" t="s">
        <v>45</v>
      </c>
      <c r="J1761" s="401" t="s">
        <v>6404</v>
      </c>
      <c r="K1761" s="402" t="n">
        <v>549.7</v>
      </c>
      <c r="L1761" s="401" t="s">
        <v>6405</v>
      </c>
    </row>
    <row r="1762" customFormat="false" ht="13.5" hidden="false" customHeight="false" outlineLevel="0" collapsed="false">
      <c r="A1762" s="401" t="s">
        <v>7893</v>
      </c>
      <c r="B1762" s="401" t="s">
        <v>7894</v>
      </c>
      <c r="C1762" s="401" t="s">
        <v>8040</v>
      </c>
      <c r="D1762" s="401" t="s">
        <v>8041</v>
      </c>
      <c r="E1762" s="402"/>
      <c r="F1762" s="401"/>
      <c r="G1762" s="401" t="n">
        <v>101807</v>
      </c>
      <c r="H1762" s="401" t="s">
        <v>8213</v>
      </c>
      <c r="I1762" s="401" t="s">
        <v>45</v>
      </c>
      <c r="J1762" s="401" t="s">
        <v>6404</v>
      </c>
      <c r="K1762" s="402" t="n">
        <v>490.96</v>
      </c>
      <c r="L1762" s="401" t="s">
        <v>6405</v>
      </c>
    </row>
    <row r="1763" customFormat="false" ht="13.5" hidden="false" customHeight="false" outlineLevel="0" collapsed="false">
      <c r="A1763" s="401" t="s">
        <v>7893</v>
      </c>
      <c r="B1763" s="401" t="s">
        <v>7894</v>
      </c>
      <c r="C1763" s="401" t="s">
        <v>8040</v>
      </c>
      <c r="D1763" s="401" t="s">
        <v>8041</v>
      </c>
      <c r="E1763" s="402"/>
      <c r="F1763" s="401"/>
      <c r="G1763" s="401" t="n">
        <v>101808</v>
      </c>
      <c r="H1763" s="401" t="s">
        <v>8214</v>
      </c>
      <c r="I1763" s="401" t="s">
        <v>45</v>
      </c>
      <c r="J1763" s="401" t="s">
        <v>6404</v>
      </c>
      <c r="K1763" s="402" t="n">
        <v>509.23</v>
      </c>
      <c r="L1763" s="401" t="s">
        <v>6405</v>
      </c>
    </row>
    <row r="1764" customFormat="false" ht="13.5" hidden="false" customHeight="false" outlineLevel="0" collapsed="false">
      <c r="A1764" s="401" t="s">
        <v>7893</v>
      </c>
      <c r="B1764" s="401" t="s">
        <v>7894</v>
      </c>
      <c r="C1764" s="401" t="s">
        <v>8040</v>
      </c>
      <c r="D1764" s="401" t="s">
        <v>8041</v>
      </c>
      <c r="E1764" s="402"/>
      <c r="F1764" s="401"/>
      <c r="G1764" s="401" t="n">
        <v>101809</v>
      </c>
      <c r="H1764" s="401" t="s">
        <v>8215</v>
      </c>
      <c r="I1764" s="401" t="s">
        <v>45</v>
      </c>
      <c r="J1764" s="401" t="s">
        <v>6404</v>
      </c>
      <c r="K1764" s="402" t="n">
        <v>3170.12</v>
      </c>
      <c r="L1764" s="401" t="s">
        <v>6405</v>
      </c>
    </row>
    <row r="1765" customFormat="false" ht="13.5" hidden="false" customHeight="false" outlineLevel="0" collapsed="false">
      <c r="A1765" s="401" t="s">
        <v>7893</v>
      </c>
      <c r="B1765" s="401" t="s">
        <v>7894</v>
      </c>
      <c r="C1765" s="401" t="s">
        <v>8040</v>
      </c>
      <c r="D1765" s="401" t="s">
        <v>8041</v>
      </c>
      <c r="E1765" s="402"/>
      <c r="F1765" s="401"/>
      <c r="G1765" s="401" t="n">
        <v>102139</v>
      </c>
      <c r="H1765" s="401" t="s">
        <v>8216</v>
      </c>
      <c r="I1765" s="401" t="s">
        <v>45</v>
      </c>
      <c r="J1765" s="401" t="s">
        <v>6404</v>
      </c>
      <c r="K1765" s="402" t="n">
        <v>1739.63</v>
      </c>
      <c r="L1765" s="401" t="s">
        <v>6405</v>
      </c>
    </row>
    <row r="1766" customFormat="false" ht="13.5" hidden="false" customHeight="false" outlineLevel="0" collapsed="false">
      <c r="A1766" s="401" t="s">
        <v>7893</v>
      </c>
      <c r="B1766" s="401" t="s">
        <v>7894</v>
      </c>
      <c r="C1766" s="401" t="s">
        <v>8040</v>
      </c>
      <c r="D1766" s="401" t="s">
        <v>8041</v>
      </c>
      <c r="E1766" s="402"/>
      <c r="F1766" s="401"/>
      <c r="G1766" s="401" t="n">
        <v>102141</v>
      </c>
      <c r="H1766" s="401" t="s">
        <v>8217</v>
      </c>
      <c r="I1766" s="401" t="s">
        <v>45</v>
      </c>
      <c r="J1766" s="401" t="s">
        <v>6404</v>
      </c>
      <c r="K1766" s="402" t="n">
        <v>2679.89</v>
      </c>
      <c r="L1766" s="401" t="s">
        <v>6405</v>
      </c>
    </row>
    <row r="1767" customFormat="false" ht="13.5" hidden="false" customHeight="false" outlineLevel="0" collapsed="false">
      <c r="A1767" s="401" t="s">
        <v>7893</v>
      </c>
      <c r="B1767" s="401" t="s">
        <v>7894</v>
      </c>
      <c r="C1767" s="401" t="s">
        <v>8040</v>
      </c>
      <c r="D1767" s="401" t="s">
        <v>8041</v>
      </c>
      <c r="E1767" s="402"/>
      <c r="F1767" s="401"/>
      <c r="G1767" s="401" t="n">
        <v>102142</v>
      </c>
      <c r="H1767" s="401" t="s">
        <v>8218</v>
      </c>
      <c r="I1767" s="401" t="s">
        <v>45</v>
      </c>
      <c r="J1767" s="401" t="s">
        <v>6404</v>
      </c>
      <c r="K1767" s="402" t="n">
        <v>2638.41</v>
      </c>
      <c r="L1767" s="401" t="s">
        <v>6405</v>
      </c>
    </row>
    <row r="1768" customFormat="false" ht="13.5" hidden="false" customHeight="false" outlineLevel="0" collapsed="false">
      <c r="A1768" s="401" t="s">
        <v>7893</v>
      </c>
      <c r="B1768" s="401" t="s">
        <v>7894</v>
      </c>
      <c r="C1768" s="401" t="s">
        <v>8040</v>
      </c>
      <c r="D1768" s="401" t="s">
        <v>8041</v>
      </c>
      <c r="E1768" s="402"/>
      <c r="F1768" s="401"/>
      <c r="G1768" s="401" t="n">
        <v>102457</v>
      </c>
      <c r="H1768" s="401" t="s">
        <v>8219</v>
      </c>
      <c r="I1768" s="401" t="s">
        <v>45</v>
      </c>
      <c r="J1768" s="401" t="s">
        <v>6404</v>
      </c>
      <c r="K1768" s="402" t="n">
        <v>1694.12</v>
      </c>
      <c r="L1768" s="401" t="s">
        <v>6405</v>
      </c>
    </row>
    <row r="1769" customFormat="false" ht="13.5" hidden="false" customHeight="false" outlineLevel="0" collapsed="false">
      <c r="A1769" s="401" t="s">
        <v>7893</v>
      </c>
      <c r="B1769" s="401" t="s">
        <v>7894</v>
      </c>
      <c r="C1769" s="401" t="s">
        <v>8220</v>
      </c>
      <c r="D1769" s="401" t="s">
        <v>8221</v>
      </c>
      <c r="E1769" s="402"/>
      <c r="F1769" s="401"/>
      <c r="G1769" s="401" t="n">
        <v>94263</v>
      </c>
      <c r="H1769" s="401" t="s">
        <v>8222</v>
      </c>
      <c r="I1769" s="401" t="s">
        <v>82</v>
      </c>
      <c r="J1769" s="401" t="s">
        <v>6404</v>
      </c>
      <c r="K1769" s="402" t="n">
        <v>32.89</v>
      </c>
      <c r="L1769" s="401" t="s">
        <v>6405</v>
      </c>
    </row>
    <row r="1770" customFormat="false" ht="13.5" hidden="false" customHeight="false" outlineLevel="0" collapsed="false">
      <c r="A1770" s="401" t="s">
        <v>7893</v>
      </c>
      <c r="B1770" s="401" t="s">
        <v>7894</v>
      </c>
      <c r="C1770" s="401" t="s">
        <v>8220</v>
      </c>
      <c r="D1770" s="401" t="s">
        <v>8221</v>
      </c>
      <c r="E1770" s="402"/>
      <c r="F1770" s="401"/>
      <c r="G1770" s="401" t="n">
        <v>94264</v>
      </c>
      <c r="H1770" s="401" t="s">
        <v>8223</v>
      </c>
      <c r="I1770" s="401" t="s">
        <v>82</v>
      </c>
      <c r="J1770" s="401" t="s">
        <v>6404</v>
      </c>
      <c r="K1770" s="402" t="n">
        <v>36.34</v>
      </c>
      <c r="L1770" s="401" t="s">
        <v>6405</v>
      </c>
    </row>
    <row r="1771" customFormat="false" ht="13.5" hidden="false" customHeight="false" outlineLevel="0" collapsed="false">
      <c r="A1771" s="401" t="s">
        <v>7893</v>
      </c>
      <c r="B1771" s="401" t="s">
        <v>7894</v>
      </c>
      <c r="C1771" s="401" t="s">
        <v>8220</v>
      </c>
      <c r="D1771" s="401" t="s">
        <v>8221</v>
      </c>
      <c r="E1771" s="402"/>
      <c r="F1771" s="401"/>
      <c r="G1771" s="401" t="n">
        <v>94265</v>
      </c>
      <c r="H1771" s="401" t="s">
        <v>8224</v>
      </c>
      <c r="I1771" s="401" t="s">
        <v>82</v>
      </c>
      <c r="J1771" s="401" t="s">
        <v>6404</v>
      </c>
      <c r="K1771" s="402" t="n">
        <v>43.01</v>
      </c>
      <c r="L1771" s="401" t="s">
        <v>6405</v>
      </c>
    </row>
    <row r="1772" customFormat="false" ht="13.5" hidden="false" customHeight="false" outlineLevel="0" collapsed="false">
      <c r="A1772" s="401" t="s">
        <v>7893</v>
      </c>
      <c r="B1772" s="401" t="s">
        <v>7894</v>
      </c>
      <c r="C1772" s="401" t="s">
        <v>8220</v>
      </c>
      <c r="D1772" s="401" t="s">
        <v>8221</v>
      </c>
      <c r="E1772" s="402"/>
      <c r="F1772" s="401"/>
      <c r="G1772" s="401" t="n">
        <v>94266</v>
      </c>
      <c r="H1772" s="401" t="s">
        <v>8225</v>
      </c>
      <c r="I1772" s="401" t="s">
        <v>82</v>
      </c>
      <c r="J1772" s="401" t="s">
        <v>6404</v>
      </c>
      <c r="K1772" s="402" t="n">
        <v>46.98</v>
      </c>
      <c r="L1772" s="401" t="s">
        <v>6405</v>
      </c>
    </row>
    <row r="1773" customFormat="false" ht="13.5" hidden="false" customHeight="false" outlineLevel="0" collapsed="false">
      <c r="A1773" s="401" t="s">
        <v>7893</v>
      </c>
      <c r="B1773" s="401" t="s">
        <v>7894</v>
      </c>
      <c r="C1773" s="401" t="s">
        <v>8220</v>
      </c>
      <c r="D1773" s="401" t="s">
        <v>8221</v>
      </c>
      <c r="E1773" s="402"/>
      <c r="F1773" s="401"/>
      <c r="G1773" s="401" t="n">
        <v>94267</v>
      </c>
      <c r="H1773" s="401" t="s">
        <v>8226</v>
      </c>
      <c r="I1773" s="401" t="s">
        <v>82</v>
      </c>
      <c r="J1773" s="401" t="s">
        <v>6404</v>
      </c>
      <c r="K1773" s="402" t="n">
        <v>51.96</v>
      </c>
      <c r="L1773" s="401" t="s">
        <v>6405</v>
      </c>
    </row>
    <row r="1774" customFormat="false" ht="13.5" hidden="false" customHeight="false" outlineLevel="0" collapsed="false">
      <c r="A1774" s="401" t="s">
        <v>7893</v>
      </c>
      <c r="B1774" s="401" t="s">
        <v>7894</v>
      </c>
      <c r="C1774" s="401" t="s">
        <v>8220</v>
      </c>
      <c r="D1774" s="401" t="s">
        <v>8221</v>
      </c>
      <c r="E1774" s="402"/>
      <c r="F1774" s="401"/>
      <c r="G1774" s="401" t="n">
        <v>94268</v>
      </c>
      <c r="H1774" s="401" t="s">
        <v>8227</v>
      </c>
      <c r="I1774" s="401" t="s">
        <v>82</v>
      </c>
      <c r="J1774" s="401" t="s">
        <v>6404</v>
      </c>
      <c r="K1774" s="402" t="n">
        <v>56.31</v>
      </c>
      <c r="L1774" s="401" t="s">
        <v>6405</v>
      </c>
    </row>
    <row r="1775" customFormat="false" ht="13.5" hidden="false" customHeight="false" outlineLevel="0" collapsed="false">
      <c r="A1775" s="401" t="s">
        <v>7893</v>
      </c>
      <c r="B1775" s="401" t="s">
        <v>7894</v>
      </c>
      <c r="C1775" s="401" t="s">
        <v>8220</v>
      </c>
      <c r="D1775" s="401" t="s">
        <v>8221</v>
      </c>
      <c r="E1775" s="402"/>
      <c r="F1775" s="401"/>
      <c r="G1775" s="401" t="n">
        <v>94269</v>
      </c>
      <c r="H1775" s="401" t="s">
        <v>8228</v>
      </c>
      <c r="I1775" s="401" t="s">
        <v>82</v>
      </c>
      <c r="J1775" s="401" t="s">
        <v>6404</v>
      </c>
      <c r="K1775" s="402" t="n">
        <v>74.14</v>
      </c>
      <c r="L1775" s="401" t="s">
        <v>6405</v>
      </c>
    </row>
    <row r="1776" customFormat="false" ht="13.5" hidden="false" customHeight="false" outlineLevel="0" collapsed="false">
      <c r="A1776" s="401" t="s">
        <v>7893</v>
      </c>
      <c r="B1776" s="401" t="s">
        <v>7894</v>
      </c>
      <c r="C1776" s="401" t="s">
        <v>8220</v>
      </c>
      <c r="D1776" s="401" t="s">
        <v>8221</v>
      </c>
      <c r="E1776" s="402"/>
      <c r="F1776" s="401"/>
      <c r="G1776" s="401" t="n">
        <v>94270</v>
      </c>
      <c r="H1776" s="401" t="s">
        <v>8229</v>
      </c>
      <c r="I1776" s="401" t="s">
        <v>82</v>
      </c>
      <c r="J1776" s="401" t="s">
        <v>6404</v>
      </c>
      <c r="K1776" s="402" t="n">
        <v>80.23</v>
      </c>
      <c r="L1776" s="401" t="s">
        <v>6405</v>
      </c>
    </row>
    <row r="1777" customFormat="false" ht="13.5" hidden="false" customHeight="false" outlineLevel="0" collapsed="false">
      <c r="A1777" s="401" t="s">
        <v>7893</v>
      </c>
      <c r="B1777" s="401" t="s">
        <v>7894</v>
      </c>
      <c r="C1777" s="401" t="s">
        <v>8220</v>
      </c>
      <c r="D1777" s="401" t="s">
        <v>8221</v>
      </c>
      <c r="E1777" s="402"/>
      <c r="F1777" s="401"/>
      <c r="G1777" s="401" t="n">
        <v>94271</v>
      </c>
      <c r="H1777" s="401" t="s">
        <v>8230</v>
      </c>
      <c r="I1777" s="401" t="s">
        <v>82</v>
      </c>
      <c r="J1777" s="401" t="s">
        <v>6404</v>
      </c>
      <c r="K1777" s="402" t="n">
        <v>90.04</v>
      </c>
      <c r="L1777" s="401" t="s">
        <v>6405</v>
      </c>
    </row>
    <row r="1778" customFormat="false" ht="13.5" hidden="false" customHeight="false" outlineLevel="0" collapsed="false">
      <c r="A1778" s="401" t="s">
        <v>7893</v>
      </c>
      <c r="B1778" s="401" t="s">
        <v>7894</v>
      </c>
      <c r="C1778" s="401" t="s">
        <v>8220</v>
      </c>
      <c r="D1778" s="401" t="s">
        <v>8221</v>
      </c>
      <c r="E1778" s="402"/>
      <c r="F1778" s="401"/>
      <c r="G1778" s="401" t="n">
        <v>94272</v>
      </c>
      <c r="H1778" s="401" t="s">
        <v>8231</v>
      </c>
      <c r="I1778" s="401" t="s">
        <v>82</v>
      </c>
      <c r="J1778" s="401" t="s">
        <v>6404</v>
      </c>
      <c r="K1778" s="402" t="n">
        <v>98.14</v>
      </c>
      <c r="L1778" s="401" t="s">
        <v>6405</v>
      </c>
    </row>
    <row r="1779" customFormat="false" ht="13.5" hidden="false" customHeight="false" outlineLevel="0" collapsed="false">
      <c r="A1779" s="401" t="s">
        <v>7893</v>
      </c>
      <c r="B1779" s="401" t="s">
        <v>7894</v>
      </c>
      <c r="C1779" s="401" t="s">
        <v>8220</v>
      </c>
      <c r="D1779" s="401" t="s">
        <v>8221</v>
      </c>
      <c r="E1779" s="402"/>
      <c r="F1779" s="401"/>
      <c r="G1779" s="401" t="n">
        <v>94273</v>
      </c>
      <c r="H1779" s="401" t="s">
        <v>8232</v>
      </c>
      <c r="I1779" s="401" t="s">
        <v>82</v>
      </c>
      <c r="J1779" s="401" t="s">
        <v>6476</v>
      </c>
      <c r="K1779" s="402" t="n">
        <v>53.87</v>
      </c>
      <c r="L1779" s="401" t="s">
        <v>6405</v>
      </c>
    </row>
    <row r="1780" customFormat="false" ht="13.5" hidden="false" customHeight="false" outlineLevel="0" collapsed="false">
      <c r="A1780" s="401" t="s">
        <v>7893</v>
      </c>
      <c r="B1780" s="401" t="s">
        <v>7894</v>
      </c>
      <c r="C1780" s="401" t="s">
        <v>8220</v>
      </c>
      <c r="D1780" s="401" t="s">
        <v>8221</v>
      </c>
      <c r="E1780" s="402"/>
      <c r="F1780" s="401"/>
      <c r="G1780" s="401" t="n">
        <v>94274</v>
      </c>
      <c r="H1780" s="401" t="s">
        <v>8233</v>
      </c>
      <c r="I1780" s="401" t="s">
        <v>82</v>
      </c>
      <c r="J1780" s="401" t="s">
        <v>6476</v>
      </c>
      <c r="K1780" s="402" t="n">
        <v>57.93</v>
      </c>
      <c r="L1780" s="401" t="s">
        <v>6405</v>
      </c>
    </row>
    <row r="1781" customFormat="false" ht="13.5" hidden="false" customHeight="false" outlineLevel="0" collapsed="false">
      <c r="A1781" s="401" t="s">
        <v>7893</v>
      </c>
      <c r="B1781" s="401" t="s">
        <v>7894</v>
      </c>
      <c r="C1781" s="401" t="s">
        <v>8220</v>
      </c>
      <c r="D1781" s="401" t="s">
        <v>8221</v>
      </c>
      <c r="E1781" s="402"/>
      <c r="F1781" s="401"/>
      <c r="G1781" s="401" t="n">
        <v>94275</v>
      </c>
      <c r="H1781" s="401" t="s">
        <v>8234</v>
      </c>
      <c r="I1781" s="401" t="s">
        <v>82</v>
      </c>
      <c r="J1781" s="401" t="s">
        <v>6476</v>
      </c>
      <c r="K1781" s="402" t="n">
        <v>51.63</v>
      </c>
      <c r="L1781" s="401" t="s">
        <v>6405</v>
      </c>
    </row>
    <row r="1782" customFormat="false" ht="13.5" hidden="false" customHeight="false" outlineLevel="0" collapsed="false">
      <c r="A1782" s="401" t="s">
        <v>7893</v>
      </c>
      <c r="B1782" s="401" t="s">
        <v>7894</v>
      </c>
      <c r="C1782" s="401" t="s">
        <v>8220</v>
      </c>
      <c r="D1782" s="401" t="s">
        <v>8221</v>
      </c>
      <c r="E1782" s="402"/>
      <c r="F1782" s="401"/>
      <c r="G1782" s="401" t="n">
        <v>94276</v>
      </c>
      <c r="H1782" s="401" t="s">
        <v>8235</v>
      </c>
      <c r="I1782" s="401" t="s">
        <v>82</v>
      </c>
      <c r="J1782" s="401" t="s">
        <v>6476</v>
      </c>
      <c r="K1782" s="402" t="n">
        <v>55.68</v>
      </c>
      <c r="L1782" s="401" t="s">
        <v>6405</v>
      </c>
    </row>
    <row r="1783" customFormat="false" ht="13.5" hidden="false" customHeight="false" outlineLevel="0" collapsed="false">
      <c r="A1783" s="401" t="s">
        <v>7893</v>
      </c>
      <c r="B1783" s="401" t="s">
        <v>7894</v>
      </c>
      <c r="C1783" s="401" t="s">
        <v>8220</v>
      </c>
      <c r="D1783" s="401" t="s">
        <v>8221</v>
      </c>
      <c r="E1783" s="402"/>
      <c r="F1783" s="401"/>
      <c r="G1783" s="401" t="n">
        <v>94277</v>
      </c>
      <c r="H1783" s="401" t="s">
        <v>8236</v>
      </c>
      <c r="I1783" s="401" t="s">
        <v>82</v>
      </c>
      <c r="J1783" s="401" t="s">
        <v>6476</v>
      </c>
      <c r="K1783" s="402" t="n">
        <v>42.86</v>
      </c>
      <c r="L1783" s="401" t="s">
        <v>6405</v>
      </c>
    </row>
    <row r="1784" customFormat="false" ht="13.5" hidden="false" customHeight="false" outlineLevel="0" collapsed="false">
      <c r="A1784" s="401" t="s">
        <v>7893</v>
      </c>
      <c r="B1784" s="401" t="s">
        <v>7894</v>
      </c>
      <c r="C1784" s="401" t="s">
        <v>8220</v>
      </c>
      <c r="D1784" s="401" t="s">
        <v>8221</v>
      </c>
      <c r="E1784" s="402"/>
      <c r="F1784" s="401"/>
      <c r="G1784" s="401" t="n">
        <v>94278</v>
      </c>
      <c r="H1784" s="401" t="s">
        <v>8237</v>
      </c>
      <c r="I1784" s="401" t="s">
        <v>82</v>
      </c>
      <c r="J1784" s="401" t="s">
        <v>6476</v>
      </c>
      <c r="K1784" s="402" t="n">
        <v>46.93</v>
      </c>
      <c r="L1784" s="401" t="s">
        <v>6405</v>
      </c>
    </row>
    <row r="1785" customFormat="false" ht="13.5" hidden="false" customHeight="false" outlineLevel="0" collapsed="false">
      <c r="A1785" s="401" t="s">
        <v>7893</v>
      </c>
      <c r="B1785" s="401" t="s">
        <v>7894</v>
      </c>
      <c r="C1785" s="401" t="s">
        <v>8220</v>
      </c>
      <c r="D1785" s="401" t="s">
        <v>8221</v>
      </c>
      <c r="E1785" s="402"/>
      <c r="F1785" s="401"/>
      <c r="G1785" s="401" t="n">
        <v>94279</v>
      </c>
      <c r="H1785" s="401" t="s">
        <v>8238</v>
      </c>
      <c r="I1785" s="401" t="s">
        <v>82</v>
      </c>
      <c r="J1785" s="401" t="s">
        <v>6476</v>
      </c>
      <c r="K1785" s="402" t="n">
        <v>49.65</v>
      </c>
      <c r="L1785" s="401" t="s">
        <v>6405</v>
      </c>
    </row>
    <row r="1786" customFormat="false" ht="13.5" hidden="false" customHeight="false" outlineLevel="0" collapsed="false">
      <c r="A1786" s="401" t="s">
        <v>7893</v>
      </c>
      <c r="B1786" s="401" t="s">
        <v>7894</v>
      </c>
      <c r="C1786" s="401" t="s">
        <v>8220</v>
      </c>
      <c r="D1786" s="401" t="s">
        <v>8221</v>
      </c>
      <c r="E1786" s="402"/>
      <c r="F1786" s="401"/>
      <c r="G1786" s="401" t="n">
        <v>94280</v>
      </c>
      <c r="H1786" s="401" t="s">
        <v>8239</v>
      </c>
      <c r="I1786" s="401" t="s">
        <v>82</v>
      </c>
      <c r="J1786" s="401" t="s">
        <v>6476</v>
      </c>
      <c r="K1786" s="402" t="n">
        <v>53.7</v>
      </c>
      <c r="L1786" s="401" t="s">
        <v>6405</v>
      </c>
    </row>
    <row r="1787" customFormat="false" ht="13.5" hidden="false" customHeight="false" outlineLevel="0" collapsed="false">
      <c r="A1787" s="401" t="s">
        <v>7893</v>
      </c>
      <c r="B1787" s="401" t="s">
        <v>7894</v>
      </c>
      <c r="C1787" s="401" t="s">
        <v>8220</v>
      </c>
      <c r="D1787" s="401" t="s">
        <v>8221</v>
      </c>
      <c r="E1787" s="402"/>
      <c r="F1787" s="401"/>
      <c r="G1787" s="401" t="n">
        <v>94281</v>
      </c>
      <c r="H1787" s="401" t="s">
        <v>8240</v>
      </c>
      <c r="I1787" s="401" t="s">
        <v>82</v>
      </c>
      <c r="J1787" s="401" t="s">
        <v>6476</v>
      </c>
      <c r="K1787" s="402" t="n">
        <v>54.36</v>
      </c>
      <c r="L1787" s="401" t="s">
        <v>6405</v>
      </c>
    </row>
    <row r="1788" customFormat="false" ht="13.5" hidden="false" customHeight="false" outlineLevel="0" collapsed="false">
      <c r="A1788" s="401" t="s">
        <v>7893</v>
      </c>
      <c r="B1788" s="401" t="s">
        <v>7894</v>
      </c>
      <c r="C1788" s="401" t="s">
        <v>8220</v>
      </c>
      <c r="D1788" s="401" t="s">
        <v>8221</v>
      </c>
      <c r="E1788" s="402"/>
      <c r="F1788" s="401"/>
      <c r="G1788" s="401" t="n">
        <v>94282</v>
      </c>
      <c r="H1788" s="401" t="s">
        <v>8241</v>
      </c>
      <c r="I1788" s="401" t="s">
        <v>82</v>
      </c>
      <c r="J1788" s="401" t="s">
        <v>6476</v>
      </c>
      <c r="K1788" s="402" t="n">
        <v>66.72</v>
      </c>
      <c r="L1788" s="401" t="s">
        <v>6405</v>
      </c>
    </row>
    <row r="1789" customFormat="false" ht="13.5" hidden="false" customHeight="false" outlineLevel="0" collapsed="false">
      <c r="A1789" s="401" t="s">
        <v>7893</v>
      </c>
      <c r="B1789" s="401" t="s">
        <v>7894</v>
      </c>
      <c r="C1789" s="401" t="s">
        <v>8220</v>
      </c>
      <c r="D1789" s="401" t="s">
        <v>8221</v>
      </c>
      <c r="E1789" s="402"/>
      <c r="F1789" s="401"/>
      <c r="G1789" s="401" t="n">
        <v>94283</v>
      </c>
      <c r="H1789" s="401" t="s">
        <v>8242</v>
      </c>
      <c r="I1789" s="401" t="s">
        <v>82</v>
      </c>
      <c r="J1789" s="401" t="s">
        <v>6476</v>
      </c>
      <c r="K1789" s="402" t="n">
        <v>69.92</v>
      </c>
      <c r="L1789" s="401" t="s">
        <v>6405</v>
      </c>
    </row>
    <row r="1790" customFormat="false" ht="13.5" hidden="false" customHeight="false" outlineLevel="0" collapsed="false">
      <c r="A1790" s="401" t="s">
        <v>7893</v>
      </c>
      <c r="B1790" s="401" t="s">
        <v>7894</v>
      </c>
      <c r="C1790" s="401" t="s">
        <v>8220</v>
      </c>
      <c r="D1790" s="401" t="s">
        <v>8221</v>
      </c>
      <c r="E1790" s="402"/>
      <c r="F1790" s="401"/>
      <c r="G1790" s="401" t="n">
        <v>94284</v>
      </c>
      <c r="H1790" s="401" t="s">
        <v>8243</v>
      </c>
      <c r="I1790" s="401" t="s">
        <v>82</v>
      </c>
      <c r="J1790" s="401" t="s">
        <v>6476</v>
      </c>
      <c r="K1790" s="402" t="n">
        <v>82.28</v>
      </c>
      <c r="L1790" s="401" t="s">
        <v>6405</v>
      </c>
    </row>
    <row r="1791" customFormat="false" ht="13.5" hidden="false" customHeight="false" outlineLevel="0" collapsed="false">
      <c r="A1791" s="401" t="s">
        <v>7893</v>
      </c>
      <c r="B1791" s="401" t="s">
        <v>7894</v>
      </c>
      <c r="C1791" s="401" t="s">
        <v>8220</v>
      </c>
      <c r="D1791" s="401" t="s">
        <v>8221</v>
      </c>
      <c r="E1791" s="402"/>
      <c r="F1791" s="401"/>
      <c r="G1791" s="401" t="n">
        <v>94285</v>
      </c>
      <c r="H1791" s="401" t="s">
        <v>8244</v>
      </c>
      <c r="I1791" s="401" t="s">
        <v>82</v>
      </c>
      <c r="J1791" s="401" t="s">
        <v>6476</v>
      </c>
      <c r="K1791" s="402" t="n">
        <v>84.89</v>
      </c>
      <c r="L1791" s="401" t="s">
        <v>6405</v>
      </c>
    </row>
    <row r="1792" customFormat="false" ht="13.5" hidden="false" customHeight="false" outlineLevel="0" collapsed="false">
      <c r="A1792" s="401" t="s">
        <v>7893</v>
      </c>
      <c r="B1792" s="401" t="s">
        <v>7894</v>
      </c>
      <c r="C1792" s="401" t="s">
        <v>8220</v>
      </c>
      <c r="D1792" s="401" t="s">
        <v>8221</v>
      </c>
      <c r="E1792" s="402"/>
      <c r="F1792" s="401"/>
      <c r="G1792" s="401" t="n">
        <v>94286</v>
      </c>
      <c r="H1792" s="401" t="s">
        <v>8245</v>
      </c>
      <c r="I1792" s="401" t="s">
        <v>82</v>
      </c>
      <c r="J1792" s="401" t="s">
        <v>6476</v>
      </c>
      <c r="K1792" s="402" t="n">
        <v>97.25</v>
      </c>
      <c r="L1792" s="401" t="s">
        <v>6405</v>
      </c>
    </row>
    <row r="1793" customFormat="false" ht="13.5" hidden="false" customHeight="false" outlineLevel="0" collapsed="false">
      <c r="A1793" s="401" t="s">
        <v>7893</v>
      </c>
      <c r="B1793" s="401" t="s">
        <v>7894</v>
      </c>
      <c r="C1793" s="401" t="s">
        <v>8220</v>
      </c>
      <c r="D1793" s="401" t="s">
        <v>8221</v>
      </c>
      <c r="E1793" s="402"/>
      <c r="F1793" s="401"/>
      <c r="G1793" s="401" t="n">
        <v>94287</v>
      </c>
      <c r="H1793" s="401" t="s">
        <v>8246</v>
      </c>
      <c r="I1793" s="401" t="s">
        <v>82</v>
      </c>
      <c r="J1793" s="401" t="s">
        <v>6476</v>
      </c>
      <c r="K1793" s="402" t="n">
        <v>42.48</v>
      </c>
      <c r="L1793" s="401" t="s">
        <v>6405</v>
      </c>
    </row>
    <row r="1794" customFormat="false" ht="13.5" hidden="false" customHeight="false" outlineLevel="0" collapsed="false">
      <c r="A1794" s="401" t="s">
        <v>7893</v>
      </c>
      <c r="B1794" s="401" t="s">
        <v>7894</v>
      </c>
      <c r="C1794" s="401" t="s">
        <v>8220</v>
      </c>
      <c r="D1794" s="401" t="s">
        <v>8221</v>
      </c>
      <c r="E1794" s="402"/>
      <c r="F1794" s="401"/>
      <c r="G1794" s="401" t="n">
        <v>94288</v>
      </c>
      <c r="H1794" s="401" t="s">
        <v>8247</v>
      </c>
      <c r="I1794" s="401" t="s">
        <v>82</v>
      </c>
      <c r="J1794" s="401" t="s">
        <v>6476</v>
      </c>
      <c r="K1794" s="402" t="n">
        <v>53.28</v>
      </c>
      <c r="L1794" s="401" t="s">
        <v>6405</v>
      </c>
    </row>
    <row r="1795" customFormat="false" ht="13.5" hidden="false" customHeight="false" outlineLevel="0" collapsed="false">
      <c r="A1795" s="401" t="s">
        <v>7893</v>
      </c>
      <c r="B1795" s="401" t="s">
        <v>7894</v>
      </c>
      <c r="C1795" s="401" t="s">
        <v>8220</v>
      </c>
      <c r="D1795" s="401" t="s">
        <v>8221</v>
      </c>
      <c r="E1795" s="402"/>
      <c r="F1795" s="401"/>
      <c r="G1795" s="401" t="n">
        <v>94289</v>
      </c>
      <c r="H1795" s="401" t="s">
        <v>8248</v>
      </c>
      <c r="I1795" s="401" t="s">
        <v>82</v>
      </c>
      <c r="J1795" s="401" t="s">
        <v>6476</v>
      </c>
      <c r="K1795" s="402" t="n">
        <v>53.79</v>
      </c>
      <c r="L1795" s="401" t="s">
        <v>6405</v>
      </c>
    </row>
    <row r="1796" customFormat="false" ht="13.5" hidden="false" customHeight="false" outlineLevel="0" collapsed="false">
      <c r="A1796" s="401" t="s">
        <v>7893</v>
      </c>
      <c r="B1796" s="401" t="s">
        <v>7894</v>
      </c>
      <c r="C1796" s="401" t="s">
        <v>8220</v>
      </c>
      <c r="D1796" s="401" t="s">
        <v>8221</v>
      </c>
      <c r="E1796" s="402"/>
      <c r="F1796" s="401"/>
      <c r="G1796" s="401" t="n">
        <v>94290</v>
      </c>
      <c r="H1796" s="401" t="s">
        <v>8249</v>
      </c>
      <c r="I1796" s="401" t="s">
        <v>82</v>
      </c>
      <c r="J1796" s="401" t="s">
        <v>6476</v>
      </c>
      <c r="K1796" s="402" t="n">
        <v>64.6</v>
      </c>
      <c r="L1796" s="401" t="s">
        <v>6405</v>
      </c>
    </row>
    <row r="1797" customFormat="false" ht="13.5" hidden="false" customHeight="false" outlineLevel="0" collapsed="false">
      <c r="A1797" s="401" t="s">
        <v>7893</v>
      </c>
      <c r="B1797" s="401" t="s">
        <v>7894</v>
      </c>
      <c r="C1797" s="401" t="s">
        <v>8220</v>
      </c>
      <c r="D1797" s="401" t="s">
        <v>8221</v>
      </c>
      <c r="E1797" s="402"/>
      <c r="F1797" s="401"/>
      <c r="G1797" s="401" t="n">
        <v>94291</v>
      </c>
      <c r="H1797" s="401" t="s">
        <v>8250</v>
      </c>
      <c r="I1797" s="401" t="s">
        <v>82</v>
      </c>
      <c r="J1797" s="401" t="s">
        <v>6476</v>
      </c>
      <c r="K1797" s="402" t="n">
        <v>64.55</v>
      </c>
      <c r="L1797" s="401" t="s">
        <v>6405</v>
      </c>
    </row>
    <row r="1798" customFormat="false" ht="13.5" hidden="false" customHeight="false" outlineLevel="0" collapsed="false">
      <c r="A1798" s="401" t="s">
        <v>7893</v>
      </c>
      <c r="B1798" s="401" t="s">
        <v>7894</v>
      </c>
      <c r="C1798" s="401" t="s">
        <v>8220</v>
      </c>
      <c r="D1798" s="401" t="s">
        <v>8221</v>
      </c>
      <c r="E1798" s="402"/>
      <c r="F1798" s="401"/>
      <c r="G1798" s="401" t="n">
        <v>94292</v>
      </c>
      <c r="H1798" s="401" t="s">
        <v>8251</v>
      </c>
      <c r="I1798" s="401" t="s">
        <v>82</v>
      </c>
      <c r="J1798" s="401" t="s">
        <v>6476</v>
      </c>
      <c r="K1798" s="402" t="n">
        <v>75.35</v>
      </c>
      <c r="L1798" s="401" t="s">
        <v>6405</v>
      </c>
    </row>
    <row r="1799" customFormat="false" ht="13.5" hidden="false" customHeight="false" outlineLevel="0" collapsed="false">
      <c r="A1799" s="401" t="s">
        <v>7893</v>
      </c>
      <c r="B1799" s="401" t="s">
        <v>7894</v>
      </c>
      <c r="C1799" s="401" t="s">
        <v>8220</v>
      </c>
      <c r="D1799" s="401" t="s">
        <v>8221</v>
      </c>
      <c r="E1799" s="402"/>
      <c r="F1799" s="401"/>
      <c r="G1799" s="401" t="n">
        <v>94293</v>
      </c>
      <c r="H1799" s="401" t="s">
        <v>8252</v>
      </c>
      <c r="I1799" s="401" t="s">
        <v>82</v>
      </c>
      <c r="J1799" s="401" t="s">
        <v>6476</v>
      </c>
      <c r="K1799" s="402" t="n">
        <v>168.75</v>
      </c>
      <c r="L1799" s="401" t="s">
        <v>6405</v>
      </c>
    </row>
    <row r="1800" customFormat="false" ht="13.5" hidden="false" customHeight="false" outlineLevel="0" collapsed="false">
      <c r="A1800" s="401" t="s">
        <v>7893</v>
      </c>
      <c r="B1800" s="401" t="s">
        <v>7894</v>
      </c>
      <c r="C1800" s="401" t="s">
        <v>8220</v>
      </c>
      <c r="D1800" s="401" t="s">
        <v>8221</v>
      </c>
      <c r="E1800" s="402"/>
      <c r="F1800" s="401"/>
      <c r="G1800" s="401" t="n">
        <v>94294</v>
      </c>
      <c r="H1800" s="401" t="s">
        <v>8253</v>
      </c>
      <c r="I1800" s="401" t="s">
        <v>82</v>
      </c>
      <c r="J1800" s="401" t="s">
        <v>6476</v>
      </c>
      <c r="K1800" s="402" t="n">
        <v>10.26</v>
      </c>
      <c r="L1800" s="401" t="s">
        <v>6405</v>
      </c>
    </row>
    <row r="1801" customFormat="false" ht="13.5" hidden="false" customHeight="false" outlineLevel="0" collapsed="false">
      <c r="A1801" s="401" t="s">
        <v>7893</v>
      </c>
      <c r="B1801" s="401" t="s">
        <v>7894</v>
      </c>
      <c r="C1801" s="401" t="s">
        <v>8254</v>
      </c>
      <c r="D1801" s="401" t="s">
        <v>8255</v>
      </c>
      <c r="E1801" s="402"/>
      <c r="F1801" s="401"/>
      <c r="G1801" s="401" t="n">
        <v>102727</v>
      </c>
      <c r="H1801" s="401" t="s">
        <v>8256</v>
      </c>
      <c r="I1801" s="401" t="s">
        <v>99</v>
      </c>
      <c r="J1801" s="401" t="s">
        <v>6476</v>
      </c>
      <c r="K1801" s="402" t="n">
        <v>98.86</v>
      </c>
      <c r="L1801" s="401" t="s">
        <v>6405</v>
      </c>
    </row>
    <row r="1802" customFormat="false" ht="13.5" hidden="false" customHeight="false" outlineLevel="0" collapsed="false">
      <c r="A1802" s="401" t="s">
        <v>7893</v>
      </c>
      <c r="B1802" s="401" t="s">
        <v>7894</v>
      </c>
      <c r="C1802" s="401" t="s">
        <v>8254</v>
      </c>
      <c r="D1802" s="401" t="s">
        <v>8255</v>
      </c>
      <c r="E1802" s="402"/>
      <c r="F1802" s="401"/>
      <c r="G1802" s="401" t="n">
        <v>102728</v>
      </c>
      <c r="H1802" s="401" t="s">
        <v>8257</v>
      </c>
      <c r="I1802" s="401" t="s">
        <v>161</v>
      </c>
      <c r="J1802" s="401" t="s">
        <v>6404</v>
      </c>
      <c r="K1802" s="402" t="n">
        <v>17.12</v>
      </c>
      <c r="L1802" s="401" t="s">
        <v>6405</v>
      </c>
    </row>
    <row r="1803" customFormat="false" ht="13.5" hidden="false" customHeight="false" outlineLevel="0" collapsed="false">
      <c r="A1803" s="401" t="s">
        <v>7893</v>
      </c>
      <c r="B1803" s="401" t="s">
        <v>7894</v>
      </c>
      <c r="C1803" s="401" t="s">
        <v>8254</v>
      </c>
      <c r="D1803" s="401" t="s">
        <v>8255</v>
      </c>
      <c r="E1803" s="402"/>
      <c r="F1803" s="401"/>
      <c r="G1803" s="401" t="n">
        <v>102729</v>
      </c>
      <c r="H1803" s="401" t="s">
        <v>8258</v>
      </c>
      <c r="I1803" s="401" t="s">
        <v>161</v>
      </c>
      <c r="J1803" s="401" t="s">
        <v>6404</v>
      </c>
      <c r="K1803" s="402" t="n">
        <v>16.28</v>
      </c>
      <c r="L1803" s="401" t="s">
        <v>6405</v>
      </c>
    </row>
    <row r="1804" customFormat="false" ht="13.5" hidden="false" customHeight="false" outlineLevel="0" collapsed="false">
      <c r="A1804" s="401" t="s">
        <v>7893</v>
      </c>
      <c r="B1804" s="401" t="s">
        <v>7894</v>
      </c>
      <c r="C1804" s="401" t="s">
        <v>8254</v>
      </c>
      <c r="D1804" s="401" t="s">
        <v>8255</v>
      </c>
      <c r="E1804" s="402"/>
      <c r="F1804" s="401"/>
      <c r="G1804" s="401" t="n">
        <v>102730</v>
      </c>
      <c r="H1804" s="401" t="s">
        <v>8259</v>
      </c>
      <c r="I1804" s="401" t="s">
        <v>161</v>
      </c>
      <c r="J1804" s="401" t="s">
        <v>6404</v>
      </c>
      <c r="K1804" s="402" t="n">
        <v>14.62</v>
      </c>
      <c r="L1804" s="401" t="s">
        <v>6405</v>
      </c>
    </row>
    <row r="1805" customFormat="false" ht="13.5" hidden="false" customHeight="false" outlineLevel="0" collapsed="false">
      <c r="A1805" s="401" t="s">
        <v>7893</v>
      </c>
      <c r="B1805" s="401" t="s">
        <v>7894</v>
      </c>
      <c r="C1805" s="401" t="s">
        <v>8254</v>
      </c>
      <c r="D1805" s="401" t="s">
        <v>8255</v>
      </c>
      <c r="E1805" s="402"/>
      <c r="F1805" s="401"/>
      <c r="G1805" s="401" t="n">
        <v>102731</v>
      </c>
      <c r="H1805" s="401" t="s">
        <v>8260</v>
      </c>
      <c r="I1805" s="401" t="s">
        <v>161</v>
      </c>
      <c r="J1805" s="401" t="s">
        <v>6404</v>
      </c>
      <c r="K1805" s="402" t="n">
        <v>12.38</v>
      </c>
      <c r="L1805" s="401" t="s">
        <v>6405</v>
      </c>
    </row>
    <row r="1806" customFormat="false" ht="13.5" hidden="false" customHeight="false" outlineLevel="0" collapsed="false">
      <c r="A1806" s="401" t="s">
        <v>7893</v>
      </c>
      <c r="B1806" s="401" t="s">
        <v>7894</v>
      </c>
      <c r="C1806" s="401" t="s">
        <v>8254</v>
      </c>
      <c r="D1806" s="401" t="s">
        <v>8255</v>
      </c>
      <c r="E1806" s="402"/>
      <c r="F1806" s="401"/>
      <c r="G1806" s="401" t="n">
        <v>102732</v>
      </c>
      <c r="H1806" s="401" t="s">
        <v>8261</v>
      </c>
      <c r="I1806" s="401" t="s">
        <v>161</v>
      </c>
      <c r="J1806" s="401" t="s">
        <v>6404</v>
      </c>
      <c r="K1806" s="402" t="n">
        <v>11.8</v>
      </c>
      <c r="L1806" s="401" t="s">
        <v>6405</v>
      </c>
    </row>
    <row r="1807" customFormat="false" ht="13.5" hidden="false" customHeight="false" outlineLevel="0" collapsed="false">
      <c r="A1807" s="401" t="s">
        <v>7893</v>
      </c>
      <c r="B1807" s="401" t="s">
        <v>7894</v>
      </c>
      <c r="C1807" s="401" t="s">
        <v>8254</v>
      </c>
      <c r="D1807" s="401" t="s">
        <v>8255</v>
      </c>
      <c r="E1807" s="402"/>
      <c r="F1807" s="401"/>
      <c r="G1807" s="401" t="n">
        <v>102733</v>
      </c>
      <c r="H1807" s="401" t="s">
        <v>8262</v>
      </c>
      <c r="I1807" s="401" t="s">
        <v>161</v>
      </c>
      <c r="J1807" s="401" t="s">
        <v>6404</v>
      </c>
      <c r="K1807" s="402" t="n">
        <v>13.29</v>
      </c>
      <c r="L1807" s="401" t="s">
        <v>6405</v>
      </c>
    </row>
    <row r="1808" customFormat="false" ht="13.5" hidden="false" customHeight="false" outlineLevel="0" collapsed="false">
      <c r="A1808" s="401" t="s">
        <v>7893</v>
      </c>
      <c r="B1808" s="401" t="s">
        <v>7894</v>
      </c>
      <c r="C1808" s="401" t="s">
        <v>8254</v>
      </c>
      <c r="D1808" s="401" t="s">
        <v>8255</v>
      </c>
      <c r="E1808" s="402"/>
      <c r="F1808" s="401"/>
      <c r="G1808" s="401" t="n">
        <v>102734</v>
      </c>
      <c r="H1808" s="401" t="s">
        <v>8263</v>
      </c>
      <c r="I1808" s="401" t="s">
        <v>161</v>
      </c>
      <c r="J1808" s="401" t="s">
        <v>6404</v>
      </c>
      <c r="K1808" s="402" t="n">
        <v>16.25</v>
      </c>
      <c r="L1808" s="401" t="s">
        <v>6405</v>
      </c>
    </row>
    <row r="1809" customFormat="false" ht="13.5" hidden="false" customHeight="false" outlineLevel="0" collapsed="false">
      <c r="A1809" s="401" t="s">
        <v>7893</v>
      </c>
      <c r="B1809" s="401" t="s">
        <v>7894</v>
      </c>
      <c r="C1809" s="401" t="s">
        <v>8254</v>
      </c>
      <c r="D1809" s="401" t="s">
        <v>8255</v>
      </c>
      <c r="E1809" s="402"/>
      <c r="F1809" s="401"/>
      <c r="G1809" s="401" t="n">
        <v>102735</v>
      </c>
      <c r="H1809" s="401" t="s">
        <v>8264</v>
      </c>
      <c r="I1809" s="401" t="s">
        <v>161</v>
      </c>
      <c r="J1809" s="401" t="s">
        <v>6404</v>
      </c>
      <c r="K1809" s="402" t="n">
        <v>15.52</v>
      </c>
      <c r="L1809" s="401" t="s">
        <v>6405</v>
      </c>
    </row>
    <row r="1810" customFormat="false" ht="13.5" hidden="false" customHeight="false" outlineLevel="0" collapsed="false">
      <c r="A1810" s="401" t="s">
        <v>7893</v>
      </c>
      <c r="B1810" s="401" t="s">
        <v>7894</v>
      </c>
      <c r="C1810" s="401" t="s">
        <v>8254</v>
      </c>
      <c r="D1810" s="401" t="s">
        <v>8255</v>
      </c>
      <c r="E1810" s="402"/>
      <c r="F1810" s="401"/>
      <c r="G1810" s="401" t="n">
        <v>102736</v>
      </c>
      <c r="H1810" s="401" t="s">
        <v>8265</v>
      </c>
      <c r="I1810" s="401" t="s">
        <v>122</v>
      </c>
      <c r="J1810" s="401" t="s">
        <v>6404</v>
      </c>
      <c r="K1810" s="402" t="n">
        <v>575.56</v>
      </c>
      <c r="L1810" s="401" t="s">
        <v>6405</v>
      </c>
    </row>
    <row r="1811" customFormat="false" ht="13.5" hidden="false" customHeight="false" outlineLevel="0" collapsed="false">
      <c r="A1811" s="401" t="s">
        <v>7893</v>
      </c>
      <c r="B1811" s="401" t="s">
        <v>7894</v>
      </c>
      <c r="C1811" s="401" t="s">
        <v>8254</v>
      </c>
      <c r="D1811" s="401" t="s">
        <v>8255</v>
      </c>
      <c r="E1811" s="402"/>
      <c r="F1811" s="401"/>
      <c r="G1811" s="401" t="n">
        <v>102737</v>
      </c>
      <c r="H1811" s="401" t="s">
        <v>8266</v>
      </c>
      <c r="I1811" s="401" t="s">
        <v>45</v>
      </c>
      <c r="J1811" s="401" t="s">
        <v>6404</v>
      </c>
      <c r="K1811" s="402" t="n">
        <v>1132.19</v>
      </c>
      <c r="L1811" s="401" t="s">
        <v>6405</v>
      </c>
    </row>
    <row r="1812" customFormat="false" ht="13.5" hidden="false" customHeight="false" outlineLevel="0" collapsed="false">
      <c r="A1812" s="401" t="s">
        <v>7893</v>
      </c>
      <c r="B1812" s="401" t="s">
        <v>7894</v>
      </c>
      <c r="C1812" s="401" t="s">
        <v>8254</v>
      </c>
      <c r="D1812" s="401" t="s">
        <v>8255</v>
      </c>
      <c r="E1812" s="402"/>
      <c r="F1812" s="401"/>
      <c r="G1812" s="401" t="n">
        <v>102738</v>
      </c>
      <c r="H1812" s="401" t="s">
        <v>8267</v>
      </c>
      <c r="I1812" s="401" t="s">
        <v>45</v>
      </c>
      <c r="J1812" s="401" t="s">
        <v>6404</v>
      </c>
      <c r="K1812" s="402" t="n">
        <v>2323.9</v>
      </c>
      <c r="L1812" s="401" t="s">
        <v>6405</v>
      </c>
    </row>
    <row r="1813" customFormat="false" ht="13.5" hidden="false" customHeight="false" outlineLevel="0" collapsed="false">
      <c r="A1813" s="401" t="s">
        <v>7893</v>
      </c>
      <c r="B1813" s="401" t="s">
        <v>7894</v>
      </c>
      <c r="C1813" s="401" t="s">
        <v>8254</v>
      </c>
      <c r="D1813" s="401" t="s">
        <v>8255</v>
      </c>
      <c r="E1813" s="402"/>
      <c r="F1813" s="401"/>
      <c r="G1813" s="401" t="n">
        <v>102739</v>
      </c>
      <c r="H1813" s="401" t="s">
        <v>8268</v>
      </c>
      <c r="I1813" s="401" t="s">
        <v>45</v>
      </c>
      <c r="J1813" s="401" t="s">
        <v>6404</v>
      </c>
      <c r="K1813" s="402" t="n">
        <v>3895.29</v>
      </c>
      <c r="L1813" s="401" t="s">
        <v>6405</v>
      </c>
    </row>
    <row r="1814" customFormat="false" ht="13.5" hidden="false" customHeight="false" outlineLevel="0" collapsed="false">
      <c r="A1814" s="401" t="s">
        <v>7893</v>
      </c>
      <c r="B1814" s="401" t="s">
        <v>7894</v>
      </c>
      <c r="C1814" s="401" t="s">
        <v>8254</v>
      </c>
      <c r="D1814" s="401" t="s">
        <v>8255</v>
      </c>
      <c r="E1814" s="402"/>
      <c r="F1814" s="401"/>
      <c r="G1814" s="401" t="n">
        <v>102740</v>
      </c>
      <c r="H1814" s="401" t="s">
        <v>8269</v>
      </c>
      <c r="I1814" s="401" t="s">
        <v>45</v>
      </c>
      <c r="J1814" s="401" t="s">
        <v>6404</v>
      </c>
      <c r="K1814" s="402" t="n">
        <v>5844.39</v>
      </c>
      <c r="L1814" s="401" t="s">
        <v>6405</v>
      </c>
    </row>
    <row r="1815" customFormat="false" ht="13.5" hidden="false" customHeight="false" outlineLevel="0" collapsed="false">
      <c r="A1815" s="401" t="s">
        <v>7893</v>
      </c>
      <c r="B1815" s="401" t="s">
        <v>7894</v>
      </c>
      <c r="C1815" s="401" t="s">
        <v>8254</v>
      </c>
      <c r="D1815" s="401" t="s">
        <v>8255</v>
      </c>
      <c r="E1815" s="402"/>
      <c r="F1815" s="401"/>
      <c r="G1815" s="401" t="n">
        <v>102741</v>
      </c>
      <c r="H1815" s="401" t="s">
        <v>8270</v>
      </c>
      <c r="I1815" s="401" t="s">
        <v>45</v>
      </c>
      <c r="J1815" s="401" t="s">
        <v>6404</v>
      </c>
      <c r="K1815" s="402" t="n">
        <v>8211.02</v>
      </c>
      <c r="L1815" s="401" t="s">
        <v>6405</v>
      </c>
    </row>
    <row r="1816" customFormat="false" ht="13.5" hidden="false" customHeight="false" outlineLevel="0" collapsed="false">
      <c r="A1816" s="401" t="s">
        <v>7893</v>
      </c>
      <c r="B1816" s="401" t="s">
        <v>7894</v>
      </c>
      <c r="C1816" s="401" t="s">
        <v>8254</v>
      </c>
      <c r="D1816" s="401" t="s">
        <v>8255</v>
      </c>
      <c r="E1816" s="402"/>
      <c r="F1816" s="401"/>
      <c r="G1816" s="401" t="n">
        <v>102742</v>
      </c>
      <c r="H1816" s="401" t="s">
        <v>8271</v>
      </c>
      <c r="I1816" s="401" t="s">
        <v>45</v>
      </c>
      <c r="J1816" s="401" t="s">
        <v>6404</v>
      </c>
      <c r="K1816" s="402" t="n">
        <v>14232.74</v>
      </c>
      <c r="L1816" s="401" t="s">
        <v>6405</v>
      </c>
    </row>
    <row r="1817" customFormat="false" ht="13.5" hidden="false" customHeight="false" outlineLevel="0" collapsed="false">
      <c r="A1817" s="401" t="s">
        <v>7893</v>
      </c>
      <c r="B1817" s="401" t="s">
        <v>7894</v>
      </c>
      <c r="C1817" s="401" t="s">
        <v>8254</v>
      </c>
      <c r="D1817" s="401" t="s">
        <v>8255</v>
      </c>
      <c r="E1817" s="402"/>
      <c r="F1817" s="401"/>
      <c r="G1817" s="401" t="n">
        <v>102743</v>
      </c>
      <c r="H1817" s="401" t="s">
        <v>8272</v>
      </c>
      <c r="I1817" s="401" t="s">
        <v>45</v>
      </c>
      <c r="J1817" s="401" t="s">
        <v>6404</v>
      </c>
      <c r="K1817" s="402" t="n">
        <v>4725.1</v>
      </c>
      <c r="L1817" s="401" t="s">
        <v>6405</v>
      </c>
    </row>
    <row r="1818" customFormat="false" ht="13.5" hidden="false" customHeight="false" outlineLevel="0" collapsed="false">
      <c r="A1818" s="401" t="s">
        <v>7893</v>
      </c>
      <c r="B1818" s="401" t="s">
        <v>7894</v>
      </c>
      <c r="C1818" s="401" t="s">
        <v>8254</v>
      </c>
      <c r="D1818" s="401" t="s">
        <v>8255</v>
      </c>
      <c r="E1818" s="402"/>
      <c r="F1818" s="401"/>
      <c r="G1818" s="401" t="n">
        <v>102744</v>
      </c>
      <c r="H1818" s="401" t="s">
        <v>8273</v>
      </c>
      <c r="I1818" s="401" t="s">
        <v>45</v>
      </c>
      <c r="J1818" s="401" t="s">
        <v>6404</v>
      </c>
      <c r="K1818" s="402" t="n">
        <v>7085.28</v>
      </c>
      <c r="L1818" s="401" t="s">
        <v>6405</v>
      </c>
    </row>
    <row r="1819" customFormat="false" ht="13.5" hidden="false" customHeight="false" outlineLevel="0" collapsed="false">
      <c r="A1819" s="401" t="s">
        <v>7893</v>
      </c>
      <c r="B1819" s="401" t="s">
        <v>7894</v>
      </c>
      <c r="C1819" s="401" t="s">
        <v>8254</v>
      </c>
      <c r="D1819" s="401" t="s">
        <v>8255</v>
      </c>
      <c r="E1819" s="402"/>
      <c r="F1819" s="401"/>
      <c r="G1819" s="401" t="n">
        <v>102745</v>
      </c>
      <c r="H1819" s="401" t="s">
        <v>8274</v>
      </c>
      <c r="I1819" s="401" t="s">
        <v>45</v>
      </c>
      <c r="J1819" s="401" t="s">
        <v>6404</v>
      </c>
      <c r="K1819" s="402" t="n">
        <v>9967.97</v>
      </c>
      <c r="L1819" s="401" t="s">
        <v>6405</v>
      </c>
    </row>
    <row r="1820" customFormat="false" ht="13.5" hidden="false" customHeight="false" outlineLevel="0" collapsed="false">
      <c r="A1820" s="401" t="s">
        <v>7893</v>
      </c>
      <c r="B1820" s="401" t="s">
        <v>7894</v>
      </c>
      <c r="C1820" s="401" t="s">
        <v>8254</v>
      </c>
      <c r="D1820" s="401" t="s">
        <v>8255</v>
      </c>
      <c r="E1820" s="402"/>
      <c r="F1820" s="401"/>
      <c r="G1820" s="401" t="n">
        <v>102746</v>
      </c>
      <c r="H1820" s="401" t="s">
        <v>8275</v>
      </c>
      <c r="I1820" s="401" t="s">
        <v>45</v>
      </c>
      <c r="J1820" s="401" t="s">
        <v>6404</v>
      </c>
      <c r="K1820" s="402" t="n">
        <v>17299.72</v>
      </c>
      <c r="L1820" s="401" t="s">
        <v>6405</v>
      </c>
    </row>
    <row r="1821" customFormat="false" ht="13.5" hidden="false" customHeight="false" outlineLevel="0" collapsed="false">
      <c r="A1821" s="401" t="s">
        <v>7893</v>
      </c>
      <c r="B1821" s="401" t="s">
        <v>7894</v>
      </c>
      <c r="C1821" s="401" t="s">
        <v>8254</v>
      </c>
      <c r="D1821" s="401" t="s">
        <v>8255</v>
      </c>
      <c r="E1821" s="402"/>
      <c r="F1821" s="401"/>
      <c r="G1821" s="401" t="n">
        <v>102747</v>
      </c>
      <c r="H1821" s="401" t="s">
        <v>8276</v>
      </c>
      <c r="I1821" s="401" t="s">
        <v>45</v>
      </c>
      <c r="J1821" s="401" t="s">
        <v>6404</v>
      </c>
      <c r="K1821" s="402" t="n">
        <v>8805.56</v>
      </c>
      <c r="L1821" s="401" t="s">
        <v>6405</v>
      </c>
    </row>
    <row r="1822" customFormat="false" ht="13.5" hidden="false" customHeight="false" outlineLevel="0" collapsed="false">
      <c r="A1822" s="401" t="s">
        <v>7893</v>
      </c>
      <c r="B1822" s="401" t="s">
        <v>7894</v>
      </c>
      <c r="C1822" s="401" t="s">
        <v>8254</v>
      </c>
      <c r="D1822" s="401" t="s">
        <v>8255</v>
      </c>
      <c r="E1822" s="402"/>
      <c r="F1822" s="401"/>
      <c r="G1822" s="401" t="n">
        <v>102748</v>
      </c>
      <c r="H1822" s="401" t="s">
        <v>8277</v>
      </c>
      <c r="I1822" s="401" t="s">
        <v>45</v>
      </c>
      <c r="J1822" s="401" t="s">
        <v>6404</v>
      </c>
      <c r="K1822" s="402" t="n">
        <v>12333.66</v>
      </c>
      <c r="L1822" s="401" t="s">
        <v>6405</v>
      </c>
    </row>
    <row r="1823" customFormat="false" ht="13.5" hidden="false" customHeight="false" outlineLevel="0" collapsed="false">
      <c r="A1823" s="401" t="s">
        <v>7893</v>
      </c>
      <c r="B1823" s="401" t="s">
        <v>7894</v>
      </c>
      <c r="C1823" s="401" t="s">
        <v>8254</v>
      </c>
      <c r="D1823" s="401" t="s">
        <v>8255</v>
      </c>
      <c r="E1823" s="402"/>
      <c r="F1823" s="401"/>
      <c r="G1823" s="401" t="n">
        <v>102749</v>
      </c>
      <c r="H1823" s="401" t="s">
        <v>8278</v>
      </c>
      <c r="I1823" s="401" t="s">
        <v>45</v>
      </c>
      <c r="J1823" s="401" t="s">
        <v>6404</v>
      </c>
      <c r="K1823" s="402" t="n">
        <v>21199.76</v>
      </c>
      <c r="L1823" s="401" t="s">
        <v>6405</v>
      </c>
    </row>
    <row r="1824" customFormat="false" ht="13.5" hidden="false" customHeight="false" outlineLevel="0" collapsed="false">
      <c r="A1824" s="401" t="s">
        <v>7893</v>
      </c>
      <c r="B1824" s="401" t="s">
        <v>7894</v>
      </c>
      <c r="C1824" s="401" t="s">
        <v>8254</v>
      </c>
      <c r="D1824" s="401" t="s">
        <v>8255</v>
      </c>
      <c r="E1824" s="402"/>
      <c r="F1824" s="401"/>
      <c r="G1824" s="401" t="n">
        <v>102750</v>
      </c>
      <c r="H1824" s="401" t="s">
        <v>8279</v>
      </c>
      <c r="I1824" s="401" t="s">
        <v>45</v>
      </c>
      <c r="J1824" s="401" t="s">
        <v>6404</v>
      </c>
      <c r="K1824" s="402" t="n">
        <v>2835.98</v>
      </c>
      <c r="L1824" s="401" t="s">
        <v>6405</v>
      </c>
    </row>
    <row r="1825" customFormat="false" ht="13.5" hidden="false" customHeight="false" outlineLevel="0" collapsed="false">
      <c r="A1825" s="401" t="s">
        <v>7893</v>
      </c>
      <c r="B1825" s="401" t="s">
        <v>7894</v>
      </c>
      <c r="C1825" s="401" t="s">
        <v>8254</v>
      </c>
      <c r="D1825" s="401" t="s">
        <v>8255</v>
      </c>
      <c r="E1825" s="402"/>
      <c r="F1825" s="401"/>
      <c r="G1825" s="401" t="n">
        <v>102751</v>
      </c>
      <c r="H1825" s="401" t="s">
        <v>8280</v>
      </c>
      <c r="I1825" s="401" t="s">
        <v>45</v>
      </c>
      <c r="J1825" s="401" t="s">
        <v>6404</v>
      </c>
      <c r="K1825" s="402" t="n">
        <v>4937.26</v>
      </c>
      <c r="L1825" s="401" t="s">
        <v>6405</v>
      </c>
    </row>
    <row r="1826" customFormat="false" ht="13.5" hidden="false" customHeight="false" outlineLevel="0" collapsed="false">
      <c r="A1826" s="401" t="s">
        <v>7893</v>
      </c>
      <c r="B1826" s="401" t="s">
        <v>7894</v>
      </c>
      <c r="C1826" s="401" t="s">
        <v>8254</v>
      </c>
      <c r="D1826" s="401" t="s">
        <v>8255</v>
      </c>
      <c r="E1826" s="402"/>
      <c r="F1826" s="401"/>
      <c r="G1826" s="401" t="n">
        <v>102752</v>
      </c>
      <c r="H1826" s="401" t="s">
        <v>8281</v>
      </c>
      <c r="I1826" s="401" t="s">
        <v>45</v>
      </c>
      <c r="J1826" s="401" t="s">
        <v>6404</v>
      </c>
      <c r="K1826" s="402" t="n">
        <v>7877.82</v>
      </c>
      <c r="L1826" s="401" t="s">
        <v>6405</v>
      </c>
    </row>
    <row r="1827" customFormat="false" ht="13.5" hidden="false" customHeight="false" outlineLevel="0" collapsed="false">
      <c r="A1827" s="401" t="s">
        <v>7893</v>
      </c>
      <c r="B1827" s="401" t="s">
        <v>7894</v>
      </c>
      <c r="C1827" s="401" t="s">
        <v>8254</v>
      </c>
      <c r="D1827" s="401" t="s">
        <v>8255</v>
      </c>
      <c r="E1827" s="402"/>
      <c r="F1827" s="401"/>
      <c r="G1827" s="401" t="n">
        <v>102753</v>
      </c>
      <c r="H1827" s="401" t="s">
        <v>8282</v>
      </c>
      <c r="I1827" s="401" t="s">
        <v>45</v>
      </c>
      <c r="J1827" s="401" t="s">
        <v>6404</v>
      </c>
      <c r="K1827" s="402" t="n">
        <v>11677.09</v>
      </c>
      <c r="L1827" s="401" t="s">
        <v>6405</v>
      </c>
    </row>
    <row r="1828" customFormat="false" ht="13.5" hidden="false" customHeight="false" outlineLevel="0" collapsed="false">
      <c r="A1828" s="401" t="s">
        <v>7893</v>
      </c>
      <c r="B1828" s="401" t="s">
        <v>7894</v>
      </c>
      <c r="C1828" s="401" t="s">
        <v>8254</v>
      </c>
      <c r="D1828" s="401" t="s">
        <v>8255</v>
      </c>
      <c r="E1828" s="402"/>
      <c r="F1828" s="401"/>
      <c r="G1828" s="401" t="n">
        <v>102754</v>
      </c>
      <c r="H1828" s="401" t="s">
        <v>8283</v>
      </c>
      <c r="I1828" s="401" t="s">
        <v>45</v>
      </c>
      <c r="J1828" s="401" t="s">
        <v>6404</v>
      </c>
      <c r="K1828" s="402" t="n">
        <v>22229.15</v>
      </c>
      <c r="L1828" s="401" t="s">
        <v>6405</v>
      </c>
    </row>
    <row r="1829" customFormat="false" ht="13.5" hidden="false" customHeight="false" outlineLevel="0" collapsed="false">
      <c r="A1829" s="401" t="s">
        <v>7893</v>
      </c>
      <c r="B1829" s="401" t="s">
        <v>7894</v>
      </c>
      <c r="C1829" s="401" t="s">
        <v>8254</v>
      </c>
      <c r="D1829" s="401" t="s">
        <v>8255</v>
      </c>
      <c r="E1829" s="402"/>
      <c r="F1829" s="401"/>
      <c r="G1829" s="401" t="n">
        <v>102755</v>
      </c>
      <c r="H1829" s="401" t="s">
        <v>8284</v>
      </c>
      <c r="I1829" s="401" t="s">
        <v>45</v>
      </c>
      <c r="J1829" s="401" t="s">
        <v>6404</v>
      </c>
      <c r="K1829" s="402" t="n">
        <v>11020.53</v>
      </c>
      <c r="L1829" s="401" t="s">
        <v>6405</v>
      </c>
    </row>
    <row r="1830" customFormat="false" ht="13.5" hidden="false" customHeight="false" outlineLevel="0" collapsed="false">
      <c r="A1830" s="401" t="s">
        <v>7893</v>
      </c>
      <c r="B1830" s="401" t="s">
        <v>7894</v>
      </c>
      <c r="C1830" s="401" t="s">
        <v>8254</v>
      </c>
      <c r="D1830" s="401" t="s">
        <v>8255</v>
      </c>
      <c r="E1830" s="402"/>
      <c r="F1830" s="401"/>
      <c r="G1830" s="401" t="n">
        <v>102756</v>
      </c>
      <c r="H1830" s="401" t="s">
        <v>8285</v>
      </c>
      <c r="I1830" s="401" t="s">
        <v>45</v>
      </c>
      <c r="J1830" s="401" t="s">
        <v>6404</v>
      </c>
      <c r="K1830" s="402" t="n">
        <v>16387.16</v>
      </c>
      <c r="L1830" s="401" t="s">
        <v>6405</v>
      </c>
    </row>
    <row r="1831" customFormat="false" ht="13.5" hidden="false" customHeight="false" outlineLevel="0" collapsed="false">
      <c r="A1831" s="401" t="s">
        <v>7893</v>
      </c>
      <c r="B1831" s="401" t="s">
        <v>7894</v>
      </c>
      <c r="C1831" s="401" t="s">
        <v>8254</v>
      </c>
      <c r="D1831" s="401" t="s">
        <v>8255</v>
      </c>
      <c r="E1831" s="402"/>
      <c r="F1831" s="401"/>
      <c r="G1831" s="401" t="n">
        <v>102757</v>
      </c>
      <c r="H1831" s="401" t="s">
        <v>8286</v>
      </c>
      <c r="I1831" s="401" t="s">
        <v>45</v>
      </c>
      <c r="J1831" s="401" t="s">
        <v>6404</v>
      </c>
      <c r="K1831" s="402" t="n">
        <v>30525.32</v>
      </c>
      <c r="L1831" s="401" t="s">
        <v>6405</v>
      </c>
    </row>
    <row r="1832" customFormat="false" ht="13.5" hidden="false" customHeight="false" outlineLevel="0" collapsed="false">
      <c r="A1832" s="401" t="s">
        <v>7893</v>
      </c>
      <c r="B1832" s="401" t="s">
        <v>7894</v>
      </c>
      <c r="C1832" s="401" t="s">
        <v>8254</v>
      </c>
      <c r="D1832" s="401" t="s">
        <v>8255</v>
      </c>
      <c r="E1832" s="402"/>
      <c r="F1832" s="401"/>
      <c r="G1832" s="401" t="n">
        <v>102758</v>
      </c>
      <c r="H1832" s="401" t="s">
        <v>8287</v>
      </c>
      <c r="I1832" s="401" t="s">
        <v>45</v>
      </c>
      <c r="J1832" s="401" t="s">
        <v>6404</v>
      </c>
      <c r="K1832" s="402" t="n">
        <v>14178.83</v>
      </c>
      <c r="L1832" s="401" t="s">
        <v>6405</v>
      </c>
    </row>
    <row r="1833" customFormat="false" ht="13.5" hidden="false" customHeight="false" outlineLevel="0" collapsed="false">
      <c r="A1833" s="401" t="s">
        <v>7893</v>
      </c>
      <c r="B1833" s="401" t="s">
        <v>7894</v>
      </c>
      <c r="C1833" s="401" t="s">
        <v>8254</v>
      </c>
      <c r="D1833" s="401" t="s">
        <v>8255</v>
      </c>
      <c r="E1833" s="402"/>
      <c r="F1833" s="401"/>
      <c r="G1833" s="401" t="n">
        <v>102759</v>
      </c>
      <c r="H1833" s="401" t="s">
        <v>8288</v>
      </c>
      <c r="I1833" s="401" t="s">
        <v>45</v>
      </c>
      <c r="J1833" s="401" t="s">
        <v>6404</v>
      </c>
      <c r="K1833" s="402" t="n">
        <v>21120.95</v>
      </c>
      <c r="L1833" s="401" t="s">
        <v>6405</v>
      </c>
    </row>
    <row r="1834" customFormat="false" ht="13.5" hidden="false" customHeight="false" outlineLevel="0" collapsed="false">
      <c r="A1834" s="401" t="s">
        <v>7893</v>
      </c>
      <c r="B1834" s="401" t="s">
        <v>7894</v>
      </c>
      <c r="C1834" s="401" t="s">
        <v>8254</v>
      </c>
      <c r="D1834" s="401" t="s">
        <v>8255</v>
      </c>
      <c r="E1834" s="402"/>
      <c r="F1834" s="401"/>
      <c r="G1834" s="401" t="n">
        <v>102760</v>
      </c>
      <c r="H1834" s="401" t="s">
        <v>8289</v>
      </c>
      <c r="I1834" s="401" t="s">
        <v>45</v>
      </c>
      <c r="J1834" s="401" t="s">
        <v>6404</v>
      </c>
      <c r="K1834" s="402" t="n">
        <v>38979.54</v>
      </c>
      <c r="L1834" s="401" t="s">
        <v>6405</v>
      </c>
    </row>
    <row r="1835" customFormat="false" ht="13.5" hidden="false" customHeight="false" outlineLevel="0" collapsed="false">
      <c r="A1835" s="401" t="s">
        <v>7893</v>
      </c>
      <c r="B1835" s="401" t="s">
        <v>7894</v>
      </c>
      <c r="C1835" s="401" t="s">
        <v>8254</v>
      </c>
      <c r="D1835" s="401" t="s">
        <v>8255</v>
      </c>
      <c r="E1835" s="402"/>
      <c r="F1835" s="401"/>
      <c r="G1835" s="401" t="n">
        <v>102761</v>
      </c>
      <c r="H1835" s="401" t="s">
        <v>8290</v>
      </c>
      <c r="I1835" s="401" t="s">
        <v>45</v>
      </c>
      <c r="J1835" s="401" t="s">
        <v>6404</v>
      </c>
      <c r="K1835" s="402" t="n">
        <v>13470.38</v>
      </c>
      <c r="L1835" s="401" t="s">
        <v>6405</v>
      </c>
    </row>
    <row r="1836" customFormat="false" ht="13.5" hidden="false" customHeight="false" outlineLevel="0" collapsed="false">
      <c r="A1836" s="401" t="s">
        <v>7893</v>
      </c>
      <c r="B1836" s="401" t="s">
        <v>7894</v>
      </c>
      <c r="C1836" s="401" t="s">
        <v>8254</v>
      </c>
      <c r="D1836" s="401" t="s">
        <v>8255</v>
      </c>
      <c r="E1836" s="402"/>
      <c r="F1836" s="401"/>
      <c r="G1836" s="401" t="n">
        <v>102762</v>
      </c>
      <c r="H1836" s="401" t="s">
        <v>8291</v>
      </c>
      <c r="I1836" s="401" t="s">
        <v>45</v>
      </c>
      <c r="J1836" s="401" t="s">
        <v>6404</v>
      </c>
      <c r="K1836" s="402" t="n">
        <v>20888.76</v>
      </c>
      <c r="L1836" s="401" t="s">
        <v>6405</v>
      </c>
    </row>
    <row r="1837" customFormat="false" ht="13.5" hidden="false" customHeight="false" outlineLevel="0" collapsed="false">
      <c r="A1837" s="401" t="s">
        <v>7893</v>
      </c>
      <c r="B1837" s="401" t="s">
        <v>7894</v>
      </c>
      <c r="C1837" s="401" t="s">
        <v>8254</v>
      </c>
      <c r="D1837" s="401" t="s">
        <v>8255</v>
      </c>
      <c r="E1837" s="402"/>
      <c r="F1837" s="401"/>
      <c r="G1837" s="401" t="n">
        <v>102763</v>
      </c>
      <c r="H1837" s="401" t="s">
        <v>8292</v>
      </c>
      <c r="I1837" s="401" t="s">
        <v>45</v>
      </c>
      <c r="J1837" s="401" t="s">
        <v>6404</v>
      </c>
      <c r="K1837" s="402" t="n">
        <v>29144.72</v>
      </c>
      <c r="L1837" s="401" t="s">
        <v>6405</v>
      </c>
    </row>
    <row r="1838" customFormat="false" ht="13.5" hidden="false" customHeight="false" outlineLevel="0" collapsed="false">
      <c r="A1838" s="401" t="s">
        <v>7893</v>
      </c>
      <c r="B1838" s="401" t="s">
        <v>7894</v>
      </c>
      <c r="C1838" s="401" t="s">
        <v>8254</v>
      </c>
      <c r="D1838" s="401" t="s">
        <v>8255</v>
      </c>
      <c r="E1838" s="402"/>
      <c r="F1838" s="401"/>
      <c r="G1838" s="401" t="n">
        <v>102764</v>
      </c>
      <c r="H1838" s="401" t="s">
        <v>8293</v>
      </c>
      <c r="I1838" s="401" t="s">
        <v>45</v>
      </c>
      <c r="J1838" s="401" t="s">
        <v>6404</v>
      </c>
      <c r="K1838" s="402" t="n">
        <v>41290.22</v>
      </c>
      <c r="L1838" s="401" t="s">
        <v>6405</v>
      </c>
    </row>
    <row r="1839" customFormat="false" ht="13.5" hidden="false" customHeight="false" outlineLevel="0" collapsed="false">
      <c r="A1839" s="401" t="s">
        <v>7893</v>
      </c>
      <c r="B1839" s="401" t="s">
        <v>7894</v>
      </c>
      <c r="C1839" s="401" t="s">
        <v>8254</v>
      </c>
      <c r="D1839" s="401" t="s">
        <v>8255</v>
      </c>
      <c r="E1839" s="402"/>
      <c r="F1839" s="401"/>
      <c r="G1839" s="401" t="n">
        <v>102765</v>
      </c>
      <c r="H1839" s="401" t="s">
        <v>8294</v>
      </c>
      <c r="I1839" s="401" t="s">
        <v>45</v>
      </c>
      <c r="J1839" s="401" t="s">
        <v>6404</v>
      </c>
      <c r="K1839" s="402" t="n">
        <v>16744.5</v>
      </c>
      <c r="L1839" s="401" t="s">
        <v>6405</v>
      </c>
    </row>
    <row r="1840" customFormat="false" ht="13.5" hidden="false" customHeight="false" outlineLevel="0" collapsed="false">
      <c r="A1840" s="401" t="s">
        <v>7893</v>
      </c>
      <c r="B1840" s="401" t="s">
        <v>7894</v>
      </c>
      <c r="C1840" s="401" t="s">
        <v>8254</v>
      </c>
      <c r="D1840" s="401" t="s">
        <v>8255</v>
      </c>
      <c r="E1840" s="402"/>
      <c r="F1840" s="401"/>
      <c r="G1840" s="401" t="n">
        <v>102766</v>
      </c>
      <c r="H1840" s="401" t="s">
        <v>8295</v>
      </c>
      <c r="I1840" s="401" t="s">
        <v>45</v>
      </c>
      <c r="J1840" s="401" t="s">
        <v>6404</v>
      </c>
      <c r="K1840" s="402" t="n">
        <v>25335.92</v>
      </c>
      <c r="L1840" s="401" t="s">
        <v>6405</v>
      </c>
    </row>
    <row r="1841" customFormat="false" ht="13.5" hidden="false" customHeight="false" outlineLevel="0" collapsed="false">
      <c r="A1841" s="401" t="s">
        <v>7893</v>
      </c>
      <c r="B1841" s="401" t="s">
        <v>7894</v>
      </c>
      <c r="C1841" s="401" t="s">
        <v>8254</v>
      </c>
      <c r="D1841" s="401" t="s">
        <v>8255</v>
      </c>
      <c r="E1841" s="402"/>
      <c r="F1841" s="401"/>
      <c r="G1841" s="401" t="n">
        <v>102767</v>
      </c>
      <c r="H1841" s="401" t="s">
        <v>8296</v>
      </c>
      <c r="I1841" s="401" t="s">
        <v>45</v>
      </c>
      <c r="J1841" s="401" t="s">
        <v>6404</v>
      </c>
      <c r="K1841" s="402" t="n">
        <v>35647.3</v>
      </c>
      <c r="L1841" s="401" t="s">
        <v>6405</v>
      </c>
    </row>
    <row r="1842" customFormat="false" ht="13.5" hidden="false" customHeight="false" outlineLevel="0" collapsed="false">
      <c r="A1842" s="401" t="s">
        <v>7893</v>
      </c>
      <c r="B1842" s="401" t="s">
        <v>7894</v>
      </c>
      <c r="C1842" s="401" t="s">
        <v>8254</v>
      </c>
      <c r="D1842" s="401" t="s">
        <v>8255</v>
      </c>
      <c r="E1842" s="402"/>
      <c r="F1842" s="401"/>
      <c r="G1842" s="401" t="n">
        <v>102768</v>
      </c>
      <c r="H1842" s="401" t="s">
        <v>8297</v>
      </c>
      <c r="I1842" s="401" t="s">
        <v>45</v>
      </c>
      <c r="J1842" s="401" t="s">
        <v>6404</v>
      </c>
      <c r="K1842" s="402" t="n">
        <v>50084.2</v>
      </c>
      <c r="L1842" s="401" t="s">
        <v>6405</v>
      </c>
    </row>
    <row r="1843" customFormat="false" ht="13.5" hidden="false" customHeight="false" outlineLevel="0" collapsed="false">
      <c r="A1843" s="401" t="s">
        <v>7893</v>
      </c>
      <c r="B1843" s="401" t="s">
        <v>7894</v>
      </c>
      <c r="C1843" s="401" t="s">
        <v>8254</v>
      </c>
      <c r="D1843" s="401" t="s">
        <v>8255</v>
      </c>
      <c r="E1843" s="402"/>
      <c r="F1843" s="401"/>
      <c r="G1843" s="401" t="n">
        <v>102769</v>
      </c>
      <c r="H1843" s="401" t="s">
        <v>8298</v>
      </c>
      <c r="I1843" s="401" t="s">
        <v>45</v>
      </c>
      <c r="J1843" s="401" t="s">
        <v>6404</v>
      </c>
      <c r="K1843" s="402" t="n">
        <v>19363.68</v>
      </c>
      <c r="L1843" s="401" t="s">
        <v>6405</v>
      </c>
    </row>
    <row r="1844" customFormat="false" ht="13.5" hidden="false" customHeight="false" outlineLevel="0" collapsed="false">
      <c r="A1844" s="401" t="s">
        <v>7893</v>
      </c>
      <c r="B1844" s="401" t="s">
        <v>7894</v>
      </c>
      <c r="C1844" s="401" t="s">
        <v>8254</v>
      </c>
      <c r="D1844" s="401" t="s">
        <v>8255</v>
      </c>
      <c r="E1844" s="402"/>
      <c r="F1844" s="401"/>
      <c r="G1844" s="401" t="n">
        <v>102770</v>
      </c>
      <c r="H1844" s="401" t="s">
        <v>8299</v>
      </c>
      <c r="I1844" s="401" t="s">
        <v>45</v>
      </c>
      <c r="J1844" s="401" t="s">
        <v>6404</v>
      </c>
      <c r="K1844" s="402" t="n">
        <v>29848.18</v>
      </c>
      <c r="L1844" s="401" t="s">
        <v>6405</v>
      </c>
    </row>
    <row r="1845" customFormat="false" ht="13.5" hidden="false" customHeight="false" outlineLevel="0" collapsed="false">
      <c r="A1845" s="401" t="s">
        <v>7893</v>
      </c>
      <c r="B1845" s="401" t="s">
        <v>7894</v>
      </c>
      <c r="C1845" s="401" t="s">
        <v>8254</v>
      </c>
      <c r="D1845" s="401" t="s">
        <v>8255</v>
      </c>
      <c r="E1845" s="402"/>
      <c r="F1845" s="401"/>
      <c r="G1845" s="401" t="n">
        <v>102771</v>
      </c>
      <c r="H1845" s="401" t="s">
        <v>8300</v>
      </c>
      <c r="I1845" s="401" t="s">
        <v>45</v>
      </c>
      <c r="J1845" s="401" t="s">
        <v>6404</v>
      </c>
      <c r="K1845" s="402" t="n">
        <v>41973.72</v>
      </c>
      <c r="L1845" s="401" t="s">
        <v>6405</v>
      </c>
    </row>
    <row r="1846" customFormat="false" ht="13.5" hidden="false" customHeight="false" outlineLevel="0" collapsed="false">
      <c r="A1846" s="401" t="s">
        <v>7893</v>
      </c>
      <c r="B1846" s="401" t="s">
        <v>7894</v>
      </c>
      <c r="C1846" s="401" t="s">
        <v>8254</v>
      </c>
      <c r="D1846" s="401" t="s">
        <v>8255</v>
      </c>
      <c r="E1846" s="402"/>
      <c r="F1846" s="401"/>
      <c r="G1846" s="401" t="n">
        <v>102772</v>
      </c>
      <c r="H1846" s="401" t="s">
        <v>8301</v>
      </c>
      <c r="I1846" s="401" t="s">
        <v>45</v>
      </c>
      <c r="J1846" s="401" t="s">
        <v>6404</v>
      </c>
      <c r="K1846" s="402" t="n">
        <v>59512.01</v>
      </c>
      <c r="L1846" s="401" t="s">
        <v>6405</v>
      </c>
    </row>
    <row r="1847" customFormat="false" ht="13.5" hidden="false" customHeight="false" outlineLevel="0" collapsed="false">
      <c r="A1847" s="401" t="s">
        <v>7893</v>
      </c>
      <c r="B1847" s="401" t="s">
        <v>7894</v>
      </c>
      <c r="C1847" s="401" t="s">
        <v>8254</v>
      </c>
      <c r="D1847" s="401" t="s">
        <v>8255</v>
      </c>
      <c r="E1847" s="402"/>
      <c r="F1847" s="401"/>
      <c r="G1847" s="401" t="n">
        <v>102773</v>
      </c>
      <c r="H1847" s="401" t="s">
        <v>8302</v>
      </c>
      <c r="I1847" s="401" t="s">
        <v>45</v>
      </c>
      <c r="J1847" s="401" t="s">
        <v>6404</v>
      </c>
      <c r="K1847" s="402" t="n">
        <v>8458.64</v>
      </c>
      <c r="L1847" s="401" t="s">
        <v>6405</v>
      </c>
    </row>
    <row r="1848" customFormat="false" ht="13.5" hidden="false" customHeight="false" outlineLevel="0" collapsed="false">
      <c r="A1848" s="401" t="s">
        <v>7893</v>
      </c>
      <c r="B1848" s="401" t="s">
        <v>7894</v>
      </c>
      <c r="C1848" s="401" t="s">
        <v>8254</v>
      </c>
      <c r="D1848" s="401" t="s">
        <v>8255</v>
      </c>
      <c r="E1848" s="402"/>
      <c r="F1848" s="401"/>
      <c r="G1848" s="401" t="n">
        <v>102774</v>
      </c>
      <c r="H1848" s="401" t="s">
        <v>8303</v>
      </c>
      <c r="I1848" s="401" t="s">
        <v>45</v>
      </c>
      <c r="J1848" s="401" t="s">
        <v>6404</v>
      </c>
      <c r="K1848" s="402" t="n">
        <v>8458.64</v>
      </c>
      <c r="L1848" s="401" t="s">
        <v>6405</v>
      </c>
    </row>
    <row r="1849" customFormat="false" ht="13.5" hidden="false" customHeight="false" outlineLevel="0" collapsed="false">
      <c r="A1849" s="401" t="s">
        <v>7893</v>
      </c>
      <c r="B1849" s="401" t="s">
        <v>7894</v>
      </c>
      <c r="C1849" s="401" t="s">
        <v>8254</v>
      </c>
      <c r="D1849" s="401" t="s">
        <v>8255</v>
      </c>
      <c r="E1849" s="402"/>
      <c r="F1849" s="401"/>
      <c r="G1849" s="401" t="n">
        <v>102775</v>
      </c>
      <c r="H1849" s="401" t="s">
        <v>8304</v>
      </c>
      <c r="I1849" s="401" t="s">
        <v>45</v>
      </c>
      <c r="J1849" s="401" t="s">
        <v>6404</v>
      </c>
      <c r="K1849" s="402" t="n">
        <v>12714.02</v>
      </c>
      <c r="L1849" s="401" t="s">
        <v>6405</v>
      </c>
    </row>
    <row r="1850" customFormat="false" ht="13.5" hidden="false" customHeight="false" outlineLevel="0" collapsed="false">
      <c r="A1850" s="401" t="s">
        <v>7893</v>
      </c>
      <c r="B1850" s="401" t="s">
        <v>7894</v>
      </c>
      <c r="C1850" s="401" t="s">
        <v>8254</v>
      </c>
      <c r="D1850" s="401" t="s">
        <v>8255</v>
      </c>
      <c r="E1850" s="402"/>
      <c r="F1850" s="401"/>
      <c r="G1850" s="401" t="n">
        <v>102776</v>
      </c>
      <c r="H1850" s="401" t="s">
        <v>8305</v>
      </c>
      <c r="I1850" s="401" t="s">
        <v>45</v>
      </c>
      <c r="J1850" s="401" t="s">
        <v>6404</v>
      </c>
      <c r="K1850" s="402" t="n">
        <v>12714.02</v>
      </c>
      <c r="L1850" s="401" t="s">
        <v>6405</v>
      </c>
    </row>
    <row r="1851" customFormat="false" ht="13.5" hidden="false" customHeight="false" outlineLevel="0" collapsed="false">
      <c r="A1851" s="401" t="s">
        <v>7893</v>
      </c>
      <c r="B1851" s="401" t="s">
        <v>7894</v>
      </c>
      <c r="C1851" s="401" t="s">
        <v>8254</v>
      </c>
      <c r="D1851" s="401" t="s">
        <v>8255</v>
      </c>
      <c r="E1851" s="402"/>
      <c r="F1851" s="401"/>
      <c r="G1851" s="401" t="n">
        <v>102777</v>
      </c>
      <c r="H1851" s="401" t="s">
        <v>8306</v>
      </c>
      <c r="I1851" s="401" t="s">
        <v>45</v>
      </c>
      <c r="J1851" s="401" t="s">
        <v>6404</v>
      </c>
      <c r="K1851" s="402" t="n">
        <v>19299.43</v>
      </c>
      <c r="L1851" s="401" t="s">
        <v>6405</v>
      </c>
    </row>
    <row r="1852" customFormat="false" ht="13.5" hidden="false" customHeight="false" outlineLevel="0" collapsed="false">
      <c r="A1852" s="401" t="s">
        <v>7893</v>
      </c>
      <c r="B1852" s="401" t="s">
        <v>7894</v>
      </c>
      <c r="C1852" s="401" t="s">
        <v>8254</v>
      </c>
      <c r="D1852" s="401" t="s">
        <v>8255</v>
      </c>
      <c r="E1852" s="402"/>
      <c r="F1852" s="401"/>
      <c r="G1852" s="401" t="n">
        <v>102778</v>
      </c>
      <c r="H1852" s="401" t="s">
        <v>8307</v>
      </c>
      <c r="I1852" s="401" t="s">
        <v>45</v>
      </c>
      <c r="J1852" s="401" t="s">
        <v>6404</v>
      </c>
      <c r="K1852" s="402" t="n">
        <v>28866.74</v>
      </c>
      <c r="L1852" s="401" t="s">
        <v>6405</v>
      </c>
    </row>
    <row r="1853" customFormat="false" ht="13.5" hidden="false" customHeight="false" outlineLevel="0" collapsed="false">
      <c r="A1853" s="401" t="s">
        <v>7893</v>
      </c>
      <c r="B1853" s="401" t="s">
        <v>7894</v>
      </c>
      <c r="C1853" s="401" t="s">
        <v>8254</v>
      </c>
      <c r="D1853" s="401" t="s">
        <v>8255</v>
      </c>
      <c r="E1853" s="402"/>
      <c r="F1853" s="401"/>
      <c r="G1853" s="401" t="n">
        <v>102779</v>
      </c>
      <c r="H1853" s="401" t="s">
        <v>8308</v>
      </c>
      <c r="I1853" s="401" t="s">
        <v>45</v>
      </c>
      <c r="J1853" s="401" t="s">
        <v>6404</v>
      </c>
      <c r="K1853" s="402" t="n">
        <v>8458.64</v>
      </c>
      <c r="L1853" s="401" t="s">
        <v>6405</v>
      </c>
    </row>
    <row r="1854" customFormat="false" ht="13.5" hidden="false" customHeight="false" outlineLevel="0" collapsed="false">
      <c r="A1854" s="401" t="s">
        <v>7893</v>
      </c>
      <c r="B1854" s="401" t="s">
        <v>7894</v>
      </c>
      <c r="C1854" s="401" t="s">
        <v>8254</v>
      </c>
      <c r="D1854" s="401" t="s">
        <v>8255</v>
      </c>
      <c r="E1854" s="402"/>
      <c r="F1854" s="401"/>
      <c r="G1854" s="401" t="n">
        <v>102780</v>
      </c>
      <c r="H1854" s="401" t="s">
        <v>8309</v>
      </c>
      <c r="I1854" s="401" t="s">
        <v>45</v>
      </c>
      <c r="J1854" s="401" t="s">
        <v>6404</v>
      </c>
      <c r="K1854" s="402" t="n">
        <v>9724.83</v>
      </c>
      <c r="L1854" s="401" t="s">
        <v>6405</v>
      </c>
    </row>
    <row r="1855" customFormat="false" ht="13.5" hidden="false" customHeight="false" outlineLevel="0" collapsed="false">
      <c r="A1855" s="401" t="s">
        <v>7893</v>
      </c>
      <c r="B1855" s="401" t="s">
        <v>7894</v>
      </c>
      <c r="C1855" s="401" t="s">
        <v>8254</v>
      </c>
      <c r="D1855" s="401" t="s">
        <v>8255</v>
      </c>
      <c r="E1855" s="402"/>
      <c r="F1855" s="401"/>
      <c r="G1855" s="401" t="n">
        <v>102781</v>
      </c>
      <c r="H1855" s="401" t="s">
        <v>8310</v>
      </c>
      <c r="I1855" s="401" t="s">
        <v>45</v>
      </c>
      <c r="J1855" s="401" t="s">
        <v>6404</v>
      </c>
      <c r="K1855" s="402" t="n">
        <v>14512.13</v>
      </c>
      <c r="L1855" s="401" t="s">
        <v>6405</v>
      </c>
    </row>
    <row r="1856" customFormat="false" ht="13.5" hidden="false" customHeight="false" outlineLevel="0" collapsed="false">
      <c r="A1856" s="401" t="s">
        <v>7893</v>
      </c>
      <c r="B1856" s="401" t="s">
        <v>7894</v>
      </c>
      <c r="C1856" s="401" t="s">
        <v>8254</v>
      </c>
      <c r="D1856" s="401" t="s">
        <v>8255</v>
      </c>
      <c r="E1856" s="402"/>
      <c r="F1856" s="401"/>
      <c r="G1856" s="401" t="n">
        <v>102782</v>
      </c>
      <c r="H1856" s="401" t="s">
        <v>8311</v>
      </c>
      <c r="I1856" s="401" t="s">
        <v>45</v>
      </c>
      <c r="J1856" s="401" t="s">
        <v>6404</v>
      </c>
      <c r="K1856" s="402" t="n">
        <v>16171.56</v>
      </c>
      <c r="L1856" s="401" t="s">
        <v>6405</v>
      </c>
    </row>
    <row r="1857" customFormat="false" ht="13.5" hidden="false" customHeight="false" outlineLevel="0" collapsed="false">
      <c r="A1857" s="401" t="s">
        <v>7893</v>
      </c>
      <c r="B1857" s="401" t="s">
        <v>7894</v>
      </c>
      <c r="C1857" s="401" t="s">
        <v>8254</v>
      </c>
      <c r="D1857" s="401" t="s">
        <v>8255</v>
      </c>
      <c r="E1857" s="402"/>
      <c r="F1857" s="401"/>
      <c r="G1857" s="401" t="n">
        <v>102783</v>
      </c>
      <c r="H1857" s="401" t="s">
        <v>8312</v>
      </c>
      <c r="I1857" s="401" t="s">
        <v>45</v>
      </c>
      <c r="J1857" s="401" t="s">
        <v>6404</v>
      </c>
      <c r="K1857" s="402" t="n">
        <v>21490.79</v>
      </c>
      <c r="L1857" s="401" t="s">
        <v>6405</v>
      </c>
    </row>
    <row r="1858" customFormat="false" ht="13.5" hidden="false" customHeight="false" outlineLevel="0" collapsed="false">
      <c r="A1858" s="401" t="s">
        <v>7893</v>
      </c>
      <c r="B1858" s="401" t="s">
        <v>7894</v>
      </c>
      <c r="C1858" s="401" t="s">
        <v>8254</v>
      </c>
      <c r="D1858" s="401" t="s">
        <v>8255</v>
      </c>
      <c r="E1858" s="402"/>
      <c r="F1858" s="401"/>
      <c r="G1858" s="401" t="n">
        <v>102784</v>
      </c>
      <c r="H1858" s="401" t="s">
        <v>8313</v>
      </c>
      <c r="I1858" s="401" t="s">
        <v>45</v>
      </c>
      <c r="J1858" s="401" t="s">
        <v>6404</v>
      </c>
      <c r="K1858" s="402" t="n">
        <v>33650.4</v>
      </c>
      <c r="L1858" s="401" t="s">
        <v>6405</v>
      </c>
    </row>
    <row r="1859" customFormat="false" ht="13.5" hidden="false" customHeight="false" outlineLevel="0" collapsed="false">
      <c r="A1859" s="401" t="s">
        <v>7893</v>
      </c>
      <c r="B1859" s="401" t="s">
        <v>7894</v>
      </c>
      <c r="C1859" s="401" t="s">
        <v>8254</v>
      </c>
      <c r="D1859" s="401" t="s">
        <v>8255</v>
      </c>
      <c r="E1859" s="402"/>
      <c r="F1859" s="401"/>
      <c r="G1859" s="401" t="n">
        <v>102785</v>
      </c>
      <c r="H1859" s="401" t="s">
        <v>8314</v>
      </c>
      <c r="I1859" s="401" t="s">
        <v>45</v>
      </c>
      <c r="J1859" s="401" t="s">
        <v>6404</v>
      </c>
      <c r="K1859" s="402" t="n">
        <v>9724.83</v>
      </c>
      <c r="L1859" s="401" t="s">
        <v>6405</v>
      </c>
    </row>
    <row r="1860" customFormat="false" ht="13.5" hidden="false" customHeight="false" outlineLevel="0" collapsed="false">
      <c r="A1860" s="401" t="s">
        <v>7893</v>
      </c>
      <c r="B1860" s="401" t="s">
        <v>7894</v>
      </c>
      <c r="C1860" s="401" t="s">
        <v>8254</v>
      </c>
      <c r="D1860" s="401" t="s">
        <v>8255</v>
      </c>
      <c r="E1860" s="402"/>
      <c r="F1860" s="401"/>
      <c r="G1860" s="401" t="n">
        <v>102786</v>
      </c>
      <c r="H1860" s="401" t="s">
        <v>8315</v>
      </c>
      <c r="I1860" s="401" t="s">
        <v>45</v>
      </c>
      <c r="J1860" s="401" t="s">
        <v>6404</v>
      </c>
      <c r="K1860" s="402" t="n">
        <v>10852.34</v>
      </c>
      <c r="L1860" s="401" t="s">
        <v>6405</v>
      </c>
    </row>
    <row r="1861" customFormat="false" ht="13.5" hidden="false" customHeight="false" outlineLevel="0" collapsed="false">
      <c r="A1861" s="401" t="s">
        <v>7893</v>
      </c>
      <c r="B1861" s="401" t="s">
        <v>7894</v>
      </c>
      <c r="C1861" s="401" t="s">
        <v>8254</v>
      </c>
      <c r="D1861" s="401" t="s">
        <v>8255</v>
      </c>
      <c r="E1861" s="402"/>
      <c r="F1861" s="401"/>
      <c r="G1861" s="401" t="n">
        <v>102787</v>
      </c>
      <c r="H1861" s="401" t="s">
        <v>8316</v>
      </c>
      <c r="I1861" s="401" t="s">
        <v>45</v>
      </c>
      <c r="J1861" s="401" t="s">
        <v>6404</v>
      </c>
      <c r="K1861" s="402" t="n">
        <v>16171.56</v>
      </c>
      <c r="L1861" s="401" t="s">
        <v>6405</v>
      </c>
    </row>
    <row r="1862" customFormat="false" ht="13.5" hidden="false" customHeight="false" outlineLevel="0" collapsed="false">
      <c r="A1862" s="401" t="s">
        <v>7893</v>
      </c>
      <c r="B1862" s="401" t="s">
        <v>7894</v>
      </c>
      <c r="C1862" s="401" t="s">
        <v>8254</v>
      </c>
      <c r="D1862" s="401" t="s">
        <v>8255</v>
      </c>
      <c r="E1862" s="402"/>
      <c r="F1862" s="401"/>
      <c r="G1862" s="401" t="n">
        <v>102788</v>
      </c>
      <c r="H1862" s="401" t="s">
        <v>8317</v>
      </c>
      <c r="I1862" s="401" t="s">
        <v>45</v>
      </c>
      <c r="J1862" s="401" t="s">
        <v>6404</v>
      </c>
      <c r="K1862" s="402" t="n">
        <v>17804.99</v>
      </c>
      <c r="L1862" s="401" t="s">
        <v>6405</v>
      </c>
    </row>
    <row r="1863" customFormat="false" ht="13.5" hidden="false" customHeight="false" outlineLevel="0" collapsed="false">
      <c r="A1863" s="401" t="s">
        <v>7893</v>
      </c>
      <c r="B1863" s="401" t="s">
        <v>7894</v>
      </c>
      <c r="C1863" s="401" t="s">
        <v>8254</v>
      </c>
      <c r="D1863" s="401" t="s">
        <v>8255</v>
      </c>
      <c r="E1863" s="402"/>
      <c r="F1863" s="401"/>
      <c r="G1863" s="401" t="n">
        <v>102789</v>
      </c>
      <c r="H1863" s="401" t="s">
        <v>8318</v>
      </c>
      <c r="I1863" s="401" t="s">
        <v>45</v>
      </c>
      <c r="J1863" s="401" t="s">
        <v>6404</v>
      </c>
      <c r="K1863" s="402" t="n">
        <v>23526.13</v>
      </c>
      <c r="L1863" s="401" t="s">
        <v>6405</v>
      </c>
    </row>
    <row r="1864" customFormat="false" ht="13.5" hidden="false" customHeight="false" outlineLevel="0" collapsed="false">
      <c r="A1864" s="401" t="s">
        <v>7893</v>
      </c>
      <c r="B1864" s="401" t="s">
        <v>7894</v>
      </c>
      <c r="C1864" s="401" t="s">
        <v>8254</v>
      </c>
      <c r="D1864" s="401" t="s">
        <v>8255</v>
      </c>
      <c r="E1864" s="402"/>
      <c r="F1864" s="401"/>
      <c r="G1864" s="401" t="n">
        <v>102790</v>
      </c>
      <c r="H1864" s="401" t="s">
        <v>8319</v>
      </c>
      <c r="I1864" s="401" t="s">
        <v>45</v>
      </c>
      <c r="J1864" s="401" t="s">
        <v>6404</v>
      </c>
      <c r="K1864" s="402" t="n">
        <v>38867.43</v>
      </c>
      <c r="L1864" s="401" t="s">
        <v>6405</v>
      </c>
    </row>
    <row r="1865" customFormat="false" ht="13.5" hidden="false" customHeight="false" outlineLevel="0" collapsed="false">
      <c r="A1865" s="401" t="s">
        <v>7893</v>
      </c>
      <c r="B1865" s="401" t="s">
        <v>7894</v>
      </c>
      <c r="C1865" s="401" t="s">
        <v>8254</v>
      </c>
      <c r="D1865" s="401" t="s">
        <v>8255</v>
      </c>
      <c r="E1865" s="402"/>
      <c r="F1865" s="401"/>
      <c r="G1865" s="401" t="n">
        <v>102791</v>
      </c>
      <c r="H1865" s="401" t="s">
        <v>8320</v>
      </c>
      <c r="I1865" s="401" t="s">
        <v>45</v>
      </c>
      <c r="J1865" s="401" t="s">
        <v>6404</v>
      </c>
      <c r="K1865" s="402" t="n">
        <v>31159.87</v>
      </c>
      <c r="L1865" s="401" t="s">
        <v>6405</v>
      </c>
    </row>
    <row r="1866" customFormat="false" ht="13.5" hidden="false" customHeight="false" outlineLevel="0" collapsed="false">
      <c r="A1866" s="401" t="s">
        <v>7893</v>
      </c>
      <c r="B1866" s="401" t="s">
        <v>7894</v>
      </c>
      <c r="C1866" s="401" t="s">
        <v>8254</v>
      </c>
      <c r="D1866" s="401" t="s">
        <v>8255</v>
      </c>
      <c r="E1866" s="402"/>
      <c r="F1866" s="401"/>
      <c r="G1866" s="401" t="n">
        <v>102792</v>
      </c>
      <c r="H1866" s="401" t="s">
        <v>8321</v>
      </c>
      <c r="I1866" s="401" t="s">
        <v>45</v>
      </c>
      <c r="J1866" s="401" t="s">
        <v>6404</v>
      </c>
      <c r="K1866" s="402" t="n">
        <v>50825.79</v>
      </c>
      <c r="L1866" s="401" t="s">
        <v>6405</v>
      </c>
    </row>
    <row r="1867" customFormat="false" ht="13.5" hidden="false" customHeight="false" outlineLevel="0" collapsed="false">
      <c r="A1867" s="401" t="s">
        <v>7893</v>
      </c>
      <c r="B1867" s="401" t="s">
        <v>7894</v>
      </c>
      <c r="C1867" s="401" t="s">
        <v>8254</v>
      </c>
      <c r="D1867" s="401" t="s">
        <v>8255</v>
      </c>
      <c r="E1867" s="402"/>
      <c r="F1867" s="401"/>
      <c r="G1867" s="401" t="n">
        <v>102793</v>
      </c>
      <c r="H1867" s="401" t="s">
        <v>8322</v>
      </c>
      <c r="I1867" s="401" t="s">
        <v>45</v>
      </c>
      <c r="J1867" s="401" t="s">
        <v>6404</v>
      </c>
      <c r="K1867" s="402" t="n">
        <v>68508.69</v>
      </c>
      <c r="L1867" s="401" t="s">
        <v>6405</v>
      </c>
    </row>
    <row r="1868" customFormat="false" ht="13.5" hidden="false" customHeight="false" outlineLevel="0" collapsed="false">
      <c r="A1868" s="401" t="s">
        <v>7893</v>
      </c>
      <c r="B1868" s="401" t="s">
        <v>7894</v>
      </c>
      <c r="C1868" s="401" t="s">
        <v>8254</v>
      </c>
      <c r="D1868" s="401" t="s">
        <v>8255</v>
      </c>
      <c r="E1868" s="402"/>
      <c r="F1868" s="401"/>
      <c r="G1868" s="401" t="n">
        <v>102794</v>
      </c>
      <c r="H1868" s="401" t="s">
        <v>8323</v>
      </c>
      <c r="I1868" s="401" t="s">
        <v>45</v>
      </c>
      <c r="J1868" s="401" t="s">
        <v>6404</v>
      </c>
      <c r="K1868" s="402" t="n">
        <v>98499.21</v>
      </c>
      <c r="L1868" s="401" t="s">
        <v>6405</v>
      </c>
    </row>
    <row r="1869" customFormat="false" ht="13.5" hidden="false" customHeight="false" outlineLevel="0" collapsed="false">
      <c r="A1869" s="401" t="s">
        <v>7893</v>
      </c>
      <c r="B1869" s="401" t="s">
        <v>7894</v>
      </c>
      <c r="C1869" s="401" t="s">
        <v>8254</v>
      </c>
      <c r="D1869" s="401" t="s">
        <v>8255</v>
      </c>
      <c r="E1869" s="402"/>
      <c r="F1869" s="401"/>
      <c r="G1869" s="401" t="n">
        <v>102795</v>
      </c>
      <c r="H1869" s="401" t="s">
        <v>8324</v>
      </c>
      <c r="I1869" s="401" t="s">
        <v>45</v>
      </c>
      <c r="J1869" s="401" t="s">
        <v>6404</v>
      </c>
      <c r="K1869" s="402" t="n">
        <v>33168.03</v>
      </c>
      <c r="L1869" s="401" t="s">
        <v>6405</v>
      </c>
    </row>
    <row r="1870" customFormat="false" ht="13.5" hidden="false" customHeight="false" outlineLevel="0" collapsed="false">
      <c r="A1870" s="401" t="s">
        <v>7893</v>
      </c>
      <c r="B1870" s="401" t="s">
        <v>7894</v>
      </c>
      <c r="C1870" s="401" t="s">
        <v>8254</v>
      </c>
      <c r="D1870" s="401" t="s">
        <v>8255</v>
      </c>
      <c r="E1870" s="402"/>
      <c r="F1870" s="401"/>
      <c r="G1870" s="401" t="n">
        <v>102796</v>
      </c>
      <c r="H1870" s="401" t="s">
        <v>8325</v>
      </c>
      <c r="I1870" s="401" t="s">
        <v>45</v>
      </c>
      <c r="J1870" s="401" t="s">
        <v>6404</v>
      </c>
      <c r="K1870" s="402" t="n">
        <v>53676.18</v>
      </c>
      <c r="L1870" s="401" t="s">
        <v>6405</v>
      </c>
    </row>
    <row r="1871" customFormat="false" ht="13.5" hidden="false" customHeight="false" outlineLevel="0" collapsed="false">
      <c r="A1871" s="401" t="s">
        <v>7893</v>
      </c>
      <c r="B1871" s="401" t="s">
        <v>7894</v>
      </c>
      <c r="C1871" s="401" t="s">
        <v>8254</v>
      </c>
      <c r="D1871" s="401" t="s">
        <v>8255</v>
      </c>
      <c r="E1871" s="402"/>
      <c r="F1871" s="401"/>
      <c r="G1871" s="401" t="n">
        <v>102797</v>
      </c>
      <c r="H1871" s="401" t="s">
        <v>8326</v>
      </c>
      <c r="I1871" s="401" t="s">
        <v>45</v>
      </c>
      <c r="J1871" s="401" t="s">
        <v>6404</v>
      </c>
      <c r="K1871" s="402" t="n">
        <v>76065.27</v>
      </c>
      <c r="L1871" s="401" t="s">
        <v>6405</v>
      </c>
    </row>
    <row r="1872" customFormat="false" ht="13.5" hidden="false" customHeight="false" outlineLevel="0" collapsed="false">
      <c r="A1872" s="401" t="s">
        <v>7893</v>
      </c>
      <c r="B1872" s="401" t="s">
        <v>7894</v>
      </c>
      <c r="C1872" s="401" t="s">
        <v>8254</v>
      </c>
      <c r="D1872" s="401" t="s">
        <v>8255</v>
      </c>
      <c r="E1872" s="402"/>
      <c r="F1872" s="401"/>
      <c r="G1872" s="401" t="n">
        <v>102798</v>
      </c>
      <c r="H1872" s="401" t="s">
        <v>8327</v>
      </c>
      <c r="I1872" s="401" t="s">
        <v>45</v>
      </c>
      <c r="J1872" s="401" t="s">
        <v>6404</v>
      </c>
      <c r="K1872" s="402" t="n">
        <v>93343.38</v>
      </c>
      <c r="L1872" s="401" t="s">
        <v>6405</v>
      </c>
    </row>
    <row r="1873" customFormat="false" ht="13.5" hidden="false" customHeight="false" outlineLevel="0" collapsed="false">
      <c r="A1873" s="401" t="s">
        <v>7893</v>
      </c>
      <c r="B1873" s="401" t="s">
        <v>7894</v>
      </c>
      <c r="C1873" s="401" t="s">
        <v>8254</v>
      </c>
      <c r="D1873" s="401" t="s">
        <v>8255</v>
      </c>
      <c r="E1873" s="402"/>
      <c r="F1873" s="401"/>
      <c r="G1873" s="401" t="n">
        <v>102799</v>
      </c>
      <c r="H1873" s="401" t="s">
        <v>8328</v>
      </c>
      <c r="I1873" s="401" t="s">
        <v>45</v>
      </c>
      <c r="J1873" s="401" t="s">
        <v>6404</v>
      </c>
      <c r="K1873" s="402" t="n">
        <v>33877.26</v>
      </c>
      <c r="L1873" s="401" t="s">
        <v>6405</v>
      </c>
    </row>
    <row r="1874" customFormat="false" ht="13.5" hidden="false" customHeight="false" outlineLevel="0" collapsed="false">
      <c r="A1874" s="401" t="s">
        <v>7893</v>
      </c>
      <c r="B1874" s="401" t="s">
        <v>7894</v>
      </c>
      <c r="C1874" s="401" t="s">
        <v>8254</v>
      </c>
      <c r="D1874" s="401" t="s">
        <v>8255</v>
      </c>
      <c r="E1874" s="402"/>
      <c r="F1874" s="401"/>
      <c r="G1874" s="401" t="n">
        <v>102800</v>
      </c>
      <c r="H1874" s="401" t="s">
        <v>8329</v>
      </c>
      <c r="I1874" s="401" t="s">
        <v>45</v>
      </c>
      <c r="J1874" s="401" t="s">
        <v>6404</v>
      </c>
      <c r="K1874" s="402" t="n">
        <v>58848.91</v>
      </c>
      <c r="L1874" s="401" t="s">
        <v>6405</v>
      </c>
    </row>
    <row r="1875" customFormat="false" ht="13.5" hidden="false" customHeight="false" outlineLevel="0" collapsed="false">
      <c r="A1875" s="401" t="s">
        <v>7893</v>
      </c>
      <c r="B1875" s="401" t="s">
        <v>7894</v>
      </c>
      <c r="C1875" s="401" t="s">
        <v>8254</v>
      </c>
      <c r="D1875" s="401" t="s">
        <v>8255</v>
      </c>
      <c r="E1875" s="402"/>
      <c r="F1875" s="401"/>
      <c r="G1875" s="401" t="n">
        <v>102801</v>
      </c>
      <c r="H1875" s="401" t="s">
        <v>8330</v>
      </c>
      <c r="I1875" s="401" t="s">
        <v>45</v>
      </c>
      <c r="J1875" s="401" t="s">
        <v>6404</v>
      </c>
      <c r="K1875" s="402" t="n">
        <v>82400.18</v>
      </c>
      <c r="L1875" s="401" t="s">
        <v>6405</v>
      </c>
    </row>
    <row r="1876" customFormat="false" ht="13.5" hidden="false" customHeight="false" outlineLevel="0" collapsed="false">
      <c r="A1876" s="401" t="s">
        <v>7893</v>
      </c>
      <c r="B1876" s="401" t="s">
        <v>7894</v>
      </c>
      <c r="C1876" s="401" t="s">
        <v>8254</v>
      </c>
      <c r="D1876" s="401" t="s">
        <v>8255</v>
      </c>
      <c r="E1876" s="402"/>
      <c r="F1876" s="401"/>
      <c r="G1876" s="401" t="n">
        <v>102802</v>
      </c>
      <c r="H1876" s="401" t="s">
        <v>8331</v>
      </c>
      <c r="I1876" s="401" t="s">
        <v>45</v>
      </c>
      <c r="J1876" s="401" t="s">
        <v>6404</v>
      </c>
      <c r="K1876" s="402" t="n">
        <v>98936.2</v>
      </c>
      <c r="L1876" s="401" t="s">
        <v>6405</v>
      </c>
    </row>
    <row r="1877" customFormat="false" ht="13.5" hidden="false" customHeight="false" outlineLevel="0" collapsed="false">
      <c r="A1877" s="401" t="s">
        <v>8332</v>
      </c>
      <c r="B1877" s="401" t="s">
        <v>8333</v>
      </c>
      <c r="C1877" s="401" t="s">
        <v>8334</v>
      </c>
      <c r="D1877" s="401" t="s">
        <v>8335</v>
      </c>
      <c r="E1877" s="402"/>
      <c r="F1877" s="401"/>
      <c r="G1877" s="401" t="n">
        <v>101570</v>
      </c>
      <c r="H1877" s="401" t="s">
        <v>8336</v>
      </c>
      <c r="I1877" s="401" t="s">
        <v>99</v>
      </c>
      <c r="J1877" s="401" t="s">
        <v>6476</v>
      </c>
      <c r="K1877" s="402" t="n">
        <v>23.53</v>
      </c>
      <c r="L1877" s="401" t="s">
        <v>6405</v>
      </c>
    </row>
    <row r="1878" customFormat="false" ht="13.5" hidden="false" customHeight="false" outlineLevel="0" collapsed="false">
      <c r="A1878" s="401" t="s">
        <v>8332</v>
      </c>
      <c r="B1878" s="401" t="s">
        <v>8333</v>
      </c>
      <c r="C1878" s="401" t="s">
        <v>8334</v>
      </c>
      <c r="D1878" s="401" t="s">
        <v>8335</v>
      </c>
      <c r="E1878" s="402"/>
      <c r="F1878" s="401"/>
      <c r="G1878" s="401" t="n">
        <v>101571</v>
      </c>
      <c r="H1878" s="401" t="s">
        <v>8337</v>
      </c>
      <c r="I1878" s="401" t="s">
        <v>99</v>
      </c>
      <c r="J1878" s="401" t="s">
        <v>6476</v>
      </c>
      <c r="K1878" s="402" t="n">
        <v>31.61</v>
      </c>
      <c r="L1878" s="401" t="s">
        <v>6405</v>
      </c>
    </row>
    <row r="1879" customFormat="false" ht="13.5" hidden="false" customHeight="false" outlineLevel="0" collapsed="false">
      <c r="A1879" s="401" t="s">
        <v>8332</v>
      </c>
      <c r="B1879" s="401" t="s">
        <v>8333</v>
      </c>
      <c r="C1879" s="401" t="s">
        <v>8334</v>
      </c>
      <c r="D1879" s="401" t="s">
        <v>8335</v>
      </c>
      <c r="E1879" s="402"/>
      <c r="F1879" s="401"/>
      <c r="G1879" s="401" t="n">
        <v>101572</v>
      </c>
      <c r="H1879" s="401" t="s">
        <v>8338</v>
      </c>
      <c r="I1879" s="401" t="s">
        <v>99</v>
      </c>
      <c r="J1879" s="401" t="s">
        <v>6476</v>
      </c>
      <c r="K1879" s="402" t="n">
        <v>18.61</v>
      </c>
      <c r="L1879" s="401" t="s">
        <v>6405</v>
      </c>
    </row>
    <row r="1880" customFormat="false" ht="13.5" hidden="false" customHeight="false" outlineLevel="0" collapsed="false">
      <c r="A1880" s="401" t="s">
        <v>8332</v>
      </c>
      <c r="B1880" s="401" t="s">
        <v>8333</v>
      </c>
      <c r="C1880" s="401" t="s">
        <v>8334</v>
      </c>
      <c r="D1880" s="401" t="s">
        <v>8335</v>
      </c>
      <c r="E1880" s="402"/>
      <c r="F1880" s="401"/>
      <c r="G1880" s="401" t="n">
        <v>101573</v>
      </c>
      <c r="H1880" s="401" t="s">
        <v>8339</v>
      </c>
      <c r="I1880" s="401" t="s">
        <v>99</v>
      </c>
      <c r="J1880" s="401" t="s">
        <v>6476</v>
      </c>
      <c r="K1880" s="402" t="n">
        <v>26.69</v>
      </c>
      <c r="L1880" s="401" t="s">
        <v>6405</v>
      </c>
    </row>
    <row r="1881" customFormat="false" ht="13.5" hidden="false" customHeight="false" outlineLevel="0" collapsed="false">
      <c r="A1881" s="401" t="s">
        <v>8332</v>
      </c>
      <c r="B1881" s="401" t="s">
        <v>8333</v>
      </c>
      <c r="C1881" s="401" t="s">
        <v>8334</v>
      </c>
      <c r="D1881" s="401" t="s">
        <v>8335</v>
      </c>
      <c r="E1881" s="402"/>
      <c r="F1881" s="401"/>
      <c r="G1881" s="401" t="n">
        <v>101574</v>
      </c>
      <c r="H1881" s="401" t="s">
        <v>8340</v>
      </c>
      <c r="I1881" s="401" t="s">
        <v>99</v>
      </c>
      <c r="J1881" s="401" t="s">
        <v>6476</v>
      </c>
      <c r="K1881" s="402" t="n">
        <v>14.53</v>
      </c>
      <c r="L1881" s="401" t="s">
        <v>6405</v>
      </c>
    </row>
    <row r="1882" customFormat="false" ht="13.5" hidden="false" customHeight="false" outlineLevel="0" collapsed="false">
      <c r="A1882" s="401" t="s">
        <v>8332</v>
      </c>
      <c r="B1882" s="401" t="s">
        <v>8333</v>
      </c>
      <c r="C1882" s="401" t="s">
        <v>8334</v>
      </c>
      <c r="D1882" s="401" t="s">
        <v>8335</v>
      </c>
      <c r="E1882" s="402"/>
      <c r="F1882" s="401"/>
      <c r="G1882" s="401" t="n">
        <v>101575</v>
      </c>
      <c r="H1882" s="401" t="s">
        <v>8341</v>
      </c>
      <c r="I1882" s="401" t="s">
        <v>99</v>
      </c>
      <c r="J1882" s="401" t="s">
        <v>6476</v>
      </c>
      <c r="K1882" s="402" t="n">
        <v>22.8</v>
      </c>
      <c r="L1882" s="401" t="s">
        <v>6405</v>
      </c>
    </row>
    <row r="1883" customFormat="false" ht="13.5" hidden="false" customHeight="false" outlineLevel="0" collapsed="false">
      <c r="A1883" s="401" t="s">
        <v>8332</v>
      </c>
      <c r="B1883" s="401" t="s">
        <v>8333</v>
      </c>
      <c r="C1883" s="401" t="s">
        <v>8334</v>
      </c>
      <c r="D1883" s="401" t="s">
        <v>8335</v>
      </c>
      <c r="E1883" s="402"/>
      <c r="F1883" s="401"/>
      <c r="G1883" s="401" t="n">
        <v>101576</v>
      </c>
      <c r="H1883" s="401" t="s">
        <v>8342</v>
      </c>
      <c r="I1883" s="401" t="s">
        <v>99</v>
      </c>
      <c r="J1883" s="401" t="s">
        <v>6476</v>
      </c>
      <c r="K1883" s="402" t="n">
        <v>43.54</v>
      </c>
      <c r="L1883" s="401" t="s">
        <v>6405</v>
      </c>
    </row>
    <row r="1884" customFormat="false" ht="13.5" hidden="false" customHeight="false" outlineLevel="0" collapsed="false">
      <c r="A1884" s="401" t="s">
        <v>8332</v>
      </c>
      <c r="B1884" s="401" t="s">
        <v>8333</v>
      </c>
      <c r="C1884" s="401" t="s">
        <v>8334</v>
      </c>
      <c r="D1884" s="401" t="s">
        <v>8335</v>
      </c>
      <c r="E1884" s="402"/>
      <c r="F1884" s="401"/>
      <c r="G1884" s="401" t="n">
        <v>101577</v>
      </c>
      <c r="H1884" s="401" t="s">
        <v>8343</v>
      </c>
      <c r="I1884" s="401" t="s">
        <v>99</v>
      </c>
      <c r="J1884" s="401" t="s">
        <v>6476</v>
      </c>
      <c r="K1884" s="402" t="n">
        <v>53.87</v>
      </c>
      <c r="L1884" s="401" t="s">
        <v>6405</v>
      </c>
    </row>
    <row r="1885" customFormat="false" ht="13.5" hidden="false" customHeight="false" outlineLevel="0" collapsed="false">
      <c r="A1885" s="401" t="s">
        <v>8332</v>
      </c>
      <c r="B1885" s="401" t="s">
        <v>8333</v>
      </c>
      <c r="C1885" s="401" t="s">
        <v>8334</v>
      </c>
      <c r="D1885" s="401" t="s">
        <v>8335</v>
      </c>
      <c r="E1885" s="402"/>
      <c r="F1885" s="401"/>
      <c r="G1885" s="401" t="n">
        <v>101578</v>
      </c>
      <c r="H1885" s="401" t="s">
        <v>8344</v>
      </c>
      <c r="I1885" s="401" t="s">
        <v>99</v>
      </c>
      <c r="J1885" s="401" t="s">
        <v>6476</v>
      </c>
      <c r="K1885" s="402" t="n">
        <v>36.3</v>
      </c>
      <c r="L1885" s="401" t="s">
        <v>6405</v>
      </c>
    </row>
    <row r="1886" customFormat="false" ht="13.5" hidden="false" customHeight="false" outlineLevel="0" collapsed="false">
      <c r="A1886" s="401" t="s">
        <v>8332</v>
      </c>
      <c r="B1886" s="401" t="s">
        <v>8333</v>
      </c>
      <c r="C1886" s="401" t="s">
        <v>8334</v>
      </c>
      <c r="D1886" s="401" t="s">
        <v>8335</v>
      </c>
      <c r="E1886" s="402"/>
      <c r="F1886" s="401"/>
      <c r="G1886" s="401" t="n">
        <v>101579</v>
      </c>
      <c r="H1886" s="401" t="s">
        <v>8345</v>
      </c>
      <c r="I1886" s="401" t="s">
        <v>99</v>
      </c>
      <c r="J1886" s="401" t="s">
        <v>6476</v>
      </c>
      <c r="K1886" s="402" t="n">
        <v>46.63</v>
      </c>
      <c r="L1886" s="401" t="s">
        <v>6405</v>
      </c>
    </row>
    <row r="1887" customFormat="false" ht="13.5" hidden="false" customHeight="false" outlineLevel="0" collapsed="false">
      <c r="A1887" s="401" t="s">
        <v>8332</v>
      </c>
      <c r="B1887" s="401" t="s">
        <v>8333</v>
      </c>
      <c r="C1887" s="401" t="s">
        <v>8334</v>
      </c>
      <c r="D1887" s="401" t="s">
        <v>8335</v>
      </c>
      <c r="E1887" s="402"/>
      <c r="F1887" s="401"/>
      <c r="G1887" s="401" t="n">
        <v>101580</v>
      </c>
      <c r="H1887" s="401" t="s">
        <v>8346</v>
      </c>
      <c r="I1887" s="401" t="s">
        <v>99</v>
      </c>
      <c r="J1887" s="401" t="s">
        <v>6476</v>
      </c>
      <c r="K1887" s="402" t="n">
        <v>32.82</v>
      </c>
      <c r="L1887" s="401" t="s">
        <v>6405</v>
      </c>
    </row>
    <row r="1888" customFormat="false" ht="13.5" hidden="false" customHeight="false" outlineLevel="0" collapsed="false">
      <c r="A1888" s="401" t="s">
        <v>8332</v>
      </c>
      <c r="B1888" s="401" t="s">
        <v>8333</v>
      </c>
      <c r="C1888" s="401" t="s">
        <v>8334</v>
      </c>
      <c r="D1888" s="401" t="s">
        <v>8335</v>
      </c>
      <c r="E1888" s="402"/>
      <c r="F1888" s="401"/>
      <c r="G1888" s="401" t="n">
        <v>101581</v>
      </c>
      <c r="H1888" s="401" t="s">
        <v>8347</v>
      </c>
      <c r="I1888" s="401" t="s">
        <v>99</v>
      </c>
      <c r="J1888" s="401" t="s">
        <v>6476</v>
      </c>
      <c r="K1888" s="402" t="n">
        <v>43.32</v>
      </c>
      <c r="L1888" s="401" t="s">
        <v>6405</v>
      </c>
    </row>
    <row r="1889" customFormat="false" ht="13.5" hidden="false" customHeight="false" outlineLevel="0" collapsed="false">
      <c r="A1889" s="401" t="s">
        <v>8332</v>
      </c>
      <c r="B1889" s="401" t="s">
        <v>8333</v>
      </c>
      <c r="C1889" s="401" t="s">
        <v>8334</v>
      </c>
      <c r="D1889" s="401" t="s">
        <v>8335</v>
      </c>
      <c r="E1889" s="402"/>
      <c r="F1889" s="401"/>
      <c r="G1889" s="401" t="n">
        <v>101582</v>
      </c>
      <c r="H1889" s="401" t="s">
        <v>8348</v>
      </c>
      <c r="I1889" s="401" t="s">
        <v>99</v>
      </c>
      <c r="J1889" s="401" t="s">
        <v>6476</v>
      </c>
      <c r="K1889" s="402" t="n">
        <v>71.73</v>
      </c>
      <c r="L1889" s="401" t="s">
        <v>6405</v>
      </c>
    </row>
    <row r="1890" customFormat="false" ht="13.5" hidden="false" customHeight="false" outlineLevel="0" collapsed="false">
      <c r="A1890" s="401" t="s">
        <v>8332</v>
      </c>
      <c r="B1890" s="401" t="s">
        <v>8333</v>
      </c>
      <c r="C1890" s="401" t="s">
        <v>8334</v>
      </c>
      <c r="D1890" s="401" t="s">
        <v>8335</v>
      </c>
      <c r="E1890" s="402"/>
      <c r="F1890" s="401"/>
      <c r="G1890" s="401" t="n">
        <v>101583</v>
      </c>
      <c r="H1890" s="401" t="s">
        <v>8349</v>
      </c>
      <c r="I1890" s="401" t="s">
        <v>99</v>
      </c>
      <c r="J1890" s="401" t="s">
        <v>6476</v>
      </c>
      <c r="K1890" s="402" t="n">
        <v>87.77</v>
      </c>
      <c r="L1890" s="401" t="s">
        <v>6405</v>
      </c>
    </row>
    <row r="1891" customFormat="false" ht="13.5" hidden="false" customHeight="false" outlineLevel="0" collapsed="false">
      <c r="A1891" s="401" t="s">
        <v>8332</v>
      </c>
      <c r="B1891" s="401" t="s">
        <v>8333</v>
      </c>
      <c r="C1891" s="401" t="s">
        <v>8334</v>
      </c>
      <c r="D1891" s="401" t="s">
        <v>8335</v>
      </c>
      <c r="E1891" s="402"/>
      <c r="F1891" s="401"/>
      <c r="G1891" s="401" t="n">
        <v>101584</v>
      </c>
      <c r="H1891" s="401" t="s">
        <v>8350</v>
      </c>
      <c r="I1891" s="401" t="s">
        <v>99</v>
      </c>
      <c r="J1891" s="401" t="s">
        <v>6476</v>
      </c>
      <c r="K1891" s="402" t="n">
        <v>59.44</v>
      </c>
      <c r="L1891" s="401" t="s">
        <v>6405</v>
      </c>
    </row>
    <row r="1892" customFormat="false" ht="13.5" hidden="false" customHeight="false" outlineLevel="0" collapsed="false">
      <c r="A1892" s="401" t="s">
        <v>8332</v>
      </c>
      <c r="B1892" s="401" t="s">
        <v>8333</v>
      </c>
      <c r="C1892" s="401" t="s">
        <v>8334</v>
      </c>
      <c r="D1892" s="401" t="s">
        <v>8335</v>
      </c>
      <c r="E1892" s="402"/>
      <c r="F1892" s="401"/>
      <c r="G1892" s="401" t="n">
        <v>101585</v>
      </c>
      <c r="H1892" s="401" t="s">
        <v>8351</v>
      </c>
      <c r="I1892" s="401" t="s">
        <v>99</v>
      </c>
      <c r="J1892" s="401" t="s">
        <v>6476</v>
      </c>
      <c r="K1892" s="402" t="n">
        <v>75.47</v>
      </c>
      <c r="L1892" s="401" t="s">
        <v>6405</v>
      </c>
    </row>
    <row r="1893" customFormat="false" ht="13.5" hidden="false" customHeight="false" outlineLevel="0" collapsed="false">
      <c r="A1893" s="401" t="s">
        <v>8332</v>
      </c>
      <c r="B1893" s="401" t="s">
        <v>8333</v>
      </c>
      <c r="C1893" s="401" t="s">
        <v>8334</v>
      </c>
      <c r="D1893" s="401" t="s">
        <v>8335</v>
      </c>
      <c r="E1893" s="402"/>
      <c r="F1893" s="401"/>
      <c r="G1893" s="401" t="n">
        <v>101586</v>
      </c>
      <c r="H1893" s="401" t="s">
        <v>8352</v>
      </c>
      <c r="I1893" s="401" t="s">
        <v>99</v>
      </c>
      <c r="J1893" s="401" t="s">
        <v>6476</v>
      </c>
      <c r="K1893" s="402" t="n">
        <v>52.34</v>
      </c>
      <c r="L1893" s="401" t="s">
        <v>6405</v>
      </c>
    </row>
    <row r="1894" customFormat="false" ht="13.5" hidden="false" customHeight="false" outlineLevel="0" collapsed="false">
      <c r="A1894" s="401" t="s">
        <v>8332</v>
      </c>
      <c r="B1894" s="401" t="s">
        <v>8333</v>
      </c>
      <c r="C1894" s="401" t="s">
        <v>8334</v>
      </c>
      <c r="D1894" s="401" t="s">
        <v>8335</v>
      </c>
      <c r="E1894" s="402"/>
      <c r="F1894" s="401"/>
      <c r="G1894" s="401" t="n">
        <v>101587</v>
      </c>
      <c r="H1894" s="401" t="s">
        <v>8353</v>
      </c>
      <c r="I1894" s="401" t="s">
        <v>99</v>
      </c>
      <c r="J1894" s="401" t="s">
        <v>6476</v>
      </c>
      <c r="K1894" s="402" t="n">
        <v>68.56</v>
      </c>
      <c r="L1894" s="401" t="s">
        <v>6405</v>
      </c>
    </row>
    <row r="1895" customFormat="false" ht="13.5" hidden="false" customHeight="false" outlineLevel="0" collapsed="false">
      <c r="A1895" s="401" t="s">
        <v>8332</v>
      </c>
      <c r="B1895" s="401" t="s">
        <v>8333</v>
      </c>
      <c r="C1895" s="401" t="s">
        <v>8354</v>
      </c>
      <c r="D1895" s="401" t="s">
        <v>8355</v>
      </c>
      <c r="E1895" s="402"/>
      <c r="F1895" s="401"/>
      <c r="G1895" s="401" t="n">
        <v>101588</v>
      </c>
      <c r="H1895" s="401" t="s">
        <v>8356</v>
      </c>
      <c r="I1895" s="401" t="s">
        <v>99</v>
      </c>
      <c r="J1895" s="401" t="s">
        <v>6404</v>
      </c>
      <c r="K1895" s="402" t="n">
        <v>90.48</v>
      </c>
      <c r="L1895" s="401" t="s">
        <v>6405</v>
      </c>
    </row>
    <row r="1896" customFormat="false" ht="13.5" hidden="false" customHeight="false" outlineLevel="0" collapsed="false">
      <c r="A1896" s="401" t="s">
        <v>8332</v>
      </c>
      <c r="B1896" s="401" t="s">
        <v>8333</v>
      </c>
      <c r="C1896" s="401" t="s">
        <v>8354</v>
      </c>
      <c r="D1896" s="401" t="s">
        <v>8355</v>
      </c>
      <c r="E1896" s="402"/>
      <c r="F1896" s="401"/>
      <c r="G1896" s="401" t="n">
        <v>101589</v>
      </c>
      <c r="H1896" s="401" t="s">
        <v>8357</v>
      </c>
      <c r="I1896" s="401" t="s">
        <v>99</v>
      </c>
      <c r="J1896" s="401" t="s">
        <v>6404</v>
      </c>
      <c r="K1896" s="402" t="n">
        <v>131.3</v>
      </c>
      <c r="L1896" s="401" t="s">
        <v>6405</v>
      </c>
    </row>
    <row r="1897" customFormat="false" ht="13.5" hidden="false" customHeight="false" outlineLevel="0" collapsed="false">
      <c r="A1897" s="401" t="s">
        <v>8332</v>
      </c>
      <c r="B1897" s="401" t="s">
        <v>8333</v>
      </c>
      <c r="C1897" s="401" t="s">
        <v>8354</v>
      </c>
      <c r="D1897" s="401" t="s">
        <v>8355</v>
      </c>
      <c r="E1897" s="402"/>
      <c r="F1897" s="401"/>
      <c r="G1897" s="401" t="n">
        <v>101590</v>
      </c>
      <c r="H1897" s="401" t="s">
        <v>8358</v>
      </c>
      <c r="I1897" s="401" t="s">
        <v>99</v>
      </c>
      <c r="J1897" s="401" t="s">
        <v>6404</v>
      </c>
      <c r="K1897" s="402" t="n">
        <v>68.78</v>
      </c>
      <c r="L1897" s="401" t="s">
        <v>6405</v>
      </c>
    </row>
    <row r="1898" customFormat="false" ht="13.5" hidden="false" customHeight="false" outlineLevel="0" collapsed="false">
      <c r="A1898" s="401" t="s">
        <v>8332</v>
      </c>
      <c r="B1898" s="401" t="s">
        <v>8333</v>
      </c>
      <c r="C1898" s="401" t="s">
        <v>8354</v>
      </c>
      <c r="D1898" s="401" t="s">
        <v>8355</v>
      </c>
      <c r="E1898" s="402"/>
      <c r="F1898" s="401"/>
      <c r="G1898" s="401" t="n">
        <v>101591</v>
      </c>
      <c r="H1898" s="401" t="s">
        <v>8359</v>
      </c>
      <c r="I1898" s="401" t="s">
        <v>99</v>
      </c>
      <c r="J1898" s="401" t="s">
        <v>6404</v>
      </c>
      <c r="K1898" s="402" t="n">
        <v>109.6</v>
      </c>
      <c r="L1898" s="401" t="s">
        <v>6405</v>
      </c>
    </row>
    <row r="1899" customFormat="false" ht="13.5" hidden="false" customHeight="false" outlineLevel="0" collapsed="false">
      <c r="A1899" s="401" t="s">
        <v>8332</v>
      </c>
      <c r="B1899" s="401" t="s">
        <v>8333</v>
      </c>
      <c r="C1899" s="401" t="s">
        <v>8354</v>
      </c>
      <c r="D1899" s="401" t="s">
        <v>8355</v>
      </c>
      <c r="E1899" s="402"/>
      <c r="F1899" s="401"/>
      <c r="G1899" s="401" t="n">
        <v>101592</v>
      </c>
      <c r="H1899" s="401" t="s">
        <v>8360</v>
      </c>
      <c r="I1899" s="401" t="s">
        <v>99</v>
      </c>
      <c r="J1899" s="401" t="s">
        <v>6404</v>
      </c>
      <c r="K1899" s="402" t="n">
        <v>49.01</v>
      </c>
      <c r="L1899" s="401" t="s">
        <v>6405</v>
      </c>
    </row>
    <row r="1900" customFormat="false" ht="13.5" hidden="false" customHeight="false" outlineLevel="0" collapsed="false">
      <c r="A1900" s="401" t="s">
        <v>8332</v>
      </c>
      <c r="B1900" s="401" t="s">
        <v>8333</v>
      </c>
      <c r="C1900" s="401" t="s">
        <v>8354</v>
      </c>
      <c r="D1900" s="401" t="s">
        <v>8355</v>
      </c>
      <c r="E1900" s="402"/>
      <c r="F1900" s="401"/>
      <c r="G1900" s="401" t="n">
        <v>101593</v>
      </c>
      <c r="H1900" s="401" t="s">
        <v>8361</v>
      </c>
      <c r="I1900" s="401" t="s">
        <v>99</v>
      </c>
      <c r="J1900" s="401" t="s">
        <v>6404</v>
      </c>
      <c r="K1900" s="402" t="n">
        <v>90</v>
      </c>
      <c r="L1900" s="401" t="s">
        <v>6405</v>
      </c>
    </row>
    <row r="1901" customFormat="false" ht="13.5" hidden="false" customHeight="false" outlineLevel="0" collapsed="false">
      <c r="A1901" s="401" t="s">
        <v>8332</v>
      </c>
      <c r="B1901" s="401" t="s">
        <v>8333</v>
      </c>
      <c r="C1901" s="401" t="s">
        <v>8354</v>
      </c>
      <c r="D1901" s="401" t="s">
        <v>8355</v>
      </c>
      <c r="E1901" s="402"/>
      <c r="F1901" s="401"/>
      <c r="G1901" s="401" t="n">
        <v>101600</v>
      </c>
      <c r="H1901" s="401" t="s">
        <v>8362</v>
      </c>
      <c r="I1901" s="401" t="s">
        <v>99</v>
      </c>
      <c r="J1901" s="401" t="s">
        <v>6404</v>
      </c>
      <c r="K1901" s="402" t="n">
        <v>16.71</v>
      </c>
      <c r="L1901" s="401" t="s">
        <v>6405</v>
      </c>
    </row>
    <row r="1902" customFormat="false" ht="13.5" hidden="false" customHeight="false" outlineLevel="0" collapsed="false">
      <c r="A1902" s="401" t="s">
        <v>8332</v>
      </c>
      <c r="B1902" s="401" t="s">
        <v>8333</v>
      </c>
      <c r="C1902" s="401" t="s">
        <v>8354</v>
      </c>
      <c r="D1902" s="401" t="s">
        <v>8355</v>
      </c>
      <c r="E1902" s="402"/>
      <c r="F1902" s="401"/>
      <c r="G1902" s="401" t="n">
        <v>101601</v>
      </c>
      <c r="H1902" s="401" t="s">
        <v>8363</v>
      </c>
      <c r="I1902" s="401" t="s">
        <v>99</v>
      </c>
      <c r="J1902" s="401" t="s">
        <v>6404</v>
      </c>
      <c r="K1902" s="402" t="n">
        <v>24.72</v>
      </c>
      <c r="L1902" s="401" t="s">
        <v>6405</v>
      </c>
    </row>
    <row r="1903" customFormat="false" ht="13.5" hidden="false" customHeight="false" outlineLevel="0" collapsed="false">
      <c r="A1903" s="401" t="s">
        <v>8332</v>
      </c>
      <c r="B1903" s="401" t="s">
        <v>8333</v>
      </c>
      <c r="C1903" s="401" t="s">
        <v>8354</v>
      </c>
      <c r="D1903" s="401" t="s">
        <v>8355</v>
      </c>
      <c r="E1903" s="402"/>
      <c r="F1903" s="401"/>
      <c r="G1903" s="401" t="n">
        <v>101602</v>
      </c>
      <c r="H1903" s="401" t="s">
        <v>8364</v>
      </c>
      <c r="I1903" s="401" t="s">
        <v>99</v>
      </c>
      <c r="J1903" s="401" t="s">
        <v>6404</v>
      </c>
      <c r="K1903" s="402" t="n">
        <v>12.38</v>
      </c>
      <c r="L1903" s="401" t="s">
        <v>6405</v>
      </c>
    </row>
    <row r="1904" customFormat="false" ht="13.5" hidden="false" customHeight="false" outlineLevel="0" collapsed="false">
      <c r="A1904" s="401" t="s">
        <v>8332</v>
      </c>
      <c r="B1904" s="401" t="s">
        <v>8333</v>
      </c>
      <c r="C1904" s="401" t="s">
        <v>8354</v>
      </c>
      <c r="D1904" s="401" t="s">
        <v>8355</v>
      </c>
      <c r="E1904" s="402"/>
      <c r="F1904" s="401"/>
      <c r="G1904" s="401" t="n">
        <v>101603</v>
      </c>
      <c r="H1904" s="401" t="s">
        <v>8365</v>
      </c>
      <c r="I1904" s="401" t="s">
        <v>99</v>
      </c>
      <c r="J1904" s="401" t="s">
        <v>6404</v>
      </c>
      <c r="K1904" s="402" t="n">
        <v>20.41</v>
      </c>
      <c r="L1904" s="401" t="s">
        <v>6405</v>
      </c>
    </row>
    <row r="1905" customFormat="false" ht="13.5" hidden="false" customHeight="false" outlineLevel="0" collapsed="false">
      <c r="A1905" s="401" t="s">
        <v>8332</v>
      </c>
      <c r="B1905" s="401" t="s">
        <v>8333</v>
      </c>
      <c r="C1905" s="401" t="s">
        <v>8354</v>
      </c>
      <c r="D1905" s="401" t="s">
        <v>8355</v>
      </c>
      <c r="E1905" s="402"/>
      <c r="F1905" s="401"/>
      <c r="G1905" s="401" t="n">
        <v>101604</v>
      </c>
      <c r="H1905" s="401" t="s">
        <v>8366</v>
      </c>
      <c r="I1905" s="401" t="s">
        <v>99</v>
      </c>
      <c r="J1905" s="401" t="s">
        <v>6404</v>
      </c>
      <c r="K1905" s="402" t="n">
        <v>8.11</v>
      </c>
      <c r="L1905" s="401" t="s">
        <v>6405</v>
      </c>
    </row>
    <row r="1906" customFormat="false" ht="13.5" hidden="false" customHeight="false" outlineLevel="0" collapsed="false">
      <c r="A1906" s="401" t="s">
        <v>8332</v>
      </c>
      <c r="B1906" s="401" t="s">
        <v>8333</v>
      </c>
      <c r="C1906" s="401" t="s">
        <v>8354</v>
      </c>
      <c r="D1906" s="401" t="s">
        <v>8355</v>
      </c>
      <c r="E1906" s="402"/>
      <c r="F1906" s="401"/>
      <c r="G1906" s="401" t="n">
        <v>101605</v>
      </c>
      <c r="H1906" s="401" t="s">
        <v>8367</v>
      </c>
      <c r="I1906" s="401" t="s">
        <v>99</v>
      </c>
      <c r="J1906" s="401" t="s">
        <v>6404</v>
      </c>
      <c r="K1906" s="402" t="n">
        <v>16.12</v>
      </c>
      <c r="L1906" s="401" t="s">
        <v>6405</v>
      </c>
    </row>
    <row r="1907" customFormat="false" ht="13.5" hidden="false" customHeight="false" outlineLevel="0" collapsed="false">
      <c r="A1907" s="401" t="s">
        <v>8368</v>
      </c>
      <c r="B1907" s="401" t="s">
        <v>8369</v>
      </c>
      <c r="C1907" s="401" t="s">
        <v>8370</v>
      </c>
      <c r="D1907" s="401" t="s">
        <v>8371</v>
      </c>
      <c r="E1907" s="402"/>
      <c r="F1907" s="401"/>
      <c r="G1907" s="401" t="n">
        <v>90788</v>
      </c>
      <c r="H1907" s="401" t="s">
        <v>8372</v>
      </c>
      <c r="I1907" s="401" t="s">
        <v>45</v>
      </c>
      <c r="J1907" s="401" t="s">
        <v>6476</v>
      </c>
      <c r="K1907" s="402" t="n">
        <v>906.24</v>
      </c>
      <c r="L1907" s="401" t="s">
        <v>6405</v>
      </c>
    </row>
    <row r="1908" customFormat="false" ht="13.5" hidden="false" customHeight="false" outlineLevel="0" collapsed="false">
      <c r="A1908" s="401" t="s">
        <v>8368</v>
      </c>
      <c r="B1908" s="401" t="s">
        <v>8369</v>
      </c>
      <c r="C1908" s="401" t="s">
        <v>8370</v>
      </c>
      <c r="D1908" s="401" t="s">
        <v>8371</v>
      </c>
      <c r="E1908" s="402"/>
      <c r="F1908" s="401"/>
      <c r="G1908" s="401" t="n">
        <v>90789</v>
      </c>
      <c r="H1908" s="401" t="s">
        <v>8373</v>
      </c>
      <c r="I1908" s="401" t="s">
        <v>45</v>
      </c>
      <c r="J1908" s="401" t="s">
        <v>6476</v>
      </c>
      <c r="K1908" s="402" t="n">
        <v>907.9</v>
      </c>
      <c r="L1908" s="401" t="s">
        <v>6405</v>
      </c>
    </row>
    <row r="1909" customFormat="false" ht="13.5" hidden="false" customHeight="false" outlineLevel="0" collapsed="false">
      <c r="A1909" s="401" t="s">
        <v>8368</v>
      </c>
      <c r="B1909" s="401" t="s">
        <v>8369</v>
      </c>
      <c r="C1909" s="401" t="s">
        <v>8370</v>
      </c>
      <c r="D1909" s="401" t="s">
        <v>8371</v>
      </c>
      <c r="E1909" s="402"/>
      <c r="F1909" s="401"/>
      <c r="G1909" s="401" t="n">
        <v>90790</v>
      </c>
      <c r="H1909" s="401" t="s">
        <v>8374</v>
      </c>
      <c r="I1909" s="401" t="s">
        <v>45</v>
      </c>
      <c r="J1909" s="401" t="s">
        <v>6476</v>
      </c>
      <c r="K1909" s="402" t="n">
        <v>936.31</v>
      </c>
      <c r="L1909" s="401" t="s">
        <v>6405</v>
      </c>
    </row>
    <row r="1910" customFormat="false" ht="13.5" hidden="false" customHeight="false" outlineLevel="0" collapsed="false">
      <c r="A1910" s="401" t="s">
        <v>8368</v>
      </c>
      <c r="B1910" s="401" t="s">
        <v>8369</v>
      </c>
      <c r="C1910" s="401" t="s">
        <v>8370</v>
      </c>
      <c r="D1910" s="401" t="s">
        <v>8371</v>
      </c>
      <c r="E1910" s="402"/>
      <c r="F1910" s="401"/>
      <c r="G1910" s="401" t="n">
        <v>90791</v>
      </c>
      <c r="H1910" s="401" t="s">
        <v>8375</v>
      </c>
      <c r="I1910" s="401" t="s">
        <v>45</v>
      </c>
      <c r="J1910" s="401" t="s">
        <v>6476</v>
      </c>
      <c r="K1910" s="402" t="n">
        <v>1097.08</v>
      </c>
      <c r="L1910" s="401" t="s">
        <v>6405</v>
      </c>
    </row>
    <row r="1911" customFormat="false" ht="13.5" hidden="false" customHeight="false" outlineLevel="0" collapsed="false">
      <c r="A1911" s="401" t="s">
        <v>8368</v>
      </c>
      <c r="B1911" s="401" t="s">
        <v>8369</v>
      </c>
      <c r="C1911" s="401" t="s">
        <v>8370</v>
      </c>
      <c r="D1911" s="401" t="s">
        <v>8371</v>
      </c>
      <c r="E1911" s="402"/>
      <c r="F1911" s="401"/>
      <c r="G1911" s="401" t="n">
        <v>90793</v>
      </c>
      <c r="H1911" s="401" t="s">
        <v>8376</v>
      </c>
      <c r="I1911" s="401" t="s">
        <v>45</v>
      </c>
      <c r="J1911" s="401" t="s">
        <v>6476</v>
      </c>
      <c r="K1911" s="402" t="n">
        <v>1157.44</v>
      </c>
      <c r="L1911" s="401" t="s">
        <v>6405</v>
      </c>
    </row>
    <row r="1912" customFormat="false" ht="13.5" hidden="false" customHeight="false" outlineLevel="0" collapsed="false">
      <c r="A1912" s="401" t="s">
        <v>8368</v>
      </c>
      <c r="B1912" s="401" t="s">
        <v>8369</v>
      </c>
      <c r="C1912" s="401" t="s">
        <v>8370</v>
      </c>
      <c r="D1912" s="401" t="s">
        <v>8371</v>
      </c>
      <c r="E1912" s="402"/>
      <c r="F1912" s="401"/>
      <c r="G1912" s="401" t="n">
        <v>90794</v>
      </c>
      <c r="H1912" s="401" t="s">
        <v>8377</v>
      </c>
      <c r="I1912" s="401" t="s">
        <v>45</v>
      </c>
      <c r="J1912" s="401" t="s">
        <v>6476</v>
      </c>
      <c r="K1912" s="402" t="n">
        <v>777.04</v>
      </c>
      <c r="L1912" s="401" t="s">
        <v>6405</v>
      </c>
    </row>
    <row r="1913" customFormat="false" ht="13.5" hidden="false" customHeight="false" outlineLevel="0" collapsed="false">
      <c r="A1913" s="401" t="s">
        <v>8368</v>
      </c>
      <c r="B1913" s="401" t="s">
        <v>8369</v>
      </c>
      <c r="C1913" s="401" t="s">
        <v>8370</v>
      </c>
      <c r="D1913" s="401" t="s">
        <v>8371</v>
      </c>
      <c r="E1913" s="402"/>
      <c r="F1913" s="401"/>
      <c r="G1913" s="401" t="n">
        <v>90795</v>
      </c>
      <c r="H1913" s="401" t="s">
        <v>8378</v>
      </c>
      <c r="I1913" s="401" t="s">
        <v>45</v>
      </c>
      <c r="J1913" s="401" t="s">
        <v>6476</v>
      </c>
      <c r="K1913" s="402" t="n">
        <v>784.13</v>
      </c>
      <c r="L1913" s="401" t="s">
        <v>6405</v>
      </c>
    </row>
    <row r="1914" customFormat="false" ht="13.5" hidden="false" customHeight="false" outlineLevel="0" collapsed="false">
      <c r="A1914" s="401" t="s">
        <v>8368</v>
      </c>
      <c r="B1914" s="401" t="s">
        <v>8369</v>
      </c>
      <c r="C1914" s="401" t="s">
        <v>8370</v>
      </c>
      <c r="D1914" s="401" t="s">
        <v>8371</v>
      </c>
      <c r="E1914" s="402"/>
      <c r="F1914" s="401"/>
      <c r="G1914" s="401" t="n">
        <v>90796</v>
      </c>
      <c r="H1914" s="401" t="s">
        <v>8379</v>
      </c>
      <c r="I1914" s="401" t="s">
        <v>45</v>
      </c>
      <c r="J1914" s="401" t="s">
        <v>6476</v>
      </c>
      <c r="K1914" s="402" t="n">
        <v>791.21</v>
      </c>
      <c r="L1914" s="401" t="s">
        <v>6405</v>
      </c>
    </row>
    <row r="1915" customFormat="false" ht="13.5" hidden="false" customHeight="false" outlineLevel="0" collapsed="false">
      <c r="A1915" s="401" t="s">
        <v>8368</v>
      </c>
      <c r="B1915" s="401" t="s">
        <v>8369</v>
      </c>
      <c r="C1915" s="401" t="s">
        <v>8370</v>
      </c>
      <c r="D1915" s="401" t="s">
        <v>8371</v>
      </c>
      <c r="E1915" s="402"/>
      <c r="F1915" s="401"/>
      <c r="G1915" s="401" t="n">
        <v>90797</v>
      </c>
      <c r="H1915" s="401" t="s">
        <v>8380</v>
      </c>
      <c r="I1915" s="401" t="s">
        <v>45</v>
      </c>
      <c r="J1915" s="401" t="s">
        <v>6476</v>
      </c>
      <c r="K1915" s="402" t="n">
        <v>798.28</v>
      </c>
      <c r="L1915" s="401" t="s">
        <v>6405</v>
      </c>
    </row>
    <row r="1916" customFormat="false" ht="13.5" hidden="false" customHeight="false" outlineLevel="0" collapsed="false">
      <c r="A1916" s="401" t="s">
        <v>8368</v>
      </c>
      <c r="B1916" s="401" t="s">
        <v>8369</v>
      </c>
      <c r="C1916" s="401" t="s">
        <v>8370</v>
      </c>
      <c r="D1916" s="401" t="s">
        <v>8371</v>
      </c>
      <c r="E1916" s="402"/>
      <c r="F1916" s="401"/>
      <c r="G1916" s="401" t="n">
        <v>90798</v>
      </c>
      <c r="H1916" s="401" t="s">
        <v>8381</v>
      </c>
      <c r="I1916" s="401" t="s">
        <v>45</v>
      </c>
      <c r="J1916" s="401" t="s">
        <v>6476</v>
      </c>
      <c r="K1916" s="402" t="n">
        <v>1161.6</v>
      </c>
      <c r="L1916" s="401" t="s">
        <v>6405</v>
      </c>
    </row>
    <row r="1917" customFormat="false" ht="13.5" hidden="false" customHeight="false" outlineLevel="0" collapsed="false">
      <c r="A1917" s="401" t="s">
        <v>8368</v>
      </c>
      <c r="B1917" s="401" t="s">
        <v>8369</v>
      </c>
      <c r="C1917" s="401" t="s">
        <v>8370</v>
      </c>
      <c r="D1917" s="401" t="s">
        <v>8371</v>
      </c>
      <c r="E1917" s="402"/>
      <c r="F1917" s="401"/>
      <c r="G1917" s="401" t="n">
        <v>90799</v>
      </c>
      <c r="H1917" s="401" t="s">
        <v>8382</v>
      </c>
      <c r="I1917" s="401" t="s">
        <v>45</v>
      </c>
      <c r="J1917" s="401" t="s">
        <v>6476</v>
      </c>
      <c r="K1917" s="402" t="n">
        <v>1198.21</v>
      </c>
      <c r="L1917" s="401" t="s">
        <v>6405</v>
      </c>
    </row>
    <row r="1918" customFormat="false" ht="13.5" hidden="false" customHeight="false" outlineLevel="0" collapsed="false">
      <c r="A1918" s="401" t="s">
        <v>8368</v>
      </c>
      <c r="B1918" s="401" t="s">
        <v>8369</v>
      </c>
      <c r="C1918" s="401" t="s">
        <v>8370</v>
      </c>
      <c r="D1918" s="401" t="s">
        <v>8371</v>
      </c>
      <c r="E1918" s="402"/>
      <c r="F1918" s="401"/>
      <c r="G1918" s="401" t="n">
        <v>90801</v>
      </c>
      <c r="H1918" s="401" t="s">
        <v>8383</v>
      </c>
      <c r="I1918" s="401" t="s">
        <v>45</v>
      </c>
      <c r="J1918" s="401" t="s">
        <v>6476</v>
      </c>
      <c r="K1918" s="402" t="n">
        <v>380.33</v>
      </c>
      <c r="L1918" s="401" t="s">
        <v>6405</v>
      </c>
    </row>
    <row r="1919" customFormat="false" ht="13.5" hidden="false" customHeight="false" outlineLevel="0" collapsed="false">
      <c r="A1919" s="401" t="s">
        <v>8368</v>
      </c>
      <c r="B1919" s="401" t="s">
        <v>8369</v>
      </c>
      <c r="C1919" s="401" t="s">
        <v>8370</v>
      </c>
      <c r="D1919" s="401" t="s">
        <v>8371</v>
      </c>
      <c r="E1919" s="402"/>
      <c r="F1919" s="401"/>
      <c r="G1919" s="401" t="n">
        <v>90806</v>
      </c>
      <c r="H1919" s="401" t="s">
        <v>8384</v>
      </c>
      <c r="I1919" s="401" t="s">
        <v>45</v>
      </c>
      <c r="J1919" s="401" t="s">
        <v>6476</v>
      </c>
      <c r="K1919" s="402" t="n">
        <v>470.81</v>
      </c>
      <c r="L1919" s="401" t="s">
        <v>6405</v>
      </c>
    </row>
    <row r="1920" customFormat="false" ht="13.5" hidden="false" customHeight="false" outlineLevel="0" collapsed="false">
      <c r="A1920" s="401" t="s">
        <v>8368</v>
      </c>
      <c r="B1920" s="401" t="s">
        <v>8369</v>
      </c>
      <c r="C1920" s="401" t="s">
        <v>8370</v>
      </c>
      <c r="D1920" s="401" t="s">
        <v>8371</v>
      </c>
      <c r="E1920" s="402"/>
      <c r="F1920" s="401"/>
      <c r="G1920" s="401" t="n">
        <v>90820</v>
      </c>
      <c r="H1920" s="401" t="s">
        <v>8385</v>
      </c>
      <c r="I1920" s="401" t="s">
        <v>45</v>
      </c>
      <c r="J1920" s="401" t="s">
        <v>6476</v>
      </c>
      <c r="K1920" s="402" t="n">
        <v>327.95</v>
      </c>
      <c r="L1920" s="401" t="s">
        <v>6405</v>
      </c>
    </row>
    <row r="1921" customFormat="false" ht="13.5" hidden="false" customHeight="false" outlineLevel="0" collapsed="false">
      <c r="A1921" s="401" t="s">
        <v>8368</v>
      </c>
      <c r="B1921" s="401" t="s">
        <v>8369</v>
      </c>
      <c r="C1921" s="401" t="s">
        <v>8370</v>
      </c>
      <c r="D1921" s="401" t="s">
        <v>8371</v>
      </c>
      <c r="E1921" s="402"/>
      <c r="F1921" s="401"/>
      <c r="G1921" s="401" t="n">
        <v>90821</v>
      </c>
      <c r="H1921" s="401" t="s">
        <v>8386</v>
      </c>
      <c r="I1921" s="401" t="s">
        <v>45</v>
      </c>
      <c r="J1921" s="401" t="s">
        <v>6476</v>
      </c>
      <c r="K1921" s="402" t="n">
        <v>334.53</v>
      </c>
      <c r="L1921" s="401" t="s">
        <v>6405</v>
      </c>
    </row>
    <row r="1922" customFormat="false" ht="13.5" hidden="false" customHeight="false" outlineLevel="0" collapsed="false">
      <c r="A1922" s="401" t="s">
        <v>8368</v>
      </c>
      <c r="B1922" s="401" t="s">
        <v>8369</v>
      </c>
      <c r="C1922" s="401" t="s">
        <v>8370</v>
      </c>
      <c r="D1922" s="401" t="s">
        <v>8371</v>
      </c>
      <c r="E1922" s="402"/>
      <c r="F1922" s="401"/>
      <c r="G1922" s="401" t="n">
        <v>90822</v>
      </c>
      <c r="H1922" s="401" t="s">
        <v>8387</v>
      </c>
      <c r="I1922" s="401" t="s">
        <v>45</v>
      </c>
      <c r="J1922" s="401" t="s">
        <v>6476</v>
      </c>
      <c r="K1922" s="402" t="n">
        <v>359.92</v>
      </c>
      <c r="L1922" s="401" t="s">
        <v>6405</v>
      </c>
    </row>
    <row r="1923" customFormat="false" ht="13.5" hidden="false" customHeight="false" outlineLevel="0" collapsed="false">
      <c r="A1923" s="401" t="s">
        <v>8368</v>
      </c>
      <c r="B1923" s="401" t="s">
        <v>8369</v>
      </c>
      <c r="C1923" s="401" t="s">
        <v>8370</v>
      </c>
      <c r="D1923" s="401" t="s">
        <v>8371</v>
      </c>
      <c r="E1923" s="402"/>
      <c r="F1923" s="401"/>
      <c r="G1923" s="401" t="n">
        <v>90823</v>
      </c>
      <c r="H1923" s="401" t="s">
        <v>8388</v>
      </c>
      <c r="I1923" s="401" t="s">
        <v>45</v>
      </c>
      <c r="J1923" s="401" t="s">
        <v>6476</v>
      </c>
      <c r="K1923" s="402" t="n">
        <v>447.16</v>
      </c>
      <c r="L1923" s="401" t="s">
        <v>6405</v>
      </c>
    </row>
    <row r="1924" customFormat="false" ht="13.5" hidden="false" customHeight="false" outlineLevel="0" collapsed="false">
      <c r="A1924" s="401" t="s">
        <v>8368</v>
      </c>
      <c r="B1924" s="401" t="s">
        <v>8369</v>
      </c>
      <c r="C1924" s="401" t="s">
        <v>8370</v>
      </c>
      <c r="D1924" s="401" t="s">
        <v>8371</v>
      </c>
      <c r="E1924" s="402"/>
      <c r="F1924" s="401"/>
      <c r="G1924" s="401" t="n">
        <v>90824</v>
      </c>
      <c r="H1924" s="401" t="s">
        <v>8389</v>
      </c>
      <c r="I1924" s="401" t="s">
        <v>45</v>
      </c>
      <c r="J1924" s="401" t="s">
        <v>6476</v>
      </c>
      <c r="K1924" s="402" t="n">
        <v>647.7</v>
      </c>
      <c r="L1924" s="401" t="s">
        <v>6405</v>
      </c>
    </row>
    <row r="1925" customFormat="false" ht="13.5" hidden="false" customHeight="false" outlineLevel="0" collapsed="false">
      <c r="A1925" s="401" t="s">
        <v>8368</v>
      </c>
      <c r="B1925" s="401" t="s">
        <v>8369</v>
      </c>
      <c r="C1925" s="401" t="s">
        <v>8370</v>
      </c>
      <c r="D1925" s="401" t="s">
        <v>8371</v>
      </c>
      <c r="E1925" s="402"/>
      <c r="F1925" s="401"/>
      <c r="G1925" s="401" t="n">
        <v>90825</v>
      </c>
      <c r="H1925" s="401" t="s">
        <v>8390</v>
      </c>
      <c r="I1925" s="401" t="s">
        <v>45</v>
      </c>
      <c r="J1925" s="401" t="s">
        <v>6476</v>
      </c>
      <c r="K1925" s="402" t="n">
        <v>723.5</v>
      </c>
      <c r="L1925" s="401" t="s">
        <v>6405</v>
      </c>
    </row>
    <row r="1926" customFormat="false" ht="13.5" hidden="false" customHeight="false" outlineLevel="0" collapsed="false">
      <c r="A1926" s="401" t="s">
        <v>8368</v>
      </c>
      <c r="B1926" s="401" t="s">
        <v>8369</v>
      </c>
      <c r="C1926" s="401" t="s">
        <v>8370</v>
      </c>
      <c r="D1926" s="401" t="s">
        <v>8371</v>
      </c>
      <c r="E1926" s="402"/>
      <c r="F1926" s="401"/>
      <c r="G1926" s="401" t="n">
        <v>90830</v>
      </c>
      <c r="H1926" s="401" t="s">
        <v>8391</v>
      </c>
      <c r="I1926" s="401" t="s">
        <v>45</v>
      </c>
      <c r="J1926" s="401" t="s">
        <v>6476</v>
      </c>
      <c r="K1926" s="402" t="n">
        <v>157.29</v>
      </c>
      <c r="L1926" s="401" t="s">
        <v>6405</v>
      </c>
    </row>
    <row r="1927" customFormat="false" ht="13.5" hidden="false" customHeight="false" outlineLevel="0" collapsed="false">
      <c r="A1927" s="401" t="s">
        <v>8368</v>
      </c>
      <c r="B1927" s="401" t="s">
        <v>8369</v>
      </c>
      <c r="C1927" s="401" t="s">
        <v>8370</v>
      </c>
      <c r="D1927" s="401" t="s">
        <v>8371</v>
      </c>
      <c r="E1927" s="402"/>
      <c r="F1927" s="401"/>
      <c r="G1927" s="401" t="n">
        <v>90831</v>
      </c>
      <c r="H1927" s="401" t="s">
        <v>8392</v>
      </c>
      <c r="I1927" s="401" t="s">
        <v>45</v>
      </c>
      <c r="J1927" s="401" t="s">
        <v>6476</v>
      </c>
      <c r="K1927" s="402" t="n">
        <v>137.67</v>
      </c>
      <c r="L1927" s="401" t="s">
        <v>6405</v>
      </c>
    </row>
    <row r="1928" customFormat="false" ht="13.5" hidden="false" customHeight="false" outlineLevel="0" collapsed="false">
      <c r="A1928" s="401" t="s">
        <v>8368</v>
      </c>
      <c r="B1928" s="401" t="s">
        <v>8369</v>
      </c>
      <c r="C1928" s="401" t="s">
        <v>8370</v>
      </c>
      <c r="D1928" s="401" t="s">
        <v>8371</v>
      </c>
      <c r="E1928" s="402"/>
      <c r="F1928" s="401"/>
      <c r="G1928" s="401" t="n">
        <v>90841</v>
      </c>
      <c r="H1928" s="401" t="s">
        <v>8393</v>
      </c>
      <c r="I1928" s="401" t="s">
        <v>45</v>
      </c>
      <c r="J1928" s="401" t="s">
        <v>6476</v>
      </c>
      <c r="K1928" s="402" t="n">
        <v>1075.91</v>
      </c>
      <c r="L1928" s="401" t="s">
        <v>6405</v>
      </c>
    </row>
    <row r="1929" customFormat="false" ht="13.5" hidden="false" customHeight="false" outlineLevel="0" collapsed="false">
      <c r="A1929" s="401" t="s">
        <v>8368</v>
      </c>
      <c r="B1929" s="401" t="s">
        <v>8369</v>
      </c>
      <c r="C1929" s="401" t="s">
        <v>8370</v>
      </c>
      <c r="D1929" s="401" t="s">
        <v>8371</v>
      </c>
      <c r="E1929" s="402"/>
      <c r="F1929" s="401"/>
      <c r="G1929" s="401" t="n">
        <v>90842</v>
      </c>
      <c r="H1929" s="401" t="s">
        <v>8394</v>
      </c>
      <c r="I1929" s="401" t="s">
        <v>45</v>
      </c>
      <c r="J1929" s="401" t="s">
        <v>6476</v>
      </c>
      <c r="K1929" s="402" t="n">
        <v>1085.4</v>
      </c>
      <c r="L1929" s="401" t="s">
        <v>6405</v>
      </c>
    </row>
    <row r="1930" customFormat="false" ht="13.5" hidden="false" customHeight="false" outlineLevel="0" collapsed="false">
      <c r="A1930" s="401" t="s">
        <v>8368</v>
      </c>
      <c r="B1930" s="401" t="s">
        <v>8369</v>
      </c>
      <c r="C1930" s="401" t="s">
        <v>8370</v>
      </c>
      <c r="D1930" s="401" t="s">
        <v>8371</v>
      </c>
      <c r="E1930" s="402"/>
      <c r="F1930" s="401"/>
      <c r="G1930" s="401" t="n">
        <v>90843</v>
      </c>
      <c r="H1930" s="401" t="s">
        <v>8395</v>
      </c>
      <c r="I1930" s="401" t="s">
        <v>45</v>
      </c>
      <c r="J1930" s="401" t="s">
        <v>6476</v>
      </c>
      <c r="K1930" s="402" t="n">
        <v>1133.32</v>
      </c>
      <c r="L1930" s="401" t="s">
        <v>6405</v>
      </c>
    </row>
    <row r="1931" customFormat="false" ht="13.5" hidden="false" customHeight="false" outlineLevel="0" collapsed="false">
      <c r="A1931" s="401" t="s">
        <v>8368</v>
      </c>
      <c r="B1931" s="401" t="s">
        <v>8369</v>
      </c>
      <c r="C1931" s="401" t="s">
        <v>8370</v>
      </c>
      <c r="D1931" s="401" t="s">
        <v>8371</v>
      </c>
      <c r="E1931" s="402"/>
      <c r="F1931" s="401"/>
      <c r="G1931" s="401" t="n">
        <v>90844</v>
      </c>
      <c r="H1931" s="401" t="s">
        <v>8396</v>
      </c>
      <c r="I1931" s="401" t="s">
        <v>45</v>
      </c>
      <c r="J1931" s="401" t="s">
        <v>6476</v>
      </c>
      <c r="K1931" s="402" t="n">
        <v>1223.46</v>
      </c>
      <c r="L1931" s="401" t="s">
        <v>6405</v>
      </c>
    </row>
    <row r="1932" customFormat="false" ht="13.5" hidden="false" customHeight="false" outlineLevel="0" collapsed="false">
      <c r="A1932" s="401" t="s">
        <v>8368</v>
      </c>
      <c r="B1932" s="401" t="s">
        <v>8369</v>
      </c>
      <c r="C1932" s="401" t="s">
        <v>8370</v>
      </c>
      <c r="D1932" s="401" t="s">
        <v>8371</v>
      </c>
      <c r="E1932" s="402"/>
      <c r="F1932" s="401"/>
      <c r="G1932" s="401" t="n">
        <v>90845</v>
      </c>
      <c r="H1932" s="401" t="s">
        <v>8397</v>
      </c>
      <c r="I1932" s="401" t="s">
        <v>45</v>
      </c>
      <c r="J1932" s="401" t="s">
        <v>6476</v>
      </c>
      <c r="K1932" s="402" t="n">
        <v>1421.1</v>
      </c>
      <c r="L1932" s="401" t="s">
        <v>6405</v>
      </c>
    </row>
    <row r="1933" customFormat="false" ht="13.5" hidden="false" customHeight="false" outlineLevel="0" collapsed="false">
      <c r="A1933" s="401" t="s">
        <v>8368</v>
      </c>
      <c r="B1933" s="401" t="s">
        <v>8369</v>
      </c>
      <c r="C1933" s="401" t="s">
        <v>8370</v>
      </c>
      <c r="D1933" s="401" t="s">
        <v>8371</v>
      </c>
      <c r="E1933" s="402"/>
      <c r="F1933" s="401"/>
      <c r="G1933" s="401" t="n">
        <v>90846</v>
      </c>
      <c r="H1933" s="401" t="s">
        <v>8398</v>
      </c>
      <c r="I1933" s="401" t="s">
        <v>45</v>
      </c>
      <c r="J1933" s="401" t="s">
        <v>6476</v>
      </c>
      <c r="K1933" s="402" t="n">
        <v>1499.8</v>
      </c>
      <c r="L1933" s="401" t="s">
        <v>6405</v>
      </c>
    </row>
    <row r="1934" customFormat="false" ht="13.5" hidden="false" customHeight="false" outlineLevel="0" collapsed="false">
      <c r="A1934" s="401" t="s">
        <v>8368</v>
      </c>
      <c r="B1934" s="401" t="s">
        <v>8369</v>
      </c>
      <c r="C1934" s="401" t="s">
        <v>8370</v>
      </c>
      <c r="D1934" s="401" t="s">
        <v>8371</v>
      </c>
      <c r="E1934" s="402"/>
      <c r="F1934" s="401"/>
      <c r="G1934" s="401" t="n">
        <v>90847</v>
      </c>
      <c r="H1934" s="401" t="s">
        <v>8399</v>
      </c>
      <c r="I1934" s="401" t="s">
        <v>45</v>
      </c>
      <c r="J1934" s="401" t="s">
        <v>6476</v>
      </c>
      <c r="K1934" s="402" t="n">
        <v>938.24</v>
      </c>
      <c r="L1934" s="401" t="s">
        <v>6405</v>
      </c>
    </row>
    <row r="1935" customFormat="false" ht="13.5" hidden="false" customHeight="false" outlineLevel="0" collapsed="false">
      <c r="A1935" s="401" t="s">
        <v>8368</v>
      </c>
      <c r="B1935" s="401" t="s">
        <v>8369</v>
      </c>
      <c r="C1935" s="401" t="s">
        <v>8370</v>
      </c>
      <c r="D1935" s="401" t="s">
        <v>8371</v>
      </c>
      <c r="E1935" s="402"/>
      <c r="F1935" s="401"/>
      <c r="G1935" s="401" t="n">
        <v>90848</v>
      </c>
      <c r="H1935" s="401" t="s">
        <v>8400</v>
      </c>
      <c r="I1935" s="401" t="s">
        <v>45</v>
      </c>
      <c r="J1935" s="401" t="s">
        <v>6476</v>
      </c>
      <c r="K1935" s="402" t="n">
        <v>947.73</v>
      </c>
      <c r="L1935" s="401" t="s">
        <v>6405</v>
      </c>
    </row>
    <row r="1936" customFormat="false" ht="13.5" hidden="false" customHeight="false" outlineLevel="0" collapsed="false">
      <c r="A1936" s="401" t="s">
        <v>8368</v>
      </c>
      <c r="B1936" s="401" t="s">
        <v>8369</v>
      </c>
      <c r="C1936" s="401" t="s">
        <v>8370</v>
      </c>
      <c r="D1936" s="401" t="s">
        <v>8371</v>
      </c>
      <c r="E1936" s="402"/>
      <c r="F1936" s="401"/>
      <c r="G1936" s="401" t="n">
        <v>90849</v>
      </c>
      <c r="H1936" s="401" t="s">
        <v>8401</v>
      </c>
      <c r="I1936" s="401" t="s">
        <v>45</v>
      </c>
      <c r="J1936" s="401" t="s">
        <v>6476</v>
      </c>
      <c r="K1936" s="402" t="n">
        <v>976.03</v>
      </c>
      <c r="L1936" s="401" t="s">
        <v>6405</v>
      </c>
    </row>
    <row r="1937" customFormat="false" ht="13.5" hidden="false" customHeight="false" outlineLevel="0" collapsed="false">
      <c r="A1937" s="401" t="s">
        <v>8368</v>
      </c>
      <c r="B1937" s="401" t="s">
        <v>8369</v>
      </c>
      <c r="C1937" s="401" t="s">
        <v>8370</v>
      </c>
      <c r="D1937" s="401" t="s">
        <v>8371</v>
      </c>
      <c r="E1937" s="402"/>
      <c r="F1937" s="401"/>
      <c r="G1937" s="401" t="n">
        <v>90850</v>
      </c>
      <c r="H1937" s="401" t="s">
        <v>8402</v>
      </c>
      <c r="I1937" s="401" t="s">
        <v>45</v>
      </c>
      <c r="J1937" s="401" t="s">
        <v>6476</v>
      </c>
      <c r="K1937" s="402" t="n">
        <v>1066.17</v>
      </c>
      <c r="L1937" s="401" t="s">
        <v>6405</v>
      </c>
    </row>
    <row r="1938" customFormat="false" ht="13.5" hidden="false" customHeight="false" outlineLevel="0" collapsed="false">
      <c r="A1938" s="401" t="s">
        <v>8368</v>
      </c>
      <c r="B1938" s="401" t="s">
        <v>8369</v>
      </c>
      <c r="C1938" s="401" t="s">
        <v>8370</v>
      </c>
      <c r="D1938" s="401" t="s">
        <v>8371</v>
      </c>
      <c r="E1938" s="402"/>
      <c r="F1938" s="401"/>
      <c r="G1938" s="401" t="n">
        <v>90851</v>
      </c>
      <c r="H1938" s="401" t="s">
        <v>8403</v>
      </c>
      <c r="I1938" s="401" t="s">
        <v>45</v>
      </c>
      <c r="J1938" s="401" t="s">
        <v>6476</v>
      </c>
      <c r="K1938" s="402" t="n">
        <v>1263.81</v>
      </c>
      <c r="L1938" s="401" t="s">
        <v>6405</v>
      </c>
    </row>
    <row r="1939" customFormat="false" ht="13.5" hidden="false" customHeight="false" outlineLevel="0" collapsed="false">
      <c r="A1939" s="401" t="s">
        <v>8368</v>
      </c>
      <c r="B1939" s="401" t="s">
        <v>8369</v>
      </c>
      <c r="C1939" s="401" t="s">
        <v>8370</v>
      </c>
      <c r="D1939" s="401" t="s">
        <v>8371</v>
      </c>
      <c r="E1939" s="402"/>
      <c r="F1939" s="401"/>
      <c r="G1939" s="401" t="n">
        <v>90852</v>
      </c>
      <c r="H1939" s="401" t="s">
        <v>8404</v>
      </c>
      <c r="I1939" s="401" t="s">
        <v>45</v>
      </c>
      <c r="J1939" s="401" t="s">
        <v>6476</v>
      </c>
      <c r="K1939" s="402" t="n">
        <v>1342.51</v>
      </c>
      <c r="L1939" s="401" t="s">
        <v>6405</v>
      </c>
    </row>
    <row r="1940" customFormat="false" ht="13.5" hidden="false" customHeight="false" outlineLevel="0" collapsed="false">
      <c r="A1940" s="401" t="s">
        <v>8368</v>
      </c>
      <c r="B1940" s="401" t="s">
        <v>8369</v>
      </c>
      <c r="C1940" s="401" t="s">
        <v>8370</v>
      </c>
      <c r="D1940" s="401" t="s">
        <v>8371</v>
      </c>
      <c r="E1940" s="402"/>
      <c r="F1940" s="401"/>
      <c r="G1940" s="401" t="n">
        <v>91009</v>
      </c>
      <c r="H1940" s="401" t="s">
        <v>8405</v>
      </c>
      <c r="I1940" s="401" t="s">
        <v>45</v>
      </c>
      <c r="J1940" s="401" t="s">
        <v>6476</v>
      </c>
      <c r="K1940" s="402" t="n">
        <v>340.33</v>
      </c>
      <c r="L1940" s="401" t="s">
        <v>6405</v>
      </c>
    </row>
    <row r="1941" customFormat="false" ht="13.5" hidden="false" customHeight="false" outlineLevel="0" collapsed="false">
      <c r="A1941" s="401" t="s">
        <v>8368</v>
      </c>
      <c r="B1941" s="401" t="s">
        <v>8369</v>
      </c>
      <c r="C1941" s="401" t="s">
        <v>8370</v>
      </c>
      <c r="D1941" s="401" t="s">
        <v>8371</v>
      </c>
      <c r="E1941" s="402"/>
      <c r="F1941" s="401"/>
      <c r="G1941" s="401" t="n">
        <v>91010</v>
      </c>
      <c r="H1941" s="401" t="s">
        <v>8406</v>
      </c>
      <c r="I1941" s="401" t="s">
        <v>45</v>
      </c>
      <c r="J1941" s="401" t="s">
        <v>6476</v>
      </c>
      <c r="K1941" s="402" t="n">
        <v>347.5</v>
      </c>
      <c r="L1941" s="401" t="s">
        <v>6405</v>
      </c>
    </row>
    <row r="1942" customFormat="false" ht="13.5" hidden="false" customHeight="false" outlineLevel="0" collapsed="false">
      <c r="A1942" s="401" t="s">
        <v>8368</v>
      </c>
      <c r="B1942" s="401" t="s">
        <v>8369</v>
      </c>
      <c r="C1942" s="401" t="s">
        <v>8370</v>
      </c>
      <c r="D1942" s="401" t="s">
        <v>8371</v>
      </c>
      <c r="E1942" s="402"/>
      <c r="F1942" s="401"/>
      <c r="G1942" s="401" t="n">
        <v>91011</v>
      </c>
      <c r="H1942" s="401" t="s">
        <v>8407</v>
      </c>
      <c r="I1942" s="401" t="s">
        <v>45</v>
      </c>
      <c r="J1942" s="401" t="s">
        <v>6476</v>
      </c>
      <c r="K1942" s="402" t="n">
        <v>410.19</v>
      </c>
      <c r="L1942" s="401" t="s">
        <v>6405</v>
      </c>
    </row>
    <row r="1943" customFormat="false" ht="13.5" hidden="false" customHeight="false" outlineLevel="0" collapsed="false">
      <c r="A1943" s="401" t="s">
        <v>8368</v>
      </c>
      <c r="B1943" s="401" t="s">
        <v>8369</v>
      </c>
      <c r="C1943" s="401" t="s">
        <v>8370</v>
      </c>
      <c r="D1943" s="401" t="s">
        <v>8371</v>
      </c>
      <c r="E1943" s="402"/>
      <c r="F1943" s="401"/>
      <c r="G1943" s="401" t="n">
        <v>91012</v>
      </c>
      <c r="H1943" s="401" t="s">
        <v>8408</v>
      </c>
      <c r="I1943" s="401" t="s">
        <v>45</v>
      </c>
      <c r="J1943" s="401" t="s">
        <v>6476</v>
      </c>
      <c r="K1943" s="402" t="n">
        <v>458.13</v>
      </c>
      <c r="L1943" s="401" t="s">
        <v>6405</v>
      </c>
    </row>
    <row r="1944" customFormat="false" ht="13.5" hidden="false" customHeight="false" outlineLevel="0" collapsed="false">
      <c r="A1944" s="401" t="s">
        <v>8368</v>
      </c>
      <c r="B1944" s="401" t="s">
        <v>8369</v>
      </c>
      <c r="C1944" s="401" t="s">
        <v>8370</v>
      </c>
      <c r="D1944" s="401" t="s">
        <v>8371</v>
      </c>
      <c r="E1944" s="402"/>
      <c r="F1944" s="401"/>
      <c r="G1944" s="401" t="n">
        <v>91013</v>
      </c>
      <c r="H1944" s="401" t="s">
        <v>8409</v>
      </c>
      <c r="I1944" s="401" t="s">
        <v>45</v>
      </c>
      <c r="J1944" s="401" t="s">
        <v>6476</v>
      </c>
      <c r="K1944" s="402" t="n">
        <v>950.62</v>
      </c>
      <c r="L1944" s="401" t="s">
        <v>6405</v>
      </c>
    </row>
    <row r="1945" customFormat="false" ht="13.5" hidden="false" customHeight="false" outlineLevel="0" collapsed="false">
      <c r="A1945" s="401" t="s">
        <v>8368</v>
      </c>
      <c r="B1945" s="401" t="s">
        <v>8369</v>
      </c>
      <c r="C1945" s="401" t="s">
        <v>8370</v>
      </c>
      <c r="D1945" s="401" t="s">
        <v>8371</v>
      </c>
      <c r="E1945" s="402"/>
      <c r="F1945" s="401"/>
      <c r="G1945" s="401" t="n">
        <v>91014</v>
      </c>
      <c r="H1945" s="401" t="s">
        <v>8410</v>
      </c>
      <c r="I1945" s="401" t="s">
        <v>45</v>
      </c>
      <c r="J1945" s="401" t="s">
        <v>6476</v>
      </c>
      <c r="K1945" s="402" t="n">
        <v>960.7</v>
      </c>
      <c r="L1945" s="401" t="s">
        <v>6405</v>
      </c>
    </row>
    <row r="1946" customFormat="false" ht="13.5" hidden="false" customHeight="false" outlineLevel="0" collapsed="false">
      <c r="A1946" s="401" t="s">
        <v>8368</v>
      </c>
      <c r="B1946" s="401" t="s">
        <v>8369</v>
      </c>
      <c r="C1946" s="401" t="s">
        <v>8370</v>
      </c>
      <c r="D1946" s="401" t="s">
        <v>8371</v>
      </c>
      <c r="E1946" s="402"/>
      <c r="F1946" s="401"/>
      <c r="G1946" s="401" t="n">
        <v>91015</v>
      </c>
      <c r="H1946" s="401" t="s">
        <v>8411</v>
      </c>
      <c r="I1946" s="401" t="s">
        <v>45</v>
      </c>
      <c r="J1946" s="401" t="s">
        <v>6476</v>
      </c>
      <c r="K1946" s="402" t="n">
        <v>1026.3</v>
      </c>
      <c r="L1946" s="401" t="s">
        <v>6405</v>
      </c>
    </row>
    <row r="1947" customFormat="false" ht="13.5" hidden="false" customHeight="false" outlineLevel="0" collapsed="false">
      <c r="A1947" s="401" t="s">
        <v>8368</v>
      </c>
      <c r="B1947" s="401" t="s">
        <v>8369</v>
      </c>
      <c r="C1947" s="401" t="s">
        <v>8370</v>
      </c>
      <c r="D1947" s="401" t="s">
        <v>8371</v>
      </c>
      <c r="E1947" s="402"/>
      <c r="F1947" s="401"/>
      <c r="G1947" s="401" t="n">
        <v>91016</v>
      </c>
      <c r="H1947" s="401" t="s">
        <v>8412</v>
      </c>
      <c r="I1947" s="401" t="s">
        <v>45</v>
      </c>
      <c r="J1947" s="401" t="s">
        <v>6476</v>
      </c>
      <c r="K1947" s="402" t="n">
        <v>1077.14</v>
      </c>
      <c r="L1947" s="401" t="s">
        <v>6405</v>
      </c>
    </row>
    <row r="1948" customFormat="false" ht="13.5" hidden="false" customHeight="false" outlineLevel="0" collapsed="false">
      <c r="A1948" s="401" t="s">
        <v>8368</v>
      </c>
      <c r="B1948" s="401" t="s">
        <v>8369</v>
      </c>
      <c r="C1948" s="401" t="s">
        <v>8370</v>
      </c>
      <c r="D1948" s="401" t="s">
        <v>8371</v>
      </c>
      <c r="E1948" s="402"/>
      <c r="F1948" s="401"/>
      <c r="G1948" s="401" t="n">
        <v>91287</v>
      </c>
      <c r="H1948" s="401" t="s">
        <v>8413</v>
      </c>
      <c r="I1948" s="401" t="s">
        <v>45</v>
      </c>
      <c r="J1948" s="401" t="s">
        <v>6476</v>
      </c>
      <c r="K1948" s="402" t="n">
        <v>272.19</v>
      </c>
      <c r="L1948" s="401" t="s">
        <v>6405</v>
      </c>
    </row>
    <row r="1949" customFormat="false" ht="13.5" hidden="false" customHeight="false" outlineLevel="0" collapsed="false">
      <c r="A1949" s="401" t="s">
        <v>8368</v>
      </c>
      <c r="B1949" s="401" t="s">
        <v>8369</v>
      </c>
      <c r="C1949" s="401" t="s">
        <v>8370</v>
      </c>
      <c r="D1949" s="401" t="s">
        <v>8371</v>
      </c>
      <c r="E1949" s="402"/>
      <c r="F1949" s="401"/>
      <c r="G1949" s="401" t="n">
        <v>91292</v>
      </c>
      <c r="H1949" s="401" t="s">
        <v>8414</v>
      </c>
      <c r="I1949" s="401" t="s">
        <v>45</v>
      </c>
      <c r="J1949" s="401" t="s">
        <v>6476</v>
      </c>
      <c r="K1949" s="402" t="n">
        <v>362.67</v>
      </c>
      <c r="L1949" s="401" t="s">
        <v>6405</v>
      </c>
    </row>
    <row r="1950" customFormat="false" ht="13.5" hidden="false" customHeight="false" outlineLevel="0" collapsed="false">
      <c r="A1950" s="401" t="s">
        <v>8368</v>
      </c>
      <c r="B1950" s="401" t="s">
        <v>8369</v>
      </c>
      <c r="C1950" s="401" t="s">
        <v>8370</v>
      </c>
      <c r="D1950" s="401" t="s">
        <v>8371</v>
      </c>
      <c r="E1950" s="402"/>
      <c r="F1950" s="401"/>
      <c r="G1950" s="401" t="n">
        <v>91295</v>
      </c>
      <c r="H1950" s="401" t="s">
        <v>8415</v>
      </c>
      <c r="I1950" s="401" t="s">
        <v>45</v>
      </c>
      <c r="J1950" s="401" t="s">
        <v>6476</v>
      </c>
      <c r="K1950" s="402" t="n">
        <v>351.05</v>
      </c>
      <c r="L1950" s="401" t="s">
        <v>6405</v>
      </c>
    </row>
    <row r="1951" customFormat="false" ht="13.5" hidden="false" customHeight="false" outlineLevel="0" collapsed="false">
      <c r="A1951" s="401" t="s">
        <v>8368</v>
      </c>
      <c r="B1951" s="401" t="s">
        <v>8369</v>
      </c>
      <c r="C1951" s="401" t="s">
        <v>8370</v>
      </c>
      <c r="D1951" s="401" t="s">
        <v>8371</v>
      </c>
      <c r="E1951" s="402"/>
      <c r="F1951" s="401"/>
      <c r="G1951" s="401" t="n">
        <v>91296</v>
      </c>
      <c r="H1951" s="401" t="s">
        <v>8416</v>
      </c>
      <c r="I1951" s="401" t="s">
        <v>45</v>
      </c>
      <c r="J1951" s="401" t="s">
        <v>6476</v>
      </c>
      <c r="K1951" s="402" t="n">
        <v>377.46</v>
      </c>
      <c r="L1951" s="401" t="s">
        <v>6405</v>
      </c>
    </row>
    <row r="1952" customFormat="false" ht="13.5" hidden="false" customHeight="false" outlineLevel="0" collapsed="false">
      <c r="A1952" s="401" t="s">
        <v>8368</v>
      </c>
      <c r="B1952" s="401" t="s">
        <v>8369</v>
      </c>
      <c r="C1952" s="401" t="s">
        <v>8370</v>
      </c>
      <c r="D1952" s="401" t="s">
        <v>8371</v>
      </c>
      <c r="E1952" s="402"/>
      <c r="F1952" s="401"/>
      <c r="G1952" s="401" t="n">
        <v>91297</v>
      </c>
      <c r="H1952" s="401" t="s">
        <v>8417</v>
      </c>
      <c r="I1952" s="401" t="s">
        <v>45</v>
      </c>
      <c r="J1952" s="401" t="s">
        <v>6476</v>
      </c>
      <c r="K1952" s="402" t="n">
        <v>417.33</v>
      </c>
      <c r="L1952" s="401" t="s">
        <v>6405</v>
      </c>
    </row>
    <row r="1953" customFormat="false" ht="13.5" hidden="false" customHeight="false" outlineLevel="0" collapsed="false">
      <c r="A1953" s="401" t="s">
        <v>8368</v>
      </c>
      <c r="B1953" s="401" t="s">
        <v>8369</v>
      </c>
      <c r="C1953" s="401" t="s">
        <v>8370</v>
      </c>
      <c r="D1953" s="401" t="s">
        <v>8371</v>
      </c>
      <c r="E1953" s="402"/>
      <c r="F1953" s="401"/>
      <c r="G1953" s="401" t="n">
        <v>91298</v>
      </c>
      <c r="H1953" s="401" t="s">
        <v>8418</v>
      </c>
      <c r="I1953" s="401" t="s">
        <v>45</v>
      </c>
      <c r="J1953" s="401" t="s">
        <v>6404</v>
      </c>
      <c r="K1953" s="402" t="n">
        <v>705.09</v>
      </c>
      <c r="L1953" s="401" t="s">
        <v>6405</v>
      </c>
    </row>
    <row r="1954" customFormat="false" ht="13.5" hidden="false" customHeight="false" outlineLevel="0" collapsed="false">
      <c r="A1954" s="401" t="s">
        <v>8368</v>
      </c>
      <c r="B1954" s="401" t="s">
        <v>8369</v>
      </c>
      <c r="C1954" s="401" t="s">
        <v>8370</v>
      </c>
      <c r="D1954" s="401" t="s">
        <v>8371</v>
      </c>
      <c r="E1954" s="402"/>
      <c r="F1954" s="401"/>
      <c r="G1954" s="401" t="n">
        <v>91299</v>
      </c>
      <c r="H1954" s="401" t="s">
        <v>8419</v>
      </c>
      <c r="I1954" s="401" t="s">
        <v>45</v>
      </c>
      <c r="J1954" s="401" t="s">
        <v>6404</v>
      </c>
      <c r="K1954" s="402" t="n">
        <v>986.18</v>
      </c>
      <c r="L1954" s="401" t="s">
        <v>6405</v>
      </c>
    </row>
    <row r="1955" customFormat="false" ht="13.5" hidden="false" customHeight="false" outlineLevel="0" collapsed="false">
      <c r="A1955" s="401" t="s">
        <v>8368</v>
      </c>
      <c r="B1955" s="401" t="s">
        <v>8369</v>
      </c>
      <c r="C1955" s="401" t="s">
        <v>8370</v>
      </c>
      <c r="D1955" s="401" t="s">
        <v>8371</v>
      </c>
      <c r="E1955" s="402"/>
      <c r="F1955" s="401"/>
      <c r="G1955" s="401" t="n">
        <v>91304</v>
      </c>
      <c r="H1955" s="401" t="s">
        <v>8420</v>
      </c>
      <c r="I1955" s="401" t="s">
        <v>45</v>
      </c>
      <c r="J1955" s="401" t="s">
        <v>6476</v>
      </c>
      <c r="K1955" s="402" t="n">
        <v>96.62</v>
      </c>
      <c r="L1955" s="401" t="s">
        <v>6405</v>
      </c>
    </row>
    <row r="1956" customFormat="false" ht="13.5" hidden="false" customHeight="false" outlineLevel="0" collapsed="false">
      <c r="A1956" s="401" t="s">
        <v>8368</v>
      </c>
      <c r="B1956" s="401" t="s">
        <v>8369</v>
      </c>
      <c r="C1956" s="401" t="s">
        <v>8370</v>
      </c>
      <c r="D1956" s="401" t="s">
        <v>8371</v>
      </c>
      <c r="E1956" s="402"/>
      <c r="F1956" s="401"/>
      <c r="G1956" s="401" t="n">
        <v>91305</v>
      </c>
      <c r="H1956" s="401" t="s">
        <v>8421</v>
      </c>
      <c r="I1956" s="401" t="s">
        <v>45</v>
      </c>
      <c r="J1956" s="401" t="s">
        <v>6476</v>
      </c>
      <c r="K1956" s="402" t="n">
        <v>95.93</v>
      </c>
      <c r="L1956" s="401" t="s">
        <v>6405</v>
      </c>
    </row>
    <row r="1957" customFormat="false" ht="13.5" hidden="false" customHeight="false" outlineLevel="0" collapsed="false">
      <c r="A1957" s="401" t="s">
        <v>8368</v>
      </c>
      <c r="B1957" s="401" t="s">
        <v>8369</v>
      </c>
      <c r="C1957" s="401" t="s">
        <v>8370</v>
      </c>
      <c r="D1957" s="401" t="s">
        <v>8371</v>
      </c>
      <c r="E1957" s="402"/>
      <c r="F1957" s="401"/>
      <c r="G1957" s="401" t="n">
        <v>91306</v>
      </c>
      <c r="H1957" s="401" t="s">
        <v>8422</v>
      </c>
      <c r="I1957" s="401" t="s">
        <v>45</v>
      </c>
      <c r="J1957" s="401" t="s">
        <v>6476</v>
      </c>
      <c r="K1957" s="402" t="n">
        <v>137.67</v>
      </c>
      <c r="L1957" s="401" t="s">
        <v>6405</v>
      </c>
    </row>
    <row r="1958" customFormat="false" ht="13.5" hidden="false" customHeight="false" outlineLevel="0" collapsed="false">
      <c r="A1958" s="401" t="s">
        <v>8368</v>
      </c>
      <c r="B1958" s="401" t="s">
        <v>8369</v>
      </c>
      <c r="C1958" s="401" t="s">
        <v>8370</v>
      </c>
      <c r="D1958" s="401" t="s">
        <v>8371</v>
      </c>
      <c r="E1958" s="402"/>
      <c r="F1958" s="401"/>
      <c r="G1958" s="401" t="n">
        <v>91307</v>
      </c>
      <c r="H1958" s="401" t="s">
        <v>8423</v>
      </c>
      <c r="I1958" s="401" t="s">
        <v>45</v>
      </c>
      <c r="J1958" s="401" t="s">
        <v>6476</v>
      </c>
      <c r="K1958" s="402" t="n">
        <v>81.85</v>
      </c>
      <c r="L1958" s="401" t="s">
        <v>6405</v>
      </c>
    </row>
    <row r="1959" customFormat="false" ht="13.5" hidden="false" customHeight="false" outlineLevel="0" collapsed="false">
      <c r="A1959" s="401" t="s">
        <v>8368</v>
      </c>
      <c r="B1959" s="401" t="s">
        <v>8369</v>
      </c>
      <c r="C1959" s="401" t="s">
        <v>8370</v>
      </c>
      <c r="D1959" s="401" t="s">
        <v>8371</v>
      </c>
      <c r="E1959" s="402"/>
      <c r="F1959" s="401"/>
      <c r="G1959" s="401" t="n">
        <v>91312</v>
      </c>
      <c r="H1959" s="401" t="s">
        <v>8424</v>
      </c>
      <c r="I1959" s="401" t="s">
        <v>45</v>
      </c>
      <c r="J1959" s="401" t="s">
        <v>6476</v>
      </c>
      <c r="K1959" s="402" t="n">
        <v>879.38</v>
      </c>
      <c r="L1959" s="401" t="s">
        <v>6405</v>
      </c>
    </row>
    <row r="1960" customFormat="false" ht="13.5" hidden="false" customHeight="false" outlineLevel="0" collapsed="false">
      <c r="A1960" s="401" t="s">
        <v>8368</v>
      </c>
      <c r="B1960" s="401" t="s">
        <v>8369</v>
      </c>
      <c r="C1960" s="401" t="s">
        <v>8370</v>
      </c>
      <c r="D1960" s="401" t="s">
        <v>8371</v>
      </c>
      <c r="E1960" s="402"/>
      <c r="F1960" s="401"/>
      <c r="G1960" s="401" t="n">
        <v>91313</v>
      </c>
      <c r="H1960" s="401" t="s">
        <v>8425</v>
      </c>
      <c r="I1960" s="401" t="s">
        <v>45</v>
      </c>
      <c r="J1960" s="401" t="s">
        <v>6476</v>
      </c>
      <c r="K1960" s="402" t="n">
        <v>873.81</v>
      </c>
      <c r="L1960" s="401" t="s">
        <v>6405</v>
      </c>
    </row>
    <row r="1961" customFormat="false" ht="13.5" hidden="false" customHeight="false" outlineLevel="0" collapsed="false">
      <c r="A1961" s="401" t="s">
        <v>8368</v>
      </c>
      <c r="B1961" s="401" t="s">
        <v>8369</v>
      </c>
      <c r="C1961" s="401" t="s">
        <v>8370</v>
      </c>
      <c r="D1961" s="401" t="s">
        <v>8371</v>
      </c>
      <c r="E1961" s="402"/>
      <c r="F1961" s="401"/>
      <c r="G1961" s="401" t="n">
        <v>91314</v>
      </c>
      <c r="H1961" s="401" t="s">
        <v>8426</v>
      </c>
      <c r="I1961" s="401" t="s">
        <v>45</v>
      </c>
      <c r="J1961" s="401" t="s">
        <v>6476</v>
      </c>
      <c r="K1961" s="402" t="n">
        <v>915.91</v>
      </c>
      <c r="L1961" s="401" t="s">
        <v>6405</v>
      </c>
    </row>
    <row r="1962" customFormat="false" ht="13.5" hidden="false" customHeight="false" outlineLevel="0" collapsed="false">
      <c r="A1962" s="401" t="s">
        <v>8368</v>
      </c>
      <c r="B1962" s="401" t="s">
        <v>8369</v>
      </c>
      <c r="C1962" s="401" t="s">
        <v>8370</v>
      </c>
      <c r="D1962" s="401" t="s">
        <v>8371</v>
      </c>
      <c r="E1962" s="402"/>
      <c r="F1962" s="401"/>
      <c r="G1962" s="401" t="n">
        <v>91315</v>
      </c>
      <c r="H1962" s="401" t="s">
        <v>8427</v>
      </c>
      <c r="I1962" s="401" t="s">
        <v>45</v>
      </c>
      <c r="J1962" s="401" t="s">
        <v>6476</v>
      </c>
      <c r="K1962" s="402" t="n">
        <v>1005.08</v>
      </c>
      <c r="L1962" s="401" t="s">
        <v>6405</v>
      </c>
    </row>
    <row r="1963" customFormat="false" ht="13.5" hidden="false" customHeight="false" outlineLevel="0" collapsed="false">
      <c r="A1963" s="401" t="s">
        <v>8368</v>
      </c>
      <c r="B1963" s="401" t="s">
        <v>8369</v>
      </c>
      <c r="C1963" s="401" t="s">
        <v>8370</v>
      </c>
      <c r="D1963" s="401" t="s">
        <v>8371</v>
      </c>
      <c r="E1963" s="402"/>
      <c r="F1963" s="401"/>
      <c r="G1963" s="401" t="n">
        <v>91316</v>
      </c>
      <c r="H1963" s="401" t="s">
        <v>8428</v>
      </c>
      <c r="I1963" s="401" t="s">
        <v>45</v>
      </c>
      <c r="J1963" s="401" t="s">
        <v>6476</v>
      </c>
      <c r="K1963" s="402" t="n">
        <v>1203.69</v>
      </c>
      <c r="L1963" s="401" t="s">
        <v>6405</v>
      </c>
    </row>
    <row r="1964" customFormat="false" ht="13.5" hidden="false" customHeight="false" outlineLevel="0" collapsed="false">
      <c r="A1964" s="401" t="s">
        <v>8368</v>
      </c>
      <c r="B1964" s="401" t="s">
        <v>8369</v>
      </c>
      <c r="C1964" s="401" t="s">
        <v>8370</v>
      </c>
      <c r="D1964" s="401" t="s">
        <v>8371</v>
      </c>
      <c r="E1964" s="402"/>
      <c r="F1964" s="401"/>
      <c r="G1964" s="401" t="n">
        <v>91317</v>
      </c>
      <c r="H1964" s="401" t="s">
        <v>8429</v>
      </c>
      <c r="I1964" s="401" t="s">
        <v>45</v>
      </c>
      <c r="J1964" s="401" t="s">
        <v>6476</v>
      </c>
      <c r="K1964" s="402" t="n">
        <v>1281.42</v>
      </c>
      <c r="L1964" s="401" t="s">
        <v>6405</v>
      </c>
    </row>
    <row r="1965" customFormat="false" ht="13.5" hidden="false" customHeight="false" outlineLevel="0" collapsed="false">
      <c r="A1965" s="401" t="s">
        <v>8368</v>
      </c>
      <c r="B1965" s="401" t="s">
        <v>8369</v>
      </c>
      <c r="C1965" s="401" t="s">
        <v>8370</v>
      </c>
      <c r="D1965" s="401" t="s">
        <v>8371</v>
      </c>
      <c r="E1965" s="402"/>
      <c r="F1965" s="401"/>
      <c r="G1965" s="401" t="n">
        <v>91318</v>
      </c>
      <c r="H1965" s="401" t="s">
        <v>8430</v>
      </c>
      <c r="I1965" s="401" t="s">
        <v>45</v>
      </c>
      <c r="J1965" s="401" t="s">
        <v>6476</v>
      </c>
      <c r="K1965" s="402" t="n">
        <v>783.45</v>
      </c>
      <c r="L1965" s="401" t="s">
        <v>6405</v>
      </c>
    </row>
    <row r="1966" customFormat="false" ht="13.5" hidden="false" customHeight="false" outlineLevel="0" collapsed="false">
      <c r="A1966" s="401" t="s">
        <v>8368</v>
      </c>
      <c r="B1966" s="401" t="s">
        <v>8369</v>
      </c>
      <c r="C1966" s="401" t="s">
        <v>8370</v>
      </c>
      <c r="D1966" s="401" t="s">
        <v>8371</v>
      </c>
      <c r="E1966" s="402"/>
      <c r="F1966" s="401"/>
      <c r="G1966" s="401" t="n">
        <v>91319</v>
      </c>
      <c r="H1966" s="401" t="s">
        <v>8431</v>
      </c>
      <c r="I1966" s="401" t="s">
        <v>45</v>
      </c>
      <c r="J1966" s="401" t="s">
        <v>6476</v>
      </c>
      <c r="K1966" s="402" t="n">
        <v>791.96</v>
      </c>
      <c r="L1966" s="401" t="s">
        <v>6405</v>
      </c>
    </row>
    <row r="1967" customFormat="false" ht="13.5" hidden="false" customHeight="false" outlineLevel="0" collapsed="false">
      <c r="A1967" s="401" t="s">
        <v>8368</v>
      </c>
      <c r="B1967" s="401" t="s">
        <v>8369</v>
      </c>
      <c r="C1967" s="401" t="s">
        <v>8370</v>
      </c>
      <c r="D1967" s="401" t="s">
        <v>8371</v>
      </c>
      <c r="E1967" s="402"/>
      <c r="F1967" s="401"/>
      <c r="G1967" s="401" t="n">
        <v>91320</v>
      </c>
      <c r="H1967" s="401" t="s">
        <v>8432</v>
      </c>
      <c r="I1967" s="401" t="s">
        <v>45</v>
      </c>
      <c r="J1967" s="401" t="s">
        <v>6476</v>
      </c>
      <c r="K1967" s="402" t="n">
        <v>819.29</v>
      </c>
      <c r="L1967" s="401" t="s">
        <v>6405</v>
      </c>
    </row>
    <row r="1968" customFormat="false" ht="13.5" hidden="false" customHeight="false" outlineLevel="0" collapsed="false">
      <c r="A1968" s="401" t="s">
        <v>8368</v>
      </c>
      <c r="B1968" s="401" t="s">
        <v>8369</v>
      </c>
      <c r="C1968" s="401" t="s">
        <v>8370</v>
      </c>
      <c r="D1968" s="401" t="s">
        <v>8371</v>
      </c>
      <c r="E1968" s="402"/>
      <c r="F1968" s="401"/>
      <c r="G1968" s="401" t="n">
        <v>91321</v>
      </c>
      <c r="H1968" s="401" t="s">
        <v>8433</v>
      </c>
      <c r="I1968" s="401" t="s">
        <v>45</v>
      </c>
      <c r="J1968" s="401" t="s">
        <v>6476</v>
      </c>
      <c r="K1968" s="402" t="n">
        <v>908.46</v>
      </c>
      <c r="L1968" s="401" t="s">
        <v>6405</v>
      </c>
    </row>
    <row r="1969" customFormat="false" ht="13.5" hidden="false" customHeight="false" outlineLevel="0" collapsed="false">
      <c r="A1969" s="401" t="s">
        <v>8368</v>
      </c>
      <c r="B1969" s="401" t="s">
        <v>8369</v>
      </c>
      <c r="C1969" s="401" t="s">
        <v>8370</v>
      </c>
      <c r="D1969" s="401" t="s">
        <v>8371</v>
      </c>
      <c r="E1969" s="402"/>
      <c r="F1969" s="401"/>
      <c r="G1969" s="401" t="n">
        <v>91322</v>
      </c>
      <c r="H1969" s="401" t="s">
        <v>8434</v>
      </c>
      <c r="I1969" s="401" t="s">
        <v>45</v>
      </c>
      <c r="J1969" s="401" t="s">
        <v>6476</v>
      </c>
      <c r="K1969" s="402" t="n">
        <v>1107.07</v>
      </c>
      <c r="L1969" s="401" t="s">
        <v>6405</v>
      </c>
    </row>
    <row r="1970" customFormat="false" ht="13.5" hidden="false" customHeight="false" outlineLevel="0" collapsed="false">
      <c r="A1970" s="401" t="s">
        <v>8368</v>
      </c>
      <c r="B1970" s="401" t="s">
        <v>8369</v>
      </c>
      <c r="C1970" s="401" t="s">
        <v>8370</v>
      </c>
      <c r="D1970" s="401" t="s">
        <v>8371</v>
      </c>
      <c r="E1970" s="402"/>
      <c r="F1970" s="401"/>
      <c r="G1970" s="401" t="n">
        <v>91323</v>
      </c>
      <c r="H1970" s="401" t="s">
        <v>8435</v>
      </c>
      <c r="I1970" s="401" t="s">
        <v>45</v>
      </c>
      <c r="J1970" s="401" t="s">
        <v>6476</v>
      </c>
      <c r="K1970" s="402" t="n">
        <v>1184.8</v>
      </c>
      <c r="L1970" s="401" t="s">
        <v>6405</v>
      </c>
    </row>
    <row r="1971" customFormat="false" ht="13.5" hidden="false" customHeight="false" outlineLevel="0" collapsed="false">
      <c r="A1971" s="401" t="s">
        <v>8368</v>
      </c>
      <c r="B1971" s="401" t="s">
        <v>8369</v>
      </c>
      <c r="C1971" s="401" t="s">
        <v>8370</v>
      </c>
      <c r="D1971" s="401" t="s">
        <v>8371</v>
      </c>
      <c r="E1971" s="402"/>
      <c r="F1971" s="401"/>
      <c r="G1971" s="401" t="n">
        <v>91324</v>
      </c>
      <c r="H1971" s="401" t="s">
        <v>8436</v>
      </c>
      <c r="I1971" s="401" t="s">
        <v>45</v>
      </c>
      <c r="J1971" s="401" t="s">
        <v>6476</v>
      </c>
      <c r="K1971" s="402" t="n">
        <v>795.83</v>
      </c>
      <c r="L1971" s="401" t="s">
        <v>6405</v>
      </c>
    </row>
    <row r="1972" customFormat="false" ht="13.5" hidden="false" customHeight="false" outlineLevel="0" collapsed="false">
      <c r="A1972" s="401" t="s">
        <v>8368</v>
      </c>
      <c r="B1972" s="401" t="s">
        <v>8369</v>
      </c>
      <c r="C1972" s="401" t="s">
        <v>8370</v>
      </c>
      <c r="D1972" s="401" t="s">
        <v>8371</v>
      </c>
      <c r="E1972" s="402"/>
      <c r="F1972" s="401"/>
      <c r="G1972" s="401" t="n">
        <v>91325</v>
      </c>
      <c r="H1972" s="401" t="s">
        <v>8437</v>
      </c>
      <c r="I1972" s="401" t="s">
        <v>45</v>
      </c>
      <c r="J1972" s="401" t="s">
        <v>6476</v>
      </c>
      <c r="K1972" s="402" t="n">
        <v>804.93</v>
      </c>
      <c r="L1972" s="401" t="s">
        <v>6405</v>
      </c>
    </row>
    <row r="1973" customFormat="false" ht="13.5" hidden="false" customHeight="false" outlineLevel="0" collapsed="false">
      <c r="A1973" s="401" t="s">
        <v>8368</v>
      </c>
      <c r="B1973" s="401" t="s">
        <v>8369</v>
      </c>
      <c r="C1973" s="401" t="s">
        <v>8370</v>
      </c>
      <c r="D1973" s="401" t="s">
        <v>8371</v>
      </c>
      <c r="E1973" s="402"/>
      <c r="F1973" s="401"/>
      <c r="G1973" s="401" t="n">
        <v>91326</v>
      </c>
      <c r="H1973" s="401" t="s">
        <v>8438</v>
      </c>
      <c r="I1973" s="401" t="s">
        <v>45</v>
      </c>
      <c r="J1973" s="401" t="s">
        <v>6476</v>
      </c>
      <c r="K1973" s="402" t="n">
        <v>869.56</v>
      </c>
      <c r="L1973" s="401" t="s">
        <v>6405</v>
      </c>
    </row>
    <row r="1974" customFormat="false" ht="13.5" hidden="false" customHeight="false" outlineLevel="0" collapsed="false">
      <c r="A1974" s="401" t="s">
        <v>8368</v>
      </c>
      <c r="B1974" s="401" t="s">
        <v>8369</v>
      </c>
      <c r="C1974" s="401" t="s">
        <v>8370</v>
      </c>
      <c r="D1974" s="401" t="s">
        <v>8371</v>
      </c>
      <c r="E1974" s="402"/>
      <c r="F1974" s="401"/>
      <c r="G1974" s="401" t="n">
        <v>91327</v>
      </c>
      <c r="H1974" s="401" t="s">
        <v>8439</v>
      </c>
      <c r="I1974" s="401" t="s">
        <v>45</v>
      </c>
      <c r="J1974" s="401" t="s">
        <v>6476</v>
      </c>
      <c r="K1974" s="402" t="n">
        <v>919.43</v>
      </c>
      <c r="L1974" s="401" t="s">
        <v>6405</v>
      </c>
    </row>
    <row r="1975" customFormat="false" ht="13.5" hidden="false" customHeight="false" outlineLevel="0" collapsed="false">
      <c r="A1975" s="401" t="s">
        <v>8368</v>
      </c>
      <c r="B1975" s="401" t="s">
        <v>8369</v>
      </c>
      <c r="C1975" s="401" t="s">
        <v>8370</v>
      </c>
      <c r="D1975" s="401" t="s">
        <v>8371</v>
      </c>
      <c r="E1975" s="402"/>
      <c r="F1975" s="401"/>
      <c r="G1975" s="401" t="n">
        <v>91328</v>
      </c>
      <c r="H1975" s="401" t="s">
        <v>8440</v>
      </c>
      <c r="I1975" s="401" t="s">
        <v>45</v>
      </c>
      <c r="J1975" s="401" t="s">
        <v>6476</v>
      </c>
      <c r="K1975" s="402" t="n">
        <v>961.34</v>
      </c>
      <c r="L1975" s="401" t="s">
        <v>6405</v>
      </c>
    </row>
    <row r="1976" customFormat="false" ht="13.5" hidden="false" customHeight="false" outlineLevel="0" collapsed="false">
      <c r="A1976" s="401" t="s">
        <v>8368</v>
      </c>
      <c r="B1976" s="401" t="s">
        <v>8369</v>
      </c>
      <c r="C1976" s="401" t="s">
        <v>8370</v>
      </c>
      <c r="D1976" s="401" t="s">
        <v>8371</v>
      </c>
      <c r="E1976" s="402"/>
      <c r="F1976" s="401"/>
      <c r="G1976" s="401" t="n">
        <v>91329</v>
      </c>
      <c r="H1976" s="401" t="s">
        <v>8441</v>
      </c>
      <c r="I1976" s="401" t="s">
        <v>45</v>
      </c>
      <c r="J1976" s="401" t="s">
        <v>6476</v>
      </c>
      <c r="K1976" s="402" t="n">
        <v>806.55</v>
      </c>
      <c r="L1976" s="401" t="s">
        <v>6405</v>
      </c>
    </row>
    <row r="1977" customFormat="false" ht="13.5" hidden="false" customHeight="false" outlineLevel="0" collapsed="false">
      <c r="A1977" s="401" t="s">
        <v>8368</v>
      </c>
      <c r="B1977" s="401" t="s">
        <v>8369</v>
      </c>
      <c r="C1977" s="401" t="s">
        <v>8370</v>
      </c>
      <c r="D1977" s="401" t="s">
        <v>8371</v>
      </c>
      <c r="E1977" s="402"/>
      <c r="F1977" s="401"/>
      <c r="G1977" s="401" t="n">
        <v>91330</v>
      </c>
      <c r="H1977" s="401" t="s">
        <v>8442</v>
      </c>
      <c r="I1977" s="401" t="s">
        <v>45</v>
      </c>
      <c r="J1977" s="401" t="s">
        <v>6476</v>
      </c>
      <c r="K1977" s="402" t="n">
        <v>990.66</v>
      </c>
      <c r="L1977" s="401" t="s">
        <v>6405</v>
      </c>
    </row>
    <row r="1978" customFormat="false" ht="13.5" hidden="false" customHeight="false" outlineLevel="0" collapsed="false">
      <c r="A1978" s="401" t="s">
        <v>8368</v>
      </c>
      <c r="B1978" s="401" t="s">
        <v>8369</v>
      </c>
      <c r="C1978" s="401" t="s">
        <v>8370</v>
      </c>
      <c r="D1978" s="401" t="s">
        <v>8371</v>
      </c>
      <c r="E1978" s="402"/>
      <c r="F1978" s="401"/>
      <c r="G1978" s="401" t="n">
        <v>91331</v>
      </c>
      <c r="H1978" s="401" t="s">
        <v>8443</v>
      </c>
      <c r="I1978" s="401" t="s">
        <v>45</v>
      </c>
      <c r="J1978" s="401" t="s">
        <v>6476</v>
      </c>
      <c r="K1978" s="402" t="n">
        <v>834.89</v>
      </c>
      <c r="L1978" s="401" t="s">
        <v>6405</v>
      </c>
    </row>
    <row r="1979" customFormat="false" ht="13.5" hidden="false" customHeight="false" outlineLevel="0" collapsed="false">
      <c r="A1979" s="401" t="s">
        <v>8368</v>
      </c>
      <c r="B1979" s="401" t="s">
        <v>8369</v>
      </c>
      <c r="C1979" s="401" t="s">
        <v>8370</v>
      </c>
      <c r="D1979" s="401" t="s">
        <v>8371</v>
      </c>
      <c r="E1979" s="402"/>
      <c r="F1979" s="401"/>
      <c r="G1979" s="401" t="n">
        <v>91332</v>
      </c>
      <c r="H1979" s="401" t="s">
        <v>8444</v>
      </c>
      <c r="I1979" s="401" t="s">
        <v>45</v>
      </c>
      <c r="J1979" s="401" t="s">
        <v>6476</v>
      </c>
      <c r="K1979" s="402" t="n">
        <v>1033.44</v>
      </c>
      <c r="L1979" s="401" t="s">
        <v>6405</v>
      </c>
    </row>
    <row r="1980" customFormat="false" ht="13.5" hidden="false" customHeight="false" outlineLevel="0" collapsed="false">
      <c r="A1980" s="401" t="s">
        <v>8368</v>
      </c>
      <c r="B1980" s="401" t="s">
        <v>8369</v>
      </c>
      <c r="C1980" s="401" t="s">
        <v>8370</v>
      </c>
      <c r="D1980" s="401" t="s">
        <v>8371</v>
      </c>
      <c r="E1980" s="402"/>
      <c r="F1980" s="401"/>
      <c r="G1980" s="401" t="n">
        <v>91333</v>
      </c>
      <c r="H1980" s="401" t="s">
        <v>8445</v>
      </c>
      <c r="I1980" s="401" t="s">
        <v>45</v>
      </c>
      <c r="J1980" s="401" t="s">
        <v>6476</v>
      </c>
      <c r="K1980" s="402" t="n">
        <v>876.7</v>
      </c>
      <c r="L1980" s="401" t="s">
        <v>6405</v>
      </c>
    </row>
    <row r="1981" customFormat="false" ht="13.5" hidden="false" customHeight="false" outlineLevel="0" collapsed="false">
      <c r="A1981" s="401" t="s">
        <v>8368</v>
      </c>
      <c r="B1981" s="401" t="s">
        <v>8369</v>
      </c>
      <c r="C1981" s="401" t="s">
        <v>8370</v>
      </c>
      <c r="D1981" s="401" t="s">
        <v>8371</v>
      </c>
      <c r="E1981" s="402"/>
      <c r="F1981" s="401"/>
      <c r="G1981" s="401" t="n">
        <v>91334</v>
      </c>
      <c r="H1981" s="401" t="s">
        <v>8446</v>
      </c>
      <c r="I1981" s="401" t="s">
        <v>45</v>
      </c>
      <c r="J1981" s="401" t="s">
        <v>6404</v>
      </c>
      <c r="K1981" s="402" t="n">
        <v>1321.2</v>
      </c>
      <c r="L1981" s="401" t="s">
        <v>6405</v>
      </c>
    </row>
    <row r="1982" customFormat="false" ht="13.5" hidden="false" customHeight="false" outlineLevel="0" collapsed="false">
      <c r="A1982" s="401" t="s">
        <v>8368</v>
      </c>
      <c r="B1982" s="401" t="s">
        <v>8369</v>
      </c>
      <c r="C1982" s="401" t="s">
        <v>8370</v>
      </c>
      <c r="D1982" s="401" t="s">
        <v>8371</v>
      </c>
      <c r="E1982" s="402"/>
      <c r="F1982" s="401"/>
      <c r="G1982" s="401" t="n">
        <v>91335</v>
      </c>
      <c r="H1982" s="401" t="s">
        <v>8447</v>
      </c>
      <c r="I1982" s="401" t="s">
        <v>45</v>
      </c>
      <c r="J1982" s="401" t="s">
        <v>6404</v>
      </c>
      <c r="K1982" s="402" t="n">
        <v>1164.46</v>
      </c>
      <c r="L1982" s="401" t="s">
        <v>6405</v>
      </c>
    </row>
    <row r="1983" customFormat="false" ht="13.5" hidden="false" customHeight="false" outlineLevel="0" collapsed="false">
      <c r="A1983" s="401" t="s">
        <v>8368</v>
      </c>
      <c r="B1983" s="401" t="s">
        <v>8369</v>
      </c>
      <c r="C1983" s="401" t="s">
        <v>8370</v>
      </c>
      <c r="D1983" s="401" t="s">
        <v>8371</v>
      </c>
      <c r="E1983" s="402"/>
      <c r="F1983" s="401"/>
      <c r="G1983" s="401" t="n">
        <v>91336</v>
      </c>
      <c r="H1983" s="401" t="s">
        <v>8448</v>
      </c>
      <c r="I1983" s="401" t="s">
        <v>45</v>
      </c>
      <c r="J1983" s="401" t="s">
        <v>6404</v>
      </c>
      <c r="K1983" s="402" t="n">
        <v>1602.29</v>
      </c>
      <c r="L1983" s="401" t="s">
        <v>6405</v>
      </c>
    </row>
    <row r="1984" customFormat="false" ht="13.5" hidden="false" customHeight="false" outlineLevel="0" collapsed="false">
      <c r="A1984" s="401" t="s">
        <v>8368</v>
      </c>
      <c r="B1984" s="401" t="s">
        <v>8369</v>
      </c>
      <c r="C1984" s="401" t="s">
        <v>8370</v>
      </c>
      <c r="D1984" s="401" t="s">
        <v>8371</v>
      </c>
      <c r="E1984" s="402"/>
      <c r="F1984" s="401"/>
      <c r="G1984" s="401" t="n">
        <v>91337</v>
      </c>
      <c r="H1984" s="401" t="s">
        <v>8449</v>
      </c>
      <c r="I1984" s="401" t="s">
        <v>45</v>
      </c>
      <c r="J1984" s="401" t="s">
        <v>6404</v>
      </c>
      <c r="K1984" s="402" t="n">
        <v>1445.55</v>
      </c>
      <c r="L1984" s="401" t="s">
        <v>6405</v>
      </c>
    </row>
    <row r="1985" customFormat="false" ht="13.5" hidden="false" customHeight="false" outlineLevel="0" collapsed="false">
      <c r="A1985" s="401" t="s">
        <v>8368</v>
      </c>
      <c r="B1985" s="401" t="s">
        <v>8369</v>
      </c>
      <c r="C1985" s="401" t="s">
        <v>8370</v>
      </c>
      <c r="D1985" s="401" t="s">
        <v>8371</v>
      </c>
      <c r="E1985" s="402"/>
      <c r="F1985" s="401"/>
      <c r="G1985" s="401" t="n">
        <v>100659</v>
      </c>
      <c r="H1985" s="401" t="s">
        <v>8450</v>
      </c>
      <c r="I1985" s="401" t="s">
        <v>82</v>
      </c>
      <c r="J1985" s="401" t="s">
        <v>6476</v>
      </c>
      <c r="K1985" s="402" t="n">
        <v>14.53</v>
      </c>
      <c r="L1985" s="401" t="s">
        <v>6405</v>
      </c>
    </row>
    <row r="1986" customFormat="false" ht="13.5" hidden="false" customHeight="false" outlineLevel="0" collapsed="false">
      <c r="A1986" s="401" t="s">
        <v>8368</v>
      </c>
      <c r="B1986" s="401" t="s">
        <v>8369</v>
      </c>
      <c r="C1986" s="401" t="s">
        <v>8370</v>
      </c>
      <c r="D1986" s="401" t="s">
        <v>8371</v>
      </c>
      <c r="E1986" s="402"/>
      <c r="F1986" s="401"/>
      <c r="G1986" s="401" t="n">
        <v>100660</v>
      </c>
      <c r="H1986" s="401" t="s">
        <v>8451</v>
      </c>
      <c r="I1986" s="401" t="s">
        <v>82</v>
      </c>
      <c r="J1986" s="401" t="s">
        <v>6476</v>
      </c>
      <c r="K1986" s="402" t="n">
        <v>9.67</v>
      </c>
      <c r="L1986" s="401" t="s">
        <v>6405</v>
      </c>
    </row>
    <row r="1987" customFormat="false" ht="13.5" hidden="false" customHeight="false" outlineLevel="0" collapsed="false">
      <c r="A1987" s="401" t="s">
        <v>8368</v>
      </c>
      <c r="B1987" s="401" t="s">
        <v>8369</v>
      </c>
      <c r="C1987" s="401" t="s">
        <v>8370</v>
      </c>
      <c r="D1987" s="401" t="s">
        <v>8371</v>
      </c>
      <c r="E1987" s="402"/>
      <c r="F1987" s="401"/>
      <c r="G1987" s="401" t="n">
        <v>100675</v>
      </c>
      <c r="H1987" s="401" t="s">
        <v>8452</v>
      </c>
      <c r="I1987" s="401" t="s">
        <v>45</v>
      </c>
      <c r="J1987" s="401" t="s">
        <v>6476</v>
      </c>
      <c r="K1987" s="402" t="n">
        <v>1031.86</v>
      </c>
      <c r="L1987" s="401" t="s">
        <v>6405</v>
      </c>
    </row>
    <row r="1988" customFormat="false" ht="13.5" hidden="false" customHeight="false" outlineLevel="0" collapsed="false">
      <c r="A1988" s="401" t="s">
        <v>8368</v>
      </c>
      <c r="B1988" s="401" t="s">
        <v>8369</v>
      </c>
      <c r="C1988" s="401" t="s">
        <v>8370</v>
      </c>
      <c r="D1988" s="401" t="s">
        <v>8371</v>
      </c>
      <c r="E1988" s="402"/>
      <c r="F1988" s="401"/>
      <c r="G1988" s="401" t="n">
        <v>100676</v>
      </c>
      <c r="H1988" s="401" t="s">
        <v>8453</v>
      </c>
      <c r="I1988" s="401" t="s">
        <v>45</v>
      </c>
      <c r="J1988" s="401" t="s">
        <v>6476</v>
      </c>
      <c r="K1988" s="402" t="n">
        <v>232.02</v>
      </c>
      <c r="L1988" s="401" t="s">
        <v>6405</v>
      </c>
    </row>
    <row r="1989" customFormat="false" ht="13.5" hidden="false" customHeight="false" outlineLevel="0" collapsed="false">
      <c r="A1989" s="401" t="s">
        <v>8368</v>
      </c>
      <c r="B1989" s="401" t="s">
        <v>8369</v>
      </c>
      <c r="C1989" s="401" t="s">
        <v>8370</v>
      </c>
      <c r="D1989" s="401" t="s">
        <v>8371</v>
      </c>
      <c r="E1989" s="402"/>
      <c r="F1989" s="401"/>
      <c r="G1989" s="401" t="n">
        <v>100678</v>
      </c>
      <c r="H1989" s="401" t="s">
        <v>8454</v>
      </c>
      <c r="I1989" s="401" t="s">
        <v>45</v>
      </c>
      <c r="J1989" s="401" t="s">
        <v>6476</v>
      </c>
      <c r="K1989" s="402" t="n">
        <v>1088.29</v>
      </c>
      <c r="L1989" s="401" t="s">
        <v>6405</v>
      </c>
    </row>
    <row r="1990" customFormat="false" ht="13.5" hidden="false" customHeight="false" outlineLevel="0" collapsed="false">
      <c r="A1990" s="401" t="s">
        <v>8368</v>
      </c>
      <c r="B1990" s="401" t="s">
        <v>8369</v>
      </c>
      <c r="C1990" s="401" t="s">
        <v>8370</v>
      </c>
      <c r="D1990" s="401" t="s">
        <v>8371</v>
      </c>
      <c r="E1990" s="402"/>
      <c r="F1990" s="401"/>
      <c r="G1990" s="401" t="n">
        <v>100679</v>
      </c>
      <c r="H1990" s="401" t="s">
        <v>8455</v>
      </c>
      <c r="I1990" s="401" t="s">
        <v>45</v>
      </c>
      <c r="J1990" s="401" t="s">
        <v>6476</v>
      </c>
      <c r="K1990" s="402" t="n">
        <v>891.76</v>
      </c>
      <c r="L1990" s="401" t="s">
        <v>6405</v>
      </c>
    </row>
    <row r="1991" customFormat="false" ht="13.5" hidden="false" customHeight="false" outlineLevel="0" collapsed="false">
      <c r="A1991" s="401" t="s">
        <v>8368</v>
      </c>
      <c r="B1991" s="401" t="s">
        <v>8369</v>
      </c>
      <c r="C1991" s="401" t="s">
        <v>8370</v>
      </c>
      <c r="D1991" s="401" t="s">
        <v>8371</v>
      </c>
      <c r="E1991" s="402"/>
      <c r="F1991" s="401"/>
      <c r="G1991" s="401" t="n">
        <v>100680</v>
      </c>
      <c r="H1991" s="401" t="s">
        <v>8456</v>
      </c>
      <c r="I1991" s="401" t="s">
        <v>45</v>
      </c>
      <c r="J1991" s="401" t="s">
        <v>6476</v>
      </c>
      <c r="K1991" s="402" t="n">
        <v>1098.37</v>
      </c>
      <c r="L1991" s="401" t="s">
        <v>6405</v>
      </c>
    </row>
    <row r="1992" customFormat="false" ht="13.5" hidden="false" customHeight="false" outlineLevel="0" collapsed="false">
      <c r="A1992" s="401" t="s">
        <v>8368</v>
      </c>
      <c r="B1992" s="401" t="s">
        <v>8369</v>
      </c>
      <c r="C1992" s="401" t="s">
        <v>8370</v>
      </c>
      <c r="D1992" s="401" t="s">
        <v>8371</v>
      </c>
      <c r="E1992" s="402"/>
      <c r="F1992" s="401"/>
      <c r="G1992" s="401" t="n">
        <v>100681</v>
      </c>
      <c r="H1992" s="401" t="s">
        <v>8457</v>
      </c>
      <c r="I1992" s="401" t="s">
        <v>45</v>
      </c>
      <c r="J1992" s="401" t="s">
        <v>6476</v>
      </c>
      <c r="K1992" s="402" t="n">
        <v>1128.33</v>
      </c>
      <c r="L1992" s="401" t="s">
        <v>6405</v>
      </c>
    </row>
    <row r="1993" customFormat="false" ht="13.5" hidden="false" customHeight="false" outlineLevel="0" collapsed="false">
      <c r="A1993" s="401" t="s">
        <v>8368</v>
      </c>
      <c r="B1993" s="401" t="s">
        <v>8369</v>
      </c>
      <c r="C1993" s="401" t="s">
        <v>8370</v>
      </c>
      <c r="D1993" s="401" t="s">
        <v>8371</v>
      </c>
      <c r="E1993" s="402"/>
      <c r="F1993" s="401"/>
      <c r="G1993" s="401" t="n">
        <v>100682</v>
      </c>
      <c r="H1993" s="401" t="s">
        <v>8458</v>
      </c>
      <c r="I1993" s="401" t="s">
        <v>45</v>
      </c>
      <c r="J1993" s="401" t="s">
        <v>6476</v>
      </c>
      <c r="K1993" s="402" t="n">
        <v>916.74</v>
      </c>
      <c r="L1993" s="401" t="s">
        <v>6405</v>
      </c>
    </row>
    <row r="1994" customFormat="false" ht="13.5" hidden="false" customHeight="false" outlineLevel="0" collapsed="false">
      <c r="A1994" s="401" t="s">
        <v>8368</v>
      </c>
      <c r="B1994" s="401" t="s">
        <v>8369</v>
      </c>
      <c r="C1994" s="401" t="s">
        <v>8370</v>
      </c>
      <c r="D1994" s="401" t="s">
        <v>8371</v>
      </c>
      <c r="E1994" s="402"/>
      <c r="F1994" s="401"/>
      <c r="G1994" s="401" t="n">
        <v>100683</v>
      </c>
      <c r="H1994" s="401" t="s">
        <v>8459</v>
      </c>
      <c r="I1994" s="401" t="s">
        <v>45</v>
      </c>
      <c r="J1994" s="401" t="s">
        <v>6476</v>
      </c>
      <c r="K1994" s="402" t="n">
        <v>1183.59</v>
      </c>
      <c r="L1994" s="401" t="s">
        <v>6405</v>
      </c>
    </row>
    <row r="1995" customFormat="false" ht="13.5" hidden="false" customHeight="false" outlineLevel="0" collapsed="false">
      <c r="A1995" s="401" t="s">
        <v>8368</v>
      </c>
      <c r="B1995" s="401" t="s">
        <v>8369</v>
      </c>
      <c r="C1995" s="401" t="s">
        <v>8370</v>
      </c>
      <c r="D1995" s="401" t="s">
        <v>8371</v>
      </c>
      <c r="E1995" s="402"/>
      <c r="F1995" s="401"/>
      <c r="G1995" s="401" t="n">
        <v>100684</v>
      </c>
      <c r="H1995" s="401" t="s">
        <v>8460</v>
      </c>
      <c r="I1995" s="401" t="s">
        <v>45</v>
      </c>
      <c r="J1995" s="401" t="s">
        <v>6476</v>
      </c>
      <c r="K1995" s="402" t="n">
        <v>966.18</v>
      </c>
      <c r="L1995" s="401" t="s">
        <v>6405</v>
      </c>
    </row>
    <row r="1996" customFormat="false" ht="13.5" hidden="false" customHeight="false" outlineLevel="0" collapsed="false">
      <c r="A1996" s="401" t="s">
        <v>8368</v>
      </c>
      <c r="B1996" s="401" t="s">
        <v>8369</v>
      </c>
      <c r="C1996" s="401" t="s">
        <v>8370</v>
      </c>
      <c r="D1996" s="401" t="s">
        <v>8371</v>
      </c>
      <c r="E1996" s="402"/>
      <c r="F1996" s="401"/>
      <c r="G1996" s="401" t="n">
        <v>100685</v>
      </c>
      <c r="H1996" s="401" t="s">
        <v>8461</v>
      </c>
      <c r="I1996" s="401" t="s">
        <v>45</v>
      </c>
      <c r="J1996" s="401" t="s">
        <v>6476</v>
      </c>
      <c r="K1996" s="402" t="n">
        <v>1234.43</v>
      </c>
      <c r="L1996" s="401" t="s">
        <v>6405</v>
      </c>
    </row>
    <row r="1997" customFormat="false" ht="13.5" hidden="false" customHeight="false" outlineLevel="0" collapsed="false">
      <c r="A1997" s="401" t="s">
        <v>8368</v>
      </c>
      <c r="B1997" s="401" t="s">
        <v>8369</v>
      </c>
      <c r="C1997" s="401" t="s">
        <v>8370</v>
      </c>
      <c r="D1997" s="401" t="s">
        <v>8371</v>
      </c>
      <c r="E1997" s="402"/>
      <c r="F1997" s="401"/>
      <c r="G1997" s="401" t="n">
        <v>100686</v>
      </c>
      <c r="H1997" s="401" t="s">
        <v>8462</v>
      </c>
      <c r="I1997" s="401" t="s">
        <v>45</v>
      </c>
      <c r="J1997" s="401" t="s">
        <v>6476</v>
      </c>
      <c r="K1997" s="402" t="n">
        <v>1016.05</v>
      </c>
      <c r="L1997" s="401" t="s">
        <v>6405</v>
      </c>
    </row>
    <row r="1998" customFormat="false" ht="13.5" hidden="false" customHeight="false" outlineLevel="0" collapsed="false">
      <c r="A1998" s="401" t="s">
        <v>8368</v>
      </c>
      <c r="B1998" s="401" t="s">
        <v>8369</v>
      </c>
      <c r="C1998" s="401" t="s">
        <v>8370</v>
      </c>
      <c r="D1998" s="401" t="s">
        <v>8371</v>
      </c>
      <c r="E1998" s="402"/>
      <c r="F1998" s="401"/>
      <c r="G1998" s="401" t="n">
        <v>100687</v>
      </c>
      <c r="H1998" s="401" t="s">
        <v>8463</v>
      </c>
      <c r="I1998" s="401" t="s">
        <v>45</v>
      </c>
      <c r="J1998" s="401" t="s">
        <v>6476</v>
      </c>
      <c r="K1998" s="402" t="n">
        <v>1099.01</v>
      </c>
      <c r="L1998" s="401" t="s">
        <v>6405</v>
      </c>
    </row>
    <row r="1999" customFormat="false" ht="13.5" hidden="false" customHeight="false" outlineLevel="0" collapsed="false">
      <c r="A1999" s="401" t="s">
        <v>8368</v>
      </c>
      <c r="B1999" s="401" t="s">
        <v>8369</v>
      </c>
      <c r="C1999" s="401" t="s">
        <v>8370</v>
      </c>
      <c r="D1999" s="401" t="s">
        <v>8371</v>
      </c>
      <c r="E1999" s="402"/>
      <c r="F1999" s="401"/>
      <c r="G1999" s="401" t="n">
        <v>100688</v>
      </c>
      <c r="H1999" s="401" t="s">
        <v>8464</v>
      </c>
      <c r="I1999" s="401" t="s">
        <v>45</v>
      </c>
      <c r="J1999" s="401" t="s">
        <v>6476</v>
      </c>
      <c r="K1999" s="402" t="n">
        <v>902.48</v>
      </c>
      <c r="L1999" s="401" t="s">
        <v>6405</v>
      </c>
    </row>
    <row r="2000" customFormat="false" ht="13.5" hidden="false" customHeight="false" outlineLevel="0" collapsed="false">
      <c r="A2000" s="401" t="s">
        <v>8368</v>
      </c>
      <c r="B2000" s="401" t="s">
        <v>8369</v>
      </c>
      <c r="C2000" s="401" t="s">
        <v>8370</v>
      </c>
      <c r="D2000" s="401" t="s">
        <v>8371</v>
      </c>
      <c r="E2000" s="402"/>
      <c r="F2000" s="401"/>
      <c r="G2000" s="401" t="n">
        <v>100689</v>
      </c>
      <c r="H2000" s="401" t="s">
        <v>8465</v>
      </c>
      <c r="I2000" s="401" t="s">
        <v>45</v>
      </c>
      <c r="J2000" s="401" t="s">
        <v>6476</v>
      </c>
      <c r="K2000" s="402" t="n">
        <v>1190.73</v>
      </c>
      <c r="L2000" s="401" t="s">
        <v>6405</v>
      </c>
    </row>
    <row r="2001" customFormat="false" ht="13.5" hidden="false" customHeight="false" outlineLevel="0" collapsed="false">
      <c r="A2001" s="401" t="s">
        <v>8368</v>
      </c>
      <c r="B2001" s="401" t="s">
        <v>8369</v>
      </c>
      <c r="C2001" s="401" t="s">
        <v>8370</v>
      </c>
      <c r="D2001" s="401" t="s">
        <v>8371</v>
      </c>
      <c r="E2001" s="402"/>
      <c r="F2001" s="401"/>
      <c r="G2001" s="401" t="n">
        <v>100690</v>
      </c>
      <c r="H2001" s="401" t="s">
        <v>8466</v>
      </c>
      <c r="I2001" s="401" t="s">
        <v>45</v>
      </c>
      <c r="J2001" s="401" t="s">
        <v>6476</v>
      </c>
      <c r="K2001" s="402" t="n">
        <v>973.32</v>
      </c>
      <c r="L2001" s="401" t="s">
        <v>6405</v>
      </c>
    </row>
    <row r="2002" customFormat="false" ht="13.5" hidden="false" customHeight="false" outlineLevel="0" collapsed="false">
      <c r="A2002" s="401" t="s">
        <v>8368</v>
      </c>
      <c r="B2002" s="401" t="s">
        <v>8369</v>
      </c>
      <c r="C2002" s="401" t="s">
        <v>8370</v>
      </c>
      <c r="D2002" s="401" t="s">
        <v>8371</v>
      </c>
      <c r="E2002" s="402"/>
      <c r="F2002" s="401"/>
      <c r="G2002" s="401" t="n">
        <v>100691</v>
      </c>
      <c r="H2002" s="401" t="s">
        <v>8467</v>
      </c>
      <c r="I2002" s="401" t="s">
        <v>45</v>
      </c>
      <c r="J2002" s="401" t="s">
        <v>6404</v>
      </c>
      <c r="K2002" s="402" t="n">
        <v>1478.49</v>
      </c>
      <c r="L2002" s="401" t="s">
        <v>6405</v>
      </c>
    </row>
    <row r="2003" customFormat="false" ht="13.5" hidden="false" customHeight="false" outlineLevel="0" collapsed="false">
      <c r="A2003" s="401" t="s">
        <v>8368</v>
      </c>
      <c r="B2003" s="401" t="s">
        <v>8369</v>
      </c>
      <c r="C2003" s="401" t="s">
        <v>8370</v>
      </c>
      <c r="D2003" s="401" t="s">
        <v>8371</v>
      </c>
      <c r="E2003" s="402"/>
      <c r="F2003" s="401"/>
      <c r="G2003" s="401" t="n">
        <v>100692</v>
      </c>
      <c r="H2003" s="401" t="s">
        <v>8468</v>
      </c>
      <c r="I2003" s="401" t="s">
        <v>45</v>
      </c>
      <c r="J2003" s="401" t="s">
        <v>6404</v>
      </c>
      <c r="K2003" s="402" t="n">
        <v>1261.08</v>
      </c>
      <c r="L2003" s="401" t="s">
        <v>6405</v>
      </c>
    </row>
    <row r="2004" customFormat="false" ht="13.5" hidden="false" customHeight="false" outlineLevel="0" collapsed="false">
      <c r="A2004" s="401" t="s">
        <v>8368</v>
      </c>
      <c r="B2004" s="401" t="s">
        <v>8369</v>
      </c>
      <c r="C2004" s="401" t="s">
        <v>8370</v>
      </c>
      <c r="D2004" s="401" t="s">
        <v>8371</v>
      </c>
      <c r="E2004" s="402"/>
      <c r="F2004" s="401"/>
      <c r="G2004" s="401" t="n">
        <v>100693</v>
      </c>
      <c r="H2004" s="401" t="s">
        <v>8469</v>
      </c>
      <c r="I2004" s="401" t="s">
        <v>45</v>
      </c>
      <c r="J2004" s="401" t="s">
        <v>6404</v>
      </c>
      <c r="K2004" s="402" t="n">
        <v>1759.58</v>
      </c>
      <c r="L2004" s="401" t="s">
        <v>6405</v>
      </c>
    </row>
    <row r="2005" customFormat="false" ht="13.5" hidden="false" customHeight="false" outlineLevel="0" collapsed="false">
      <c r="A2005" s="401" t="s">
        <v>8368</v>
      </c>
      <c r="B2005" s="401" t="s">
        <v>8369</v>
      </c>
      <c r="C2005" s="401" t="s">
        <v>8370</v>
      </c>
      <c r="D2005" s="401" t="s">
        <v>8371</v>
      </c>
      <c r="E2005" s="402"/>
      <c r="F2005" s="401"/>
      <c r="G2005" s="401" t="n">
        <v>100694</v>
      </c>
      <c r="H2005" s="401" t="s">
        <v>8470</v>
      </c>
      <c r="I2005" s="401" t="s">
        <v>45</v>
      </c>
      <c r="J2005" s="401" t="s">
        <v>6404</v>
      </c>
      <c r="K2005" s="402" t="n">
        <v>1542.17</v>
      </c>
      <c r="L2005" s="401" t="s">
        <v>6405</v>
      </c>
    </row>
    <row r="2006" customFormat="false" ht="13.5" hidden="false" customHeight="false" outlineLevel="0" collapsed="false">
      <c r="A2006" s="401" t="s">
        <v>8368</v>
      </c>
      <c r="B2006" s="401" t="s">
        <v>8369</v>
      </c>
      <c r="C2006" s="401" t="s">
        <v>8370</v>
      </c>
      <c r="D2006" s="401" t="s">
        <v>8371</v>
      </c>
      <c r="E2006" s="402"/>
      <c r="F2006" s="401"/>
      <c r="G2006" s="401" t="n">
        <v>100695</v>
      </c>
      <c r="H2006" s="401" t="s">
        <v>8471</v>
      </c>
      <c r="I2006" s="401" t="s">
        <v>45</v>
      </c>
      <c r="J2006" s="401" t="s">
        <v>6476</v>
      </c>
      <c r="K2006" s="402" t="n">
        <v>56.92</v>
      </c>
      <c r="L2006" s="401" t="s">
        <v>6405</v>
      </c>
    </row>
    <row r="2007" customFormat="false" ht="13.5" hidden="false" customHeight="false" outlineLevel="0" collapsed="false">
      <c r="A2007" s="401" t="s">
        <v>8368</v>
      </c>
      <c r="B2007" s="401" t="s">
        <v>8369</v>
      </c>
      <c r="C2007" s="401" t="s">
        <v>8370</v>
      </c>
      <c r="D2007" s="401" t="s">
        <v>8371</v>
      </c>
      <c r="E2007" s="402"/>
      <c r="F2007" s="401"/>
      <c r="G2007" s="401" t="n">
        <v>100696</v>
      </c>
      <c r="H2007" s="401" t="s">
        <v>8472</v>
      </c>
      <c r="I2007" s="401" t="s">
        <v>45</v>
      </c>
      <c r="J2007" s="401" t="s">
        <v>6476</v>
      </c>
      <c r="K2007" s="402" t="n">
        <v>63.23</v>
      </c>
      <c r="L2007" s="401" t="s">
        <v>6405</v>
      </c>
    </row>
    <row r="2008" customFormat="false" ht="13.5" hidden="false" customHeight="false" outlineLevel="0" collapsed="false">
      <c r="A2008" s="401" t="s">
        <v>8368</v>
      </c>
      <c r="B2008" s="401" t="s">
        <v>8369</v>
      </c>
      <c r="C2008" s="401" t="s">
        <v>8370</v>
      </c>
      <c r="D2008" s="401" t="s">
        <v>8371</v>
      </c>
      <c r="E2008" s="402"/>
      <c r="F2008" s="401"/>
      <c r="G2008" s="401" t="n">
        <v>100697</v>
      </c>
      <c r="H2008" s="401" t="s">
        <v>8473</v>
      </c>
      <c r="I2008" s="401" t="s">
        <v>45</v>
      </c>
      <c r="J2008" s="401" t="s">
        <v>6476</v>
      </c>
      <c r="K2008" s="402" t="n">
        <v>69.6</v>
      </c>
      <c r="L2008" s="401" t="s">
        <v>6405</v>
      </c>
    </row>
    <row r="2009" customFormat="false" ht="13.5" hidden="false" customHeight="false" outlineLevel="0" collapsed="false">
      <c r="A2009" s="401" t="s">
        <v>8368</v>
      </c>
      <c r="B2009" s="401" t="s">
        <v>8369</v>
      </c>
      <c r="C2009" s="401" t="s">
        <v>8370</v>
      </c>
      <c r="D2009" s="401" t="s">
        <v>8371</v>
      </c>
      <c r="E2009" s="402"/>
      <c r="F2009" s="401"/>
      <c r="G2009" s="401" t="n">
        <v>100698</v>
      </c>
      <c r="H2009" s="401" t="s">
        <v>8474</v>
      </c>
      <c r="I2009" s="401" t="s">
        <v>45</v>
      </c>
      <c r="J2009" s="401" t="s">
        <v>6476</v>
      </c>
      <c r="K2009" s="402" t="n">
        <v>75.94</v>
      </c>
      <c r="L2009" s="401" t="s">
        <v>6405</v>
      </c>
    </row>
    <row r="2010" customFormat="false" ht="13.5" hidden="false" customHeight="false" outlineLevel="0" collapsed="false">
      <c r="A2010" s="401" t="s">
        <v>8368</v>
      </c>
      <c r="B2010" s="401" t="s">
        <v>8369</v>
      </c>
      <c r="C2010" s="401" t="s">
        <v>8370</v>
      </c>
      <c r="D2010" s="401" t="s">
        <v>8371</v>
      </c>
      <c r="E2010" s="402"/>
      <c r="F2010" s="401"/>
      <c r="G2010" s="401" t="n">
        <v>100699</v>
      </c>
      <c r="H2010" s="401" t="s">
        <v>8475</v>
      </c>
      <c r="I2010" s="401" t="s">
        <v>45</v>
      </c>
      <c r="J2010" s="401" t="s">
        <v>6476</v>
      </c>
      <c r="K2010" s="402" t="n">
        <v>90.29</v>
      </c>
      <c r="L2010" s="401" t="s">
        <v>6405</v>
      </c>
    </row>
    <row r="2011" customFormat="false" ht="13.5" hidden="false" customHeight="false" outlineLevel="0" collapsed="false">
      <c r="A2011" s="401" t="s">
        <v>8368</v>
      </c>
      <c r="B2011" s="401" t="s">
        <v>8369</v>
      </c>
      <c r="C2011" s="401" t="s">
        <v>8370</v>
      </c>
      <c r="D2011" s="401" t="s">
        <v>8371</v>
      </c>
      <c r="E2011" s="402"/>
      <c r="F2011" s="401"/>
      <c r="G2011" s="401" t="n">
        <v>100700</v>
      </c>
      <c r="H2011" s="401" t="s">
        <v>8476</v>
      </c>
      <c r="I2011" s="401" t="s">
        <v>45</v>
      </c>
      <c r="J2011" s="401" t="s">
        <v>6476</v>
      </c>
      <c r="K2011" s="402" t="n">
        <v>931.09</v>
      </c>
      <c r="L2011" s="401" t="s">
        <v>6405</v>
      </c>
    </row>
    <row r="2012" customFormat="false" ht="13.5" hidden="false" customHeight="false" outlineLevel="0" collapsed="false">
      <c r="A2012" s="401" t="s">
        <v>8368</v>
      </c>
      <c r="B2012" s="401" t="s">
        <v>8369</v>
      </c>
      <c r="C2012" s="401" t="s">
        <v>8370</v>
      </c>
      <c r="D2012" s="401" t="s">
        <v>8371</v>
      </c>
      <c r="E2012" s="402"/>
      <c r="F2012" s="401"/>
      <c r="G2012" s="401" t="n">
        <v>100712</v>
      </c>
      <c r="H2012" s="401" t="s">
        <v>8477</v>
      </c>
      <c r="I2012" s="401" t="s">
        <v>45</v>
      </c>
      <c r="J2012" s="401" t="s">
        <v>6476</v>
      </c>
      <c r="K2012" s="402" t="n">
        <v>886.78</v>
      </c>
      <c r="L2012" s="401" t="s">
        <v>6405</v>
      </c>
    </row>
    <row r="2013" customFormat="false" ht="13.5" hidden="false" customHeight="false" outlineLevel="0" collapsed="false">
      <c r="A2013" s="401" t="s">
        <v>8368</v>
      </c>
      <c r="B2013" s="401" t="s">
        <v>8369</v>
      </c>
      <c r="C2013" s="401" t="s">
        <v>8478</v>
      </c>
      <c r="D2013" s="401" t="s">
        <v>8479</v>
      </c>
      <c r="E2013" s="402"/>
      <c r="F2013" s="401"/>
      <c r="G2013" s="401" t="n">
        <v>100665</v>
      </c>
      <c r="H2013" s="401" t="s">
        <v>8480</v>
      </c>
      <c r="I2013" s="401" t="s">
        <v>99</v>
      </c>
      <c r="J2013" s="401" t="s">
        <v>6404</v>
      </c>
      <c r="K2013" s="402" t="n">
        <v>1133.53</v>
      </c>
      <c r="L2013" s="401" t="s">
        <v>6405</v>
      </c>
    </row>
    <row r="2014" customFormat="false" ht="13.5" hidden="false" customHeight="false" outlineLevel="0" collapsed="false">
      <c r="A2014" s="401" t="s">
        <v>8368</v>
      </c>
      <c r="B2014" s="401" t="s">
        <v>8369</v>
      </c>
      <c r="C2014" s="401" t="s">
        <v>8478</v>
      </c>
      <c r="D2014" s="401" t="s">
        <v>8479</v>
      </c>
      <c r="E2014" s="402"/>
      <c r="F2014" s="401"/>
      <c r="G2014" s="401" t="n">
        <v>100666</v>
      </c>
      <c r="H2014" s="401" t="s">
        <v>8481</v>
      </c>
      <c r="I2014" s="401" t="s">
        <v>99</v>
      </c>
      <c r="J2014" s="401" t="s">
        <v>6404</v>
      </c>
      <c r="K2014" s="402" t="n">
        <v>893.04</v>
      </c>
      <c r="L2014" s="401" t="s">
        <v>6405</v>
      </c>
    </row>
    <row r="2015" customFormat="false" ht="13.5" hidden="false" customHeight="false" outlineLevel="0" collapsed="false">
      <c r="A2015" s="401" t="s">
        <v>8368</v>
      </c>
      <c r="B2015" s="401" t="s">
        <v>8369</v>
      </c>
      <c r="C2015" s="401" t="s">
        <v>8478</v>
      </c>
      <c r="D2015" s="401" t="s">
        <v>8479</v>
      </c>
      <c r="E2015" s="402"/>
      <c r="F2015" s="401"/>
      <c r="G2015" s="401" t="n">
        <v>100667</v>
      </c>
      <c r="H2015" s="401" t="s">
        <v>8482</v>
      </c>
      <c r="I2015" s="401" t="s">
        <v>99</v>
      </c>
      <c r="J2015" s="401" t="s">
        <v>6404</v>
      </c>
      <c r="K2015" s="402" t="n">
        <v>1473.51</v>
      </c>
      <c r="L2015" s="401" t="s">
        <v>6405</v>
      </c>
    </row>
    <row r="2016" customFormat="false" ht="13.5" hidden="false" customHeight="false" outlineLevel="0" collapsed="false">
      <c r="A2016" s="401" t="s">
        <v>8368</v>
      </c>
      <c r="B2016" s="401" t="s">
        <v>8369</v>
      </c>
      <c r="C2016" s="401" t="s">
        <v>8478</v>
      </c>
      <c r="D2016" s="401" t="s">
        <v>8479</v>
      </c>
      <c r="E2016" s="402"/>
      <c r="F2016" s="401"/>
      <c r="G2016" s="401" t="n">
        <v>100668</v>
      </c>
      <c r="H2016" s="401" t="s">
        <v>8483</v>
      </c>
      <c r="I2016" s="401" t="s">
        <v>99</v>
      </c>
      <c r="J2016" s="401" t="s">
        <v>6404</v>
      </c>
      <c r="K2016" s="402" t="n">
        <v>1755.45</v>
      </c>
      <c r="L2016" s="401" t="s">
        <v>6405</v>
      </c>
    </row>
    <row r="2017" customFormat="false" ht="13.5" hidden="false" customHeight="false" outlineLevel="0" collapsed="false">
      <c r="A2017" s="401" t="s">
        <v>8368</v>
      </c>
      <c r="B2017" s="401" t="s">
        <v>8369</v>
      </c>
      <c r="C2017" s="401" t="s">
        <v>8478</v>
      </c>
      <c r="D2017" s="401" t="s">
        <v>8479</v>
      </c>
      <c r="E2017" s="402"/>
      <c r="F2017" s="401"/>
      <c r="G2017" s="401" t="n">
        <v>100669</v>
      </c>
      <c r="H2017" s="401" t="s">
        <v>8484</v>
      </c>
      <c r="I2017" s="401" t="s">
        <v>99</v>
      </c>
      <c r="J2017" s="401" t="s">
        <v>6404</v>
      </c>
      <c r="K2017" s="402" t="n">
        <v>1054.83</v>
      </c>
      <c r="L2017" s="401" t="s">
        <v>6405</v>
      </c>
    </row>
    <row r="2018" customFormat="false" ht="13.5" hidden="false" customHeight="false" outlineLevel="0" collapsed="false">
      <c r="A2018" s="401" t="s">
        <v>8368</v>
      </c>
      <c r="B2018" s="401" t="s">
        <v>8369</v>
      </c>
      <c r="C2018" s="401" t="s">
        <v>8478</v>
      </c>
      <c r="D2018" s="401" t="s">
        <v>8479</v>
      </c>
      <c r="E2018" s="402"/>
      <c r="F2018" s="401"/>
      <c r="G2018" s="401" t="n">
        <v>100670</v>
      </c>
      <c r="H2018" s="401" t="s">
        <v>8485</v>
      </c>
      <c r="I2018" s="401" t="s">
        <v>99</v>
      </c>
      <c r="J2018" s="401" t="s">
        <v>6404</v>
      </c>
      <c r="K2018" s="402" t="n">
        <v>1424.18</v>
      </c>
      <c r="L2018" s="401" t="s">
        <v>6405</v>
      </c>
    </row>
    <row r="2019" customFormat="false" ht="13.5" hidden="false" customHeight="false" outlineLevel="0" collapsed="false">
      <c r="A2019" s="401" t="s">
        <v>8368</v>
      </c>
      <c r="B2019" s="401" t="s">
        <v>8369</v>
      </c>
      <c r="C2019" s="401" t="s">
        <v>8478</v>
      </c>
      <c r="D2019" s="401" t="s">
        <v>8479</v>
      </c>
      <c r="E2019" s="402"/>
      <c r="F2019" s="401"/>
      <c r="G2019" s="401" t="n">
        <v>100671</v>
      </c>
      <c r="H2019" s="401" t="s">
        <v>8486</v>
      </c>
      <c r="I2019" s="401" t="s">
        <v>99</v>
      </c>
      <c r="J2019" s="401" t="s">
        <v>6404</v>
      </c>
      <c r="K2019" s="402" t="n">
        <v>1769.91</v>
      </c>
      <c r="L2019" s="401" t="s">
        <v>6405</v>
      </c>
    </row>
    <row r="2020" customFormat="false" ht="13.5" hidden="false" customHeight="false" outlineLevel="0" collapsed="false">
      <c r="A2020" s="401" t="s">
        <v>8368</v>
      </c>
      <c r="B2020" s="401" t="s">
        <v>8369</v>
      </c>
      <c r="C2020" s="401" t="s">
        <v>8478</v>
      </c>
      <c r="D2020" s="401" t="s">
        <v>8479</v>
      </c>
      <c r="E2020" s="402"/>
      <c r="F2020" s="401"/>
      <c r="G2020" s="401" t="n">
        <v>100672</v>
      </c>
      <c r="H2020" s="401" t="s">
        <v>8487</v>
      </c>
      <c r="I2020" s="401" t="s">
        <v>99</v>
      </c>
      <c r="J2020" s="401" t="s">
        <v>6404</v>
      </c>
      <c r="K2020" s="402" t="n">
        <v>1139.38</v>
      </c>
      <c r="L2020" s="401" t="s">
        <v>6405</v>
      </c>
    </row>
    <row r="2021" customFormat="false" ht="13.5" hidden="false" customHeight="false" outlineLevel="0" collapsed="false">
      <c r="A2021" s="401" t="s">
        <v>8368</v>
      </c>
      <c r="B2021" s="401" t="s">
        <v>8369</v>
      </c>
      <c r="C2021" s="401" t="s">
        <v>8488</v>
      </c>
      <c r="D2021" s="401" t="s">
        <v>8489</v>
      </c>
      <c r="E2021" s="402"/>
      <c r="F2021" s="401"/>
      <c r="G2021" s="401" t="n">
        <v>100701</v>
      </c>
      <c r="H2021" s="401" t="s">
        <v>8490</v>
      </c>
      <c r="I2021" s="401" t="s">
        <v>99</v>
      </c>
      <c r="J2021" s="401" t="s">
        <v>6476</v>
      </c>
      <c r="K2021" s="402" t="n">
        <v>508.92</v>
      </c>
      <c r="L2021" s="401" t="s">
        <v>6405</v>
      </c>
    </row>
    <row r="2022" customFormat="false" ht="13.5" hidden="false" customHeight="false" outlineLevel="0" collapsed="false">
      <c r="A2022" s="401" t="s">
        <v>8368</v>
      </c>
      <c r="B2022" s="401" t="s">
        <v>8369</v>
      </c>
      <c r="C2022" s="401" t="s">
        <v>8491</v>
      </c>
      <c r="D2022" s="401" t="s">
        <v>8492</v>
      </c>
      <c r="E2022" s="402"/>
      <c r="F2022" s="401"/>
      <c r="G2022" s="401" t="n">
        <v>94559</v>
      </c>
      <c r="H2022" s="401" t="s">
        <v>8493</v>
      </c>
      <c r="I2022" s="401" t="s">
        <v>99</v>
      </c>
      <c r="J2022" s="401" t="s">
        <v>6404</v>
      </c>
      <c r="K2022" s="402" t="n">
        <v>815.38</v>
      </c>
      <c r="L2022" s="401" t="s">
        <v>6405</v>
      </c>
    </row>
    <row r="2023" customFormat="false" ht="13.5" hidden="false" customHeight="false" outlineLevel="0" collapsed="false">
      <c r="A2023" s="401" t="s">
        <v>8368</v>
      </c>
      <c r="B2023" s="401" t="s">
        <v>8369</v>
      </c>
      <c r="C2023" s="401" t="s">
        <v>8491</v>
      </c>
      <c r="D2023" s="401" t="s">
        <v>8492</v>
      </c>
      <c r="E2023" s="402"/>
      <c r="F2023" s="401"/>
      <c r="G2023" s="401" t="n">
        <v>94562</v>
      </c>
      <c r="H2023" s="401" t="s">
        <v>8494</v>
      </c>
      <c r="I2023" s="401" t="s">
        <v>99</v>
      </c>
      <c r="J2023" s="401" t="s">
        <v>6404</v>
      </c>
      <c r="K2023" s="402" t="n">
        <v>783.89</v>
      </c>
      <c r="L2023" s="401" t="s">
        <v>6405</v>
      </c>
    </row>
    <row r="2024" customFormat="false" ht="13.5" hidden="false" customHeight="false" outlineLevel="0" collapsed="false">
      <c r="A2024" s="401" t="s">
        <v>8368</v>
      </c>
      <c r="B2024" s="401" t="s">
        <v>8369</v>
      </c>
      <c r="C2024" s="401" t="s">
        <v>8491</v>
      </c>
      <c r="D2024" s="401" t="s">
        <v>8492</v>
      </c>
      <c r="E2024" s="402"/>
      <c r="F2024" s="401"/>
      <c r="G2024" s="401" t="n">
        <v>94587</v>
      </c>
      <c r="H2024" s="401" t="s">
        <v>8495</v>
      </c>
      <c r="I2024" s="401" t="s">
        <v>82</v>
      </c>
      <c r="J2024" s="401" t="s">
        <v>6476</v>
      </c>
      <c r="K2024" s="402" t="n">
        <v>89.21</v>
      </c>
      <c r="L2024" s="401" t="s">
        <v>6405</v>
      </c>
    </row>
    <row r="2025" customFormat="false" ht="13.5" hidden="false" customHeight="false" outlineLevel="0" collapsed="false">
      <c r="A2025" s="401" t="s">
        <v>8368</v>
      </c>
      <c r="B2025" s="401" t="s">
        <v>8369</v>
      </c>
      <c r="C2025" s="401" t="s">
        <v>8491</v>
      </c>
      <c r="D2025" s="401" t="s">
        <v>8492</v>
      </c>
      <c r="E2025" s="402"/>
      <c r="F2025" s="401"/>
      <c r="G2025" s="401" t="n">
        <v>94588</v>
      </c>
      <c r="H2025" s="401" t="s">
        <v>8496</v>
      </c>
      <c r="I2025" s="401" t="s">
        <v>82</v>
      </c>
      <c r="J2025" s="401" t="s">
        <v>6476</v>
      </c>
      <c r="K2025" s="402" t="n">
        <v>82.7</v>
      </c>
      <c r="L2025" s="401" t="s">
        <v>6405</v>
      </c>
    </row>
    <row r="2026" customFormat="false" ht="13.5" hidden="false" customHeight="false" outlineLevel="0" collapsed="false">
      <c r="A2026" s="401" t="s">
        <v>8368</v>
      </c>
      <c r="B2026" s="401" t="s">
        <v>8369</v>
      </c>
      <c r="C2026" s="401" t="s">
        <v>8497</v>
      </c>
      <c r="D2026" s="401" t="s">
        <v>8498</v>
      </c>
      <c r="E2026" s="402"/>
      <c r="F2026" s="401"/>
      <c r="G2026" s="401" t="n">
        <v>99837</v>
      </c>
      <c r="H2026" s="401" t="s">
        <v>8499</v>
      </c>
      <c r="I2026" s="401" t="s">
        <v>82</v>
      </c>
      <c r="J2026" s="401" t="s">
        <v>6404</v>
      </c>
      <c r="K2026" s="402" t="n">
        <v>669.52</v>
      </c>
      <c r="L2026" s="401" t="s">
        <v>6405</v>
      </c>
    </row>
    <row r="2027" customFormat="false" ht="13.5" hidden="false" customHeight="false" outlineLevel="0" collapsed="false">
      <c r="A2027" s="401" t="s">
        <v>8368</v>
      </c>
      <c r="B2027" s="401" t="s">
        <v>8369</v>
      </c>
      <c r="C2027" s="401" t="s">
        <v>8497</v>
      </c>
      <c r="D2027" s="401" t="s">
        <v>8498</v>
      </c>
      <c r="E2027" s="402"/>
      <c r="F2027" s="401"/>
      <c r="G2027" s="401" t="n">
        <v>99839</v>
      </c>
      <c r="H2027" s="401" t="s">
        <v>8500</v>
      </c>
      <c r="I2027" s="401" t="s">
        <v>82</v>
      </c>
      <c r="J2027" s="401" t="s">
        <v>6404</v>
      </c>
      <c r="K2027" s="402" t="n">
        <v>542.9</v>
      </c>
      <c r="L2027" s="401" t="s">
        <v>6405</v>
      </c>
    </row>
    <row r="2028" customFormat="false" ht="13.5" hidden="false" customHeight="false" outlineLevel="0" collapsed="false">
      <c r="A2028" s="401" t="s">
        <v>8368</v>
      </c>
      <c r="B2028" s="401" t="s">
        <v>8369</v>
      </c>
      <c r="C2028" s="401" t="s">
        <v>8497</v>
      </c>
      <c r="D2028" s="401" t="s">
        <v>8498</v>
      </c>
      <c r="E2028" s="402"/>
      <c r="F2028" s="401"/>
      <c r="G2028" s="401" t="n">
        <v>99841</v>
      </c>
      <c r="H2028" s="401" t="s">
        <v>8501</v>
      </c>
      <c r="I2028" s="401" t="s">
        <v>82</v>
      </c>
      <c r="J2028" s="401" t="s">
        <v>6404</v>
      </c>
      <c r="K2028" s="402" t="n">
        <v>806.23</v>
      </c>
      <c r="L2028" s="401" t="s">
        <v>6405</v>
      </c>
    </row>
    <row r="2029" customFormat="false" ht="13.5" hidden="false" customHeight="false" outlineLevel="0" collapsed="false">
      <c r="A2029" s="401" t="s">
        <v>8368</v>
      </c>
      <c r="B2029" s="401" t="s">
        <v>8369</v>
      </c>
      <c r="C2029" s="401" t="s">
        <v>8497</v>
      </c>
      <c r="D2029" s="401" t="s">
        <v>8498</v>
      </c>
      <c r="E2029" s="402"/>
      <c r="F2029" s="401"/>
      <c r="G2029" s="401" t="n">
        <v>99855</v>
      </c>
      <c r="H2029" s="401" t="s">
        <v>8502</v>
      </c>
      <c r="I2029" s="401" t="s">
        <v>82</v>
      </c>
      <c r="J2029" s="401" t="s">
        <v>6404</v>
      </c>
      <c r="K2029" s="402" t="n">
        <v>125.98</v>
      </c>
      <c r="L2029" s="401" t="s">
        <v>6405</v>
      </c>
    </row>
    <row r="2030" customFormat="false" ht="13.5" hidden="false" customHeight="false" outlineLevel="0" collapsed="false">
      <c r="A2030" s="401" t="s">
        <v>8368</v>
      </c>
      <c r="B2030" s="401" t="s">
        <v>8369</v>
      </c>
      <c r="C2030" s="401" t="s">
        <v>8497</v>
      </c>
      <c r="D2030" s="401" t="s">
        <v>8498</v>
      </c>
      <c r="E2030" s="402"/>
      <c r="F2030" s="401"/>
      <c r="G2030" s="401" t="n">
        <v>99857</v>
      </c>
      <c r="H2030" s="401" t="s">
        <v>8503</v>
      </c>
      <c r="I2030" s="401" t="s">
        <v>82</v>
      </c>
      <c r="J2030" s="401" t="s">
        <v>6404</v>
      </c>
      <c r="K2030" s="402" t="n">
        <v>89.98</v>
      </c>
      <c r="L2030" s="401" t="s">
        <v>6405</v>
      </c>
    </row>
    <row r="2031" customFormat="false" ht="13.5" hidden="false" customHeight="false" outlineLevel="0" collapsed="false">
      <c r="A2031" s="401" t="s">
        <v>8368</v>
      </c>
      <c r="B2031" s="401" t="s">
        <v>8369</v>
      </c>
      <c r="C2031" s="401" t="s">
        <v>8497</v>
      </c>
      <c r="D2031" s="401" t="s">
        <v>8498</v>
      </c>
      <c r="E2031" s="402"/>
      <c r="F2031" s="401"/>
      <c r="G2031" s="401" t="n">
        <v>99861</v>
      </c>
      <c r="H2031" s="401" t="s">
        <v>8504</v>
      </c>
      <c r="I2031" s="401" t="s">
        <v>99</v>
      </c>
      <c r="J2031" s="401" t="s">
        <v>6476</v>
      </c>
      <c r="K2031" s="402" t="n">
        <v>686.94</v>
      </c>
      <c r="L2031" s="401" t="s">
        <v>6405</v>
      </c>
    </row>
    <row r="2032" customFormat="false" ht="13.5" hidden="false" customHeight="false" outlineLevel="0" collapsed="false">
      <c r="A2032" s="401" t="s">
        <v>8368</v>
      </c>
      <c r="B2032" s="401" t="s">
        <v>8369</v>
      </c>
      <c r="C2032" s="401" t="s">
        <v>8497</v>
      </c>
      <c r="D2032" s="401" t="s">
        <v>8498</v>
      </c>
      <c r="E2032" s="402"/>
      <c r="F2032" s="401"/>
      <c r="G2032" s="401" t="n">
        <v>99862</v>
      </c>
      <c r="H2032" s="401" t="s">
        <v>8505</v>
      </c>
      <c r="I2032" s="401" t="s">
        <v>99</v>
      </c>
      <c r="J2032" s="401" t="s">
        <v>6404</v>
      </c>
      <c r="K2032" s="402" t="n">
        <v>568.59</v>
      </c>
      <c r="L2032" s="401" t="s">
        <v>6405</v>
      </c>
    </row>
    <row r="2033" customFormat="false" ht="13.5" hidden="false" customHeight="false" outlineLevel="0" collapsed="false">
      <c r="A2033" s="401" t="s">
        <v>8368</v>
      </c>
      <c r="B2033" s="401" t="s">
        <v>8369</v>
      </c>
      <c r="C2033" s="401" t="s">
        <v>8506</v>
      </c>
      <c r="D2033" s="401" t="s">
        <v>8507</v>
      </c>
      <c r="E2033" s="402"/>
      <c r="F2033" s="401"/>
      <c r="G2033" s="401" t="n">
        <v>90838</v>
      </c>
      <c r="H2033" s="401" t="s">
        <v>8508</v>
      </c>
      <c r="I2033" s="401" t="s">
        <v>45</v>
      </c>
      <c r="J2033" s="401" t="s">
        <v>6476</v>
      </c>
      <c r="K2033" s="402" t="n">
        <v>1296.83</v>
      </c>
      <c r="L2033" s="401" t="s">
        <v>6405</v>
      </c>
    </row>
    <row r="2034" customFormat="false" ht="13.5" hidden="false" customHeight="false" outlineLevel="0" collapsed="false">
      <c r="A2034" s="401" t="s">
        <v>8368</v>
      </c>
      <c r="B2034" s="401" t="s">
        <v>8369</v>
      </c>
      <c r="C2034" s="401" t="s">
        <v>8506</v>
      </c>
      <c r="D2034" s="401" t="s">
        <v>8507</v>
      </c>
      <c r="E2034" s="402"/>
      <c r="F2034" s="401"/>
      <c r="G2034" s="401" t="n">
        <v>91338</v>
      </c>
      <c r="H2034" s="401" t="s">
        <v>8509</v>
      </c>
      <c r="I2034" s="401" t="s">
        <v>99</v>
      </c>
      <c r="J2034" s="401" t="s">
        <v>6476</v>
      </c>
      <c r="K2034" s="402" t="n">
        <v>798.13</v>
      </c>
      <c r="L2034" s="401" t="s">
        <v>6405</v>
      </c>
    </row>
    <row r="2035" customFormat="false" ht="13.5" hidden="false" customHeight="false" outlineLevel="0" collapsed="false">
      <c r="A2035" s="401" t="s">
        <v>8368</v>
      </c>
      <c r="B2035" s="401" t="s">
        <v>8369</v>
      </c>
      <c r="C2035" s="401" t="s">
        <v>8506</v>
      </c>
      <c r="D2035" s="401" t="s">
        <v>8507</v>
      </c>
      <c r="E2035" s="402"/>
      <c r="F2035" s="401"/>
      <c r="G2035" s="401" t="n">
        <v>91341</v>
      </c>
      <c r="H2035" s="401" t="s">
        <v>770</v>
      </c>
      <c r="I2035" s="401" t="s">
        <v>99</v>
      </c>
      <c r="J2035" s="401" t="s">
        <v>6476</v>
      </c>
      <c r="K2035" s="402" t="n">
        <v>625.88</v>
      </c>
      <c r="L2035" s="401" t="s">
        <v>6405</v>
      </c>
    </row>
    <row r="2036" customFormat="false" ht="13.5" hidden="false" customHeight="false" outlineLevel="0" collapsed="false">
      <c r="A2036" s="401" t="s">
        <v>8368</v>
      </c>
      <c r="B2036" s="401" t="s">
        <v>8369</v>
      </c>
      <c r="C2036" s="401" t="s">
        <v>8506</v>
      </c>
      <c r="D2036" s="401" t="s">
        <v>8507</v>
      </c>
      <c r="E2036" s="402"/>
      <c r="F2036" s="401"/>
      <c r="G2036" s="401" t="n">
        <v>94805</v>
      </c>
      <c r="H2036" s="401" t="s">
        <v>8510</v>
      </c>
      <c r="I2036" s="401" t="s">
        <v>45</v>
      </c>
      <c r="J2036" s="401" t="s">
        <v>6476</v>
      </c>
      <c r="K2036" s="402" t="n">
        <v>788.69</v>
      </c>
      <c r="L2036" s="401" t="s">
        <v>6405</v>
      </c>
    </row>
    <row r="2037" customFormat="false" ht="13.5" hidden="false" customHeight="false" outlineLevel="0" collapsed="false">
      <c r="A2037" s="401" t="s">
        <v>8368</v>
      </c>
      <c r="B2037" s="401" t="s">
        <v>8369</v>
      </c>
      <c r="C2037" s="401" t="s">
        <v>8506</v>
      </c>
      <c r="D2037" s="401" t="s">
        <v>8507</v>
      </c>
      <c r="E2037" s="402"/>
      <c r="F2037" s="401"/>
      <c r="G2037" s="401" t="n">
        <v>94806</v>
      </c>
      <c r="H2037" s="401" t="s">
        <v>8511</v>
      </c>
      <c r="I2037" s="401" t="s">
        <v>45</v>
      </c>
      <c r="J2037" s="401" t="s">
        <v>6476</v>
      </c>
      <c r="K2037" s="402" t="n">
        <v>619.17</v>
      </c>
      <c r="L2037" s="401" t="s">
        <v>6405</v>
      </c>
    </row>
    <row r="2038" customFormat="false" ht="13.5" hidden="false" customHeight="false" outlineLevel="0" collapsed="false">
      <c r="A2038" s="401" t="s">
        <v>8368</v>
      </c>
      <c r="B2038" s="401" t="s">
        <v>8369</v>
      </c>
      <c r="C2038" s="401" t="s">
        <v>8506</v>
      </c>
      <c r="D2038" s="401" t="s">
        <v>8507</v>
      </c>
      <c r="E2038" s="402"/>
      <c r="F2038" s="401"/>
      <c r="G2038" s="401" t="n">
        <v>94807</v>
      </c>
      <c r="H2038" s="401" t="s">
        <v>8512</v>
      </c>
      <c r="I2038" s="401" t="s">
        <v>45</v>
      </c>
      <c r="J2038" s="401" t="s">
        <v>6476</v>
      </c>
      <c r="K2038" s="402" t="n">
        <v>567.27</v>
      </c>
      <c r="L2038" s="401" t="s">
        <v>6405</v>
      </c>
    </row>
    <row r="2039" customFormat="false" ht="13.5" hidden="false" customHeight="false" outlineLevel="0" collapsed="false">
      <c r="A2039" s="401" t="s">
        <v>8368</v>
      </c>
      <c r="B2039" s="401" t="s">
        <v>8369</v>
      </c>
      <c r="C2039" s="401" t="s">
        <v>8506</v>
      </c>
      <c r="D2039" s="401" t="s">
        <v>8507</v>
      </c>
      <c r="E2039" s="402"/>
      <c r="F2039" s="401"/>
      <c r="G2039" s="401" t="n">
        <v>100702</v>
      </c>
      <c r="H2039" s="401" t="s">
        <v>8513</v>
      </c>
      <c r="I2039" s="401" t="s">
        <v>99</v>
      </c>
      <c r="J2039" s="401" t="s">
        <v>6476</v>
      </c>
      <c r="K2039" s="402" t="n">
        <v>437.97</v>
      </c>
      <c r="L2039" s="401" t="s">
        <v>6405</v>
      </c>
    </row>
    <row r="2040" customFormat="false" ht="13.5" hidden="false" customHeight="false" outlineLevel="0" collapsed="false">
      <c r="A2040" s="401" t="s">
        <v>8368</v>
      </c>
      <c r="B2040" s="401" t="s">
        <v>8369</v>
      </c>
      <c r="C2040" s="401" t="s">
        <v>8514</v>
      </c>
      <c r="D2040" s="401" t="s">
        <v>8515</v>
      </c>
      <c r="E2040" s="402"/>
      <c r="F2040" s="401"/>
      <c r="G2040" s="401" t="n">
        <v>102188</v>
      </c>
      <c r="H2040" s="401" t="s">
        <v>8516</v>
      </c>
      <c r="I2040" s="401" t="s">
        <v>45</v>
      </c>
      <c r="J2040" s="401" t="s">
        <v>6476</v>
      </c>
      <c r="K2040" s="402" t="n">
        <v>848.43</v>
      </c>
      <c r="L2040" s="401" t="s">
        <v>6405</v>
      </c>
    </row>
    <row r="2041" customFormat="false" ht="13.5" hidden="false" customHeight="false" outlineLevel="0" collapsed="false">
      <c r="A2041" s="401" t="s">
        <v>8368</v>
      </c>
      <c r="B2041" s="401" t="s">
        <v>8369</v>
      </c>
      <c r="C2041" s="401" t="s">
        <v>8514</v>
      </c>
      <c r="D2041" s="401" t="s">
        <v>8515</v>
      </c>
      <c r="E2041" s="402"/>
      <c r="F2041" s="401"/>
      <c r="G2041" s="401" t="n">
        <v>102189</v>
      </c>
      <c r="H2041" s="401" t="s">
        <v>8517</v>
      </c>
      <c r="I2041" s="401" t="s">
        <v>45</v>
      </c>
      <c r="J2041" s="401" t="s">
        <v>6476</v>
      </c>
      <c r="K2041" s="402" t="n">
        <v>229.79</v>
      </c>
      <c r="L2041" s="401" t="s">
        <v>6405</v>
      </c>
    </row>
    <row r="2042" customFormat="false" ht="13.5" hidden="false" customHeight="false" outlineLevel="0" collapsed="false">
      <c r="A2042" s="401" t="s">
        <v>8368</v>
      </c>
      <c r="B2042" s="401" t="s">
        <v>8369</v>
      </c>
      <c r="C2042" s="401" t="s">
        <v>8518</v>
      </c>
      <c r="D2042" s="401" t="s">
        <v>8519</v>
      </c>
      <c r="E2042" s="402"/>
      <c r="F2042" s="401"/>
      <c r="G2042" s="401" t="n">
        <v>100703</v>
      </c>
      <c r="H2042" s="401" t="s">
        <v>8520</v>
      </c>
      <c r="I2042" s="401" t="s">
        <v>45</v>
      </c>
      <c r="J2042" s="401" t="s">
        <v>6476</v>
      </c>
      <c r="K2042" s="402" t="n">
        <v>30.63</v>
      </c>
      <c r="L2042" s="401" t="s">
        <v>6405</v>
      </c>
    </row>
    <row r="2043" customFormat="false" ht="13.5" hidden="false" customHeight="false" outlineLevel="0" collapsed="false">
      <c r="A2043" s="401" t="s">
        <v>8368</v>
      </c>
      <c r="B2043" s="401" t="s">
        <v>8369</v>
      </c>
      <c r="C2043" s="401" t="s">
        <v>8518</v>
      </c>
      <c r="D2043" s="401" t="s">
        <v>8519</v>
      </c>
      <c r="E2043" s="402"/>
      <c r="F2043" s="401"/>
      <c r="G2043" s="401" t="n">
        <v>100704</v>
      </c>
      <c r="H2043" s="401" t="s">
        <v>8521</v>
      </c>
      <c r="I2043" s="401" t="s">
        <v>45</v>
      </c>
      <c r="J2043" s="401" t="s">
        <v>6476</v>
      </c>
      <c r="K2043" s="402" t="n">
        <v>64.85</v>
      </c>
      <c r="L2043" s="401" t="s">
        <v>6405</v>
      </c>
    </row>
    <row r="2044" customFormat="false" ht="13.5" hidden="false" customHeight="false" outlineLevel="0" collapsed="false">
      <c r="A2044" s="401" t="s">
        <v>8368</v>
      </c>
      <c r="B2044" s="401" t="s">
        <v>8369</v>
      </c>
      <c r="C2044" s="401" t="s">
        <v>8518</v>
      </c>
      <c r="D2044" s="401" t="s">
        <v>8519</v>
      </c>
      <c r="E2044" s="402"/>
      <c r="F2044" s="401"/>
      <c r="G2044" s="401" t="n">
        <v>100705</v>
      </c>
      <c r="H2044" s="401" t="s">
        <v>8522</v>
      </c>
      <c r="I2044" s="401" t="s">
        <v>45</v>
      </c>
      <c r="J2044" s="401" t="s">
        <v>6476</v>
      </c>
      <c r="K2044" s="402" t="n">
        <v>74.85</v>
      </c>
      <c r="L2044" s="401" t="s">
        <v>6405</v>
      </c>
    </row>
    <row r="2045" customFormat="false" ht="13.5" hidden="false" customHeight="false" outlineLevel="0" collapsed="false">
      <c r="A2045" s="401" t="s">
        <v>8368</v>
      </c>
      <c r="B2045" s="401" t="s">
        <v>8369</v>
      </c>
      <c r="C2045" s="401" t="s">
        <v>8518</v>
      </c>
      <c r="D2045" s="401" t="s">
        <v>8519</v>
      </c>
      <c r="E2045" s="402"/>
      <c r="F2045" s="401"/>
      <c r="G2045" s="401" t="n">
        <v>100706</v>
      </c>
      <c r="H2045" s="401" t="s">
        <v>8523</v>
      </c>
      <c r="I2045" s="401" t="s">
        <v>45</v>
      </c>
      <c r="J2045" s="401" t="s">
        <v>6476</v>
      </c>
      <c r="K2045" s="402" t="n">
        <v>66.95</v>
      </c>
      <c r="L2045" s="401" t="s">
        <v>6405</v>
      </c>
    </row>
    <row r="2046" customFormat="false" ht="13.5" hidden="false" customHeight="false" outlineLevel="0" collapsed="false">
      <c r="A2046" s="401" t="s">
        <v>8368</v>
      </c>
      <c r="B2046" s="401" t="s">
        <v>8369</v>
      </c>
      <c r="C2046" s="401" t="s">
        <v>8518</v>
      </c>
      <c r="D2046" s="401" t="s">
        <v>8519</v>
      </c>
      <c r="E2046" s="402"/>
      <c r="F2046" s="401"/>
      <c r="G2046" s="401" t="n">
        <v>100707</v>
      </c>
      <c r="H2046" s="401" t="s">
        <v>8524</v>
      </c>
      <c r="I2046" s="401" t="s">
        <v>45</v>
      </c>
      <c r="J2046" s="401" t="s">
        <v>6476</v>
      </c>
      <c r="K2046" s="402" t="n">
        <v>137.19</v>
      </c>
      <c r="L2046" s="401" t="s">
        <v>6405</v>
      </c>
    </row>
    <row r="2047" customFormat="false" ht="13.5" hidden="false" customHeight="false" outlineLevel="0" collapsed="false">
      <c r="A2047" s="401" t="s">
        <v>8368</v>
      </c>
      <c r="B2047" s="401" t="s">
        <v>8369</v>
      </c>
      <c r="C2047" s="401" t="s">
        <v>8518</v>
      </c>
      <c r="D2047" s="401" t="s">
        <v>8519</v>
      </c>
      <c r="E2047" s="402"/>
      <c r="F2047" s="401"/>
      <c r="G2047" s="401" t="n">
        <v>100708</v>
      </c>
      <c r="H2047" s="401" t="s">
        <v>8525</v>
      </c>
      <c r="I2047" s="401" t="s">
        <v>45</v>
      </c>
      <c r="J2047" s="401" t="s">
        <v>6476</v>
      </c>
      <c r="K2047" s="402" t="n">
        <v>171.7</v>
      </c>
      <c r="L2047" s="401" t="s">
        <v>6405</v>
      </c>
    </row>
    <row r="2048" customFormat="false" ht="13.5" hidden="false" customHeight="false" outlineLevel="0" collapsed="false">
      <c r="A2048" s="401" t="s">
        <v>8368</v>
      </c>
      <c r="B2048" s="401" t="s">
        <v>8369</v>
      </c>
      <c r="C2048" s="401" t="s">
        <v>8518</v>
      </c>
      <c r="D2048" s="401" t="s">
        <v>8519</v>
      </c>
      <c r="E2048" s="402"/>
      <c r="F2048" s="401"/>
      <c r="G2048" s="401" t="n">
        <v>100709</v>
      </c>
      <c r="H2048" s="401" t="s">
        <v>8526</v>
      </c>
      <c r="I2048" s="401" t="s">
        <v>45</v>
      </c>
      <c r="J2048" s="401" t="s">
        <v>6476</v>
      </c>
      <c r="K2048" s="402" t="n">
        <v>42.06</v>
      </c>
      <c r="L2048" s="401" t="s">
        <v>6405</v>
      </c>
    </row>
    <row r="2049" customFormat="false" ht="13.5" hidden="false" customHeight="false" outlineLevel="0" collapsed="false">
      <c r="A2049" s="401" t="s">
        <v>8368</v>
      </c>
      <c r="B2049" s="401" t="s">
        <v>8369</v>
      </c>
      <c r="C2049" s="401" t="s">
        <v>8518</v>
      </c>
      <c r="D2049" s="401" t="s">
        <v>8519</v>
      </c>
      <c r="E2049" s="402"/>
      <c r="F2049" s="401"/>
      <c r="G2049" s="401" t="n">
        <v>100710</v>
      </c>
      <c r="H2049" s="401" t="s">
        <v>8527</v>
      </c>
      <c r="I2049" s="401" t="s">
        <v>45</v>
      </c>
      <c r="J2049" s="401" t="s">
        <v>6476</v>
      </c>
      <c r="K2049" s="402" t="n">
        <v>97.36</v>
      </c>
      <c r="L2049" s="401" t="s">
        <v>6405</v>
      </c>
    </row>
    <row r="2050" customFormat="false" ht="13.5" hidden="false" customHeight="false" outlineLevel="0" collapsed="false">
      <c r="A2050" s="401" t="s">
        <v>8368</v>
      </c>
      <c r="B2050" s="401" t="s">
        <v>8369</v>
      </c>
      <c r="C2050" s="401" t="s">
        <v>8528</v>
      </c>
      <c r="D2050" s="401" t="s">
        <v>8529</v>
      </c>
      <c r="E2050" s="402"/>
      <c r="F2050" s="401"/>
      <c r="G2050" s="401" t="n">
        <v>102151</v>
      </c>
      <c r="H2050" s="401" t="s">
        <v>8530</v>
      </c>
      <c r="I2050" s="401" t="s">
        <v>99</v>
      </c>
      <c r="J2050" s="401" t="s">
        <v>6476</v>
      </c>
      <c r="K2050" s="402" t="n">
        <v>109.75</v>
      </c>
      <c r="L2050" s="401" t="s">
        <v>6405</v>
      </c>
    </row>
    <row r="2051" customFormat="false" ht="13.5" hidden="false" customHeight="false" outlineLevel="0" collapsed="false">
      <c r="A2051" s="401" t="s">
        <v>8368</v>
      </c>
      <c r="B2051" s="401" t="s">
        <v>8369</v>
      </c>
      <c r="C2051" s="401" t="s">
        <v>8528</v>
      </c>
      <c r="D2051" s="401" t="s">
        <v>8529</v>
      </c>
      <c r="E2051" s="402"/>
      <c r="F2051" s="401"/>
      <c r="G2051" s="401" t="n">
        <v>102152</v>
      </c>
      <c r="H2051" s="401" t="s">
        <v>8531</v>
      </c>
      <c r="I2051" s="401" t="s">
        <v>99</v>
      </c>
      <c r="J2051" s="401" t="s">
        <v>6476</v>
      </c>
      <c r="K2051" s="402" t="n">
        <v>132.14</v>
      </c>
      <c r="L2051" s="401" t="s">
        <v>6405</v>
      </c>
    </row>
    <row r="2052" customFormat="false" ht="13.5" hidden="false" customHeight="false" outlineLevel="0" collapsed="false">
      <c r="A2052" s="401" t="s">
        <v>8368</v>
      </c>
      <c r="B2052" s="401" t="s">
        <v>8369</v>
      </c>
      <c r="C2052" s="401" t="s">
        <v>8528</v>
      </c>
      <c r="D2052" s="401" t="s">
        <v>8529</v>
      </c>
      <c r="E2052" s="402"/>
      <c r="F2052" s="401"/>
      <c r="G2052" s="401" t="n">
        <v>102153</v>
      </c>
      <c r="H2052" s="401" t="s">
        <v>8532</v>
      </c>
      <c r="I2052" s="401" t="s">
        <v>99</v>
      </c>
      <c r="J2052" s="401" t="s">
        <v>6476</v>
      </c>
      <c r="K2052" s="402" t="n">
        <v>162.01</v>
      </c>
      <c r="L2052" s="401" t="s">
        <v>6405</v>
      </c>
    </row>
    <row r="2053" customFormat="false" ht="13.5" hidden="false" customHeight="false" outlineLevel="0" collapsed="false">
      <c r="A2053" s="401" t="s">
        <v>8368</v>
      </c>
      <c r="B2053" s="401" t="s">
        <v>8369</v>
      </c>
      <c r="C2053" s="401" t="s">
        <v>8528</v>
      </c>
      <c r="D2053" s="401" t="s">
        <v>8529</v>
      </c>
      <c r="E2053" s="402"/>
      <c r="F2053" s="401"/>
      <c r="G2053" s="401" t="n">
        <v>102154</v>
      </c>
      <c r="H2053" s="401" t="s">
        <v>8533</v>
      </c>
      <c r="I2053" s="401" t="s">
        <v>99</v>
      </c>
      <c r="J2053" s="401" t="s">
        <v>6476</v>
      </c>
      <c r="K2053" s="402" t="n">
        <v>138.79</v>
      </c>
      <c r="L2053" s="401" t="s">
        <v>6405</v>
      </c>
    </row>
    <row r="2054" customFormat="false" ht="13.5" hidden="false" customHeight="false" outlineLevel="0" collapsed="false">
      <c r="A2054" s="401" t="s">
        <v>8368</v>
      </c>
      <c r="B2054" s="401" t="s">
        <v>8369</v>
      </c>
      <c r="C2054" s="401" t="s">
        <v>8528</v>
      </c>
      <c r="D2054" s="401" t="s">
        <v>8529</v>
      </c>
      <c r="E2054" s="402"/>
      <c r="F2054" s="401"/>
      <c r="G2054" s="401" t="n">
        <v>102155</v>
      </c>
      <c r="H2054" s="401" t="s">
        <v>8534</v>
      </c>
      <c r="I2054" s="401" t="s">
        <v>99</v>
      </c>
      <c r="J2054" s="401" t="s">
        <v>6476</v>
      </c>
      <c r="K2054" s="402" t="n">
        <v>163.21</v>
      </c>
      <c r="L2054" s="401" t="s">
        <v>6405</v>
      </c>
    </row>
    <row r="2055" customFormat="false" ht="13.5" hidden="false" customHeight="false" outlineLevel="0" collapsed="false">
      <c r="A2055" s="401" t="s">
        <v>8368</v>
      </c>
      <c r="B2055" s="401" t="s">
        <v>8369</v>
      </c>
      <c r="C2055" s="401" t="s">
        <v>8528</v>
      </c>
      <c r="D2055" s="401" t="s">
        <v>8529</v>
      </c>
      <c r="E2055" s="402"/>
      <c r="F2055" s="401"/>
      <c r="G2055" s="401" t="n">
        <v>102156</v>
      </c>
      <c r="H2055" s="401" t="s">
        <v>8535</v>
      </c>
      <c r="I2055" s="401" t="s">
        <v>99</v>
      </c>
      <c r="J2055" s="401" t="s">
        <v>6476</v>
      </c>
      <c r="K2055" s="402" t="n">
        <v>153.21</v>
      </c>
      <c r="L2055" s="401" t="s">
        <v>6405</v>
      </c>
    </row>
    <row r="2056" customFormat="false" ht="13.5" hidden="false" customHeight="false" outlineLevel="0" collapsed="false">
      <c r="A2056" s="401" t="s">
        <v>8368</v>
      </c>
      <c r="B2056" s="401" t="s">
        <v>8369</v>
      </c>
      <c r="C2056" s="401" t="s">
        <v>8528</v>
      </c>
      <c r="D2056" s="401" t="s">
        <v>8529</v>
      </c>
      <c r="E2056" s="402"/>
      <c r="F2056" s="401"/>
      <c r="G2056" s="401" t="n">
        <v>102157</v>
      </c>
      <c r="H2056" s="401" t="s">
        <v>8536</v>
      </c>
      <c r="I2056" s="401" t="s">
        <v>99</v>
      </c>
      <c r="J2056" s="401" t="s">
        <v>6476</v>
      </c>
      <c r="K2056" s="402" t="n">
        <v>205.48</v>
      </c>
      <c r="L2056" s="401" t="s">
        <v>6405</v>
      </c>
    </row>
    <row r="2057" customFormat="false" ht="13.5" hidden="false" customHeight="false" outlineLevel="0" collapsed="false">
      <c r="A2057" s="401" t="s">
        <v>8368</v>
      </c>
      <c r="B2057" s="401" t="s">
        <v>8369</v>
      </c>
      <c r="C2057" s="401" t="s">
        <v>8528</v>
      </c>
      <c r="D2057" s="401" t="s">
        <v>8529</v>
      </c>
      <c r="E2057" s="402"/>
      <c r="F2057" s="401"/>
      <c r="G2057" s="401" t="n">
        <v>102158</v>
      </c>
      <c r="H2057" s="401" t="s">
        <v>8537</v>
      </c>
      <c r="I2057" s="401" t="s">
        <v>99</v>
      </c>
      <c r="J2057" s="401" t="s">
        <v>6476</v>
      </c>
      <c r="K2057" s="402" t="n">
        <v>204.68</v>
      </c>
      <c r="L2057" s="401" t="s">
        <v>6405</v>
      </c>
    </row>
    <row r="2058" customFormat="false" ht="13.5" hidden="false" customHeight="false" outlineLevel="0" collapsed="false">
      <c r="A2058" s="401" t="s">
        <v>8368</v>
      </c>
      <c r="B2058" s="401" t="s">
        <v>8369</v>
      </c>
      <c r="C2058" s="401" t="s">
        <v>8528</v>
      </c>
      <c r="D2058" s="401" t="s">
        <v>8529</v>
      </c>
      <c r="E2058" s="402"/>
      <c r="F2058" s="401"/>
      <c r="G2058" s="401" t="n">
        <v>102159</v>
      </c>
      <c r="H2058" s="401" t="s">
        <v>8538</v>
      </c>
      <c r="I2058" s="401" t="s">
        <v>99</v>
      </c>
      <c r="J2058" s="401" t="s">
        <v>6476</v>
      </c>
      <c r="K2058" s="402" t="n">
        <v>241.06</v>
      </c>
      <c r="L2058" s="401" t="s">
        <v>6405</v>
      </c>
    </row>
    <row r="2059" customFormat="false" ht="13.5" hidden="false" customHeight="false" outlineLevel="0" collapsed="false">
      <c r="A2059" s="401" t="s">
        <v>8368</v>
      </c>
      <c r="B2059" s="401" t="s">
        <v>8369</v>
      </c>
      <c r="C2059" s="401" t="s">
        <v>8528</v>
      </c>
      <c r="D2059" s="401" t="s">
        <v>8529</v>
      </c>
      <c r="E2059" s="402"/>
      <c r="F2059" s="401"/>
      <c r="G2059" s="401" t="n">
        <v>102160</v>
      </c>
      <c r="H2059" s="401" t="s">
        <v>8539</v>
      </c>
      <c r="I2059" s="401" t="s">
        <v>99</v>
      </c>
      <c r="J2059" s="401" t="s">
        <v>6476</v>
      </c>
      <c r="K2059" s="402" t="n">
        <v>117.21</v>
      </c>
      <c r="L2059" s="401" t="s">
        <v>6405</v>
      </c>
    </row>
    <row r="2060" customFormat="false" ht="13.5" hidden="false" customHeight="false" outlineLevel="0" collapsed="false">
      <c r="A2060" s="401" t="s">
        <v>8368</v>
      </c>
      <c r="B2060" s="401" t="s">
        <v>8369</v>
      </c>
      <c r="C2060" s="401" t="s">
        <v>8528</v>
      </c>
      <c r="D2060" s="401" t="s">
        <v>8529</v>
      </c>
      <c r="E2060" s="402"/>
      <c r="F2060" s="401"/>
      <c r="G2060" s="401" t="n">
        <v>102161</v>
      </c>
      <c r="H2060" s="401" t="s">
        <v>8540</v>
      </c>
      <c r="I2060" s="401" t="s">
        <v>99</v>
      </c>
      <c r="J2060" s="401" t="s">
        <v>6476</v>
      </c>
      <c r="K2060" s="402" t="n">
        <v>226.31</v>
      </c>
      <c r="L2060" s="401" t="s">
        <v>6405</v>
      </c>
    </row>
    <row r="2061" customFormat="false" ht="13.5" hidden="false" customHeight="false" outlineLevel="0" collapsed="false">
      <c r="A2061" s="401" t="s">
        <v>8368</v>
      </c>
      <c r="B2061" s="401" t="s">
        <v>8369</v>
      </c>
      <c r="C2061" s="401" t="s">
        <v>8528</v>
      </c>
      <c r="D2061" s="401" t="s">
        <v>8529</v>
      </c>
      <c r="E2061" s="402"/>
      <c r="F2061" s="401"/>
      <c r="G2061" s="401" t="n">
        <v>102162</v>
      </c>
      <c r="H2061" s="401" t="s">
        <v>8541</v>
      </c>
      <c r="I2061" s="401" t="s">
        <v>99</v>
      </c>
      <c r="J2061" s="401" t="s">
        <v>6476</v>
      </c>
      <c r="K2061" s="402" t="n">
        <v>248.7</v>
      </c>
      <c r="L2061" s="401" t="s">
        <v>6405</v>
      </c>
    </row>
    <row r="2062" customFormat="false" ht="13.5" hidden="false" customHeight="false" outlineLevel="0" collapsed="false">
      <c r="A2062" s="401" t="s">
        <v>8368</v>
      </c>
      <c r="B2062" s="401" t="s">
        <v>8369</v>
      </c>
      <c r="C2062" s="401" t="s">
        <v>8528</v>
      </c>
      <c r="D2062" s="401" t="s">
        <v>8529</v>
      </c>
      <c r="E2062" s="402"/>
      <c r="F2062" s="401"/>
      <c r="G2062" s="401" t="n">
        <v>102163</v>
      </c>
      <c r="H2062" s="401" t="s">
        <v>8542</v>
      </c>
      <c r="I2062" s="401" t="s">
        <v>99</v>
      </c>
      <c r="J2062" s="401" t="s">
        <v>6476</v>
      </c>
      <c r="K2062" s="402" t="n">
        <v>278.57</v>
      </c>
      <c r="L2062" s="401" t="s">
        <v>6405</v>
      </c>
    </row>
    <row r="2063" customFormat="false" ht="13.5" hidden="false" customHeight="false" outlineLevel="0" collapsed="false">
      <c r="A2063" s="401" t="s">
        <v>8368</v>
      </c>
      <c r="B2063" s="401" t="s">
        <v>8369</v>
      </c>
      <c r="C2063" s="401" t="s">
        <v>8528</v>
      </c>
      <c r="D2063" s="401" t="s">
        <v>8529</v>
      </c>
      <c r="E2063" s="402"/>
      <c r="F2063" s="401"/>
      <c r="G2063" s="401" t="n">
        <v>102164</v>
      </c>
      <c r="H2063" s="401" t="s">
        <v>8543</v>
      </c>
      <c r="I2063" s="401" t="s">
        <v>99</v>
      </c>
      <c r="J2063" s="401" t="s">
        <v>6476</v>
      </c>
      <c r="K2063" s="402" t="n">
        <v>233.91</v>
      </c>
      <c r="L2063" s="401" t="s">
        <v>6405</v>
      </c>
    </row>
    <row r="2064" customFormat="false" ht="13.5" hidden="false" customHeight="false" outlineLevel="0" collapsed="false">
      <c r="A2064" s="401" t="s">
        <v>8368</v>
      </c>
      <c r="B2064" s="401" t="s">
        <v>8369</v>
      </c>
      <c r="C2064" s="401" t="s">
        <v>8528</v>
      </c>
      <c r="D2064" s="401" t="s">
        <v>8529</v>
      </c>
      <c r="E2064" s="402"/>
      <c r="F2064" s="401"/>
      <c r="G2064" s="401" t="n">
        <v>102165</v>
      </c>
      <c r="H2064" s="401" t="s">
        <v>8544</v>
      </c>
      <c r="I2064" s="401" t="s">
        <v>99</v>
      </c>
      <c r="J2064" s="401" t="s">
        <v>6476</v>
      </c>
      <c r="K2064" s="402" t="n">
        <v>258.33</v>
      </c>
      <c r="L2064" s="401" t="s">
        <v>6405</v>
      </c>
    </row>
    <row r="2065" customFormat="false" ht="13.5" hidden="false" customHeight="false" outlineLevel="0" collapsed="false">
      <c r="A2065" s="401" t="s">
        <v>8368</v>
      </c>
      <c r="B2065" s="401" t="s">
        <v>8369</v>
      </c>
      <c r="C2065" s="401" t="s">
        <v>8528</v>
      </c>
      <c r="D2065" s="401" t="s">
        <v>8529</v>
      </c>
      <c r="E2065" s="402"/>
      <c r="F2065" s="401"/>
      <c r="G2065" s="401" t="n">
        <v>102166</v>
      </c>
      <c r="H2065" s="401" t="s">
        <v>8545</v>
      </c>
      <c r="I2065" s="401" t="s">
        <v>99</v>
      </c>
      <c r="J2065" s="401" t="s">
        <v>6476</v>
      </c>
      <c r="K2065" s="402" t="n">
        <v>226.87</v>
      </c>
      <c r="L2065" s="401" t="s">
        <v>6405</v>
      </c>
    </row>
    <row r="2066" customFormat="false" ht="13.5" hidden="false" customHeight="false" outlineLevel="0" collapsed="false">
      <c r="A2066" s="401" t="s">
        <v>8368</v>
      </c>
      <c r="B2066" s="401" t="s">
        <v>8369</v>
      </c>
      <c r="C2066" s="401" t="s">
        <v>8528</v>
      </c>
      <c r="D2066" s="401" t="s">
        <v>8529</v>
      </c>
      <c r="E2066" s="402"/>
      <c r="F2066" s="401"/>
      <c r="G2066" s="401" t="n">
        <v>102167</v>
      </c>
      <c r="H2066" s="401" t="s">
        <v>8546</v>
      </c>
      <c r="I2066" s="401" t="s">
        <v>99</v>
      </c>
      <c r="J2066" s="401" t="s">
        <v>6476</v>
      </c>
      <c r="K2066" s="402" t="n">
        <v>279.14</v>
      </c>
      <c r="L2066" s="401" t="s">
        <v>6405</v>
      </c>
    </row>
    <row r="2067" customFormat="false" ht="13.5" hidden="false" customHeight="false" outlineLevel="0" collapsed="false">
      <c r="A2067" s="401" t="s">
        <v>8368</v>
      </c>
      <c r="B2067" s="401" t="s">
        <v>8369</v>
      </c>
      <c r="C2067" s="401" t="s">
        <v>8528</v>
      </c>
      <c r="D2067" s="401" t="s">
        <v>8529</v>
      </c>
      <c r="E2067" s="402"/>
      <c r="F2067" s="401"/>
      <c r="G2067" s="401" t="n">
        <v>102168</v>
      </c>
      <c r="H2067" s="401" t="s">
        <v>8547</v>
      </c>
      <c r="I2067" s="401" t="s">
        <v>99</v>
      </c>
      <c r="J2067" s="401" t="s">
        <v>6476</v>
      </c>
      <c r="K2067" s="402" t="n">
        <v>259.27</v>
      </c>
      <c r="L2067" s="401" t="s">
        <v>6405</v>
      </c>
    </row>
    <row r="2068" customFormat="false" ht="13.5" hidden="false" customHeight="false" outlineLevel="0" collapsed="false">
      <c r="A2068" s="401" t="s">
        <v>8368</v>
      </c>
      <c r="B2068" s="401" t="s">
        <v>8369</v>
      </c>
      <c r="C2068" s="401" t="s">
        <v>8528</v>
      </c>
      <c r="D2068" s="401" t="s">
        <v>8529</v>
      </c>
      <c r="E2068" s="402"/>
      <c r="F2068" s="401"/>
      <c r="G2068" s="401" t="n">
        <v>102169</v>
      </c>
      <c r="H2068" s="401" t="s">
        <v>8548</v>
      </c>
      <c r="I2068" s="401" t="s">
        <v>99</v>
      </c>
      <c r="J2068" s="401" t="s">
        <v>6476</v>
      </c>
      <c r="K2068" s="402" t="n">
        <v>288.61</v>
      </c>
      <c r="L2068" s="401" t="s">
        <v>6405</v>
      </c>
    </row>
    <row r="2069" customFormat="false" ht="13.5" hidden="false" customHeight="false" outlineLevel="0" collapsed="false">
      <c r="A2069" s="401" t="s">
        <v>8368</v>
      </c>
      <c r="B2069" s="401" t="s">
        <v>8369</v>
      </c>
      <c r="C2069" s="401" t="s">
        <v>8528</v>
      </c>
      <c r="D2069" s="401" t="s">
        <v>8529</v>
      </c>
      <c r="E2069" s="402"/>
      <c r="F2069" s="401"/>
      <c r="G2069" s="401" t="n">
        <v>102170</v>
      </c>
      <c r="H2069" s="401" t="s">
        <v>8549</v>
      </c>
      <c r="I2069" s="401" t="s">
        <v>99</v>
      </c>
      <c r="J2069" s="401" t="s">
        <v>6476</v>
      </c>
      <c r="K2069" s="402" t="n">
        <v>233.77</v>
      </c>
      <c r="L2069" s="401" t="s">
        <v>6405</v>
      </c>
    </row>
    <row r="2070" customFormat="false" ht="13.5" hidden="false" customHeight="false" outlineLevel="0" collapsed="false">
      <c r="A2070" s="401" t="s">
        <v>8368</v>
      </c>
      <c r="B2070" s="401" t="s">
        <v>8369</v>
      </c>
      <c r="C2070" s="401" t="s">
        <v>8528</v>
      </c>
      <c r="D2070" s="401" t="s">
        <v>8529</v>
      </c>
      <c r="E2070" s="402"/>
      <c r="F2070" s="401"/>
      <c r="G2070" s="401" t="n">
        <v>102171</v>
      </c>
      <c r="H2070" s="401" t="s">
        <v>8550</v>
      </c>
      <c r="I2070" s="401" t="s">
        <v>99</v>
      </c>
      <c r="J2070" s="401" t="s">
        <v>6476</v>
      </c>
      <c r="K2070" s="402" t="n">
        <v>353.37</v>
      </c>
      <c r="L2070" s="401" t="s">
        <v>6405</v>
      </c>
    </row>
    <row r="2071" customFormat="false" ht="13.5" hidden="false" customHeight="false" outlineLevel="0" collapsed="false">
      <c r="A2071" s="401" t="s">
        <v>8368</v>
      </c>
      <c r="B2071" s="401" t="s">
        <v>8369</v>
      </c>
      <c r="C2071" s="401" t="s">
        <v>8528</v>
      </c>
      <c r="D2071" s="401" t="s">
        <v>8529</v>
      </c>
      <c r="E2071" s="402"/>
      <c r="F2071" s="401"/>
      <c r="G2071" s="401" t="n">
        <v>102172</v>
      </c>
      <c r="H2071" s="401" t="s">
        <v>8551</v>
      </c>
      <c r="I2071" s="401" t="s">
        <v>99</v>
      </c>
      <c r="J2071" s="401" t="s">
        <v>6476</v>
      </c>
      <c r="K2071" s="402" t="n">
        <v>331.4</v>
      </c>
      <c r="L2071" s="401" t="s">
        <v>6405</v>
      </c>
    </row>
    <row r="2072" customFormat="false" ht="13.5" hidden="false" customHeight="false" outlineLevel="0" collapsed="false">
      <c r="A2072" s="401" t="s">
        <v>8368</v>
      </c>
      <c r="B2072" s="401" t="s">
        <v>8369</v>
      </c>
      <c r="C2072" s="401" t="s">
        <v>8528</v>
      </c>
      <c r="D2072" s="401" t="s">
        <v>8529</v>
      </c>
      <c r="E2072" s="402"/>
      <c r="F2072" s="401"/>
      <c r="G2072" s="401" t="n">
        <v>102176</v>
      </c>
      <c r="H2072" s="401" t="s">
        <v>8552</v>
      </c>
      <c r="I2072" s="401" t="s">
        <v>99</v>
      </c>
      <c r="J2072" s="401" t="s">
        <v>6404</v>
      </c>
      <c r="K2072" s="402" t="n">
        <v>599.89</v>
      </c>
      <c r="L2072" s="401" t="s">
        <v>6405</v>
      </c>
    </row>
    <row r="2073" customFormat="false" ht="13.5" hidden="false" customHeight="false" outlineLevel="0" collapsed="false">
      <c r="A2073" s="401" t="s">
        <v>8368</v>
      </c>
      <c r="B2073" s="401" t="s">
        <v>8369</v>
      </c>
      <c r="C2073" s="401" t="s">
        <v>8528</v>
      </c>
      <c r="D2073" s="401" t="s">
        <v>8529</v>
      </c>
      <c r="E2073" s="402"/>
      <c r="F2073" s="401"/>
      <c r="G2073" s="401" t="n">
        <v>102177</v>
      </c>
      <c r="H2073" s="401" t="s">
        <v>8553</v>
      </c>
      <c r="I2073" s="401" t="s">
        <v>99</v>
      </c>
      <c r="J2073" s="401" t="s">
        <v>6404</v>
      </c>
      <c r="K2073" s="402" t="n">
        <v>1122.35</v>
      </c>
      <c r="L2073" s="401" t="s">
        <v>6405</v>
      </c>
    </row>
    <row r="2074" customFormat="false" ht="13.5" hidden="false" customHeight="false" outlineLevel="0" collapsed="false">
      <c r="A2074" s="401" t="s">
        <v>8368</v>
      </c>
      <c r="B2074" s="401" t="s">
        <v>8369</v>
      </c>
      <c r="C2074" s="401" t="s">
        <v>8528</v>
      </c>
      <c r="D2074" s="401" t="s">
        <v>8529</v>
      </c>
      <c r="E2074" s="402"/>
      <c r="F2074" s="401"/>
      <c r="G2074" s="401" t="n">
        <v>102178</v>
      </c>
      <c r="H2074" s="401" t="s">
        <v>8554</v>
      </c>
      <c r="I2074" s="401" t="s">
        <v>99</v>
      </c>
      <c r="J2074" s="401" t="s">
        <v>6404</v>
      </c>
      <c r="K2074" s="402" t="n">
        <v>1271.75</v>
      </c>
      <c r="L2074" s="401" t="s">
        <v>6405</v>
      </c>
    </row>
    <row r="2075" customFormat="false" ht="13.5" hidden="false" customHeight="false" outlineLevel="0" collapsed="false">
      <c r="A2075" s="401" t="s">
        <v>8368</v>
      </c>
      <c r="B2075" s="401" t="s">
        <v>8369</v>
      </c>
      <c r="C2075" s="401" t="s">
        <v>8528</v>
      </c>
      <c r="D2075" s="401" t="s">
        <v>8529</v>
      </c>
      <c r="E2075" s="402"/>
      <c r="F2075" s="401"/>
      <c r="G2075" s="401" t="n">
        <v>102179</v>
      </c>
      <c r="H2075" s="401" t="s">
        <v>8555</v>
      </c>
      <c r="I2075" s="401" t="s">
        <v>99</v>
      </c>
      <c r="J2075" s="401" t="s">
        <v>6404</v>
      </c>
      <c r="K2075" s="402" t="n">
        <v>252.15</v>
      </c>
      <c r="L2075" s="401" t="s">
        <v>6405</v>
      </c>
    </row>
    <row r="2076" customFormat="false" ht="13.5" hidden="false" customHeight="false" outlineLevel="0" collapsed="false">
      <c r="A2076" s="401" t="s">
        <v>8368</v>
      </c>
      <c r="B2076" s="401" t="s">
        <v>8369</v>
      </c>
      <c r="C2076" s="401" t="s">
        <v>8528</v>
      </c>
      <c r="D2076" s="401" t="s">
        <v>8529</v>
      </c>
      <c r="E2076" s="402"/>
      <c r="F2076" s="401"/>
      <c r="G2076" s="401" t="n">
        <v>102180</v>
      </c>
      <c r="H2076" s="401" t="s">
        <v>8556</v>
      </c>
      <c r="I2076" s="401" t="s">
        <v>99</v>
      </c>
      <c r="J2076" s="401" t="s">
        <v>6404</v>
      </c>
      <c r="K2076" s="402" t="n">
        <v>279.93</v>
      </c>
      <c r="L2076" s="401" t="s">
        <v>6405</v>
      </c>
    </row>
    <row r="2077" customFormat="false" ht="13.5" hidden="false" customHeight="false" outlineLevel="0" collapsed="false">
      <c r="A2077" s="401" t="s">
        <v>8368</v>
      </c>
      <c r="B2077" s="401" t="s">
        <v>8369</v>
      </c>
      <c r="C2077" s="401" t="s">
        <v>8528</v>
      </c>
      <c r="D2077" s="401" t="s">
        <v>8529</v>
      </c>
      <c r="E2077" s="402"/>
      <c r="F2077" s="401"/>
      <c r="G2077" s="401" t="n">
        <v>102181</v>
      </c>
      <c r="H2077" s="401" t="s">
        <v>8557</v>
      </c>
      <c r="I2077" s="401" t="s">
        <v>99</v>
      </c>
      <c r="J2077" s="401" t="s">
        <v>6404</v>
      </c>
      <c r="K2077" s="402" t="n">
        <v>319.51</v>
      </c>
      <c r="L2077" s="401" t="s">
        <v>6405</v>
      </c>
    </row>
    <row r="2078" customFormat="false" ht="13.5" hidden="false" customHeight="false" outlineLevel="0" collapsed="false">
      <c r="A2078" s="401" t="s">
        <v>8368</v>
      </c>
      <c r="B2078" s="401" t="s">
        <v>8369</v>
      </c>
      <c r="C2078" s="401" t="s">
        <v>8528</v>
      </c>
      <c r="D2078" s="401" t="s">
        <v>8529</v>
      </c>
      <c r="E2078" s="402"/>
      <c r="F2078" s="401"/>
      <c r="G2078" s="401" t="n">
        <v>102182</v>
      </c>
      <c r="H2078" s="401" t="s">
        <v>8558</v>
      </c>
      <c r="I2078" s="401" t="s">
        <v>45</v>
      </c>
      <c r="J2078" s="401" t="s">
        <v>6476</v>
      </c>
      <c r="K2078" s="402" t="n">
        <v>662.11</v>
      </c>
      <c r="L2078" s="401" t="s">
        <v>6405</v>
      </c>
    </row>
    <row r="2079" customFormat="false" ht="13.5" hidden="false" customHeight="false" outlineLevel="0" collapsed="false">
      <c r="A2079" s="401" t="s">
        <v>8368</v>
      </c>
      <c r="B2079" s="401" t="s">
        <v>8369</v>
      </c>
      <c r="C2079" s="401" t="s">
        <v>8528</v>
      </c>
      <c r="D2079" s="401" t="s">
        <v>8529</v>
      </c>
      <c r="E2079" s="402"/>
      <c r="F2079" s="401"/>
      <c r="G2079" s="401" t="n">
        <v>102183</v>
      </c>
      <c r="H2079" s="401" t="s">
        <v>8559</v>
      </c>
      <c r="I2079" s="401" t="s">
        <v>45</v>
      </c>
      <c r="J2079" s="401" t="s">
        <v>6476</v>
      </c>
      <c r="K2079" s="402" t="n">
        <v>1335.43</v>
      </c>
      <c r="L2079" s="401" t="s">
        <v>6405</v>
      </c>
    </row>
    <row r="2080" customFormat="false" ht="13.5" hidden="false" customHeight="false" outlineLevel="0" collapsed="false">
      <c r="A2080" s="401" t="s">
        <v>8368</v>
      </c>
      <c r="B2080" s="401" t="s">
        <v>8369</v>
      </c>
      <c r="C2080" s="401" t="s">
        <v>8528</v>
      </c>
      <c r="D2080" s="401" t="s">
        <v>8529</v>
      </c>
      <c r="E2080" s="402"/>
      <c r="F2080" s="401"/>
      <c r="G2080" s="401" t="n">
        <v>102184</v>
      </c>
      <c r="H2080" s="401" t="s">
        <v>8560</v>
      </c>
      <c r="I2080" s="401" t="s">
        <v>45</v>
      </c>
      <c r="J2080" s="401" t="s">
        <v>6476</v>
      </c>
      <c r="K2080" s="402" t="n">
        <v>1489.67</v>
      </c>
      <c r="L2080" s="401" t="s">
        <v>6405</v>
      </c>
    </row>
    <row r="2081" customFormat="false" ht="13.5" hidden="false" customHeight="false" outlineLevel="0" collapsed="false">
      <c r="A2081" s="401" t="s">
        <v>8368</v>
      </c>
      <c r="B2081" s="401" t="s">
        <v>8369</v>
      </c>
      <c r="C2081" s="401" t="s">
        <v>8528</v>
      </c>
      <c r="D2081" s="401" t="s">
        <v>8529</v>
      </c>
      <c r="E2081" s="402"/>
      <c r="F2081" s="401"/>
      <c r="G2081" s="401" t="n">
        <v>102185</v>
      </c>
      <c r="H2081" s="401" t="s">
        <v>8561</v>
      </c>
      <c r="I2081" s="401" t="s">
        <v>45</v>
      </c>
      <c r="J2081" s="401" t="s">
        <v>6476</v>
      </c>
      <c r="K2081" s="402" t="n">
        <v>2990.25</v>
      </c>
      <c r="L2081" s="401" t="s">
        <v>6405</v>
      </c>
    </row>
    <row r="2082" customFormat="false" ht="13.5" hidden="false" customHeight="false" outlineLevel="0" collapsed="false">
      <c r="A2082" s="401" t="s">
        <v>8368</v>
      </c>
      <c r="B2082" s="401" t="s">
        <v>8369</v>
      </c>
      <c r="C2082" s="401" t="s">
        <v>8528</v>
      </c>
      <c r="D2082" s="401" t="s">
        <v>8529</v>
      </c>
      <c r="E2082" s="402"/>
      <c r="F2082" s="401"/>
      <c r="G2082" s="401" t="n">
        <v>102190</v>
      </c>
      <c r="H2082" s="401" t="s">
        <v>8562</v>
      </c>
      <c r="I2082" s="401" t="s">
        <v>99</v>
      </c>
      <c r="J2082" s="401" t="s">
        <v>6476</v>
      </c>
      <c r="K2082" s="402" t="n">
        <v>17.25</v>
      </c>
      <c r="L2082" s="401" t="s">
        <v>6405</v>
      </c>
    </row>
    <row r="2083" customFormat="false" ht="13.5" hidden="false" customHeight="false" outlineLevel="0" collapsed="false">
      <c r="A2083" s="401" t="s">
        <v>8368</v>
      </c>
      <c r="B2083" s="401" t="s">
        <v>8369</v>
      </c>
      <c r="C2083" s="401" t="s">
        <v>8528</v>
      </c>
      <c r="D2083" s="401" t="s">
        <v>8529</v>
      </c>
      <c r="E2083" s="402"/>
      <c r="F2083" s="401"/>
      <c r="G2083" s="401" t="n">
        <v>102191</v>
      </c>
      <c r="H2083" s="401" t="s">
        <v>8563</v>
      </c>
      <c r="I2083" s="401" t="s">
        <v>99</v>
      </c>
      <c r="J2083" s="401" t="s">
        <v>6476</v>
      </c>
      <c r="K2083" s="402" t="n">
        <v>20.96</v>
      </c>
      <c r="L2083" s="401" t="s">
        <v>6405</v>
      </c>
    </row>
    <row r="2084" customFormat="false" ht="13.5" hidden="false" customHeight="false" outlineLevel="0" collapsed="false">
      <c r="A2084" s="401" t="s">
        <v>8368</v>
      </c>
      <c r="B2084" s="401" t="s">
        <v>8369</v>
      </c>
      <c r="C2084" s="401" t="s">
        <v>8528</v>
      </c>
      <c r="D2084" s="401" t="s">
        <v>8529</v>
      </c>
      <c r="E2084" s="402"/>
      <c r="F2084" s="401"/>
      <c r="G2084" s="401" t="n">
        <v>102192</v>
      </c>
      <c r="H2084" s="401" t="s">
        <v>8564</v>
      </c>
      <c r="I2084" s="401" t="s">
        <v>99</v>
      </c>
      <c r="J2084" s="401" t="s">
        <v>6476</v>
      </c>
      <c r="K2084" s="402" t="n">
        <v>14.96</v>
      </c>
      <c r="L2084" s="401" t="s">
        <v>6405</v>
      </c>
    </row>
    <row r="2085" customFormat="false" ht="13.5" hidden="false" customHeight="false" outlineLevel="0" collapsed="false">
      <c r="A2085" s="401" t="s">
        <v>8368</v>
      </c>
      <c r="B2085" s="401" t="s">
        <v>8369</v>
      </c>
      <c r="C2085" s="401" t="s">
        <v>8565</v>
      </c>
      <c r="D2085" s="401" t="s">
        <v>8566</v>
      </c>
      <c r="E2085" s="402"/>
      <c r="F2085" s="401"/>
      <c r="G2085" s="401" t="n">
        <v>94569</v>
      </c>
      <c r="H2085" s="401" t="s">
        <v>8567</v>
      </c>
      <c r="I2085" s="401" t="s">
        <v>99</v>
      </c>
      <c r="J2085" s="401" t="s">
        <v>6404</v>
      </c>
      <c r="K2085" s="402" t="n">
        <v>657.04</v>
      </c>
      <c r="L2085" s="401" t="s">
        <v>6405</v>
      </c>
    </row>
    <row r="2086" customFormat="false" ht="13.5" hidden="false" customHeight="false" outlineLevel="0" collapsed="false">
      <c r="A2086" s="401" t="s">
        <v>8368</v>
      </c>
      <c r="B2086" s="401" t="s">
        <v>8369</v>
      </c>
      <c r="C2086" s="401" t="s">
        <v>8565</v>
      </c>
      <c r="D2086" s="401" t="s">
        <v>8566</v>
      </c>
      <c r="E2086" s="402"/>
      <c r="F2086" s="401"/>
      <c r="G2086" s="401" t="n">
        <v>94570</v>
      </c>
      <c r="H2086" s="401" t="s">
        <v>8568</v>
      </c>
      <c r="I2086" s="401" t="s">
        <v>99</v>
      </c>
      <c r="J2086" s="401" t="s">
        <v>6404</v>
      </c>
      <c r="K2086" s="402" t="n">
        <v>340.2</v>
      </c>
      <c r="L2086" s="401" t="s">
        <v>6405</v>
      </c>
    </row>
    <row r="2087" customFormat="false" ht="13.5" hidden="false" customHeight="false" outlineLevel="0" collapsed="false">
      <c r="A2087" s="401" t="s">
        <v>8368</v>
      </c>
      <c r="B2087" s="401" t="s">
        <v>8369</v>
      </c>
      <c r="C2087" s="401" t="s">
        <v>8565</v>
      </c>
      <c r="D2087" s="401" t="s">
        <v>8566</v>
      </c>
      <c r="E2087" s="402"/>
      <c r="F2087" s="401"/>
      <c r="G2087" s="401" t="n">
        <v>94572</v>
      </c>
      <c r="H2087" s="401" t="s">
        <v>8569</v>
      </c>
      <c r="I2087" s="401" t="s">
        <v>99</v>
      </c>
      <c r="J2087" s="401" t="s">
        <v>6404</v>
      </c>
      <c r="K2087" s="402" t="n">
        <v>484.09</v>
      </c>
      <c r="L2087" s="401" t="s">
        <v>6405</v>
      </c>
    </row>
    <row r="2088" customFormat="false" ht="13.5" hidden="false" customHeight="false" outlineLevel="0" collapsed="false">
      <c r="A2088" s="401" t="s">
        <v>8368</v>
      </c>
      <c r="B2088" s="401" t="s">
        <v>8369</v>
      </c>
      <c r="C2088" s="401" t="s">
        <v>8565</v>
      </c>
      <c r="D2088" s="401" t="s">
        <v>8566</v>
      </c>
      <c r="E2088" s="402"/>
      <c r="F2088" s="401"/>
      <c r="G2088" s="401" t="n">
        <v>94573</v>
      </c>
      <c r="H2088" s="401" t="s">
        <v>8570</v>
      </c>
      <c r="I2088" s="401" t="s">
        <v>99</v>
      </c>
      <c r="J2088" s="401" t="s">
        <v>6404</v>
      </c>
      <c r="K2088" s="402" t="n">
        <v>393.89</v>
      </c>
      <c r="L2088" s="401" t="s">
        <v>6405</v>
      </c>
    </row>
    <row r="2089" customFormat="false" ht="13.5" hidden="false" customHeight="false" outlineLevel="0" collapsed="false">
      <c r="A2089" s="401" t="s">
        <v>8368</v>
      </c>
      <c r="B2089" s="401" t="s">
        <v>8369</v>
      </c>
      <c r="C2089" s="401" t="s">
        <v>8565</v>
      </c>
      <c r="D2089" s="401" t="s">
        <v>8566</v>
      </c>
      <c r="E2089" s="402"/>
      <c r="F2089" s="401"/>
      <c r="G2089" s="401" t="n">
        <v>94580</v>
      </c>
      <c r="H2089" s="401" t="s">
        <v>8571</v>
      </c>
      <c r="I2089" s="401" t="s">
        <v>99</v>
      </c>
      <c r="J2089" s="401" t="s">
        <v>6476</v>
      </c>
      <c r="K2089" s="402" t="n">
        <v>541.14</v>
      </c>
      <c r="L2089" s="401" t="s">
        <v>6405</v>
      </c>
    </row>
    <row r="2090" customFormat="false" ht="13.5" hidden="false" customHeight="false" outlineLevel="0" collapsed="false">
      <c r="A2090" s="401" t="s">
        <v>8368</v>
      </c>
      <c r="B2090" s="401" t="s">
        <v>8369</v>
      </c>
      <c r="C2090" s="401" t="s">
        <v>8565</v>
      </c>
      <c r="D2090" s="401" t="s">
        <v>8566</v>
      </c>
      <c r="E2090" s="402"/>
      <c r="F2090" s="401"/>
      <c r="G2090" s="401" t="n">
        <v>94589</v>
      </c>
      <c r="H2090" s="401" t="s">
        <v>8572</v>
      </c>
      <c r="I2090" s="401" t="s">
        <v>82</v>
      </c>
      <c r="J2090" s="401" t="s">
        <v>6476</v>
      </c>
      <c r="K2090" s="402" t="n">
        <v>20.89</v>
      </c>
      <c r="L2090" s="401" t="s">
        <v>6405</v>
      </c>
    </row>
    <row r="2091" customFormat="false" ht="13.5" hidden="false" customHeight="false" outlineLevel="0" collapsed="false">
      <c r="A2091" s="401" t="s">
        <v>8368</v>
      </c>
      <c r="B2091" s="401" t="s">
        <v>8369</v>
      </c>
      <c r="C2091" s="401" t="s">
        <v>8565</v>
      </c>
      <c r="D2091" s="401" t="s">
        <v>8566</v>
      </c>
      <c r="E2091" s="402"/>
      <c r="F2091" s="401"/>
      <c r="G2091" s="401" t="n">
        <v>94590</v>
      </c>
      <c r="H2091" s="401" t="s">
        <v>8573</v>
      </c>
      <c r="I2091" s="401" t="s">
        <v>82</v>
      </c>
      <c r="J2091" s="401" t="s">
        <v>6476</v>
      </c>
      <c r="K2091" s="402" t="n">
        <v>18.56</v>
      </c>
      <c r="L2091" s="401" t="s">
        <v>6405</v>
      </c>
    </row>
    <row r="2092" customFormat="false" ht="13.5" hidden="false" customHeight="false" outlineLevel="0" collapsed="false">
      <c r="A2092" s="401" t="s">
        <v>8368</v>
      </c>
      <c r="B2092" s="401" t="s">
        <v>8369</v>
      </c>
      <c r="C2092" s="401" t="s">
        <v>8565</v>
      </c>
      <c r="D2092" s="401" t="s">
        <v>8566</v>
      </c>
      <c r="E2092" s="402"/>
      <c r="F2092" s="401"/>
      <c r="G2092" s="401" t="n">
        <v>100674</v>
      </c>
      <c r="H2092" s="401" t="s">
        <v>8574</v>
      </c>
      <c r="I2092" s="401" t="s">
        <v>99</v>
      </c>
      <c r="J2092" s="401" t="s">
        <v>6404</v>
      </c>
      <c r="K2092" s="402" t="n">
        <v>706.08</v>
      </c>
      <c r="L2092" s="401" t="s">
        <v>6405</v>
      </c>
    </row>
    <row r="2093" customFormat="false" ht="13.5" hidden="false" customHeight="false" outlineLevel="0" collapsed="false">
      <c r="A2093" s="401" t="s">
        <v>8575</v>
      </c>
      <c r="B2093" s="401" t="s">
        <v>8576</v>
      </c>
      <c r="C2093" s="401" t="s">
        <v>8577</v>
      </c>
      <c r="D2093" s="401" t="s">
        <v>8578</v>
      </c>
      <c r="E2093" s="402"/>
      <c r="F2093" s="401"/>
      <c r="G2093" s="401" t="n">
        <v>101096</v>
      </c>
      <c r="H2093" s="401" t="s">
        <v>8579</v>
      </c>
      <c r="I2093" s="401" t="s">
        <v>122</v>
      </c>
      <c r="J2093" s="401" t="s">
        <v>6404</v>
      </c>
      <c r="K2093" s="402" t="n">
        <v>1273.12</v>
      </c>
      <c r="L2093" s="401" t="s">
        <v>6405</v>
      </c>
    </row>
    <row r="2094" customFormat="false" ht="13.5" hidden="false" customHeight="false" outlineLevel="0" collapsed="false">
      <c r="A2094" s="401" t="s">
        <v>8575</v>
      </c>
      <c r="B2094" s="401" t="s">
        <v>8576</v>
      </c>
      <c r="C2094" s="401" t="s">
        <v>8577</v>
      </c>
      <c r="D2094" s="401" t="s">
        <v>8578</v>
      </c>
      <c r="E2094" s="402"/>
      <c r="F2094" s="401"/>
      <c r="G2094" s="401" t="n">
        <v>101097</v>
      </c>
      <c r="H2094" s="401" t="s">
        <v>8580</v>
      </c>
      <c r="I2094" s="401" t="s">
        <v>122</v>
      </c>
      <c r="J2094" s="401" t="s">
        <v>6404</v>
      </c>
      <c r="K2094" s="402" t="n">
        <v>1218.63</v>
      </c>
      <c r="L2094" s="401" t="s">
        <v>6405</v>
      </c>
    </row>
    <row r="2095" customFormat="false" ht="13.5" hidden="false" customHeight="false" outlineLevel="0" collapsed="false">
      <c r="A2095" s="401" t="s">
        <v>8575</v>
      </c>
      <c r="B2095" s="401" t="s">
        <v>8576</v>
      </c>
      <c r="C2095" s="401" t="s">
        <v>8577</v>
      </c>
      <c r="D2095" s="401" t="s">
        <v>8578</v>
      </c>
      <c r="E2095" s="402"/>
      <c r="F2095" s="401"/>
      <c r="G2095" s="401" t="n">
        <v>101098</v>
      </c>
      <c r="H2095" s="401" t="s">
        <v>8581</v>
      </c>
      <c r="I2095" s="401" t="s">
        <v>122</v>
      </c>
      <c r="J2095" s="401" t="s">
        <v>6404</v>
      </c>
      <c r="K2095" s="402" t="n">
        <v>1152.86</v>
      </c>
      <c r="L2095" s="401" t="s">
        <v>6405</v>
      </c>
    </row>
    <row r="2096" customFormat="false" ht="13.5" hidden="false" customHeight="false" outlineLevel="0" collapsed="false">
      <c r="A2096" s="401" t="s">
        <v>8575</v>
      </c>
      <c r="B2096" s="401" t="s">
        <v>8576</v>
      </c>
      <c r="C2096" s="401" t="s">
        <v>8577</v>
      </c>
      <c r="D2096" s="401" t="s">
        <v>8578</v>
      </c>
      <c r="E2096" s="402"/>
      <c r="F2096" s="401"/>
      <c r="G2096" s="401" t="n">
        <v>101099</v>
      </c>
      <c r="H2096" s="401" t="s">
        <v>8582</v>
      </c>
      <c r="I2096" s="401" t="s">
        <v>122</v>
      </c>
      <c r="J2096" s="401" t="s">
        <v>6404</v>
      </c>
      <c r="K2096" s="402" t="n">
        <v>1065.21</v>
      </c>
      <c r="L2096" s="401" t="s">
        <v>6405</v>
      </c>
    </row>
    <row r="2097" customFormat="false" ht="13.5" hidden="false" customHeight="false" outlineLevel="0" collapsed="false">
      <c r="A2097" s="401" t="s">
        <v>8575</v>
      </c>
      <c r="B2097" s="401" t="s">
        <v>8576</v>
      </c>
      <c r="C2097" s="401" t="s">
        <v>8577</v>
      </c>
      <c r="D2097" s="401" t="s">
        <v>8578</v>
      </c>
      <c r="E2097" s="402"/>
      <c r="F2097" s="401"/>
      <c r="G2097" s="401" t="n">
        <v>101100</v>
      </c>
      <c r="H2097" s="401" t="s">
        <v>8583</v>
      </c>
      <c r="I2097" s="401" t="s">
        <v>122</v>
      </c>
      <c r="J2097" s="401" t="s">
        <v>6404</v>
      </c>
      <c r="K2097" s="402" t="n">
        <v>1030.98</v>
      </c>
      <c r="L2097" s="401" t="s">
        <v>6405</v>
      </c>
    </row>
    <row r="2098" customFormat="false" ht="13.5" hidden="false" customHeight="false" outlineLevel="0" collapsed="false">
      <c r="A2098" s="401" t="s">
        <v>8575</v>
      </c>
      <c r="B2098" s="401" t="s">
        <v>8576</v>
      </c>
      <c r="C2098" s="401" t="s">
        <v>8577</v>
      </c>
      <c r="D2098" s="401" t="s">
        <v>8578</v>
      </c>
      <c r="E2098" s="402"/>
      <c r="F2098" s="401"/>
      <c r="G2098" s="401" t="n">
        <v>101101</v>
      </c>
      <c r="H2098" s="401" t="s">
        <v>8584</v>
      </c>
      <c r="I2098" s="401" t="s">
        <v>122</v>
      </c>
      <c r="J2098" s="401" t="s">
        <v>6404</v>
      </c>
      <c r="K2098" s="402" t="n">
        <v>1010.05</v>
      </c>
      <c r="L2098" s="401" t="s">
        <v>6405</v>
      </c>
    </row>
    <row r="2099" customFormat="false" ht="13.5" hidden="false" customHeight="false" outlineLevel="0" collapsed="false">
      <c r="A2099" s="401" t="s">
        <v>8575</v>
      </c>
      <c r="B2099" s="401" t="s">
        <v>8576</v>
      </c>
      <c r="C2099" s="401" t="s">
        <v>8577</v>
      </c>
      <c r="D2099" s="401" t="s">
        <v>8578</v>
      </c>
      <c r="E2099" s="402"/>
      <c r="F2099" s="401"/>
      <c r="G2099" s="401" t="n">
        <v>101102</v>
      </c>
      <c r="H2099" s="401" t="s">
        <v>8585</v>
      </c>
      <c r="I2099" s="401" t="s">
        <v>122</v>
      </c>
      <c r="J2099" s="401" t="s">
        <v>6404</v>
      </c>
      <c r="K2099" s="402" t="n">
        <v>990.71</v>
      </c>
      <c r="L2099" s="401" t="s">
        <v>6405</v>
      </c>
    </row>
    <row r="2100" customFormat="false" ht="13.5" hidden="false" customHeight="false" outlineLevel="0" collapsed="false">
      <c r="A2100" s="401" t="s">
        <v>8575</v>
      </c>
      <c r="B2100" s="401" t="s">
        <v>8576</v>
      </c>
      <c r="C2100" s="401" t="s">
        <v>8577</v>
      </c>
      <c r="D2100" s="401" t="s">
        <v>8578</v>
      </c>
      <c r="E2100" s="402"/>
      <c r="F2100" s="401"/>
      <c r="G2100" s="401" t="n">
        <v>101103</v>
      </c>
      <c r="H2100" s="401" t="s">
        <v>8586</v>
      </c>
      <c r="I2100" s="401" t="s">
        <v>122</v>
      </c>
      <c r="J2100" s="401" t="s">
        <v>6404</v>
      </c>
      <c r="K2100" s="402" t="n">
        <v>933.23</v>
      </c>
      <c r="L2100" s="401" t="s">
        <v>6405</v>
      </c>
    </row>
    <row r="2101" customFormat="false" ht="13.5" hidden="false" customHeight="false" outlineLevel="0" collapsed="false">
      <c r="A2101" s="401" t="s">
        <v>8575</v>
      </c>
      <c r="B2101" s="401" t="s">
        <v>8576</v>
      </c>
      <c r="C2101" s="401" t="s">
        <v>8577</v>
      </c>
      <c r="D2101" s="401" t="s">
        <v>8578</v>
      </c>
      <c r="E2101" s="402"/>
      <c r="F2101" s="401"/>
      <c r="G2101" s="401" t="n">
        <v>101104</v>
      </c>
      <c r="H2101" s="401" t="s">
        <v>8587</v>
      </c>
      <c r="I2101" s="401" t="s">
        <v>122</v>
      </c>
      <c r="J2101" s="401" t="s">
        <v>6404</v>
      </c>
      <c r="K2101" s="402" t="n">
        <v>1153.16</v>
      </c>
      <c r="L2101" s="401" t="s">
        <v>6405</v>
      </c>
    </row>
    <row r="2102" customFormat="false" ht="13.5" hidden="false" customHeight="false" outlineLevel="0" collapsed="false">
      <c r="A2102" s="401" t="s">
        <v>8575</v>
      </c>
      <c r="B2102" s="401" t="s">
        <v>8576</v>
      </c>
      <c r="C2102" s="401" t="s">
        <v>8577</v>
      </c>
      <c r="D2102" s="401" t="s">
        <v>8578</v>
      </c>
      <c r="E2102" s="402"/>
      <c r="F2102" s="401"/>
      <c r="G2102" s="401" t="n">
        <v>101105</v>
      </c>
      <c r="H2102" s="401" t="s">
        <v>8588</v>
      </c>
      <c r="I2102" s="401" t="s">
        <v>122</v>
      </c>
      <c r="J2102" s="401" t="s">
        <v>6404</v>
      </c>
      <c r="K2102" s="402" t="n">
        <v>1100.8</v>
      </c>
      <c r="L2102" s="401" t="s">
        <v>6405</v>
      </c>
    </row>
    <row r="2103" customFormat="false" ht="13.5" hidden="false" customHeight="false" outlineLevel="0" collapsed="false">
      <c r="A2103" s="401" t="s">
        <v>8575</v>
      </c>
      <c r="B2103" s="401" t="s">
        <v>8576</v>
      </c>
      <c r="C2103" s="401" t="s">
        <v>8577</v>
      </c>
      <c r="D2103" s="401" t="s">
        <v>8578</v>
      </c>
      <c r="E2103" s="402"/>
      <c r="F2103" s="401"/>
      <c r="G2103" s="401" t="n">
        <v>101106</v>
      </c>
      <c r="H2103" s="401" t="s">
        <v>8589</v>
      </c>
      <c r="I2103" s="401" t="s">
        <v>122</v>
      </c>
      <c r="J2103" s="401" t="s">
        <v>6404</v>
      </c>
      <c r="K2103" s="402" t="n">
        <v>1038.64</v>
      </c>
      <c r="L2103" s="401" t="s">
        <v>6405</v>
      </c>
    </row>
    <row r="2104" customFormat="false" ht="13.5" hidden="false" customHeight="false" outlineLevel="0" collapsed="false">
      <c r="A2104" s="401" t="s">
        <v>8575</v>
      </c>
      <c r="B2104" s="401" t="s">
        <v>8576</v>
      </c>
      <c r="C2104" s="401" t="s">
        <v>8577</v>
      </c>
      <c r="D2104" s="401" t="s">
        <v>8578</v>
      </c>
      <c r="E2104" s="402"/>
      <c r="F2104" s="401"/>
      <c r="G2104" s="401" t="n">
        <v>101107</v>
      </c>
      <c r="H2104" s="401" t="s">
        <v>8590</v>
      </c>
      <c r="I2104" s="401" t="s">
        <v>122</v>
      </c>
      <c r="J2104" s="401" t="s">
        <v>6404</v>
      </c>
      <c r="K2104" s="402" t="n">
        <v>955.29</v>
      </c>
      <c r="L2104" s="401" t="s">
        <v>6405</v>
      </c>
    </row>
    <row r="2105" customFormat="false" ht="13.5" hidden="false" customHeight="false" outlineLevel="0" collapsed="false">
      <c r="A2105" s="401" t="s">
        <v>8575</v>
      </c>
      <c r="B2105" s="401" t="s">
        <v>8576</v>
      </c>
      <c r="C2105" s="401" t="s">
        <v>8577</v>
      </c>
      <c r="D2105" s="401" t="s">
        <v>8578</v>
      </c>
      <c r="E2105" s="402"/>
      <c r="F2105" s="401"/>
      <c r="G2105" s="401" t="n">
        <v>101108</v>
      </c>
      <c r="H2105" s="401" t="s">
        <v>8591</v>
      </c>
      <c r="I2105" s="401" t="s">
        <v>122</v>
      </c>
      <c r="J2105" s="401" t="s">
        <v>6404</v>
      </c>
      <c r="K2105" s="402" t="n">
        <v>906.81</v>
      </c>
      <c r="L2105" s="401" t="s">
        <v>6405</v>
      </c>
    </row>
    <row r="2106" customFormat="false" ht="13.5" hidden="false" customHeight="false" outlineLevel="0" collapsed="false">
      <c r="A2106" s="401" t="s">
        <v>8575</v>
      </c>
      <c r="B2106" s="401" t="s">
        <v>8576</v>
      </c>
      <c r="C2106" s="401" t="s">
        <v>8577</v>
      </c>
      <c r="D2106" s="401" t="s">
        <v>8578</v>
      </c>
      <c r="E2106" s="402"/>
      <c r="F2106" s="401"/>
      <c r="G2106" s="401" t="n">
        <v>101109</v>
      </c>
      <c r="H2106" s="401" t="s">
        <v>8592</v>
      </c>
      <c r="I2106" s="401" t="s">
        <v>122</v>
      </c>
      <c r="J2106" s="401" t="s">
        <v>6404</v>
      </c>
      <c r="K2106" s="402" t="n">
        <v>888.22</v>
      </c>
      <c r="L2106" s="401" t="s">
        <v>6405</v>
      </c>
    </row>
    <row r="2107" customFormat="false" ht="13.5" hidden="false" customHeight="false" outlineLevel="0" collapsed="false">
      <c r="A2107" s="401" t="s">
        <v>8575</v>
      </c>
      <c r="B2107" s="401" t="s">
        <v>8576</v>
      </c>
      <c r="C2107" s="401" t="s">
        <v>8577</v>
      </c>
      <c r="D2107" s="401" t="s">
        <v>8578</v>
      </c>
      <c r="E2107" s="402"/>
      <c r="F2107" s="401"/>
      <c r="G2107" s="401" t="n">
        <v>101110</v>
      </c>
      <c r="H2107" s="401" t="s">
        <v>8593</v>
      </c>
      <c r="I2107" s="401" t="s">
        <v>122</v>
      </c>
      <c r="J2107" s="401" t="s">
        <v>6404</v>
      </c>
      <c r="K2107" s="402" t="n">
        <v>872.98</v>
      </c>
      <c r="L2107" s="401" t="s">
        <v>6405</v>
      </c>
    </row>
    <row r="2108" customFormat="false" ht="13.5" hidden="false" customHeight="false" outlineLevel="0" collapsed="false">
      <c r="A2108" s="401" t="s">
        <v>8575</v>
      </c>
      <c r="B2108" s="401" t="s">
        <v>8576</v>
      </c>
      <c r="C2108" s="401" t="s">
        <v>8577</v>
      </c>
      <c r="D2108" s="401" t="s">
        <v>8578</v>
      </c>
      <c r="E2108" s="402"/>
      <c r="F2108" s="401"/>
      <c r="G2108" s="401" t="n">
        <v>101111</v>
      </c>
      <c r="H2108" s="401" t="s">
        <v>8594</v>
      </c>
      <c r="I2108" s="401" t="s">
        <v>122</v>
      </c>
      <c r="J2108" s="401" t="s">
        <v>6404</v>
      </c>
      <c r="K2108" s="402" t="n">
        <v>820.28</v>
      </c>
      <c r="L2108" s="401" t="s">
        <v>6405</v>
      </c>
    </row>
    <row r="2109" customFormat="false" ht="13.5" hidden="false" customHeight="false" outlineLevel="0" collapsed="false">
      <c r="A2109" s="401" t="s">
        <v>8575</v>
      </c>
      <c r="B2109" s="401" t="s">
        <v>8576</v>
      </c>
      <c r="C2109" s="401" t="s">
        <v>8577</v>
      </c>
      <c r="D2109" s="401" t="s">
        <v>8578</v>
      </c>
      <c r="E2109" s="402"/>
      <c r="F2109" s="401"/>
      <c r="G2109" s="401" t="n">
        <v>101112</v>
      </c>
      <c r="H2109" s="401" t="s">
        <v>8595</v>
      </c>
      <c r="I2109" s="401" t="s">
        <v>122</v>
      </c>
      <c r="J2109" s="401" t="s">
        <v>6404</v>
      </c>
      <c r="K2109" s="402" t="n">
        <v>934.08</v>
      </c>
      <c r="L2109" s="401" t="s">
        <v>6405</v>
      </c>
    </row>
    <row r="2110" customFormat="false" ht="13.5" hidden="false" customHeight="false" outlineLevel="0" collapsed="false">
      <c r="A2110" s="401" t="s">
        <v>8575</v>
      </c>
      <c r="B2110" s="401" t="s">
        <v>8576</v>
      </c>
      <c r="C2110" s="401" t="s">
        <v>8577</v>
      </c>
      <c r="D2110" s="401" t="s">
        <v>8578</v>
      </c>
      <c r="E2110" s="402"/>
      <c r="F2110" s="401"/>
      <c r="G2110" s="401" t="n">
        <v>101113</v>
      </c>
      <c r="H2110" s="401" t="s">
        <v>8596</v>
      </c>
      <c r="I2110" s="401" t="s">
        <v>122</v>
      </c>
      <c r="J2110" s="401" t="s">
        <v>6404</v>
      </c>
      <c r="K2110" s="402" t="n">
        <v>816.37</v>
      </c>
      <c r="L2110" s="401" t="s">
        <v>6405</v>
      </c>
    </row>
    <row r="2111" customFormat="false" ht="13.5" hidden="false" customHeight="false" outlineLevel="0" collapsed="false">
      <c r="A2111" s="401" t="s">
        <v>8575</v>
      </c>
      <c r="B2111" s="401" t="s">
        <v>8576</v>
      </c>
      <c r="C2111" s="401" t="s">
        <v>8597</v>
      </c>
      <c r="D2111" s="401" t="s">
        <v>8598</v>
      </c>
      <c r="E2111" s="402"/>
      <c r="F2111" s="401"/>
      <c r="G2111" s="401" t="n">
        <v>95601</v>
      </c>
      <c r="H2111" s="401" t="s">
        <v>168</v>
      </c>
      <c r="I2111" s="401" t="s">
        <v>45</v>
      </c>
      <c r="J2111" s="401" t="s">
        <v>6476</v>
      </c>
      <c r="K2111" s="402" t="n">
        <v>14.98</v>
      </c>
      <c r="L2111" s="401" t="s">
        <v>6405</v>
      </c>
    </row>
    <row r="2112" customFormat="false" ht="13.5" hidden="false" customHeight="false" outlineLevel="0" collapsed="false">
      <c r="A2112" s="401" t="s">
        <v>8575</v>
      </c>
      <c r="B2112" s="401" t="s">
        <v>8576</v>
      </c>
      <c r="C2112" s="401" t="s">
        <v>8597</v>
      </c>
      <c r="D2112" s="401" t="s">
        <v>8598</v>
      </c>
      <c r="E2112" s="402"/>
      <c r="F2112" s="401"/>
      <c r="G2112" s="401" t="n">
        <v>95602</v>
      </c>
      <c r="H2112" s="401" t="s">
        <v>8599</v>
      </c>
      <c r="I2112" s="401" t="s">
        <v>45</v>
      </c>
      <c r="J2112" s="401" t="s">
        <v>6476</v>
      </c>
      <c r="K2112" s="402" t="n">
        <v>23.98</v>
      </c>
      <c r="L2112" s="401" t="s">
        <v>6405</v>
      </c>
    </row>
    <row r="2113" customFormat="false" ht="13.5" hidden="false" customHeight="false" outlineLevel="0" collapsed="false">
      <c r="A2113" s="401" t="s">
        <v>8575</v>
      </c>
      <c r="B2113" s="401" t="s">
        <v>8576</v>
      </c>
      <c r="C2113" s="401" t="s">
        <v>8597</v>
      </c>
      <c r="D2113" s="401" t="s">
        <v>8598</v>
      </c>
      <c r="E2113" s="402"/>
      <c r="F2113" s="401"/>
      <c r="G2113" s="401" t="n">
        <v>95603</v>
      </c>
      <c r="H2113" s="401" t="s">
        <v>8600</v>
      </c>
      <c r="I2113" s="401" t="s">
        <v>45</v>
      </c>
      <c r="J2113" s="401" t="s">
        <v>6476</v>
      </c>
      <c r="K2113" s="402" t="n">
        <v>40.92</v>
      </c>
      <c r="L2113" s="401" t="s">
        <v>6405</v>
      </c>
    </row>
    <row r="2114" customFormat="false" ht="13.5" hidden="false" customHeight="false" outlineLevel="0" collapsed="false">
      <c r="A2114" s="401" t="s">
        <v>8575</v>
      </c>
      <c r="B2114" s="401" t="s">
        <v>8576</v>
      </c>
      <c r="C2114" s="401" t="s">
        <v>8597</v>
      </c>
      <c r="D2114" s="401" t="s">
        <v>8598</v>
      </c>
      <c r="E2114" s="402"/>
      <c r="F2114" s="401"/>
      <c r="G2114" s="401" t="n">
        <v>95604</v>
      </c>
      <c r="H2114" s="401" t="s">
        <v>8601</v>
      </c>
      <c r="I2114" s="401" t="s">
        <v>45</v>
      </c>
      <c r="J2114" s="401" t="s">
        <v>6476</v>
      </c>
      <c r="K2114" s="402" t="n">
        <v>63.5</v>
      </c>
      <c r="L2114" s="401" t="s">
        <v>6405</v>
      </c>
    </row>
    <row r="2115" customFormat="false" ht="13.5" hidden="false" customHeight="false" outlineLevel="0" collapsed="false">
      <c r="A2115" s="401" t="s">
        <v>8575</v>
      </c>
      <c r="B2115" s="401" t="s">
        <v>8576</v>
      </c>
      <c r="C2115" s="401" t="s">
        <v>8597</v>
      </c>
      <c r="D2115" s="401" t="s">
        <v>8598</v>
      </c>
      <c r="E2115" s="402"/>
      <c r="F2115" s="401"/>
      <c r="G2115" s="401" t="n">
        <v>95605</v>
      </c>
      <c r="H2115" s="401" t="s">
        <v>8602</v>
      </c>
      <c r="I2115" s="401" t="s">
        <v>45</v>
      </c>
      <c r="J2115" s="401" t="s">
        <v>6476</v>
      </c>
      <c r="K2115" s="402" t="n">
        <v>116.58</v>
      </c>
      <c r="L2115" s="401" t="s">
        <v>6405</v>
      </c>
    </row>
    <row r="2116" customFormat="false" ht="13.5" hidden="false" customHeight="false" outlineLevel="0" collapsed="false">
      <c r="A2116" s="401" t="s">
        <v>8575</v>
      </c>
      <c r="B2116" s="401" t="s">
        <v>8576</v>
      </c>
      <c r="C2116" s="401" t="s">
        <v>8597</v>
      </c>
      <c r="D2116" s="401" t="s">
        <v>8598</v>
      </c>
      <c r="E2116" s="402"/>
      <c r="F2116" s="401"/>
      <c r="G2116" s="401" t="n">
        <v>95607</v>
      </c>
      <c r="H2116" s="401" t="s">
        <v>8603</v>
      </c>
      <c r="I2116" s="401" t="s">
        <v>45</v>
      </c>
      <c r="J2116" s="401" t="s">
        <v>6404</v>
      </c>
      <c r="K2116" s="402" t="n">
        <v>13.94</v>
      </c>
      <c r="L2116" s="401" t="s">
        <v>6405</v>
      </c>
    </row>
    <row r="2117" customFormat="false" ht="13.5" hidden="false" customHeight="false" outlineLevel="0" collapsed="false">
      <c r="A2117" s="401" t="s">
        <v>8575</v>
      </c>
      <c r="B2117" s="401" t="s">
        <v>8576</v>
      </c>
      <c r="C2117" s="401" t="s">
        <v>8597</v>
      </c>
      <c r="D2117" s="401" t="s">
        <v>8598</v>
      </c>
      <c r="E2117" s="402"/>
      <c r="F2117" s="401"/>
      <c r="G2117" s="401" t="n">
        <v>95608</v>
      </c>
      <c r="H2117" s="401" t="s">
        <v>8604</v>
      </c>
      <c r="I2117" s="401" t="s">
        <v>45</v>
      </c>
      <c r="J2117" s="401" t="s">
        <v>6404</v>
      </c>
      <c r="K2117" s="402" t="n">
        <v>20.22</v>
      </c>
      <c r="L2117" s="401" t="s">
        <v>6405</v>
      </c>
    </row>
    <row r="2118" customFormat="false" ht="13.5" hidden="false" customHeight="false" outlineLevel="0" collapsed="false">
      <c r="A2118" s="401" t="s">
        <v>8575</v>
      </c>
      <c r="B2118" s="401" t="s">
        <v>8576</v>
      </c>
      <c r="C2118" s="401" t="s">
        <v>8597</v>
      </c>
      <c r="D2118" s="401" t="s">
        <v>8598</v>
      </c>
      <c r="E2118" s="402"/>
      <c r="F2118" s="401"/>
      <c r="G2118" s="401" t="n">
        <v>95609</v>
      </c>
      <c r="H2118" s="401" t="s">
        <v>8605</v>
      </c>
      <c r="I2118" s="401" t="s">
        <v>45</v>
      </c>
      <c r="J2118" s="401" t="s">
        <v>6404</v>
      </c>
      <c r="K2118" s="402" t="n">
        <v>25.64</v>
      </c>
      <c r="L2118" s="401" t="s">
        <v>6405</v>
      </c>
    </row>
    <row r="2119" customFormat="false" ht="13.5" hidden="false" customHeight="false" outlineLevel="0" collapsed="false">
      <c r="A2119" s="401" t="s">
        <v>8575</v>
      </c>
      <c r="B2119" s="401" t="s">
        <v>8576</v>
      </c>
      <c r="C2119" s="401" t="s">
        <v>8597</v>
      </c>
      <c r="D2119" s="401" t="s">
        <v>8598</v>
      </c>
      <c r="E2119" s="402"/>
      <c r="F2119" s="401"/>
      <c r="G2119" s="401" t="n">
        <v>100651</v>
      </c>
      <c r="H2119" s="401" t="s">
        <v>8606</v>
      </c>
      <c r="I2119" s="401" t="s">
        <v>82</v>
      </c>
      <c r="J2119" s="401" t="s">
        <v>6404</v>
      </c>
      <c r="K2119" s="402" t="n">
        <v>133.6</v>
      </c>
      <c r="L2119" s="401" t="s">
        <v>6405</v>
      </c>
    </row>
    <row r="2120" customFormat="false" ht="13.5" hidden="false" customHeight="false" outlineLevel="0" collapsed="false">
      <c r="A2120" s="401" t="s">
        <v>8575</v>
      </c>
      <c r="B2120" s="401" t="s">
        <v>8576</v>
      </c>
      <c r="C2120" s="401" t="s">
        <v>8597</v>
      </c>
      <c r="D2120" s="401" t="s">
        <v>8598</v>
      </c>
      <c r="E2120" s="402"/>
      <c r="F2120" s="401"/>
      <c r="G2120" s="401" t="n">
        <v>100652</v>
      </c>
      <c r="H2120" s="401" t="s">
        <v>8607</v>
      </c>
      <c r="I2120" s="401" t="s">
        <v>82</v>
      </c>
      <c r="J2120" s="401" t="s">
        <v>6404</v>
      </c>
      <c r="K2120" s="402" t="n">
        <v>252.49</v>
      </c>
      <c r="L2120" s="401" t="s">
        <v>6405</v>
      </c>
    </row>
    <row r="2121" customFormat="false" ht="13.5" hidden="false" customHeight="false" outlineLevel="0" collapsed="false">
      <c r="A2121" s="401" t="s">
        <v>8575</v>
      </c>
      <c r="B2121" s="401" t="s">
        <v>8576</v>
      </c>
      <c r="C2121" s="401" t="s">
        <v>8597</v>
      </c>
      <c r="D2121" s="401" t="s">
        <v>8598</v>
      </c>
      <c r="E2121" s="402"/>
      <c r="F2121" s="401"/>
      <c r="G2121" s="401" t="n">
        <v>100653</v>
      </c>
      <c r="H2121" s="401" t="s">
        <v>8608</v>
      </c>
      <c r="I2121" s="401" t="s">
        <v>82</v>
      </c>
      <c r="J2121" s="401" t="s">
        <v>6404</v>
      </c>
      <c r="K2121" s="402" t="n">
        <v>419.33</v>
      </c>
      <c r="L2121" s="401" t="s">
        <v>6405</v>
      </c>
    </row>
    <row r="2122" customFormat="false" ht="13.5" hidden="false" customHeight="false" outlineLevel="0" collapsed="false">
      <c r="A2122" s="401" t="s">
        <v>8575</v>
      </c>
      <c r="B2122" s="401" t="s">
        <v>8576</v>
      </c>
      <c r="C2122" s="401" t="s">
        <v>8597</v>
      </c>
      <c r="D2122" s="401" t="s">
        <v>8598</v>
      </c>
      <c r="E2122" s="402"/>
      <c r="F2122" s="401"/>
      <c r="G2122" s="401" t="n">
        <v>100654</v>
      </c>
      <c r="H2122" s="401" t="s">
        <v>8609</v>
      </c>
      <c r="I2122" s="401" t="s">
        <v>82</v>
      </c>
      <c r="J2122" s="401" t="s">
        <v>6404</v>
      </c>
      <c r="K2122" s="402" t="n">
        <v>574.9</v>
      </c>
      <c r="L2122" s="401" t="s">
        <v>6405</v>
      </c>
    </row>
    <row r="2123" customFormat="false" ht="13.5" hidden="false" customHeight="false" outlineLevel="0" collapsed="false">
      <c r="A2123" s="401" t="s">
        <v>8575</v>
      </c>
      <c r="B2123" s="401" t="s">
        <v>8576</v>
      </c>
      <c r="C2123" s="401" t="s">
        <v>8597</v>
      </c>
      <c r="D2123" s="401" t="s">
        <v>8598</v>
      </c>
      <c r="E2123" s="402"/>
      <c r="F2123" s="401"/>
      <c r="G2123" s="401" t="n">
        <v>100655</v>
      </c>
      <c r="H2123" s="401" t="s">
        <v>8610</v>
      </c>
      <c r="I2123" s="401" t="s">
        <v>82</v>
      </c>
      <c r="J2123" s="401" t="s">
        <v>6404</v>
      </c>
      <c r="K2123" s="402" t="n">
        <v>663.11</v>
      </c>
      <c r="L2123" s="401" t="s">
        <v>6405</v>
      </c>
    </row>
    <row r="2124" customFormat="false" ht="13.5" hidden="false" customHeight="false" outlineLevel="0" collapsed="false">
      <c r="A2124" s="401" t="s">
        <v>8575</v>
      </c>
      <c r="B2124" s="401" t="s">
        <v>8576</v>
      </c>
      <c r="C2124" s="401" t="s">
        <v>8597</v>
      </c>
      <c r="D2124" s="401" t="s">
        <v>8598</v>
      </c>
      <c r="E2124" s="402"/>
      <c r="F2124" s="401"/>
      <c r="G2124" s="401" t="n">
        <v>100656</v>
      </c>
      <c r="H2124" s="401" t="s">
        <v>8611</v>
      </c>
      <c r="I2124" s="401" t="s">
        <v>82</v>
      </c>
      <c r="J2124" s="401" t="s">
        <v>6404</v>
      </c>
      <c r="K2124" s="402" t="n">
        <v>104.27</v>
      </c>
      <c r="L2124" s="401" t="s">
        <v>6405</v>
      </c>
    </row>
    <row r="2125" customFormat="false" ht="13.5" hidden="false" customHeight="false" outlineLevel="0" collapsed="false">
      <c r="A2125" s="401" t="s">
        <v>8575</v>
      </c>
      <c r="B2125" s="401" t="s">
        <v>8576</v>
      </c>
      <c r="C2125" s="401" t="s">
        <v>8597</v>
      </c>
      <c r="D2125" s="401" t="s">
        <v>8598</v>
      </c>
      <c r="E2125" s="402"/>
      <c r="F2125" s="401"/>
      <c r="G2125" s="401" t="n">
        <v>100657</v>
      </c>
      <c r="H2125" s="401" t="s">
        <v>8612</v>
      </c>
      <c r="I2125" s="401" t="s">
        <v>82</v>
      </c>
      <c r="J2125" s="401" t="s">
        <v>6404</v>
      </c>
      <c r="K2125" s="402" t="n">
        <v>134.61</v>
      </c>
      <c r="L2125" s="401" t="s">
        <v>6405</v>
      </c>
    </row>
    <row r="2126" customFormat="false" ht="13.5" hidden="false" customHeight="false" outlineLevel="0" collapsed="false">
      <c r="A2126" s="401" t="s">
        <v>8575</v>
      </c>
      <c r="B2126" s="401" t="s">
        <v>8576</v>
      </c>
      <c r="C2126" s="401" t="s">
        <v>8597</v>
      </c>
      <c r="D2126" s="401" t="s">
        <v>8598</v>
      </c>
      <c r="E2126" s="402"/>
      <c r="F2126" s="401"/>
      <c r="G2126" s="401" t="n">
        <v>100658</v>
      </c>
      <c r="H2126" s="401" t="s">
        <v>8613</v>
      </c>
      <c r="I2126" s="401" t="s">
        <v>82</v>
      </c>
      <c r="J2126" s="401" t="s">
        <v>6404</v>
      </c>
      <c r="K2126" s="402" t="n">
        <v>310.39</v>
      </c>
      <c r="L2126" s="401" t="s">
        <v>6405</v>
      </c>
    </row>
    <row r="2127" customFormat="false" ht="13.5" hidden="false" customHeight="false" outlineLevel="0" collapsed="false">
      <c r="A2127" s="401" t="s">
        <v>8575</v>
      </c>
      <c r="B2127" s="401" t="s">
        <v>8576</v>
      </c>
      <c r="C2127" s="401" t="s">
        <v>8597</v>
      </c>
      <c r="D2127" s="401" t="s">
        <v>8598</v>
      </c>
      <c r="E2127" s="402"/>
      <c r="F2127" s="401"/>
      <c r="G2127" s="401" t="n">
        <v>100889</v>
      </c>
      <c r="H2127" s="401" t="s">
        <v>8614</v>
      </c>
      <c r="I2127" s="401" t="s">
        <v>161</v>
      </c>
      <c r="J2127" s="401" t="s">
        <v>6404</v>
      </c>
      <c r="K2127" s="402" t="n">
        <v>22.03</v>
      </c>
      <c r="L2127" s="401" t="s">
        <v>6405</v>
      </c>
    </row>
    <row r="2128" customFormat="false" ht="13.5" hidden="false" customHeight="false" outlineLevel="0" collapsed="false">
      <c r="A2128" s="401" t="s">
        <v>8575</v>
      </c>
      <c r="B2128" s="401" t="s">
        <v>8576</v>
      </c>
      <c r="C2128" s="401" t="s">
        <v>8597</v>
      </c>
      <c r="D2128" s="401" t="s">
        <v>8598</v>
      </c>
      <c r="E2128" s="402"/>
      <c r="F2128" s="401"/>
      <c r="G2128" s="401" t="n">
        <v>100890</v>
      </c>
      <c r="H2128" s="401" t="s">
        <v>8615</v>
      </c>
      <c r="I2128" s="401" t="s">
        <v>161</v>
      </c>
      <c r="J2128" s="401" t="s">
        <v>6404</v>
      </c>
      <c r="K2128" s="402" t="n">
        <v>21.87</v>
      </c>
      <c r="L2128" s="401" t="s">
        <v>6405</v>
      </c>
    </row>
    <row r="2129" customFormat="false" ht="13.5" hidden="false" customHeight="false" outlineLevel="0" collapsed="false">
      <c r="A2129" s="401" t="s">
        <v>8575</v>
      </c>
      <c r="B2129" s="401" t="s">
        <v>8576</v>
      </c>
      <c r="C2129" s="401" t="s">
        <v>8597</v>
      </c>
      <c r="D2129" s="401" t="s">
        <v>8598</v>
      </c>
      <c r="E2129" s="402"/>
      <c r="F2129" s="401"/>
      <c r="G2129" s="401" t="n">
        <v>100892</v>
      </c>
      <c r="H2129" s="401" t="s">
        <v>8616</v>
      </c>
      <c r="I2129" s="401" t="s">
        <v>161</v>
      </c>
      <c r="J2129" s="401" t="s">
        <v>6404</v>
      </c>
      <c r="K2129" s="402" t="n">
        <v>20.66</v>
      </c>
      <c r="L2129" s="401" t="s">
        <v>6405</v>
      </c>
    </row>
    <row r="2130" customFormat="false" ht="13.5" hidden="false" customHeight="false" outlineLevel="0" collapsed="false">
      <c r="A2130" s="401" t="s">
        <v>8575</v>
      </c>
      <c r="B2130" s="401" t="s">
        <v>8576</v>
      </c>
      <c r="C2130" s="401" t="s">
        <v>8597</v>
      </c>
      <c r="D2130" s="401" t="s">
        <v>8598</v>
      </c>
      <c r="E2130" s="402"/>
      <c r="F2130" s="401"/>
      <c r="G2130" s="401" t="n">
        <v>100893</v>
      </c>
      <c r="H2130" s="401" t="s">
        <v>8617</v>
      </c>
      <c r="I2130" s="401" t="s">
        <v>161</v>
      </c>
      <c r="J2130" s="401" t="s">
        <v>6404</v>
      </c>
      <c r="K2130" s="402" t="n">
        <v>20.48</v>
      </c>
      <c r="L2130" s="401" t="s">
        <v>6405</v>
      </c>
    </row>
    <row r="2131" customFormat="false" ht="13.5" hidden="false" customHeight="false" outlineLevel="0" collapsed="false">
      <c r="A2131" s="401" t="s">
        <v>8575</v>
      </c>
      <c r="B2131" s="401" t="s">
        <v>8576</v>
      </c>
      <c r="C2131" s="401" t="s">
        <v>8597</v>
      </c>
      <c r="D2131" s="401" t="s">
        <v>8598</v>
      </c>
      <c r="E2131" s="402"/>
      <c r="F2131" s="401"/>
      <c r="G2131" s="401" t="n">
        <v>100894</v>
      </c>
      <c r="H2131" s="401" t="s">
        <v>8618</v>
      </c>
      <c r="I2131" s="401" t="s">
        <v>161</v>
      </c>
      <c r="J2131" s="401" t="s">
        <v>6404</v>
      </c>
      <c r="K2131" s="402" t="n">
        <v>20.38</v>
      </c>
      <c r="L2131" s="401" t="s">
        <v>6405</v>
      </c>
    </row>
    <row r="2132" customFormat="false" ht="13.5" hidden="false" customHeight="false" outlineLevel="0" collapsed="false">
      <c r="A2132" s="401" t="s">
        <v>8575</v>
      </c>
      <c r="B2132" s="401" t="s">
        <v>8576</v>
      </c>
      <c r="C2132" s="401" t="s">
        <v>8597</v>
      </c>
      <c r="D2132" s="401" t="s">
        <v>8598</v>
      </c>
      <c r="E2132" s="402"/>
      <c r="F2132" s="401"/>
      <c r="G2132" s="401" t="n">
        <v>100896</v>
      </c>
      <c r="H2132" s="401" t="s">
        <v>8619</v>
      </c>
      <c r="I2132" s="401" t="s">
        <v>82</v>
      </c>
      <c r="J2132" s="401" t="s">
        <v>6404</v>
      </c>
      <c r="K2132" s="402" t="n">
        <v>59.26</v>
      </c>
      <c r="L2132" s="401" t="s">
        <v>6405</v>
      </c>
    </row>
    <row r="2133" customFormat="false" ht="13.5" hidden="false" customHeight="false" outlineLevel="0" collapsed="false">
      <c r="A2133" s="401" t="s">
        <v>8575</v>
      </c>
      <c r="B2133" s="401" t="s">
        <v>8576</v>
      </c>
      <c r="C2133" s="401" t="s">
        <v>8597</v>
      </c>
      <c r="D2133" s="401" t="s">
        <v>8598</v>
      </c>
      <c r="E2133" s="402"/>
      <c r="F2133" s="401"/>
      <c r="G2133" s="401" t="n">
        <v>100897</v>
      </c>
      <c r="H2133" s="401" t="s">
        <v>8620</v>
      </c>
      <c r="I2133" s="401" t="s">
        <v>82</v>
      </c>
      <c r="J2133" s="401" t="s">
        <v>6404</v>
      </c>
      <c r="K2133" s="402" t="n">
        <v>114.32</v>
      </c>
      <c r="L2133" s="401" t="s">
        <v>6405</v>
      </c>
    </row>
    <row r="2134" customFormat="false" ht="13.5" hidden="false" customHeight="false" outlineLevel="0" collapsed="false">
      <c r="A2134" s="401" t="s">
        <v>8575</v>
      </c>
      <c r="B2134" s="401" t="s">
        <v>8576</v>
      </c>
      <c r="C2134" s="401" t="s">
        <v>8597</v>
      </c>
      <c r="D2134" s="401" t="s">
        <v>8598</v>
      </c>
      <c r="E2134" s="402"/>
      <c r="F2134" s="401"/>
      <c r="G2134" s="401" t="n">
        <v>100898</v>
      </c>
      <c r="H2134" s="401" t="s">
        <v>8621</v>
      </c>
      <c r="I2134" s="401" t="s">
        <v>82</v>
      </c>
      <c r="J2134" s="401" t="s">
        <v>6404</v>
      </c>
      <c r="K2134" s="402" t="n">
        <v>219.28</v>
      </c>
      <c r="L2134" s="401" t="s">
        <v>6405</v>
      </c>
    </row>
    <row r="2135" customFormat="false" ht="13.5" hidden="false" customHeight="false" outlineLevel="0" collapsed="false">
      <c r="A2135" s="401" t="s">
        <v>8575</v>
      </c>
      <c r="B2135" s="401" t="s">
        <v>8576</v>
      </c>
      <c r="C2135" s="401" t="s">
        <v>8597</v>
      </c>
      <c r="D2135" s="401" t="s">
        <v>8598</v>
      </c>
      <c r="E2135" s="402"/>
      <c r="F2135" s="401"/>
      <c r="G2135" s="401" t="n">
        <v>100899</v>
      </c>
      <c r="H2135" s="401" t="s">
        <v>8622</v>
      </c>
      <c r="I2135" s="401" t="s">
        <v>82</v>
      </c>
      <c r="J2135" s="401" t="s">
        <v>6404</v>
      </c>
      <c r="K2135" s="402" t="n">
        <v>81.38</v>
      </c>
      <c r="L2135" s="401" t="s">
        <v>6405</v>
      </c>
    </row>
    <row r="2136" customFormat="false" ht="13.5" hidden="false" customHeight="false" outlineLevel="0" collapsed="false">
      <c r="A2136" s="401" t="s">
        <v>8575</v>
      </c>
      <c r="B2136" s="401" t="s">
        <v>8576</v>
      </c>
      <c r="C2136" s="401" t="s">
        <v>8597</v>
      </c>
      <c r="D2136" s="401" t="s">
        <v>8598</v>
      </c>
      <c r="E2136" s="402"/>
      <c r="F2136" s="401"/>
      <c r="G2136" s="401" t="n">
        <v>100900</v>
      </c>
      <c r="H2136" s="401" t="s">
        <v>8623</v>
      </c>
      <c r="I2136" s="401" t="s">
        <v>82</v>
      </c>
      <c r="J2136" s="401" t="s">
        <v>6404</v>
      </c>
      <c r="K2136" s="402" t="n">
        <v>250.64</v>
      </c>
      <c r="L2136" s="401" t="s">
        <v>6405</v>
      </c>
    </row>
    <row r="2137" customFormat="false" ht="13.5" hidden="false" customHeight="false" outlineLevel="0" collapsed="false">
      <c r="A2137" s="401" t="s">
        <v>8575</v>
      </c>
      <c r="B2137" s="401" t="s">
        <v>8576</v>
      </c>
      <c r="C2137" s="401" t="s">
        <v>8597</v>
      </c>
      <c r="D2137" s="401" t="s">
        <v>8598</v>
      </c>
      <c r="E2137" s="402"/>
      <c r="F2137" s="401"/>
      <c r="G2137" s="401" t="n">
        <v>101173</v>
      </c>
      <c r="H2137" s="401" t="s">
        <v>8624</v>
      </c>
      <c r="I2137" s="401" t="s">
        <v>82</v>
      </c>
      <c r="J2137" s="401" t="s">
        <v>6476</v>
      </c>
      <c r="K2137" s="402" t="n">
        <v>64.77</v>
      </c>
      <c r="L2137" s="401" t="s">
        <v>6405</v>
      </c>
    </row>
    <row r="2138" customFormat="false" ht="13.5" hidden="false" customHeight="false" outlineLevel="0" collapsed="false">
      <c r="A2138" s="401" t="s">
        <v>8575</v>
      </c>
      <c r="B2138" s="401" t="s">
        <v>8576</v>
      </c>
      <c r="C2138" s="401" t="s">
        <v>8597</v>
      </c>
      <c r="D2138" s="401" t="s">
        <v>8598</v>
      </c>
      <c r="E2138" s="402"/>
      <c r="F2138" s="401"/>
      <c r="G2138" s="401" t="n">
        <v>101174</v>
      </c>
      <c r="H2138" s="401" t="s">
        <v>8625</v>
      </c>
      <c r="I2138" s="401" t="s">
        <v>82</v>
      </c>
      <c r="J2138" s="401" t="s">
        <v>6476</v>
      </c>
      <c r="K2138" s="402" t="n">
        <v>89.44</v>
      </c>
      <c r="L2138" s="401" t="s">
        <v>6405</v>
      </c>
    </row>
    <row r="2139" customFormat="false" ht="13.5" hidden="false" customHeight="false" outlineLevel="0" collapsed="false">
      <c r="A2139" s="401" t="s">
        <v>8575</v>
      </c>
      <c r="B2139" s="401" t="s">
        <v>8576</v>
      </c>
      <c r="C2139" s="401" t="s">
        <v>8597</v>
      </c>
      <c r="D2139" s="401" t="s">
        <v>8598</v>
      </c>
      <c r="E2139" s="402"/>
      <c r="F2139" s="401"/>
      <c r="G2139" s="401" t="n">
        <v>101175</v>
      </c>
      <c r="H2139" s="401" t="s">
        <v>8626</v>
      </c>
      <c r="I2139" s="401" t="s">
        <v>82</v>
      </c>
      <c r="J2139" s="401" t="s">
        <v>6476</v>
      </c>
      <c r="K2139" s="402" t="n">
        <v>122.28</v>
      </c>
      <c r="L2139" s="401" t="s">
        <v>6405</v>
      </c>
    </row>
    <row r="2140" customFormat="false" ht="13.5" hidden="false" customHeight="false" outlineLevel="0" collapsed="false">
      <c r="A2140" s="401" t="s">
        <v>8575</v>
      </c>
      <c r="B2140" s="401" t="s">
        <v>8576</v>
      </c>
      <c r="C2140" s="401" t="s">
        <v>8597</v>
      </c>
      <c r="D2140" s="401" t="s">
        <v>8598</v>
      </c>
      <c r="E2140" s="402"/>
      <c r="F2140" s="401"/>
      <c r="G2140" s="401" t="n">
        <v>101176</v>
      </c>
      <c r="H2140" s="401" t="s">
        <v>8627</v>
      </c>
      <c r="I2140" s="401" t="s">
        <v>82</v>
      </c>
      <c r="J2140" s="401" t="s">
        <v>6404</v>
      </c>
      <c r="K2140" s="402" t="n">
        <v>155.48</v>
      </c>
      <c r="L2140" s="401" t="s">
        <v>6405</v>
      </c>
    </row>
    <row r="2141" customFormat="false" ht="13.5" hidden="false" customHeight="false" outlineLevel="0" collapsed="false">
      <c r="A2141" s="401" t="s">
        <v>8575</v>
      </c>
      <c r="B2141" s="401" t="s">
        <v>8576</v>
      </c>
      <c r="C2141" s="401" t="s">
        <v>8597</v>
      </c>
      <c r="D2141" s="401" t="s">
        <v>8598</v>
      </c>
      <c r="E2141" s="402"/>
      <c r="F2141" s="401"/>
      <c r="G2141" s="401" t="n">
        <v>102521</v>
      </c>
      <c r="H2141" s="401" t="s">
        <v>8628</v>
      </c>
      <c r="I2141" s="401" t="s">
        <v>45</v>
      </c>
      <c r="J2141" s="401" t="s">
        <v>6476</v>
      </c>
      <c r="K2141" s="402" t="n">
        <v>96.18</v>
      </c>
      <c r="L2141" s="401" t="s">
        <v>6405</v>
      </c>
    </row>
    <row r="2142" customFormat="false" ht="13.5" hidden="false" customHeight="false" outlineLevel="0" collapsed="false">
      <c r="A2142" s="401" t="s">
        <v>8575</v>
      </c>
      <c r="B2142" s="401" t="s">
        <v>8576</v>
      </c>
      <c r="C2142" s="401" t="s">
        <v>8597</v>
      </c>
      <c r="D2142" s="401" t="s">
        <v>8598</v>
      </c>
      <c r="E2142" s="402"/>
      <c r="F2142" s="401"/>
      <c r="G2142" s="401" t="n">
        <v>102522</v>
      </c>
      <c r="H2142" s="401" t="s">
        <v>8629</v>
      </c>
      <c r="I2142" s="401" t="s">
        <v>45</v>
      </c>
      <c r="J2142" s="401" t="s">
        <v>6476</v>
      </c>
      <c r="K2142" s="402" t="n">
        <v>141.11</v>
      </c>
      <c r="L2142" s="401" t="s">
        <v>6405</v>
      </c>
    </row>
    <row r="2143" customFormat="false" ht="13.5" hidden="false" customHeight="false" outlineLevel="0" collapsed="false">
      <c r="A2143" s="401" t="s">
        <v>8575</v>
      </c>
      <c r="B2143" s="401" t="s">
        <v>8576</v>
      </c>
      <c r="C2143" s="401" t="s">
        <v>8597</v>
      </c>
      <c r="D2143" s="401" t="s">
        <v>8598</v>
      </c>
      <c r="E2143" s="402"/>
      <c r="F2143" s="401"/>
      <c r="G2143" s="401" t="n">
        <v>102523</v>
      </c>
      <c r="H2143" s="401" t="s">
        <v>8630</v>
      </c>
      <c r="I2143" s="401" t="s">
        <v>45</v>
      </c>
      <c r="J2143" s="401" t="s">
        <v>6476</v>
      </c>
      <c r="K2143" s="402" t="n">
        <v>186.01</v>
      </c>
      <c r="L2143" s="401" t="s">
        <v>6405</v>
      </c>
    </row>
    <row r="2144" customFormat="false" ht="13.5" hidden="false" customHeight="false" outlineLevel="0" collapsed="false">
      <c r="A2144" s="401" t="s">
        <v>8575</v>
      </c>
      <c r="B2144" s="401" t="s">
        <v>8576</v>
      </c>
      <c r="C2144" s="401" t="s">
        <v>8631</v>
      </c>
      <c r="D2144" s="401" t="s">
        <v>8632</v>
      </c>
      <c r="E2144" s="402"/>
      <c r="F2144" s="401"/>
      <c r="G2144" s="401" t="n">
        <v>95240</v>
      </c>
      <c r="H2144" s="401" t="s">
        <v>8633</v>
      </c>
      <c r="I2144" s="401" t="s">
        <v>99</v>
      </c>
      <c r="J2144" s="401" t="s">
        <v>6476</v>
      </c>
      <c r="K2144" s="402" t="n">
        <v>21.12</v>
      </c>
      <c r="L2144" s="401" t="s">
        <v>6405</v>
      </c>
    </row>
    <row r="2145" customFormat="false" ht="13.5" hidden="false" customHeight="false" outlineLevel="0" collapsed="false">
      <c r="A2145" s="401" t="s">
        <v>8575</v>
      </c>
      <c r="B2145" s="401" t="s">
        <v>8576</v>
      </c>
      <c r="C2145" s="401" t="s">
        <v>8631</v>
      </c>
      <c r="D2145" s="401" t="s">
        <v>8632</v>
      </c>
      <c r="E2145" s="402"/>
      <c r="F2145" s="401"/>
      <c r="G2145" s="401" t="n">
        <v>95241</v>
      </c>
      <c r="H2145" s="401" t="s">
        <v>246</v>
      </c>
      <c r="I2145" s="401" t="s">
        <v>99</v>
      </c>
      <c r="J2145" s="401" t="s">
        <v>6476</v>
      </c>
      <c r="K2145" s="402" t="n">
        <v>35.2</v>
      </c>
      <c r="L2145" s="401" t="s">
        <v>6405</v>
      </c>
    </row>
    <row r="2146" customFormat="false" ht="13.5" hidden="false" customHeight="false" outlineLevel="0" collapsed="false">
      <c r="A2146" s="401" t="s">
        <v>8575</v>
      </c>
      <c r="B2146" s="401" t="s">
        <v>8576</v>
      </c>
      <c r="C2146" s="401" t="s">
        <v>8631</v>
      </c>
      <c r="D2146" s="401" t="s">
        <v>8632</v>
      </c>
      <c r="E2146" s="402"/>
      <c r="F2146" s="401"/>
      <c r="G2146" s="401" t="n">
        <v>96616</v>
      </c>
      <c r="H2146" s="401" t="s">
        <v>8634</v>
      </c>
      <c r="I2146" s="401" t="s">
        <v>122</v>
      </c>
      <c r="J2146" s="401" t="s">
        <v>6476</v>
      </c>
      <c r="K2146" s="402" t="n">
        <v>728.76</v>
      </c>
      <c r="L2146" s="401" t="s">
        <v>6405</v>
      </c>
    </row>
    <row r="2147" customFormat="false" ht="13.5" hidden="false" customHeight="false" outlineLevel="0" collapsed="false">
      <c r="A2147" s="401" t="s">
        <v>8575</v>
      </c>
      <c r="B2147" s="401" t="s">
        <v>8576</v>
      </c>
      <c r="C2147" s="401" t="s">
        <v>8631</v>
      </c>
      <c r="D2147" s="401" t="s">
        <v>8632</v>
      </c>
      <c r="E2147" s="402"/>
      <c r="F2147" s="401"/>
      <c r="G2147" s="401" t="n">
        <v>96617</v>
      </c>
      <c r="H2147" s="401" t="s">
        <v>8635</v>
      </c>
      <c r="I2147" s="401" t="s">
        <v>99</v>
      </c>
      <c r="J2147" s="401" t="s">
        <v>6476</v>
      </c>
      <c r="K2147" s="402" t="n">
        <v>21.85</v>
      </c>
      <c r="L2147" s="401" t="s">
        <v>6405</v>
      </c>
    </row>
    <row r="2148" customFormat="false" ht="13.5" hidden="false" customHeight="false" outlineLevel="0" collapsed="false">
      <c r="A2148" s="401" t="s">
        <v>8575</v>
      </c>
      <c r="B2148" s="401" t="s">
        <v>8576</v>
      </c>
      <c r="C2148" s="401" t="s">
        <v>8631</v>
      </c>
      <c r="D2148" s="401" t="s">
        <v>8632</v>
      </c>
      <c r="E2148" s="402"/>
      <c r="F2148" s="401"/>
      <c r="G2148" s="401" t="n">
        <v>96619</v>
      </c>
      <c r="H2148" s="401" t="s">
        <v>8636</v>
      </c>
      <c r="I2148" s="401" t="s">
        <v>99</v>
      </c>
      <c r="J2148" s="401" t="s">
        <v>6476</v>
      </c>
      <c r="K2148" s="402" t="n">
        <v>36.42</v>
      </c>
      <c r="L2148" s="401" t="s">
        <v>6405</v>
      </c>
    </row>
    <row r="2149" customFormat="false" ht="13.5" hidden="false" customHeight="false" outlineLevel="0" collapsed="false">
      <c r="A2149" s="401" t="s">
        <v>8575</v>
      </c>
      <c r="B2149" s="401" t="s">
        <v>8576</v>
      </c>
      <c r="C2149" s="401" t="s">
        <v>8631</v>
      </c>
      <c r="D2149" s="401" t="s">
        <v>8632</v>
      </c>
      <c r="E2149" s="402"/>
      <c r="F2149" s="401"/>
      <c r="G2149" s="401" t="n">
        <v>96620</v>
      </c>
      <c r="H2149" s="401" t="s">
        <v>8637</v>
      </c>
      <c r="I2149" s="401" t="s">
        <v>122</v>
      </c>
      <c r="J2149" s="401" t="s">
        <v>6476</v>
      </c>
      <c r="K2149" s="402" t="n">
        <v>704.36</v>
      </c>
      <c r="L2149" s="401" t="s">
        <v>6405</v>
      </c>
    </row>
    <row r="2150" customFormat="false" ht="13.5" hidden="false" customHeight="false" outlineLevel="0" collapsed="false">
      <c r="A2150" s="401" t="s">
        <v>8575</v>
      </c>
      <c r="B2150" s="401" t="s">
        <v>8576</v>
      </c>
      <c r="C2150" s="401" t="s">
        <v>8631</v>
      </c>
      <c r="D2150" s="401" t="s">
        <v>8632</v>
      </c>
      <c r="E2150" s="402"/>
      <c r="F2150" s="401"/>
      <c r="G2150" s="401" t="n">
        <v>96621</v>
      </c>
      <c r="H2150" s="401" t="s">
        <v>8638</v>
      </c>
      <c r="I2150" s="401" t="s">
        <v>122</v>
      </c>
      <c r="J2150" s="401" t="s">
        <v>6404</v>
      </c>
      <c r="K2150" s="402" t="n">
        <v>292.33</v>
      </c>
      <c r="L2150" s="401" t="s">
        <v>6405</v>
      </c>
    </row>
    <row r="2151" customFormat="false" ht="13.5" hidden="false" customHeight="false" outlineLevel="0" collapsed="false">
      <c r="A2151" s="401" t="s">
        <v>8575</v>
      </c>
      <c r="B2151" s="401" t="s">
        <v>8576</v>
      </c>
      <c r="C2151" s="401" t="s">
        <v>8631</v>
      </c>
      <c r="D2151" s="401" t="s">
        <v>8632</v>
      </c>
      <c r="E2151" s="402"/>
      <c r="F2151" s="401"/>
      <c r="G2151" s="401" t="n">
        <v>96622</v>
      </c>
      <c r="H2151" s="401" t="s">
        <v>8639</v>
      </c>
      <c r="I2151" s="401" t="s">
        <v>122</v>
      </c>
      <c r="J2151" s="401" t="s">
        <v>6404</v>
      </c>
      <c r="K2151" s="402" t="n">
        <v>220.63</v>
      </c>
      <c r="L2151" s="401" t="s">
        <v>6405</v>
      </c>
    </row>
    <row r="2152" customFormat="false" ht="13.5" hidden="false" customHeight="false" outlineLevel="0" collapsed="false">
      <c r="A2152" s="401" t="s">
        <v>8575</v>
      </c>
      <c r="B2152" s="401" t="s">
        <v>8576</v>
      </c>
      <c r="C2152" s="401" t="s">
        <v>8631</v>
      </c>
      <c r="D2152" s="401" t="s">
        <v>8632</v>
      </c>
      <c r="E2152" s="402"/>
      <c r="F2152" s="401"/>
      <c r="G2152" s="401" t="n">
        <v>96623</v>
      </c>
      <c r="H2152" s="401" t="s">
        <v>8640</v>
      </c>
      <c r="I2152" s="401" t="s">
        <v>122</v>
      </c>
      <c r="J2152" s="401" t="s">
        <v>6404</v>
      </c>
      <c r="K2152" s="402" t="n">
        <v>275.63</v>
      </c>
      <c r="L2152" s="401" t="s">
        <v>6405</v>
      </c>
    </row>
    <row r="2153" customFormat="false" ht="13.5" hidden="false" customHeight="false" outlineLevel="0" collapsed="false">
      <c r="A2153" s="401" t="s">
        <v>8575</v>
      </c>
      <c r="B2153" s="401" t="s">
        <v>8576</v>
      </c>
      <c r="C2153" s="401" t="s">
        <v>8631</v>
      </c>
      <c r="D2153" s="401" t="s">
        <v>8632</v>
      </c>
      <c r="E2153" s="402"/>
      <c r="F2153" s="401"/>
      <c r="G2153" s="401" t="n">
        <v>96624</v>
      </c>
      <c r="H2153" s="401" t="s">
        <v>8641</v>
      </c>
      <c r="I2153" s="401" t="s">
        <v>122</v>
      </c>
      <c r="J2153" s="401" t="s">
        <v>6404</v>
      </c>
      <c r="K2153" s="402" t="n">
        <v>214.75</v>
      </c>
      <c r="L2153" s="401" t="s">
        <v>6405</v>
      </c>
    </row>
    <row r="2154" customFormat="false" ht="13.5" hidden="false" customHeight="false" outlineLevel="0" collapsed="false">
      <c r="A2154" s="401" t="s">
        <v>8575</v>
      </c>
      <c r="B2154" s="401" t="s">
        <v>8576</v>
      </c>
      <c r="C2154" s="401" t="s">
        <v>8631</v>
      </c>
      <c r="D2154" s="401" t="s">
        <v>8632</v>
      </c>
      <c r="E2154" s="402"/>
      <c r="F2154" s="401"/>
      <c r="G2154" s="401" t="n">
        <v>97082</v>
      </c>
      <c r="H2154" s="401" t="s">
        <v>8642</v>
      </c>
      <c r="I2154" s="401" t="s">
        <v>122</v>
      </c>
      <c r="J2154" s="401" t="s">
        <v>6979</v>
      </c>
      <c r="K2154" s="402" t="n">
        <v>56.3</v>
      </c>
      <c r="L2154" s="401" t="s">
        <v>6405</v>
      </c>
    </row>
    <row r="2155" customFormat="false" ht="13.5" hidden="false" customHeight="false" outlineLevel="0" collapsed="false">
      <c r="A2155" s="401" t="s">
        <v>8575</v>
      </c>
      <c r="B2155" s="401" t="s">
        <v>8576</v>
      </c>
      <c r="C2155" s="401" t="s">
        <v>8631</v>
      </c>
      <c r="D2155" s="401" t="s">
        <v>8632</v>
      </c>
      <c r="E2155" s="402"/>
      <c r="F2155" s="401"/>
      <c r="G2155" s="401" t="n">
        <v>97083</v>
      </c>
      <c r="H2155" s="401" t="s">
        <v>8643</v>
      </c>
      <c r="I2155" s="401" t="s">
        <v>99</v>
      </c>
      <c r="J2155" s="401" t="s">
        <v>6404</v>
      </c>
      <c r="K2155" s="402" t="n">
        <v>3.06</v>
      </c>
      <c r="L2155" s="401" t="s">
        <v>6405</v>
      </c>
    </row>
    <row r="2156" customFormat="false" ht="13.5" hidden="false" customHeight="false" outlineLevel="0" collapsed="false">
      <c r="A2156" s="401" t="s">
        <v>8575</v>
      </c>
      <c r="B2156" s="401" t="s">
        <v>8576</v>
      </c>
      <c r="C2156" s="401" t="s">
        <v>8631</v>
      </c>
      <c r="D2156" s="401" t="s">
        <v>8632</v>
      </c>
      <c r="E2156" s="402"/>
      <c r="F2156" s="401"/>
      <c r="G2156" s="401" t="n">
        <v>97084</v>
      </c>
      <c r="H2156" s="401" t="s">
        <v>8644</v>
      </c>
      <c r="I2156" s="401" t="s">
        <v>99</v>
      </c>
      <c r="J2156" s="401" t="s">
        <v>6404</v>
      </c>
      <c r="K2156" s="402" t="n">
        <v>0.63</v>
      </c>
      <c r="L2156" s="401" t="s">
        <v>6405</v>
      </c>
    </row>
    <row r="2157" customFormat="false" ht="13.5" hidden="false" customHeight="false" outlineLevel="0" collapsed="false">
      <c r="A2157" s="401" t="s">
        <v>8575</v>
      </c>
      <c r="B2157" s="401" t="s">
        <v>8576</v>
      </c>
      <c r="C2157" s="401" t="s">
        <v>8631</v>
      </c>
      <c r="D2157" s="401" t="s">
        <v>8632</v>
      </c>
      <c r="E2157" s="402"/>
      <c r="F2157" s="401"/>
      <c r="G2157" s="401" t="n">
        <v>97086</v>
      </c>
      <c r="H2157" s="401" t="s">
        <v>8645</v>
      </c>
      <c r="I2157" s="401" t="s">
        <v>99</v>
      </c>
      <c r="J2157" s="401" t="s">
        <v>6476</v>
      </c>
      <c r="K2157" s="402" t="n">
        <v>128.27</v>
      </c>
      <c r="L2157" s="401" t="s">
        <v>6405</v>
      </c>
    </row>
    <row r="2158" customFormat="false" ht="13.5" hidden="false" customHeight="false" outlineLevel="0" collapsed="false">
      <c r="A2158" s="401" t="s">
        <v>8575</v>
      </c>
      <c r="B2158" s="401" t="s">
        <v>8576</v>
      </c>
      <c r="C2158" s="401" t="s">
        <v>8631</v>
      </c>
      <c r="D2158" s="401" t="s">
        <v>8632</v>
      </c>
      <c r="E2158" s="402"/>
      <c r="F2158" s="401"/>
      <c r="G2158" s="401" t="n">
        <v>97087</v>
      </c>
      <c r="H2158" s="401" t="s">
        <v>8646</v>
      </c>
      <c r="I2158" s="401" t="s">
        <v>99</v>
      </c>
      <c r="J2158" s="401" t="s">
        <v>6476</v>
      </c>
      <c r="K2158" s="402" t="n">
        <v>2.84</v>
      </c>
      <c r="L2158" s="401" t="s">
        <v>6405</v>
      </c>
    </row>
    <row r="2159" customFormat="false" ht="13.5" hidden="false" customHeight="false" outlineLevel="0" collapsed="false">
      <c r="A2159" s="401" t="s">
        <v>8575</v>
      </c>
      <c r="B2159" s="401" t="s">
        <v>8576</v>
      </c>
      <c r="C2159" s="401" t="s">
        <v>8631</v>
      </c>
      <c r="D2159" s="401" t="s">
        <v>8632</v>
      </c>
      <c r="E2159" s="402"/>
      <c r="F2159" s="401"/>
      <c r="G2159" s="401" t="n">
        <v>97088</v>
      </c>
      <c r="H2159" s="401" t="s">
        <v>8647</v>
      </c>
      <c r="I2159" s="401" t="s">
        <v>161</v>
      </c>
      <c r="J2159" s="401" t="s">
        <v>6476</v>
      </c>
      <c r="K2159" s="402" t="n">
        <v>21.63</v>
      </c>
      <c r="L2159" s="401" t="s">
        <v>6405</v>
      </c>
    </row>
    <row r="2160" customFormat="false" ht="13.5" hidden="false" customHeight="false" outlineLevel="0" collapsed="false">
      <c r="A2160" s="401" t="s">
        <v>8575</v>
      </c>
      <c r="B2160" s="401" t="s">
        <v>8576</v>
      </c>
      <c r="C2160" s="401" t="s">
        <v>8631</v>
      </c>
      <c r="D2160" s="401" t="s">
        <v>8632</v>
      </c>
      <c r="E2160" s="402"/>
      <c r="F2160" s="401"/>
      <c r="G2160" s="401" t="n">
        <v>97089</v>
      </c>
      <c r="H2160" s="401" t="s">
        <v>8648</v>
      </c>
      <c r="I2160" s="401" t="s">
        <v>161</v>
      </c>
      <c r="J2160" s="401" t="s">
        <v>6476</v>
      </c>
      <c r="K2160" s="402" t="n">
        <v>19.79</v>
      </c>
      <c r="L2160" s="401" t="s">
        <v>6405</v>
      </c>
    </row>
    <row r="2161" customFormat="false" ht="13.5" hidden="false" customHeight="false" outlineLevel="0" collapsed="false">
      <c r="A2161" s="401" t="s">
        <v>8575</v>
      </c>
      <c r="B2161" s="401" t="s">
        <v>8576</v>
      </c>
      <c r="C2161" s="401" t="s">
        <v>8631</v>
      </c>
      <c r="D2161" s="401" t="s">
        <v>8632</v>
      </c>
      <c r="E2161" s="402"/>
      <c r="F2161" s="401"/>
      <c r="G2161" s="401" t="n">
        <v>97090</v>
      </c>
      <c r="H2161" s="401" t="s">
        <v>8649</v>
      </c>
      <c r="I2161" s="401" t="s">
        <v>161</v>
      </c>
      <c r="J2161" s="401" t="s">
        <v>6476</v>
      </c>
      <c r="K2161" s="402" t="n">
        <v>19.45</v>
      </c>
      <c r="L2161" s="401" t="s">
        <v>6405</v>
      </c>
    </row>
    <row r="2162" customFormat="false" ht="13.5" hidden="false" customHeight="false" outlineLevel="0" collapsed="false">
      <c r="A2162" s="401" t="s">
        <v>8575</v>
      </c>
      <c r="B2162" s="401" t="s">
        <v>8576</v>
      </c>
      <c r="C2162" s="401" t="s">
        <v>8631</v>
      </c>
      <c r="D2162" s="401" t="s">
        <v>8632</v>
      </c>
      <c r="E2162" s="402"/>
      <c r="F2162" s="401"/>
      <c r="G2162" s="401" t="n">
        <v>97091</v>
      </c>
      <c r="H2162" s="401" t="s">
        <v>8650</v>
      </c>
      <c r="I2162" s="401" t="s">
        <v>161</v>
      </c>
      <c r="J2162" s="401" t="s">
        <v>6476</v>
      </c>
      <c r="K2162" s="402" t="n">
        <v>18.86</v>
      </c>
      <c r="L2162" s="401" t="s">
        <v>6405</v>
      </c>
    </row>
    <row r="2163" customFormat="false" ht="13.5" hidden="false" customHeight="false" outlineLevel="0" collapsed="false">
      <c r="A2163" s="401" t="s">
        <v>8575</v>
      </c>
      <c r="B2163" s="401" t="s">
        <v>8576</v>
      </c>
      <c r="C2163" s="401" t="s">
        <v>8631</v>
      </c>
      <c r="D2163" s="401" t="s">
        <v>8632</v>
      </c>
      <c r="E2163" s="402"/>
      <c r="F2163" s="401"/>
      <c r="G2163" s="401" t="n">
        <v>97092</v>
      </c>
      <c r="H2163" s="401" t="s">
        <v>8651</v>
      </c>
      <c r="I2163" s="401" t="s">
        <v>161</v>
      </c>
      <c r="J2163" s="401" t="s">
        <v>6476</v>
      </c>
      <c r="K2163" s="402" t="n">
        <v>18.28</v>
      </c>
      <c r="L2163" s="401" t="s">
        <v>6405</v>
      </c>
    </row>
    <row r="2164" customFormat="false" ht="13.5" hidden="false" customHeight="false" outlineLevel="0" collapsed="false">
      <c r="A2164" s="401" t="s">
        <v>8575</v>
      </c>
      <c r="B2164" s="401" t="s">
        <v>8576</v>
      </c>
      <c r="C2164" s="401" t="s">
        <v>8631</v>
      </c>
      <c r="D2164" s="401" t="s">
        <v>8632</v>
      </c>
      <c r="E2164" s="402"/>
      <c r="F2164" s="401"/>
      <c r="G2164" s="401" t="n">
        <v>97093</v>
      </c>
      <c r="H2164" s="401" t="s">
        <v>8652</v>
      </c>
      <c r="I2164" s="401" t="s">
        <v>161</v>
      </c>
      <c r="J2164" s="401" t="s">
        <v>6476</v>
      </c>
      <c r="K2164" s="402" t="n">
        <v>17.16</v>
      </c>
      <c r="L2164" s="401" t="s">
        <v>6405</v>
      </c>
    </row>
    <row r="2165" customFormat="false" ht="13.5" hidden="false" customHeight="false" outlineLevel="0" collapsed="false">
      <c r="A2165" s="401" t="s">
        <v>8575</v>
      </c>
      <c r="B2165" s="401" t="s">
        <v>8576</v>
      </c>
      <c r="C2165" s="401" t="s">
        <v>8631</v>
      </c>
      <c r="D2165" s="401" t="s">
        <v>8632</v>
      </c>
      <c r="E2165" s="402"/>
      <c r="F2165" s="401"/>
      <c r="G2165" s="401" t="n">
        <v>97096</v>
      </c>
      <c r="H2165" s="401" t="s">
        <v>8653</v>
      </c>
      <c r="I2165" s="401" t="s">
        <v>122</v>
      </c>
      <c r="J2165" s="401" t="s">
        <v>6404</v>
      </c>
      <c r="K2165" s="402" t="n">
        <v>563.41</v>
      </c>
      <c r="L2165" s="401" t="s">
        <v>6405</v>
      </c>
    </row>
    <row r="2166" customFormat="false" ht="13.5" hidden="false" customHeight="false" outlineLevel="0" collapsed="false">
      <c r="A2166" s="401" t="s">
        <v>8575</v>
      </c>
      <c r="B2166" s="401" t="s">
        <v>8576</v>
      </c>
      <c r="C2166" s="401" t="s">
        <v>8631</v>
      </c>
      <c r="D2166" s="401" t="s">
        <v>8632</v>
      </c>
      <c r="E2166" s="402"/>
      <c r="F2166" s="401"/>
      <c r="G2166" s="401" t="n">
        <v>97097</v>
      </c>
      <c r="H2166" s="401" t="s">
        <v>8654</v>
      </c>
      <c r="I2166" s="401" t="s">
        <v>99</v>
      </c>
      <c r="J2166" s="401" t="s">
        <v>6404</v>
      </c>
      <c r="K2166" s="402" t="n">
        <v>40.64</v>
      </c>
      <c r="L2166" s="401" t="s">
        <v>6405</v>
      </c>
    </row>
    <row r="2167" customFormat="false" ht="13.5" hidden="false" customHeight="false" outlineLevel="0" collapsed="false">
      <c r="A2167" s="401" t="s">
        <v>8575</v>
      </c>
      <c r="B2167" s="401" t="s">
        <v>8576</v>
      </c>
      <c r="C2167" s="401" t="s">
        <v>8631</v>
      </c>
      <c r="D2167" s="401" t="s">
        <v>8632</v>
      </c>
      <c r="E2167" s="402"/>
      <c r="F2167" s="401"/>
      <c r="G2167" s="401" t="n">
        <v>97101</v>
      </c>
      <c r="H2167" s="401" t="s">
        <v>8655</v>
      </c>
      <c r="I2167" s="401" t="s">
        <v>99</v>
      </c>
      <c r="J2167" s="401" t="s">
        <v>6404</v>
      </c>
      <c r="K2167" s="402" t="n">
        <v>187.58</v>
      </c>
      <c r="L2167" s="401" t="s">
        <v>6405</v>
      </c>
    </row>
    <row r="2168" customFormat="false" ht="13.5" hidden="false" customHeight="false" outlineLevel="0" collapsed="false">
      <c r="A2168" s="401" t="s">
        <v>8575</v>
      </c>
      <c r="B2168" s="401" t="s">
        <v>8576</v>
      </c>
      <c r="C2168" s="401" t="s">
        <v>8631</v>
      </c>
      <c r="D2168" s="401" t="s">
        <v>8632</v>
      </c>
      <c r="E2168" s="402"/>
      <c r="F2168" s="401"/>
      <c r="G2168" s="401" t="n">
        <v>97102</v>
      </c>
      <c r="H2168" s="401" t="s">
        <v>8656</v>
      </c>
      <c r="I2168" s="401" t="s">
        <v>99</v>
      </c>
      <c r="J2168" s="401" t="s">
        <v>6404</v>
      </c>
      <c r="K2168" s="402" t="n">
        <v>232.65</v>
      </c>
      <c r="L2168" s="401" t="s">
        <v>6405</v>
      </c>
    </row>
    <row r="2169" customFormat="false" ht="13.5" hidden="false" customHeight="false" outlineLevel="0" collapsed="false">
      <c r="A2169" s="401" t="s">
        <v>8575</v>
      </c>
      <c r="B2169" s="401" t="s">
        <v>8576</v>
      </c>
      <c r="C2169" s="401" t="s">
        <v>8631</v>
      </c>
      <c r="D2169" s="401" t="s">
        <v>8632</v>
      </c>
      <c r="E2169" s="402"/>
      <c r="F2169" s="401"/>
      <c r="G2169" s="401" t="n">
        <v>97103</v>
      </c>
      <c r="H2169" s="401" t="s">
        <v>8657</v>
      </c>
      <c r="I2169" s="401" t="s">
        <v>99</v>
      </c>
      <c r="J2169" s="401" t="s">
        <v>6404</v>
      </c>
      <c r="K2169" s="402" t="n">
        <v>272.86</v>
      </c>
      <c r="L2169" s="401" t="s">
        <v>6405</v>
      </c>
    </row>
    <row r="2170" customFormat="false" ht="13.5" hidden="false" customHeight="false" outlineLevel="0" collapsed="false">
      <c r="A2170" s="401" t="s">
        <v>8575</v>
      </c>
      <c r="B2170" s="401" t="s">
        <v>8576</v>
      </c>
      <c r="C2170" s="401" t="s">
        <v>8631</v>
      </c>
      <c r="D2170" s="401" t="s">
        <v>8632</v>
      </c>
      <c r="E2170" s="402"/>
      <c r="F2170" s="401"/>
      <c r="G2170" s="401" t="n">
        <v>100322</v>
      </c>
      <c r="H2170" s="401" t="s">
        <v>8658</v>
      </c>
      <c r="I2170" s="401" t="s">
        <v>122</v>
      </c>
      <c r="J2170" s="401" t="s">
        <v>6404</v>
      </c>
      <c r="K2170" s="402" t="n">
        <v>203.83</v>
      </c>
      <c r="L2170" s="401" t="s">
        <v>6405</v>
      </c>
    </row>
    <row r="2171" customFormat="false" ht="13.5" hidden="false" customHeight="false" outlineLevel="0" collapsed="false">
      <c r="A2171" s="401" t="s">
        <v>8575</v>
      </c>
      <c r="B2171" s="401" t="s">
        <v>8576</v>
      </c>
      <c r="C2171" s="401" t="s">
        <v>8631</v>
      </c>
      <c r="D2171" s="401" t="s">
        <v>8632</v>
      </c>
      <c r="E2171" s="402"/>
      <c r="F2171" s="401"/>
      <c r="G2171" s="401" t="n">
        <v>100323</v>
      </c>
      <c r="H2171" s="401" t="s">
        <v>8659</v>
      </c>
      <c r="I2171" s="401" t="s">
        <v>122</v>
      </c>
      <c r="J2171" s="401" t="s">
        <v>6404</v>
      </c>
      <c r="K2171" s="402" t="n">
        <v>255.38</v>
      </c>
      <c r="L2171" s="401" t="s">
        <v>6405</v>
      </c>
    </row>
    <row r="2172" customFormat="false" ht="13.5" hidden="false" customHeight="false" outlineLevel="0" collapsed="false">
      <c r="A2172" s="401" t="s">
        <v>8575</v>
      </c>
      <c r="B2172" s="401" t="s">
        <v>8576</v>
      </c>
      <c r="C2172" s="401" t="s">
        <v>8631</v>
      </c>
      <c r="D2172" s="401" t="s">
        <v>8632</v>
      </c>
      <c r="E2172" s="402"/>
      <c r="F2172" s="401"/>
      <c r="G2172" s="401" t="n">
        <v>100324</v>
      </c>
      <c r="H2172" s="401" t="s">
        <v>8660</v>
      </c>
      <c r="I2172" s="401" t="s">
        <v>122</v>
      </c>
      <c r="J2172" s="401" t="s">
        <v>6404</v>
      </c>
      <c r="K2172" s="402" t="n">
        <v>214.27</v>
      </c>
      <c r="L2172" s="401" t="s">
        <v>6405</v>
      </c>
    </row>
    <row r="2173" customFormat="false" ht="13.5" hidden="false" customHeight="false" outlineLevel="0" collapsed="false">
      <c r="A2173" s="401" t="s">
        <v>8575</v>
      </c>
      <c r="B2173" s="401" t="s">
        <v>8576</v>
      </c>
      <c r="C2173" s="401" t="s">
        <v>8631</v>
      </c>
      <c r="D2173" s="401" t="s">
        <v>8632</v>
      </c>
      <c r="E2173" s="402"/>
      <c r="F2173" s="401"/>
      <c r="G2173" s="401" t="n">
        <v>103072</v>
      </c>
      <c r="H2173" s="401" t="s">
        <v>8661</v>
      </c>
      <c r="I2173" s="401" t="s">
        <v>99</v>
      </c>
      <c r="J2173" s="401" t="s">
        <v>6404</v>
      </c>
      <c r="K2173" s="402" t="n">
        <v>322.24</v>
      </c>
      <c r="L2173" s="401" t="s">
        <v>6405</v>
      </c>
    </row>
    <row r="2174" customFormat="false" ht="13.5" hidden="false" customHeight="false" outlineLevel="0" collapsed="false">
      <c r="A2174" s="401" t="s">
        <v>8575</v>
      </c>
      <c r="B2174" s="401" t="s">
        <v>8576</v>
      </c>
      <c r="C2174" s="401" t="s">
        <v>8631</v>
      </c>
      <c r="D2174" s="401" t="s">
        <v>8632</v>
      </c>
      <c r="E2174" s="402"/>
      <c r="F2174" s="401"/>
      <c r="G2174" s="401" t="n">
        <v>103073</v>
      </c>
      <c r="H2174" s="401" t="s">
        <v>8662</v>
      </c>
      <c r="I2174" s="401" t="s">
        <v>99</v>
      </c>
      <c r="J2174" s="401" t="s">
        <v>6404</v>
      </c>
      <c r="K2174" s="402" t="n">
        <v>393.03</v>
      </c>
      <c r="L2174" s="401" t="s">
        <v>6405</v>
      </c>
    </row>
    <row r="2175" customFormat="false" ht="13.5" hidden="false" customHeight="false" outlineLevel="0" collapsed="false">
      <c r="A2175" s="401" t="s">
        <v>8575</v>
      </c>
      <c r="B2175" s="401" t="s">
        <v>8576</v>
      </c>
      <c r="C2175" s="401" t="s">
        <v>8631</v>
      </c>
      <c r="D2175" s="401" t="s">
        <v>8632</v>
      </c>
      <c r="E2175" s="402"/>
      <c r="F2175" s="401"/>
      <c r="G2175" s="401" t="n">
        <v>103074</v>
      </c>
      <c r="H2175" s="401" t="s">
        <v>8663</v>
      </c>
      <c r="I2175" s="401" t="s">
        <v>99</v>
      </c>
      <c r="J2175" s="401" t="s">
        <v>6404</v>
      </c>
      <c r="K2175" s="402" t="n">
        <v>181.55</v>
      </c>
      <c r="L2175" s="401" t="s">
        <v>6405</v>
      </c>
    </row>
    <row r="2176" customFormat="false" ht="13.5" hidden="false" customHeight="false" outlineLevel="0" collapsed="false">
      <c r="A2176" s="401" t="s">
        <v>8575</v>
      </c>
      <c r="B2176" s="401" t="s">
        <v>8576</v>
      </c>
      <c r="C2176" s="401" t="s">
        <v>8631</v>
      </c>
      <c r="D2176" s="401" t="s">
        <v>8632</v>
      </c>
      <c r="E2176" s="402"/>
      <c r="F2176" s="401"/>
      <c r="G2176" s="401" t="n">
        <v>103075</v>
      </c>
      <c r="H2176" s="401" t="s">
        <v>8664</v>
      </c>
      <c r="I2176" s="401" t="s">
        <v>99</v>
      </c>
      <c r="J2176" s="401" t="s">
        <v>6404</v>
      </c>
      <c r="K2176" s="402" t="n">
        <v>222.19</v>
      </c>
      <c r="L2176" s="401" t="s">
        <v>6405</v>
      </c>
    </row>
    <row r="2177" customFormat="false" ht="13.5" hidden="false" customHeight="false" outlineLevel="0" collapsed="false">
      <c r="A2177" s="401" t="s">
        <v>8575</v>
      </c>
      <c r="B2177" s="401" t="s">
        <v>8576</v>
      </c>
      <c r="C2177" s="401" t="s">
        <v>8631</v>
      </c>
      <c r="D2177" s="401" t="s">
        <v>8632</v>
      </c>
      <c r="E2177" s="402"/>
      <c r="F2177" s="401"/>
      <c r="G2177" s="401" t="n">
        <v>103076</v>
      </c>
      <c r="H2177" s="401" t="s">
        <v>8665</v>
      </c>
      <c r="I2177" s="401" t="s">
        <v>99</v>
      </c>
      <c r="J2177" s="401" t="s">
        <v>6404</v>
      </c>
      <c r="K2177" s="402" t="n">
        <v>165.21</v>
      </c>
      <c r="L2177" s="401" t="s">
        <v>6405</v>
      </c>
    </row>
    <row r="2178" customFormat="false" ht="13.5" hidden="false" customHeight="false" outlineLevel="0" collapsed="false">
      <c r="A2178" s="401" t="s">
        <v>8575</v>
      </c>
      <c r="B2178" s="401" t="s">
        <v>8576</v>
      </c>
      <c r="C2178" s="401" t="s">
        <v>8631</v>
      </c>
      <c r="D2178" s="401" t="s">
        <v>8632</v>
      </c>
      <c r="E2178" s="402"/>
      <c r="F2178" s="401"/>
      <c r="G2178" s="401" t="n">
        <v>103077</v>
      </c>
      <c r="H2178" s="401" t="s">
        <v>8666</v>
      </c>
      <c r="I2178" s="401" t="s">
        <v>99</v>
      </c>
      <c r="J2178" s="401" t="s">
        <v>6404</v>
      </c>
      <c r="K2178" s="402" t="n">
        <v>210.28</v>
      </c>
      <c r="L2178" s="401" t="s">
        <v>6405</v>
      </c>
    </row>
    <row r="2179" customFormat="false" ht="13.5" hidden="false" customHeight="false" outlineLevel="0" collapsed="false">
      <c r="A2179" s="401" t="s">
        <v>8575</v>
      </c>
      <c r="B2179" s="401" t="s">
        <v>8576</v>
      </c>
      <c r="C2179" s="401" t="s">
        <v>8631</v>
      </c>
      <c r="D2179" s="401" t="s">
        <v>8632</v>
      </c>
      <c r="E2179" s="402"/>
      <c r="F2179" s="401"/>
      <c r="G2179" s="401" t="n">
        <v>103078</v>
      </c>
      <c r="H2179" s="401" t="s">
        <v>8667</v>
      </c>
      <c r="I2179" s="401" t="s">
        <v>99</v>
      </c>
      <c r="J2179" s="401" t="s">
        <v>6404</v>
      </c>
      <c r="K2179" s="402" t="n">
        <v>250.49</v>
      </c>
      <c r="L2179" s="401" t="s">
        <v>6405</v>
      </c>
    </row>
    <row r="2180" customFormat="false" ht="13.5" hidden="false" customHeight="false" outlineLevel="0" collapsed="false">
      <c r="A2180" s="401" t="s">
        <v>8575</v>
      </c>
      <c r="B2180" s="401" t="s">
        <v>8576</v>
      </c>
      <c r="C2180" s="401" t="s">
        <v>8631</v>
      </c>
      <c r="D2180" s="401" t="s">
        <v>8632</v>
      </c>
      <c r="E2180" s="402"/>
      <c r="F2180" s="401"/>
      <c r="G2180" s="401" t="n">
        <v>103079</v>
      </c>
      <c r="H2180" s="401" t="s">
        <v>8668</v>
      </c>
      <c r="I2180" s="401" t="s">
        <v>99</v>
      </c>
      <c r="J2180" s="401" t="s">
        <v>6404</v>
      </c>
      <c r="K2180" s="402" t="n">
        <v>299.87</v>
      </c>
      <c r="L2180" s="401" t="s">
        <v>6405</v>
      </c>
    </row>
    <row r="2181" customFormat="false" ht="13.5" hidden="false" customHeight="false" outlineLevel="0" collapsed="false">
      <c r="A2181" s="401" t="s">
        <v>8575</v>
      </c>
      <c r="B2181" s="401" t="s">
        <v>8576</v>
      </c>
      <c r="C2181" s="401" t="s">
        <v>8631</v>
      </c>
      <c r="D2181" s="401" t="s">
        <v>8632</v>
      </c>
      <c r="E2181" s="402"/>
      <c r="F2181" s="401"/>
      <c r="G2181" s="401" t="n">
        <v>103080</v>
      </c>
      <c r="H2181" s="401" t="s">
        <v>8669</v>
      </c>
      <c r="I2181" s="401" t="s">
        <v>99</v>
      </c>
      <c r="J2181" s="401" t="s">
        <v>6404</v>
      </c>
      <c r="K2181" s="402" t="n">
        <v>370.66</v>
      </c>
      <c r="L2181" s="401" t="s">
        <v>6405</v>
      </c>
    </row>
    <row r="2182" customFormat="false" ht="13.5" hidden="false" customHeight="false" outlineLevel="0" collapsed="false">
      <c r="A2182" s="401" t="s">
        <v>8575</v>
      </c>
      <c r="B2182" s="401" t="s">
        <v>8576</v>
      </c>
      <c r="C2182" s="401" t="s">
        <v>8670</v>
      </c>
      <c r="D2182" s="401" t="s">
        <v>8671</v>
      </c>
      <c r="E2182" s="402"/>
      <c r="F2182" s="401"/>
      <c r="G2182" s="401" t="n">
        <v>92263</v>
      </c>
      <c r="H2182" s="401" t="s">
        <v>8672</v>
      </c>
      <c r="I2182" s="401" t="s">
        <v>99</v>
      </c>
      <c r="J2182" s="401" t="s">
        <v>6476</v>
      </c>
      <c r="K2182" s="402" t="n">
        <v>175.23</v>
      </c>
      <c r="L2182" s="401" t="s">
        <v>6405</v>
      </c>
    </row>
    <row r="2183" customFormat="false" ht="13.5" hidden="false" customHeight="false" outlineLevel="0" collapsed="false">
      <c r="A2183" s="401" t="s">
        <v>8575</v>
      </c>
      <c r="B2183" s="401" t="s">
        <v>8576</v>
      </c>
      <c r="C2183" s="401" t="s">
        <v>8670</v>
      </c>
      <c r="D2183" s="401" t="s">
        <v>8671</v>
      </c>
      <c r="E2183" s="402"/>
      <c r="F2183" s="401"/>
      <c r="G2183" s="401" t="n">
        <v>92264</v>
      </c>
      <c r="H2183" s="401" t="s">
        <v>8673</v>
      </c>
      <c r="I2183" s="401" t="s">
        <v>99</v>
      </c>
      <c r="J2183" s="401" t="s">
        <v>6476</v>
      </c>
      <c r="K2183" s="402" t="n">
        <v>231.71</v>
      </c>
      <c r="L2183" s="401" t="s">
        <v>6405</v>
      </c>
    </row>
    <row r="2184" customFormat="false" ht="13.5" hidden="false" customHeight="false" outlineLevel="0" collapsed="false">
      <c r="A2184" s="401" t="s">
        <v>8575</v>
      </c>
      <c r="B2184" s="401" t="s">
        <v>8576</v>
      </c>
      <c r="C2184" s="401" t="s">
        <v>8670</v>
      </c>
      <c r="D2184" s="401" t="s">
        <v>8671</v>
      </c>
      <c r="E2184" s="402"/>
      <c r="F2184" s="401"/>
      <c r="G2184" s="401" t="n">
        <v>92265</v>
      </c>
      <c r="H2184" s="401" t="s">
        <v>8674</v>
      </c>
      <c r="I2184" s="401" t="s">
        <v>99</v>
      </c>
      <c r="J2184" s="401" t="s">
        <v>6476</v>
      </c>
      <c r="K2184" s="402" t="n">
        <v>129.1</v>
      </c>
      <c r="L2184" s="401" t="s">
        <v>6405</v>
      </c>
    </row>
    <row r="2185" customFormat="false" ht="13.5" hidden="false" customHeight="false" outlineLevel="0" collapsed="false">
      <c r="A2185" s="401" t="s">
        <v>8575</v>
      </c>
      <c r="B2185" s="401" t="s">
        <v>8576</v>
      </c>
      <c r="C2185" s="401" t="s">
        <v>8670</v>
      </c>
      <c r="D2185" s="401" t="s">
        <v>8671</v>
      </c>
      <c r="E2185" s="402"/>
      <c r="F2185" s="401"/>
      <c r="G2185" s="401" t="n">
        <v>92266</v>
      </c>
      <c r="H2185" s="401" t="s">
        <v>8675</v>
      </c>
      <c r="I2185" s="401" t="s">
        <v>99</v>
      </c>
      <c r="J2185" s="401" t="s">
        <v>6476</v>
      </c>
      <c r="K2185" s="402" t="n">
        <v>177.55</v>
      </c>
      <c r="L2185" s="401" t="s">
        <v>6405</v>
      </c>
    </row>
    <row r="2186" customFormat="false" ht="13.5" hidden="false" customHeight="false" outlineLevel="0" collapsed="false">
      <c r="A2186" s="401" t="s">
        <v>8575</v>
      </c>
      <c r="B2186" s="401" t="s">
        <v>8576</v>
      </c>
      <c r="C2186" s="401" t="s">
        <v>8670</v>
      </c>
      <c r="D2186" s="401" t="s">
        <v>8671</v>
      </c>
      <c r="E2186" s="402"/>
      <c r="F2186" s="401"/>
      <c r="G2186" s="401" t="n">
        <v>92267</v>
      </c>
      <c r="H2186" s="401" t="s">
        <v>8676</v>
      </c>
      <c r="I2186" s="401" t="s">
        <v>99</v>
      </c>
      <c r="J2186" s="401" t="s">
        <v>6476</v>
      </c>
      <c r="K2186" s="402" t="n">
        <v>64.77</v>
      </c>
      <c r="L2186" s="401" t="s">
        <v>6405</v>
      </c>
    </row>
    <row r="2187" customFormat="false" ht="13.5" hidden="false" customHeight="false" outlineLevel="0" collapsed="false">
      <c r="A2187" s="401" t="s">
        <v>8575</v>
      </c>
      <c r="B2187" s="401" t="s">
        <v>8576</v>
      </c>
      <c r="C2187" s="401" t="s">
        <v>8670</v>
      </c>
      <c r="D2187" s="401" t="s">
        <v>8671</v>
      </c>
      <c r="E2187" s="402"/>
      <c r="F2187" s="401"/>
      <c r="G2187" s="401" t="n">
        <v>92268</v>
      </c>
      <c r="H2187" s="401" t="s">
        <v>8677</v>
      </c>
      <c r="I2187" s="401" t="s">
        <v>99</v>
      </c>
      <c r="J2187" s="401" t="s">
        <v>6476</v>
      </c>
      <c r="K2187" s="402" t="n">
        <v>109.17</v>
      </c>
      <c r="L2187" s="401" t="s">
        <v>6405</v>
      </c>
    </row>
    <row r="2188" customFormat="false" ht="13.5" hidden="false" customHeight="false" outlineLevel="0" collapsed="false">
      <c r="A2188" s="401" t="s">
        <v>8575</v>
      </c>
      <c r="B2188" s="401" t="s">
        <v>8576</v>
      </c>
      <c r="C2188" s="401" t="s">
        <v>8670</v>
      </c>
      <c r="D2188" s="401" t="s">
        <v>8671</v>
      </c>
      <c r="E2188" s="402"/>
      <c r="F2188" s="401"/>
      <c r="G2188" s="401" t="n">
        <v>92269</v>
      </c>
      <c r="H2188" s="401" t="s">
        <v>8678</v>
      </c>
      <c r="I2188" s="401" t="s">
        <v>99</v>
      </c>
      <c r="J2188" s="401" t="s">
        <v>6476</v>
      </c>
      <c r="K2188" s="402" t="n">
        <v>251.62</v>
      </c>
      <c r="L2188" s="401" t="s">
        <v>6405</v>
      </c>
    </row>
    <row r="2189" customFormat="false" ht="13.5" hidden="false" customHeight="false" outlineLevel="0" collapsed="false">
      <c r="A2189" s="401" t="s">
        <v>8575</v>
      </c>
      <c r="B2189" s="401" t="s">
        <v>8576</v>
      </c>
      <c r="C2189" s="401" t="s">
        <v>8670</v>
      </c>
      <c r="D2189" s="401" t="s">
        <v>8671</v>
      </c>
      <c r="E2189" s="402"/>
      <c r="F2189" s="401"/>
      <c r="G2189" s="401" t="n">
        <v>92270</v>
      </c>
      <c r="H2189" s="401" t="s">
        <v>8679</v>
      </c>
      <c r="I2189" s="401" t="s">
        <v>99</v>
      </c>
      <c r="J2189" s="401" t="s">
        <v>6476</v>
      </c>
      <c r="K2189" s="402" t="n">
        <v>190.3</v>
      </c>
      <c r="L2189" s="401" t="s">
        <v>6405</v>
      </c>
    </row>
    <row r="2190" customFormat="false" ht="13.5" hidden="false" customHeight="false" outlineLevel="0" collapsed="false">
      <c r="A2190" s="401" t="s">
        <v>8575</v>
      </c>
      <c r="B2190" s="401" t="s">
        <v>8576</v>
      </c>
      <c r="C2190" s="401" t="s">
        <v>8670</v>
      </c>
      <c r="D2190" s="401" t="s">
        <v>8671</v>
      </c>
      <c r="E2190" s="402"/>
      <c r="F2190" s="401"/>
      <c r="G2190" s="401" t="n">
        <v>92271</v>
      </c>
      <c r="H2190" s="401" t="s">
        <v>8680</v>
      </c>
      <c r="I2190" s="401" t="s">
        <v>99</v>
      </c>
      <c r="J2190" s="401" t="s">
        <v>6476</v>
      </c>
      <c r="K2190" s="402" t="n">
        <v>125.99</v>
      </c>
      <c r="L2190" s="401" t="s">
        <v>6405</v>
      </c>
    </row>
    <row r="2191" customFormat="false" ht="13.5" hidden="false" customHeight="false" outlineLevel="0" collapsed="false">
      <c r="A2191" s="401" t="s">
        <v>8575</v>
      </c>
      <c r="B2191" s="401" t="s">
        <v>8576</v>
      </c>
      <c r="C2191" s="401" t="s">
        <v>8670</v>
      </c>
      <c r="D2191" s="401" t="s">
        <v>8671</v>
      </c>
      <c r="E2191" s="402"/>
      <c r="F2191" s="401"/>
      <c r="G2191" s="401" t="n">
        <v>92272</v>
      </c>
      <c r="H2191" s="401" t="s">
        <v>8681</v>
      </c>
      <c r="I2191" s="401" t="s">
        <v>82</v>
      </c>
      <c r="J2191" s="401" t="s">
        <v>6476</v>
      </c>
      <c r="K2191" s="402" t="n">
        <v>39.13</v>
      </c>
      <c r="L2191" s="401" t="s">
        <v>6405</v>
      </c>
    </row>
    <row r="2192" customFormat="false" ht="13.5" hidden="false" customHeight="false" outlineLevel="0" collapsed="false">
      <c r="A2192" s="401" t="s">
        <v>8575</v>
      </c>
      <c r="B2192" s="401" t="s">
        <v>8576</v>
      </c>
      <c r="C2192" s="401" t="s">
        <v>8670</v>
      </c>
      <c r="D2192" s="401" t="s">
        <v>8671</v>
      </c>
      <c r="E2192" s="402"/>
      <c r="F2192" s="401"/>
      <c r="G2192" s="401" t="n">
        <v>92273</v>
      </c>
      <c r="H2192" s="401" t="s">
        <v>8682</v>
      </c>
      <c r="I2192" s="401" t="s">
        <v>82</v>
      </c>
      <c r="J2192" s="401" t="s">
        <v>6476</v>
      </c>
      <c r="K2192" s="402" t="n">
        <v>15.11</v>
      </c>
      <c r="L2192" s="401" t="s">
        <v>6405</v>
      </c>
    </row>
    <row r="2193" customFormat="false" ht="13.5" hidden="false" customHeight="false" outlineLevel="0" collapsed="false">
      <c r="A2193" s="401" t="s">
        <v>8575</v>
      </c>
      <c r="B2193" s="401" t="s">
        <v>8576</v>
      </c>
      <c r="C2193" s="401" t="s">
        <v>8670</v>
      </c>
      <c r="D2193" s="401" t="s">
        <v>8671</v>
      </c>
      <c r="E2193" s="402"/>
      <c r="F2193" s="401"/>
      <c r="G2193" s="401" t="n">
        <v>92409</v>
      </c>
      <c r="H2193" s="401" t="s">
        <v>8683</v>
      </c>
      <c r="I2193" s="401" t="s">
        <v>99</v>
      </c>
      <c r="J2193" s="401" t="s">
        <v>6476</v>
      </c>
      <c r="K2193" s="402" t="n">
        <v>347.27</v>
      </c>
      <c r="L2193" s="401" t="s">
        <v>6405</v>
      </c>
    </row>
    <row r="2194" customFormat="false" ht="13.5" hidden="false" customHeight="false" outlineLevel="0" collapsed="false">
      <c r="A2194" s="401" t="s">
        <v>8575</v>
      </c>
      <c r="B2194" s="401" t="s">
        <v>8576</v>
      </c>
      <c r="C2194" s="401" t="s">
        <v>8670</v>
      </c>
      <c r="D2194" s="401" t="s">
        <v>8671</v>
      </c>
      <c r="E2194" s="402"/>
      <c r="F2194" s="401"/>
      <c r="G2194" s="401" t="n">
        <v>92411</v>
      </c>
      <c r="H2194" s="401" t="s">
        <v>8684</v>
      </c>
      <c r="I2194" s="401" t="s">
        <v>99</v>
      </c>
      <c r="J2194" s="401" t="s">
        <v>6476</v>
      </c>
      <c r="K2194" s="402" t="n">
        <v>213.44</v>
      </c>
      <c r="L2194" s="401" t="s">
        <v>6405</v>
      </c>
    </row>
    <row r="2195" customFormat="false" ht="13.5" hidden="false" customHeight="false" outlineLevel="0" collapsed="false">
      <c r="A2195" s="401" t="s">
        <v>8575</v>
      </c>
      <c r="B2195" s="401" t="s">
        <v>8576</v>
      </c>
      <c r="C2195" s="401" t="s">
        <v>8670</v>
      </c>
      <c r="D2195" s="401" t="s">
        <v>8671</v>
      </c>
      <c r="E2195" s="402"/>
      <c r="F2195" s="401"/>
      <c r="G2195" s="401" t="n">
        <v>92413</v>
      </c>
      <c r="H2195" s="401" t="s">
        <v>8685</v>
      </c>
      <c r="I2195" s="401" t="s">
        <v>99</v>
      </c>
      <c r="J2195" s="401" t="s">
        <v>6476</v>
      </c>
      <c r="K2195" s="402" t="n">
        <v>130.98</v>
      </c>
      <c r="L2195" s="401" t="s">
        <v>6405</v>
      </c>
    </row>
    <row r="2196" customFormat="false" ht="13.5" hidden="false" customHeight="false" outlineLevel="0" collapsed="false">
      <c r="A2196" s="401" t="s">
        <v>8575</v>
      </c>
      <c r="B2196" s="401" t="s">
        <v>8576</v>
      </c>
      <c r="C2196" s="401" t="s">
        <v>8670</v>
      </c>
      <c r="D2196" s="401" t="s">
        <v>8671</v>
      </c>
      <c r="E2196" s="402"/>
      <c r="F2196" s="401"/>
      <c r="G2196" s="401" t="n">
        <v>92415</v>
      </c>
      <c r="H2196" s="401" t="s">
        <v>8686</v>
      </c>
      <c r="I2196" s="401" t="s">
        <v>99</v>
      </c>
      <c r="J2196" s="401" t="s">
        <v>6476</v>
      </c>
      <c r="K2196" s="402" t="n">
        <v>140.31</v>
      </c>
      <c r="L2196" s="401" t="s">
        <v>6405</v>
      </c>
    </row>
    <row r="2197" customFormat="false" ht="13.5" hidden="false" customHeight="false" outlineLevel="0" collapsed="false">
      <c r="A2197" s="401" t="s">
        <v>8575</v>
      </c>
      <c r="B2197" s="401" t="s">
        <v>8576</v>
      </c>
      <c r="C2197" s="401" t="s">
        <v>8670</v>
      </c>
      <c r="D2197" s="401" t="s">
        <v>8671</v>
      </c>
      <c r="E2197" s="402"/>
      <c r="F2197" s="401"/>
      <c r="G2197" s="401" t="n">
        <v>92417</v>
      </c>
      <c r="H2197" s="401" t="s">
        <v>8687</v>
      </c>
      <c r="I2197" s="401" t="s">
        <v>99</v>
      </c>
      <c r="J2197" s="401" t="s">
        <v>6476</v>
      </c>
      <c r="K2197" s="402" t="n">
        <v>161.91</v>
      </c>
      <c r="L2197" s="401" t="s">
        <v>6405</v>
      </c>
    </row>
    <row r="2198" customFormat="false" ht="13.5" hidden="false" customHeight="false" outlineLevel="0" collapsed="false">
      <c r="A2198" s="401" t="s">
        <v>8575</v>
      </c>
      <c r="B2198" s="401" t="s">
        <v>8576</v>
      </c>
      <c r="C2198" s="401" t="s">
        <v>8670</v>
      </c>
      <c r="D2198" s="401" t="s">
        <v>8671</v>
      </c>
      <c r="E2198" s="402"/>
      <c r="F2198" s="401"/>
      <c r="G2198" s="401" t="n">
        <v>92419</v>
      </c>
      <c r="H2198" s="401" t="s">
        <v>8688</v>
      </c>
      <c r="I2198" s="401" t="s">
        <v>99</v>
      </c>
      <c r="J2198" s="401" t="s">
        <v>6476</v>
      </c>
      <c r="K2198" s="402" t="n">
        <v>86.72</v>
      </c>
      <c r="L2198" s="401" t="s">
        <v>6405</v>
      </c>
    </row>
    <row r="2199" customFormat="false" ht="13.5" hidden="false" customHeight="false" outlineLevel="0" collapsed="false">
      <c r="A2199" s="401" t="s">
        <v>8575</v>
      </c>
      <c r="B2199" s="401" t="s">
        <v>8576</v>
      </c>
      <c r="C2199" s="401" t="s">
        <v>8670</v>
      </c>
      <c r="D2199" s="401" t="s">
        <v>8671</v>
      </c>
      <c r="E2199" s="402"/>
      <c r="F2199" s="401"/>
      <c r="G2199" s="401" t="n">
        <v>92421</v>
      </c>
      <c r="H2199" s="401" t="s">
        <v>8689</v>
      </c>
      <c r="I2199" s="401" t="s">
        <v>99</v>
      </c>
      <c r="J2199" s="401" t="s">
        <v>6476</v>
      </c>
      <c r="K2199" s="402" t="n">
        <v>103.28</v>
      </c>
      <c r="L2199" s="401" t="s">
        <v>6405</v>
      </c>
    </row>
    <row r="2200" customFormat="false" ht="13.5" hidden="false" customHeight="false" outlineLevel="0" collapsed="false">
      <c r="A2200" s="401" t="s">
        <v>8575</v>
      </c>
      <c r="B2200" s="401" t="s">
        <v>8576</v>
      </c>
      <c r="C2200" s="401" t="s">
        <v>8670</v>
      </c>
      <c r="D2200" s="401" t="s">
        <v>8671</v>
      </c>
      <c r="E2200" s="402"/>
      <c r="F2200" s="401"/>
      <c r="G2200" s="401" t="n">
        <v>92423</v>
      </c>
      <c r="H2200" s="401" t="s">
        <v>8690</v>
      </c>
      <c r="I2200" s="401" t="s">
        <v>99</v>
      </c>
      <c r="J2200" s="401" t="s">
        <v>6476</v>
      </c>
      <c r="K2200" s="402" t="n">
        <v>70.19</v>
      </c>
      <c r="L2200" s="401" t="s">
        <v>6405</v>
      </c>
    </row>
    <row r="2201" customFormat="false" ht="13.5" hidden="false" customHeight="false" outlineLevel="0" collapsed="false">
      <c r="A2201" s="401" t="s">
        <v>8575</v>
      </c>
      <c r="B2201" s="401" t="s">
        <v>8576</v>
      </c>
      <c r="C2201" s="401" t="s">
        <v>8670</v>
      </c>
      <c r="D2201" s="401" t="s">
        <v>8671</v>
      </c>
      <c r="E2201" s="402"/>
      <c r="F2201" s="401"/>
      <c r="G2201" s="401" t="n">
        <v>92425</v>
      </c>
      <c r="H2201" s="401" t="s">
        <v>8691</v>
      </c>
      <c r="I2201" s="401" t="s">
        <v>99</v>
      </c>
      <c r="J2201" s="401" t="s">
        <v>6476</v>
      </c>
      <c r="K2201" s="402" t="n">
        <v>84.59</v>
      </c>
      <c r="L2201" s="401" t="s">
        <v>6405</v>
      </c>
    </row>
    <row r="2202" customFormat="false" ht="13.5" hidden="false" customHeight="false" outlineLevel="0" collapsed="false">
      <c r="A2202" s="401" t="s">
        <v>8575</v>
      </c>
      <c r="B2202" s="401" t="s">
        <v>8576</v>
      </c>
      <c r="C2202" s="401" t="s">
        <v>8670</v>
      </c>
      <c r="D2202" s="401" t="s">
        <v>8671</v>
      </c>
      <c r="E2202" s="402"/>
      <c r="F2202" s="401"/>
      <c r="G2202" s="401" t="n">
        <v>92427</v>
      </c>
      <c r="H2202" s="401" t="s">
        <v>8692</v>
      </c>
      <c r="I2202" s="401" t="s">
        <v>99</v>
      </c>
      <c r="J2202" s="401" t="s">
        <v>6476</v>
      </c>
      <c r="K2202" s="402" t="n">
        <v>61.83</v>
      </c>
      <c r="L2202" s="401" t="s">
        <v>6405</v>
      </c>
    </row>
    <row r="2203" customFormat="false" ht="13.5" hidden="false" customHeight="false" outlineLevel="0" collapsed="false">
      <c r="A2203" s="401" t="s">
        <v>8575</v>
      </c>
      <c r="B2203" s="401" t="s">
        <v>8576</v>
      </c>
      <c r="C2203" s="401" t="s">
        <v>8670</v>
      </c>
      <c r="D2203" s="401" t="s">
        <v>8671</v>
      </c>
      <c r="E2203" s="402"/>
      <c r="F2203" s="401"/>
      <c r="G2203" s="401" t="n">
        <v>92429</v>
      </c>
      <c r="H2203" s="401" t="s">
        <v>8693</v>
      </c>
      <c r="I2203" s="401" t="s">
        <v>99</v>
      </c>
      <c r="J2203" s="401" t="s">
        <v>6476</v>
      </c>
      <c r="K2203" s="402" t="n">
        <v>75.17</v>
      </c>
      <c r="L2203" s="401" t="s">
        <v>6405</v>
      </c>
    </row>
    <row r="2204" customFormat="false" ht="13.5" hidden="false" customHeight="false" outlineLevel="0" collapsed="false">
      <c r="A2204" s="401" t="s">
        <v>8575</v>
      </c>
      <c r="B2204" s="401" t="s">
        <v>8576</v>
      </c>
      <c r="C2204" s="401" t="s">
        <v>8670</v>
      </c>
      <c r="D2204" s="401" t="s">
        <v>8671</v>
      </c>
      <c r="E2204" s="402"/>
      <c r="F2204" s="401"/>
      <c r="G2204" s="401" t="n">
        <v>92431</v>
      </c>
      <c r="H2204" s="401" t="s">
        <v>221</v>
      </c>
      <c r="I2204" s="401" t="s">
        <v>99</v>
      </c>
      <c r="J2204" s="401" t="s">
        <v>6476</v>
      </c>
      <c r="K2204" s="402" t="n">
        <v>58.81</v>
      </c>
      <c r="L2204" s="401" t="s">
        <v>6405</v>
      </c>
    </row>
    <row r="2205" customFormat="false" ht="13.5" hidden="false" customHeight="false" outlineLevel="0" collapsed="false">
      <c r="A2205" s="401" t="s">
        <v>8575</v>
      </c>
      <c r="B2205" s="401" t="s">
        <v>8576</v>
      </c>
      <c r="C2205" s="401" t="s">
        <v>8670</v>
      </c>
      <c r="D2205" s="401" t="s">
        <v>8671</v>
      </c>
      <c r="E2205" s="402"/>
      <c r="F2205" s="401"/>
      <c r="G2205" s="401" t="n">
        <v>92433</v>
      </c>
      <c r="H2205" s="401" t="s">
        <v>8694</v>
      </c>
      <c r="I2205" s="401" t="s">
        <v>99</v>
      </c>
      <c r="J2205" s="401" t="s">
        <v>6476</v>
      </c>
      <c r="K2205" s="402" t="n">
        <v>71.49</v>
      </c>
      <c r="L2205" s="401" t="s">
        <v>6405</v>
      </c>
    </row>
    <row r="2206" customFormat="false" ht="13.5" hidden="false" customHeight="false" outlineLevel="0" collapsed="false">
      <c r="A2206" s="401" t="s">
        <v>8575</v>
      </c>
      <c r="B2206" s="401" t="s">
        <v>8576</v>
      </c>
      <c r="C2206" s="401" t="s">
        <v>8670</v>
      </c>
      <c r="D2206" s="401" t="s">
        <v>8671</v>
      </c>
      <c r="E2206" s="402"/>
      <c r="F2206" s="401"/>
      <c r="G2206" s="401" t="n">
        <v>92435</v>
      </c>
      <c r="H2206" s="401" t="s">
        <v>8695</v>
      </c>
      <c r="I2206" s="401" t="s">
        <v>99</v>
      </c>
      <c r="J2206" s="401" t="s">
        <v>6476</v>
      </c>
      <c r="K2206" s="402" t="n">
        <v>55.6</v>
      </c>
      <c r="L2206" s="401" t="s">
        <v>6405</v>
      </c>
    </row>
    <row r="2207" customFormat="false" ht="13.5" hidden="false" customHeight="false" outlineLevel="0" collapsed="false">
      <c r="A2207" s="401" t="s">
        <v>8575</v>
      </c>
      <c r="B2207" s="401" t="s">
        <v>8576</v>
      </c>
      <c r="C2207" s="401" t="s">
        <v>8670</v>
      </c>
      <c r="D2207" s="401" t="s">
        <v>8671</v>
      </c>
      <c r="E2207" s="402"/>
      <c r="F2207" s="401"/>
      <c r="G2207" s="401" t="n">
        <v>92437</v>
      </c>
      <c r="H2207" s="401" t="s">
        <v>8696</v>
      </c>
      <c r="I2207" s="401" t="s">
        <v>99</v>
      </c>
      <c r="J2207" s="401" t="s">
        <v>6476</v>
      </c>
      <c r="K2207" s="402" t="n">
        <v>67.84</v>
      </c>
      <c r="L2207" s="401" t="s">
        <v>6405</v>
      </c>
    </row>
    <row r="2208" customFormat="false" ht="13.5" hidden="false" customHeight="false" outlineLevel="0" collapsed="false">
      <c r="A2208" s="401" t="s">
        <v>8575</v>
      </c>
      <c r="B2208" s="401" t="s">
        <v>8576</v>
      </c>
      <c r="C2208" s="401" t="s">
        <v>8670</v>
      </c>
      <c r="D2208" s="401" t="s">
        <v>8671</v>
      </c>
      <c r="E2208" s="402"/>
      <c r="F2208" s="401"/>
      <c r="G2208" s="401" t="n">
        <v>92439</v>
      </c>
      <c r="H2208" s="401" t="s">
        <v>8697</v>
      </c>
      <c r="I2208" s="401" t="s">
        <v>99</v>
      </c>
      <c r="J2208" s="401" t="s">
        <v>6476</v>
      </c>
      <c r="K2208" s="402" t="n">
        <v>53.25</v>
      </c>
      <c r="L2208" s="401" t="s">
        <v>6405</v>
      </c>
    </row>
    <row r="2209" customFormat="false" ht="13.5" hidden="false" customHeight="false" outlineLevel="0" collapsed="false">
      <c r="A2209" s="401" t="s">
        <v>8575</v>
      </c>
      <c r="B2209" s="401" t="s">
        <v>8576</v>
      </c>
      <c r="C2209" s="401" t="s">
        <v>8670</v>
      </c>
      <c r="D2209" s="401" t="s">
        <v>8671</v>
      </c>
      <c r="E2209" s="402"/>
      <c r="F2209" s="401"/>
      <c r="G2209" s="401" t="n">
        <v>92441</v>
      </c>
      <c r="H2209" s="401" t="s">
        <v>8698</v>
      </c>
      <c r="I2209" s="401" t="s">
        <v>99</v>
      </c>
      <c r="J2209" s="401" t="s">
        <v>6476</v>
      </c>
      <c r="K2209" s="402" t="n">
        <v>65.2</v>
      </c>
      <c r="L2209" s="401" t="s">
        <v>6405</v>
      </c>
    </row>
    <row r="2210" customFormat="false" ht="13.5" hidden="false" customHeight="false" outlineLevel="0" collapsed="false">
      <c r="A2210" s="401" t="s">
        <v>8575</v>
      </c>
      <c r="B2210" s="401" t="s">
        <v>8576</v>
      </c>
      <c r="C2210" s="401" t="s">
        <v>8670</v>
      </c>
      <c r="D2210" s="401" t="s">
        <v>8671</v>
      </c>
      <c r="E2210" s="402"/>
      <c r="F2210" s="401"/>
      <c r="G2210" s="401" t="n">
        <v>92443</v>
      </c>
      <c r="H2210" s="401" t="s">
        <v>8699</v>
      </c>
      <c r="I2210" s="401" t="s">
        <v>99</v>
      </c>
      <c r="J2210" s="401" t="s">
        <v>6476</v>
      </c>
      <c r="K2210" s="402" t="n">
        <v>48.2</v>
      </c>
      <c r="L2210" s="401" t="s">
        <v>6405</v>
      </c>
    </row>
    <row r="2211" customFormat="false" ht="13.5" hidden="false" customHeight="false" outlineLevel="0" collapsed="false">
      <c r="A2211" s="401" t="s">
        <v>8575</v>
      </c>
      <c r="B2211" s="401" t="s">
        <v>8576</v>
      </c>
      <c r="C2211" s="401" t="s">
        <v>8670</v>
      </c>
      <c r="D2211" s="401" t="s">
        <v>8671</v>
      </c>
      <c r="E2211" s="402"/>
      <c r="F2211" s="401"/>
      <c r="G2211" s="401" t="n">
        <v>92445</v>
      </c>
      <c r="H2211" s="401" t="s">
        <v>8700</v>
      </c>
      <c r="I2211" s="401" t="s">
        <v>99</v>
      </c>
      <c r="J2211" s="401" t="s">
        <v>6476</v>
      </c>
      <c r="K2211" s="402" t="n">
        <v>59.72</v>
      </c>
      <c r="L2211" s="401" t="s">
        <v>6405</v>
      </c>
    </row>
    <row r="2212" customFormat="false" ht="13.5" hidden="false" customHeight="false" outlineLevel="0" collapsed="false">
      <c r="A2212" s="401" t="s">
        <v>8575</v>
      </c>
      <c r="B2212" s="401" t="s">
        <v>8576</v>
      </c>
      <c r="C2212" s="401" t="s">
        <v>8670</v>
      </c>
      <c r="D2212" s="401" t="s">
        <v>8671</v>
      </c>
      <c r="E2212" s="402"/>
      <c r="F2212" s="401"/>
      <c r="G2212" s="401" t="n">
        <v>92446</v>
      </c>
      <c r="H2212" s="401" t="s">
        <v>8701</v>
      </c>
      <c r="I2212" s="401" t="s">
        <v>99</v>
      </c>
      <c r="J2212" s="401" t="s">
        <v>6476</v>
      </c>
      <c r="K2212" s="402" t="n">
        <v>315.54</v>
      </c>
      <c r="L2212" s="401" t="s">
        <v>6405</v>
      </c>
    </row>
    <row r="2213" customFormat="false" ht="13.5" hidden="false" customHeight="false" outlineLevel="0" collapsed="false">
      <c r="A2213" s="401" t="s">
        <v>8575</v>
      </c>
      <c r="B2213" s="401" t="s">
        <v>8576</v>
      </c>
      <c r="C2213" s="401" t="s">
        <v>8670</v>
      </c>
      <c r="D2213" s="401" t="s">
        <v>8671</v>
      </c>
      <c r="E2213" s="402"/>
      <c r="F2213" s="401"/>
      <c r="G2213" s="401" t="n">
        <v>92447</v>
      </c>
      <c r="H2213" s="401" t="s">
        <v>8702</v>
      </c>
      <c r="I2213" s="401" t="s">
        <v>99</v>
      </c>
      <c r="J2213" s="401" t="s">
        <v>6476</v>
      </c>
      <c r="K2213" s="402" t="n">
        <v>216.66</v>
      </c>
      <c r="L2213" s="401" t="s">
        <v>6405</v>
      </c>
    </row>
    <row r="2214" customFormat="false" ht="13.5" hidden="false" customHeight="false" outlineLevel="0" collapsed="false">
      <c r="A2214" s="401" t="s">
        <v>8575</v>
      </c>
      <c r="B2214" s="401" t="s">
        <v>8576</v>
      </c>
      <c r="C2214" s="401" t="s">
        <v>8670</v>
      </c>
      <c r="D2214" s="401" t="s">
        <v>8671</v>
      </c>
      <c r="E2214" s="402"/>
      <c r="F2214" s="401"/>
      <c r="G2214" s="401" t="n">
        <v>92448</v>
      </c>
      <c r="H2214" s="401" t="s">
        <v>8703</v>
      </c>
      <c r="I2214" s="401" t="s">
        <v>99</v>
      </c>
      <c r="J2214" s="401" t="s">
        <v>6476</v>
      </c>
      <c r="K2214" s="402" t="n">
        <v>167.49</v>
      </c>
      <c r="L2214" s="401" t="s">
        <v>6405</v>
      </c>
    </row>
    <row r="2215" customFormat="false" ht="13.5" hidden="false" customHeight="false" outlineLevel="0" collapsed="false">
      <c r="A2215" s="401" t="s">
        <v>8575</v>
      </c>
      <c r="B2215" s="401" t="s">
        <v>8576</v>
      </c>
      <c r="C2215" s="401" t="s">
        <v>8670</v>
      </c>
      <c r="D2215" s="401" t="s">
        <v>8671</v>
      </c>
      <c r="E2215" s="402"/>
      <c r="F2215" s="401"/>
      <c r="G2215" s="401" t="n">
        <v>92449</v>
      </c>
      <c r="H2215" s="401" t="s">
        <v>8704</v>
      </c>
      <c r="I2215" s="401" t="s">
        <v>99</v>
      </c>
      <c r="J2215" s="401" t="s">
        <v>6476</v>
      </c>
      <c r="K2215" s="402" t="n">
        <v>288.53</v>
      </c>
      <c r="L2215" s="401" t="s">
        <v>6405</v>
      </c>
    </row>
    <row r="2216" customFormat="false" ht="13.5" hidden="false" customHeight="false" outlineLevel="0" collapsed="false">
      <c r="A2216" s="401" t="s">
        <v>8575</v>
      </c>
      <c r="B2216" s="401" t="s">
        <v>8576</v>
      </c>
      <c r="C2216" s="401" t="s">
        <v>8670</v>
      </c>
      <c r="D2216" s="401" t="s">
        <v>8671</v>
      </c>
      <c r="E2216" s="402"/>
      <c r="F2216" s="401"/>
      <c r="G2216" s="401" t="n">
        <v>92450</v>
      </c>
      <c r="H2216" s="401" t="s">
        <v>8705</v>
      </c>
      <c r="I2216" s="401" t="s">
        <v>99</v>
      </c>
      <c r="J2216" s="401" t="s">
        <v>6476</v>
      </c>
      <c r="K2216" s="402" t="n">
        <v>326.44</v>
      </c>
      <c r="L2216" s="401" t="s">
        <v>6405</v>
      </c>
    </row>
    <row r="2217" customFormat="false" ht="13.5" hidden="false" customHeight="false" outlineLevel="0" collapsed="false">
      <c r="A2217" s="401" t="s">
        <v>8575</v>
      </c>
      <c r="B2217" s="401" t="s">
        <v>8576</v>
      </c>
      <c r="C2217" s="401" t="s">
        <v>8670</v>
      </c>
      <c r="D2217" s="401" t="s">
        <v>8671</v>
      </c>
      <c r="E2217" s="402"/>
      <c r="F2217" s="401"/>
      <c r="G2217" s="401" t="n">
        <v>92451</v>
      </c>
      <c r="H2217" s="401" t="s">
        <v>8706</v>
      </c>
      <c r="I2217" s="401" t="s">
        <v>99</v>
      </c>
      <c r="J2217" s="401" t="s">
        <v>6476</v>
      </c>
      <c r="K2217" s="402" t="n">
        <v>196.51</v>
      </c>
      <c r="L2217" s="401" t="s">
        <v>6405</v>
      </c>
    </row>
    <row r="2218" customFormat="false" ht="13.5" hidden="false" customHeight="false" outlineLevel="0" collapsed="false">
      <c r="A2218" s="401" t="s">
        <v>8575</v>
      </c>
      <c r="B2218" s="401" t="s">
        <v>8576</v>
      </c>
      <c r="C2218" s="401" t="s">
        <v>8670</v>
      </c>
      <c r="D2218" s="401" t="s">
        <v>8671</v>
      </c>
      <c r="E2218" s="402"/>
      <c r="F2218" s="401"/>
      <c r="G2218" s="401" t="n">
        <v>92452</v>
      </c>
      <c r="H2218" s="401" t="s">
        <v>8707</v>
      </c>
      <c r="I2218" s="401" t="s">
        <v>99</v>
      </c>
      <c r="J2218" s="401" t="s">
        <v>6476</v>
      </c>
      <c r="K2218" s="402" t="n">
        <v>166.09</v>
      </c>
      <c r="L2218" s="401" t="s">
        <v>6405</v>
      </c>
    </row>
    <row r="2219" customFormat="false" ht="13.5" hidden="false" customHeight="false" outlineLevel="0" collapsed="false">
      <c r="A2219" s="401" t="s">
        <v>8575</v>
      </c>
      <c r="B2219" s="401" t="s">
        <v>8576</v>
      </c>
      <c r="C2219" s="401" t="s">
        <v>8670</v>
      </c>
      <c r="D2219" s="401" t="s">
        <v>8671</v>
      </c>
      <c r="E2219" s="402"/>
      <c r="F2219" s="401"/>
      <c r="G2219" s="401" t="n">
        <v>92453</v>
      </c>
      <c r="H2219" s="401" t="s">
        <v>8708</v>
      </c>
      <c r="I2219" s="401" t="s">
        <v>99</v>
      </c>
      <c r="J2219" s="401" t="s">
        <v>6476</v>
      </c>
      <c r="K2219" s="402" t="n">
        <v>246.49</v>
      </c>
      <c r="L2219" s="401" t="s">
        <v>6405</v>
      </c>
    </row>
    <row r="2220" customFormat="false" ht="13.5" hidden="false" customHeight="false" outlineLevel="0" collapsed="false">
      <c r="A2220" s="401" t="s">
        <v>8575</v>
      </c>
      <c r="B2220" s="401" t="s">
        <v>8576</v>
      </c>
      <c r="C2220" s="401" t="s">
        <v>8670</v>
      </c>
      <c r="D2220" s="401" t="s">
        <v>8671</v>
      </c>
      <c r="E2220" s="402"/>
      <c r="F2220" s="401"/>
      <c r="G2220" s="401" t="n">
        <v>92454</v>
      </c>
      <c r="H2220" s="401" t="s">
        <v>8709</v>
      </c>
      <c r="I2220" s="401" t="s">
        <v>99</v>
      </c>
      <c r="J2220" s="401" t="s">
        <v>6476</v>
      </c>
      <c r="K2220" s="402" t="n">
        <v>294.44</v>
      </c>
      <c r="L2220" s="401" t="s">
        <v>6405</v>
      </c>
    </row>
    <row r="2221" customFormat="false" ht="13.5" hidden="false" customHeight="false" outlineLevel="0" collapsed="false">
      <c r="A2221" s="401" t="s">
        <v>8575</v>
      </c>
      <c r="B2221" s="401" t="s">
        <v>8576</v>
      </c>
      <c r="C2221" s="401" t="s">
        <v>8670</v>
      </c>
      <c r="D2221" s="401" t="s">
        <v>8671</v>
      </c>
      <c r="E2221" s="402"/>
      <c r="F2221" s="401"/>
      <c r="G2221" s="401" t="n">
        <v>92455</v>
      </c>
      <c r="H2221" s="401" t="s">
        <v>8710</v>
      </c>
      <c r="I2221" s="401" t="s">
        <v>99</v>
      </c>
      <c r="J2221" s="401" t="s">
        <v>6476</v>
      </c>
      <c r="K2221" s="402" t="n">
        <v>160.59</v>
      </c>
      <c r="L2221" s="401" t="s">
        <v>6405</v>
      </c>
    </row>
    <row r="2222" customFormat="false" ht="13.5" hidden="false" customHeight="false" outlineLevel="0" collapsed="false">
      <c r="A2222" s="401" t="s">
        <v>8575</v>
      </c>
      <c r="B2222" s="401" t="s">
        <v>8576</v>
      </c>
      <c r="C2222" s="401" t="s">
        <v>8670</v>
      </c>
      <c r="D2222" s="401" t="s">
        <v>8671</v>
      </c>
      <c r="E2222" s="402"/>
      <c r="F2222" s="401"/>
      <c r="G2222" s="401" t="n">
        <v>92456</v>
      </c>
      <c r="H2222" s="401" t="s">
        <v>8711</v>
      </c>
      <c r="I2222" s="401" t="s">
        <v>99</v>
      </c>
      <c r="J2222" s="401" t="s">
        <v>6476</v>
      </c>
      <c r="K2222" s="402" t="n">
        <v>133.65</v>
      </c>
      <c r="L2222" s="401" t="s">
        <v>6405</v>
      </c>
    </row>
    <row r="2223" customFormat="false" ht="13.5" hidden="false" customHeight="false" outlineLevel="0" collapsed="false">
      <c r="A2223" s="401" t="s">
        <v>8575</v>
      </c>
      <c r="B2223" s="401" t="s">
        <v>8576</v>
      </c>
      <c r="C2223" s="401" t="s">
        <v>8670</v>
      </c>
      <c r="D2223" s="401" t="s">
        <v>8671</v>
      </c>
      <c r="E2223" s="402"/>
      <c r="F2223" s="401"/>
      <c r="G2223" s="401" t="n">
        <v>92457</v>
      </c>
      <c r="H2223" s="401" t="s">
        <v>8712</v>
      </c>
      <c r="I2223" s="401" t="s">
        <v>99</v>
      </c>
      <c r="J2223" s="401" t="s">
        <v>6476</v>
      </c>
      <c r="K2223" s="402" t="n">
        <v>214.01</v>
      </c>
      <c r="L2223" s="401" t="s">
        <v>6405</v>
      </c>
    </row>
    <row r="2224" customFormat="false" ht="13.5" hidden="false" customHeight="false" outlineLevel="0" collapsed="false">
      <c r="A2224" s="401" t="s">
        <v>8575</v>
      </c>
      <c r="B2224" s="401" t="s">
        <v>8576</v>
      </c>
      <c r="C2224" s="401" t="s">
        <v>8670</v>
      </c>
      <c r="D2224" s="401" t="s">
        <v>8671</v>
      </c>
      <c r="E2224" s="402"/>
      <c r="F2224" s="401"/>
      <c r="G2224" s="401" t="n">
        <v>92458</v>
      </c>
      <c r="H2224" s="401" t="s">
        <v>8713</v>
      </c>
      <c r="I2224" s="401" t="s">
        <v>99</v>
      </c>
      <c r="J2224" s="401" t="s">
        <v>6476</v>
      </c>
      <c r="K2224" s="402" t="n">
        <v>274.43</v>
      </c>
      <c r="L2224" s="401" t="s">
        <v>6405</v>
      </c>
    </row>
    <row r="2225" customFormat="false" ht="13.5" hidden="false" customHeight="false" outlineLevel="0" collapsed="false">
      <c r="A2225" s="401" t="s">
        <v>8575</v>
      </c>
      <c r="B2225" s="401" t="s">
        <v>8576</v>
      </c>
      <c r="C2225" s="401" t="s">
        <v>8670</v>
      </c>
      <c r="D2225" s="401" t="s">
        <v>8671</v>
      </c>
      <c r="E2225" s="402"/>
      <c r="F2225" s="401"/>
      <c r="G2225" s="401" t="n">
        <v>92459</v>
      </c>
      <c r="H2225" s="401" t="s">
        <v>8714</v>
      </c>
      <c r="I2225" s="401" t="s">
        <v>99</v>
      </c>
      <c r="J2225" s="401" t="s">
        <v>6476</v>
      </c>
      <c r="K2225" s="402" t="n">
        <v>136.21</v>
      </c>
      <c r="L2225" s="401" t="s">
        <v>6405</v>
      </c>
    </row>
    <row r="2226" customFormat="false" ht="13.5" hidden="false" customHeight="false" outlineLevel="0" collapsed="false">
      <c r="A2226" s="401" t="s">
        <v>8575</v>
      </c>
      <c r="B2226" s="401" t="s">
        <v>8576</v>
      </c>
      <c r="C2226" s="401" t="s">
        <v>8670</v>
      </c>
      <c r="D2226" s="401" t="s">
        <v>8671</v>
      </c>
      <c r="E2226" s="402"/>
      <c r="F2226" s="401"/>
      <c r="G2226" s="401" t="n">
        <v>92460</v>
      </c>
      <c r="H2226" s="401" t="s">
        <v>8715</v>
      </c>
      <c r="I2226" s="401" t="s">
        <v>99</v>
      </c>
      <c r="J2226" s="401" t="s">
        <v>6476</v>
      </c>
      <c r="K2226" s="402" t="n">
        <v>108.31</v>
      </c>
      <c r="L2226" s="401" t="s">
        <v>6405</v>
      </c>
    </row>
    <row r="2227" customFormat="false" ht="13.5" hidden="false" customHeight="false" outlineLevel="0" collapsed="false">
      <c r="A2227" s="401" t="s">
        <v>8575</v>
      </c>
      <c r="B2227" s="401" t="s">
        <v>8576</v>
      </c>
      <c r="C2227" s="401" t="s">
        <v>8670</v>
      </c>
      <c r="D2227" s="401" t="s">
        <v>8671</v>
      </c>
      <c r="E2227" s="402"/>
      <c r="F2227" s="401"/>
      <c r="G2227" s="401" t="n">
        <v>92461</v>
      </c>
      <c r="H2227" s="401" t="s">
        <v>8716</v>
      </c>
      <c r="I2227" s="401" t="s">
        <v>99</v>
      </c>
      <c r="J2227" s="401" t="s">
        <v>6476</v>
      </c>
      <c r="K2227" s="402" t="n">
        <v>197.56</v>
      </c>
      <c r="L2227" s="401" t="s">
        <v>6405</v>
      </c>
    </row>
    <row r="2228" customFormat="false" ht="13.5" hidden="false" customHeight="false" outlineLevel="0" collapsed="false">
      <c r="A2228" s="401" t="s">
        <v>8575</v>
      </c>
      <c r="B2228" s="401" t="s">
        <v>8576</v>
      </c>
      <c r="C2228" s="401" t="s">
        <v>8670</v>
      </c>
      <c r="D2228" s="401" t="s">
        <v>8671</v>
      </c>
      <c r="E2228" s="402"/>
      <c r="F2228" s="401"/>
      <c r="G2228" s="401" t="n">
        <v>92462</v>
      </c>
      <c r="H2228" s="401" t="s">
        <v>8717</v>
      </c>
      <c r="I2228" s="401" t="s">
        <v>99</v>
      </c>
      <c r="J2228" s="401" t="s">
        <v>6476</v>
      </c>
      <c r="K2228" s="402" t="n">
        <v>262</v>
      </c>
      <c r="L2228" s="401" t="s">
        <v>6405</v>
      </c>
    </row>
    <row r="2229" customFormat="false" ht="13.5" hidden="false" customHeight="false" outlineLevel="0" collapsed="false">
      <c r="A2229" s="401" t="s">
        <v>8575</v>
      </c>
      <c r="B2229" s="401" t="s">
        <v>8576</v>
      </c>
      <c r="C2229" s="401" t="s">
        <v>8670</v>
      </c>
      <c r="D2229" s="401" t="s">
        <v>8671</v>
      </c>
      <c r="E2229" s="402"/>
      <c r="F2229" s="401"/>
      <c r="G2229" s="401" t="n">
        <v>92463</v>
      </c>
      <c r="H2229" s="401" t="s">
        <v>8718</v>
      </c>
      <c r="I2229" s="401" t="s">
        <v>99</v>
      </c>
      <c r="J2229" s="401" t="s">
        <v>6476</v>
      </c>
      <c r="K2229" s="402" t="n">
        <v>123.47</v>
      </c>
      <c r="L2229" s="401" t="s">
        <v>6405</v>
      </c>
    </row>
    <row r="2230" customFormat="false" ht="13.5" hidden="false" customHeight="false" outlineLevel="0" collapsed="false">
      <c r="A2230" s="401" t="s">
        <v>8575</v>
      </c>
      <c r="B2230" s="401" t="s">
        <v>8576</v>
      </c>
      <c r="C2230" s="401" t="s">
        <v>8670</v>
      </c>
      <c r="D2230" s="401" t="s">
        <v>8671</v>
      </c>
      <c r="E2230" s="402"/>
      <c r="F2230" s="401"/>
      <c r="G2230" s="401" t="n">
        <v>92464</v>
      </c>
      <c r="H2230" s="401" t="s">
        <v>8719</v>
      </c>
      <c r="I2230" s="401" t="s">
        <v>99</v>
      </c>
      <c r="J2230" s="401" t="s">
        <v>6476</v>
      </c>
      <c r="K2230" s="402" t="n">
        <v>101.71</v>
      </c>
      <c r="L2230" s="401" t="s">
        <v>6405</v>
      </c>
    </row>
    <row r="2231" customFormat="false" ht="13.5" hidden="false" customHeight="false" outlineLevel="0" collapsed="false">
      <c r="A2231" s="401" t="s">
        <v>8575</v>
      </c>
      <c r="B2231" s="401" t="s">
        <v>8576</v>
      </c>
      <c r="C2231" s="401" t="s">
        <v>8670</v>
      </c>
      <c r="D2231" s="401" t="s">
        <v>8671</v>
      </c>
      <c r="E2231" s="402"/>
      <c r="F2231" s="401"/>
      <c r="G2231" s="401" t="n">
        <v>92465</v>
      </c>
      <c r="H2231" s="401" t="s">
        <v>8720</v>
      </c>
      <c r="I2231" s="401" t="s">
        <v>99</v>
      </c>
      <c r="J2231" s="401" t="s">
        <v>6476</v>
      </c>
      <c r="K2231" s="402" t="n">
        <v>158.61</v>
      </c>
      <c r="L2231" s="401" t="s">
        <v>6405</v>
      </c>
    </row>
    <row r="2232" customFormat="false" ht="13.5" hidden="false" customHeight="false" outlineLevel="0" collapsed="false">
      <c r="A2232" s="401" t="s">
        <v>8575</v>
      </c>
      <c r="B2232" s="401" t="s">
        <v>8576</v>
      </c>
      <c r="C2232" s="401" t="s">
        <v>8670</v>
      </c>
      <c r="D2232" s="401" t="s">
        <v>8671</v>
      </c>
      <c r="E2232" s="402"/>
      <c r="F2232" s="401"/>
      <c r="G2232" s="401" t="n">
        <v>92466</v>
      </c>
      <c r="H2232" s="401" t="s">
        <v>8721</v>
      </c>
      <c r="I2232" s="401" t="s">
        <v>99</v>
      </c>
      <c r="J2232" s="401" t="s">
        <v>6476</v>
      </c>
      <c r="K2232" s="402" t="n">
        <v>256.61</v>
      </c>
      <c r="L2232" s="401" t="s">
        <v>6405</v>
      </c>
    </row>
    <row r="2233" customFormat="false" ht="13.5" hidden="false" customHeight="false" outlineLevel="0" collapsed="false">
      <c r="A2233" s="401" t="s">
        <v>8575</v>
      </c>
      <c r="B2233" s="401" t="s">
        <v>8576</v>
      </c>
      <c r="C2233" s="401" t="s">
        <v>8670</v>
      </c>
      <c r="D2233" s="401" t="s">
        <v>8671</v>
      </c>
      <c r="E2233" s="402"/>
      <c r="F2233" s="401"/>
      <c r="G2233" s="401" t="n">
        <v>92467</v>
      </c>
      <c r="H2233" s="401" t="s">
        <v>8722</v>
      </c>
      <c r="I2233" s="401" t="s">
        <v>99</v>
      </c>
      <c r="J2233" s="401" t="s">
        <v>6476</v>
      </c>
      <c r="K2233" s="402" t="n">
        <v>102.88</v>
      </c>
      <c r="L2233" s="401" t="s">
        <v>6405</v>
      </c>
    </row>
    <row r="2234" customFormat="false" ht="13.5" hidden="false" customHeight="false" outlineLevel="0" collapsed="false">
      <c r="A2234" s="401" t="s">
        <v>8575</v>
      </c>
      <c r="B2234" s="401" t="s">
        <v>8576</v>
      </c>
      <c r="C2234" s="401" t="s">
        <v>8670</v>
      </c>
      <c r="D2234" s="401" t="s">
        <v>8671</v>
      </c>
      <c r="E2234" s="402"/>
      <c r="F2234" s="401"/>
      <c r="G2234" s="401" t="n">
        <v>92468</v>
      </c>
      <c r="H2234" s="401" t="s">
        <v>233</v>
      </c>
      <c r="I2234" s="401" t="s">
        <v>99</v>
      </c>
      <c r="J2234" s="401" t="s">
        <v>6476</v>
      </c>
      <c r="K2234" s="402" t="n">
        <v>96.61</v>
      </c>
      <c r="L2234" s="401" t="s">
        <v>6405</v>
      </c>
    </row>
    <row r="2235" customFormat="false" ht="13.5" hidden="false" customHeight="false" outlineLevel="0" collapsed="false">
      <c r="A2235" s="401" t="s">
        <v>8575</v>
      </c>
      <c r="B2235" s="401" t="s">
        <v>8576</v>
      </c>
      <c r="C2235" s="401" t="s">
        <v>8670</v>
      </c>
      <c r="D2235" s="401" t="s">
        <v>8671</v>
      </c>
      <c r="E2235" s="402"/>
      <c r="F2235" s="401"/>
      <c r="G2235" s="401" t="n">
        <v>92469</v>
      </c>
      <c r="H2235" s="401" t="s">
        <v>8723</v>
      </c>
      <c r="I2235" s="401" t="s">
        <v>99</v>
      </c>
      <c r="J2235" s="401" t="s">
        <v>6476</v>
      </c>
      <c r="K2235" s="402" t="n">
        <v>144.49</v>
      </c>
      <c r="L2235" s="401" t="s">
        <v>6405</v>
      </c>
    </row>
    <row r="2236" customFormat="false" ht="13.5" hidden="false" customHeight="false" outlineLevel="0" collapsed="false">
      <c r="A2236" s="401" t="s">
        <v>8575</v>
      </c>
      <c r="B2236" s="401" t="s">
        <v>8576</v>
      </c>
      <c r="C2236" s="401" t="s">
        <v>8670</v>
      </c>
      <c r="D2236" s="401" t="s">
        <v>8671</v>
      </c>
      <c r="E2236" s="402"/>
      <c r="F2236" s="401"/>
      <c r="G2236" s="401" t="n">
        <v>92470</v>
      </c>
      <c r="H2236" s="401" t="s">
        <v>8724</v>
      </c>
      <c r="I2236" s="401" t="s">
        <v>99</v>
      </c>
      <c r="J2236" s="401" t="s">
        <v>6476</v>
      </c>
      <c r="K2236" s="402" t="n">
        <v>249.73</v>
      </c>
      <c r="L2236" s="401" t="s">
        <v>6405</v>
      </c>
    </row>
    <row r="2237" customFormat="false" ht="13.5" hidden="false" customHeight="false" outlineLevel="0" collapsed="false">
      <c r="A2237" s="401" t="s">
        <v>8575</v>
      </c>
      <c r="B2237" s="401" t="s">
        <v>8576</v>
      </c>
      <c r="C2237" s="401" t="s">
        <v>8670</v>
      </c>
      <c r="D2237" s="401" t="s">
        <v>8671</v>
      </c>
      <c r="E2237" s="402"/>
      <c r="F2237" s="401"/>
      <c r="G2237" s="401" t="n">
        <v>92471</v>
      </c>
      <c r="H2237" s="401" t="s">
        <v>8725</v>
      </c>
      <c r="I2237" s="401" t="s">
        <v>99</v>
      </c>
      <c r="J2237" s="401" t="s">
        <v>6476</v>
      </c>
      <c r="K2237" s="402" t="n">
        <v>93.85</v>
      </c>
      <c r="L2237" s="401" t="s">
        <v>6405</v>
      </c>
    </row>
    <row r="2238" customFormat="false" ht="13.5" hidden="false" customHeight="false" outlineLevel="0" collapsed="false">
      <c r="A2238" s="401" t="s">
        <v>8575</v>
      </c>
      <c r="B2238" s="401" t="s">
        <v>8576</v>
      </c>
      <c r="C2238" s="401" t="s">
        <v>8670</v>
      </c>
      <c r="D2238" s="401" t="s">
        <v>8671</v>
      </c>
      <c r="E2238" s="402"/>
      <c r="F2238" s="401"/>
      <c r="G2238" s="401" t="n">
        <v>92472</v>
      </c>
      <c r="H2238" s="401" t="s">
        <v>8726</v>
      </c>
      <c r="I2238" s="401" t="s">
        <v>99</v>
      </c>
      <c r="J2238" s="401" t="s">
        <v>6476</v>
      </c>
      <c r="K2238" s="402" t="n">
        <v>90.49</v>
      </c>
      <c r="L2238" s="401" t="s">
        <v>6405</v>
      </c>
    </row>
    <row r="2239" customFormat="false" ht="13.5" hidden="false" customHeight="false" outlineLevel="0" collapsed="false">
      <c r="A2239" s="401" t="s">
        <v>8575</v>
      </c>
      <c r="B2239" s="401" t="s">
        <v>8576</v>
      </c>
      <c r="C2239" s="401" t="s">
        <v>8670</v>
      </c>
      <c r="D2239" s="401" t="s">
        <v>8671</v>
      </c>
      <c r="E2239" s="402"/>
      <c r="F2239" s="401"/>
      <c r="G2239" s="401" t="n">
        <v>92473</v>
      </c>
      <c r="H2239" s="401" t="s">
        <v>8727</v>
      </c>
      <c r="I2239" s="401" t="s">
        <v>99</v>
      </c>
      <c r="J2239" s="401" t="s">
        <v>6476</v>
      </c>
      <c r="K2239" s="402" t="n">
        <v>133.1</v>
      </c>
      <c r="L2239" s="401" t="s">
        <v>6405</v>
      </c>
    </row>
    <row r="2240" customFormat="false" ht="13.5" hidden="false" customHeight="false" outlineLevel="0" collapsed="false">
      <c r="A2240" s="401" t="s">
        <v>8575</v>
      </c>
      <c r="B2240" s="401" t="s">
        <v>8576</v>
      </c>
      <c r="C2240" s="401" t="s">
        <v>8670</v>
      </c>
      <c r="D2240" s="401" t="s">
        <v>8671</v>
      </c>
      <c r="E2240" s="402"/>
      <c r="F2240" s="401"/>
      <c r="G2240" s="401" t="n">
        <v>92474</v>
      </c>
      <c r="H2240" s="401" t="s">
        <v>8728</v>
      </c>
      <c r="I2240" s="401" t="s">
        <v>99</v>
      </c>
      <c r="J2240" s="401" t="s">
        <v>6476</v>
      </c>
      <c r="K2240" s="402" t="n">
        <v>243.86</v>
      </c>
      <c r="L2240" s="401" t="s">
        <v>6405</v>
      </c>
    </row>
    <row r="2241" customFormat="false" ht="13.5" hidden="false" customHeight="false" outlineLevel="0" collapsed="false">
      <c r="A2241" s="401" t="s">
        <v>8575</v>
      </c>
      <c r="B2241" s="401" t="s">
        <v>8576</v>
      </c>
      <c r="C2241" s="401" t="s">
        <v>8670</v>
      </c>
      <c r="D2241" s="401" t="s">
        <v>8671</v>
      </c>
      <c r="E2241" s="402"/>
      <c r="F2241" s="401"/>
      <c r="G2241" s="401" t="n">
        <v>92475</v>
      </c>
      <c r="H2241" s="401" t="s">
        <v>8729</v>
      </c>
      <c r="I2241" s="401" t="s">
        <v>99</v>
      </c>
      <c r="J2241" s="401" t="s">
        <v>6476</v>
      </c>
      <c r="K2241" s="402" t="n">
        <v>86.54</v>
      </c>
      <c r="L2241" s="401" t="s">
        <v>6405</v>
      </c>
    </row>
    <row r="2242" customFormat="false" ht="13.5" hidden="false" customHeight="false" outlineLevel="0" collapsed="false">
      <c r="A2242" s="401" t="s">
        <v>8575</v>
      </c>
      <c r="B2242" s="401" t="s">
        <v>8576</v>
      </c>
      <c r="C2242" s="401" t="s">
        <v>8670</v>
      </c>
      <c r="D2242" s="401" t="s">
        <v>8671</v>
      </c>
      <c r="E2242" s="402"/>
      <c r="F2242" s="401"/>
      <c r="G2242" s="401" t="n">
        <v>92476</v>
      </c>
      <c r="H2242" s="401" t="s">
        <v>8730</v>
      </c>
      <c r="I2242" s="401" t="s">
        <v>99</v>
      </c>
      <c r="J2242" s="401" t="s">
        <v>6476</v>
      </c>
      <c r="K2242" s="402" t="n">
        <v>85.36</v>
      </c>
      <c r="L2242" s="401" t="s">
        <v>6405</v>
      </c>
    </row>
    <row r="2243" customFormat="false" ht="13.5" hidden="false" customHeight="false" outlineLevel="0" collapsed="false">
      <c r="A2243" s="401" t="s">
        <v>8575</v>
      </c>
      <c r="B2243" s="401" t="s">
        <v>8576</v>
      </c>
      <c r="C2243" s="401" t="s">
        <v>8670</v>
      </c>
      <c r="D2243" s="401" t="s">
        <v>8671</v>
      </c>
      <c r="E2243" s="402"/>
      <c r="F2243" s="401"/>
      <c r="G2243" s="401" t="n">
        <v>92477</v>
      </c>
      <c r="H2243" s="401" t="s">
        <v>8731</v>
      </c>
      <c r="I2243" s="401" t="s">
        <v>99</v>
      </c>
      <c r="J2243" s="401" t="s">
        <v>6476</v>
      </c>
      <c r="K2243" s="402" t="n">
        <v>108.64</v>
      </c>
      <c r="L2243" s="401" t="s">
        <v>6405</v>
      </c>
    </row>
    <row r="2244" customFormat="false" ht="13.5" hidden="false" customHeight="false" outlineLevel="0" collapsed="false">
      <c r="A2244" s="401" t="s">
        <v>8575</v>
      </c>
      <c r="B2244" s="401" t="s">
        <v>8576</v>
      </c>
      <c r="C2244" s="401" t="s">
        <v>8670</v>
      </c>
      <c r="D2244" s="401" t="s">
        <v>8671</v>
      </c>
      <c r="E2244" s="402"/>
      <c r="F2244" s="401"/>
      <c r="G2244" s="401" t="n">
        <v>92478</v>
      </c>
      <c r="H2244" s="401" t="s">
        <v>8732</v>
      </c>
      <c r="I2244" s="401" t="s">
        <v>99</v>
      </c>
      <c r="J2244" s="401" t="s">
        <v>6476</v>
      </c>
      <c r="K2244" s="402" t="n">
        <v>232.14</v>
      </c>
      <c r="L2244" s="401" t="s">
        <v>6405</v>
      </c>
    </row>
    <row r="2245" customFormat="false" ht="13.5" hidden="false" customHeight="false" outlineLevel="0" collapsed="false">
      <c r="A2245" s="401" t="s">
        <v>8575</v>
      </c>
      <c r="B2245" s="401" t="s">
        <v>8576</v>
      </c>
      <c r="C2245" s="401" t="s">
        <v>8670</v>
      </c>
      <c r="D2245" s="401" t="s">
        <v>8671</v>
      </c>
      <c r="E2245" s="402"/>
      <c r="F2245" s="401"/>
      <c r="G2245" s="401" t="n">
        <v>92479</v>
      </c>
      <c r="H2245" s="401" t="s">
        <v>8733</v>
      </c>
      <c r="I2245" s="401" t="s">
        <v>99</v>
      </c>
      <c r="J2245" s="401" t="s">
        <v>6476</v>
      </c>
      <c r="K2245" s="402" t="n">
        <v>70.83</v>
      </c>
      <c r="L2245" s="401" t="s">
        <v>6405</v>
      </c>
    </row>
    <row r="2246" customFormat="false" ht="13.5" hidden="false" customHeight="false" outlineLevel="0" collapsed="false">
      <c r="A2246" s="401" t="s">
        <v>8575</v>
      </c>
      <c r="B2246" s="401" t="s">
        <v>8576</v>
      </c>
      <c r="C2246" s="401" t="s">
        <v>8670</v>
      </c>
      <c r="D2246" s="401" t="s">
        <v>8671</v>
      </c>
      <c r="E2246" s="402"/>
      <c r="F2246" s="401"/>
      <c r="G2246" s="401" t="n">
        <v>92480</v>
      </c>
      <c r="H2246" s="401" t="s">
        <v>8734</v>
      </c>
      <c r="I2246" s="401" t="s">
        <v>99</v>
      </c>
      <c r="J2246" s="401" t="s">
        <v>6476</v>
      </c>
      <c r="K2246" s="402" t="n">
        <v>74.95</v>
      </c>
      <c r="L2246" s="401" t="s">
        <v>6405</v>
      </c>
    </row>
    <row r="2247" customFormat="false" ht="13.5" hidden="false" customHeight="false" outlineLevel="0" collapsed="false">
      <c r="A2247" s="401" t="s">
        <v>8575</v>
      </c>
      <c r="B2247" s="401" t="s">
        <v>8576</v>
      </c>
      <c r="C2247" s="401" t="s">
        <v>8670</v>
      </c>
      <c r="D2247" s="401" t="s">
        <v>8671</v>
      </c>
      <c r="E2247" s="402"/>
      <c r="F2247" s="401"/>
      <c r="G2247" s="401" t="n">
        <v>92482</v>
      </c>
      <c r="H2247" s="401" t="s">
        <v>8735</v>
      </c>
      <c r="I2247" s="401" t="s">
        <v>99</v>
      </c>
      <c r="J2247" s="401" t="s">
        <v>6476</v>
      </c>
      <c r="K2247" s="402" t="n">
        <v>354.85</v>
      </c>
      <c r="L2247" s="401" t="s">
        <v>6405</v>
      </c>
    </row>
    <row r="2248" customFormat="false" ht="13.5" hidden="false" customHeight="false" outlineLevel="0" collapsed="false">
      <c r="A2248" s="401" t="s">
        <v>8575</v>
      </c>
      <c r="B2248" s="401" t="s">
        <v>8576</v>
      </c>
      <c r="C2248" s="401" t="s">
        <v>8670</v>
      </c>
      <c r="D2248" s="401" t="s">
        <v>8671</v>
      </c>
      <c r="E2248" s="402"/>
      <c r="F2248" s="401"/>
      <c r="G2248" s="401" t="n">
        <v>92484</v>
      </c>
      <c r="H2248" s="401" t="s">
        <v>8736</v>
      </c>
      <c r="I2248" s="401" t="s">
        <v>99</v>
      </c>
      <c r="J2248" s="401" t="s">
        <v>6476</v>
      </c>
      <c r="K2248" s="402" t="n">
        <v>240.54</v>
      </c>
      <c r="L2248" s="401" t="s">
        <v>6405</v>
      </c>
    </row>
    <row r="2249" customFormat="false" ht="13.5" hidden="false" customHeight="false" outlineLevel="0" collapsed="false">
      <c r="A2249" s="401" t="s">
        <v>8575</v>
      </c>
      <c r="B2249" s="401" t="s">
        <v>8576</v>
      </c>
      <c r="C2249" s="401" t="s">
        <v>8670</v>
      </c>
      <c r="D2249" s="401" t="s">
        <v>8671</v>
      </c>
      <c r="E2249" s="402"/>
      <c r="F2249" s="401"/>
      <c r="G2249" s="401" t="n">
        <v>92486</v>
      </c>
      <c r="H2249" s="401" t="s">
        <v>8737</v>
      </c>
      <c r="I2249" s="401" t="s">
        <v>99</v>
      </c>
      <c r="J2249" s="401" t="s">
        <v>6476</v>
      </c>
      <c r="K2249" s="402" t="n">
        <v>168.64</v>
      </c>
      <c r="L2249" s="401" t="s">
        <v>6405</v>
      </c>
    </row>
    <row r="2250" customFormat="false" ht="13.5" hidden="false" customHeight="false" outlineLevel="0" collapsed="false">
      <c r="A2250" s="401" t="s">
        <v>8575</v>
      </c>
      <c r="B2250" s="401" t="s">
        <v>8576</v>
      </c>
      <c r="C2250" s="401" t="s">
        <v>8670</v>
      </c>
      <c r="D2250" s="401" t="s">
        <v>8671</v>
      </c>
      <c r="E2250" s="402"/>
      <c r="F2250" s="401"/>
      <c r="G2250" s="401" t="n">
        <v>92488</v>
      </c>
      <c r="H2250" s="401" t="s">
        <v>8738</v>
      </c>
      <c r="I2250" s="401" t="s">
        <v>99</v>
      </c>
      <c r="J2250" s="401" t="s">
        <v>6404</v>
      </c>
      <c r="K2250" s="402" t="n">
        <v>116.69</v>
      </c>
      <c r="L2250" s="401" t="s">
        <v>6405</v>
      </c>
    </row>
    <row r="2251" customFormat="false" ht="13.5" hidden="false" customHeight="false" outlineLevel="0" collapsed="false">
      <c r="A2251" s="401" t="s">
        <v>8575</v>
      </c>
      <c r="B2251" s="401" t="s">
        <v>8576</v>
      </c>
      <c r="C2251" s="401" t="s">
        <v>8670</v>
      </c>
      <c r="D2251" s="401" t="s">
        <v>8671</v>
      </c>
      <c r="E2251" s="402"/>
      <c r="F2251" s="401"/>
      <c r="G2251" s="401" t="n">
        <v>92490</v>
      </c>
      <c r="H2251" s="401" t="s">
        <v>8739</v>
      </c>
      <c r="I2251" s="401" t="s">
        <v>99</v>
      </c>
      <c r="J2251" s="401" t="s">
        <v>6404</v>
      </c>
      <c r="K2251" s="402" t="n">
        <v>72.34</v>
      </c>
      <c r="L2251" s="401" t="s">
        <v>6405</v>
      </c>
    </row>
    <row r="2252" customFormat="false" ht="13.5" hidden="false" customHeight="false" outlineLevel="0" collapsed="false">
      <c r="A2252" s="401" t="s">
        <v>8575</v>
      </c>
      <c r="B2252" s="401" t="s">
        <v>8576</v>
      </c>
      <c r="C2252" s="401" t="s">
        <v>8670</v>
      </c>
      <c r="D2252" s="401" t="s">
        <v>8671</v>
      </c>
      <c r="E2252" s="402"/>
      <c r="F2252" s="401"/>
      <c r="G2252" s="401" t="n">
        <v>92492</v>
      </c>
      <c r="H2252" s="401" t="s">
        <v>8740</v>
      </c>
      <c r="I2252" s="401" t="s">
        <v>99</v>
      </c>
      <c r="J2252" s="401" t="s">
        <v>6404</v>
      </c>
      <c r="K2252" s="402" t="n">
        <v>110.88</v>
      </c>
      <c r="L2252" s="401" t="s">
        <v>6405</v>
      </c>
    </row>
    <row r="2253" customFormat="false" ht="13.5" hidden="false" customHeight="false" outlineLevel="0" collapsed="false">
      <c r="A2253" s="401" t="s">
        <v>8575</v>
      </c>
      <c r="B2253" s="401" t="s">
        <v>8576</v>
      </c>
      <c r="C2253" s="401" t="s">
        <v>8670</v>
      </c>
      <c r="D2253" s="401" t="s">
        <v>8671</v>
      </c>
      <c r="E2253" s="402"/>
      <c r="F2253" s="401"/>
      <c r="G2253" s="401" t="n">
        <v>92494</v>
      </c>
      <c r="H2253" s="401" t="s">
        <v>8741</v>
      </c>
      <c r="I2253" s="401" t="s">
        <v>99</v>
      </c>
      <c r="J2253" s="401" t="s">
        <v>6404</v>
      </c>
      <c r="K2253" s="402" t="n">
        <v>67.55</v>
      </c>
      <c r="L2253" s="401" t="s">
        <v>6405</v>
      </c>
    </row>
    <row r="2254" customFormat="false" ht="13.5" hidden="false" customHeight="false" outlineLevel="0" collapsed="false">
      <c r="A2254" s="401" t="s">
        <v>8575</v>
      </c>
      <c r="B2254" s="401" t="s">
        <v>8576</v>
      </c>
      <c r="C2254" s="401" t="s">
        <v>8670</v>
      </c>
      <c r="D2254" s="401" t="s">
        <v>8671</v>
      </c>
      <c r="E2254" s="402"/>
      <c r="F2254" s="401"/>
      <c r="G2254" s="401" t="n">
        <v>92496</v>
      </c>
      <c r="H2254" s="401" t="s">
        <v>8742</v>
      </c>
      <c r="I2254" s="401" t="s">
        <v>99</v>
      </c>
      <c r="J2254" s="401" t="s">
        <v>6404</v>
      </c>
      <c r="K2254" s="402" t="n">
        <v>106.09</v>
      </c>
      <c r="L2254" s="401" t="s">
        <v>6405</v>
      </c>
    </row>
    <row r="2255" customFormat="false" ht="13.5" hidden="false" customHeight="false" outlineLevel="0" collapsed="false">
      <c r="A2255" s="401" t="s">
        <v>8575</v>
      </c>
      <c r="B2255" s="401" t="s">
        <v>8576</v>
      </c>
      <c r="C2255" s="401" t="s">
        <v>8670</v>
      </c>
      <c r="D2255" s="401" t="s">
        <v>8671</v>
      </c>
      <c r="E2255" s="402"/>
      <c r="F2255" s="401"/>
      <c r="G2255" s="401" t="n">
        <v>92498</v>
      </c>
      <c r="H2255" s="401" t="s">
        <v>8743</v>
      </c>
      <c r="I2255" s="401" t="s">
        <v>99</v>
      </c>
      <c r="J2255" s="401" t="s">
        <v>6404</v>
      </c>
      <c r="K2255" s="402" t="n">
        <v>63.65</v>
      </c>
      <c r="L2255" s="401" t="s">
        <v>6405</v>
      </c>
    </row>
    <row r="2256" customFormat="false" ht="13.5" hidden="false" customHeight="false" outlineLevel="0" collapsed="false">
      <c r="A2256" s="401" t="s">
        <v>8575</v>
      </c>
      <c r="B2256" s="401" t="s">
        <v>8576</v>
      </c>
      <c r="C2256" s="401" t="s">
        <v>8670</v>
      </c>
      <c r="D2256" s="401" t="s">
        <v>8671</v>
      </c>
      <c r="E2256" s="402"/>
      <c r="F2256" s="401"/>
      <c r="G2256" s="401" t="n">
        <v>92500</v>
      </c>
      <c r="H2256" s="401" t="s">
        <v>8744</v>
      </c>
      <c r="I2256" s="401" t="s">
        <v>99</v>
      </c>
      <c r="J2256" s="401" t="s">
        <v>6404</v>
      </c>
      <c r="K2256" s="402" t="n">
        <v>102.39</v>
      </c>
      <c r="L2256" s="401" t="s">
        <v>6405</v>
      </c>
    </row>
    <row r="2257" customFormat="false" ht="13.5" hidden="false" customHeight="false" outlineLevel="0" collapsed="false">
      <c r="A2257" s="401" t="s">
        <v>8575</v>
      </c>
      <c r="B2257" s="401" t="s">
        <v>8576</v>
      </c>
      <c r="C2257" s="401" t="s">
        <v>8670</v>
      </c>
      <c r="D2257" s="401" t="s">
        <v>8671</v>
      </c>
      <c r="E2257" s="402"/>
      <c r="F2257" s="401"/>
      <c r="G2257" s="401" t="n">
        <v>92502</v>
      </c>
      <c r="H2257" s="401" t="s">
        <v>8745</v>
      </c>
      <c r="I2257" s="401" t="s">
        <v>99</v>
      </c>
      <c r="J2257" s="401" t="s">
        <v>6404</v>
      </c>
      <c r="K2257" s="402" t="n">
        <v>60.8</v>
      </c>
      <c r="L2257" s="401" t="s">
        <v>6405</v>
      </c>
    </row>
    <row r="2258" customFormat="false" ht="13.5" hidden="false" customHeight="false" outlineLevel="0" collapsed="false">
      <c r="A2258" s="401" t="s">
        <v>8575</v>
      </c>
      <c r="B2258" s="401" t="s">
        <v>8576</v>
      </c>
      <c r="C2258" s="401" t="s">
        <v>8670</v>
      </c>
      <c r="D2258" s="401" t="s">
        <v>8671</v>
      </c>
      <c r="E2258" s="402"/>
      <c r="F2258" s="401"/>
      <c r="G2258" s="401" t="n">
        <v>92504</v>
      </c>
      <c r="H2258" s="401" t="s">
        <v>8746</v>
      </c>
      <c r="I2258" s="401" t="s">
        <v>99</v>
      </c>
      <c r="J2258" s="401" t="s">
        <v>6404</v>
      </c>
      <c r="K2258" s="402" t="n">
        <v>64.19</v>
      </c>
      <c r="L2258" s="401" t="s">
        <v>6405</v>
      </c>
    </row>
    <row r="2259" customFormat="false" ht="13.5" hidden="false" customHeight="false" outlineLevel="0" collapsed="false">
      <c r="A2259" s="401" t="s">
        <v>8575</v>
      </c>
      <c r="B2259" s="401" t="s">
        <v>8576</v>
      </c>
      <c r="C2259" s="401" t="s">
        <v>8670</v>
      </c>
      <c r="D2259" s="401" t="s">
        <v>8671</v>
      </c>
      <c r="E2259" s="402"/>
      <c r="F2259" s="401"/>
      <c r="G2259" s="401" t="n">
        <v>92506</v>
      </c>
      <c r="H2259" s="401" t="s">
        <v>8747</v>
      </c>
      <c r="I2259" s="401" t="s">
        <v>99</v>
      </c>
      <c r="J2259" s="401" t="s">
        <v>6404</v>
      </c>
      <c r="K2259" s="402" t="n">
        <v>55.49</v>
      </c>
      <c r="L2259" s="401" t="s">
        <v>6405</v>
      </c>
    </row>
    <row r="2260" customFormat="false" ht="13.5" hidden="false" customHeight="false" outlineLevel="0" collapsed="false">
      <c r="A2260" s="401" t="s">
        <v>8575</v>
      </c>
      <c r="B2260" s="401" t="s">
        <v>8576</v>
      </c>
      <c r="C2260" s="401" t="s">
        <v>8670</v>
      </c>
      <c r="D2260" s="401" t="s">
        <v>8671</v>
      </c>
      <c r="E2260" s="402"/>
      <c r="F2260" s="401"/>
      <c r="G2260" s="401" t="n">
        <v>92508</v>
      </c>
      <c r="H2260" s="401" t="s">
        <v>8748</v>
      </c>
      <c r="I2260" s="401" t="s">
        <v>99</v>
      </c>
      <c r="J2260" s="401" t="s">
        <v>6404</v>
      </c>
      <c r="K2260" s="402" t="n">
        <v>118.13</v>
      </c>
      <c r="L2260" s="401" t="s">
        <v>6405</v>
      </c>
    </row>
    <row r="2261" customFormat="false" ht="13.5" hidden="false" customHeight="false" outlineLevel="0" collapsed="false">
      <c r="A2261" s="401" t="s">
        <v>8575</v>
      </c>
      <c r="B2261" s="401" t="s">
        <v>8576</v>
      </c>
      <c r="C2261" s="401" t="s">
        <v>8670</v>
      </c>
      <c r="D2261" s="401" t="s">
        <v>8671</v>
      </c>
      <c r="E2261" s="402"/>
      <c r="F2261" s="401"/>
      <c r="G2261" s="401" t="n">
        <v>92510</v>
      </c>
      <c r="H2261" s="401" t="s">
        <v>8749</v>
      </c>
      <c r="I2261" s="401" t="s">
        <v>99</v>
      </c>
      <c r="J2261" s="401" t="s">
        <v>6404</v>
      </c>
      <c r="K2261" s="402" t="n">
        <v>72</v>
      </c>
      <c r="L2261" s="401" t="s">
        <v>6405</v>
      </c>
    </row>
    <row r="2262" customFormat="false" ht="13.5" hidden="false" customHeight="false" outlineLevel="0" collapsed="false">
      <c r="A2262" s="401" t="s">
        <v>8575</v>
      </c>
      <c r="B2262" s="401" t="s">
        <v>8576</v>
      </c>
      <c r="C2262" s="401" t="s">
        <v>8670</v>
      </c>
      <c r="D2262" s="401" t="s">
        <v>8671</v>
      </c>
      <c r="E2262" s="402"/>
      <c r="F2262" s="401"/>
      <c r="G2262" s="401" t="n">
        <v>92512</v>
      </c>
      <c r="H2262" s="401" t="s">
        <v>8750</v>
      </c>
      <c r="I2262" s="401" t="s">
        <v>99</v>
      </c>
      <c r="J2262" s="401" t="s">
        <v>6404</v>
      </c>
      <c r="K2262" s="402" t="n">
        <v>100.18</v>
      </c>
      <c r="L2262" s="401" t="s">
        <v>6405</v>
      </c>
    </row>
    <row r="2263" customFormat="false" ht="13.5" hidden="false" customHeight="false" outlineLevel="0" collapsed="false">
      <c r="A2263" s="401" t="s">
        <v>8575</v>
      </c>
      <c r="B2263" s="401" t="s">
        <v>8576</v>
      </c>
      <c r="C2263" s="401" t="s">
        <v>8670</v>
      </c>
      <c r="D2263" s="401" t="s">
        <v>8671</v>
      </c>
      <c r="E2263" s="402"/>
      <c r="F2263" s="401"/>
      <c r="G2263" s="401" t="n">
        <v>92514</v>
      </c>
      <c r="H2263" s="401" t="s">
        <v>8751</v>
      </c>
      <c r="I2263" s="401" t="s">
        <v>99</v>
      </c>
      <c r="J2263" s="401" t="s">
        <v>6404</v>
      </c>
      <c r="K2263" s="402" t="n">
        <v>55.16</v>
      </c>
      <c r="L2263" s="401" t="s">
        <v>6405</v>
      </c>
    </row>
    <row r="2264" customFormat="false" ht="13.5" hidden="false" customHeight="false" outlineLevel="0" collapsed="false">
      <c r="A2264" s="401" t="s">
        <v>8575</v>
      </c>
      <c r="B2264" s="401" t="s">
        <v>8576</v>
      </c>
      <c r="C2264" s="401" t="s">
        <v>8670</v>
      </c>
      <c r="D2264" s="401" t="s">
        <v>8671</v>
      </c>
      <c r="E2264" s="402"/>
      <c r="F2264" s="401"/>
      <c r="G2264" s="401" t="n">
        <v>92515</v>
      </c>
      <c r="H2264" s="401" t="s">
        <v>8752</v>
      </c>
      <c r="I2264" s="401" t="s">
        <v>99</v>
      </c>
      <c r="J2264" s="401" t="s">
        <v>6404</v>
      </c>
      <c r="K2264" s="402" t="n">
        <v>91.5</v>
      </c>
      <c r="L2264" s="401" t="s">
        <v>6405</v>
      </c>
    </row>
    <row r="2265" customFormat="false" ht="13.5" hidden="false" customHeight="false" outlineLevel="0" collapsed="false">
      <c r="A2265" s="401" t="s">
        <v>8575</v>
      </c>
      <c r="B2265" s="401" t="s">
        <v>8576</v>
      </c>
      <c r="C2265" s="401" t="s">
        <v>8670</v>
      </c>
      <c r="D2265" s="401" t="s">
        <v>8671</v>
      </c>
      <c r="E2265" s="402"/>
      <c r="F2265" s="401"/>
      <c r="G2265" s="401" t="n">
        <v>92518</v>
      </c>
      <c r="H2265" s="401" t="s">
        <v>8753</v>
      </c>
      <c r="I2265" s="401" t="s">
        <v>99</v>
      </c>
      <c r="J2265" s="401" t="s">
        <v>6404</v>
      </c>
      <c r="K2265" s="402" t="n">
        <v>47.53</v>
      </c>
      <c r="L2265" s="401" t="s">
        <v>6405</v>
      </c>
    </row>
    <row r="2266" customFormat="false" ht="13.5" hidden="false" customHeight="false" outlineLevel="0" collapsed="false">
      <c r="A2266" s="401" t="s">
        <v>8575</v>
      </c>
      <c r="B2266" s="401" t="s">
        <v>8576</v>
      </c>
      <c r="C2266" s="401" t="s">
        <v>8670</v>
      </c>
      <c r="D2266" s="401" t="s">
        <v>8671</v>
      </c>
      <c r="E2266" s="402"/>
      <c r="F2266" s="401"/>
      <c r="G2266" s="401" t="n">
        <v>92520</v>
      </c>
      <c r="H2266" s="401" t="s">
        <v>8754</v>
      </c>
      <c r="I2266" s="401" t="s">
        <v>99</v>
      </c>
      <c r="J2266" s="401" t="s">
        <v>6404</v>
      </c>
      <c r="K2266" s="402" t="n">
        <v>85.98</v>
      </c>
      <c r="L2266" s="401" t="s">
        <v>6405</v>
      </c>
    </row>
    <row r="2267" customFormat="false" ht="13.5" hidden="false" customHeight="false" outlineLevel="0" collapsed="false">
      <c r="A2267" s="401" t="s">
        <v>8575</v>
      </c>
      <c r="B2267" s="401" t="s">
        <v>8576</v>
      </c>
      <c r="C2267" s="401" t="s">
        <v>8670</v>
      </c>
      <c r="D2267" s="401" t="s">
        <v>8671</v>
      </c>
      <c r="E2267" s="402"/>
      <c r="F2267" s="401"/>
      <c r="G2267" s="401" t="n">
        <v>92522</v>
      </c>
      <c r="H2267" s="401" t="s">
        <v>8755</v>
      </c>
      <c r="I2267" s="401" t="s">
        <v>99</v>
      </c>
      <c r="J2267" s="401" t="s">
        <v>6404</v>
      </c>
      <c r="K2267" s="402" t="n">
        <v>42.97</v>
      </c>
      <c r="L2267" s="401" t="s">
        <v>6405</v>
      </c>
    </row>
    <row r="2268" customFormat="false" ht="13.5" hidden="false" customHeight="false" outlineLevel="0" collapsed="false">
      <c r="A2268" s="401" t="s">
        <v>8575</v>
      </c>
      <c r="B2268" s="401" t="s">
        <v>8576</v>
      </c>
      <c r="C2268" s="401" t="s">
        <v>8670</v>
      </c>
      <c r="D2268" s="401" t="s">
        <v>8671</v>
      </c>
      <c r="E2268" s="402"/>
      <c r="F2268" s="401"/>
      <c r="G2268" s="401" t="n">
        <v>92524</v>
      </c>
      <c r="H2268" s="401" t="s">
        <v>8756</v>
      </c>
      <c r="I2268" s="401" t="s">
        <v>99</v>
      </c>
      <c r="J2268" s="401" t="s">
        <v>6404</v>
      </c>
      <c r="K2268" s="402" t="n">
        <v>86.04</v>
      </c>
      <c r="L2268" s="401" t="s">
        <v>6405</v>
      </c>
    </row>
    <row r="2269" customFormat="false" ht="13.5" hidden="false" customHeight="false" outlineLevel="0" collapsed="false">
      <c r="A2269" s="401" t="s">
        <v>8575</v>
      </c>
      <c r="B2269" s="401" t="s">
        <v>8576</v>
      </c>
      <c r="C2269" s="401" t="s">
        <v>8670</v>
      </c>
      <c r="D2269" s="401" t="s">
        <v>8671</v>
      </c>
      <c r="E2269" s="402"/>
      <c r="F2269" s="401"/>
      <c r="G2269" s="401" t="n">
        <v>92526</v>
      </c>
      <c r="H2269" s="401" t="s">
        <v>260</v>
      </c>
      <c r="I2269" s="401" t="s">
        <v>99</v>
      </c>
      <c r="J2269" s="401" t="s">
        <v>6404</v>
      </c>
      <c r="K2269" s="402" t="n">
        <v>43.92</v>
      </c>
      <c r="L2269" s="401" t="s">
        <v>6405</v>
      </c>
    </row>
    <row r="2270" customFormat="false" ht="13.5" hidden="false" customHeight="false" outlineLevel="0" collapsed="false">
      <c r="A2270" s="401" t="s">
        <v>8575</v>
      </c>
      <c r="B2270" s="401" t="s">
        <v>8576</v>
      </c>
      <c r="C2270" s="401" t="s">
        <v>8670</v>
      </c>
      <c r="D2270" s="401" t="s">
        <v>8671</v>
      </c>
      <c r="E2270" s="402"/>
      <c r="F2270" s="401"/>
      <c r="G2270" s="401" t="n">
        <v>92528</v>
      </c>
      <c r="H2270" s="401" t="s">
        <v>8757</v>
      </c>
      <c r="I2270" s="401" t="s">
        <v>99</v>
      </c>
      <c r="J2270" s="401" t="s">
        <v>6404</v>
      </c>
      <c r="K2270" s="402" t="n">
        <v>82.55</v>
      </c>
      <c r="L2270" s="401" t="s">
        <v>6405</v>
      </c>
    </row>
    <row r="2271" customFormat="false" ht="13.5" hidden="false" customHeight="false" outlineLevel="0" collapsed="false">
      <c r="A2271" s="401" t="s">
        <v>8575</v>
      </c>
      <c r="B2271" s="401" t="s">
        <v>8576</v>
      </c>
      <c r="C2271" s="401" t="s">
        <v>8670</v>
      </c>
      <c r="D2271" s="401" t="s">
        <v>8671</v>
      </c>
      <c r="E2271" s="402"/>
      <c r="F2271" s="401"/>
      <c r="G2271" s="401" t="n">
        <v>92530</v>
      </c>
      <c r="H2271" s="401" t="s">
        <v>8758</v>
      </c>
      <c r="I2271" s="401" t="s">
        <v>99</v>
      </c>
      <c r="J2271" s="401" t="s">
        <v>6404</v>
      </c>
      <c r="K2271" s="402" t="n">
        <v>41.27</v>
      </c>
      <c r="L2271" s="401" t="s">
        <v>6405</v>
      </c>
    </row>
    <row r="2272" customFormat="false" ht="13.5" hidden="false" customHeight="false" outlineLevel="0" collapsed="false">
      <c r="A2272" s="401" t="s">
        <v>8575</v>
      </c>
      <c r="B2272" s="401" t="s">
        <v>8576</v>
      </c>
      <c r="C2272" s="401" t="s">
        <v>8670</v>
      </c>
      <c r="D2272" s="401" t="s">
        <v>8671</v>
      </c>
      <c r="E2272" s="402"/>
      <c r="F2272" s="401"/>
      <c r="G2272" s="401" t="n">
        <v>92532</v>
      </c>
      <c r="H2272" s="401" t="s">
        <v>8759</v>
      </c>
      <c r="I2272" s="401" t="s">
        <v>99</v>
      </c>
      <c r="J2272" s="401" t="s">
        <v>6404</v>
      </c>
      <c r="K2272" s="402" t="n">
        <v>79.58</v>
      </c>
      <c r="L2272" s="401" t="s">
        <v>6405</v>
      </c>
    </row>
    <row r="2273" customFormat="false" ht="13.5" hidden="false" customHeight="false" outlineLevel="0" collapsed="false">
      <c r="A2273" s="401" t="s">
        <v>8575</v>
      </c>
      <c r="B2273" s="401" t="s">
        <v>8576</v>
      </c>
      <c r="C2273" s="401" t="s">
        <v>8670</v>
      </c>
      <c r="D2273" s="401" t="s">
        <v>8671</v>
      </c>
      <c r="E2273" s="402"/>
      <c r="F2273" s="401"/>
      <c r="G2273" s="401" t="n">
        <v>92534</v>
      </c>
      <c r="H2273" s="401" t="s">
        <v>8760</v>
      </c>
      <c r="I2273" s="401" t="s">
        <v>99</v>
      </c>
      <c r="J2273" s="401" t="s">
        <v>6404</v>
      </c>
      <c r="K2273" s="402" t="n">
        <v>39.04</v>
      </c>
      <c r="L2273" s="401" t="s">
        <v>6405</v>
      </c>
    </row>
    <row r="2274" customFormat="false" ht="13.5" hidden="false" customHeight="false" outlineLevel="0" collapsed="false">
      <c r="A2274" s="401" t="s">
        <v>8575</v>
      </c>
      <c r="B2274" s="401" t="s">
        <v>8576</v>
      </c>
      <c r="C2274" s="401" t="s">
        <v>8670</v>
      </c>
      <c r="D2274" s="401" t="s">
        <v>8671</v>
      </c>
      <c r="E2274" s="402"/>
      <c r="F2274" s="401"/>
      <c r="G2274" s="401" t="n">
        <v>92536</v>
      </c>
      <c r="H2274" s="401" t="s">
        <v>8761</v>
      </c>
      <c r="I2274" s="401" t="s">
        <v>99</v>
      </c>
      <c r="J2274" s="401" t="s">
        <v>6404</v>
      </c>
      <c r="K2274" s="402" t="n">
        <v>73.74</v>
      </c>
      <c r="L2274" s="401" t="s">
        <v>6405</v>
      </c>
    </row>
    <row r="2275" customFormat="false" ht="13.5" hidden="false" customHeight="false" outlineLevel="0" collapsed="false">
      <c r="A2275" s="401" t="s">
        <v>8575</v>
      </c>
      <c r="B2275" s="401" t="s">
        <v>8576</v>
      </c>
      <c r="C2275" s="401" t="s">
        <v>8670</v>
      </c>
      <c r="D2275" s="401" t="s">
        <v>8671</v>
      </c>
      <c r="E2275" s="402"/>
      <c r="F2275" s="401"/>
      <c r="G2275" s="401" t="n">
        <v>92538</v>
      </c>
      <c r="H2275" s="401" t="s">
        <v>8762</v>
      </c>
      <c r="I2275" s="401" t="s">
        <v>99</v>
      </c>
      <c r="J2275" s="401" t="s">
        <v>6404</v>
      </c>
      <c r="K2275" s="402" t="n">
        <v>34.54</v>
      </c>
      <c r="L2275" s="401" t="s">
        <v>6405</v>
      </c>
    </row>
    <row r="2276" customFormat="false" ht="13.5" hidden="false" customHeight="false" outlineLevel="0" collapsed="false">
      <c r="A2276" s="401" t="s">
        <v>8575</v>
      </c>
      <c r="B2276" s="401" t="s">
        <v>8576</v>
      </c>
      <c r="C2276" s="401" t="s">
        <v>8670</v>
      </c>
      <c r="D2276" s="401" t="s">
        <v>8671</v>
      </c>
      <c r="E2276" s="402"/>
      <c r="F2276" s="401"/>
      <c r="G2276" s="401" t="n">
        <v>96252</v>
      </c>
      <c r="H2276" s="401" t="s">
        <v>8763</v>
      </c>
      <c r="I2276" s="401" t="s">
        <v>99</v>
      </c>
      <c r="J2276" s="401" t="s">
        <v>6476</v>
      </c>
      <c r="K2276" s="402" t="n">
        <v>265.35</v>
      </c>
      <c r="L2276" s="401" t="s">
        <v>6405</v>
      </c>
    </row>
    <row r="2277" customFormat="false" ht="13.5" hidden="false" customHeight="false" outlineLevel="0" collapsed="false">
      <c r="A2277" s="401" t="s">
        <v>8575</v>
      </c>
      <c r="B2277" s="401" t="s">
        <v>8576</v>
      </c>
      <c r="C2277" s="401" t="s">
        <v>8670</v>
      </c>
      <c r="D2277" s="401" t="s">
        <v>8671</v>
      </c>
      <c r="E2277" s="402"/>
      <c r="F2277" s="401"/>
      <c r="G2277" s="401" t="n">
        <v>96257</v>
      </c>
      <c r="H2277" s="401" t="s">
        <v>8764</v>
      </c>
      <c r="I2277" s="401" t="s">
        <v>99</v>
      </c>
      <c r="J2277" s="401" t="s">
        <v>6476</v>
      </c>
      <c r="K2277" s="402" t="n">
        <v>208.71</v>
      </c>
      <c r="L2277" s="401" t="s">
        <v>6405</v>
      </c>
    </row>
    <row r="2278" customFormat="false" ht="13.5" hidden="false" customHeight="false" outlineLevel="0" collapsed="false">
      <c r="A2278" s="401" t="s">
        <v>8575</v>
      </c>
      <c r="B2278" s="401" t="s">
        <v>8576</v>
      </c>
      <c r="C2278" s="401" t="s">
        <v>8670</v>
      </c>
      <c r="D2278" s="401" t="s">
        <v>8671</v>
      </c>
      <c r="E2278" s="402"/>
      <c r="F2278" s="401"/>
      <c r="G2278" s="401" t="n">
        <v>96258</v>
      </c>
      <c r="H2278" s="401" t="s">
        <v>8765</v>
      </c>
      <c r="I2278" s="401" t="s">
        <v>99</v>
      </c>
      <c r="J2278" s="401" t="s">
        <v>6476</v>
      </c>
      <c r="K2278" s="402" t="n">
        <v>196.69</v>
      </c>
      <c r="L2278" s="401" t="s">
        <v>6405</v>
      </c>
    </row>
    <row r="2279" customFormat="false" ht="13.5" hidden="false" customHeight="false" outlineLevel="0" collapsed="false">
      <c r="A2279" s="401" t="s">
        <v>8575</v>
      </c>
      <c r="B2279" s="401" t="s">
        <v>8576</v>
      </c>
      <c r="C2279" s="401" t="s">
        <v>8670</v>
      </c>
      <c r="D2279" s="401" t="s">
        <v>8671</v>
      </c>
      <c r="E2279" s="402"/>
      <c r="F2279" s="401"/>
      <c r="G2279" s="401" t="n">
        <v>96259</v>
      </c>
      <c r="H2279" s="401" t="s">
        <v>8766</v>
      </c>
      <c r="I2279" s="401" t="s">
        <v>99</v>
      </c>
      <c r="J2279" s="401" t="s">
        <v>6476</v>
      </c>
      <c r="K2279" s="402" t="n">
        <v>231.44</v>
      </c>
      <c r="L2279" s="401" t="s">
        <v>6405</v>
      </c>
    </row>
    <row r="2280" customFormat="false" ht="13.5" hidden="false" customHeight="false" outlineLevel="0" collapsed="false">
      <c r="A2280" s="401" t="s">
        <v>8575</v>
      </c>
      <c r="B2280" s="401" t="s">
        <v>8576</v>
      </c>
      <c r="C2280" s="401" t="s">
        <v>8670</v>
      </c>
      <c r="D2280" s="401" t="s">
        <v>8671</v>
      </c>
      <c r="E2280" s="402"/>
      <c r="F2280" s="401"/>
      <c r="G2280" s="401" t="n">
        <v>96529</v>
      </c>
      <c r="H2280" s="401" t="s">
        <v>8767</v>
      </c>
      <c r="I2280" s="401" t="s">
        <v>99</v>
      </c>
      <c r="J2280" s="401" t="s">
        <v>6476</v>
      </c>
      <c r="K2280" s="402" t="n">
        <v>362.36</v>
      </c>
      <c r="L2280" s="401" t="s">
        <v>6405</v>
      </c>
    </row>
    <row r="2281" customFormat="false" ht="13.5" hidden="false" customHeight="false" outlineLevel="0" collapsed="false">
      <c r="A2281" s="401" t="s">
        <v>8575</v>
      </c>
      <c r="B2281" s="401" t="s">
        <v>8576</v>
      </c>
      <c r="C2281" s="401" t="s">
        <v>8670</v>
      </c>
      <c r="D2281" s="401" t="s">
        <v>8671</v>
      </c>
      <c r="E2281" s="402"/>
      <c r="F2281" s="401"/>
      <c r="G2281" s="401" t="n">
        <v>96530</v>
      </c>
      <c r="H2281" s="401" t="s">
        <v>8768</v>
      </c>
      <c r="I2281" s="401" t="s">
        <v>99</v>
      </c>
      <c r="J2281" s="401" t="s">
        <v>6476</v>
      </c>
      <c r="K2281" s="402" t="n">
        <v>204.66</v>
      </c>
      <c r="L2281" s="401" t="s">
        <v>6405</v>
      </c>
    </row>
    <row r="2282" customFormat="false" ht="13.5" hidden="false" customHeight="false" outlineLevel="0" collapsed="false">
      <c r="A2282" s="401" t="s">
        <v>8575</v>
      </c>
      <c r="B2282" s="401" t="s">
        <v>8576</v>
      </c>
      <c r="C2282" s="401" t="s">
        <v>8670</v>
      </c>
      <c r="D2282" s="401" t="s">
        <v>8671</v>
      </c>
      <c r="E2282" s="402"/>
      <c r="F2282" s="401"/>
      <c r="G2282" s="401" t="n">
        <v>96531</v>
      </c>
      <c r="H2282" s="401" t="s">
        <v>8769</v>
      </c>
      <c r="I2282" s="401" t="s">
        <v>99</v>
      </c>
      <c r="J2282" s="401" t="s">
        <v>6476</v>
      </c>
      <c r="K2282" s="402" t="n">
        <v>138.37</v>
      </c>
      <c r="L2282" s="401" t="s">
        <v>6405</v>
      </c>
    </row>
    <row r="2283" customFormat="false" ht="13.5" hidden="false" customHeight="false" outlineLevel="0" collapsed="false">
      <c r="A2283" s="401" t="s">
        <v>8575</v>
      </c>
      <c r="B2283" s="401" t="s">
        <v>8576</v>
      </c>
      <c r="C2283" s="401" t="s">
        <v>8670</v>
      </c>
      <c r="D2283" s="401" t="s">
        <v>8671</v>
      </c>
      <c r="E2283" s="402"/>
      <c r="F2283" s="401"/>
      <c r="G2283" s="401" t="n">
        <v>96532</v>
      </c>
      <c r="H2283" s="401" t="s">
        <v>8770</v>
      </c>
      <c r="I2283" s="401" t="s">
        <v>99</v>
      </c>
      <c r="J2283" s="401" t="s">
        <v>6476</v>
      </c>
      <c r="K2283" s="402" t="n">
        <v>225.14</v>
      </c>
      <c r="L2283" s="401" t="s">
        <v>6405</v>
      </c>
    </row>
    <row r="2284" customFormat="false" ht="13.5" hidden="false" customHeight="false" outlineLevel="0" collapsed="false">
      <c r="A2284" s="401" t="s">
        <v>8575</v>
      </c>
      <c r="B2284" s="401" t="s">
        <v>8576</v>
      </c>
      <c r="C2284" s="401" t="s">
        <v>8670</v>
      </c>
      <c r="D2284" s="401" t="s">
        <v>8671</v>
      </c>
      <c r="E2284" s="402"/>
      <c r="F2284" s="401"/>
      <c r="G2284" s="401" t="n">
        <v>96533</v>
      </c>
      <c r="H2284" s="401" t="s">
        <v>8771</v>
      </c>
      <c r="I2284" s="401" t="s">
        <v>99</v>
      </c>
      <c r="J2284" s="401" t="s">
        <v>6476</v>
      </c>
      <c r="K2284" s="402" t="n">
        <v>123.52</v>
      </c>
      <c r="L2284" s="401" t="s">
        <v>6405</v>
      </c>
    </row>
    <row r="2285" customFormat="false" ht="13.5" hidden="false" customHeight="false" outlineLevel="0" collapsed="false">
      <c r="A2285" s="401" t="s">
        <v>8575</v>
      </c>
      <c r="B2285" s="401" t="s">
        <v>8576</v>
      </c>
      <c r="C2285" s="401" t="s">
        <v>8670</v>
      </c>
      <c r="D2285" s="401" t="s">
        <v>8671</v>
      </c>
      <c r="E2285" s="402"/>
      <c r="F2285" s="401"/>
      <c r="G2285" s="401" t="n">
        <v>96534</v>
      </c>
      <c r="H2285" s="401" t="s">
        <v>181</v>
      </c>
      <c r="I2285" s="401" t="s">
        <v>99</v>
      </c>
      <c r="J2285" s="401" t="s">
        <v>6476</v>
      </c>
      <c r="K2285" s="402" t="n">
        <v>93.51</v>
      </c>
      <c r="L2285" s="401" t="s">
        <v>6405</v>
      </c>
    </row>
    <row r="2286" customFormat="false" ht="13.5" hidden="false" customHeight="false" outlineLevel="0" collapsed="false">
      <c r="A2286" s="401" t="s">
        <v>8575</v>
      </c>
      <c r="B2286" s="401" t="s">
        <v>8576</v>
      </c>
      <c r="C2286" s="401" t="s">
        <v>8670</v>
      </c>
      <c r="D2286" s="401" t="s">
        <v>8671</v>
      </c>
      <c r="E2286" s="402"/>
      <c r="F2286" s="401"/>
      <c r="G2286" s="401" t="n">
        <v>96535</v>
      </c>
      <c r="H2286" s="401" t="s">
        <v>8772</v>
      </c>
      <c r="I2286" s="401" t="s">
        <v>99</v>
      </c>
      <c r="J2286" s="401" t="s">
        <v>6476</v>
      </c>
      <c r="K2286" s="402" t="n">
        <v>153.69</v>
      </c>
      <c r="L2286" s="401" t="s">
        <v>6405</v>
      </c>
    </row>
    <row r="2287" customFormat="false" ht="13.5" hidden="false" customHeight="false" outlineLevel="0" collapsed="false">
      <c r="A2287" s="401" t="s">
        <v>8575</v>
      </c>
      <c r="B2287" s="401" t="s">
        <v>8576</v>
      </c>
      <c r="C2287" s="401" t="s">
        <v>8670</v>
      </c>
      <c r="D2287" s="401" t="s">
        <v>8671</v>
      </c>
      <c r="E2287" s="402"/>
      <c r="F2287" s="401"/>
      <c r="G2287" s="401" t="n">
        <v>96536</v>
      </c>
      <c r="H2287" s="401" t="s">
        <v>201</v>
      </c>
      <c r="I2287" s="401" t="s">
        <v>99</v>
      </c>
      <c r="J2287" s="401" t="s">
        <v>6476</v>
      </c>
      <c r="K2287" s="402" t="n">
        <v>81.28</v>
      </c>
      <c r="L2287" s="401" t="s">
        <v>6405</v>
      </c>
    </row>
    <row r="2288" customFormat="false" ht="13.5" hidden="false" customHeight="false" outlineLevel="0" collapsed="false">
      <c r="A2288" s="401" t="s">
        <v>8575</v>
      </c>
      <c r="B2288" s="401" t="s">
        <v>8576</v>
      </c>
      <c r="C2288" s="401" t="s">
        <v>8670</v>
      </c>
      <c r="D2288" s="401" t="s">
        <v>8671</v>
      </c>
      <c r="E2288" s="402"/>
      <c r="F2288" s="401"/>
      <c r="G2288" s="401" t="n">
        <v>96537</v>
      </c>
      <c r="H2288" s="401" t="s">
        <v>8773</v>
      </c>
      <c r="I2288" s="401" t="s">
        <v>99</v>
      </c>
      <c r="J2288" s="401" t="s">
        <v>6476</v>
      </c>
      <c r="K2288" s="402" t="n">
        <v>201.86</v>
      </c>
      <c r="L2288" s="401" t="s">
        <v>6405</v>
      </c>
    </row>
    <row r="2289" customFormat="false" ht="13.5" hidden="false" customHeight="false" outlineLevel="0" collapsed="false">
      <c r="A2289" s="401" t="s">
        <v>8575</v>
      </c>
      <c r="B2289" s="401" t="s">
        <v>8576</v>
      </c>
      <c r="C2289" s="401" t="s">
        <v>8670</v>
      </c>
      <c r="D2289" s="401" t="s">
        <v>8671</v>
      </c>
      <c r="E2289" s="402"/>
      <c r="F2289" s="401"/>
      <c r="G2289" s="401" t="n">
        <v>96538</v>
      </c>
      <c r="H2289" s="401" t="s">
        <v>8774</v>
      </c>
      <c r="I2289" s="401" t="s">
        <v>99</v>
      </c>
      <c r="J2289" s="401" t="s">
        <v>6476</v>
      </c>
      <c r="K2289" s="402" t="n">
        <v>274.31</v>
      </c>
      <c r="L2289" s="401" t="s">
        <v>6405</v>
      </c>
    </row>
    <row r="2290" customFormat="false" ht="13.5" hidden="false" customHeight="false" outlineLevel="0" collapsed="false">
      <c r="A2290" s="401" t="s">
        <v>8575</v>
      </c>
      <c r="B2290" s="401" t="s">
        <v>8576</v>
      </c>
      <c r="C2290" s="401" t="s">
        <v>8670</v>
      </c>
      <c r="D2290" s="401" t="s">
        <v>8671</v>
      </c>
      <c r="E2290" s="402"/>
      <c r="F2290" s="401"/>
      <c r="G2290" s="401" t="n">
        <v>96539</v>
      </c>
      <c r="H2290" s="401" t="s">
        <v>8775</v>
      </c>
      <c r="I2290" s="401" t="s">
        <v>99</v>
      </c>
      <c r="J2290" s="401" t="s">
        <v>6476</v>
      </c>
      <c r="K2290" s="402" t="n">
        <v>128.41</v>
      </c>
      <c r="L2290" s="401" t="s">
        <v>6405</v>
      </c>
    </row>
    <row r="2291" customFormat="false" ht="13.5" hidden="false" customHeight="false" outlineLevel="0" collapsed="false">
      <c r="A2291" s="401" t="s">
        <v>8575</v>
      </c>
      <c r="B2291" s="401" t="s">
        <v>8576</v>
      </c>
      <c r="C2291" s="401" t="s">
        <v>8670</v>
      </c>
      <c r="D2291" s="401" t="s">
        <v>8671</v>
      </c>
      <c r="E2291" s="402"/>
      <c r="F2291" s="401"/>
      <c r="G2291" s="401" t="n">
        <v>96540</v>
      </c>
      <c r="H2291" s="401" t="s">
        <v>8776</v>
      </c>
      <c r="I2291" s="401" t="s">
        <v>99</v>
      </c>
      <c r="J2291" s="401" t="s">
        <v>6476</v>
      </c>
      <c r="K2291" s="402" t="n">
        <v>137.05</v>
      </c>
      <c r="L2291" s="401" t="s">
        <v>6405</v>
      </c>
    </row>
    <row r="2292" customFormat="false" ht="13.5" hidden="false" customHeight="false" outlineLevel="0" collapsed="false">
      <c r="A2292" s="401" t="s">
        <v>8575</v>
      </c>
      <c r="B2292" s="401" t="s">
        <v>8576</v>
      </c>
      <c r="C2292" s="401" t="s">
        <v>8670</v>
      </c>
      <c r="D2292" s="401" t="s">
        <v>8671</v>
      </c>
      <c r="E2292" s="402"/>
      <c r="F2292" s="401"/>
      <c r="G2292" s="401" t="n">
        <v>96541</v>
      </c>
      <c r="H2292" s="401" t="s">
        <v>8777</v>
      </c>
      <c r="I2292" s="401" t="s">
        <v>99</v>
      </c>
      <c r="J2292" s="401" t="s">
        <v>6476</v>
      </c>
      <c r="K2292" s="402" t="n">
        <v>190.74</v>
      </c>
      <c r="L2292" s="401" t="s">
        <v>6405</v>
      </c>
    </row>
    <row r="2293" customFormat="false" ht="13.5" hidden="false" customHeight="false" outlineLevel="0" collapsed="false">
      <c r="A2293" s="401" t="s">
        <v>8575</v>
      </c>
      <c r="B2293" s="401" t="s">
        <v>8576</v>
      </c>
      <c r="C2293" s="401" t="s">
        <v>8670</v>
      </c>
      <c r="D2293" s="401" t="s">
        <v>8671</v>
      </c>
      <c r="E2293" s="402"/>
      <c r="F2293" s="401"/>
      <c r="G2293" s="401" t="n">
        <v>96542</v>
      </c>
      <c r="H2293" s="401" t="s">
        <v>8778</v>
      </c>
      <c r="I2293" s="401" t="s">
        <v>99</v>
      </c>
      <c r="J2293" s="401" t="s">
        <v>6476</v>
      </c>
      <c r="K2293" s="402" t="n">
        <v>93.58</v>
      </c>
      <c r="L2293" s="401" t="s">
        <v>6405</v>
      </c>
    </row>
    <row r="2294" customFormat="false" ht="13.5" hidden="false" customHeight="false" outlineLevel="0" collapsed="false">
      <c r="A2294" s="401" t="s">
        <v>8575</v>
      </c>
      <c r="B2294" s="401" t="s">
        <v>8576</v>
      </c>
      <c r="C2294" s="401" t="s">
        <v>8670</v>
      </c>
      <c r="D2294" s="401" t="s">
        <v>8671</v>
      </c>
      <c r="E2294" s="402"/>
      <c r="F2294" s="401"/>
      <c r="G2294" s="401" t="n">
        <v>96543</v>
      </c>
      <c r="H2294" s="401" t="s">
        <v>192</v>
      </c>
      <c r="I2294" s="401" t="s">
        <v>161</v>
      </c>
      <c r="J2294" s="401" t="s">
        <v>6404</v>
      </c>
      <c r="K2294" s="402" t="n">
        <v>19.69</v>
      </c>
      <c r="L2294" s="401" t="s">
        <v>6405</v>
      </c>
    </row>
    <row r="2295" customFormat="false" ht="13.5" hidden="false" customHeight="false" outlineLevel="0" collapsed="false">
      <c r="A2295" s="401" t="s">
        <v>8575</v>
      </c>
      <c r="B2295" s="401" t="s">
        <v>8576</v>
      </c>
      <c r="C2295" s="401" t="s">
        <v>8670</v>
      </c>
      <c r="D2295" s="401" t="s">
        <v>8671</v>
      </c>
      <c r="E2295" s="402"/>
      <c r="F2295" s="401"/>
      <c r="G2295" s="401" t="n">
        <v>97747</v>
      </c>
      <c r="H2295" s="401" t="s">
        <v>8779</v>
      </c>
      <c r="I2295" s="401" t="s">
        <v>99</v>
      </c>
      <c r="J2295" s="401" t="s">
        <v>6476</v>
      </c>
      <c r="K2295" s="402" t="n">
        <v>216.33</v>
      </c>
      <c r="L2295" s="401" t="s">
        <v>6405</v>
      </c>
    </row>
    <row r="2296" customFormat="false" ht="13.5" hidden="false" customHeight="false" outlineLevel="0" collapsed="false">
      <c r="A2296" s="401" t="s">
        <v>8575</v>
      </c>
      <c r="B2296" s="401" t="s">
        <v>8576</v>
      </c>
      <c r="C2296" s="401" t="s">
        <v>8670</v>
      </c>
      <c r="D2296" s="401" t="s">
        <v>8671</v>
      </c>
      <c r="E2296" s="402"/>
      <c r="F2296" s="401"/>
      <c r="G2296" s="401" t="n">
        <v>101791</v>
      </c>
      <c r="H2296" s="401" t="s">
        <v>8780</v>
      </c>
      <c r="I2296" s="401" t="s">
        <v>82</v>
      </c>
      <c r="J2296" s="401" t="s">
        <v>6476</v>
      </c>
      <c r="K2296" s="402" t="n">
        <v>26.41</v>
      </c>
      <c r="L2296" s="401" t="s">
        <v>6405</v>
      </c>
    </row>
    <row r="2297" customFormat="false" ht="13.5" hidden="false" customHeight="false" outlineLevel="0" collapsed="false">
      <c r="A2297" s="401" t="s">
        <v>8575</v>
      </c>
      <c r="B2297" s="401" t="s">
        <v>8576</v>
      </c>
      <c r="C2297" s="401" t="s">
        <v>8670</v>
      </c>
      <c r="D2297" s="401" t="s">
        <v>8671</v>
      </c>
      <c r="E2297" s="402"/>
      <c r="F2297" s="401"/>
      <c r="G2297" s="401" t="n">
        <v>101792</v>
      </c>
      <c r="H2297" s="401" t="s">
        <v>8781</v>
      </c>
      <c r="I2297" s="401" t="s">
        <v>122</v>
      </c>
      <c r="J2297" s="401" t="s">
        <v>6476</v>
      </c>
      <c r="K2297" s="402" t="n">
        <v>16.86</v>
      </c>
      <c r="L2297" s="401" t="s">
        <v>6405</v>
      </c>
    </row>
    <row r="2298" customFormat="false" ht="13.5" hidden="false" customHeight="false" outlineLevel="0" collapsed="false">
      <c r="A2298" s="401" t="s">
        <v>8575</v>
      </c>
      <c r="B2298" s="401" t="s">
        <v>8576</v>
      </c>
      <c r="C2298" s="401" t="s">
        <v>8670</v>
      </c>
      <c r="D2298" s="401" t="s">
        <v>8671</v>
      </c>
      <c r="E2298" s="402"/>
      <c r="F2298" s="401"/>
      <c r="G2298" s="401" t="n">
        <v>101793</v>
      </c>
      <c r="H2298" s="401" t="s">
        <v>8782</v>
      </c>
      <c r="I2298" s="401" t="s">
        <v>122</v>
      </c>
      <c r="J2298" s="401" t="s">
        <v>6476</v>
      </c>
      <c r="K2298" s="402" t="n">
        <v>25.6</v>
      </c>
      <c r="L2298" s="401" t="s">
        <v>6405</v>
      </c>
    </row>
    <row r="2299" customFormat="false" ht="13.5" hidden="false" customHeight="false" outlineLevel="0" collapsed="false">
      <c r="A2299" s="401" t="s">
        <v>8575</v>
      </c>
      <c r="B2299" s="401" t="s">
        <v>8576</v>
      </c>
      <c r="C2299" s="401" t="s">
        <v>8670</v>
      </c>
      <c r="D2299" s="401" t="s">
        <v>8671</v>
      </c>
      <c r="E2299" s="402"/>
      <c r="F2299" s="401"/>
      <c r="G2299" s="401" t="n">
        <v>101969</v>
      </c>
      <c r="H2299" s="401" t="s">
        <v>8783</v>
      </c>
      <c r="I2299" s="401" t="s">
        <v>99</v>
      </c>
      <c r="J2299" s="401" t="s">
        <v>6476</v>
      </c>
      <c r="K2299" s="402" t="n">
        <v>212.09</v>
      </c>
      <c r="L2299" s="401" t="s">
        <v>6405</v>
      </c>
    </row>
    <row r="2300" customFormat="false" ht="13.5" hidden="false" customHeight="false" outlineLevel="0" collapsed="false">
      <c r="A2300" s="401" t="s">
        <v>8575</v>
      </c>
      <c r="B2300" s="401" t="s">
        <v>8576</v>
      </c>
      <c r="C2300" s="401" t="s">
        <v>8670</v>
      </c>
      <c r="D2300" s="401" t="s">
        <v>8671</v>
      </c>
      <c r="E2300" s="402"/>
      <c r="F2300" s="401"/>
      <c r="G2300" s="401" t="n">
        <v>101971</v>
      </c>
      <c r="H2300" s="401" t="s">
        <v>8784</v>
      </c>
      <c r="I2300" s="401" t="s">
        <v>99</v>
      </c>
      <c r="J2300" s="401" t="s">
        <v>6476</v>
      </c>
      <c r="K2300" s="402" t="n">
        <v>161.44</v>
      </c>
      <c r="L2300" s="401" t="s">
        <v>6405</v>
      </c>
    </row>
    <row r="2301" customFormat="false" ht="13.5" hidden="false" customHeight="false" outlineLevel="0" collapsed="false">
      <c r="A2301" s="401" t="s">
        <v>8575</v>
      </c>
      <c r="B2301" s="401" t="s">
        <v>8576</v>
      </c>
      <c r="C2301" s="401" t="s">
        <v>8670</v>
      </c>
      <c r="D2301" s="401" t="s">
        <v>8671</v>
      </c>
      <c r="E2301" s="402"/>
      <c r="F2301" s="401"/>
      <c r="G2301" s="401" t="n">
        <v>101973</v>
      </c>
      <c r="H2301" s="401" t="s">
        <v>8785</v>
      </c>
      <c r="I2301" s="401" t="s">
        <v>99</v>
      </c>
      <c r="J2301" s="401" t="s">
        <v>6476</v>
      </c>
      <c r="K2301" s="402" t="n">
        <v>234.23</v>
      </c>
      <c r="L2301" s="401" t="s">
        <v>6405</v>
      </c>
    </row>
    <row r="2302" customFormat="false" ht="13.5" hidden="false" customHeight="false" outlineLevel="0" collapsed="false">
      <c r="A2302" s="401" t="s">
        <v>8575</v>
      </c>
      <c r="B2302" s="401" t="s">
        <v>8576</v>
      </c>
      <c r="C2302" s="401" t="s">
        <v>8670</v>
      </c>
      <c r="D2302" s="401" t="s">
        <v>8671</v>
      </c>
      <c r="E2302" s="402"/>
      <c r="F2302" s="401"/>
      <c r="G2302" s="401" t="n">
        <v>101974</v>
      </c>
      <c r="H2302" s="401" t="s">
        <v>8786</v>
      </c>
      <c r="I2302" s="401" t="s">
        <v>99</v>
      </c>
      <c r="J2302" s="401" t="s">
        <v>6476</v>
      </c>
      <c r="K2302" s="402" t="n">
        <v>502.96</v>
      </c>
      <c r="L2302" s="401" t="s">
        <v>6405</v>
      </c>
    </row>
    <row r="2303" customFormat="false" ht="13.5" hidden="false" customHeight="false" outlineLevel="0" collapsed="false">
      <c r="A2303" s="401" t="s">
        <v>8575</v>
      </c>
      <c r="B2303" s="401" t="s">
        <v>8576</v>
      </c>
      <c r="C2303" s="401" t="s">
        <v>8670</v>
      </c>
      <c r="D2303" s="401" t="s">
        <v>8671</v>
      </c>
      <c r="E2303" s="402"/>
      <c r="F2303" s="401"/>
      <c r="G2303" s="401" t="n">
        <v>101975</v>
      </c>
      <c r="H2303" s="401" t="s">
        <v>8787</v>
      </c>
      <c r="I2303" s="401" t="s">
        <v>99</v>
      </c>
      <c r="J2303" s="401" t="s">
        <v>6476</v>
      </c>
      <c r="K2303" s="402" t="n">
        <v>429.83</v>
      </c>
      <c r="L2303" s="401" t="s">
        <v>6405</v>
      </c>
    </row>
    <row r="2304" customFormat="false" ht="13.5" hidden="false" customHeight="false" outlineLevel="0" collapsed="false">
      <c r="A2304" s="401" t="s">
        <v>8575</v>
      </c>
      <c r="B2304" s="401" t="s">
        <v>8576</v>
      </c>
      <c r="C2304" s="401" t="s">
        <v>8670</v>
      </c>
      <c r="D2304" s="401" t="s">
        <v>8671</v>
      </c>
      <c r="E2304" s="402"/>
      <c r="F2304" s="401"/>
      <c r="G2304" s="401" t="n">
        <v>101977</v>
      </c>
      <c r="H2304" s="401" t="s">
        <v>8788</v>
      </c>
      <c r="I2304" s="401" t="s">
        <v>99</v>
      </c>
      <c r="J2304" s="401" t="s">
        <v>6476</v>
      </c>
      <c r="K2304" s="402" t="n">
        <v>294.22</v>
      </c>
      <c r="L2304" s="401" t="s">
        <v>6405</v>
      </c>
    </row>
    <row r="2305" customFormat="false" ht="13.5" hidden="false" customHeight="false" outlineLevel="0" collapsed="false">
      <c r="A2305" s="401" t="s">
        <v>8575</v>
      </c>
      <c r="B2305" s="401" t="s">
        <v>8576</v>
      </c>
      <c r="C2305" s="401" t="s">
        <v>8670</v>
      </c>
      <c r="D2305" s="401" t="s">
        <v>8671</v>
      </c>
      <c r="E2305" s="402"/>
      <c r="F2305" s="401"/>
      <c r="G2305" s="401" t="n">
        <v>101980</v>
      </c>
      <c r="H2305" s="401" t="s">
        <v>8789</v>
      </c>
      <c r="I2305" s="401" t="s">
        <v>99</v>
      </c>
      <c r="J2305" s="401" t="s">
        <v>6476</v>
      </c>
      <c r="K2305" s="402" t="n">
        <v>266.78</v>
      </c>
      <c r="L2305" s="401" t="s">
        <v>6405</v>
      </c>
    </row>
    <row r="2306" customFormat="false" ht="13.5" hidden="false" customHeight="false" outlineLevel="0" collapsed="false">
      <c r="A2306" s="401" t="s">
        <v>8575</v>
      </c>
      <c r="B2306" s="401" t="s">
        <v>8576</v>
      </c>
      <c r="C2306" s="401" t="s">
        <v>8670</v>
      </c>
      <c r="D2306" s="401" t="s">
        <v>8671</v>
      </c>
      <c r="E2306" s="402"/>
      <c r="F2306" s="401"/>
      <c r="G2306" s="401" t="n">
        <v>101981</v>
      </c>
      <c r="H2306" s="401" t="s">
        <v>8790</v>
      </c>
      <c r="I2306" s="401" t="s">
        <v>99</v>
      </c>
      <c r="J2306" s="401" t="s">
        <v>6476</v>
      </c>
      <c r="K2306" s="402" t="n">
        <v>229.89</v>
      </c>
      <c r="L2306" s="401" t="s">
        <v>6405</v>
      </c>
    </row>
    <row r="2307" customFormat="false" ht="13.5" hidden="false" customHeight="false" outlineLevel="0" collapsed="false">
      <c r="A2307" s="401" t="s">
        <v>8575</v>
      </c>
      <c r="B2307" s="401" t="s">
        <v>8576</v>
      </c>
      <c r="C2307" s="401" t="s">
        <v>8670</v>
      </c>
      <c r="D2307" s="401" t="s">
        <v>8671</v>
      </c>
      <c r="E2307" s="402"/>
      <c r="F2307" s="401"/>
      <c r="G2307" s="401" t="n">
        <v>101982</v>
      </c>
      <c r="H2307" s="401" t="s">
        <v>8791</v>
      </c>
      <c r="I2307" s="401" t="s">
        <v>99</v>
      </c>
      <c r="J2307" s="401" t="s">
        <v>6476</v>
      </c>
      <c r="K2307" s="402" t="n">
        <v>201.4</v>
      </c>
      <c r="L2307" s="401" t="s">
        <v>6405</v>
      </c>
    </row>
    <row r="2308" customFormat="false" ht="13.5" hidden="false" customHeight="false" outlineLevel="0" collapsed="false">
      <c r="A2308" s="401" t="s">
        <v>8575</v>
      </c>
      <c r="B2308" s="401" t="s">
        <v>8576</v>
      </c>
      <c r="C2308" s="401" t="s">
        <v>8670</v>
      </c>
      <c r="D2308" s="401" t="s">
        <v>8671</v>
      </c>
      <c r="E2308" s="402"/>
      <c r="F2308" s="401"/>
      <c r="G2308" s="401" t="n">
        <v>101983</v>
      </c>
      <c r="H2308" s="401" t="s">
        <v>8792</v>
      </c>
      <c r="I2308" s="401" t="s">
        <v>99</v>
      </c>
      <c r="J2308" s="401" t="s">
        <v>6476</v>
      </c>
      <c r="K2308" s="402" t="n">
        <v>183.46</v>
      </c>
      <c r="L2308" s="401" t="s">
        <v>6405</v>
      </c>
    </row>
    <row r="2309" customFormat="false" ht="13.5" hidden="false" customHeight="false" outlineLevel="0" collapsed="false">
      <c r="A2309" s="401" t="s">
        <v>8575</v>
      </c>
      <c r="B2309" s="401" t="s">
        <v>8576</v>
      </c>
      <c r="C2309" s="401" t="s">
        <v>8670</v>
      </c>
      <c r="D2309" s="401" t="s">
        <v>8671</v>
      </c>
      <c r="E2309" s="402"/>
      <c r="F2309" s="401"/>
      <c r="G2309" s="401" t="n">
        <v>101985</v>
      </c>
      <c r="H2309" s="401" t="s">
        <v>8793</v>
      </c>
      <c r="I2309" s="401" t="s">
        <v>99</v>
      </c>
      <c r="J2309" s="401" t="s">
        <v>6476</v>
      </c>
      <c r="K2309" s="402" t="n">
        <v>225.42</v>
      </c>
      <c r="L2309" s="401" t="s">
        <v>6405</v>
      </c>
    </row>
    <row r="2310" customFormat="false" ht="13.5" hidden="false" customHeight="false" outlineLevel="0" collapsed="false">
      <c r="A2310" s="401" t="s">
        <v>8575</v>
      </c>
      <c r="B2310" s="401" t="s">
        <v>8576</v>
      </c>
      <c r="C2310" s="401" t="s">
        <v>8670</v>
      </c>
      <c r="D2310" s="401" t="s">
        <v>8671</v>
      </c>
      <c r="E2310" s="402"/>
      <c r="F2310" s="401"/>
      <c r="G2310" s="401" t="n">
        <v>101986</v>
      </c>
      <c r="H2310" s="401" t="s">
        <v>8794</v>
      </c>
      <c r="I2310" s="401" t="s">
        <v>99</v>
      </c>
      <c r="J2310" s="401" t="s">
        <v>6476</v>
      </c>
      <c r="K2310" s="402" t="n">
        <v>161.03</v>
      </c>
      <c r="L2310" s="401" t="s">
        <v>6405</v>
      </c>
    </row>
    <row r="2311" customFormat="false" ht="13.5" hidden="false" customHeight="false" outlineLevel="0" collapsed="false">
      <c r="A2311" s="401" t="s">
        <v>8575</v>
      </c>
      <c r="B2311" s="401" t="s">
        <v>8576</v>
      </c>
      <c r="C2311" s="401" t="s">
        <v>8670</v>
      </c>
      <c r="D2311" s="401" t="s">
        <v>8671</v>
      </c>
      <c r="E2311" s="402"/>
      <c r="F2311" s="401"/>
      <c r="G2311" s="401" t="n">
        <v>101987</v>
      </c>
      <c r="H2311" s="401" t="s">
        <v>8795</v>
      </c>
      <c r="I2311" s="401" t="s">
        <v>99</v>
      </c>
      <c r="J2311" s="401" t="s">
        <v>6476</v>
      </c>
      <c r="K2311" s="402" t="n">
        <v>277.42</v>
      </c>
      <c r="L2311" s="401" t="s">
        <v>6405</v>
      </c>
    </row>
    <row r="2312" customFormat="false" ht="13.5" hidden="false" customHeight="false" outlineLevel="0" collapsed="false">
      <c r="A2312" s="401" t="s">
        <v>8575</v>
      </c>
      <c r="B2312" s="401" t="s">
        <v>8576</v>
      </c>
      <c r="C2312" s="401" t="s">
        <v>8670</v>
      </c>
      <c r="D2312" s="401" t="s">
        <v>8671</v>
      </c>
      <c r="E2312" s="402"/>
      <c r="F2312" s="401"/>
      <c r="G2312" s="401" t="n">
        <v>101988</v>
      </c>
      <c r="H2312" s="401" t="s">
        <v>8796</v>
      </c>
      <c r="I2312" s="401" t="s">
        <v>99</v>
      </c>
      <c r="J2312" s="401" t="s">
        <v>6476</v>
      </c>
      <c r="K2312" s="402" t="n">
        <v>218.9</v>
      </c>
      <c r="L2312" s="401" t="s">
        <v>6405</v>
      </c>
    </row>
    <row r="2313" customFormat="false" ht="13.5" hidden="false" customHeight="false" outlineLevel="0" collapsed="false">
      <c r="A2313" s="401" t="s">
        <v>8575</v>
      </c>
      <c r="B2313" s="401" t="s">
        <v>8576</v>
      </c>
      <c r="C2313" s="401" t="s">
        <v>8670</v>
      </c>
      <c r="D2313" s="401" t="s">
        <v>8671</v>
      </c>
      <c r="E2313" s="402"/>
      <c r="F2313" s="401"/>
      <c r="G2313" s="401" t="n">
        <v>101989</v>
      </c>
      <c r="H2313" s="401" t="s">
        <v>8797</v>
      </c>
      <c r="I2313" s="401" t="s">
        <v>99</v>
      </c>
      <c r="J2313" s="401" t="s">
        <v>6476</v>
      </c>
      <c r="K2313" s="402" t="n">
        <v>168.88</v>
      </c>
      <c r="L2313" s="401" t="s">
        <v>6405</v>
      </c>
    </row>
    <row r="2314" customFormat="false" ht="13.5" hidden="false" customHeight="false" outlineLevel="0" collapsed="false">
      <c r="A2314" s="401" t="s">
        <v>8575</v>
      </c>
      <c r="B2314" s="401" t="s">
        <v>8576</v>
      </c>
      <c r="C2314" s="401" t="s">
        <v>8670</v>
      </c>
      <c r="D2314" s="401" t="s">
        <v>8671</v>
      </c>
      <c r="E2314" s="402"/>
      <c r="F2314" s="401"/>
      <c r="G2314" s="401" t="n">
        <v>101990</v>
      </c>
      <c r="H2314" s="401" t="s">
        <v>8798</v>
      </c>
      <c r="I2314" s="401" t="s">
        <v>99</v>
      </c>
      <c r="J2314" s="401" t="s">
        <v>6476</v>
      </c>
      <c r="K2314" s="402" t="n">
        <v>252.06</v>
      </c>
      <c r="L2314" s="401" t="s">
        <v>6405</v>
      </c>
    </row>
    <row r="2315" customFormat="false" ht="13.5" hidden="false" customHeight="false" outlineLevel="0" collapsed="false">
      <c r="A2315" s="401" t="s">
        <v>8575</v>
      </c>
      <c r="B2315" s="401" t="s">
        <v>8576</v>
      </c>
      <c r="C2315" s="401" t="s">
        <v>8670</v>
      </c>
      <c r="D2315" s="401" t="s">
        <v>8671</v>
      </c>
      <c r="E2315" s="402"/>
      <c r="F2315" s="401"/>
      <c r="G2315" s="401" t="n">
        <v>101991</v>
      </c>
      <c r="H2315" s="401" t="s">
        <v>8799</v>
      </c>
      <c r="I2315" s="401" t="s">
        <v>99</v>
      </c>
      <c r="J2315" s="401" t="s">
        <v>6476</v>
      </c>
      <c r="K2315" s="402" t="n">
        <v>224.16</v>
      </c>
      <c r="L2315" s="401" t="s">
        <v>6405</v>
      </c>
    </row>
    <row r="2316" customFormat="false" ht="13.5" hidden="false" customHeight="false" outlineLevel="0" collapsed="false">
      <c r="A2316" s="401" t="s">
        <v>8575</v>
      </c>
      <c r="B2316" s="401" t="s">
        <v>8576</v>
      </c>
      <c r="C2316" s="401" t="s">
        <v>8670</v>
      </c>
      <c r="D2316" s="401" t="s">
        <v>8671</v>
      </c>
      <c r="E2316" s="402"/>
      <c r="F2316" s="401"/>
      <c r="G2316" s="401" t="n">
        <v>101992</v>
      </c>
      <c r="H2316" s="401" t="s">
        <v>8800</v>
      </c>
      <c r="I2316" s="401" t="s">
        <v>99</v>
      </c>
      <c r="J2316" s="401" t="s">
        <v>6476</v>
      </c>
      <c r="K2316" s="402" t="n">
        <v>162.6</v>
      </c>
      <c r="L2316" s="401" t="s">
        <v>6405</v>
      </c>
    </row>
    <row r="2317" customFormat="false" ht="13.5" hidden="false" customHeight="false" outlineLevel="0" collapsed="false">
      <c r="A2317" s="401" t="s">
        <v>8575</v>
      </c>
      <c r="B2317" s="401" t="s">
        <v>8576</v>
      </c>
      <c r="C2317" s="401" t="s">
        <v>8670</v>
      </c>
      <c r="D2317" s="401" t="s">
        <v>8671</v>
      </c>
      <c r="E2317" s="402"/>
      <c r="F2317" s="401"/>
      <c r="G2317" s="401" t="n">
        <v>101993</v>
      </c>
      <c r="H2317" s="401" t="s">
        <v>8801</v>
      </c>
      <c r="I2317" s="401" t="s">
        <v>99</v>
      </c>
      <c r="J2317" s="401" t="s">
        <v>6476</v>
      </c>
      <c r="K2317" s="402" t="n">
        <v>326.59</v>
      </c>
      <c r="L2317" s="401" t="s">
        <v>6405</v>
      </c>
    </row>
    <row r="2318" customFormat="false" ht="13.5" hidden="false" customHeight="false" outlineLevel="0" collapsed="false">
      <c r="A2318" s="401" t="s">
        <v>8575</v>
      </c>
      <c r="B2318" s="401" t="s">
        <v>8576</v>
      </c>
      <c r="C2318" s="401" t="s">
        <v>8670</v>
      </c>
      <c r="D2318" s="401" t="s">
        <v>8671</v>
      </c>
      <c r="E2318" s="402"/>
      <c r="F2318" s="401"/>
      <c r="G2318" s="401" t="n">
        <v>101994</v>
      </c>
      <c r="H2318" s="401" t="s">
        <v>8802</v>
      </c>
      <c r="I2318" s="401" t="s">
        <v>99</v>
      </c>
      <c r="J2318" s="401" t="s">
        <v>6476</v>
      </c>
      <c r="K2318" s="402" t="n">
        <v>233.88</v>
      </c>
      <c r="L2318" s="401" t="s">
        <v>6405</v>
      </c>
    </row>
    <row r="2319" customFormat="false" ht="13.5" hidden="false" customHeight="false" outlineLevel="0" collapsed="false">
      <c r="A2319" s="401" t="s">
        <v>8575</v>
      </c>
      <c r="B2319" s="401" t="s">
        <v>8576</v>
      </c>
      <c r="C2319" s="401" t="s">
        <v>8670</v>
      </c>
      <c r="D2319" s="401" t="s">
        <v>8671</v>
      </c>
      <c r="E2319" s="402"/>
      <c r="F2319" s="401"/>
      <c r="G2319" s="401" t="n">
        <v>101995</v>
      </c>
      <c r="H2319" s="401" t="s">
        <v>8803</v>
      </c>
      <c r="I2319" s="401" t="s">
        <v>99</v>
      </c>
      <c r="J2319" s="401" t="s">
        <v>6476</v>
      </c>
      <c r="K2319" s="402" t="n">
        <v>177.73</v>
      </c>
      <c r="L2319" s="401" t="s">
        <v>6405</v>
      </c>
    </row>
    <row r="2320" customFormat="false" ht="13.5" hidden="false" customHeight="false" outlineLevel="0" collapsed="false">
      <c r="A2320" s="401" t="s">
        <v>8575</v>
      </c>
      <c r="B2320" s="401" t="s">
        <v>8576</v>
      </c>
      <c r="C2320" s="401" t="s">
        <v>8670</v>
      </c>
      <c r="D2320" s="401" t="s">
        <v>8671</v>
      </c>
      <c r="E2320" s="402"/>
      <c r="F2320" s="401"/>
      <c r="G2320" s="401" t="n">
        <v>101996</v>
      </c>
      <c r="H2320" s="401" t="s">
        <v>8804</v>
      </c>
      <c r="I2320" s="401" t="s">
        <v>99</v>
      </c>
      <c r="J2320" s="401" t="s">
        <v>6476</v>
      </c>
      <c r="K2320" s="402" t="n">
        <v>271.59</v>
      </c>
      <c r="L2320" s="401" t="s">
        <v>6405</v>
      </c>
    </row>
    <row r="2321" customFormat="false" ht="13.5" hidden="false" customHeight="false" outlineLevel="0" collapsed="false">
      <c r="A2321" s="401" t="s">
        <v>8575</v>
      </c>
      <c r="B2321" s="401" t="s">
        <v>8576</v>
      </c>
      <c r="C2321" s="401" t="s">
        <v>8670</v>
      </c>
      <c r="D2321" s="401" t="s">
        <v>8671</v>
      </c>
      <c r="E2321" s="402"/>
      <c r="F2321" s="401"/>
      <c r="G2321" s="401" t="n">
        <v>101997</v>
      </c>
      <c r="H2321" s="401" t="s">
        <v>8805</v>
      </c>
      <c r="I2321" s="401" t="s">
        <v>99</v>
      </c>
      <c r="J2321" s="401" t="s">
        <v>6476</v>
      </c>
      <c r="K2321" s="402" t="n">
        <v>224.46</v>
      </c>
      <c r="L2321" s="401" t="s">
        <v>6405</v>
      </c>
    </row>
    <row r="2322" customFormat="false" ht="13.5" hidden="false" customHeight="false" outlineLevel="0" collapsed="false">
      <c r="A2322" s="401" t="s">
        <v>8575</v>
      </c>
      <c r="B2322" s="401" t="s">
        <v>8576</v>
      </c>
      <c r="C2322" s="401" t="s">
        <v>8670</v>
      </c>
      <c r="D2322" s="401" t="s">
        <v>8671</v>
      </c>
      <c r="E2322" s="402"/>
      <c r="F2322" s="401"/>
      <c r="G2322" s="401" t="n">
        <v>101998</v>
      </c>
      <c r="H2322" s="401" t="s">
        <v>8806</v>
      </c>
      <c r="I2322" s="401" t="s">
        <v>99</v>
      </c>
      <c r="J2322" s="401" t="s">
        <v>6476</v>
      </c>
      <c r="K2322" s="402" t="n">
        <v>161.5</v>
      </c>
      <c r="L2322" s="401" t="s">
        <v>6405</v>
      </c>
    </row>
    <row r="2323" customFormat="false" ht="13.5" hidden="false" customHeight="false" outlineLevel="0" collapsed="false">
      <c r="A2323" s="401" t="s">
        <v>8575</v>
      </c>
      <c r="B2323" s="401" t="s">
        <v>8576</v>
      </c>
      <c r="C2323" s="401" t="s">
        <v>8670</v>
      </c>
      <c r="D2323" s="401" t="s">
        <v>8671</v>
      </c>
      <c r="E2323" s="402"/>
      <c r="F2323" s="401"/>
      <c r="G2323" s="401" t="n">
        <v>101999</v>
      </c>
      <c r="H2323" s="401" t="s">
        <v>8807</v>
      </c>
      <c r="I2323" s="401" t="s">
        <v>99</v>
      </c>
      <c r="J2323" s="401" t="s">
        <v>6476</v>
      </c>
      <c r="K2323" s="402" t="n">
        <v>350.4</v>
      </c>
      <c r="L2323" s="401" t="s">
        <v>6405</v>
      </c>
    </row>
    <row r="2324" customFormat="false" ht="13.5" hidden="false" customHeight="false" outlineLevel="0" collapsed="false">
      <c r="A2324" s="401" t="s">
        <v>8575</v>
      </c>
      <c r="B2324" s="401" t="s">
        <v>8576</v>
      </c>
      <c r="C2324" s="401" t="s">
        <v>8670</v>
      </c>
      <c r="D2324" s="401" t="s">
        <v>8671</v>
      </c>
      <c r="E2324" s="402"/>
      <c r="F2324" s="401"/>
      <c r="G2324" s="401" t="n">
        <v>102000</v>
      </c>
      <c r="H2324" s="401" t="s">
        <v>8808</v>
      </c>
      <c r="I2324" s="401" t="s">
        <v>99</v>
      </c>
      <c r="J2324" s="401" t="s">
        <v>6476</v>
      </c>
      <c r="K2324" s="402" t="n">
        <v>519.43</v>
      </c>
      <c r="L2324" s="401" t="s">
        <v>6405</v>
      </c>
    </row>
    <row r="2325" customFormat="false" ht="13.5" hidden="false" customHeight="false" outlineLevel="0" collapsed="false">
      <c r="A2325" s="401" t="s">
        <v>8575</v>
      </c>
      <c r="B2325" s="401" t="s">
        <v>8576</v>
      </c>
      <c r="C2325" s="401" t="s">
        <v>8670</v>
      </c>
      <c r="D2325" s="401" t="s">
        <v>8671</v>
      </c>
      <c r="E2325" s="402"/>
      <c r="F2325" s="401"/>
      <c r="G2325" s="401" t="n">
        <v>102001</v>
      </c>
      <c r="H2325" s="401" t="s">
        <v>8809</v>
      </c>
      <c r="I2325" s="401" t="s">
        <v>99</v>
      </c>
      <c r="J2325" s="401" t="s">
        <v>6476</v>
      </c>
      <c r="K2325" s="402" t="n">
        <v>450.08</v>
      </c>
      <c r="L2325" s="401" t="s">
        <v>6405</v>
      </c>
    </row>
    <row r="2326" customFormat="false" ht="13.5" hidden="false" customHeight="false" outlineLevel="0" collapsed="false">
      <c r="A2326" s="401" t="s">
        <v>8575</v>
      </c>
      <c r="B2326" s="401" t="s">
        <v>8576</v>
      </c>
      <c r="C2326" s="401" t="s">
        <v>8670</v>
      </c>
      <c r="D2326" s="401" t="s">
        <v>8671</v>
      </c>
      <c r="E2326" s="402"/>
      <c r="F2326" s="401"/>
      <c r="G2326" s="401" t="n">
        <v>102002</v>
      </c>
      <c r="H2326" s="401" t="s">
        <v>8810</v>
      </c>
      <c r="I2326" s="401" t="s">
        <v>99</v>
      </c>
      <c r="J2326" s="401" t="s">
        <v>6476</v>
      </c>
      <c r="K2326" s="402" t="n">
        <v>293.34</v>
      </c>
      <c r="L2326" s="401" t="s">
        <v>6405</v>
      </c>
    </row>
    <row r="2327" customFormat="false" ht="13.5" hidden="false" customHeight="false" outlineLevel="0" collapsed="false">
      <c r="A2327" s="401" t="s">
        <v>8575</v>
      </c>
      <c r="B2327" s="401" t="s">
        <v>8576</v>
      </c>
      <c r="C2327" s="401" t="s">
        <v>8670</v>
      </c>
      <c r="D2327" s="401" t="s">
        <v>8671</v>
      </c>
      <c r="E2327" s="402"/>
      <c r="F2327" s="401"/>
      <c r="G2327" s="401" t="n">
        <v>102003</v>
      </c>
      <c r="H2327" s="401" t="s">
        <v>8811</v>
      </c>
      <c r="I2327" s="401" t="s">
        <v>99</v>
      </c>
      <c r="J2327" s="401" t="s">
        <v>6476</v>
      </c>
      <c r="K2327" s="402" t="n">
        <v>267.39</v>
      </c>
      <c r="L2327" s="401" t="s">
        <v>6405</v>
      </c>
    </row>
    <row r="2328" customFormat="false" ht="13.5" hidden="false" customHeight="false" outlineLevel="0" collapsed="false">
      <c r="A2328" s="401" t="s">
        <v>8575</v>
      </c>
      <c r="B2328" s="401" t="s">
        <v>8576</v>
      </c>
      <c r="C2328" s="401" t="s">
        <v>8670</v>
      </c>
      <c r="D2328" s="401" t="s">
        <v>8671</v>
      </c>
      <c r="E2328" s="402"/>
      <c r="F2328" s="401"/>
      <c r="G2328" s="401" t="n">
        <v>102004</v>
      </c>
      <c r="H2328" s="401" t="s">
        <v>8812</v>
      </c>
      <c r="I2328" s="401" t="s">
        <v>99</v>
      </c>
      <c r="J2328" s="401" t="s">
        <v>6476</v>
      </c>
      <c r="K2328" s="402" t="n">
        <v>236.4</v>
      </c>
      <c r="L2328" s="401" t="s">
        <v>6405</v>
      </c>
    </row>
    <row r="2329" customFormat="false" ht="13.5" hidden="false" customHeight="false" outlineLevel="0" collapsed="false">
      <c r="A2329" s="401" t="s">
        <v>8575</v>
      </c>
      <c r="B2329" s="401" t="s">
        <v>8576</v>
      </c>
      <c r="C2329" s="401" t="s">
        <v>8670</v>
      </c>
      <c r="D2329" s="401" t="s">
        <v>8671</v>
      </c>
      <c r="E2329" s="402"/>
      <c r="F2329" s="401"/>
      <c r="G2329" s="401" t="n">
        <v>102005</v>
      </c>
      <c r="H2329" s="401" t="s">
        <v>8813</v>
      </c>
      <c r="I2329" s="401" t="s">
        <v>99</v>
      </c>
      <c r="J2329" s="401" t="s">
        <v>6476</v>
      </c>
      <c r="K2329" s="402" t="n">
        <v>206.44</v>
      </c>
      <c r="L2329" s="401" t="s">
        <v>6405</v>
      </c>
    </row>
    <row r="2330" customFormat="false" ht="13.5" hidden="false" customHeight="false" outlineLevel="0" collapsed="false">
      <c r="A2330" s="401" t="s">
        <v>8575</v>
      </c>
      <c r="B2330" s="401" t="s">
        <v>8576</v>
      </c>
      <c r="C2330" s="401" t="s">
        <v>8670</v>
      </c>
      <c r="D2330" s="401" t="s">
        <v>8671</v>
      </c>
      <c r="E2330" s="402"/>
      <c r="F2330" s="401"/>
      <c r="G2330" s="401" t="n">
        <v>102006</v>
      </c>
      <c r="H2330" s="401" t="s">
        <v>8814</v>
      </c>
      <c r="I2330" s="401" t="s">
        <v>99</v>
      </c>
      <c r="J2330" s="401" t="s">
        <v>6476</v>
      </c>
      <c r="K2330" s="402" t="n">
        <v>187.57</v>
      </c>
      <c r="L2330" s="401" t="s">
        <v>6405</v>
      </c>
    </row>
    <row r="2331" customFormat="false" ht="13.5" hidden="false" customHeight="false" outlineLevel="0" collapsed="false">
      <c r="A2331" s="401" t="s">
        <v>8575</v>
      </c>
      <c r="B2331" s="401" t="s">
        <v>8576</v>
      </c>
      <c r="C2331" s="401" t="s">
        <v>8670</v>
      </c>
      <c r="D2331" s="401" t="s">
        <v>8671</v>
      </c>
      <c r="E2331" s="402"/>
      <c r="F2331" s="401"/>
      <c r="G2331" s="401" t="n">
        <v>102007</v>
      </c>
      <c r="H2331" s="401" t="s">
        <v>8815</v>
      </c>
      <c r="I2331" s="401" t="s">
        <v>99</v>
      </c>
      <c r="J2331" s="401" t="s">
        <v>6476</v>
      </c>
      <c r="K2331" s="402" t="n">
        <v>499.45</v>
      </c>
      <c r="L2331" s="401" t="s">
        <v>6405</v>
      </c>
    </row>
    <row r="2332" customFormat="false" ht="13.5" hidden="false" customHeight="false" outlineLevel="0" collapsed="false">
      <c r="A2332" s="401" t="s">
        <v>8575</v>
      </c>
      <c r="B2332" s="401" t="s">
        <v>8576</v>
      </c>
      <c r="C2332" s="401" t="s">
        <v>8670</v>
      </c>
      <c r="D2332" s="401" t="s">
        <v>8671</v>
      </c>
      <c r="E2332" s="402"/>
      <c r="F2332" s="401"/>
      <c r="G2332" s="401" t="n">
        <v>102008</v>
      </c>
      <c r="H2332" s="401" t="s">
        <v>8816</v>
      </c>
      <c r="I2332" s="401" t="s">
        <v>99</v>
      </c>
      <c r="J2332" s="401" t="s">
        <v>6476</v>
      </c>
      <c r="K2332" s="402" t="n">
        <v>418.98</v>
      </c>
      <c r="L2332" s="401" t="s">
        <v>6405</v>
      </c>
    </row>
    <row r="2333" customFormat="false" ht="13.5" hidden="false" customHeight="false" outlineLevel="0" collapsed="false">
      <c r="A2333" s="401" t="s">
        <v>8575</v>
      </c>
      <c r="B2333" s="401" t="s">
        <v>8576</v>
      </c>
      <c r="C2333" s="401" t="s">
        <v>8670</v>
      </c>
      <c r="D2333" s="401" t="s">
        <v>8671</v>
      </c>
      <c r="E2333" s="402"/>
      <c r="F2333" s="401"/>
      <c r="G2333" s="401" t="n">
        <v>102009</v>
      </c>
      <c r="H2333" s="401" t="s">
        <v>8817</v>
      </c>
      <c r="I2333" s="401" t="s">
        <v>99</v>
      </c>
      <c r="J2333" s="401" t="s">
        <v>6476</v>
      </c>
      <c r="K2333" s="402" t="n">
        <v>296.66</v>
      </c>
      <c r="L2333" s="401" t="s">
        <v>6405</v>
      </c>
    </row>
    <row r="2334" customFormat="false" ht="13.5" hidden="false" customHeight="false" outlineLevel="0" collapsed="false">
      <c r="A2334" s="401" t="s">
        <v>8575</v>
      </c>
      <c r="B2334" s="401" t="s">
        <v>8576</v>
      </c>
      <c r="C2334" s="401" t="s">
        <v>8670</v>
      </c>
      <c r="D2334" s="401" t="s">
        <v>8671</v>
      </c>
      <c r="E2334" s="402"/>
      <c r="F2334" s="401"/>
      <c r="G2334" s="401" t="n">
        <v>102010</v>
      </c>
      <c r="H2334" s="401" t="s">
        <v>8818</v>
      </c>
      <c r="I2334" s="401" t="s">
        <v>99</v>
      </c>
      <c r="J2334" s="401" t="s">
        <v>6476</v>
      </c>
      <c r="K2334" s="402" t="n">
        <v>266.93</v>
      </c>
      <c r="L2334" s="401" t="s">
        <v>6405</v>
      </c>
    </row>
    <row r="2335" customFormat="false" ht="13.5" hidden="false" customHeight="false" outlineLevel="0" collapsed="false">
      <c r="A2335" s="401" t="s">
        <v>8575</v>
      </c>
      <c r="B2335" s="401" t="s">
        <v>8576</v>
      </c>
      <c r="C2335" s="401" t="s">
        <v>8670</v>
      </c>
      <c r="D2335" s="401" t="s">
        <v>8671</v>
      </c>
      <c r="E2335" s="402"/>
      <c r="F2335" s="401"/>
      <c r="G2335" s="401" t="n">
        <v>102011</v>
      </c>
      <c r="H2335" s="401" t="s">
        <v>8819</v>
      </c>
      <c r="I2335" s="401" t="s">
        <v>99</v>
      </c>
      <c r="J2335" s="401" t="s">
        <v>6476</v>
      </c>
      <c r="K2335" s="402" t="n">
        <v>227.84</v>
      </c>
      <c r="L2335" s="401" t="s">
        <v>6405</v>
      </c>
    </row>
    <row r="2336" customFormat="false" ht="13.5" hidden="false" customHeight="false" outlineLevel="0" collapsed="false">
      <c r="A2336" s="401" t="s">
        <v>8575</v>
      </c>
      <c r="B2336" s="401" t="s">
        <v>8576</v>
      </c>
      <c r="C2336" s="401" t="s">
        <v>8670</v>
      </c>
      <c r="D2336" s="401" t="s">
        <v>8671</v>
      </c>
      <c r="E2336" s="402"/>
      <c r="F2336" s="401"/>
      <c r="G2336" s="401" t="n">
        <v>102012</v>
      </c>
      <c r="H2336" s="401" t="s">
        <v>8820</v>
      </c>
      <c r="I2336" s="401" t="s">
        <v>99</v>
      </c>
      <c r="J2336" s="401" t="s">
        <v>6476</v>
      </c>
      <c r="K2336" s="402" t="n">
        <v>198.6</v>
      </c>
      <c r="L2336" s="401" t="s">
        <v>6405</v>
      </c>
    </row>
    <row r="2337" customFormat="false" ht="13.5" hidden="false" customHeight="false" outlineLevel="0" collapsed="false">
      <c r="A2337" s="401" t="s">
        <v>8575</v>
      </c>
      <c r="B2337" s="401" t="s">
        <v>8576</v>
      </c>
      <c r="C2337" s="401" t="s">
        <v>8670</v>
      </c>
      <c r="D2337" s="401" t="s">
        <v>8671</v>
      </c>
      <c r="E2337" s="402"/>
      <c r="F2337" s="401"/>
      <c r="G2337" s="401" t="n">
        <v>102013</v>
      </c>
      <c r="H2337" s="401" t="s">
        <v>8821</v>
      </c>
      <c r="I2337" s="401" t="s">
        <v>99</v>
      </c>
      <c r="J2337" s="401" t="s">
        <v>6476</v>
      </c>
      <c r="K2337" s="402" t="n">
        <v>182.38</v>
      </c>
      <c r="L2337" s="401" t="s">
        <v>6405</v>
      </c>
    </row>
    <row r="2338" customFormat="false" ht="13.5" hidden="false" customHeight="false" outlineLevel="0" collapsed="false">
      <c r="A2338" s="401" t="s">
        <v>8575</v>
      </c>
      <c r="B2338" s="401" t="s">
        <v>8576</v>
      </c>
      <c r="C2338" s="401" t="s">
        <v>8670</v>
      </c>
      <c r="D2338" s="401" t="s">
        <v>8671</v>
      </c>
      <c r="E2338" s="402"/>
      <c r="F2338" s="401"/>
      <c r="G2338" s="401" t="n">
        <v>102014</v>
      </c>
      <c r="H2338" s="401" t="s">
        <v>8822</v>
      </c>
      <c r="I2338" s="401" t="s">
        <v>99</v>
      </c>
      <c r="J2338" s="401" t="s">
        <v>6476</v>
      </c>
      <c r="K2338" s="402" t="n">
        <v>568.77</v>
      </c>
      <c r="L2338" s="401" t="s">
        <v>6405</v>
      </c>
    </row>
    <row r="2339" customFormat="false" ht="13.5" hidden="false" customHeight="false" outlineLevel="0" collapsed="false">
      <c r="A2339" s="401" t="s">
        <v>8575</v>
      </c>
      <c r="B2339" s="401" t="s">
        <v>8576</v>
      </c>
      <c r="C2339" s="401" t="s">
        <v>8670</v>
      </c>
      <c r="D2339" s="401" t="s">
        <v>8671</v>
      </c>
      <c r="E2339" s="402"/>
      <c r="F2339" s="401"/>
      <c r="G2339" s="401" t="n">
        <v>102015</v>
      </c>
      <c r="H2339" s="401" t="s">
        <v>8823</v>
      </c>
      <c r="I2339" s="401" t="s">
        <v>99</v>
      </c>
      <c r="J2339" s="401" t="s">
        <v>6476</v>
      </c>
      <c r="K2339" s="402" t="n">
        <v>478.19</v>
      </c>
      <c r="L2339" s="401" t="s">
        <v>6405</v>
      </c>
    </row>
    <row r="2340" customFormat="false" ht="13.5" hidden="false" customHeight="false" outlineLevel="0" collapsed="false">
      <c r="A2340" s="401" t="s">
        <v>8575</v>
      </c>
      <c r="B2340" s="401" t="s">
        <v>8576</v>
      </c>
      <c r="C2340" s="401" t="s">
        <v>8670</v>
      </c>
      <c r="D2340" s="401" t="s">
        <v>8671</v>
      </c>
      <c r="E2340" s="402"/>
      <c r="F2340" s="401"/>
      <c r="G2340" s="401" t="n">
        <v>102016</v>
      </c>
      <c r="H2340" s="401" t="s">
        <v>8824</v>
      </c>
      <c r="I2340" s="401" t="s">
        <v>99</v>
      </c>
      <c r="J2340" s="401" t="s">
        <v>6476</v>
      </c>
      <c r="K2340" s="402" t="n">
        <v>291.16</v>
      </c>
      <c r="L2340" s="401" t="s">
        <v>6405</v>
      </c>
    </row>
    <row r="2341" customFormat="false" ht="13.5" hidden="false" customHeight="false" outlineLevel="0" collapsed="false">
      <c r="A2341" s="401" t="s">
        <v>8575</v>
      </c>
      <c r="B2341" s="401" t="s">
        <v>8576</v>
      </c>
      <c r="C2341" s="401" t="s">
        <v>8670</v>
      </c>
      <c r="D2341" s="401" t="s">
        <v>8671</v>
      </c>
      <c r="E2341" s="402"/>
      <c r="F2341" s="401"/>
      <c r="G2341" s="401" t="n">
        <v>102017</v>
      </c>
      <c r="H2341" s="401" t="s">
        <v>8825</v>
      </c>
      <c r="I2341" s="401" t="s">
        <v>99</v>
      </c>
      <c r="J2341" s="401" t="s">
        <v>6476</v>
      </c>
      <c r="K2341" s="402" t="n">
        <v>263.3</v>
      </c>
      <c r="L2341" s="401" t="s">
        <v>6405</v>
      </c>
    </row>
    <row r="2342" customFormat="false" ht="13.5" hidden="false" customHeight="false" outlineLevel="0" collapsed="false">
      <c r="A2342" s="401" t="s">
        <v>8575</v>
      </c>
      <c r="B2342" s="401" t="s">
        <v>8576</v>
      </c>
      <c r="C2342" s="401" t="s">
        <v>8670</v>
      </c>
      <c r="D2342" s="401" t="s">
        <v>8671</v>
      </c>
      <c r="E2342" s="402"/>
      <c r="F2342" s="401"/>
      <c r="G2342" s="401" t="n">
        <v>102036</v>
      </c>
      <c r="H2342" s="401" t="s">
        <v>8826</v>
      </c>
      <c r="I2342" s="401" t="s">
        <v>99</v>
      </c>
      <c r="J2342" s="401" t="s">
        <v>6476</v>
      </c>
      <c r="K2342" s="402" t="n">
        <v>230.49</v>
      </c>
      <c r="L2342" s="401" t="s">
        <v>6405</v>
      </c>
    </row>
    <row r="2343" customFormat="false" ht="13.5" hidden="false" customHeight="false" outlineLevel="0" collapsed="false">
      <c r="A2343" s="401" t="s">
        <v>8575</v>
      </c>
      <c r="B2343" s="401" t="s">
        <v>8576</v>
      </c>
      <c r="C2343" s="401" t="s">
        <v>8670</v>
      </c>
      <c r="D2343" s="401" t="s">
        <v>8671</v>
      </c>
      <c r="E2343" s="402"/>
      <c r="F2343" s="401"/>
      <c r="G2343" s="401" t="n">
        <v>102037</v>
      </c>
      <c r="H2343" s="401" t="s">
        <v>8827</v>
      </c>
      <c r="I2343" s="401" t="s">
        <v>99</v>
      </c>
      <c r="J2343" s="401" t="s">
        <v>6476</v>
      </c>
      <c r="K2343" s="402" t="n">
        <v>200.68</v>
      </c>
      <c r="L2343" s="401" t="s">
        <v>6405</v>
      </c>
    </row>
    <row r="2344" customFormat="false" ht="13.5" hidden="false" customHeight="false" outlineLevel="0" collapsed="false">
      <c r="A2344" s="401" t="s">
        <v>8575</v>
      </c>
      <c r="B2344" s="401" t="s">
        <v>8576</v>
      </c>
      <c r="C2344" s="401" t="s">
        <v>8670</v>
      </c>
      <c r="D2344" s="401" t="s">
        <v>8671</v>
      </c>
      <c r="E2344" s="402"/>
      <c r="F2344" s="401"/>
      <c r="G2344" s="401" t="n">
        <v>102038</v>
      </c>
      <c r="H2344" s="401" t="s">
        <v>8828</v>
      </c>
      <c r="I2344" s="401" t="s">
        <v>99</v>
      </c>
      <c r="J2344" s="401" t="s">
        <v>6476</v>
      </c>
      <c r="K2344" s="402" t="n">
        <v>184.14</v>
      </c>
      <c r="L2344" s="401" t="s">
        <v>6405</v>
      </c>
    </row>
    <row r="2345" customFormat="false" ht="13.5" hidden="false" customHeight="false" outlineLevel="0" collapsed="false">
      <c r="A2345" s="401" t="s">
        <v>8575</v>
      </c>
      <c r="B2345" s="401" t="s">
        <v>8576</v>
      </c>
      <c r="C2345" s="401" t="s">
        <v>8670</v>
      </c>
      <c r="D2345" s="401" t="s">
        <v>8671</v>
      </c>
      <c r="E2345" s="402"/>
      <c r="F2345" s="401"/>
      <c r="G2345" s="401" t="n">
        <v>102039</v>
      </c>
      <c r="H2345" s="401" t="s">
        <v>8829</v>
      </c>
      <c r="I2345" s="401" t="s">
        <v>99</v>
      </c>
      <c r="J2345" s="401" t="s">
        <v>6476</v>
      </c>
      <c r="K2345" s="402" t="n">
        <v>523.36</v>
      </c>
      <c r="L2345" s="401" t="s">
        <v>6405</v>
      </c>
    </row>
    <row r="2346" customFormat="false" ht="13.5" hidden="false" customHeight="false" outlineLevel="0" collapsed="false">
      <c r="A2346" s="401" t="s">
        <v>8575</v>
      </c>
      <c r="B2346" s="401" t="s">
        <v>8576</v>
      </c>
      <c r="C2346" s="401" t="s">
        <v>8670</v>
      </c>
      <c r="D2346" s="401" t="s">
        <v>8671</v>
      </c>
      <c r="E2346" s="402"/>
      <c r="F2346" s="401"/>
      <c r="G2346" s="401" t="n">
        <v>102040</v>
      </c>
      <c r="H2346" s="401" t="s">
        <v>8830</v>
      </c>
      <c r="I2346" s="401" t="s">
        <v>99</v>
      </c>
      <c r="J2346" s="401" t="s">
        <v>6476</v>
      </c>
      <c r="K2346" s="402" t="n">
        <v>437.51</v>
      </c>
      <c r="L2346" s="401" t="s">
        <v>6405</v>
      </c>
    </row>
    <row r="2347" customFormat="false" ht="13.5" hidden="false" customHeight="false" outlineLevel="0" collapsed="false">
      <c r="A2347" s="401" t="s">
        <v>8575</v>
      </c>
      <c r="B2347" s="401" t="s">
        <v>8576</v>
      </c>
      <c r="C2347" s="401" t="s">
        <v>8670</v>
      </c>
      <c r="D2347" s="401" t="s">
        <v>8671</v>
      </c>
      <c r="E2347" s="402"/>
      <c r="F2347" s="401"/>
      <c r="G2347" s="401" t="n">
        <v>102041</v>
      </c>
      <c r="H2347" s="401" t="s">
        <v>8831</v>
      </c>
      <c r="I2347" s="401" t="s">
        <v>99</v>
      </c>
      <c r="J2347" s="401" t="s">
        <v>6476</v>
      </c>
      <c r="K2347" s="402" t="n">
        <v>300.07</v>
      </c>
      <c r="L2347" s="401" t="s">
        <v>6405</v>
      </c>
    </row>
    <row r="2348" customFormat="false" ht="13.5" hidden="false" customHeight="false" outlineLevel="0" collapsed="false">
      <c r="A2348" s="401" t="s">
        <v>8575</v>
      </c>
      <c r="B2348" s="401" t="s">
        <v>8576</v>
      </c>
      <c r="C2348" s="401" t="s">
        <v>8670</v>
      </c>
      <c r="D2348" s="401" t="s">
        <v>8671</v>
      </c>
      <c r="E2348" s="402"/>
      <c r="F2348" s="401"/>
      <c r="G2348" s="401" t="n">
        <v>102042</v>
      </c>
      <c r="H2348" s="401" t="s">
        <v>8832</v>
      </c>
      <c r="I2348" s="401" t="s">
        <v>99</v>
      </c>
      <c r="J2348" s="401" t="s">
        <v>6476</v>
      </c>
      <c r="K2348" s="402" t="n">
        <v>267.88</v>
      </c>
      <c r="L2348" s="401" t="s">
        <v>6405</v>
      </c>
    </row>
    <row r="2349" customFormat="false" ht="13.5" hidden="false" customHeight="false" outlineLevel="0" collapsed="false">
      <c r="A2349" s="401" t="s">
        <v>8575</v>
      </c>
      <c r="B2349" s="401" t="s">
        <v>8576</v>
      </c>
      <c r="C2349" s="401" t="s">
        <v>8670</v>
      </c>
      <c r="D2349" s="401" t="s">
        <v>8671</v>
      </c>
      <c r="E2349" s="402"/>
      <c r="F2349" s="401"/>
      <c r="G2349" s="401" t="n">
        <v>102043</v>
      </c>
      <c r="H2349" s="401" t="s">
        <v>8833</v>
      </c>
      <c r="I2349" s="401" t="s">
        <v>99</v>
      </c>
      <c r="J2349" s="401" t="s">
        <v>6476</v>
      </c>
      <c r="K2349" s="402" t="n">
        <v>229.83</v>
      </c>
      <c r="L2349" s="401" t="s">
        <v>6405</v>
      </c>
    </row>
    <row r="2350" customFormat="false" ht="13.5" hidden="false" customHeight="false" outlineLevel="0" collapsed="false">
      <c r="A2350" s="401" t="s">
        <v>8575</v>
      </c>
      <c r="B2350" s="401" t="s">
        <v>8576</v>
      </c>
      <c r="C2350" s="401" t="s">
        <v>8670</v>
      </c>
      <c r="D2350" s="401" t="s">
        <v>8671</v>
      </c>
      <c r="E2350" s="402"/>
      <c r="F2350" s="401"/>
      <c r="G2350" s="401" t="n">
        <v>102044</v>
      </c>
      <c r="H2350" s="401" t="s">
        <v>8834</v>
      </c>
      <c r="I2350" s="401" t="s">
        <v>99</v>
      </c>
      <c r="J2350" s="401" t="s">
        <v>6476</v>
      </c>
      <c r="K2350" s="402" t="n">
        <v>201.28</v>
      </c>
      <c r="L2350" s="401" t="s">
        <v>6405</v>
      </c>
    </row>
    <row r="2351" customFormat="false" ht="13.5" hidden="false" customHeight="false" outlineLevel="0" collapsed="false">
      <c r="A2351" s="401" t="s">
        <v>8575</v>
      </c>
      <c r="B2351" s="401" t="s">
        <v>8576</v>
      </c>
      <c r="C2351" s="401" t="s">
        <v>8670</v>
      </c>
      <c r="D2351" s="401" t="s">
        <v>8671</v>
      </c>
      <c r="E2351" s="402"/>
      <c r="F2351" s="401"/>
      <c r="G2351" s="401" t="n">
        <v>102045</v>
      </c>
      <c r="H2351" s="401" t="s">
        <v>8835</v>
      </c>
      <c r="I2351" s="401" t="s">
        <v>99</v>
      </c>
      <c r="J2351" s="401" t="s">
        <v>6476</v>
      </c>
      <c r="K2351" s="402" t="n">
        <v>184.16</v>
      </c>
      <c r="L2351" s="401" t="s">
        <v>6405</v>
      </c>
    </row>
    <row r="2352" customFormat="false" ht="13.5" hidden="false" customHeight="false" outlineLevel="0" collapsed="false">
      <c r="A2352" s="401" t="s">
        <v>8575</v>
      </c>
      <c r="B2352" s="401" t="s">
        <v>8576</v>
      </c>
      <c r="C2352" s="401" t="s">
        <v>8670</v>
      </c>
      <c r="D2352" s="401" t="s">
        <v>8671</v>
      </c>
      <c r="E2352" s="402"/>
      <c r="F2352" s="401"/>
      <c r="G2352" s="401" t="n">
        <v>102046</v>
      </c>
      <c r="H2352" s="401" t="s">
        <v>8836</v>
      </c>
      <c r="I2352" s="401" t="s">
        <v>99</v>
      </c>
      <c r="J2352" s="401" t="s">
        <v>6476</v>
      </c>
      <c r="K2352" s="402" t="n">
        <v>581.69</v>
      </c>
      <c r="L2352" s="401" t="s">
        <v>6405</v>
      </c>
    </row>
    <row r="2353" customFormat="false" ht="13.5" hidden="false" customHeight="false" outlineLevel="0" collapsed="false">
      <c r="A2353" s="401" t="s">
        <v>8575</v>
      </c>
      <c r="B2353" s="401" t="s">
        <v>8576</v>
      </c>
      <c r="C2353" s="401" t="s">
        <v>8670</v>
      </c>
      <c r="D2353" s="401" t="s">
        <v>8671</v>
      </c>
      <c r="E2353" s="402"/>
      <c r="F2353" s="401"/>
      <c r="G2353" s="401" t="n">
        <v>102047</v>
      </c>
      <c r="H2353" s="401" t="s">
        <v>8837</v>
      </c>
      <c r="I2353" s="401" t="s">
        <v>99</v>
      </c>
      <c r="J2353" s="401" t="s">
        <v>6476</v>
      </c>
      <c r="K2353" s="402" t="n">
        <v>498.56</v>
      </c>
      <c r="L2353" s="401" t="s">
        <v>6405</v>
      </c>
    </row>
    <row r="2354" customFormat="false" ht="13.5" hidden="false" customHeight="false" outlineLevel="0" collapsed="false">
      <c r="A2354" s="401" t="s">
        <v>8575</v>
      </c>
      <c r="B2354" s="401" t="s">
        <v>8576</v>
      </c>
      <c r="C2354" s="401" t="s">
        <v>8670</v>
      </c>
      <c r="D2354" s="401" t="s">
        <v>8671</v>
      </c>
      <c r="E2354" s="402"/>
      <c r="F2354" s="401"/>
      <c r="G2354" s="401" t="n">
        <v>102048</v>
      </c>
      <c r="H2354" s="401" t="s">
        <v>8838</v>
      </c>
      <c r="I2354" s="401" t="s">
        <v>99</v>
      </c>
      <c r="J2354" s="401" t="s">
        <v>6476</v>
      </c>
      <c r="K2354" s="402" t="n">
        <v>286.52</v>
      </c>
      <c r="L2354" s="401" t="s">
        <v>6405</v>
      </c>
    </row>
    <row r="2355" customFormat="false" ht="13.5" hidden="false" customHeight="false" outlineLevel="0" collapsed="false">
      <c r="A2355" s="401" t="s">
        <v>8575</v>
      </c>
      <c r="B2355" s="401" t="s">
        <v>8576</v>
      </c>
      <c r="C2355" s="401" t="s">
        <v>8670</v>
      </c>
      <c r="D2355" s="401" t="s">
        <v>8671</v>
      </c>
      <c r="E2355" s="402"/>
      <c r="F2355" s="401"/>
      <c r="G2355" s="401" t="n">
        <v>102049</v>
      </c>
      <c r="H2355" s="401" t="s">
        <v>8839</v>
      </c>
      <c r="I2355" s="401" t="s">
        <v>99</v>
      </c>
      <c r="J2355" s="401" t="s">
        <v>6476</v>
      </c>
      <c r="K2355" s="402" t="n">
        <v>256.06</v>
      </c>
      <c r="L2355" s="401" t="s">
        <v>6405</v>
      </c>
    </row>
    <row r="2356" customFormat="false" ht="13.5" hidden="false" customHeight="false" outlineLevel="0" collapsed="false">
      <c r="A2356" s="401" t="s">
        <v>8575</v>
      </c>
      <c r="B2356" s="401" t="s">
        <v>8576</v>
      </c>
      <c r="C2356" s="401" t="s">
        <v>8670</v>
      </c>
      <c r="D2356" s="401" t="s">
        <v>8671</v>
      </c>
      <c r="E2356" s="402"/>
      <c r="F2356" s="401"/>
      <c r="G2356" s="401" t="n">
        <v>102050</v>
      </c>
      <c r="H2356" s="401" t="s">
        <v>8840</v>
      </c>
      <c r="I2356" s="401" t="s">
        <v>99</v>
      </c>
      <c r="J2356" s="401" t="s">
        <v>6476</v>
      </c>
      <c r="K2356" s="402" t="n">
        <v>225.41</v>
      </c>
      <c r="L2356" s="401" t="s">
        <v>6405</v>
      </c>
    </row>
    <row r="2357" customFormat="false" ht="13.5" hidden="false" customHeight="false" outlineLevel="0" collapsed="false">
      <c r="A2357" s="401" t="s">
        <v>8575</v>
      </c>
      <c r="B2357" s="401" t="s">
        <v>8576</v>
      </c>
      <c r="C2357" s="401" t="s">
        <v>8670</v>
      </c>
      <c r="D2357" s="401" t="s">
        <v>8671</v>
      </c>
      <c r="E2357" s="402"/>
      <c r="F2357" s="401"/>
      <c r="G2357" s="401" t="n">
        <v>102051</v>
      </c>
      <c r="H2357" s="401" t="s">
        <v>8841</v>
      </c>
      <c r="I2357" s="401" t="s">
        <v>99</v>
      </c>
      <c r="J2357" s="401" t="s">
        <v>6476</v>
      </c>
      <c r="K2357" s="402" t="n">
        <v>195.56</v>
      </c>
      <c r="L2357" s="401" t="s">
        <v>6405</v>
      </c>
    </row>
    <row r="2358" customFormat="false" ht="13.5" hidden="false" customHeight="false" outlineLevel="0" collapsed="false">
      <c r="A2358" s="401" t="s">
        <v>8575</v>
      </c>
      <c r="B2358" s="401" t="s">
        <v>8576</v>
      </c>
      <c r="C2358" s="401" t="s">
        <v>8670</v>
      </c>
      <c r="D2358" s="401" t="s">
        <v>8671</v>
      </c>
      <c r="E2358" s="402"/>
      <c r="F2358" s="401"/>
      <c r="G2358" s="401" t="n">
        <v>102052</v>
      </c>
      <c r="H2358" s="401" t="s">
        <v>8842</v>
      </c>
      <c r="I2358" s="401" t="s">
        <v>99</v>
      </c>
      <c r="J2358" s="401" t="s">
        <v>6476</v>
      </c>
      <c r="K2358" s="402" t="n">
        <v>179</v>
      </c>
      <c r="L2358" s="401" t="s">
        <v>6405</v>
      </c>
    </row>
    <row r="2359" customFormat="false" ht="13.5" hidden="false" customHeight="false" outlineLevel="0" collapsed="false">
      <c r="A2359" s="401" t="s">
        <v>8575</v>
      </c>
      <c r="B2359" s="401" t="s">
        <v>8576</v>
      </c>
      <c r="C2359" s="401" t="s">
        <v>8670</v>
      </c>
      <c r="D2359" s="401" t="s">
        <v>8671</v>
      </c>
      <c r="E2359" s="402"/>
      <c r="F2359" s="401"/>
      <c r="G2359" s="401" t="n">
        <v>102059</v>
      </c>
      <c r="H2359" s="401" t="s">
        <v>8843</v>
      </c>
      <c r="I2359" s="401" t="s">
        <v>99</v>
      </c>
      <c r="J2359" s="401" t="s">
        <v>6476</v>
      </c>
      <c r="K2359" s="402" t="n">
        <v>489.21</v>
      </c>
      <c r="L2359" s="401" t="s">
        <v>6405</v>
      </c>
    </row>
    <row r="2360" customFormat="false" ht="13.5" hidden="false" customHeight="false" outlineLevel="0" collapsed="false">
      <c r="A2360" s="401" t="s">
        <v>8575</v>
      </c>
      <c r="B2360" s="401" t="s">
        <v>8576</v>
      </c>
      <c r="C2360" s="401" t="s">
        <v>8670</v>
      </c>
      <c r="D2360" s="401" t="s">
        <v>8671</v>
      </c>
      <c r="E2360" s="402"/>
      <c r="F2360" s="401"/>
      <c r="G2360" s="401" t="n">
        <v>102060</v>
      </c>
      <c r="H2360" s="401" t="s">
        <v>8844</v>
      </c>
      <c r="I2360" s="401" t="s">
        <v>99</v>
      </c>
      <c r="J2360" s="401" t="s">
        <v>6476</v>
      </c>
      <c r="K2360" s="402" t="n">
        <v>412.7</v>
      </c>
      <c r="L2360" s="401" t="s">
        <v>6405</v>
      </c>
    </row>
    <row r="2361" customFormat="false" ht="13.5" hidden="false" customHeight="false" outlineLevel="0" collapsed="false">
      <c r="A2361" s="401" t="s">
        <v>8575</v>
      </c>
      <c r="B2361" s="401" t="s">
        <v>8576</v>
      </c>
      <c r="C2361" s="401" t="s">
        <v>8670</v>
      </c>
      <c r="D2361" s="401" t="s">
        <v>8671</v>
      </c>
      <c r="E2361" s="402"/>
      <c r="F2361" s="401"/>
      <c r="G2361" s="401" t="n">
        <v>102061</v>
      </c>
      <c r="H2361" s="401" t="s">
        <v>8845</v>
      </c>
      <c r="I2361" s="401" t="s">
        <v>99</v>
      </c>
      <c r="J2361" s="401" t="s">
        <v>6476</v>
      </c>
      <c r="K2361" s="402" t="n">
        <v>277</v>
      </c>
      <c r="L2361" s="401" t="s">
        <v>6405</v>
      </c>
    </row>
    <row r="2362" customFormat="false" ht="13.5" hidden="false" customHeight="false" outlineLevel="0" collapsed="false">
      <c r="A2362" s="401" t="s">
        <v>8575</v>
      </c>
      <c r="B2362" s="401" t="s">
        <v>8576</v>
      </c>
      <c r="C2362" s="401" t="s">
        <v>8670</v>
      </c>
      <c r="D2362" s="401" t="s">
        <v>8671</v>
      </c>
      <c r="E2362" s="402"/>
      <c r="F2362" s="401"/>
      <c r="G2362" s="401" t="n">
        <v>102062</v>
      </c>
      <c r="H2362" s="401" t="s">
        <v>8846</v>
      </c>
      <c r="I2362" s="401" t="s">
        <v>99</v>
      </c>
      <c r="J2362" s="401" t="s">
        <v>6476</v>
      </c>
      <c r="K2362" s="402" t="n">
        <v>252.27</v>
      </c>
      <c r="L2362" s="401" t="s">
        <v>6405</v>
      </c>
    </row>
    <row r="2363" customFormat="false" ht="13.5" hidden="false" customHeight="false" outlineLevel="0" collapsed="false">
      <c r="A2363" s="401" t="s">
        <v>8575</v>
      </c>
      <c r="B2363" s="401" t="s">
        <v>8576</v>
      </c>
      <c r="C2363" s="401" t="s">
        <v>8670</v>
      </c>
      <c r="D2363" s="401" t="s">
        <v>8671</v>
      </c>
      <c r="E2363" s="402"/>
      <c r="F2363" s="401"/>
      <c r="G2363" s="401" t="n">
        <v>102063</v>
      </c>
      <c r="H2363" s="401" t="s">
        <v>8847</v>
      </c>
      <c r="I2363" s="401" t="s">
        <v>99</v>
      </c>
      <c r="J2363" s="401" t="s">
        <v>6476</v>
      </c>
      <c r="K2363" s="402" t="n">
        <v>215.47</v>
      </c>
      <c r="L2363" s="401" t="s">
        <v>6405</v>
      </c>
    </row>
    <row r="2364" customFormat="false" ht="13.5" hidden="false" customHeight="false" outlineLevel="0" collapsed="false">
      <c r="A2364" s="401" t="s">
        <v>8575</v>
      </c>
      <c r="B2364" s="401" t="s">
        <v>8576</v>
      </c>
      <c r="C2364" s="401" t="s">
        <v>8670</v>
      </c>
      <c r="D2364" s="401" t="s">
        <v>8671</v>
      </c>
      <c r="E2364" s="402"/>
      <c r="F2364" s="401"/>
      <c r="G2364" s="401" t="n">
        <v>102064</v>
      </c>
      <c r="H2364" s="401" t="s">
        <v>8848</v>
      </c>
      <c r="I2364" s="401" t="s">
        <v>99</v>
      </c>
      <c r="J2364" s="401" t="s">
        <v>6476</v>
      </c>
      <c r="K2364" s="402" t="n">
        <v>186.55</v>
      </c>
      <c r="L2364" s="401" t="s">
        <v>6405</v>
      </c>
    </row>
    <row r="2365" customFormat="false" ht="13.5" hidden="false" customHeight="false" outlineLevel="0" collapsed="false">
      <c r="A2365" s="401" t="s">
        <v>8575</v>
      </c>
      <c r="B2365" s="401" t="s">
        <v>8576</v>
      </c>
      <c r="C2365" s="401" t="s">
        <v>8670</v>
      </c>
      <c r="D2365" s="401" t="s">
        <v>8671</v>
      </c>
      <c r="E2365" s="402"/>
      <c r="F2365" s="401"/>
      <c r="G2365" s="401" t="n">
        <v>102065</v>
      </c>
      <c r="H2365" s="401" t="s">
        <v>8849</v>
      </c>
      <c r="I2365" s="401" t="s">
        <v>99</v>
      </c>
      <c r="J2365" s="401" t="s">
        <v>6476</v>
      </c>
      <c r="K2365" s="402" t="n">
        <v>170.53</v>
      </c>
      <c r="L2365" s="401" t="s">
        <v>6405</v>
      </c>
    </row>
    <row r="2366" customFormat="false" ht="13.5" hidden="false" customHeight="false" outlineLevel="0" collapsed="false">
      <c r="A2366" s="401" t="s">
        <v>8575</v>
      </c>
      <c r="B2366" s="401" t="s">
        <v>8576</v>
      </c>
      <c r="C2366" s="401" t="s">
        <v>8670</v>
      </c>
      <c r="D2366" s="401" t="s">
        <v>8671</v>
      </c>
      <c r="E2366" s="402"/>
      <c r="F2366" s="401"/>
      <c r="G2366" s="401" t="n">
        <v>102066</v>
      </c>
      <c r="H2366" s="401" t="s">
        <v>8850</v>
      </c>
      <c r="I2366" s="401" t="s">
        <v>99</v>
      </c>
      <c r="J2366" s="401" t="s">
        <v>6476</v>
      </c>
      <c r="K2366" s="402" t="n">
        <v>515.08</v>
      </c>
      <c r="L2366" s="401" t="s">
        <v>6405</v>
      </c>
    </row>
    <row r="2367" customFormat="false" ht="13.5" hidden="false" customHeight="false" outlineLevel="0" collapsed="false">
      <c r="A2367" s="401" t="s">
        <v>8575</v>
      </c>
      <c r="B2367" s="401" t="s">
        <v>8576</v>
      </c>
      <c r="C2367" s="401" t="s">
        <v>8670</v>
      </c>
      <c r="D2367" s="401" t="s">
        <v>8671</v>
      </c>
      <c r="E2367" s="402"/>
      <c r="F2367" s="401"/>
      <c r="G2367" s="401" t="n">
        <v>102067</v>
      </c>
      <c r="H2367" s="401" t="s">
        <v>8851</v>
      </c>
      <c r="I2367" s="401" t="s">
        <v>99</v>
      </c>
      <c r="J2367" s="401" t="s">
        <v>6476</v>
      </c>
      <c r="K2367" s="402" t="n">
        <v>443.51</v>
      </c>
      <c r="L2367" s="401" t="s">
        <v>6405</v>
      </c>
    </row>
    <row r="2368" customFormat="false" ht="13.5" hidden="false" customHeight="false" outlineLevel="0" collapsed="false">
      <c r="A2368" s="401" t="s">
        <v>8575</v>
      </c>
      <c r="B2368" s="401" t="s">
        <v>8576</v>
      </c>
      <c r="C2368" s="401" t="s">
        <v>8670</v>
      </c>
      <c r="D2368" s="401" t="s">
        <v>8671</v>
      </c>
      <c r="E2368" s="402"/>
      <c r="F2368" s="401"/>
      <c r="G2368" s="401" t="n">
        <v>102068</v>
      </c>
      <c r="H2368" s="401" t="s">
        <v>8852</v>
      </c>
      <c r="I2368" s="401" t="s">
        <v>99</v>
      </c>
      <c r="J2368" s="401" t="s">
        <v>6476</v>
      </c>
      <c r="K2368" s="402" t="n">
        <v>261.34</v>
      </c>
      <c r="L2368" s="401" t="s">
        <v>6405</v>
      </c>
    </row>
    <row r="2369" customFormat="false" ht="13.5" hidden="false" customHeight="false" outlineLevel="0" collapsed="false">
      <c r="A2369" s="401" t="s">
        <v>8575</v>
      </c>
      <c r="B2369" s="401" t="s">
        <v>8576</v>
      </c>
      <c r="C2369" s="401" t="s">
        <v>8670</v>
      </c>
      <c r="D2369" s="401" t="s">
        <v>8671</v>
      </c>
      <c r="E2369" s="402"/>
      <c r="F2369" s="401"/>
      <c r="G2369" s="401" t="n">
        <v>102069</v>
      </c>
      <c r="H2369" s="401" t="s">
        <v>8853</v>
      </c>
      <c r="I2369" s="401" t="s">
        <v>99</v>
      </c>
      <c r="J2369" s="401" t="s">
        <v>6476</v>
      </c>
      <c r="K2369" s="402" t="n">
        <v>238.53</v>
      </c>
      <c r="L2369" s="401" t="s">
        <v>6405</v>
      </c>
    </row>
    <row r="2370" customFormat="false" ht="13.5" hidden="false" customHeight="false" outlineLevel="0" collapsed="false">
      <c r="A2370" s="401" t="s">
        <v>8575</v>
      </c>
      <c r="B2370" s="401" t="s">
        <v>8576</v>
      </c>
      <c r="C2370" s="401" t="s">
        <v>8670</v>
      </c>
      <c r="D2370" s="401" t="s">
        <v>8671</v>
      </c>
      <c r="E2370" s="402"/>
      <c r="F2370" s="401"/>
      <c r="G2370" s="401" t="n">
        <v>102070</v>
      </c>
      <c r="H2370" s="401" t="s">
        <v>8854</v>
      </c>
      <c r="I2370" s="401" t="s">
        <v>99</v>
      </c>
      <c r="J2370" s="401" t="s">
        <v>6476</v>
      </c>
      <c r="K2370" s="402" t="n">
        <v>209.43</v>
      </c>
      <c r="L2370" s="401" t="s">
        <v>6405</v>
      </c>
    </row>
    <row r="2371" customFormat="false" ht="13.5" hidden="false" customHeight="false" outlineLevel="0" collapsed="false">
      <c r="A2371" s="401" t="s">
        <v>8575</v>
      </c>
      <c r="B2371" s="401" t="s">
        <v>8576</v>
      </c>
      <c r="C2371" s="401" t="s">
        <v>8670</v>
      </c>
      <c r="D2371" s="401" t="s">
        <v>8671</v>
      </c>
      <c r="E2371" s="402"/>
      <c r="F2371" s="401"/>
      <c r="G2371" s="401" t="n">
        <v>102071</v>
      </c>
      <c r="H2371" s="401" t="s">
        <v>8855</v>
      </c>
      <c r="I2371" s="401" t="s">
        <v>99</v>
      </c>
      <c r="J2371" s="401" t="s">
        <v>6476</v>
      </c>
      <c r="K2371" s="402" t="n">
        <v>181.66</v>
      </c>
      <c r="L2371" s="401" t="s">
        <v>6405</v>
      </c>
    </row>
    <row r="2372" customFormat="false" ht="13.5" hidden="false" customHeight="false" outlineLevel="0" collapsed="false">
      <c r="A2372" s="401" t="s">
        <v>8575</v>
      </c>
      <c r="B2372" s="401" t="s">
        <v>8576</v>
      </c>
      <c r="C2372" s="401" t="s">
        <v>8670</v>
      </c>
      <c r="D2372" s="401" t="s">
        <v>8671</v>
      </c>
      <c r="E2372" s="402"/>
      <c r="F2372" s="401"/>
      <c r="G2372" s="401" t="n">
        <v>102072</v>
      </c>
      <c r="H2372" s="401" t="s">
        <v>8856</v>
      </c>
      <c r="I2372" s="401" t="s">
        <v>99</v>
      </c>
      <c r="J2372" s="401" t="s">
        <v>6476</v>
      </c>
      <c r="K2372" s="402" t="n">
        <v>170.11</v>
      </c>
      <c r="L2372" s="401" t="s">
        <v>6405</v>
      </c>
    </row>
    <row r="2373" customFormat="false" ht="13.5" hidden="false" customHeight="false" outlineLevel="0" collapsed="false">
      <c r="A2373" s="401" t="s">
        <v>8575</v>
      </c>
      <c r="B2373" s="401" t="s">
        <v>8576</v>
      </c>
      <c r="C2373" s="401" t="s">
        <v>8670</v>
      </c>
      <c r="D2373" s="401" t="s">
        <v>8671</v>
      </c>
      <c r="E2373" s="402"/>
      <c r="F2373" s="401"/>
      <c r="G2373" s="401" t="n">
        <v>102073</v>
      </c>
      <c r="H2373" s="401" t="s">
        <v>8857</v>
      </c>
      <c r="I2373" s="401" t="s">
        <v>122</v>
      </c>
      <c r="J2373" s="401" t="s">
        <v>6404</v>
      </c>
      <c r="K2373" s="402" t="n">
        <v>3666.46</v>
      </c>
      <c r="L2373" s="401" t="s">
        <v>6405</v>
      </c>
    </row>
    <row r="2374" customFormat="false" ht="13.5" hidden="false" customHeight="false" outlineLevel="0" collapsed="false">
      <c r="A2374" s="401" t="s">
        <v>8575</v>
      </c>
      <c r="B2374" s="401" t="s">
        <v>8576</v>
      </c>
      <c r="C2374" s="401" t="s">
        <v>8670</v>
      </c>
      <c r="D2374" s="401" t="s">
        <v>8671</v>
      </c>
      <c r="E2374" s="402"/>
      <c r="F2374" s="401"/>
      <c r="G2374" s="401" t="n">
        <v>102074</v>
      </c>
      <c r="H2374" s="401" t="s">
        <v>8858</v>
      </c>
      <c r="I2374" s="401" t="s">
        <v>122</v>
      </c>
      <c r="J2374" s="401" t="s">
        <v>6404</v>
      </c>
      <c r="K2374" s="402" t="n">
        <v>4471.1</v>
      </c>
      <c r="L2374" s="401" t="s">
        <v>6405</v>
      </c>
    </row>
    <row r="2375" customFormat="false" ht="13.5" hidden="false" customHeight="false" outlineLevel="0" collapsed="false">
      <c r="A2375" s="401" t="s">
        <v>8575</v>
      </c>
      <c r="B2375" s="401" t="s">
        <v>8576</v>
      </c>
      <c r="C2375" s="401" t="s">
        <v>8670</v>
      </c>
      <c r="D2375" s="401" t="s">
        <v>8671</v>
      </c>
      <c r="E2375" s="402"/>
      <c r="F2375" s="401"/>
      <c r="G2375" s="401" t="n">
        <v>102075</v>
      </c>
      <c r="H2375" s="401" t="s">
        <v>8859</v>
      </c>
      <c r="I2375" s="401" t="s">
        <v>122</v>
      </c>
      <c r="J2375" s="401" t="s">
        <v>6404</v>
      </c>
      <c r="K2375" s="402" t="n">
        <v>4705.62</v>
      </c>
      <c r="L2375" s="401" t="s">
        <v>6405</v>
      </c>
    </row>
    <row r="2376" customFormat="false" ht="13.5" hidden="false" customHeight="false" outlineLevel="0" collapsed="false">
      <c r="A2376" s="401" t="s">
        <v>8575</v>
      </c>
      <c r="B2376" s="401" t="s">
        <v>8576</v>
      </c>
      <c r="C2376" s="401" t="s">
        <v>8670</v>
      </c>
      <c r="D2376" s="401" t="s">
        <v>8671</v>
      </c>
      <c r="E2376" s="402"/>
      <c r="F2376" s="401"/>
      <c r="G2376" s="401" t="n">
        <v>102076</v>
      </c>
      <c r="H2376" s="401" t="s">
        <v>8860</v>
      </c>
      <c r="I2376" s="401" t="s">
        <v>122</v>
      </c>
      <c r="J2376" s="401" t="s">
        <v>6404</v>
      </c>
      <c r="K2376" s="402" t="n">
        <v>4829.25</v>
      </c>
      <c r="L2376" s="401" t="s">
        <v>6405</v>
      </c>
    </row>
    <row r="2377" customFormat="false" ht="13.5" hidden="false" customHeight="false" outlineLevel="0" collapsed="false">
      <c r="A2377" s="401" t="s">
        <v>8575</v>
      </c>
      <c r="B2377" s="401" t="s">
        <v>8576</v>
      </c>
      <c r="C2377" s="401" t="s">
        <v>8670</v>
      </c>
      <c r="D2377" s="401" t="s">
        <v>8671</v>
      </c>
      <c r="E2377" s="402"/>
      <c r="F2377" s="401"/>
      <c r="G2377" s="401" t="n">
        <v>102077</v>
      </c>
      <c r="H2377" s="401" t="s">
        <v>8861</v>
      </c>
      <c r="I2377" s="401" t="s">
        <v>122</v>
      </c>
      <c r="J2377" s="401" t="s">
        <v>6404</v>
      </c>
      <c r="K2377" s="402" t="n">
        <v>5308.11</v>
      </c>
      <c r="L2377" s="401" t="s">
        <v>6405</v>
      </c>
    </row>
    <row r="2378" customFormat="false" ht="13.5" hidden="false" customHeight="false" outlineLevel="0" collapsed="false">
      <c r="A2378" s="401" t="s">
        <v>8575</v>
      </c>
      <c r="B2378" s="401" t="s">
        <v>8576</v>
      </c>
      <c r="C2378" s="401" t="s">
        <v>8670</v>
      </c>
      <c r="D2378" s="401" t="s">
        <v>8671</v>
      </c>
      <c r="E2378" s="402"/>
      <c r="F2378" s="401"/>
      <c r="G2378" s="401" t="n">
        <v>102078</v>
      </c>
      <c r="H2378" s="401" t="s">
        <v>8862</v>
      </c>
      <c r="I2378" s="401" t="s">
        <v>122</v>
      </c>
      <c r="J2378" s="401" t="s">
        <v>6404</v>
      </c>
      <c r="K2378" s="402" t="n">
        <v>5367.3</v>
      </c>
      <c r="L2378" s="401" t="s">
        <v>6405</v>
      </c>
    </row>
    <row r="2379" customFormat="false" ht="13.5" hidden="false" customHeight="false" outlineLevel="0" collapsed="false">
      <c r="A2379" s="401" t="s">
        <v>8575</v>
      </c>
      <c r="B2379" s="401" t="s">
        <v>8576</v>
      </c>
      <c r="C2379" s="401" t="s">
        <v>8670</v>
      </c>
      <c r="D2379" s="401" t="s">
        <v>8671</v>
      </c>
      <c r="E2379" s="402"/>
      <c r="F2379" s="401"/>
      <c r="G2379" s="401" t="n">
        <v>102079</v>
      </c>
      <c r="H2379" s="401" t="s">
        <v>8863</v>
      </c>
      <c r="I2379" s="401" t="s">
        <v>122</v>
      </c>
      <c r="J2379" s="401" t="s">
        <v>6404</v>
      </c>
      <c r="K2379" s="402" t="n">
        <v>5186.32</v>
      </c>
      <c r="L2379" s="401" t="s">
        <v>6405</v>
      </c>
    </row>
    <row r="2380" customFormat="false" ht="13.5" hidden="false" customHeight="false" outlineLevel="0" collapsed="false">
      <c r="A2380" s="401" t="s">
        <v>8575</v>
      </c>
      <c r="B2380" s="401" t="s">
        <v>8576</v>
      </c>
      <c r="C2380" s="401" t="s">
        <v>8670</v>
      </c>
      <c r="D2380" s="401" t="s">
        <v>8671</v>
      </c>
      <c r="E2380" s="402"/>
      <c r="F2380" s="401"/>
      <c r="G2380" s="401" t="n">
        <v>102080</v>
      </c>
      <c r="H2380" s="401" t="s">
        <v>8864</v>
      </c>
      <c r="I2380" s="401" t="s">
        <v>122</v>
      </c>
      <c r="J2380" s="401" t="s">
        <v>6404</v>
      </c>
      <c r="K2380" s="402" t="n">
        <v>4585.5</v>
      </c>
      <c r="L2380" s="401" t="s">
        <v>6405</v>
      </c>
    </row>
    <row r="2381" customFormat="false" ht="13.5" hidden="false" customHeight="false" outlineLevel="0" collapsed="false">
      <c r="A2381" s="401" t="s">
        <v>8575</v>
      </c>
      <c r="B2381" s="401" t="s">
        <v>8576</v>
      </c>
      <c r="C2381" s="401" t="s">
        <v>8670</v>
      </c>
      <c r="D2381" s="401" t="s">
        <v>8671</v>
      </c>
      <c r="E2381" s="402"/>
      <c r="F2381" s="401"/>
      <c r="G2381" s="401" t="n">
        <v>102086</v>
      </c>
      <c r="H2381" s="401" t="s">
        <v>8865</v>
      </c>
      <c r="I2381" s="401" t="s">
        <v>99</v>
      </c>
      <c r="J2381" s="401" t="s">
        <v>6476</v>
      </c>
      <c r="K2381" s="402" t="n">
        <v>223.62</v>
      </c>
      <c r="L2381" s="401" t="s">
        <v>6405</v>
      </c>
    </row>
    <row r="2382" customFormat="false" ht="13.5" hidden="false" customHeight="false" outlineLevel="0" collapsed="false">
      <c r="A2382" s="401" t="s">
        <v>8575</v>
      </c>
      <c r="B2382" s="401" t="s">
        <v>8576</v>
      </c>
      <c r="C2382" s="401" t="s">
        <v>8670</v>
      </c>
      <c r="D2382" s="401" t="s">
        <v>8671</v>
      </c>
      <c r="E2382" s="402"/>
      <c r="F2382" s="401"/>
      <c r="G2382" s="401" t="n">
        <v>102087</v>
      </c>
      <c r="H2382" s="401" t="s">
        <v>8866</v>
      </c>
      <c r="I2382" s="401" t="s">
        <v>99</v>
      </c>
      <c r="J2382" s="401" t="s">
        <v>6476</v>
      </c>
      <c r="K2382" s="402" t="n">
        <v>171.11</v>
      </c>
      <c r="L2382" s="401" t="s">
        <v>6405</v>
      </c>
    </row>
    <row r="2383" customFormat="false" ht="13.5" hidden="false" customHeight="false" outlineLevel="0" collapsed="false">
      <c r="A2383" s="401" t="s">
        <v>8575</v>
      </c>
      <c r="B2383" s="401" t="s">
        <v>8576</v>
      </c>
      <c r="C2383" s="401" t="s">
        <v>8670</v>
      </c>
      <c r="D2383" s="401" t="s">
        <v>8671</v>
      </c>
      <c r="E2383" s="402"/>
      <c r="F2383" s="401"/>
      <c r="G2383" s="401" t="n">
        <v>102088</v>
      </c>
      <c r="H2383" s="401" t="s">
        <v>8867</v>
      </c>
      <c r="I2383" s="401" t="s">
        <v>99</v>
      </c>
      <c r="J2383" s="401" t="s">
        <v>6476</v>
      </c>
      <c r="K2383" s="402" t="n">
        <v>252.28</v>
      </c>
      <c r="L2383" s="401" t="s">
        <v>6405</v>
      </c>
    </row>
    <row r="2384" customFormat="false" ht="13.5" hidden="false" customHeight="false" outlineLevel="0" collapsed="false">
      <c r="A2384" s="401" t="s">
        <v>8575</v>
      </c>
      <c r="B2384" s="401" t="s">
        <v>8576</v>
      </c>
      <c r="C2384" s="401" t="s">
        <v>8670</v>
      </c>
      <c r="D2384" s="401" t="s">
        <v>8671</v>
      </c>
      <c r="E2384" s="402"/>
      <c r="F2384" s="401"/>
      <c r="G2384" s="401" t="n">
        <v>102089</v>
      </c>
      <c r="H2384" s="401" t="s">
        <v>8868</v>
      </c>
      <c r="I2384" s="401" t="s">
        <v>99</v>
      </c>
      <c r="J2384" s="401" t="s">
        <v>6476</v>
      </c>
      <c r="K2384" s="402" t="n">
        <v>213.2</v>
      </c>
      <c r="L2384" s="401" t="s">
        <v>6405</v>
      </c>
    </row>
    <row r="2385" customFormat="false" ht="13.5" hidden="false" customHeight="false" outlineLevel="0" collapsed="false">
      <c r="A2385" s="401" t="s">
        <v>8575</v>
      </c>
      <c r="B2385" s="401" t="s">
        <v>8576</v>
      </c>
      <c r="C2385" s="401" t="s">
        <v>8670</v>
      </c>
      <c r="D2385" s="401" t="s">
        <v>8671</v>
      </c>
      <c r="E2385" s="402"/>
      <c r="F2385" s="401"/>
      <c r="G2385" s="401" t="n">
        <v>102090</v>
      </c>
      <c r="H2385" s="401" t="s">
        <v>8869</v>
      </c>
      <c r="I2385" s="401" t="s">
        <v>99</v>
      </c>
      <c r="J2385" s="401" t="s">
        <v>6476</v>
      </c>
      <c r="K2385" s="402" t="n">
        <v>153.63</v>
      </c>
      <c r="L2385" s="401" t="s">
        <v>6405</v>
      </c>
    </row>
    <row r="2386" customFormat="false" ht="13.5" hidden="false" customHeight="false" outlineLevel="0" collapsed="false">
      <c r="A2386" s="401" t="s">
        <v>8575</v>
      </c>
      <c r="B2386" s="401" t="s">
        <v>8576</v>
      </c>
      <c r="C2386" s="401" t="s">
        <v>8670</v>
      </c>
      <c r="D2386" s="401" t="s">
        <v>8671</v>
      </c>
      <c r="E2386" s="402"/>
      <c r="F2386" s="401"/>
      <c r="G2386" s="401" t="n">
        <v>102091</v>
      </c>
      <c r="H2386" s="401" t="s">
        <v>8870</v>
      </c>
      <c r="I2386" s="401" t="s">
        <v>99</v>
      </c>
      <c r="J2386" s="401" t="s">
        <v>6476</v>
      </c>
      <c r="K2386" s="402" t="n">
        <v>295.28</v>
      </c>
      <c r="L2386" s="401" t="s">
        <v>6405</v>
      </c>
    </row>
    <row r="2387" customFormat="false" ht="13.5" hidden="false" customHeight="false" outlineLevel="0" collapsed="false">
      <c r="A2387" s="401" t="s">
        <v>8575</v>
      </c>
      <c r="B2387" s="401" t="s">
        <v>8576</v>
      </c>
      <c r="C2387" s="401" t="s">
        <v>8670</v>
      </c>
      <c r="D2387" s="401" t="s">
        <v>8671</v>
      </c>
      <c r="E2387" s="402"/>
      <c r="F2387" s="401"/>
      <c r="G2387" s="401" t="n">
        <v>103760</v>
      </c>
      <c r="H2387" s="401" t="s">
        <v>8871</v>
      </c>
      <c r="I2387" s="401" t="s">
        <v>99</v>
      </c>
      <c r="J2387" s="401" t="s">
        <v>6476</v>
      </c>
      <c r="K2387" s="402" t="n">
        <v>128.34</v>
      </c>
      <c r="L2387" s="401" t="s">
        <v>6405</v>
      </c>
    </row>
    <row r="2388" customFormat="false" ht="13.5" hidden="false" customHeight="false" outlineLevel="0" collapsed="false">
      <c r="A2388" s="401" t="s">
        <v>8575</v>
      </c>
      <c r="B2388" s="401" t="s">
        <v>8576</v>
      </c>
      <c r="C2388" s="401" t="s">
        <v>8670</v>
      </c>
      <c r="D2388" s="401" t="s">
        <v>8671</v>
      </c>
      <c r="E2388" s="402"/>
      <c r="F2388" s="401"/>
      <c r="G2388" s="401" t="n">
        <v>103761</v>
      </c>
      <c r="H2388" s="401" t="s">
        <v>8872</v>
      </c>
      <c r="I2388" s="401" t="s">
        <v>99</v>
      </c>
      <c r="J2388" s="401" t="s">
        <v>6476</v>
      </c>
      <c r="K2388" s="402" t="n">
        <v>84.68</v>
      </c>
      <c r="L2388" s="401" t="s">
        <v>6405</v>
      </c>
    </row>
    <row r="2389" customFormat="false" ht="13.5" hidden="false" customHeight="false" outlineLevel="0" collapsed="false">
      <c r="A2389" s="401" t="s">
        <v>8575</v>
      </c>
      <c r="B2389" s="401" t="s">
        <v>8576</v>
      </c>
      <c r="C2389" s="401" t="s">
        <v>8670</v>
      </c>
      <c r="D2389" s="401" t="s">
        <v>8671</v>
      </c>
      <c r="E2389" s="402"/>
      <c r="F2389" s="401"/>
      <c r="G2389" s="401" t="n">
        <v>103762</v>
      </c>
      <c r="H2389" s="401" t="s">
        <v>8873</v>
      </c>
      <c r="I2389" s="401" t="s">
        <v>99</v>
      </c>
      <c r="J2389" s="401" t="s">
        <v>6476</v>
      </c>
      <c r="K2389" s="402" t="n">
        <v>71.64</v>
      </c>
      <c r="L2389" s="401" t="s">
        <v>6405</v>
      </c>
    </row>
    <row r="2390" customFormat="false" ht="13.5" hidden="false" customHeight="false" outlineLevel="0" collapsed="false">
      <c r="A2390" s="401" t="s">
        <v>8575</v>
      </c>
      <c r="B2390" s="401" t="s">
        <v>8576</v>
      </c>
      <c r="C2390" s="401" t="s">
        <v>8670</v>
      </c>
      <c r="D2390" s="401" t="s">
        <v>8671</v>
      </c>
      <c r="E2390" s="402"/>
      <c r="F2390" s="401"/>
      <c r="G2390" s="401" t="n">
        <v>103763</v>
      </c>
      <c r="H2390" s="401" t="s">
        <v>8874</v>
      </c>
      <c r="I2390" s="401" t="s">
        <v>99</v>
      </c>
      <c r="J2390" s="401" t="s">
        <v>6476</v>
      </c>
      <c r="K2390" s="402" t="n">
        <v>62.68</v>
      </c>
      <c r="L2390" s="401" t="s">
        <v>6405</v>
      </c>
    </row>
    <row r="2391" customFormat="false" ht="13.5" hidden="false" customHeight="false" outlineLevel="0" collapsed="false">
      <c r="A2391" s="401" t="s">
        <v>8575</v>
      </c>
      <c r="B2391" s="401" t="s">
        <v>8576</v>
      </c>
      <c r="C2391" s="401" t="s">
        <v>8875</v>
      </c>
      <c r="D2391" s="401" t="s">
        <v>8876</v>
      </c>
      <c r="E2391" s="402"/>
      <c r="F2391" s="401"/>
      <c r="G2391" s="401" t="n">
        <v>89996</v>
      </c>
      <c r="H2391" s="401" t="s">
        <v>8877</v>
      </c>
      <c r="I2391" s="401" t="s">
        <v>161</v>
      </c>
      <c r="J2391" s="401" t="s">
        <v>6476</v>
      </c>
      <c r="K2391" s="402" t="n">
        <v>12.95</v>
      </c>
      <c r="L2391" s="401" t="s">
        <v>6405</v>
      </c>
    </row>
    <row r="2392" customFormat="false" ht="13.5" hidden="false" customHeight="false" outlineLevel="0" collapsed="false">
      <c r="A2392" s="401" t="s">
        <v>8575</v>
      </c>
      <c r="B2392" s="401" t="s">
        <v>8576</v>
      </c>
      <c r="C2392" s="401" t="s">
        <v>8875</v>
      </c>
      <c r="D2392" s="401" t="s">
        <v>8876</v>
      </c>
      <c r="E2392" s="402"/>
      <c r="F2392" s="401"/>
      <c r="G2392" s="401" t="n">
        <v>89997</v>
      </c>
      <c r="H2392" s="401" t="s">
        <v>8878</v>
      </c>
      <c r="I2392" s="401" t="s">
        <v>161</v>
      </c>
      <c r="J2392" s="401" t="s">
        <v>6476</v>
      </c>
      <c r="K2392" s="402" t="n">
        <v>10.67</v>
      </c>
      <c r="L2392" s="401" t="s">
        <v>6405</v>
      </c>
    </row>
    <row r="2393" customFormat="false" ht="13.5" hidden="false" customHeight="false" outlineLevel="0" collapsed="false">
      <c r="A2393" s="401" t="s">
        <v>8575</v>
      </c>
      <c r="B2393" s="401" t="s">
        <v>8576</v>
      </c>
      <c r="C2393" s="401" t="s">
        <v>8875</v>
      </c>
      <c r="D2393" s="401" t="s">
        <v>8876</v>
      </c>
      <c r="E2393" s="402"/>
      <c r="F2393" s="401"/>
      <c r="G2393" s="401" t="n">
        <v>89998</v>
      </c>
      <c r="H2393" s="401" t="s">
        <v>8879</v>
      </c>
      <c r="I2393" s="401" t="s">
        <v>161</v>
      </c>
      <c r="J2393" s="401" t="s">
        <v>6476</v>
      </c>
      <c r="K2393" s="402" t="n">
        <v>12.45</v>
      </c>
      <c r="L2393" s="401" t="s">
        <v>6405</v>
      </c>
    </row>
    <row r="2394" customFormat="false" ht="13.5" hidden="false" customHeight="false" outlineLevel="0" collapsed="false">
      <c r="A2394" s="401" t="s">
        <v>8575</v>
      </c>
      <c r="B2394" s="401" t="s">
        <v>8576</v>
      </c>
      <c r="C2394" s="401" t="s">
        <v>8875</v>
      </c>
      <c r="D2394" s="401" t="s">
        <v>8876</v>
      </c>
      <c r="E2394" s="402"/>
      <c r="F2394" s="401"/>
      <c r="G2394" s="401" t="n">
        <v>89999</v>
      </c>
      <c r="H2394" s="401" t="s">
        <v>8880</v>
      </c>
      <c r="I2394" s="401" t="s">
        <v>161</v>
      </c>
      <c r="J2394" s="401" t="s">
        <v>6476</v>
      </c>
      <c r="K2394" s="402" t="n">
        <v>18.18</v>
      </c>
      <c r="L2394" s="401" t="s">
        <v>6405</v>
      </c>
    </row>
    <row r="2395" customFormat="false" ht="13.5" hidden="false" customHeight="false" outlineLevel="0" collapsed="false">
      <c r="A2395" s="401" t="s">
        <v>8575</v>
      </c>
      <c r="B2395" s="401" t="s">
        <v>8576</v>
      </c>
      <c r="C2395" s="401" t="s">
        <v>8875</v>
      </c>
      <c r="D2395" s="401" t="s">
        <v>8876</v>
      </c>
      <c r="E2395" s="402"/>
      <c r="F2395" s="401"/>
      <c r="G2395" s="401" t="n">
        <v>90000</v>
      </c>
      <c r="H2395" s="401" t="s">
        <v>8881</v>
      </c>
      <c r="I2395" s="401" t="s">
        <v>161</v>
      </c>
      <c r="J2395" s="401" t="s">
        <v>6476</v>
      </c>
      <c r="K2395" s="402" t="n">
        <v>15.02</v>
      </c>
      <c r="L2395" s="401" t="s">
        <v>6405</v>
      </c>
    </row>
    <row r="2396" customFormat="false" ht="13.5" hidden="false" customHeight="false" outlineLevel="0" collapsed="false">
      <c r="A2396" s="401" t="s">
        <v>8575</v>
      </c>
      <c r="B2396" s="401" t="s">
        <v>8576</v>
      </c>
      <c r="C2396" s="401" t="s">
        <v>8875</v>
      </c>
      <c r="D2396" s="401" t="s">
        <v>8876</v>
      </c>
      <c r="E2396" s="402"/>
      <c r="F2396" s="401"/>
      <c r="G2396" s="401" t="n">
        <v>91593</v>
      </c>
      <c r="H2396" s="401" t="s">
        <v>8882</v>
      </c>
      <c r="I2396" s="401" t="s">
        <v>161</v>
      </c>
      <c r="J2396" s="401" t="s">
        <v>6404</v>
      </c>
      <c r="K2396" s="402" t="n">
        <v>13.59</v>
      </c>
      <c r="L2396" s="401" t="s">
        <v>6405</v>
      </c>
    </row>
    <row r="2397" customFormat="false" ht="13.5" hidden="false" customHeight="false" outlineLevel="0" collapsed="false">
      <c r="A2397" s="401" t="s">
        <v>8575</v>
      </c>
      <c r="B2397" s="401" t="s">
        <v>8576</v>
      </c>
      <c r="C2397" s="401" t="s">
        <v>8875</v>
      </c>
      <c r="D2397" s="401" t="s">
        <v>8876</v>
      </c>
      <c r="E2397" s="402"/>
      <c r="F2397" s="401"/>
      <c r="G2397" s="401" t="n">
        <v>91594</v>
      </c>
      <c r="H2397" s="401" t="s">
        <v>8883</v>
      </c>
      <c r="I2397" s="401" t="s">
        <v>161</v>
      </c>
      <c r="J2397" s="401" t="s">
        <v>6404</v>
      </c>
      <c r="K2397" s="402" t="n">
        <v>14</v>
      </c>
      <c r="L2397" s="401" t="s">
        <v>6405</v>
      </c>
    </row>
    <row r="2398" customFormat="false" ht="13.5" hidden="false" customHeight="false" outlineLevel="0" collapsed="false">
      <c r="A2398" s="401" t="s">
        <v>8575</v>
      </c>
      <c r="B2398" s="401" t="s">
        <v>8576</v>
      </c>
      <c r="C2398" s="401" t="s">
        <v>8875</v>
      </c>
      <c r="D2398" s="401" t="s">
        <v>8876</v>
      </c>
      <c r="E2398" s="402"/>
      <c r="F2398" s="401"/>
      <c r="G2398" s="401" t="n">
        <v>91595</v>
      </c>
      <c r="H2398" s="401" t="s">
        <v>8884</v>
      </c>
      <c r="I2398" s="401" t="s">
        <v>161</v>
      </c>
      <c r="J2398" s="401" t="s">
        <v>6404</v>
      </c>
      <c r="K2398" s="402" t="n">
        <v>14.66</v>
      </c>
      <c r="L2398" s="401" t="s">
        <v>6405</v>
      </c>
    </row>
    <row r="2399" customFormat="false" ht="13.5" hidden="false" customHeight="false" outlineLevel="0" collapsed="false">
      <c r="A2399" s="401" t="s">
        <v>8575</v>
      </c>
      <c r="B2399" s="401" t="s">
        <v>8576</v>
      </c>
      <c r="C2399" s="401" t="s">
        <v>8875</v>
      </c>
      <c r="D2399" s="401" t="s">
        <v>8876</v>
      </c>
      <c r="E2399" s="402"/>
      <c r="F2399" s="401"/>
      <c r="G2399" s="401" t="n">
        <v>91596</v>
      </c>
      <c r="H2399" s="401" t="s">
        <v>8885</v>
      </c>
      <c r="I2399" s="401" t="s">
        <v>161</v>
      </c>
      <c r="J2399" s="401" t="s">
        <v>6404</v>
      </c>
      <c r="K2399" s="402" t="n">
        <v>13.9</v>
      </c>
      <c r="L2399" s="401" t="s">
        <v>6405</v>
      </c>
    </row>
    <row r="2400" customFormat="false" ht="13.5" hidden="false" customHeight="false" outlineLevel="0" collapsed="false">
      <c r="A2400" s="401" t="s">
        <v>8575</v>
      </c>
      <c r="B2400" s="401" t="s">
        <v>8576</v>
      </c>
      <c r="C2400" s="401" t="s">
        <v>8875</v>
      </c>
      <c r="D2400" s="401" t="s">
        <v>8876</v>
      </c>
      <c r="E2400" s="402"/>
      <c r="F2400" s="401"/>
      <c r="G2400" s="401" t="n">
        <v>91597</v>
      </c>
      <c r="H2400" s="401" t="s">
        <v>8886</v>
      </c>
      <c r="I2400" s="401" t="s">
        <v>161</v>
      </c>
      <c r="J2400" s="401" t="s">
        <v>6404</v>
      </c>
      <c r="K2400" s="402" t="n">
        <v>9.78</v>
      </c>
      <c r="L2400" s="401" t="s">
        <v>6405</v>
      </c>
    </row>
    <row r="2401" customFormat="false" ht="13.5" hidden="false" customHeight="false" outlineLevel="0" collapsed="false">
      <c r="A2401" s="401" t="s">
        <v>8575</v>
      </c>
      <c r="B2401" s="401" t="s">
        <v>8576</v>
      </c>
      <c r="C2401" s="401" t="s">
        <v>8875</v>
      </c>
      <c r="D2401" s="401" t="s">
        <v>8876</v>
      </c>
      <c r="E2401" s="402"/>
      <c r="F2401" s="401"/>
      <c r="G2401" s="401" t="n">
        <v>91598</v>
      </c>
      <c r="H2401" s="401" t="s">
        <v>8887</v>
      </c>
      <c r="I2401" s="401" t="s">
        <v>161</v>
      </c>
      <c r="J2401" s="401" t="s">
        <v>6404</v>
      </c>
      <c r="K2401" s="402" t="n">
        <v>13.58</v>
      </c>
      <c r="L2401" s="401" t="s">
        <v>6405</v>
      </c>
    </row>
    <row r="2402" customFormat="false" ht="13.5" hidden="false" customHeight="false" outlineLevel="0" collapsed="false">
      <c r="A2402" s="401" t="s">
        <v>8575</v>
      </c>
      <c r="B2402" s="401" t="s">
        <v>8576</v>
      </c>
      <c r="C2402" s="401" t="s">
        <v>8875</v>
      </c>
      <c r="D2402" s="401" t="s">
        <v>8876</v>
      </c>
      <c r="E2402" s="402"/>
      <c r="F2402" s="401"/>
      <c r="G2402" s="401" t="n">
        <v>91599</v>
      </c>
      <c r="H2402" s="401" t="s">
        <v>8888</v>
      </c>
      <c r="I2402" s="401" t="s">
        <v>161</v>
      </c>
      <c r="J2402" s="401" t="s">
        <v>6404</v>
      </c>
      <c r="K2402" s="402" t="n">
        <v>10.18</v>
      </c>
      <c r="L2402" s="401" t="s">
        <v>6405</v>
      </c>
    </row>
    <row r="2403" customFormat="false" ht="13.5" hidden="false" customHeight="false" outlineLevel="0" collapsed="false">
      <c r="A2403" s="401" t="s">
        <v>8575</v>
      </c>
      <c r="B2403" s="401" t="s">
        <v>8576</v>
      </c>
      <c r="C2403" s="401" t="s">
        <v>8875</v>
      </c>
      <c r="D2403" s="401" t="s">
        <v>8876</v>
      </c>
      <c r="E2403" s="402"/>
      <c r="F2403" s="401"/>
      <c r="G2403" s="401" t="n">
        <v>91600</v>
      </c>
      <c r="H2403" s="401" t="s">
        <v>8889</v>
      </c>
      <c r="I2403" s="401" t="s">
        <v>161</v>
      </c>
      <c r="J2403" s="401" t="s">
        <v>6404</v>
      </c>
      <c r="K2403" s="402" t="n">
        <v>16.39</v>
      </c>
      <c r="L2403" s="401" t="s">
        <v>6405</v>
      </c>
    </row>
    <row r="2404" customFormat="false" ht="13.5" hidden="false" customHeight="false" outlineLevel="0" collapsed="false">
      <c r="A2404" s="401" t="s">
        <v>8575</v>
      </c>
      <c r="B2404" s="401" t="s">
        <v>8576</v>
      </c>
      <c r="C2404" s="401" t="s">
        <v>8875</v>
      </c>
      <c r="D2404" s="401" t="s">
        <v>8876</v>
      </c>
      <c r="E2404" s="402"/>
      <c r="F2404" s="401"/>
      <c r="G2404" s="401" t="n">
        <v>91601</v>
      </c>
      <c r="H2404" s="401" t="s">
        <v>8890</v>
      </c>
      <c r="I2404" s="401" t="s">
        <v>161</v>
      </c>
      <c r="J2404" s="401" t="s">
        <v>6476</v>
      </c>
      <c r="K2404" s="402" t="n">
        <v>15.13</v>
      </c>
      <c r="L2404" s="401" t="s">
        <v>6405</v>
      </c>
    </row>
    <row r="2405" customFormat="false" ht="13.5" hidden="false" customHeight="false" outlineLevel="0" collapsed="false">
      <c r="A2405" s="401" t="s">
        <v>8575</v>
      </c>
      <c r="B2405" s="401" t="s">
        <v>8576</v>
      </c>
      <c r="C2405" s="401" t="s">
        <v>8875</v>
      </c>
      <c r="D2405" s="401" t="s">
        <v>8876</v>
      </c>
      <c r="E2405" s="402"/>
      <c r="F2405" s="401"/>
      <c r="G2405" s="401" t="n">
        <v>91602</v>
      </c>
      <c r="H2405" s="401" t="s">
        <v>8891</v>
      </c>
      <c r="I2405" s="401" t="s">
        <v>161</v>
      </c>
      <c r="J2405" s="401" t="s">
        <v>6476</v>
      </c>
      <c r="K2405" s="402" t="n">
        <v>14.2</v>
      </c>
      <c r="L2405" s="401" t="s">
        <v>6405</v>
      </c>
    </row>
    <row r="2406" customFormat="false" ht="13.5" hidden="false" customHeight="false" outlineLevel="0" collapsed="false">
      <c r="A2406" s="401" t="s">
        <v>8575</v>
      </c>
      <c r="B2406" s="401" t="s">
        <v>8576</v>
      </c>
      <c r="C2406" s="401" t="s">
        <v>8875</v>
      </c>
      <c r="D2406" s="401" t="s">
        <v>8876</v>
      </c>
      <c r="E2406" s="402"/>
      <c r="F2406" s="401"/>
      <c r="G2406" s="401" t="n">
        <v>91603</v>
      </c>
      <c r="H2406" s="401" t="s">
        <v>8892</v>
      </c>
      <c r="I2406" s="401" t="s">
        <v>161</v>
      </c>
      <c r="J2406" s="401" t="s">
        <v>6476</v>
      </c>
      <c r="K2406" s="402" t="n">
        <v>13.4</v>
      </c>
      <c r="L2406" s="401" t="s">
        <v>6405</v>
      </c>
    </row>
    <row r="2407" customFormat="false" ht="13.5" hidden="false" customHeight="false" outlineLevel="0" collapsed="false">
      <c r="A2407" s="401" t="s">
        <v>8575</v>
      </c>
      <c r="B2407" s="401" t="s">
        <v>8576</v>
      </c>
      <c r="C2407" s="401" t="s">
        <v>8875</v>
      </c>
      <c r="D2407" s="401" t="s">
        <v>8876</v>
      </c>
      <c r="E2407" s="402"/>
      <c r="F2407" s="401"/>
      <c r="G2407" s="401" t="n">
        <v>92759</v>
      </c>
      <c r="H2407" s="401" t="s">
        <v>227</v>
      </c>
      <c r="I2407" s="401" t="s">
        <v>161</v>
      </c>
      <c r="J2407" s="401" t="s">
        <v>6404</v>
      </c>
      <c r="K2407" s="402" t="n">
        <v>16.35</v>
      </c>
      <c r="L2407" s="401" t="s">
        <v>6405</v>
      </c>
    </row>
    <row r="2408" customFormat="false" ht="13.5" hidden="false" customHeight="false" outlineLevel="0" collapsed="false">
      <c r="A2408" s="401" t="s">
        <v>8575</v>
      </c>
      <c r="B2408" s="401" t="s">
        <v>8576</v>
      </c>
      <c r="C2408" s="401" t="s">
        <v>8875</v>
      </c>
      <c r="D2408" s="401" t="s">
        <v>8876</v>
      </c>
      <c r="E2408" s="402"/>
      <c r="F2408" s="401"/>
      <c r="G2408" s="401" t="n">
        <v>92760</v>
      </c>
      <c r="H2408" s="401" t="s">
        <v>236</v>
      </c>
      <c r="I2408" s="401" t="s">
        <v>161</v>
      </c>
      <c r="J2408" s="401" t="s">
        <v>6404</v>
      </c>
      <c r="K2408" s="402" t="n">
        <v>15.89</v>
      </c>
      <c r="L2408" s="401" t="s">
        <v>6405</v>
      </c>
    </row>
    <row r="2409" customFormat="false" ht="13.5" hidden="false" customHeight="false" outlineLevel="0" collapsed="false">
      <c r="A2409" s="401" t="s">
        <v>8575</v>
      </c>
      <c r="B2409" s="401" t="s">
        <v>8576</v>
      </c>
      <c r="C2409" s="401" t="s">
        <v>8875</v>
      </c>
      <c r="D2409" s="401" t="s">
        <v>8876</v>
      </c>
      <c r="E2409" s="402"/>
      <c r="F2409" s="401"/>
      <c r="G2409" s="401" t="n">
        <v>92761</v>
      </c>
      <c r="H2409" s="401" t="s">
        <v>238</v>
      </c>
      <c r="I2409" s="401" t="s">
        <v>161</v>
      </c>
      <c r="J2409" s="401" t="s">
        <v>6404</v>
      </c>
      <c r="K2409" s="402" t="n">
        <v>15.29</v>
      </c>
      <c r="L2409" s="401" t="s">
        <v>6405</v>
      </c>
    </row>
    <row r="2410" customFormat="false" ht="13.5" hidden="false" customHeight="false" outlineLevel="0" collapsed="false">
      <c r="A2410" s="401" t="s">
        <v>8575</v>
      </c>
      <c r="B2410" s="401" t="s">
        <v>8576</v>
      </c>
      <c r="C2410" s="401" t="s">
        <v>8875</v>
      </c>
      <c r="D2410" s="401" t="s">
        <v>8876</v>
      </c>
      <c r="E2410" s="402"/>
      <c r="F2410" s="401"/>
      <c r="G2410" s="401" t="n">
        <v>92762</v>
      </c>
      <c r="H2410" s="401" t="s">
        <v>223</v>
      </c>
      <c r="I2410" s="401" t="s">
        <v>161</v>
      </c>
      <c r="J2410" s="401" t="s">
        <v>6404</v>
      </c>
      <c r="K2410" s="402" t="n">
        <v>13.8</v>
      </c>
      <c r="L2410" s="401" t="s">
        <v>6405</v>
      </c>
    </row>
    <row r="2411" customFormat="false" ht="13.5" hidden="false" customHeight="false" outlineLevel="0" collapsed="false">
      <c r="A2411" s="401" t="s">
        <v>8575</v>
      </c>
      <c r="B2411" s="401" t="s">
        <v>8576</v>
      </c>
      <c r="C2411" s="401" t="s">
        <v>8875</v>
      </c>
      <c r="D2411" s="401" t="s">
        <v>8876</v>
      </c>
      <c r="E2411" s="402"/>
      <c r="F2411" s="401"/>
      <c r="G2411" s="401" t="n">
        <v>92763</v>
      </c>
      <c r="H2411" s="401" t="s">
        <v>225</v>
      </c>
      <c r="I2411" s="401" t="s">
        <v>161</v>
      </c>
      <c r="J2411" s="401" t="s">
        <v>6404</v>
      </c>
      <c r="K2411" s="402" t="n">
        <v>11.69</v>
      </c>
      <c r="L2411" s="401" t="s">
        <v>6405</v>
      </c>
    </row>
    <row r="2412" customFormat="false" ht="13.5" hidden="false" customHeight="false" outlineLevel="0" collapsed="false">
      <c r="A2412" s="401" t="s">
        <v>8575</v>
      </c>
      <c r="B2412" s="401" t="s">
        <v>8576</v>
      </c>
      <c r="C2412" s="401" t="s">
        <v>8875</v>
      </c>
      <c r="D2412" s="401" t="s">
        <v>8876</v>
      </c>
      <c r="E2412" s="402"/>
      <c r="F2412" s="401"/>
      <c r="G2412" s="401" t="n">
        <v>92764</v>
      </c>
      <c r="H2412" s="401" t="s">
        <v>8893</v>
      </c>
      <c r="I2412" s="401" t="s">
        <v>161</v>
      </c>
      <c r="J2412" s="401" t="s">
        <v>6404</v>
      </c>
      <c r="K2412" s="402" t="n">
        <v>11.4</v>
      </c>
      <c r="L2412" s="401" t="s">
        <v>6405</v>
      </c>
    </row>
    <row r="2413" customFormat="false" ht="13.5" hidden="false" customHeight="false" outlineLevel="0" collapsed="false">
      <c r="A2413" s="401" t="s">
        <v>8575</v>
      </c>
      <c r="B2413" s="401" t="s">
        <v>8576</v>
      </c>
      <c r="C2413" s="401" t="s">
        <v>8875</v>
      </c>
      <c r="D2413" s="401" t="s">
        <v>8876</v>
      </c>
      <c r="E2413" s="402"/>
      <c r="F2413" s="401"/>
      <c r="G2413" s="401" t="n">
        <v>92765</v>
      </c>
      <c r="H2413" s="401" t="s">
        <v>8894</v>
      </c>
      <c r="I2413" s="401" t="s">
        <v>161</v>
      </c>
      <c r="J2413" s="401" t="s">
        <v>6404</v>
      </c>
      <c r="K2413" s="402" t="n">
        <v>13.09</v>
      </c>
      <c r="L2413" s="401" t="s">
        <v>6405</v>
      </c>
    </row>
    <row r="2414" customFormat="false" ht="13.5" hidden="false" customHeight="false" outlineLevel="0" collapsed="false">
      <c r="A2414" s="401" t="s">
        <v>8575</v>
      </c>
      <c r="B2414" s="401" t="s">
        <v>8576</v>
      </c>
      <c r="C2414" s="401" t="s">
        <v>8875</v>
      </c>
      <c r="D2414" s="401" t="s">
        <v>8876</v>
      </c>
      <c r="E2414" s="402"/>
      <c r="F2414" s="401"/>
      <c r="G2414" s="401" t="n">
        <v>92766</v>
      </c>
      <c r="H2414" s="401" t="s">
        <v>8895</v>
      </c>
      <c r="I2414" s="401" t="s">
        <v>161</v>
      </c>
      <c r="J2414" s="401" t="s">
        <v>6404</v>
      </c>
      <c r="K2414" s="402" t="n">
        <v>12.98</v>
      </c>
      <c r="L2414" s="401" t="s">
        <v>6405</v>
      </c>
    </row>
    <row r="2415" customFormat="false" ht="13.5" hidden="false" customHeight="false" outlineLevel="0" collapsed="false">
      <c r="A2415" s="401" t="s">
        <v>8575</v>
      </c>
      <c r="B2415" s="401" t="s">
        <v>8576</v>
      </c>
      <c r="C2415" s="401" t="s">
        <v>8875</v>
      </c>
      <c r="D2415" s="401" t="s">
        <v>8876</v>
      </c>
      <c r="E2415" s="402"/>
      <c r="F2415" s="401"/>
      <c r="G2415" s="401" t="n">
        <v>92767</v>
      </c>
      <c r="H2415" s="401" t="s">
        <v>8896</v>
      </c>
      <c r="I2415" s="401" t="s">
        <v>161</v>
      </c>
      <c r="J2415" s="401" t="s">
        <v>6404</v>
      </c>
      <c r="K2415" s="402" t="n">
        <v>17.69</v>
      </c>
      <c r="L2415" s="401" t="s">
        <v>6405</v>
      </c>
    </row>
    <row r="2416" customFormat="false" ht="13.5" hidden="false" customHeight="false" outlineLevel="0" collapsed="false">
      <c r="A2416" s="401" t="s">
        <v>8575</v>
      </c>
      <c r="B2416" s="401" t="s">
        <v>8576</v>
      </c>
      <c r="C2416" s="401" t="s">
        <v>8875</v>
      </c>
      <c r="D2416" s="401" t="s">
        <v>8876</v>
      </c>
      <c r="E2416" s="402"/>
      <c r="F2416" s="401"/>
      <c r="G2416" s="401" t="n">
        <v>92768</v>
      </c>
      <c r="H2416" s="401" t="s">
        <v>253</v>
      </c>
      <c r="I2416" s="401" t="s">
        <v>161</v>
      </c>
      <c r="J2416" s="401" t="s">
        <v>6404</v>
      </c>
      <c r="K2416" s="402" t="n">
        <v>15.87</v>
      </c>
      <c r="L2416" s="401" t="s">
        <v>6405</v>
      </c>
    </row>
    <row r="2417" customFormat="false" ht="13.5" hidden="false" customHeight="false" outlineLevel="0" collapsed="false">
      <c r="A2417" s="401" t="s">
        <v>8575</v>
      </c>
      <c r="B2417" s="401" t="s">
        <v>8576</v>
      </c>
      <c r="C2417" s="401" t="s">
        <v>8875</v>
      </c>
      <c r="D2417" s="401" t="s">
        <v>8876</v>
      </c>
      <c r="E2417" s="402"/>
      <c r="F2417" s="401"/>
      <c r="G2417" s="401" t="n">
        <v>92769</v>
      </c>
      <c r="H2417" s="401" t="s">
        <v>248</v>
      </c>
      <c r="I2417" s="401" t="s">
        <v>161</v>
      </c>
      <c r="J2417" s="401" t="s">
        <v>6404</v>
      </c>
      <c r="K2417" s="402" t="n">
        <v>15.41</v>
      </c>
      <c r="L2417" s="401" t="s">
        <v>6405</v>
      </c>
    </row>
    <row r="2418" customFormat="false" ht="13.5" hidden="false" customHeight="false" outlineLevel="0" collapsed="false">
      <c r="A2418" s="401" t="s">
        <v>8575</v>
      </c>
      <c r="B2418" s="401" t="s">
        <v>8576</v>
      </c>
      <c r="C2418" s="401" t="s">
        <v>8875</v>
      </c>
      <c r="D2418" s="401" t="s">
        <v>8876</v>
      </c>
      <c r="E2418" s="402"/>
      <c r="F2418" s="401"/>
      <c r="G2418" s="401" t="n">
        <v>92770</v>
      </c>
      <c r="H2418" s="401" t="s">
        <v>251</v>
      </c>
      <c r="I2418" s="401" t="s">
        <v>161</v>
      </c>
      <c r="J2418" s="401" t="s">
        <v>6404</v>
      </c>
      <c r="K2418" s="402" t="n">
        <v>14.82</v>
      </c>
      <c r="L2418" s="401" t="s">
        <v>6405</v>
      </c>
    </row>
    <row r="2419" customFormat="false" ht="13.5" hidden="false" customHeight="false" outlineLevel="0" collapsed="false">
      <c r="A2419" s="401" t="s">
        <v>8575</v>
      </c>
      <c r="B2419" s="401" t="s">
        <v>8576</v>
      </c>
      <c r="C2419" s="401" t="s">
        <v>8875</v>
      </c>
      <c r="D2419" s="401" t="s">
        <v>8876</v>
      </c>
      <c r="E2419" s="402"/>
      <c r="F2419" s="401"/>
      <c r="G2419" s="401" t="n">
        <v>92771</v>
      </c>
      <c r="H2419" s="401" t="s">
        <v>8897</v>
      </c>
      <c r="I2419" s="401" t="s">
        <v>161</v>
      </c>
      <c r="J2419" s="401" t="s">
        <v>6404</v>
      </c>
      <c r="K2419" s="402" t="n">
        <v>13.37</v>
      </c>
      <c r="L2419" s="401" t="s">
        <v>6405</v>
      </c>
    </row>
    <row r="2420" customFormat="false" ht="13.5" hidden="false" customHeight="false" outlineLevel="0" collapsed="false">
      <c r="A2420" s="401" t="s">
        <v>8575</v>
      </c>
      <c r="B2420" s="401" t="s">
        <v>8576</v>
      </c>
      <c r="C2420" s="401" t="s">
        <v>8875</v>
      </c>
      <c r="D2420" s="401" t="s">
        <v>8876</v>
      </c>
      <c r="E2420" s="402"/>
      <c r="F2420" s="401"/>
      <c r="G2420" s="401" t="n">
        <v>92772</v>
      </c>
      <c r="H2420" s="401" t="s">
        <v>8898</v>
      </c>
      <c r="I2420" s="401" t="s">
        <v>161</v>
      </c>
      <c r="J2420" s="401" t="s">
        <v>6404</v>
      </c>
      <c r="K2420" s="402" t="n">
        <v>11.31</v>
      </c>
      <c r="L2420" s="401" t="s">
        <v>6405</v>
      </c>
    </row>
    <row r="2421" customFormat="false" ht="13.5" hidden="false" customHeight="false" outlineLevel="0" collapsed="false">
      <c r="A2421" s="401" t="s">
        <v>8575</v>
      </c>
      <c r="B2421" s="401" t="s">
        <v>8576</v>
      </c>
      <c r="C2421" s="401" t="s">
        <v>8875</v>
      </c>
      <c r="D2421" s="401" t="s">
        <v>8876</v>
      </c>
      <c r="E2421" s="402"/>
      <c r="F2421" s="401"/>
      <c r="G2421" s="401" t="n">
        <v>92773</v>
      </c>
      <c r="H2421" s="401" t="s">
        <v>8899</v>
      </c>
      <c r="I2421" s="401" t="s">
        <v>161</v>
      </c>
      <c r="J2421" s="401" t="s">
        <v>6476</v>
      </c>
      <c r="K2421" s="402" t="n">
        <v>11.14</v>
      </c>
      <c r="L2421" s="401" t="s">
        <v>6405</v>
      </c>
    </row>
    <row r="2422" customFormat="false" ht="13.5" hidden="false" customHeight="false" outlineLevel="0" collapsed="false">
      <c r="A2422" s="401" t="s">
        <v>8575</v>
      </c>
      <c r="B2422" s="401" t="s">
        <v>8576</v>
      </c>
      <c r="C2422" s="401" t="s">
        <v>8875</v>
      </c>
      <c r="D2422" s="401" t="s">
        <v>8876</v>
      </c>
      <c r="E2422" s="402"/>
      <c r="F2422" s="401"/>
      <c r="G2422" s="401" t="n">
        <v>92774</v>
      </c>
      <c r="H2422" s="401" t="s">
        <v>8900</v>
      </c>
      <c r="I2422" s="401" t="s">
        <v>161</v>
      </c>
      <c r="J2422" s="401" t="s">
        <v>6476</v>
      </c>
      <c r="K2422" s="402" t="n">
        <v>12.95</v>
      </c>
      <c r="L2422" s="401" t="s">
        <v>6405</v>
      </c>
    </row>
    <row r="2423" customFormat="false" ht="13.5" hidden="false" customHeight="false" outlineLevel="0" collapsed="false">
      <c r="A2423" s="401" t="s">
        <v>8575</v>
      </c>
      <c r="B2423" s="401" t="s">
        <v>8576</v>
      </c>
      <c r="C2423" s="401" t="s">
        <v>8875</v>
      </c>
      <c r="D2423" s="401" t="s">
        <v>8876</v>
      </c>
      <c r="E2423" s="402"/>
      <c r="F2423" s="401"/>
      <c r="G2423" s="401" t="n">
        <v>92798</v>
      </c>
      <c r="H2423" s="401" t="s">
        <v>8901</v>
      </c>
      <c r="I2423" s="401" t="s">
        <v>161</v>
      </c>
      <c r="J2423" s="401" t="s">
        <v>6476</v>
      </c>
      <c r="K2423" s="402" t="n">
        <v>12.04</v>
      </c>
      <c r="L2423" s="401" t="s">
        <v>6405</v>
      </c>
    </row>
    <row r="2424" customFormat="false" ht="13.5" hidden="false" customHeight="false" outlineLevel="0" collapsed="false">
      <c r="A2424" s="401" t="s">
        <v>8575</v>
      </c>
      <c r="B2424" s="401" t="s">
        <v>8576</v>
      </c>
      <c r="C2424" s="401" t="s">
        <v>8875</v>
      </c>
      <c r="D2424" s="401" t="s">
        <v>8876</v>
      </c>
      <c r="E2424" s="402"/>
      <c r="F2424" s="401"/>
      <c r="G2424" s="401" t="n">
        <v>92799</v>
      </c>
      <c r="H2424" s="401" t="s">
        <v>8902</v>
      </c>
      <c r="I2424" s="401" t="s">
        <v>161</v>
      </c>
      <c r="J2424" s="401" t="s">
        <v>6476</v>
      </c>
      <c r="K2424" s="402" t="n">
        <v>13.42</v>
      </c>
      <c r="L2424" s="401" t="s">
        <v>6405</v>
      </c>
    </row>
    <row r="2425" customFormat="false" ht="13.5" hidden="false" customHeight="false" outlineLevel="0" collapsed="false">
      <c r="A2425" s="401" t="s">
        <v>8575</v>
      </c>
      <c r="B2425" s="401" t="s">
        <v>8576</v>
      </c>
      <c r="C2425" s="401" t="s">
        <v>8875</v>
      </c>
      <c r="D2425" s="401" t="s">
        <v>8876</v>
      </c>
      <c r="E2425" s="402"/>
      <c r="F2425" s="401"/>
      <c r="G2425" s="401" t="n">
        <v>92800</v>
      </c>
      <c r="H2425" s="401" t="s">
        <v>8903</v>
      </c>
      <c r="I2425" s="401" t="s">
        <v>161</v>
      </c>
      <c r="J2425" s="401" t="s">
        <v>6476</v>
      </c>
      <c r="K2425" s="402" t="n">
        <v>12.39</v>
      </c>
      <c r="L2425" s="401" t="s">
        <v>6405</v>
      </c>
    </row>
    <row r="2426" customFormat="false" ht="13.5" hidden="false" customHeight="false" outlineLevel="0" collapsed="false">
      <c r="A2426" s="401" t="s">
        <v>8575</v>
      </c>
      <c r="B2426" s="401" t="s">
        <v>8576</v>
      </c>
      <c r="C2426" s="401" t="s">
        <v>8875</v>
      </c>
      <c r="D2426" s="401" t="s">
        <v>8876</v>
      </c>
      <c r="E2426" s="402"/>
      <c r="F2426" s="401"/>
      <c r="G2426" s="401" t="n">
        <v>92801</v>
      </c>
      <c r="H2426" s="401" t="s">
        <v>8904</v>
      </c>
      <c r="I2426" s="401" t="s">
        <v>161</v>
      </c>
      <c r="J2426" s="401" t="s">
        <v>6476</v>
      </c>
      <c r="K2426" s="402" t="n">
        <v>12.8</v>
      </c>
      <c r="L2426" s="401" t="s">
        <v>6405</v>
      </c>
    </row>
    <row r="2427" customFormat="false" ht="13.5" hidden="false" customHeight="false" outlineLevel="0" collapsed="false">
      <c r="A2427" s="401" t="s">
        <v>8575</v>
      </c>
      <c r="B2427" s="401" t="s">
        <v>8576</v>
      </c>
      <c r="C2427" s="401" t="s">
        <v>8875</v>
      </c>
      <c r="D2427" s="401" t="s">
        <v>8876</v>
      </c>
      <c r="E2427" s="402"/>
      <c r="F2427" s="401"/>
      <c r="G2427" s="401" t="n">
        <v>92802</v>
      </c>
      <c r="H2427" s="401" t="s">
        <v>8905</v>
      </c>
      <c r="I2427" s="401" t="s">
        <v>161</v>
      </c>
      <c r="J2427" s="401" t="s">
        <v>6476</v>
      </c>
      <c r="K2427" s="402" t="n">
        <v>12.91</v>
      </c>
      <c r="L2427" s="401" t="s">
        <v>6405</v>
      </c>
    </row>
    <row r="2428" customFormat="false" ht="13.5" hidden="false" customHeight="false" outlineLevel="0" collapsed="false">
      <c r="A2428" s="401" t="s">
        <v>8575</v>
      </c>
      <c r="B2428" s="401" t="s">
        <v>8576</v>
      </c>
      <c r="C2428" s="401" t="s">
        <v>8875</v>
      </c>
      <c r="D2428" s="401" t="s">
        <v>8876</v>
      </c>
      <c r="E2428" s="402"/>
      <c r="F2428" s="401"/>
      <c r="G2428" s="401" t="n">
        <v>92803</v>
      </c>
      <c r="H2428" s="401" t="s">
        <v>8906</v>
      </c>
      <c r="I2428" s="401" t="s">
        <v>161</v>
      </c>
      <c r="J2428" s="401" t="s">
        <v>6476</v>
      </c>
      <c r="K2428" s="402" t="n">
        <v>11.96</v>
      </c>
      <c r="L2428" s="401" t="s">
        <v>6405</v>
      </c>
    </row>
    <row r="2429" customFormat="false" ht="13.5" hidden="false" customHeight="false" outlineLevel="0" collapsed="false">
      <c r="A2429" s="401" t="s">
        <v>8575</v>
      </c>
      <c r="B2429" s="401" t="s">
        <v>8576</v>
      </c>
      <c r="C2429" s="401" t="s">
        <v>8875</v>
      </c>
      <c r="D2429" s="401" t="s">
        <v>8876</v>
      </c>
      <c r="E2429" s="402"/>
      <c r="F2429" s="401"/>
      <c r="G2429" s="401" t="n">
        <v>92804</v>
      </c>
      <c r="H2429" s="401" t="s">
        <v>8907</v>
      </c>
      <c r="I2429" s="401" t="s">
        <v>161</v>
      </c>
      <c r="J2429" s="401" t="s">
        <v>6476</v>
      </c>
      <c r="K2429" s="402" t="n">
        <v>10.28</v>
      </c>
      <c r="L2429" s="401" t="s">
        <v>6405</v>
      </c>
    </row>
    <row r="2430" customFormat="false" ht="13.5" hidden="false" customHeight="false" outlineLevel="0" collapsed="false">
      <c r="A2430" s="401" t="s">
        <v>8575</v>
      </c>
      <c r="B2430" s="401" t="s">
        <v>8576</v>
      </c>
      <c r="C2430" s="401" t="s">
        <v>8875</v>
      </c>
      <c r="D2430" s="401" t="s">
        <v>8876</v>
      </c>
      <c r="E2430" s="402"/>
      <c r="F2430" s="401"/>
      <c r="G2430" s="401" t="n">
        <v>92805</v>
      </c>
      <c r="H2430" s="401" t="s">
        <v>8908</v>
      </c>
      <c r="I2430" s="401" t="s">
        <v>161</v>
      </c>
      <c r="J2430" s="401" t="s">
        <v>6476</v>
      </c>
      <c r="K2430" s="402" t="n">
        <v>10.21</v>
      </c>
      <c r="L2430" s="401" t="s">
        <v>6405</v>
      </c>
    </row>
    <row r="2431" customFormat="false" ht="13.5" hidden="false" customHeight="false" outlineLevel="0" collapsed="false">
      <c r="A2431" s="401" t="s">
        <v>8575</v>
      </c>
      <c r="B2431" s="401" t="s">
        <v>8576</v>
      </c>
      <c r="C2431" s="401" t="s">
        <v>8875</v>
      </c>
      <c r="D2431" s="401" t="s">
        <v>8876</v>
      </c>
      <c r="E2431" s="402"/>
      <c r="F2431" s="401"/>
      <c r="G2431" s="401" t="n">
        <v>92806</v>
      </c>
      <c r="H2431" s="401" t="s">
        <v>8909</v>
      </c>
      <c r="I2431" s="401" t="s">
        <v>161</v>
      </c>
      <c r="J2431" s="401" t="s">
        <v>6476</v>
      </c>
      <c r="K2431" s="402" t="n">
        <v>12.05</v>
      </c>
      <c r="L2431" s="401" t="s">
        <v>6405</v>
      </c>
    </row>
    <row r="2432" customFormat="false" ht="13.5" hidden="false" customHeight="false" outlineLevel="0" collapsed="false">
      <c r="A2432" s="401" t="s">
        <v>8575</v>
      </c>
      <c r="B2432" s="401" t="s">
        <v>8576</v>
      </c>
      <c r="C2432" s="401" t="s">
        <v>8875</v>
      </c>
      <c r="D2432" s="401" t="s">
        <v>8876</v>
      </c>
      <c r="E2432" s="402"/>
      <c r="F2432" s="401"/>
      <c r="G2432" s="401" t="n">
        <v>92875</v>
      </c>
      <c r="H2432" s="401" t="s">
        <v>8910</v>
      </c>
      <c r="I2432" s="401" t="s">
        <v>161</v>
      </c>
      <c r="J2432" s="401" t="s">
        <v>6476</v>
      </c>
      <c r="K2432" s="402" t="n">
        <v>12.04</v>
      </c>
      <c r="L2432" s="401" t="s">
        <v>6405</v>
      </c>
    </row>
    <row r="2433" customFormat="false" ht="13.5" hidden="false" customHeight="false" outlineLevel="0" collapsed="false">
      <c r="A2433" s="401" t="s">
        <v>8575</v>
      </c>
      <c r="B2433" s="401" t="s">
        <v>8576</v>
      </c>
      <c r="C2433" s="401" t="s">
        <v>8875</v>
      </c>
      <c r="D2433" s="401" t="s">
        <v>8876</v>
      </c>
      <c r="E2433" s="402"/>
      <c r="F2433" s="401"/>
      <c r="G2433" s="401" t="n">
        <v>92876</v>
      </c>
      <c r="H2433" s="401" t="s">
        <v>8911</v>
      </c>
      <c r="I2433" s="401" t="s">
        <v>161</v>
      </c>
      <c r="J2433" s="401" t="s">
        <v>6476</v>
      </c>
      <c r="K2433" s="402" t="n">
        <v>11.89</v>
      </c>
      <c r="L2433" s="401" t="s">
        <v>6405</v>
      </c>
    </row>
    <row r="2434" customFormat="false" ht="13.5" hidden="false" customHeight="false" outlineLevel="0" collapsed="false">
      <c r="A2434" s="401" t="s">
        <v>8575</v>
      </c>
      <c r="B2434" s="401" t="s">
        <v>8576</v>
      </c>
      <c r="C2434" s="401" t="s">
        <v>8875</v>
      </c>
      <c r="D2434" s="401" t="s">
        <v>8876</v>
      </c>
      <c r="E2434" s="402"/>
      <c r="F2434" s="401"/>
      <c r="G2434" s="401" t="n">
        <v>92877</v>
      </c>
      <c r="H2434" s="401" t="s">
        <v>8912</v>
      </c>
      <c r="I2434" s="401" t="s">
        <v>161</v>
      </c>
      <c r="J2434" s="401" t="s">
        <v>6476</v>
      </c>
      <c r="K2434" s="402" t="n">
        <v>12.94</v>
      </c>
      <c r="L2434" s="401" t="s">
        <v>6405</v>
      </c>
    </row>
    <row r="2435" customFormat="false" ht="13.5" hidden="false" customHeight="false" outlineLevel="0" collapsed="false">
      <c r="A2435" s="401" t="s">
        <v>8575</v>
      </c>
      <c r="B2435" s="401" t="s">
        <v>8576</v>
      </c>
      <c r="C2435" s="401" t="s">
        <v>8875</v>
      </c>
      <c r="D2435" s="401" t="s">
        <v>8876</v>
      </c>
      <c r="E2435" s="402"/>
      <c r="F2435" s="401"/>
      <c r="G2435" s="401" t="n">
        <v>92878</v>
      </c>
      <c r="H2435" s="401" t="s">
        <v>8913</v>
      </c>
      <c r="I2435" s="401" t="s">
        <v>161</v>
      </c>
      <c r="J2435" s="401" t="s">
        <v>6476</v>
      </c>
      <c r="K2435" s="402" t="n">
        <v>12.78</v>
      </c>
      <c r="L2435" s="401" t="s">
        <v>6405</v>
      </c>
    </row>
    <row r="2436" customFormat="false" ht="13.5" hidden="false" customHeight="false" outlineLevel="0" collapsed="false">
      <c r="A2436" s="401" t="s">
        <v>8575</v>
      </c>
      <c r="B2436" s="401" t="s">
        <v>8576</v>
      </c>
      <c r="C2436" s="401" t="s">
        <v>8875</v>
      </c>
      <c r="D2436" s="401" t="s">
        <v>8876</v>
      </c>
      <c r="E2436" s="402"/>
      <c r="F2436" s="401"/>
      <c r="G2436" s="401" t="n">
        <v>92879</v>
      </c>
      <c r="H2436" s="401" t="s">
        <v>8914</v>
      </c>
      <c r="I2436" s="401" t="s">
        <v>161</v>
      </c>
      <c r="J2436" s="401" t="s">
        <v>6476</v>
      </c>
      <c r="K2436" s="402" t="n">
        <v>12.68</v>
      </c>
      <c r="L2436" s="401" t="s">
        <v>6405</v>
      </c>
    </row>
    <row r="2437" customFormat="false" ht="13.5" hidden="false" customHeight="false" outlineLevel="0" collapsed="false">
      <c r="A2437" s="401" t="s">
        <v>8575</v>
      </c>
      <c r="B2437" s="401" t="s">
        <v>8576</v>
      </c>
      <c r="C2437" s="401" t="s">
        <v>8875</v>
      </c>
      <c r="D2437" s="401" t="s">
        <v>8876</v>
      </c>
      <c r="E2437" s="402"/>
      <c r="F2437" s="401"/>
      <c r="G2437" s="401" t="n">
        <v>92880</v>
      </c>
      <c r="H2437" s="401" t="s">
        <v>8915</v>
      </c>
      <c r="I2437" s="401" t="s">
        <v>161</v>
      </c>
      <c r="J2437" s="401" t="s">
        <v>6476</v>
      </c>
      <c r="K2437" s="402" t="n">
        <v>12.98</v>
      </c>
      <c r="L2437" s="401" t="s">
        <v>6405</v>
      </c>
    </row>
    <row r="2438" customFormat="false" ht="13.5" hidden="false" customHeight="false" outlineLevel="0" collapsed="false">
      <c r="A2438" s="401" t="s">
        <v>8575</v>
      </c>
      <c r="B2438" s="401" t="s">
        <v>8576</v>
      </c>
      <c r="C2438" s="401" t="s">
        <v>8875</v>
      </c>
      <c r="D2438" s="401" t="s">
        <v>8876</v>
      </c>
      <c r="E2438" s="402"/>
      <c r="F2438" s="401"/>
      <c r="G2438" s="401" t="n">
        <v>92881</v>
      </c>
      <c r="H2438" s="401" t="s">
        <v>8916</v>
      </c>
      <c r="I2438" s="401" t="s">
        <v>161</v>
      </c>
      <c r="J2438" s="401" t="s">
        <v>6476</v>
      </c>
      <c r="K2438" s="402" t="n">
        <v>12.95</v>
      </c>
      <c r="L2438" s="401" t="s">
        <v>6405</v>
      </c>
    </row>
    <row r="2439" customFormat="false" ht="13.5" hidden="false" customHeight="false" outlineLevel="0" collapsed="false">
      <c r="A2439" s="401" t="s">
        <v>8575</v>
      </c>
      <c r="B2439" s="401" t="s">
        <v>8576</v>
      </c>
      <c r="C2439" s="401" t="s">
        <v>8875</v>
      </c>
      <c r="D2439" s="401" t="s">
        <v>8876</v>
      </c>
      <c r="E2439" s="402"/>
      <c r="F2439" s="401"/>
      <c r="G2439" s="401" t="n">
        <v>92882</v>
      </c>
      <c r="H2439" s="401" t="s">
        <v>8917</v>
      </c>
      <c r="I2439" s="401" t="s">
        <v>161</v>
      </c>
      <c r="J2439" s="401" t="s">
        <v>6404</v>
      </c>
      <c r="K2439" s="402" t="n">
        <v>15.59</v>
      </c>
      <c r="L2439" s="401" t="s">
        <v>6405</v>
      </c>
    </row>
    <row r="2440" customFormat="false" ht="13.5" hidden="false" customHeight="false" outlineLevel="0" collapsed="false">
      <c r="A2440" s="401" t="s">
        <v>8575</v>
      </c>
      <c r="B2440" s="401" t="s">
        <v>8576</v>
      </c>
      <c r="C2440" s="401" t="s">
        <v>8875</v>
      </c>
      <c r="D2440" s="401" t="s">
        <v>8876</v>
      </c>
      <c r="E2440" s="402"/>
      <c r="F2440" s="401"/>
      <c r="G2440" s="401" t="n">
        <v>92883</v>
      </c>
      <c r="H2440" s="401" t="s">
        <v>8918</v>
      </c>
      <c r="I2440" s="401" t="s">
        <v>161</v>
      </c>
      <c r="J2440" s="401" t="s">
        <v>6404</v>
      </c>
      <c r="K2440" s="402" t="n">
        <v>14.7</v>
      </c>
      <c r="L2440" s="401" t="s">
        <v>6405</v>
      </c>
    </row>
    <row r="2441" customFormat="false" ht="13.5" hidden="false" customHeight="false" outlineLevel="0" collapsed="false">
      <c r="A2441" s="401" t="s">
        <v>8575</v>
      </c>
      <c r="B2441" s="401" t="s">
        <v>8576</v>
      </c>
      <c r="C2441" s="401" t="s">
        <v>8875</v>
      </c>
      <c r="D2441" s="401" t="s">
        <v>8876</v>
      </c>
      <c r="E2441" s="402"/>
      <c r="F2441" s="401"/>
      <c r="G2441" s="401" t="n">
        <v>92884</v>
      </c>
      <c r="H2441" s="401" t="s">
        <v>8919</v>
      </c>
      <c r="I2441" s="401" t="s">
        <v>161</v>
      </c>
      <c r="J2441" s="401" t="s">
        <v>6404</v>
      </c>
      <c r="K2441" s="402" t="n">
        <v>15.17</v>
      </c>
      <c r="L2441" s="401" t="s">
        <v>6405</v>
      </c>
    </row>
    <row r="2442" customFormat="false" ht="13.5" hidden="false" customHeight="false" outlineLevel="0" collapsed="false">
      <c r="A2442" s="401" t="s">
        <v>8575</v>
      </c>
      <c r="B2442" s="401" t="s">
        <v>8576</v>
      </c>
      <c r="C2442" s="401" t="s">
        <v>8875</v>
      </c>
      <c r="D2442" s="401" t="s">
        <v>8876</v>
      </c>
      <c r="E2442" s="402"/>
      <c r="F2442" s="401"/>
      <c r="G2442" s="401" t="n">
        <v>92885</v>
      </c>
      <c r="H2442" s="401" t="s">
        <v>8920</v>
      </c>
      <c r="I2442" s="401" t="s">
        <v>161</v>
      </c>
      <c r="J2442" s="401" t="s">
        <v>6404</v>
      </c>
      <c r="K2442" s="402" t="n">
        <v>14.57</v>
      </c>
      <c r="L2442" s="401" t="s">
        <v>6405</v>
      </c>
    </row>
    <row r="2443" customFormat="false" ht="13.5" hidden="false" customHeight="false" outlineLevel="0" collapsed="false">
      <c r="A2443" s="401" t="s">
        <v>8575</v>
      </c>
      <c r="B2443" s="401" t="s">
        <v>8576</v>
      </c>
      <c r="C2443" s="401" t="s">
        <v>8875</v>
      </c>
      <c r="D2443" s="401" t="s">
        <v>8876</v>
      </c>
      <c r="E2443" s="402"/>
      <c r="F2443" s="401"/>
      <c r="G2443" s="401" t="n">
        <v>92886</v>
      </c>
      <c r="H2443" s="401" t="s">
        <v>8921</v>
      </c>
      <c r="I2443" s="401" t="s">
        <v>161</v>
      </c>
      <c r="J2443" s="401" t="s">
        <v>6404</v>
      </c>
      <c r="K2443" s="402" t="n">
        <v>14.06</v>
      </c>
      <c r="L2443" s="401" t="s">
        <v>6405</v>
      </c>
    </row>
    <row r="2444" customFormat="false" ht="13.5" hidden="false" customHeight="false" outlineLevel="0" collapsed="false">
      <c r="A2444" s="401" t="s">
        <v>8575</v>
      </c>
      <c r="B2444" s="401" t="s">
        <v>8576</v>
      </c>
      <c r="C2444" s="401" t="s">
        <v>8875</v>
      </c>
      <c r="D2444" s="401" t="s">
        <v>8876</v>
      </c>
      <c r="E2444" s="402"/>
      <c r="F2444" s="401"/>
      <c r="G2444" s="401" t="n">
        <v>92887</v>
      </c>
      <c r="H2444" s="401" t="s">
        <v>8922</v>
      </c>
      <c r="I2444" s="401" t="s">
        <v>161</v>
      </c>
      <c r="J2444" s="401" t="s">
        <v>6404</v>
      </c>
      <c r="K2444" s="402" t="n">
        <v>14.08</v>
      </c>
      <c r="L2444" s="401" t="s">
        <v>6405</v>
      </c>
    </row>
    <row r="2445" customFormat="false" ht="13.5" hidden="false" customHeight="false" outlineLevel="0" collapsed="false">
      <c r="A2445" s="401" t="s">
        <v>8575</v>
      </c>
      <c r="B2445" s="401" t="s">
        <v>8576</v>
      </c>
      <c r="C2445" s="401" t="s">
        <v>8875</v>
      </c>
      <c r="D2445" s="401" t="s">
        <v>8876</v>
      </c>
      <c r="E2445" s="402"/>
      <c r="F2445" s="401"/>
      <c r="G2445" s="401" t="n">
        <v>92888</v>
      </c>
      <c r="H2445" s="401" t="s">
        <v>8923</v>
      </c>
      <c r="I2445" s="401" t="s">
        <v>161</v>
      </c>
      <c r="J2445" s="401" t="s">
        <v>6476</v>
      </c>
      <c r="K2445" s="402" t="n">
        <v>13.83</v>
      </c>
      <c r="L2445" s="401" t="s">
        <v>6405</v>
      </c>
    </row>
    <row r="2446" customFormat="false" ht="13.5" hidden="false" customHeight="false" outlineLevel="0" collapsed="false">
      <c r="A2446" s="401" t="s">
        <v>8575</v>
      </c>
      <c r="B2446" s="401" t="s">
        <v>8576</v>
      </c>
      <c r="C2446" s="401" t="s">
        <v>8875</v>
      </c>
      <c r="D2446" s="401" t="s">
        <v>8876</v>
      </c>
      <c r="E2446" s="402"/>
      <c r="F2446" s="401"/>
      <c r="G2446" s="401" t="n">
        <v>92915</v>
      </c>
      <c r="H2446" s="401" t="s">
        <v>8924</v>
      </c>
      <c r="I2446" s="401" t="s">
        <v>161</v>
      </c>
      <c r="J2446" s="401" t="s">
        <v>6404</v>
      </c>
      <c r="K2446" s="402" t="n">
        <v>18.88</v>
      </c>
      <c r="L2446" s="401" t="s">
        <v>6405</v>
      </c>
    </row>
    <row r="2447" customFormat="false" ht="13.5" hidden="false" customHeight="false" outlineLevel="0" collapsed="false">
      <c r="A2447" s="401" t="s">
        <v>8575</v>
      </c>
      <c r="B2447" s="401" t="s">
        <v>8576</v>
      </c>
      <c r="C2447" s="401" t="s">
        <v>8875</v>
      </c>
      <c r="D2447" s="401" t="s">
        <v>8876</v>
      </c>
      <c r="E2447" s="402"/>
      <c r="F2447" s="401"/>
      <c r="G2447" s="401" t="n">
        <v>92916</v>
      </c>
      <c r="H2447" s="401" t="s">
        <v>8925</v>
      </c>
      <c r="I2447" s="401" t="s">
        <v>161</v>
      </c>
      <c r="J2447" s="401" t="s">
        <v>6404</v>
      </c>
      <c r="K2447" s="402" t="n">
        <v>17.76</v>
      </c>
      <c r="L2447" s="401" t="s">
        <v>6405</v>
      </c>
    </row>
    <row r="2448" customFormat="false" ht="13.5" hidden="false" customHeight="false" outlineLevel="0" collapsed="false">
      <c r="A2448" s="401" t="s">
        <v>8575</v>
      </c>
      <c r="B2448" s="401" t="s">
        <v>8576</v>
      </c>
      <c r="C2448" s="401" t="s">
        <v>8875</v>
      </c>
      <c r="D2448" s="401" t="s">
        <v>8876</v>
      </c>
      <c r="E2448" s="402"/>
      <c r="F2448" s="401"/>
      <c r="G2448" s="401" t="n">
        <v>92917</v>
      </c>
      <c r="H2448" s="401" t="s">
        <v>8926</v>
      </c>
      <c r="I2448" s="401" t="s">
        <v>161</v>
      </c>
      <c r="J2448" s="401" t="s">
        <v>6404</v>
      </c>
      <c r="K2448" s="402" t="n">
        <v>16.62</v>
      </c>
      <c r="L2448" s="401" t="s">
        <v>6405</v>
      </c>
    </row>
    <row r="2449" customFormat="false" ht="13.5" hidden="false" customHeight="false" outlineLevel="0" collapsed="false">
      <c r="A2449" s="401" t="s">
        <v>8575</v>
      </c>
      <c r="B2449" s="401" t="s">
        <v>8576</v>
      </c>
      <c r="C2449" s="401" t="s">
        <v>8875</v>
      </c>
      <c r="D2449" s="401" t="s">
        <v>8876</v>
      </c>
      <c r="E2449" s="402"/>
      <c r="F2449" s="401"/>
      <c r="G2449" s="401" t="n">
        <v>92919</v>
      </c>
      <c r="H2449" s="401" t="s">
        <v>8927</v>
      </c>
      <c r="I2449" s="401" t="s">
        <v>161</v>
      </c>
      <c r="J2449" s="401" t="s">
        <v>6404</v>
      </c>
      <c r="K2449" s="402" t="n">
        <v>14.72</v>
      </c>
      <c r="L2449" s="401" t="s">
        <v>6405</v>
      </c>
    </row>
    <row r="2450" customFormat="false" ht="13.5" hidden="false" customHeight="false" outlineLevel="0" collapsed="false">
      <c r="A2450" s="401" t="s">
        <v>8575</v>
      </c>
      <c r="B2450" s="401" t="s">
        <v>8576</v>
      </c>
      <c r="C2450" s="401" t="s">
        <v>8875</v>
      </c>
      <c r="D2450" s="401" t="s">
        <v>8876</v>
      </c>
      <c r="E2450" s="402"/>
      <c r="F2450" s="401"/>
      <c r="G2450" s="401" t="n">
        <v>92921</v>
      </c>
      <c r="H2450" s="401" t="s">
        <v>8928</v>
      </c>
      <c r="I2450" s="401" t="s">
        <v>161</v>
      </c>
      <c r="J2450" s="401" t="s">
        <v>6404</v>
      </c>
      <c r="K2450" s="402" t="n">
        <v>12.29</v>
      </c>
      <c r="L2450" s="401" t="s">
        <v>6405</v>
      </c>
    </row>
    <row r="2451" customFormat="false" ht="13.5" hidden="false" customHeight="false" outlineLevel="0" collapsed="false">
      <c r="A2451" s="401" t="s">
        <v>8575</v>
      </c>
      <c r="B2451" s="401" t="s">
        <v>8576</v>
      </c>
      <c r="C2451" s="401" t="s">
        <v>8875</v>
      </c>
      <c r="D2451" s="401" t="s">
        <v>8876</v>
      </c>
      <c r="E2451" s="402"/>
      <c r="F2451" s="401"/>
      <c r="G2451" s="401" t="n">
        <v>92922</v>
      </c>
      <c r="H2451" s="401" t="s">
        <v>8929</v>
      </c>
      <c r="I2451" s="401" t="s">
        <v>161</v>
      </c>
      <c r="J2451" s="401" t="s">
        <v>6404</v>
      </c>
      <c r="K2451" s="402" t="n">
        <v>11.86</v>
      </c>
      <c r="L2451" s="401" t="s">
        <v>6405</v>
      </c>
    </row>
    <row r="2452" customFormat="false" ht="13.5" hidden="false" customHeight="false" outlineLevel="0" collapsed="false">
      <c r="A2452" s="401" t="s">
        <v>8575</v>
      </c>
      <c r="B2452" s="401" t="s">
        <v>8576</v>
      </c>
      <c r="C2452" s="401" t="s">
        <v>8875</v>
      </c>
      <c r="D2452" s="401" t="s">
        <v>8876</v>
      </c>
      <c r="E2452" s="402"/>
      <c r="F2452" s="401"/>
      <c r="G2452" s="401" t="n">
        <v>92923</v>
      </c>
      <c r="H2452" s="401" t="s">
        <v>8930</v>
      </c>
      <c r="I2452" s="401" t="s">
        <v>161</v>
      </c>
      <c r="J2452" s="401" t="s">
        <v>6404</v>
      </c>
      <c r="K2452" s="402" t="n">
        <v>13.45</v>
      </c>
      <c r="L2452" s="401" t="s">
        <v>6405</v>
      </c>
    </row>
    <row r="2453" customFormat="false" ht="13.5" hidden="false" customHeight="false" outlineLevel="0" collapsed="false">
      <c r="A2453" s="401" t="s">
        <v>8575</v>
      </c>
      <c r="B2453" s="401" t="s">
        <v>8576</v>
      </c>
      <c r="C2453" s="401" t="s">
        <v>8875</v>
      </c>
      <c r="D2453" s="401" t="s">
        <v>8876</v>
      </c>
      <c r="E2453" s="402"/>
      <c r="F2453" s="401"/>
      <c r="G2453" s="401" t="n">
        <v>92924</v>
      </c>
      <c r="H2453" s="401" t="s">
        <v>8931</v>
      </c>
      <c r="I2453" s="401" t="s">
        <v>161</v>
      </c>
      <c r="J2453" s="401" t="s">
        <v>6404</v>
      </c>
      <c r="K2453" s="402" t="n">
        <v>13.26</v>
      </c>
      <c r="L2453" s="401" t="s">
        <v>6405</v>
      </c>
    </row>
    <row r="2454" customFormat="false" ht="13.5" hidden="false" customHeight="false" outlineLevel="0" collapsed="false">
      <c r="A2454" s="401" t="s">
        <v>8575</v>
      </c>
      <c r="B2454" s="401" t="s">
        <v>8576</v>
      </c>
      <c r="C2454" s="401" t="s">
        <v>8875</v>
      </c>
      <c r="D2454" s="401" t="s">
        <v>8876</v>
      </c>
      <c r="E2454" s="402"/>
      <c r="F2454" s="401"/>
      <c r="G2454" s="401" t="n">
        <v>95448</v>
      </c>
      <c r="H2454" s="401" t="s">
        <v>8932</v>
      </c>
      <c r="I2454" s="401" t="s">
        <v>161</v>
      </c>
      <c r="J2454" s="401" t="s">
        <v>6476</v>
      </c>
      <c r="K2454" s="402" t="n">
        <v>13.22</v>
      </c>
      <c r="L2454" s="401" t="s">
        <v>6405</v>
      </c>
    </row>
    <row r="2455" customFormat="false" ht="13.5" hidden="false" customHeight="false" outlineLevel="0" collapsed="false">
      <c r="A2455" s="401" t="s">
        <v>8575</v>
      </c>
      <c r="B2455" s="401" t="s">
        <v>8576</v>
      </c>
      <c r="C2455" s="401" t="s">
        <v>8875</v>
      </c>
      <c r="D2455" s="401" t="s">
        <v>8876</v>
      </c>
      <c r="E2455" s="402"/>
      <c r="F2455" s="401"/>
      <c r="G2455" s="401" t="n">
        <v>95576</v>
      </c>
      <c r="H2455" s="401" t="s">
        <v>8933</v>
      </c>
      <c r="I2455" s="401" t="s">
        <v>161</v>
      </c>
      <c r="J2455" s="401" t="s">
        <v>6404</v>
      </c>
      <c r="K2455" s="402" t="n">
        <v>15.46</v>
      </c>
      <c r="L2455" s="401" t="s">
        <v>6405</v>
      </c>
    </row>
    <row r="2456" customFormat="false" ht="13.5" hidden="false" customHeight="false" outlineLevel="0" collapsed="false">
      <c r="A2456" s="401" t="s">
        <v>8575</v>
      </c>
      <c r="B2456" s="401" t="s">
        <v>8576</v>
      </c>
      <c r="C2456" s="401" t="s">
        <v>8875</v>
      </c>
      <c r="D2456" s="401" t="s">
        <v>8876</v>
      </c>
      <c r="E2456" s="402"/>
      <c r="F2456" s="401"/>
      <c r="G2456" s="401" t="n">
        <v>95577</v>
      </c>
      <c r="H2456" s="401" t="s">
        <v>8934</v>
      </c>
      <c r="I2456" s="401" t="s">
        <v>161</v>
      </c>
      <c r="J2456" s="401" t="s">
        <v>6404</v>
      </c>
      <c r="K2456" s="402" t="n">
        <v>13.44</v>
      </c>
      <c r="L2456" s="401" t="s">
        <v>6405</v>
      </c>
    </row>
    <row r="2457" customFormat="false" ht="13.5" hidden="false" customHeight="false" outlineLevel="0" collapsed="false">
      <c r="A2457" s="401" t="s">
        <v>8575</v>
      </c>
      <c r="B2457" s="401" t="s">
        <v>8576</v>
      </c>
      <c r="C2457" s="401" t="s">
        <v>8875</v>
      </c>
      <c r="D2457" s="401" t="s">
        <v>8876</v>
      </c>
      <c r="E2457" s="402"/>
      <c r="F2457" s="401"/>
      <c r="G2457" s="401" t="n">
        <v>95578</v>
      </c>
      <c r="H2457" s="401" t="s">
        <v>160</v>
      </c>
      <c r="I2457" s="401" t="s">
        <v>161</v>
      </c>
      <c r="J2457" s="401" t="s">
        <v>6404</v>
      </c>
      <c r="K2457" s="402" t="n">
        <v>11.32</v>
      </c>
      <c r="L2457" s="401" t="s">
        <v>6405</v>
      </c>
    </row>
    <row r="2458" customFormat="false" ht="13.5" hidden="false" customHeight="false" outlineLevel="0" collapsed="false">
      <c r="A2458" s="401" t="s">
        <v>8575</v>
      </c>
      <c r="B2458" s="401" t="s">
        <v>8576</v>
      </c>
      <c r="C2458" s="401" t="s">
        <v>8875</v>
      </c>
      <c r="D2458" s="401" t="s">
        <v>8876</v>
      </c>
      <c r="E2458" s="402"/>
      <c r="F2458" s="401"/>
      <c r="G2458" s="401" t="n">
        <v>95579</v>
      </c>
      <c r="H2458" s="401" t="s">
        <v>8935</v>
      </c>
      <c r="I2458" s="401" t="s">
        <v>161</v>
      </c>
      <c r="J2458" s="401" t="s">
        <v>6404</v>
      </c>
      <c r="K2458" s="402" t="n">
        <v>11.03</v>
      </c>
      <c r="L2458" s="401" t="s">
        <v>6405</v>
      </c>
    </row>
    <row r="2459" customFormat="false" ht="13.5" hidden="false" customHeight="false" outlineLevel="0" collapsed="false">
      <c r="A2459" s="401" t="s">
        <v>8575</v>
      </c>
      <c r="B2459" s="401" t="s">
        <v>8576</v>
      </c>
      <c r="C2459" s="401" t="s">
        <v>8875</v>
      </c>
      <c r="D2459" s="401" t="s">
        <v>8876</v>
      </c>
      <c r="E2459" s="402"/>
      <c r="F2459" s="401"/>
      <c r="G2459" s="401" t="n">
        <v>95580</v>
      </c>
      <c r="H2459" s="401" t="s">
        <v>8936</v>
      </c>
      <c r="I2459" s="401" t="s">
        <v>161</v>
      </c>
      <c r="J2459" s="401" t="s">
        <v>6404</v>
      </c>
      <c r="K2459" s="402" t="n">
        <v>12.79</v>
      </c>
      <c r="L2459" s="401" t="s">
        <v>6405</v>
      </c>
    </row>
    <row r="2460" customFormat="false" ht="13.5" hidden="false" customHeight="false" outlineLevel="0" collapsed="false">
      <c r="A2460" s="401" t="s">
        <v>8575</v>
      </c>
      <c r="B2460" s="401" t="s">
        <v>8576</v>
      </c>
      <c r="C2460" s="401" t="s">
        <v>8875</v>
      </c>
      <c r="D2460" s="401" t="s">
        <v>8876</v>
      </c>
      <c r="E2460" s="402"/>
      <c r="F2460" s="401"/>
      <c r="G2460" s="401" t="n">
        <v>95581</v>
      </c>
      <c r="H2460" s="401" t="s">
        <v>8937</v>
      </c>
      <c r="I2460" s="401" t="s">
        <v>161</v>
      </c>
      <c r="J2460" s="401" t="s">
        <v>6404</v>
      </c>
      <c r="K2460" s="402" t="n">
        <v>12.74</v>
      </c>
      <c r="L2460" s="401" t="s">
        <v>6405</v>
      </c>
    </row>
    <row r="2461" customFormat="false" ht="13.5" hidden="false" customHeight="false" outlineLevel="0" collapsed="false">
      <c r="A2461" s="401" t="s">
        <v>8575</v>
      </c>
      <c r="B2461" s="401" t="s">
        <v>8576</v>
      </c>
      <c r="C2461" s="401" t="s">
        <v>8875</v>
      </c>
      <c r="D2461" s="401" t="s">
        <v>8876</v>
      </c>
      <c r="E2461" s="402"/>
      <c r="F2461" s="401"/>
      <c r="G2461" s="401" t="n">
        <v>95582</v>
      </c>
      <c r="H2461" s="401" t="s">
        <v>8938</v>
      </c>
      <c r="I2461" s="401" t="s">
        <v>161</v>
      </c>
      <c r="J2461" s="401" t="s">
        <v>6476</v>
      </c>
      <c r="K2461" s="402" t="n">
        <v>13.9</v>
      </c>
      <c r="L2461" s="401" t="s">
        <v>6405</v>
      </c>
    </row>
    <row r="2462" customFormat="false" ht="13.5" hidden="false" customHeight="false" outlineLevel="0" collapsed="false">
      <c r="A2462" s="401" t="s">
        <v>8575</v>
      </c>
      <c r="B2462" s="401" t="s">
        <v>8576</v>
      </c>
      <c r="C2462" s="401" t="s">
        <v>8875</v>
      </c>
      <c r="D2462" s="401" t="s">
        <v>8876</v>
      </c>
      <c r="E2462" s="402"/>
      <c r="F2462" s="401"/>
      <c r="G2462" s="401" t="n">
        <v>95583</v>
      </c>
      <c r="H2462" s="401" t="s">
        <v>8939</v>
      </c>
      <c r="I2462" s="401" t="s">
        <v>161</v>
      </c>
      <c r="J2462" s="401" t="s">
        <v>6404</v>
      </c>
      <c r="K2462" s="402" t="n">
        <v>18.05</v>
      </c>
      <c r="L2462" s="401" t="s">
        <v>6405</v>
      </c>
    </row>
    <row r="2463" customFormat="false" ht="13.5" hidden="false" customHeight="false" outlineLevel="0" collapsed="false">
      <c r="A2463" s="401" t="s">
        <v>8575</v>
      </c>
      <c r="B2463" s="401" t="s">
        <v>8576</v>
      </c>
      <c r="C2463" s="401" t="s">
        <v>8875</v>
      </c>
      <c r="D2463" s="401" t="s">
        <v>8876</v>
      </c>
      <c r="E2463" s="402"/>
      <c r="F2463" s="401"/>
      <c r="G2463" s="401" t="n">
        <v>95584</v>
      </c>
      <c r="H2463" s="401" t="s">
        <v>164</v>
      </c>
      <c r="I2463" s="401" t="s">
        <v>161</v>
      </c>
      <c r="J2463" s="401" t="s">
        <v>6404</v>
      </c>
      <c r="K2463" s="402" t="n">
        <v>16.58</v>
      </c>
      <c r="L2463" s="401" t="s">
        <v>6405</v>
      </c>
    </row>
    <row r="2464" customFormat="false" ht="13.5" hidden="false" customHeight="false" outlineLevel="0" collapsed="false">
      <c r="A2464" s="401" t="s">
        <v>8575</v>
      </c>
      <c r="B2464" s="401" t="s">
        <v>8576</v>
      </c>
      <c r="C2464" s="401" t="s">
        <v>8875</v>
      </c>
      <c r="D2464" s="401" t="s">
        <v>8876</v>
      </c>
      <c r="E2464" s="402"/>
      <c r="F2464" s="401"/>
      <c r="G2464" s="401" t="n">
        <v>95592</v>
      </c>
      <c r="H2464" s="401" t="s">
        <v>8940</v>
      </c>
      <c r="I2464" s="401" t="s">
        <v>161</v>
      </c>
      <c r="J2464" s="401" t="s">
        <v>6404</v>
      </c>
      <c r="K2464" s="402" t="n">
        <v>18.05</v>
      </c>
      <c r="L2464" s="401" t="s">
        <v>6405</v>
      </c>
    </row>
    <row r="2465" customFormat="false" ht="13.5" hidden="false" customHeight="false" outlineLevel="0" collapsed="false">
      <c r="A2465" s="401" t="s">
        <v>8575</v>
      </c>
      <c r="B2465" s="401" t="s">
        <v>8576</v>
      </c>
      <c r="C2465" s="401" t="s">
        <v>8875</v>
      </c>
      <c r="D2465" s="401" t="s">
        <v>8876</v>
      </c>
      <c r="E2465" s="402"/>
      <c r="F2465" s="401"/>
      <c r="G2465" s="401" t="n">
        <v>95593</v>
      </c>
      <c r="H2465" s="401" t="s">
        <v>8941</v>
      </c>
      <c r="I2465" s="401" t="s">
        <v>161</v>
      </c>
      <c r="J2465" s="401" t="s">
        <v>6404</v>
      </c>
      <c r="K2465" s="402" t="n">
        <v>16.58</v>
      </c>
      <c r="L2465" s="401" t="s">
        <v>6405</v>
      </c>
    </row>
    <row r="2466" customFormat="false" ht="13.5" hidden="false" customHeight="false" outlineLevel="0" collapsed="false">
      <c r="A2466" s="401" t="s">
        <v>8575</v>
      </c>
      <c r="B2466" s="401" t="s">
        <v>8576</v>
      </c>
      <c r="C2466" s="401" t="s">
        <v>8875</v>
      </c>
      <c r="D2466" s="401" t="s">
        <v>8876</v>
      </c>
      <c r="E2466" s="402"/>
      <c r="F2466" s="401"/>
      <c r="G2466" s="401" t="n">
        <v>95943</v>
      </c>
      <c r="H2466" s="401" t="s">
        <v>8942</v>
      </c>
      <c r="I2466" s="401" t="s">
        <v>161</v>
      </c>
      <c r="J2466" s="401" t="s">
        <v>6404</v>
      </c>
      <c r="K2466" s="402" t="n">
        <v>23.85</v>
      </c>
      <c r="L2466" s="401" t="s">
        <v>6405</v>
      </c>
    </row>
    <row r="2467" customFormat="false" ht="13.5" hidden="false" customHeight="false" outlineLevel="0" collapsed="false">
      <c r="A2467" s="401" t="s">
        <v>8575</v>
      </c>
      <c r="B2467" s="401" t="s">
        <v>8576</v>
      </c>
      <c r="C2467" s="401" t="s">
        <v>8875</v>
      </c>
      <c r="D2467" s="401" t="s">
        <v>8876</v>
      </c>
      <c r="E2467" s="402"/>
      <c r="F2467" s="401"/>
      <c r="G2467" s="401" t="n">
        <v>95944</v>
      </c>
      <c r="H2467" s="401" t="s">
        <v>8943</v>
      </c>
      <c r="I2467" s="401" t="s">
        <v>161</v>
      </c>
      <c r="J2467" s="401" t="s">
        <v>6404</v>
      </c>
      <c r="K2467" s="402" t="n">
        <v>22.2</v>
      </c>
      <c r="L2467" s="401" t="s">
        <v>6405</v>
      </c>
    </row>
    <row r="2468" customFormat="false" ht="13.5" hidden="false" customHeight="false" outlineLevel="0" collapsed="false">
      <c r="A2468" s="401" t="s">
        <v>8575</v>
      </c>
      <c r="B2468" s="401" t="s">
        <v>8576</v>
      </c>
      <c r="C2468" s="401" t="s">
        <v>8875</v>
      </c>
      <c r="D2468" s="401" t="s">
        <v>8876</v>
      </c>
      <c r="E2468" s="402"/>
      <c r="F2468" s="401"/>
      <c r="G2468" s="401" t="n">
        <v>95945</v>
      </c>
      <c r="H2468" s="401" t="s">
        <v>8944</v>
      </c>
      <c r="I2468" s="401" t="s">
        <v>161</v>
      </c>
      <c r="J2468" s="401" t="s">
        <v>6404</v>
      </c>
      <c r="K2468" s="402" t="n">
        <v>18.72</v>
      </c>
      <c r="L2468" s="401" t="s">
        <v>6405</v>
      </c>
    </row>
    <row r="2469" customFormat="false" ht="13.5" hidden="false" customHeight="false" outlineLevel="0" collapsed="false">
      <c r="A2469" s="401" t="s">
        <v>8575</v>
      </c>
      <c r="B2469" s="401" t="s">
        <v>8576</v>
      </c>
      <c r="C2469" s="401" t="s">
        <v>8875</v>
      </c>
      <c r="D2469" s="401" t="s">
        <v>8876</v>
      </c>
      <c r="E2469" s="402"/>
      <c r="F2469" s="401"/>
      <c r="G2469" s="401" t="n">
        <v>95946</v>
      </c>
      <c r="H2469" s="401" t="s">
        <v>8945</v>
      </c>
      <c r="I2469" s="401" t="s">
        <v>161</v>
      </c>
      <c r="J2469" s="401" t="s">
        <v>6404</v>
      </c>
      <c r="K2469" s="402" t="n">
        <v>15.37</v>
      </c>
      <c r="L2469" s="401" t="s">
        <v>6405</v>
      </c>
    </row>
    <row r="2470" customFormat="false" ht="13.5" hidden="false" customHeight="false" outlineLevel="0" collapsed="false">
      <c r="A2470" s="401" t="s">
        <v>8575</v>
      </c>
      <c r="B2470" s="401" t="s">
        <v>8576</v>
      </c>
      <c r="C2470" s="401" t="s">
        <v>8875</v>
      </c>
      <c r="D2470" s="401" t="s">
        <v>8876</v>
      </c>
      <c r="E2470" s="402"/>
      <c r="F2470" s="401"/>
      <c r="G2470" s="401" t="n">
        <v>95947</v>
      </c>
      <c r="H2470" s="401" t="s">
        <v>8946</v>
      </c>
      <c r="I2470" s="401" t="s">
        <v>161</v>
      </c>
      <c r="J2470" s="401" t="s">
        <v>6404</v>
      </c>
      <c r="K2470" s="402" t="n">
        <v>12.15</v>
      </c>
      <c r="L2470" s="401" t="s">
        <v>6405</v>
      </c>
    </row>
    <row r="2471" customFormat="false" ht="13.5" hidden="false" customHeight="false" outlineLevel="0" collapsed="false">
      <c r="A2471" s="401" t="s">
        <v>8575</v>
      </c>
      <c r="B2471" s="401" t="s">
        <v>8576</v>
      </c>
      <c r="C2471" s="401" t="s">
        <v>8875</v>
      </c>
      <c r="D2471" s="401" t="s">
        <v>8876</v>
      </c>
      <c r="E2471" s="402"/>
      <c r="F2471" s="401"/>
      <c r="G2471" s="401" t="n">
        <v>95948</v>
      </c>
      <c r="H2471" s="401" t="s">
        <v>8947</v>
      </c>
      <c r="I2471" s="401" t="s">
        <v>161</v>
      </c>
      <c r="J2471" s="401" t="s">
        <v>6404</v>
      </c>
      <c r="K2471" s="402" t="n">
        <v>11.02</v>
      </c>
      <c r="L2471" s="401" t="s">
        <v>6405</v>
      </c>
    </row>
    <row r="2472" customFormat="false" ht="13.5" hidden="false" customHeight="false" outlineLevel="0" collapsed="false">
      <c r="A2472" s="401" t="s">
        <v>8575</v>
      </c>
      <c r="B2472" s="401" t="s">
        <v>8576</v>
      </c>
      <c r="C2472" s="401" t="s">
        <v>8875</v>
      </c>
      <c r="D2472" s="401" t="s">
        <v>8876</v>
      </c>
      <c r="E2472" s="402"/>
      <c r="F2472" s="401"/>
      <c r="G2472" s="401" t="n">
        <v>96544</v>
      </c>
      <c r="H2472" s="401" t="s">
        <v>184</v>
      </c>
      <c r="I2472" s="401" t="s">
        <v>161</v>
      </c>
      <c r="J2472" s="401" t="s">
        <v>6404</v>
      </c>
      <c r="K2472" s="402" t="n">
        <v>18.52</v>
      </c>
      <c r="L2472" s="401" t="s">
        <v>6405</v>
      </c>
    </row>
    <row r="2473" customFormat="false" ht="13.5" hidden="false" customHeight="false" outlineLevel="0" collapsed="false">
      <c r="A2473" s="401" t="s">
        <v>8575</v>
      </c>
      <c r="B2473" s="401" t="s">
        <v>8576</v>
      </c>
      <c r="C2473" s="401" t="s">
        <v>8875</v>
      </c>
      <c r="D2473" s="401" t="s">
        <v>8876</v>
      </c>
      <c r="E2473" s="402"/>
      <c r="F2473" s="401"/>
      <c r="G2473" s="401" t="n">
        <v>96545</v>
      </c>
      <c r="H2473" s="401" t="s">
        <v>186</v>
      </c>
      <c r="I2473" s="401" t="s">
        <v>161</v>
      </c>
      <c r="J2473" s="401" t="s">
        <v>6404</v>
      </c>
      <c r="K2473" s="402" t="n">
        <v>17.37</v>
      </c>
      <c r="L2473" s="401" t="s">
        <v>6405</v>
      </c>
    </row>
    <row r="2474" customFormat="false" ht="13.5" hidden="false" customHeight="false" outlineLevel="0" collapsed="false">
      <c r="A2474" s="401" t="s">
        <v>8575</v>
      </c>
      <c r="B2474" s="401" t="s">
        <v>8576</v>
      </c>
      <c r="C2474" s="401" t="s">
        <v>8875</v>
      </c>
      <c r="D2474" s="401" t="s">
        <v>8876</v>
      </c>
      <c r="E2474" s="402"/>
      <c r="F2474" s="401"/>
      <c r="G2474" s="401" t="n">
        <v>96546</v>
      </c>
      <c r="H2474" s="401" t="s">
        <v>188</v>
      </c>
      <c r="I2474" s="401" t="s">
        <v>161</v>
      </c>
      <c r="J2474" s="401" t="s">
        <v>6404</v>
      </c>
      <c r="K2474" s="402" t="n">
        <v>15.52</v>
      </c>
      <c r="L2474" s="401" t="s">
        <v>6405</v>
      </c>
    </row>
    <row r="2475" customFormat="false" ht="13.5" hidden="false" customHeight="false" outlineLevel="0" collapsed="false">
      <c r="A2475" s="401" t="s">
        <v>8575</v>
      </c>
      <c r="B2475" s="401" t="s">
        <v>8576</v>
      </c>
      <c r="C2475" s="401" t="s">
        <v>8875</v>
      </c>
      <c r="D2475" s="401" t="s">
        <v>8876</v>
      </c>
      <c r="E2475" s="402"/>
      <c r="F2475" s="401"/>
      <c r="G2475" s="401" t="n">
        <v>96547</v>
      </c>
      <c r="H2475" s="401" t="s">
        <v>190</v>
      </c>
      <c r="I2475" s="401" t="s">
        <v>161</v>
      </c>
      <c r="J2475" s="401" t="s">
        <v>6404</v>
      </c>
      <c r="K2475" s="402" t="n">
        <v>13.12</v>
      </c>
      <c r="L2475" s="401" t="s">
        <v>6405</v>
      </c>
    </row>
    <row r="2476" customFormat="false" ht="13.5" hidden="false" customHeight="false" outlineLevel="0" collapsed="false">
      <c r="A2476" s="401" t="s">
        <v>8575</v>
      </c>
      <c r="B2476" s="401" t="s">
        <v>8576</v>
      </c>
      <c r="C2476" s="401" t="s">
        <v>8875</v>
      </c>
      <c r="D2476" s="401" t="s">
        <v>8876</v>
      </c>
      <c r="E2476" s="402"/>
      <c r="F2476" s="401"/>
      <c r="G2476" s="401" t="n">
        <v>96548</v>
      </c>
      <c r="H2476" s="401" t="s">
        <v>8948</v>
      </c>
      <c r="I2476" s="401" t="s">
        <v>161</v>
      </c>
      <c r="J2476" s="401" t="s">
        <v>6404</v>
      </c>
      <c r="K2476" s="402" t="n">
        <v>12.42</v>
      </c>
      <c r="L2476" s="401" t="s">
        <v>6405</v>
      </c>
    </row>
    <row r="2477" customFormat="false" ht="13.5" hidden="false" customHeight="false" outlineLevel="0" collapsed="false">
      <c r="A2477" s="401" t="s">
        <v>8575</v>
      </c>
      <c r="B2477" s="401" t="s">
        <v>8576</v>
      </c>
      <c r="C2477" s="401" t="s">
        <v>8875</v>
      </c>
      <c r="D2477" s="401" t="s">
        <v>8876</v>
      </c>
      <c r="E2477" s="402"/>
      <c r="F2477" s="401"/>
      <c r="G2477" s="401" t="n">
        <v>96549</v>
      </c>
      <c r="H2477" s="401" t="s">
        <v>8949</v>
      </c>
      <c r="I2477" s="401" t="s">
        <v>161</v>
      </c>
      <c r="J2477" s="401" t="s">
        <v>6404</v>
      </c>
      <c r="K2477" s="402" t="n">
        <v>13.84</v>
      </c>
      <c r="L2477" s="401" t="s">
        <v>6405</v>
      </c>
    </row>
    <row r="2478" customFormat="false" ht="13.5" hidden="false" customHeight="false" outlineLevel="0" collapsed="false">
      <c r="A2478" s="401" t="s">
        <v>8575</v>
      </c>
      <c r="B2478" s="401" t="s">
        <v>8576</v>
      </c>
      <c r="C2478" s="401" t="s">
        <v>8875</v>
      </c>
      <c r="D2478" s="401" t="s">
        <v>8876</v>
      </c>
      <c r="E2478" s="402"/>
      <c r="F2478" s="401"/>
      <c r="G2478" s="401" t="n">
        <v>96550</v>
      </c>
      <c r="H2478" s="401" t="s">
        <v>8950</v>
      </c>
      <c r="I2478" s="401" t="s">
        <v>161</v>
      </c>
      <c r="J2478" s="401" t="s">
        <v>6404</v>
      </c>
      <c r="K2478" s="402" t="n">
        <v>13.48</v>
      </c>
      <c r="L2478" s="401" t="s">
        <v>6405</v>
      </c>
    </row>
    <row r="2479" customFormat="false" ht="13.5" hidden="false" customHeight="false" outlineLevel="0" collapsed="false">
      <c r="A2479" s="401" t="s">
        <v>8575</v>
      </c>
      <c r="B2479" s="401" t="s">
        <v>8576</v>
      </c>
      <c r="C2479" s="401" t="s">
        <v>8875</v>
      </c>
      <c r="D2479" s="401" t="s">
        <v>8876</v>
      </c>
      <c r="E2479" s="402"/>
      <c r="F2479" s="401"/>
      <c r="G2479" s="401" t="n">
        <v>100064</v>
      </c>
      <c r="H2479" s="401" t="s">
        <v>8951</v>
      </c>
      <c r="I2479" s="401" t="s">
        <v>161</v>
      </c>
      <c r="J2479" s="401" t="s">
        <v>6404</v>
      </c>
      <c r="K2479" s="402" t="n">
        <v>13.86</v>
      </c>
      <c r="L2479" s="401" t="s">
        <v>6405</v>
      </c>
    </row>
    <row r="2480" customFormat="false" ht="13.5" hidden="false" customHeight="false" outlineLevel="0" collapsed="false">
      <c r="A2480" s="401" t="s">
        <v>8575</v>
      </c>
      <c r="B2480" s="401" t="s">
        <v>8576</v>
      </c>
      <c r="C2480" s="401" t="s">
        <v>8875</v>
      </c>
      <c r="D2480" s="401" t="s">
        <v>8876</v>
      </c>
      <c r="E2480" s="402"/>
      <c r="F2480" s="401"/>
      <c r="G2480" s="401" t="n">
        <v>100066</v>
      </c>
      <c r="H2480" s="401" t="s">
        <v>8952</v>
      </c>
      <c r="I2480" s="401" t="s">
        <v>161</v>
      </c>
      <c r="J2480" s="401" t="s">
        <v>6404</v>
      </c>
      <c r="K2480" s="402" t="n">
        <v>13.81</v>
      </c>
      <c r="L2480" s="401" t="s">
        <v>6405</v>
      </c>
    </row>
    <row r="2481" customFormat="false" ht="13.5" hidden="false" customHeight="false" outlineLevel="0" collapsed="false">
      <c r="A2481" s="401" t="s">
        <v>8575</v>
      </c>
      <c r="B2481" s="401" t="s">
        <v>8576</v>
      </c>
      <c r="C2481" s="401" t="s">
        <v>8875</v>
      </c>
      <c r="D2481" s="401" t="s">
        <v>8876</v>
      </c>
      <c r="E2481" s="402"/>
      <c r="F2481" s="401"/>
      <c r="G2481" s="401" t="n">
        <v>100067</v>
      </c>
      <c r="H2481" s="401" t="s">
        <v>8953</v>
      </c>
      <c r="I2481" s="401" t="s">
        <v>161</v>
      </c>
      <c r="J2481" s="401" t="s">
        <v>6476</v>
      </c>
      <c r="K2481" s="402" t="n">
        <v>14.49</v>
      </c>
      <c r="L2481" s="401" t="s">
        <v>6405</v>
      </c>
    </row>
    <row r="2482" customFormat="false" ht="13.5" hidden="false" customHeight="false" outlineLevel="0" collapsed="false">
      <c r="A2482" s="401" t="s">
        <v>8575</v>
      </c>
      <c r="B2482" s="401" t="s">
        <v>8576</v>
      </c>
      <c r="C2482" s="401" t="s">
        <v>8875</v>
      </c>
      <c r="D2482" s="401" t="s">
        <v>8876</v>
      </c>
      <c r="E2482" s="402"/>
      <c r="F2482" s="401"/>
      <c r="G2482" s="401" t="n">
        <v>100068</v>
      </c>
      <c r="H2482" s="401" t="s">
        <v>8954</v>
      </c>
      <c r="I2482" s="401" t="s">
        <v>161</v>
      </c>
      <c r="J2482" s="401" t="s">
        <v>6476</v>
      </c>
      <c r="K2482" s="402" t="n">
        <v>11.5</v>
      </c>
      <c r="L2482" s="401" t="s">
        <v>6405</v>
      </c>
    </row>
    <row r="2483" customFormat="false" ht="13.5" hidden="false" customHeight="false" outlineLevel="0" collapsed="false">
      <c r="A2483" s="401" t="s">
        <v>8575</v>
      </c>
      <c r="B2483" s="401" t="s">
        <v>8576</v>
      </c>
      <c r="C2483" s="401" t="s">
        <v>8875</v>
      </c>
      <c r="D2483" s="401" t="s">
        <v>8876</v>
      </c>
      <c r="E2483" s="402"/>
      <c r="F2483" s="401"/>
      <c r="G2483" s="401" t="n">
        <v>102920</v>
      </c>
      <c r="H2483" s="401" t="s">
        <v>8955</v>
      </c>
      <c r="I2483" s="401" t="s">
        <v>161</v>
      </c>
      <c r="J2483" s="401" t="s">
        <v>6476</v>
      </c>
      <c r="K2483" s="402" t="n">
        <v>10.36</v>
      </c>
      <c r="L2483" s="401" t="s">
        <v>6405</v>
      </c>
    </row>
    <row r="2484" customFormat="false" ht="13.5" hidden="false" customHeight="false" outlineLevel="0" collapsed="false">
      <c r="A2484" s="401" t="s">
        <v>8575</v>
      </c>
      <c r="B2484" s="401" t="s">
        <v>8576</v>
      </c>
      <c r="C2484" s="401" t="s">
        <v>8875</v>
      </c>
      <c r="D2484" s="401" t="s">
        <v>8876</v>
      </c>
      <c r="E2484" s="402"/>
      <c r="F2484" s="401"/>
      <c r="G2484" s="401" t="n">
        <v>102921</v>
      </c>
      <c r="H2484" s="401" t="s">
        <v>8956</v>
      </c>
      <c r="I2484" s="401" t="s">
        <v>161</v>
      </c>
      <c r="J2484" s="401" t="s">
        <v>6476</v>
      </c>
      <c r="K2484" s="402" t="n">
        <v>10.07</v>
      </c>
      <c r="L2484" s="401" t="s">
        <v>6405</v>
      </c>
    </row>
    <row r="2485" customFormat="false" ht="13.5" hidden="false" customHeight="false" outlineLevel="0" collapsed="false">
      <c r="A2485" s="401" t="s">
        <v>8575</v>
      </c>
      <c r="B2485" s="401" t="s">
        <v>8576</v>
      </c>
      <c r="C2485" s="401" t="s">
        <v>8875</v>
      </c>
      <c r="D2485" s="401" t="s">
        <v>8876</v>
      </c>
      <c r="E2485" s="402"/>
      <c r="F2485" s="401"/>
      <c r="G2485" s="401" t="n">
        <v>102922</v>
      </c>
      <c r="H2485" s="401" t="s">
        <v>8957</v>
      </c>
      <c r="I2485" s="401" t="s">
        <v>161</v>
      </c>
      <c r="J2485" s="401" t="s">
        <v>6476</v>
      </c>
      <c r="K2485" s="402" t="n">
        <v>10.88</v>
      </c>
      <c r="L2485" s="401" t="s">
        <v>6405</v>
      </c>
    </row>
    <row r="2486" customFormat="false" ht="13.5" hidden="false" customHeight="false" outlineLevel="0" collapsed="false">
      <c r="A2486" s="401" t="s">
        <v>8575</v>
      </c>
      <c r="B2486" s="401" t="s">
        <v>8576</v>
      </c>
      <c r="C2486" s="401" t="s">
        <v>8875</v>
      </c>
      <c r="D2486" s="401" t="s">
        <v>8876</v>
      </c>
      <c r="E2486" s="402"/>
      <c r="F2486" s="401"/>
      <c r="G2486" s="401" t="n">
        <v>102923</v>
      </c>
      <c r="H2486" s="401" t="s">
        <v>8958</v>
      </c>
      <c r="I2486" s="401" t="s">
        <v>161</v>
      </c>
      <c r="J2486" s="401" t="s">
        <v>6476</v>
      </c>
      <c r="K2486" s="402" t="n">
        <v>9.88</v>
      </c>
      <c r="L2486" s="401" t="s">
        <v>6405</v>
      </c>
    </row>
    <row r="2487" customFormat="false" ht="13.5" hidden="false" customHeight="false" outlineLevel="0" collapsed="false">
      <c r="A2487" s="401" t="s">
        <v>8575</v>
      </c>
      <c r="B2487" s="401" t="s">
        <v>8576</v>
      </c>
      <c r="C2487" s="401" t="s">
        <v>8875</v>
      </c>
      <c r="D2487" s="401" t="s">
        <v>8876</v>
      </c>
      <c r="E2487" s="402"/>
      <c r="F2487" s="401"/>
      <c r="G2487" s="401" t="n">
        <v>103088</v>
      </c>
      <c r="H2487" s="401" t="s">
        <v>8959</v>
      </c>
      <c r="I2487" s="401" t="s">
        <v>161</v>
      </c>
      <c r="J2487" s="401" t="s">
        <v>6476</v>
      </c>
      <c r="K2487" s="402" t="n">
        <v>12</v>
      </c>
      <c r="L2487" s="401" t="s">
        <v>6405</v>
      </c>
    </row>
    <row r="2488" customFormat="false" ht="13.5" hidden="false" customHeight="false" outlineLevel="0" collapsed="false">
      <c r="A2488" s="401" t="s">
        <v>8575</v>
      </c>
      <c r="B2488" s="401" t="s">
        <v>8576</v>
      </c>
      <c r="C2488" s="401" t="s">
        <v>8875</v>
      </c>
      <c r="D2488" s="401" t="s">
        <v>8876</v>
      </c>
      <c r="E2488" s="402"/>
      <c r="F2488" s="401"/>
      <c r="G2488" s="401" t="n">
        <v>104104</v>
      </c>
      <c r="H2488" s="401" t="s">
        <v>8960</v>
      </c>
      <c r="I2488" s="401" t="s">
        <v>161</v>
      </c>
      <c r="J2488" s="401" t="s">
        <v>6476</v>
      </c>
      <c r="K2488" s="402" t="n">
        <v>14.06</v>
      </c>
      <c r="L2488" s="401" t="s">
        <v>6405</v>
      </c>
    </row>
    <row r="2489" customFormat="false" ht="13.5" hidden="false" customHeight="false" outlineLevel="0" collapsed="false">
      <c r="A2489" s="401" t="s">
        <v>8575</v>
      </c>
      <c r="B2489" s="401" t="s">
        <v>8576</v>
      </c>
      <c r="C2489" s="401" t="s">
        <v>8875</v>
      </c>
      <c r="D2489" s="401" t="s">
        <v>8876</v>
      </c>
      <c r="E2489" s="402"/>
      <c r="F2489" s="401"/>
      <c r="G2489" s="401" t="n">
        <v>104105</v>
      </c>
      <c r="H2489" s="401" t="s">
        <v>8961</v>
      </c>
      <c r="I2489" s="401" t="s">
        <v>161</v>
      </c>
      <c r="J2489" s="401" t="s">
        <v>6476</v>
      </c>
      <c r="K2489" s="402" t="n">
        <v>14.06</v>
      </c>
      <c r="L2489" s="401" t="s">
        <v>6405</v>
      </c>
    </row>
    <row r="2490" customFormat="false" ht="13.5" hidden="false" customHeight="false" outlineLevel="0" collapsed="false">
      <c r="A2490" s="401" t="s">
        <v>8575</v>
      </c>
      <c r="B2490" s="401" t="s">
        <v>8576</v>
      </c>
      <c r="C2490" s="401" t="s">
        <v>8875</v>
      </c>
      <c r="D2490" s="401" t="s">
        <v>8876</v>
      </c>
      <c r="E2490" s="402"/>
      <c r="F2490" s="401"/>
      <c r="G2490" s="401" t="n">
        <v>104106</v>
      </c>
      <c r="H2490" s="401" t="s">
        <v>8962</v>
      </c>
      <c r="I2490" s="401" t="s">
        <v>161</v>
      </c>
      <c r="J2490" s="401" t="s">
        <v>6404</v>
      </c>
      <c r="K2490" s="402" t="n">
        <v>12.47</v>
      </c>
      <c r="L2490" s="401" t="s">
        <v>6405</v>
      </c>
    </row>
    <row r="2491" customFormat="false" ht="13.5" hidden="false" customHeight="false" outlineLevel="0" collapsed="false">
      <c r="A2491" s="401" t="s">
        <v>8575</v>
      </c>
      <c r="B2491" s="401" t="s">
        <v>8576</v>
      </c>
      <c r="C2491" s="401" t="s">
        <v>8875</v>
      </c>
      <c r="D2491" s="401" t="s">
        <v>8876</v>
      </c>
      <c r="E2491" s="402"/>
      <c r="F2491" s="401"/>
      <c r="G2491" s="401" t="n">
        <v>104107</v>
      </c>
      <c r="H2491" s="401" t="s">
        <v>8963</v>
      </c>
      <c r="I2491" s="401" t="s">
        <v>161</v>
      </c>
      <c r="J2491" s="401" t="s">
        <v>6404</v>
      </c>
      <c r="K2491" s="402" t="n">
        <v>13.11</v>
      </c>
      <c r="L2491" s="401" t="s">
        <v>6405</v>
      </c>
    </row>
    <row r="2492" customFormat="false" ht="13.5" hidden="false" customHeight="false" outlineLevel="0" collapsed="false">
      <c r="A2492" s="401" t="s">
        <v>8575</v>
      </c>
      <c r="B2492" s="401" t="s">
        <v>8576</v>
      </c>
      <c r="C2492" s="401" t="s">
        <v>8875</v>
      </c>
      <c r="D2492" s="401" t="s">
        <v>8876</v>
      </c>
      <c r="E2492" s="402"/>
      <c r="F2492" s="401"/>
      <c r="G2492" s="401" t="n">
        <v>104108</v>
      </c>
      <c r="H2492" s="401" t="s">
        <v>8964</v>
      </c>
      <c r="I2492" s="401" t="s">
        <v>161</v>
      </c>
      <c r="J2492" s="401" t="s">
        <v>6404</v>
      </c>
      <c r="K2492" s="402" t="n">
        <v>15.45</v>
      </c>
      <c r="L2492" s="401" t="s">
        <v>6405</v>
      </c>
    </row>
    <row r="2493" customFormat="false" ht="13.5" hidden="false" customHeight="false" outlineLevel="0" collapsed="false">
      <c r="A2493" s="401" t="s">
        <v>8575</v>
      </c>
      <c r="B2493" s="401" t="s">
        <v>8576</v>
      </c>
      <c r="C2493" s="401" t="s">
        <v>8875</v>
      </c>
      <c r="D2493" s="401" t="s">
        <v>8876</v>
      </c>
      <c r="E2493" s="402"/>
      <c r="F2493" s="401"/>
      <c r="G2493" s="401" t="n">
        <v>104109</v>
      </c>
      <c r="H2493" s="401" t="s">
        <v>8965</v>
      </c>
      <c r="I2493" s="401" t="s">
        <v>161</v>
      </c>
      <c r="J2493" s="401" t="s">
        <v>6404</v>
      </c>
      <c r="K2493" s="402" t="n">
        <v>18.4</v>
      </c>
      <c r="L2493" s="401" t="s">
        <v>6405</v>
      </c>
    </row>
    <row r="2494" customFormat="false" ht="13.5" hidden="false" customHeight="false" outlineLevel="0" collapsed="false">
      <c r="A2494" s="401" t="s">
        <v>8575</v>
      </c>
      <c r="B2494" s="401" t="s">
        <v>8576</v>
      </c>
      <c r="C2494" s="401" t="s">
        <v>8875</v>
      </c>
      <c r="D2494" s="401" t="s">
        <v>8876</v>
      </c>
      <c r="E2494" s="402"/>
      <c r="F2494" s="401"/>
      <c r="G2494" s="401" t="n">
        <v>104110</v>
      </c>
      <c r="H2494" s="401" t="s">
        <v>8966</v>
      </c>
      <c r="I2494" s="401" t="s">
        <v>161</v>
      </c>
      <c r="J2494" s="401" t="s">
        <v>6404</v>
      </c>
      <c r="K2494" s="402" t="n">
        <v>20.27</v>
      </c>
      <c r="L2494" s="401" t="s">
        <v>6405</v>
      </c>
    </row>
    <row r="2495" customFormat="false" ht="13.5" hidden="false" customHeight="false" outlineLevel="0" collapsed="false">
      <c r="A2495" s="401" t="s">
        <v>8575</v>
      </c>
      <c r="B2495" s="401" t="s">
        <v>8576</v>
      </c>
      <c r="C2495" s="401" t="s">
        <v>8875</v>
      </c>
      <c r="D2495" s="401" t="s">
        <v>8876</v>
      </c>
      <c r="E2495" s="402"/>
      <c r="F2495" s="401"/>
      <c r="G2495" s="401" t="n">
        <v>104111</v>
      </c>
      <c r="H2495" s="401" t="s">
        <v>8967</v>
      </c>
      <c r="I2495" s="401" t="s">
        <v>161</v>
      </c>
      <c r="J2495" s="401" t="s">
        <v>6404</v>
      </c>
      <c r="K2495" s="402" t="n">
        <v>22.26</v>
      </c>
      <c r="L2495" s="401" t="s">
        <v>6405</v>
      </c>
    </row>
    <row r="2496" customFormat="false" ht="13.5" hidden="false" customHeight="false" outlineLevel="0" collapsed="false">
      <c r="A2496" s="401" t="s">
        <v>8575</v>
      </c>
      <c r="B2496" s="401" t="s">
        <v>8576</v>
      </c>
      <c r="C2496" s="401" t="s">
        <v>8968</v>
      </c>
      <c r="D2496" s="401" t="s">
        <v>8969</v>
      </c>
      <c r="E2496" s="402"/>
      <c r="F2496" s="401"/>
      <c r="G2496" s="401" t="n">
        <v>89993</v>
      </c>
      <c r="H2496" s="401" t="s">
        <v>8970</v>
      </c>
      <c r="I2496" s="401" t="s">
        <v>122</v>
      </c>
      <c r="J2496" s="401" t="s">
        <v>6476</v>
      </c>
      <c r="K2496" s="402" t="n">
        <v>1068.2</v>
      </c>
      <c r="L2496" s="401" t="s">
        <v>6405</v>
      </c>
    </row>
    <row r="2497" customFormat="false" ht="13.5" hidden="false" customHeight="false" outlineLevel="0" collapsed="false">
      <c r="A2497" s="401" t="s">
        <v>8575</v>
      </c>
      <c r="B2497" s="401" t="s">
        <v>8576</v>
      </c>
      <c r="C2497" s="401" t="s">
        <v>8968</v>
      </c>
      <c r="D2497" s="401" t="s">
        <v>8969</v>
      </c>
      <c r="E2497" s="402"/>
      <c r="F2497" s="401"/>
      <c r="G2497" s="401" t="n">
        <v>89994</v>
      </c>
      <c r="H2497" s="401" t="s">
        <v>8971</v>
      </c>
      <c r="I2497" s="401" t="s">
        <v>122</v>
      </c>
      <c r="J2497" s="401" t="s">
        <v>6476</v>
      </c>
      <c r="K2497" s="402" t="n">
        <v>933.2</v>
      </c>
      <c r="L2497" s="401" t="s">
        <v>6405</v>
      </c>
    </row>
    <row r="2498" customFormat="false" ht="13.5" hidden="false" customHeight="false" outlineLevel="0" collapsed="false">
      <c r="A2498" s="401" t="s">
        <v>8575</v>
      </c>
      <c r="B2498" s="401" t="s">
        <v>8576</v>
      </c>
      <c r="C2498" s="401" t="s">
        <v>8968</v>
      </c>
      <c r="D2498" s="401" t="s">
        <v>8969</v>
      </c>
      <c r="E2498" s="402"/>
      <c r="F2498" s="401"/>
      <c r="G2498" s="401" t="n">
        <v>89995</v>
      </c>
      <c r="H2498" s="401" t="s">
        <v>8972</v>
      </c>
      <c r="I2498" s="401" t="s">
        <v>122</v>
      </c>
      <c r="J2498" s="401" t="s">
        <v>6476</v>
      </c>
      <c r="K2498" s="402" t="n">
        <v>1033.67</v>
      </c>
      <c r="L2498" s="401" t="s">
        <v>6405</v>
      </c>
    </row>
    <row r="2499" customFormat="false" ht="13.5" hidden="false" customHeight="false" outlineLevel="0" collapsed="false">
      <c r="A2499" s="401" t="s">
        <v>8575</v>
      </c>
      <c r="B2499" s="401" t="s">
        <v>8576</v>
      </c>
      <c r="C2499" s="401" t="s">
        <v>8968</v>
      </c>
      <c r="D2499" s="401" t="s">
        <v>8969</v>
      </c>
      <c r="E2499" s="402"/>
      <c r="F2499" s="401"/>
      <c r="G2499" s="401" t="n">
        <v>90278</v>
      </c>
      <c r="H2499" s="401" t="s">
        <v>8973</v>
      </c>
      <c r="I2499" s="401" t="s">
        <v>122</v>
      </c>
      <c r="J2499" s="401" t="s">
        <v>6476</v>
      </c>
      <c r="K2499" s="402" t="n">
        <v>575.12</v>
      </c>
      <c r="L2499" s="401" t="s">
        <v>6405</v>
      </c>
    </row>
    <row r="2500" customFormat="false" ht="13.5" hidden="false" customHeight="false" outlineLevel="0" collapsed="false">
      <c r="A2500" s="401" t="s">
        <v>8575</v>
      </c>
      <c r="B2500" s="401" t="s">
        <v>8576</v>
      </c>
      <c r="C2500" s="401" t="s">
        <v>8968</v>
      </c>
      <c r="D2500" s="401" t="s">
        <v>8969</v>
      </c>
      <c r="E2500" s="402"/>
      <c r="F2500" s="401"/>
      <c r="G2500" s="401" t="n">
        <v>90279</v>
      </c>
      <c r="H2500" s="401" t="s">
        <v>8974</v>
      </c>
      <c r="I2500" s="401" t="s">
        <v>122</v>
      </c>
      <c r="J2500" s="401" t="s">
        <v>6476</v>
      </c>
      <c r="K2500" s="402" t="n">
        <v>618.1</v>
      </c>
      <c r="L2500" s="401" t="s">
        <v>6405</v>
      </c>
    </row>
    <row r="2501" customFormat="false" ht="13.5" hidden="false" customHeight="false" outlineLevel="0" collapsed="false">
      <c r="A2501" s="401" t="s">
        <v>8575</v>
      </c>
      <c r="B2501" s="401" t="s">
        <v>8576</v>
      </c>
      <c r="C2501" s="401" t="s">
        <v>8968</v>
      </c>
      <c r="D2501" s="401" t="s">
        <v>8969</v>
      </c>
      <c r="E2501" s="402"/>
      <c r="F2501" s="401"/>
      <c r="G2501" s="401" t="n">
        <v>90280</v>
      </c>
      <c r="H2501" s="401" t="s">
        <v>8975</v>
      </c>
      <c r="I2501" s="401" t="s">
        <v>122</v>
      </c>
      <c r="J2501" s="401" t="s">
        <v>6476</v>
      </c>
      <c r="K2501" s="402" t="n">
        <v>665.95</v>
      </c>
      <c r="L2501" s="401" t="s">
        <v>6405</v>
      </c>
    </row>
    <row r="2502" customFormat="false" ht="13.5" hidden="false" customHeight="false" outlineLevel="0" collapsed="false">
      <c r="A2502" s="401" t="s">
        <v>8575</v>
      </c>
      <c r="B2502" s="401" t="s">
        <v>8576</v>
      </c>
      <c r="C2502" s="401" t="s">
        <v>8968</v>
      </c>
      <c r="D2502" s="401" t="s">
        <v>8969</v>
      </c>
      <c r="E2502" s="402"/>
      <c r="F2502" s="401"/>
      <c r="G2502" s="401" t="n">
        <v>90281</v>
      </c>
      <c r="H2502" s="401" t="s">
        <v>8976</v>
      </c>
      <c r="I2502" s="401" t="s">
        <v>122</v>
      </c>
      <c r="J2502" s="401" t="s">
        <v>6476</v>
      </c>
      <c r="K2502" s="402" t="n">
        <v>746.93</v>
      </c>
      <c r="L2502" s="401" t="s">
        <v>6405</v>
      </c>
    </row>
    <row r="2503" customFormat="false" ht="13.5" hidden="false" customHeight="false" outlineLevel="0" collapsed="false">
      <c r="A2503" s="401" t="s">
        <v>8575</v>
      </c>
      <c r="B2503" s="401" t="s">
        <v>8576</v>
      </c>
      <c r="C2503" s="401" t="s">
        <v>8968</v>
      </c>
      <c r="D2503" s="401" t="s">
        <v>8969</v>
      </c>
      <c r="E2503" s="402"/>
      <c r="F2503" s="401"/>
      <c r="G2503" s="401" t="n">
        <v>90282</v>
      </c>
      <c r="H2503" s="401" t="s">
        <v>8977</v>
      </c>
      <c r="I2503" s="401" t="s">
        <v>122</v>
      </c>
      <c r="J2503" s="401" t="s">
        <v>6476</v>
      </c>
      <c r="K2503" s="402" t="n">
        <v>564.88</v>
      </c>
      <c r="L2503" s="401" t="s">
        <v>6405</v>
      </c>
    </row>
    <row r="2504" customFormat="false" ht="13.5" hidden="false" customHeight="false" outlineLevel="0" collapsed="false">
      <c r="A2504" s="401" t="s">
        <v>8575</v>
      </c>
      <c r="B2504" s="401" t="s">
        <v>8576</v>
      </c>
      <c r="C2504" s="401" t="s">
        <v>8968</v>
      </c>
      <c r="D2504" s="401" t="s">
        <v>8969</v>
      </c>
      <c r="E2504" s="402"/>
      <c r="F2504" s="401"/>
      <c r="G2504" s="401" t="n">
        <v>90283</v>
      </c>
      <c r="H2504" s="401" t="s">
        <v>8978</v>
      </c>
      <c r="I2504" s="401" t="s">
        <v>122</v>
      </c>
      <c r="J2504" s="401" t="s">
        <v>6476</v>
      </c>
      <c r="K2504" s="402" t="n">
        <v>608.15</v>
      </c>
      <c r="L2504" s="401" t="s">
        <v>6405</v>
      </c>
    </row>
    <row r="2505" customFormat="false" ht="13.5" hidden="false" customHeight="false" outlineLevel="0" collapsed="false">
      <c r="A2505" s="401" t="s">
        <v>8575</v>
      </c>
      <c r="B2505" s="401" t="s">
        <v>8576</v>
      </c>
      <c r="C2505" s="401" t="s">
        <v>8968</v>
      </c>
      <c r="D2505" s="401" t="s">
        <v>8969</v>
      </c>
      <c r="E2505" s="402"/>
      <c r="F2505" s="401"/>
      <c r="G2505" s="401" t="n">
        <v>90284</v>
      </c>
      <c r="H2505" s="401" t="s">
        <v>8979</v>
      </c>
      <c r="I2505" s="401" t="s">
        <v>122</v>
      </c>
      <c r="J2505" s="401" t="s">
        <v>6476</v>
      </c>
      <c r="K2505" s="402" t="n">
        <v>660.28</v>
      </c>
      <c r="L2505" s="401" t="s">
        <v>6405</v>
      </c>
    </row>
    <row r="2506" customFormat="false" ht="13.5" hidden="false" customHeight="false" outlineLevel="0" collapsed="false">
      <c r="A2506" s="401" t="s">
        <v>8575</v>
      </c>
      <c r="B2506" s="401" t="s">
        <v>8576</v>
      </c>
      <c r="C2506" s="401" t="s">
        <v>8968</v>
      </c>
      <c r="D2506" s="401" t="s">
        <v>8969</v>
      </c>
      <c r="E2506" s="402"/>
      <c r="F2506" s="401"/>
      <c r="G2506" s="401" t="n">
        <v>90285</v>
      </c>
      <c r="H2506" s="401" t="s">
        <v>8980</v>
      </c>
      <c r="I2506" s="401" t="s">
        <v>122</v>
      </c>
      <c r="J2506" s="401" t="s">
        <v>6476</v>
      </c>
      <c r="K2506" s="402" t="n">
        <v>747.54</v>
      </c>
      <c r="L2506" s="401" t="s">
        <v>6405</v>
      </c>
    </row>
    <row r="2507" customFormat="false" ht="13.5" hidden="false" customHeight="false" outlineLevel="0" collapsed="false">
      <c r="A2507" s="401" t="s">
        <v>8575</v>
      </c>
      <c r="B2507" s="401" t="s">
        <v>8576</v>
      </c>
      <c r="C2507" s="401" t="s">
        <v>8968</v>
      </c>
      <c r="D2507" s="401" t="s">
        <v>8969</v>
      </c>
      <c r="E2507" s="402"/>
      <c r="F2507" s="401"/>
      <c r="G2507" s="401" t="n">
        <v>94962</v>
      </c>
      <c r="H2507" s="401" t="s">
        <v>8981</v>
      </c>
      <c r="I2507" s="401" t="s">
        <v>122</v>
      </c>
      <c r="J2507" s="401" t="s">
        <v>6476</v>
      </c>
      <c r="K2507" s="402" t="n">
        <v>473.94</v>
      </c>
      <c r="L2507" s="401" t="s">
        <v>6405</v>
      </c>
    </row>
    <row r="2508" customFormat="false" ht="13.5" hidden="false" customHeight="false" outlineLevel="0" collapsed="false">
      <c r="A2508" s="401" t="s">
        <v>8575</v>
      </c>
      <c r="B2508" s="401" t="s">
        <v>8576</v>
      </c>
      <c r="C2508" s="401" t="s">
        <v>8968</v>
      </c>
      <c r="D2508" s="401" t="s">
        <v>8969</v>
      </c>
      <c r="E2508" s="402"/>
      <c r="F2508" s="401"/>
      <c r="G2508" s="401" t="n">
        <v>94963</v>
      </c>
      <c r="H2508" s="401" t="s">
        <v>8982</v>
      </c>
      <c r="I2508" s="401" t="s">
        <v>122</v>
      </c>
      <c r="J2508" s="401" t="s">
        <v>6476</v>
      </c>
      <c r="K2508" s="402" t="n">
        <v>510.69</v>
      </c>
      <c r="L2508" s="401" t="s">
        <v>6405</v>
      </c>
    </row>
    <row r="2509" customFormat="false" ht="13.5" hidden="false" customHeight="false" outlineLevel="0" collapsed="false">
      <c r="A2509" s="401" t="s">
        <v>8575</v>
      </c>
      <c r="B2509" s="401" t="s">
        <v>8576</v>
      </c>
      <c r="C2509" s="401" t="s">
        <v>8968</v>
      </c>
      <c r="D2509" s="401" t="s">
        <v>8969</v>
      </c>
      <c r="E2509" s="402"/>
      <c r="F2509" s="401"/>
      <c r="G2509" s="401" t="n">
        <v>94964</v>
      </c>
      <c r="H2509" s="401" t="s">
        <v>8983</v>
      </c>
      <c r="I2509" s="401" t="s">
        <v>122</v>
      </c>
      <c r="J2509" s="401" t="s">
        <v>6476</v>
      </c>
      <c r="K2509" s="402" t="n">
        <v>543.1</v>
      </c>
      <c r="L2509" s="401" t="s">
        <v>6405</v>
      </c>
    </row>
    <row r="2510" customFormat="false" ht="13.5" hidden="false" customHeight="false" outlineLevel="0" collapsed="false">
      <c r="A2510" s="401" t="s">
        <v>8575</v>
      </c>
      <c r="B2510" s="401" t="s">
        <v>8576</v>
      </c>
      <c r="C2510" s="401" t="s">
        <v>8968</v>
      </c>
      <c r="D2510" s="401" t="s">
        <v>8969</v>
      </c>
      <c r="E2510" s="402"/>
      <c r="F2510" s="401"/>
      <c r="G2510" s="401" t="n">
        <v>94965</v>
      </c>
      <c r="H2510" s="401" t="s">
        <v>8984</v>
      </c>
      <c r="I2510" s="401" t="s">
        <v>122</v>
      </c>
      <c r="J2510" s="401" t="s">
        <v>6476</v>
      </c>
      <c r="K2510" s="402" t="n">
        <v>557.43</v>
      </c>
      <c r="L2510" s="401" t="s">
        <v>6405</v>
      </c>
    </row>
    <row r="2511" customFormat="false" ht="13.5" hidden="false" customHeight="false" outlineLevel="0" collapsed="false">
      <c r="A2511" s="401" t="s">
        <v>8575</v>
      </c>
      <c r="B2511" s="401" t="s">
        <v>8576</v>
      </c>
      <c r="C2511" s="401" t="s">
        <v>8968</v>
      </c>
      <c r="D2511" s="401" t="s">
        <v>8969</v>
      </c>
      <c r="E2511" s="402"/>
      <c r="F2511" s="401"/>
      <c r="G2511" s="401" t="n">
        <v>94966</v>
      </c>
      <c r="H2511" s="401" t="s">
        <v>8985</v>
      </c>
      <c r="I2511" s="401" t="s">
        <v>122</v>
      </c>
      <c r="J2511" s="401" t="s">
        <v>6476</v>
      </c>
      <c r="K2511" s="402" t="n">
        <v>571.04</v>
      </c>
      <c r="L2511" s="401" t="s">
        <v>6405</v>
      </c>
    </row>
    <row r="2512" customFormat="false" ht="13.5" hidden="false" customHeight="false" outlineLevel="0" collapsed="false">
      <c r="A2512" s="401" t="s">
        <v>8575</v>
      </c>
      <c r="B2512" s="401" t="s">
        <v>8576</v>
      </c>
      <c r="C2512" s="401" t="s">
        <v>8968</v>
      </c>
      <c r="D2512" s="401" t="s">
        <v>8969</v>
      </c>
      <c r="E2512" s="402"/>
      <c r="F2512" s="401"/>
      <c r="G2512" s="401" t="n">
        <v>94967</v>
      </c>
      <c r="H2512" s="401" t="s">
        <v>8986</v>
      </c>
      <c r="I2512" s="401" t="s">
        <v>122</v>
      </c>
      <c r="J2512" s="401" t="s">
        <v>6476</v>
      </c>
      <c r="K2512" s="402" t="n">
        <v>631.36</v>
      </c>
      <c r="L2512" s="401" t="s">
        <v>6405</v>
      </c>
    </row>
    <row r="2513" customFormat="false" ht="13.5" hidden="false" customHeight="false" outlineLevel="0" collapsed="false">
      <c r="A2513" s="401" t="s">
        <v>8575</v>
      </c>
      <c r="B2513" s="401" t="s">
        <v>8576</v>
      </c>
      <c r="C2513" s="401" t="s">
        <v>8968</v>
      </c>
      <c r="D2513" s="401" t="s">
        <v>8969</v>
      </c>
      <c r="E2513" s="402"/>
      <c r="F2513" s="401"/>
      <c r="G2513" s="401" t="n">
        <v>94968</v>
      </c>
      <c r="H2513" s="401" t="s">
        <v>8987</v>
      </c>
      <c r="I2513" s="401" t="s">
        <v>122</v>
      </c>
      <c r="J2513" s="401" t="s">
        <v>6476</v>
      </c>
      <c r="K2513" s="402" t="n">
        <v>471.84</v>
      </c>
      <c r="L2513" s="401" t="s">
        <v>6405</v>
      </c>
    </row>
    <row r="2514" customFormat="false" ht="13.5" hidden="false" customHeight="false" outlineLevel="0" collapsed="false">
      <c r="A2514" s="401" t="s">
        <v>8575</v>
      </c>
      <c r="B2514" s="401" t="s">
        <v>8576</v>
      </c>
      <c r="C2514" s="401" t="s">
        <v>8968</v>
      </c>
      <c r="D2514" s="401" t="s">
        <v>8969</v>
      </c>
      <c r="E2514" s="402"/>
      <c r="F2514" s="401"/>
      <c r="G2514" s="401" t="n">
        <v>94969</v>
      </c>
      <c r="H2514" s="401" t="s">
        <v>8988</v>
      </c>
      <c r="I2514" s="401" t="s">
        <v>122</v>
      </c>
      <c r="J2514" s="401" t="s">
        <v>6476</v>
      </c>
      <c r="K2514" s="402" t="n">
        <v>505.4</v>
      </c>
      <c r="L2514" s="401" t="s">
        <v>6405</v>
      </c>
    </row>
    <row r="2515" customFormat="false" ht="13.5" hidden="false" customHeight="false" outlineLevel="0" collapsed="false">
      <c r="A2515" s="401" t="s">
        <v>8575</v>
      </c>
      <c r="B2515" s="401" t="s">
        <v>8576</v>
      </c>
      <c r="C2515" s="401" t="s">
        <v>8968</v>
      </c>
      <c r="D2515" s="401" t="s">
        <v>8969</v>
      </c>
      <c r="E2515" s="402"/>
      <c r="F2515" s="401"/>
      <c r="G2515" s="401" t="n">
        <v>94970</v>
      </c>
      <c r="H2515" s="401" t="s">
        <v>8989</v>
      </c>
      <c r="I2515" s="401" t="s">
        <v>122</v>
      </c>
      <c r="J2515" s="401" t="s">
        <v>6476</v>
      </c>
      <c r="K2515" s="402" t="n">
        <v>532.46</v>
      </c>
      <c r="L2515" s="401" t="s">
        <v>6405</v>
      </c>
    </row>
    <row r="2516" customFormat="false" ht="13.5" hidden="false" customHeight="false" outlineLevel="0" collapsed="false">
      <c r="A2516" s="401" t="s">
        <v>8575</v>
      </c>
      <c r="B2516" s="401" t="s">
        <v>8576</v>
      </c>
      <c r="C2516" s="401" t="s">
        <v>8968</v>
      </c>
      <c r="D2516" s="401" t="s">
        <v>8969</v>
      </c>
      <c r="E2516" s="402"/>
      <c r="F2516" s="401"/>
      <c r="G2516" s="401" t="n">
        <v>94971</v>
      </c>
      <c r="H2516" s="401" t="s">
        <v>8990</v>
      </c>
      <c r="I2516" s="401" t="s">
        <v>122</v>
      </c>
      <c r="J2516" s="401" t="s">
        <v>6476</v>
      </c>
      <c r="K2516" s="402" t="n">
        <v>552.4</v>
      </c>
      <c r="L2516" s="401" t="s">
        <v>6405</v>
      </c>
    </row>
    <row r="2517" customFormat="false" ht="13.5" hidden="false" customHeight="false" outlineLevel="0" collapsed="false">
      <c r="A2517" s="401" t="s">
        <v>8575</v>
      </c>
      <c r="B2517" s="401" t="s">
        <v>8576</v>
      </c>
      <c r="C2517" s="401" t="s">
        <v>8968</v>
      </c>
      <c r="D2517" s="401" t="s">
        <v>8969</v>
      </c>
      <c r="E2517" s="402"/>
      <c r="F2517" s="401"/>
      <c r="G2517" s="401" t="n">
        <v>94972</v>
      </c>
      <c r="H2517" s="401" t="s">
        <v>8991</v>
      </c>
      <c r="I2517" s="401" t="s">
        <v>122</v>
      </c>
      <c r="J2517" s="401" t="s">
        <v>6476</v>
      </c>
      <c r="K2517" s="402" t="n">
        <v>565.92</v>
      </c>
      <c r="L2517" s="401" t="s">
        <v>6405</v>
      </c>
    </row>
    <row r="2518" customFormat="false" ht="13.5" hidden="false" customHeight="false" outlineLevel="0" collapsed="false">
      <c r="A2518" s="401" t="s">
        <v>8575</v>
      </c>
      <c r="B2518" s="401" t="s">
        <v>8576</v>
      </c>
      <c r="C2518" s="401" t="s">
        <v>8968</v>
      </c>
      <c r="D2518" s="401" t="s">
        <v>8969</v>
      </c>
      <c r="E2518" s="402"/>
      <c r="F2518" s="401"/>
      <c r="G2518" s="401" t="n">
        <v>94973</v>
      </c>
      <c r="H2518" s="401" t="s">
        <v>8992</v>
      </c>
      <c r="I2518" s="401" t="s">
        <v>122</v>
      </c>
      <c r="J2518" s="401" t="s">
        <v>6476</v>
      </c>
      <c r="K2518" s="402" t="n">
        <v>624.72</v>
      </c>
      <c r="L2518" s="401" t="s">
        <v>6405</v>
      </c>
    </row>
    <row r="2519" customFormat="false" ht="13.5" hidden="false" customHeight="false" outlineLevel="0" collapsed="false">
      <c r="A2519" s="401" t="s">
        <v>8575</v>
      </c>
      <c r="B2519" s="401" t="s">
        <v>8576</v>
      </c>
      <c r="C2519" s="401" t="s">
        <v>8968</v>
      </c>
      <c r="D2519" s="401" t="s">
        <v>8969</v>
      </c>
      <c r="E2519" s="402"/>
      <c r="F2519" s="401"/>
      <c r="G2519" s="401" t="n">
        <v>94974</v>
      </c>
      <c r="H2519" s="401" t="s">
        <v>8993</v>
      </c>
      <c r="I2519" s="401" t="s">
        <v>122</v>
      </c>
      <c r="J2519" s="401" t="s">
        <v>6476</v>
      </c>
      <c r="K2519" s="402" t="n">
        <v>533.09</v>
      </c>
      <c r="L2519" s="401" t="s">
        <v>6405</v>
      </c>
    </row>
    <row r="2520" customFormat="false" ht="13.5" hidden="false" customHeight="false" outlineLevel="0" collapsed="false">
      <c r="A2520" s="401" t="s">
        <v>8575</v>
      </c>
      <c r="B2520" s="401" t="s">
        <v>8576</v>
      </c>
      <c r="C2520" s="401" t="s">
        <v>8968</v>
      </c>
      <c r="D2520" s="401" t="s">
        <v>8969</v>
      </c>
      <c r="E2520" s="402"/>
      <c r="F2520" s="401"/>
      <c r="G2520" s="401" t="n">
        <v>94975</v>
      </c>
      <c r="H2520" s="401" t="s">
        <v>8994</v>
      </c>
      <c r="I2520" s="401" t="s">
        <v>122</v>
      </c>
      <c r="J2520" s="401" t="s">
        <v>6476</v>
      </c>
      <c r="K2520" s="402" t="n">
        <v>563.5</v>
      </c>
      <c r="L2520" s="401" t="s">
        <v>6405</v>
      </c>
    </row>
    <row r="2521" customFormat="false" ht="13.5" hidden="false" customHeight="false" outlineLevel="0" collapsed="false">
      <c r="A2521" s="401" t="s">
        <v>8575</v>
      </c>
      <c r="B2521" s="401" t="s">
        <v>8576</v>
      </c>
      <c r="C2521" s="401" t="s">
        <v>8968</v>
      </c>
      <c r="D2521" s="401" t="s">
        <v>8969</v>
      </c>
      <c r="E2521" s="402"/>
      <c r="F2521" s="401"/>
      <c r="G2521" s="401" t="n">
        <v>96555</v>
      </c>
      <c r="H2521" s="401" t="s">
        <v>8995</v>
      </c>
      <c r="I2521" s="401" t="s">
        <v>122</v>
      </c>
      <c r="J2521" s="401" t="s">
        <v>6404</v>
      </c>
      <c r="K2521" s="402" t="n">
        <v>761.7</v>
      </c>
      <c r="L2521" s="401" t="s">
        <v>6405</v>
      </c>
    </row>
    <row r="2522" customFormat="false" ht="13.5" hidden="false" customHeight="false" outlineLevel="0" collapsed="false">
      <c r="A2522" s="401" t="s">
        <v>8575</v>
      </c>
      <c r="B2522" s="401" t="s">
        <v>8576</v>
      </c>
      <c r="C2522" s="401" t="s">
        <v>8968</v>
      </c>
      <c r="D2522" s="401" t="s">
        <v>8969</v>
      </c>
      <c r="E2522" s="402"/>
      <c r="F2522" s="401"/>
      <c r="G2522" s="401" t="n">
        <v>96556</v>
      </c>
      <c r="H2522" s="401" t="s">
        <v>8996</v>
      </c>
      <c r="I2522" s="401" t="s">
        <v>122</v>
      </c>
      <c r="J2522" s="401" t="s">
        <v>6404</v>
      </c>
      <c r="K2522" s="402" t="n">
        <v>844.43</v>
      </c>
      <c r="L2522" s="401" t="s">
        <v>6405</v>
      </c>
    </row>
    <row r="2523" customFormat="false" ht="13.5" hidden="false" customHeight="false" outlineLevel="0" collapsed="false">
      <c r="A2523" s="401" t="s">
        <v>8575</v>
      </c>
      <c r="B2523" s="401" t="s">
        <v>8576</v>
      </c>
      <c r="C2523" s="401" t="s">
        <v>8968</v>
      </c>
      <c r="D2523" s="401" t="s">
        <v>8969</v>
      </c>
      <c r="E2523" s="402"/>
      <c r="F2523" s="401"/>
      <c r="G2523" s="401" t="n">
        <v>96557</v>
      </c>
      <c r="H2523" s="401" t="s">
        <v>8997</v>
      </c>
      <c r="I2523" s="401" t="s">
        <v>122</v>
      </c>
      <c r="J2523" s="401" t="s">
        <v>6404</v>
      </c>
      <c r="K2523" s="402" t="n">
        <v>611.05</v>
      </c>
      <c r="L2523" s="401" t="s">
        <v>6405</v>
      </c>
    </row>
    <row r="2524" customFormat="false" ht="13.5" hidden="false" customHeight="false" outlineLevel="0" collapsed="false">
      <c r="A2524" s="401" t="s">
        <v>8575</v>
      </c>
      <c r="B2524" s="401" t="s">
        <v>8576</v>
      </c>
      <c r="C2524" s="401" t="s">
        <v>8968</v>
      </c>
      <c r="D2524" s="401" t="s">
        <v>8969</v>
      </c>
      <c r="E2524" s="402"/>
      <c r="F2524" s="401"/>
      <c r="G2524" s="401" t="n">
        <v>96558</v>
      </c>
      <c r="H2524" s="401" t="s">
        <v>8998</v>
      </c>
      <c r="I2524" s="401" t="s">
        <v>122</v>
      </c>
      <c r="J2524" s="401" t="s">
        <v>6404</v>
      </c>
      <c r="K2524" s="402" t="n">
        <v>618.31</v>
      </c>
      <c r="L2524" s="401" t="s">
        <v>6405</v>
      </c>
    </row>
    <row r="2525" customFormat="false" ht="13.5" hidden="false" customHeight="false" outlineLevel="0" collapsed="false">
      <c r="A2525" s="401" t="s">
        <v>8575</v>
      </c>
      <c r="B2525" s="401" t="s">
        <v>8576</v>
      </c>
      <c r="C2525" s="401" t="s">
        <v>8968</v>
      </c>
      <c r="D2525" s="401" t="s">
        <v>8969</v>
      </c>
      <c r="E2525" s="402"/>
      <c r="F2525" s="401"/>
      <c r="G2525" s="401" t="n">
        <v>99235</v>
      </c>
      <c r="H2525" s="401" t="s">
        <v>8999</v>
      </c>
      <c r="I2525" s="401" t="s">
        <v>122</v>
      </c>
      <c r="J2525" s="401" t="s">
        <v>6476</v>
      </c>
      <c r="K2525" s="402" t="n">
        <v>592.39</v>
      </c>
      <c r="L2525" s="401" t="s">
        <v>6405</v>
      </c>
    </row>
    <row r="2526" customFormat="false" ht="13.5" hidden="false" customHeight="false" outlineLevel="0" collapsed="false">
      <c r="A2526" s="401" t="s">
        <v>8575</v>
      </c>
      <c r="B2526" s="401" t="s">
        <v>8576</v>
      </c>
      <c r="C2526" s="401" t="s">
        <v>8968</v>
      </c>
      <c r="D2526" s="401" t="s">
        <v>8969</v>
      </c>
      <c r="E2526" s="402"/>
      <c r="F2526" s="401"/>
      <c r="G2526" s="401" t="n">
        <v>99431</v>
      </c>
      <c r="H2526" s="401" t="s">
        <v>9000</v>
      </c>
      <c r="I2526" s="401" t="s">
        <v>122</v>
      </c>
      <c r="J2526" s="401" t="s">
        <v>6404</v>
      </c>
      <c r="K2526" s="402" t="n">
        <v>613.54</v>
      </c>
      <c r="L2526" s="401" t="s">
        <v>6405</v>
      </c>
    </row>
    <row r="2527" customFormat="false" ht="13.5" hidden="false" customHeight="false" outlineLevel="0" collapsed="false">
      <c r="A2527" s="401" t="s">
        <v>8575</v>
      </c>
      <c r="B2527" s="401" t="s">
        <v>8576</v>
      </c>
      <c r="C2527" s="401" t="s">
        <v>8968</v>
      </c>
      <c r="D2527" s="401" t="s">
        <v>8969</v>
      </c>
      <c r="E2527" s="402"/>
      <c r="F2527" s="401"/>
      <c r="G2527" s="401" t="n">
        <v>99432</v>
      </c>
      <c r="H2527" s="401" t="s">
        <v>9001</v>
      </c>
      <c r="I2527" s="401" t="s">
        <v>122</v>
      </c>
      <c r="J2527" s="401" t="s">
        <v>6404</v>
      </c>
      <c r="K2527" s="402" t="n">
        <v>595.75</v>
      </c>
      <c r="L2527" s="401" t="s">
        <v>6405</v>
      </c>
    </row>
    <row r="2528" customFormat="false" ht="13.5" hidden="false" customHeight="false" outlineLevel="0" collapsed="false">
      <c r="A2528" s="401" t="s">
        <v>8575</v>
      </c>
      <c r="B2528" s="401" t="s">
        <v>8576</v>
      </c>
      <c r="C2528" s="401" t="s">
        <v>8968</v>
      </c>
      <c r="D2528" s="401" t="s">
        <v>8969</v>
      </c>
      <c r="E2528" s="402"/>
      <c r="F2528" s="401"/>
      <c r="G2528" s="401" t="n">
        <v>99433</v>
      </c>
      <c r="H2528" s="401" t="s">
        <v>9002</v>
      </c>
      <c r="I2528" s="401" t="s">
        <v>122</v>
      </c>
      <c r="J2528" s="401" t="s">
        <v>6404</v>
      </c>
      <c r="K2528" s="402" t="n">
        <v>646.64</v>
      </c>
      <c r="L2528" s="401" t="s">
        <v>6405</v>
      </c>
    </row>
    <row r="2529" customFormat="false" ht="13.5" hidden="false" customHeight="false" outlineLevel="0" collapsed="false">
      <c r="A2529" s="401" t="s">
        <v>8575</v>
      </c>
      <c r="B2529" s="401" t="s">
        <v>8576</v>
      </c>
      <c r="C2529" s="401" t="s">
        <v>8968</v>
      </c>
      <c r="D2529" s="401" t="s">
        <v>8969</v>
      </c>
      <c r="E2529" s="402"/>
      <c r="F2529" s="401"/>
      <c r="G2529" s="401" t="n">
        <v>99434</v>
      </c>
      <c r="H2529" s="401" t="s">
        <v>9003</v>
      </c>
      <c r="I2529" s="401" t="s">
        <v>122</v>
      </c>
      <c r="J2529" s="401" t="s">
        <v>6404</v>
      </c>
      <c r="K2529" s="402" t="n">
        <v>617.47</v>
      </c>
      <c r="L2529" s="401" t="s">
        <v>6405</v>
      </c>
    </row>
    <row r="2530" customFormat="false" ht="13.5" hidden="false" customHeight="false" outlineLevel="0" collapsed="false">
      <c r="A2530" s="401" t="s">
        <v>8575</v>
      </c>
      <c r="B2530" s="401" t="s">
        <v>8576</v>
      </c>
      <c r="C2530" s="401" t="s">
        <v>8968</v>
      </c>
      <c r="D2530" s="401" t="s">
        <v>8969</v>
      </c>
      <c r="E2530" s="402"/>
      <c r="F2530" s="401"/>
      <c r="G2530" s="401" t="n">
        <v>99435</v>
      </c>
      <c r="H2530" s="401" t="s">
        <v>9004</v>
      </c>
      <c r="I2530" s="401" t="s">
        <v>122</v>
      </c>
      <c r="J2530" s="401" t="s">
        <v>6404</v>
      </c>
      <c r="K2530" s="402" t="n">
        <v>598.44</v>
      </c>
      <c r="L2530" s="401" t="s">
        <v>6405</v>
      </c>
    </row>
    <row r="2531" customFormat="false" ht="13.5" hidden="false" customHeight="false" outlineLevel="0" collapsed="false">
      <c r="A2531" s="401" t="s">
        <v>8575</v>
      </c>
      <c r="B2531" s="401" t="s">
        <v>8576</v>
      </c>
      <c r="C2531" s="401" t="s">
        <v>8968</v>
      </c>
      <c r="D2531" s="401" t="s">
        <v>8969</v>
      </c>
      <c r="E2531" s="402"/>
      <c r="F2531" s="401"/>
      <c r="G2531" s="401" t="n">
        <v>99436</v>
      </c>
      <c r="H2531" s="401" t="s">
        <v>9005</v>
      </c>
      <c r="I2531" s="401" t="s">
        <v>122</v>
      </c>
      <c r="J2531" s="401" t="s">
        <v>6404</v>
      </c>
      <c r="K2531" s="402" t="n">
        <v>667.19</v>
      </c>
      <c r="L2531" s="401" t="s">
        <v>6405</v>
      </c>
    </row>
    <row r="2532" customFormat="false" ht="13.5" hidden="false" customHeight="false" outlineLevel="0" collapsed="false">
      <c r="A2532" s="401" t="s">
        <v>8575</v>
      </c>
      <c r="B2532" s="401" t="s">
        <v>8576</v>
      </c>
      <c r="C2532" s="401" t="s">
        <v>8968</v>
      </c>
      <c r="D2532" s="401" t="s">
        <v>8969</v>
      </c>
      <c r="E2532" s="402"/>
      <c r="F2532" s="401"/>
      <c r="G2532" s="401" t="n">
        <v>99437</v>
      </c>
      <c r="H2532" s="401" t="s">
        <v>9006</v>
      </c>
      <c r="I2532" s="401" t="s">
        <v>122</v>
      </c>
      <c r="J2532" s="401" t="s">
        <v>6476</v>
      </c>
      <c r="K2532" s="402" t="n">
        <v>628.31</v>
      </c>
      <c r="L2532" s="401" t="s">
        <v>6405</v>
      </c>
    </row>
    <row r="2533" customFormat="false" ht="13.5" hidden="false" customHeight="false" outlineLevel="0" collapsed="false">
      <c r="A2533" s="401" t="s">
        <v>8575</v>
      </c>
      <c r="B2533" s="401" t="s">
        <v>8576</v>
      </c>
      <c r="C2533" s="401" t="s">
        <v>8968</v>
      </c>
      <c r="D2533" s="401" t="s">
        <v>8969</v>
      </c>
      <c r="E2533" s="402"/>
      <c r="F2533" s="401"/>
      <c r="G2533" s="401" t="n">
        <v>99438</v>
      </c>
      <c r="H2533" s="401" t="s">
        <v>9007</v>
      </c>
      <c r="I2533" s="401" t="s">
        <v>122</v>
      </c>
      <c r="J2533" s="401" t="s">
        <v>6476</v>
      </c>
      <c r="K2533" s="402" t="n">
        <v>633.95</v>
      </c>
      <c r="L2533" s="401" t="s">
        <v>6405</v>
      </c>
    </row>
    <row r="2534" customFormat="false" ht="13.5" hidden="false" customHeight="false" outlineLevel="0" collapsed="false">
      <c r="A2534" s="401" t="s">
        <v>8575</v>
      </c>
      <c r="B2534" s="401" t="s">
        <v>8576</v>
      </c>
      <c r="C2534" s="401" t="s">
        <v>8968</v>
      </c>
      <c r="D2534" s="401" t="s">
        <v>8969</v>
      </c>
      <c r="E2534" s="402"/>
      <c r="F2534" s="401"/>
      <c r="G2534" s="401" t="n">
        <v>99439</v>
      </c>
      <c r="H2534" s="401" t="s">
        <v>9008</v>
      </c>
      <c r="I2534" s="401" t="s">
        <v>122</v>
      </c>
      <c r="J2534" s="401" t="s">
        <v>6404</v>
      </c>
      <c r="K2534" s="402" t="n">
        <v>604.1</v>
      </c>
      <c r="L2534" s="401" t="s">
        <v>6405</v>
      </c>
    </row>
    <row r="2535" customFormat="false" ht="13.5" hidden="false" customHeight="false" outlineLevel="0" collapsed="false">
      <c r="A2535" s="401" t="s">
        <v>8575</v>
      </c>
      <c r="B2535" s="401" t="s">
        <v>8576</v>
      </c>
      <c r="C2535" s="401" t="s">
        <v>8968</v>
      </c>
      <c r="D2535" s="401" t="s">
        <v>8969</v>
      </c>
      <c r="E2535" s="402"/>
      <c r="F2535" s="401"/>
      <c r="G2535" s="401" t="n">
        <v>102473</v>
      </c>
      <c r="H2535" s="401" t="s">
        <v>9009</v>
      </c>
      <c r="I2535" s="401" t="s">
        <v>122</v>
      </c>
      <c r="J2535" s="401" t="s">
        <v>6476</v>
      </c>
      <c r="K2535" s="402" t="n">
        <v>702.19</v>
      </c>
      <c r="L2535" s="401" t="s">
        <v>6405</v>
      </c>
    </row>
    <row r="2536" customFormat="false" ht="13.5" hidden="false" customHeight="false" outlineLevel="0" collapsed="false">
      <c r="A2536" s="401" t="s">
        <v>8575</v>
      </c>
      <c r="B2536" s="401" t="s">
        <v>8576</v>
      </c>
      <c r="C2536" s="401" t="s">
        <v>8968</v>
      </c>
      <c r="D2536" s="401" t="s">
        <v>8969</v>
      </c>
      <c r="E2536" s="402"/>
      <c r="F2536" s="401"/>
      <c r="G2536" s="401" t="n">
        <v>102474</v>
      </c>
      <c r="H2536" s="401" t="s">
        <v>9010</v>
      </c>
      <c r="I2536" s="401" t="s">
        <v>122</v>
      </c>
      <c r="J2536" s="401" t="s">
        <v>6476</v>
      </c>
      <c r="K2536" s="402" t="n">
        <v>732.96</v>
      </c>
      <c r="L2536" s="401" t="s">
        <v>6405</v>
      </c>
    </row>
    <row r="2537" customFormat="false" ht="13.5" hidden="false" customHeight="false" outlineLevel="0" collapsed="false">
      <c r="A2537" s="401" t="s">
        <v>8575</v>
      </c>
      <c r="B2537" s="401" t="s">
        <v>8576</v>
      </c>
      <c r="C2537" s="401" t="s">
        <v>8968</v>
      </c>
      <c r="D2537" s="401" t="s">
        <v>8969</v>
      </c>
      <c r="E2537" s="402"/>
      <c r="F2537" s="401"/>
      <c r="G2537" s="401" t="n">
        <v>102475</v>
      </c>
      <c r="H2537" s="401" t="s">
        <v>9011</v>
      </c>
      <c r="I2537" s="401" t="s">
        <v>122</v>
      </c>
      <c r="J2537" s="401" t="s">
        <v>6476</v>
      </c>
      <c r="K2537" s="402" t="n">
        <v>769.74</v>
      </c>
      <c r="L2537" s="401" t="s">
        <v>6405</v>
      </c>
    </row>
    <row r="2538" customFormat="false" ht="13.5" hidden="false" customHeight="false" outlineLevel="0" collapsed="false">
      <c r="A2538" s="401" t="s">
        <v>8575</v>
      </c>
      <c r="B2538" s="401" t="s">
        <v>8576</v>
      </c>
      <c r="C2538" s="401" t="s">
        <v>8968</v>
      </c>
      <c r="D2538" s="401" t="s">
        <v>8969</v>
      </c>
      <c r="E2538" s="402"/>
      <c r="F2538" s="401"/>
      <c r="G2538" s="401" t="n">
        <v>102476</v>
      </c>
      <c r="H2538" s="401" t="s">
        <v>9012</v>
      </c>
      <c r="I2538" s="401" t="s">
        <v>122</v>
      </c>
      <c r="J2538" s="401" t="s">
        <v>6476</v>
      </c>
      <c r="K2538" s="402" t="n">
        <v>782.97</v>
      </c>
      <c r="L2538" s="401" t="s">
        <v>6405</v>
      </c>
    </row>
    <row r="2539" customFormat="false" ht="13.5" hidden="false" customHeight="false" outlineLevel="0" collapsed="false">
      <c r="A2539" s="401" t="s">
        <v>8575</v>
      </c>
      <c r="B2539" s="401" t="s">
        <v>8576</v>
      </c>
      <c r="C2539" s="401" t="s">
        <v>8968</v>
      </c>
      <c r="D2539" s="401" t="s">
        <v>8969</v>
      </c>
      <c r="E2539" s="402"/>
      <c r="F2539" s="401"/>
      <c r="G2539" s="401" t="n">
        <v>102477</v>
      </c>
      <c r="H2539" s="401" t="s">
        <v>9013</v>
      </c>
      <c r="I2539" s="401" t="s">
        <v>122</v>
      </c>
      <c r="J2539" s="401" t="s">
        <v>6476</v>
      </c>
      <c r="K2539" s="402" t="n">
        <v>813.41</v>
      </c>
      <c r="L2539" s="401" t="s">
        <v>6405</v>
      </c>
    </row>
    <row r="2540" customFormat="false" ht="13.5" hidden="false" customHeight="false" outlineLevel="0" collapsed="false">
      <c r="A2540" s="401" t="s">
        <v>8575</v>
      </c>
      <c r="B2540" s="401" t="s">
        <v>8576</v>
      </c>
      <c r="C2540" s="401" t="s">
        <v>8968</v>
      </c>
      <c r="D2540" s="401" t="s">
        <v>8969</v>
      </c>
      <c r="E2540" s="402"/>
      <c r="F2540" s="401"/>
      <c r="G2540" s="401" t="n">
        <v>102478</v>
      </c>
      <c r="H2540" s="401" t="s">
        <v>9014</v>
      </c>
      <c r="I2540" s="401" t="s">
        <v>122</v>
      </c>
      <c r="J2540" s="401" t="s">
        <v>6476</v>
      </c>
      <c r="K2540" s="402" t="n">
        <v>850.58</v>
      </c>
      <c r="L2540" s="401" t="s">
        <v>6405</v>
      </c>
    </row>
    <row r="2541" customFormat="false" ht="13.5" hidden="false" customHeight="false" outlineLevel="0" collapsed="false">
      <c r="A2541" s="401" t="s">
        <v>8575</v>
      </c>
      <c r="B2541" s="401" t="s">
        <v>8576</v>
      </c>
      <c r="C2541" s="401" t="s">
        <v>8968</v>
      </c>
      <c r="D2541" s="401" t="s">
        <v>8969</v>
      </c>
      <c r="E2541" s="402"/>
      <c r="F2541" s="401"/>
      <c r="G2541" s="401" t="n">
        <v>102479</v>
      </c>
      <c r="H2541" s="401" t="s">
        <v>9015</v>
      </c>
      <c r="I2541" s="401" t="s">
        <v>122</v>
      </c>
      <c r="J2541" s="401" t="s">
        <v>6476</v>
      </c>
      <c r="K2541" s="402" t="n">
        <v>701.3</v>
      </c>
      <c r="L2541" s="401" t="s">
        <v>6405</v>
      </c>
    </row>
    <row r="2542" customFormat="false" ht="13.5" hidden="false" customHeight="false" outlineLevel="0" collapsed="false">
      <c r="A2542" s="401" t="s">
        <v>8575</v>
      </c>
      <c r="B2542" s="401" t="s">
        <v>8576</v>
      </c>
      <c r="C2542" s="401" t="s">
        <v>8968</v>
      </c>
      <c r="D2542" s="401" t="s">
        <v>8969</v>
      </c>
      <c r="E2542" s="402"/>
      <c r="F2542" s="401"/>
      <c r="G2542" s="401" t="n">
        <v>102480</v>
      </c>
      <c r="H2542" s="401" t="s">
        <v>9016</v>
      </c>
      <c r="I2542" s="401" t="s">
        <v>122</v>
      </c>
      <c r="J2542" s="401" t="s">
        <v>6476</v>
      </c>
      <c r="K2542" s="402" t="n">
        <v>728.47</v>
      </c>
      <c r="L2542" s="401" t="s">
        <v>6405</v>
      </c>
    </row>
    <row r="2543" customFormat="false" ht="13.5" hidden="false" customHeight="false" outlineLevel="0" collapsed="false">
      <c r="A2543" s="401" t="s">
        <v>8575</v>
      </c>
      <c r="B2543" s="401" t="s">
        <v>8576</v>
      </c>
      <c r="C2543" s="401" t="s">
        <v>8968</v>
      </c>
      <c r="D2543" s="401" t="s">
        <v>8969</v>
      </c>
      <c r="E2543" s="402"/>
      <c r="F2543" s="401"/>
      <c r="G2543" s="401" t="n">
        <v>102481</v>
      </c>
      <c r="H2543" s="401" t="s">
        <v>9017</v>
      </c>
      <c r="I2543" s="401" t="s">
        <v>122</v>
      </c>
      <c r="J2543" s="401" t="s">
        <v>6476</v>
      </c>
      <c r="K2543" s="402" t="n">
        <v>760.2</v>
      </c>
      <c r="L2543" s="401" t="s">
        <v>6405</v>
      </c>
    </row>
    <row r="2544" customFormat="false" ht="13.5" hidden="false" customHeight="false" outlineLevel="0" collapsed="false">
      <c r="A2544" s="401" t="s">
        <v>8575</v>
      </c>
      <c r="B2544" s="401" t="s">
        <v>8576</v>
      </c>
      <c r="C2544" s="401" t="s">
        <v>8968</v>
      </c>
      <c r="D2544" s="401" t="s">
        <v>8969</v>
      </c>
      <c r="E2544" s="402"/>
      <c r="F2544" s="401"/>
      <c r="G2544" s="401" t="n">
        <v>102482</v>
      </c>
      <c r="H2544" s="401" t="s">
        <v>9018</v>
      </c>
      <c r="I2544" s="401" t="s">
        <v>122</v>
      </c>
      <c r="J2544" s="401" t="s">
        <v>6476</v>
      </c>
      <c r="K2544" s="402" t="n">
        <v>782.24</v>
      </c>
      <c r="L2544" s="401" t="s">
        <v>6405</v>
      </c>
    </row>
    <row r="2545" customFormat="false" ht="13.5" hidden="false" customHeight="false" outlineLevel="0" collapsed="false">
      <c r="A2545" s="401" t="s">
        <v>8575</v>
      </c>
      <c r="B2545" s="401" t="s">
        <v>8576</v>
      </c>
      <c r="C2545" s="401" t="s">
        <v>8968</v>
      </c>
      <c r="D2545" s="401" t="s">
        <v>8969</v>
      </c>
      <c r="E2545" s="402"/>
      <c r="F2545" s="401"/>
      <c r="G2545" s="401" t="n">
        <v>102483</v>
      </c>
      <c r="H2545" s="401" t="s">
        <v>9019</v>
      </c>
      <c r="I2545" s="401" t="s">
        <v>122</v>
      </c>
      <c r="J2545" s="401" t="s">
        <v>6476</v>
      </c>
      <c r="K2545" s="402" t="n">
        <v>809.42</v>
      </c>
      <c r="L2545" s="401" t="s">
        <v>6405</v>
      </c>
    </row>
    <row r="2546" customFormat="false" ht="13.5" hidden="false" customHeight="false" outlineLevel="0" collapsed="false">
      <c r="A2546" s="401" t="s">
        <v>8575</v>
      </c>
      <c r="B2546" s="401" t="s">
        <v>8576</v>
      </c>
      <c r="C2546" s="401" t="s">
        <v>8968</v>
      </c>
      <c r="D2546" s="401" t="s">
        <v>8969</v>
      </c>
      <c r="E2546" s="402"/>
      <c r="F2546" s="401"/>
      <c r="G2546" s="401" t="n">
        <v>102484</v>
      </c>
      <c r="H2546" s="401" t="s">
        <v>9020</v>
      </c>
      <c r="I2546" s="401" t="s">
        <v>122</v>
      </c>
      <c r="J2546" s="401" t="s">
        <v>6476</v>
      </c>
      <c r="K2546" s="402" t="n">
        <v>851.02</v>
      </c>
      <c r="L2546" s="401" t="s">
        <v>6405</v>
      </c>
    </row>
    <row r="2547" customFormat="false" ht="13.5" hidden="false" customHeight="false" outlineLevel="0" collapsed="false">
      <c r="A2547" s="401" t="s">
        <v>8575</v>
      </c>
      <c r="B2547" s="401" t="s">
        <v>8576</v>
      </c>
      <c r="C2547" s="401" t="s">
        <v>8968</v>
      </c>
      <c r="D2547" s="401" t="s">
        <v>8969</v>
      </c>
      <c r="E2547" s="402"/>
      <c r="F2547" s="401"/>
      <c r="G2547" s="401" t="n">
        <v>102485</v>
      </c>
      <c r="H2547" s="401" t="s">
        <v>9021</v>
      </c>
      <c r="I2547" s="401" t="s">
        <v>122</v>
      </c>
      <c r="J2547" s="401" t="s">
        <v>6476</v>
      </c>
      <c r="K2547" s="402" t="n">
        <v>767.15</v>
      </c>
      <c r="L2547" s="401" t="s">
        <v>6405</v>
      </c>
    </row>
    <row r="2548" customFormat="false" ht="13.5" hidden="false" customHeight="false" outlineLevel="0" collapsed="false">
      <c r="A2548" s="401" t="s">
        <v>8575</v>
      </c>
      <c r="B2548" s="401" t="s">
        <v>8576</v>
      </c>
      <c r="C2548" s="401" t="s">
        <v>8968</v>
      </c>
      <c r="D2548" s="401" t="s">
        <v>8969</v>
      </c>
      <c r="E2548" s="402"/>
      <c r="F2548" s="401"/>
      <c r="G2548" s="401" t="n">
        <v>102486</v>
      </c>
      <c r="H2548" s="401" t="s">
        <v>9022</v>
      </c>
      <c r="I2548" s="401" t="s">
        <v>122</v>
      </c>
      <c r="J2548" s="401" t="s">
        <v>6476</v>
      </c>
      <c r="K2548" s="402" t="n">
        <v>788.29</v>
      </c>
      <c r="L2548" s="401" t="s">
        <v>6405</v>
      </c>
    </row>
    <row r="2549" customFormat="false" ht="13.5" hidden="false" customHeight="false" outlineLevel="0" collapsed="false">
      <c r="A2549" s="401" t="s">
        <v>8575</v>
      </c>
      <c r="B2549" s="401" t="s">
        <v>8576</v>
      </c>
      <c r="C2549" s="401" t="s">
        <v>8968</v>
      </c>
      <c r="D2549" s="401" t="s">
        <v>8969</v>
      </c>
      <c r="E2549" s="402"/>
      <c r="F2549" s="401"/>
      <c r="G2549" s="401" t="n">
        <v>102487</v>
      </c>
      <c r="H2549" s="401" t="s">
        <v>9023</v>
      </c>
      <c r="I2549" s="401" t="s">
        <v>122</v>
      </c>
      <c r="J2549" s="401" t="s">
        <v>6404</v>
      </c>
      <c r="K2549" s="402" t="n">
        <v>648.85</v>
      </c>
      <c r="L2549" s="401" t="s">
        <v>6405</v>
      </c>
    </row>
    <row r="2550" customFormat="false" ht="13.5" hidden="false" customHeight="false" outlineLevel="0" collapsed="false">
      <c r="A2550" s="401" t="s">
        <v>8575</v>
      </c>
      <c r="B2550" s="401" t="s">
        <v>8576</v>
      </c>
      <c r="C2550" s="401" t="s">
        <v>8968</v>
      </c>
      <c r="D2550" s="401" t="s">
        <v>8969</v>
      </c>
      <c r="E2550" s="402"/>
      <c r="F2550" s="401"/>
      <c r="G2550" s="401" t="n">
        <v>103183</v>
      </c>
      <c r="H2550" s="401" t="s">
        <v>9024</v>
      </c>
      <c r="I2550" s="401" t="s">
        <v>122</v>
      </c>
      <c r="J2550" s="401" t="s">
        <v>6404</v>
      </c>
      <c r="K2550" s="402" t="n">
        <v>642.92</v>
      </c>
      <c r="L2550" s="401" t="s">
        <v>6405</v>
      </c>
    </row>
    <row r="2551" customFormat="false" ht="13.5" hidden="false" customHeight="false" outlineLevel="0" collapsed="false">
      <c r="A2551" s="401" t="s">
        <v>8575</v>
      </c>
      <c r="B2551" s="401" t="s">
        <v>8576</v>
      </c>
      <c r="C2551" s="401" t="s">
        <v>8968</v>
      </c>
      <c r="D2551" s="401" t="s">
        <v>8969</v>
      </c>
      <c r="E2551" s="402"/>
      <c r="F2551" s="401"/>
      <c r="G2551" s="401" t="n">
        <v>103184</v>
      </c>
      <c r="H2551" s="401" t="s">
        <v>9025</v>
      </c>
      <c r="I2551" s="401" t="s">
        <v>122</v>
      </c>
      <c r="J2551" s="401" t="s">
        <v>6476</v>
      </c>
      <c r="K2551" s="402" t="n">
        <v>603.78</v>
      </c>
      <c r="L2551" s="401" t="s">
        <v>6405</v>
      </c>
    </row>
    <row r="2552" customFormat="false" ht="13.5" hidden="false" customHeight="false" outlineLevel="0" collapsed="false">
      <c r="A2552" s="401" t="s">
        <v>8575</v>
      </c>
      <c r="B2552" s="401" t="s">
        <v>8576</v>
      </c>
      <c r="C2552" s="401" t="s">
        <v>8968</v>
      </c>
      <c r="D2552" s="401" t="s">
        <v>8969</v>
      </c>
      <c r="E2552" s="402"/>
      <c r="F2552" s="401"/>
      <c r="G2552" s="401" t="n">
        <v>103669</v>
      </c>
      <c r="H2552" s="401" t="s">
        <v>9026</v>
      </c>
      <c r="I2552" s="401" t="s">
        <v>122</v>
      </c>
      <c r="J2552" s="401" t="s">
        <v>6404</v>
      </c>
      <c r="K2552" s="402" t="n">
        <v>856.67</v>
      </c>
      <c r="L2552" s="401" t="s">
        <v>6405</v>
      </c>
    </row>
    <row r="2553" customFormat="false" ht="13.5" hidden="false" customHeight="false" outlineLevel="0" collapsed="false">
      <c r="A2553" s="401" t="s">
        <v>8575</v>
      </c>
      <c r="B2553" s="401" t="s">
        <v>8576</v>
      </c>
      <c r="C2553" s="401" t="s">
        <v>8968</v>
      </c>
      <c r="D2553" s="401" t="s">
        <v>8969</v>
      </c>
      <c r="E2553" s="402"/>
      <c r="F2553" s="401"/>
      <c r="G2553" s="401" t="n">
        <v>103670</v>
      </c>
      <c r="H2553" s="401" t="s">
        <v>9027</v>
      </c>
      <c r="I2553" s="401" t="s">
        <v>122</v>
      </c>
      <c r="J2553" s="401" t="s">
        <v>6404</v>
      </c>
      <c r="K2553" s="402" t="n">
        <v>273.3</v>
      </c>
      <c r="L2553" s="401" t="s">
        <v>6405</v>
      </c>
    </row>
    <row r="2554" customFormat="false" ht="13.5" hidden="false" customHeight="false" outlineLevel="0" collapsed="false">
      <c r="A2554" s="401" t="s">
        <v>8575</v>
      </c>
      <c r="B2554" s="401" t="s">
        <v>8576</v>
      </c>
      <c r="C2554" s="401" t="s">
        <v>8968</v>
      </c>
      <c r="D2554" s="401" t="s">
        <v>8969</v>
      </c>
      <c r="E2554" s="402"/>
      <c r="F2554" s="401"/>
      <c r="G2554" s="401" t="n">
        <v>103671</v>
      </c>
      <c r="H2554" s="401" t="s">
        <v>9028</v>
      </c>
      <c r="I2554" s="401" t="s">
        <v>122</v>
      </c>
      <c r="J2554" s="401" t="s">
        <v>6404</v>
      </c>
      <c r="K2554" s="402" t="n">
        <v>627.68</v>
      </c>
      <c r="L2554" s="401" t="s">
        <v>6405</v>
      </c>
    </row>
    <row r="2555" customFormat="false" ht="13.5" hidden="false" customHeight="false" outlineLevel="0" collapsed="false">
      <c r="A2555" s="401" t="s">
        <v>8575</v>
      </c>
      <c r="B2555" s="401" t="s">
        <v>8576</v>
      </c>
      <c r="C2555" s="401" t="s">
        <v>8968</v>
      </c>
      <c r="D2555" s="401" t="s">
        <v>8969</v>
      </c>
      <c r="E2555" s="402"/>
      <c r="F2555" s="401"/>
      <c r="G2555" s="401" t="n">
        <v>103672</v>
      </c>
      <c r="H2555" s="401" t="s">
        <v>229</v>
      </c>
      <c r="I2555" s="401" t="s">
        <v>122</v>
      </c>
      <c r="J2555" s="401" t="s">
        <v>6404</v>
      </c>
      <c r="K2555" s="402" t="n">
        <v>587.7</v>
      </c>
      <c r="L2555" s="401" t="s">
        <v>6405</v>
      </c>
    </row>
    <row r="2556" customFormat="false" ht="13.5" hidden="false" customHeight="false" outlineLevel="0" collapsed="false">
      <c r="A2556" s="401" t="s">
        <v>8575</v>
      </c>
      <c r="B2556" s="401" t="s">
        <v>8576</v>
      </c>
      <c r="C2556" s="401" t="s">
        <v>8968</v>
      </c>
      <c r="D2556" s="401" t="s">
        <v>8969</v>
      </c>
      <c r="E2556" s="402"/>
      <c r="F2556" s="401"/>
      <c r="G2556" s="401" t="n">
        <v>103673</v>
      </c>
      <c r="H2556" s="401" t="s">
        <v>9029</v>
      </c>
      <c r="I2556" s="401" t="s">
        <v>122</v>
      </c>
      <c r="J2556" s="401" t="s">
        <v>6404</v>
      </c>
      <c r="K2556" s="402" t="n">
        <v>37.91</v>
      </c>
      <c r="L2556" s="401" t="s">
        <v>6405</v>
      </c>
    </row>
    <row r="2557" customFormat="false" ht="13.5" hidden="false" customHeight="false" outlineLevel="0" collapsed="false">
      <c r="A2557" s="401" t="s">
        <v>8575</v>
      </c>
      <c r="B2557" s="401" t="s">
        <v>8576</v>
      </c>
      <c r="C2557" s="401" t="s">
        <v>8968</v>
      </c>
      <c r="D2557" s="401" t="s">
        <v>8969</v>
      </c>
      <c r="E2557" s="402"/>
      <c r="F2557" s="401"/>
      <c r="G2557" s="401" t="n">
        <v>103674</v>
      </c>
      <c r="H2557" s="401" t="s">
        <v>9030</v>
      </c>
      <c r="I2557" s="401" t="s">
        <v>122</v>
      </c>
      <c r="J2557" s="401" t="s">
        <v>6404</v>
      </c>
      <c r="K2557" s="402" t="n">
        <v>607.37</v>
      </c>
      <c r="L2557" s="401" t="s">
        <v>6405</v>
      </c>
    </row>
    <row r="2558" customFormat="false" ht="13.5" hidden="false" customHeight="false" outlineLevel="0" collapsed="false">
      <c r="A2558" s="401" t="s">
        <v>8575</v>
      </c>
      <c r="B2558" s="401" t="s">
        <v>8576</v>
      </c>
      <c r="C2558" s="401" t="s">
        <v>8968</v>
      </c>
      <c r="D2558" s="401" t="s">
        <v>8969</v>
      </c>
      <c r="E2558" s="402"/>
      <c r="F2558" s="401"/>
      <c r="G2558" s="401" t="n">
        <v>103675</v>
      </c>
      <c r="H2558" s="401" t="s">
        <v>242</v>
      </c>
      <c r="I2558" s="401" t="s">
        <v>122</v>
      </c>
      <c r="J2558" s="401" t="s">
        <v>6404</v>
      </c>
      <c r="K2558" s="402" t="n">
        <v>588.97</v>
      </c>
      <c r="L2558" s="401" t="s">
        <v>6405</v>
      </c>
    </row>
    <row r="2559" customFormat="false" ht="13.5" hidden="false" customHeight="false" outlineLevel="0" collapsed="false">
      <c r="A2559" s="401" t="s">
        <v>8575</v>
      </c>
      <c r="B2559" s="401" t="s">
        <v>8576</v>
      </c>
      <c r="C2559" s="401" t="s">
        <v>8968</v>
      </c>
      <c r="D2559" s="401" t="s">
        <v>8969</v>
      </c>
      <c r="E2559" s="402"/>
      <c r="F2559" s="401"/>
      <c r="G2559" s="401" t="n">
        <v>103676</v>
      </c>
      <c r="H2559" s="401" t="s">
        <v>9031</v>
      </c>
      <c r="I2559" s="401" t="s">
        <v>122</v>
      </c>
      <c r="J2559" s="401" t="s">
        <v>6404</v>
      </c>
      <c r="K2559" s="402" t="n">
        <v>906.04</v>
      </c>
      <c r="L2559" s="401" t="s">
        <v>6405</v>
      </c>
    </row>
    <row r="2560" customFormat="false" ht="13.5" hidden="false" customHeight="false" outlineLevel="0" collapsed="false">
      <c r="A2560" s="401" t="s">
        <v>8575</v>
      </c>
      <c r="B2560" s="401" t="s">
        <v>8576</v>
      </c>
      <c r="C2560" s="401" t="s">
        <v>8968</v>
      </c>
      <c r="D2560" s="401" t="s">
        <v>8969</v>
      </c>
      <c r="E2560" s="402"/>
      <c r="F2560" s="401"/>
      <c r="G2560" s="401" t="n">
        <v>103677</v>
      </c>
      <c r="H2560" s="401" t="s">
        <v>9032</v>
      </c>
      <c r="I2560" s="401" t="s">
        <v>122</v>
      </c>
      <c r="J2560" s="401" t="s">
        <v>6404</v>
      </c>
      <c r="K2560" s="402" t="n">
        <v>750.6</v>
      </c>
      <c r="L2560" s="401" t="s">
        <v>6405</v>
      </c>
    </row>
    <row r="2561" customFormat="false" ht="13.5" hidden="false" customHeight="false" outlineLevel="0" collapsed="false">
      <c r="A2561" s="401" t="s">
        <v>8575</v>
      </c>
      <c r="B2561" s="401" t="s">
        <v>8576</v>
      </c>
      <c r="C2561" s="401" t="s">
        <v>8968</v>
      </c>
      <c r="D2561" s="401" t="s">
        <v>8969</v>
      </c>
      <c r="E2561" s="402"/>
      <c r="F2561" s="401"/>
      <c r="G2561" s="401" t="n">
        <v>103678</v>
      </c>
      <c r="H2561" s="401" t="s">
        <v>9033</v>
      </c>
      <c r="I2561" s="401" t="s">
        <v>122</v>
      </c>
      <c r="J2561" s="401" t="s">
        <v>6404</v>
      </c>
      <c r="K2561" s="402" t="n">
        <v>818.56</v>
      </c>
      <c r="L2561" s="401" t="s">
        <v>6405</v>
      </c>
    </row>
    <row r="2562" customFormat="false" ht="13.5" hidden="false" customHeight="false" outlineLevel="0" collapsed="false">
      <c r="A2562" s="401" t="s">
        <v>8575</v>
      </c>
      <c r="B2562" s="401" t="s">
        <v>8576</v>
      </c>
      <c r="C2562" s="401" t="s">
        <v>8968</v>
      </c>
      <c r="D2562" s="401" t="s">
        <v>8969</v>
      </c>
      <c r="E2562" s="402"/>
      <c r="F2562" s="401"/>
      <c r="G2562" s="401" t="n">
        <v>103679</v>
      </c>
      <c r="H2562" s="401" t="s">
        <v>9034</v>
      </c>
      <c r="I2562" s="401" t="s">
        <v>122</v>
      </c>
      <c r="J2562" s="401" t="s">
        <v>6404</v>
      </c>
      <c r="K2562" s="402" t="n">
        <v>711.72</v>
      </c>
      <c r="L2562" s="401" t="s">
        <v>6405</v>
      </c>
    </row>
    <row r="2563" customFormat="false" ht="13.5" hidden="false" customHeight="false" outlineLevel="0" collapsed="false">
      <c r="A2563" s="401" t="s">
        <v>8575</v>
      </c>
      <c r="B2563" s="401" t="s">
        <v>8576</v>
      </c>
      <c r="C2563" s="401" t="s">
        <v>8968</v>
      </c>
      <c r="D2563" s="401" t="s">
        <v>8969</v>
      </c>
      <c r="E2563" s="402"/>
      <c r="F2563" s="401"/>
      <c r="G2563" s="401" t="n">
        <v>103680</v>
      </c>
      <c r="H2563" s="401" t="s">
        <v>9035</v>
      </c>
      <c r="I2563" s="401" t="s">
        <v>122</v>
      </c>
      <c r="J2563" s="401" t="s">
        <v>6404</v>
      </c>
      <c r="K2563" s="402" t="n">
        <v>759.22</v>
      </c>
      <c r="L2563" s="401" t="s">
        <v>6405</v>
      </c>
    </row>
    <row r="2564" customFormat="false" ht="13.5" hidden="false" customHeight="false" outlineLevel="0" collapsed="false">
      <c r="A2564" s="401" t="s">
        <v>8575</v>
      </c>
      <c r="B2564" s="401" t="s">
        <v>8576</v>
      </c>
      <c r="C2564" s="401" t="s">
        <v>8968</v>
      </c>
      <c r="D2564" s="401" t="s">
        <v>8969</v>
      </c>
      <c r="E2564" s="402"/>
      <c r="F2564" s="401"/>
      <c r="G2564" s="401" t="n">
        <v>103681</v>
      </c>
      <c r="H2564" s="401" t="s">
        <v>9036</v>
      </c>
      <c r="I2564" s="401" t="s">
        <v>122</v>
      </c>
      <c r="J2564" s="401" t="s">
        <v>6404</v>
      </c>
      <c r="K2564" s="402" t="n">
        <v>652.55</v>
      </c>
      <c r="L2564" s="401" t="s">
        <v>6405</v>
      </c>
    </row>
    <row r="2565" customFormat="false" ht="13.5" hidden="false" customHeight="false" outlineLevel="0" collapsed="false">
      <c r="A2565" s="401" t="s">
        <v>8575</v>
      </c>
      <c r="B2565" s="401" t="s">
        <v>8576</v>
      </c>
      <c r="C2565" s="401" t="s">
        <v>8968</v>
      </c>
      <c r="D2565" s="401" t="s">
        <v>8969</v>
      </c>
      <c r="E2565" s="402"/>
      <c r="F2565" s="401"/>
      <c r="G2565" s="401" t="n">
        <v>103682</v>
      </c>
      <c r="H2565" s="401" t="s">
        <v>9037</v>
      </c>
      <c r="I2565" s="401" t="s">
        <v>122</v>
      </c>
      <c r="J2565" s="401" t="s">
        <v>6404</v>
      </c>
      <c r="K2565" s="402" t="n">
        <v>872.08</v>
      </c>
      <c r="L2565" s="401" t="s">
        <v>6405</v>
      </c>
    </row>
    <row r="2566" customFormat="false" ht="13.5" hidden="false" customHeight="false" outlineLevel="0" collapsed="false">
      <c r="A2566" s="401" t="s">
        <v>8575</v>
      </c>
      <c r="B2566" s="401" t="s">
        <v>8576</v>
      </c>
      <c r="C2566" s="401" t="s">
        <v>8968</v>
      </c>
      <c r="D2566" s="401" t="s">
        <v>8969</v>
      </c>
      <c r="E2566" s="402"/>
      <c r="F2566" s="401"/>
      <c r="G2566" s="401" t="n">
        <v>103683</v>
      </c>
      <c r="H2566" s="401" t="s">
        <v>9038</v>
      </c>
      <c r="I2566" s="401" t="s">
        <v>122</v>
      </c>
      <c r="J2566" s="401" t="s">
        <v>6404</v>
      </c>
      <c r="K2566" s="402" t="n">
        <v>1136.45</v>
      </c>
      <c r="L2566" s="401" t="s">
        <v>6405</v>
      </c>
    </row>
    <row r="2567" customFormat="false" ht="13.5" hidden="false" customHeight="false" outlineLevel="0" collapsed="false">
      <c r="A2567" s="401" t="s">
        <v>8575</v>
      </c>
      <c r="B2567" s="401" t="s">
        <v>8576</v>
      </c>
      <c r="C2567" s="401" t="s">
        <v>8968</v>
      </c>
      <c r="D2567" s="401" t="s">
        <v>8969</v>
      </c>
      <c r="E2567" s="402"/>
      <c r="F2567" s="401"/>
      <c r="G2567" s="401" t="n">
        <v>103684</v>
      </c>
      <c r="H2567" s="401" t="s">
        <v>9039</v>
      </c>
      <c r="I2567" s="401" t="s">
        <v>122</v>
      </c>
      <c r="J2567" s="401" t="s">
        <v>6404</v>
      </c>
      <c r="K2567" s="402" t="n">
        <v>604.78</v>
      </c>
      <c r="L2567" s="401" t="s">
        <v>6405</v>
      </c>
    </row>
    <row r="2568" customFormat="false" ht="13.5" hidden="false" customHeight="false" outlineLevel="0" collapsed="false">
      <c r="A2568" s="401" t="s">
        <v>8575</v>
      </c>
      <c r="B2568" s="401" t="s">
        <v>8576</v>
      </c>
      <c r="C2568" s="401" t="s">
        <v>8968</v>
      </c>
      <c r="D2568" s="401" t="s">
        <v>8969</v>
      </c>
      <c r="E2568" s="402"/>
      <c r="F2568" s="401"/>
      <c r="G2568" s="401" t="n">
        <v>103685</v>
      </c>
      <c r="H2568" s="401" t="s">
        <v>9040</v>
      </c>
      <c r="I2568" s="401" t="s">
        <v>122</v>
      </c>
      <c r="J2568" s="401" t="s">
        <v>6404</v>
      </c>
      <c r="K2568" s="402" t="n">
        <v>593.25</v>
      </c>
      <c r="L2568" s="401" t="s">
        <v>6405</v>
      </c>
    </row>
    <row r="2569" customFormat="false" ht="13.5" hidden="false" customHeight="false" outlineLevel="0" collapsed="false">
      <c r="A2569" s="401" t="s">
        <v>8575</v>
      </c>
      <c r="B2569" s="401" t="s">
        <v>8576</v>
      </c>
      <c r="C2569" s="401" t="s">
        <v>8968</v>
      </c>
      <c r="D2569" s="401" t="s">
        <v>8969</v>
      </c>
      <c r="E2569" s="402"/>
      <c r="F2569" s="401"/>
      <c r="G2569" s="401" t="n">
        <v>103686</v>
      </c>
      <c r="H2569" s="401" t="s">
        <v>9041</v>
      </c>
      <c r="I2569" s="401" t="s">
        <v>122</v>
      </c>
      <c r="J2569" s="401" t="s">
        <v>6404</v>
      </c>
      <c r="K2569" s="402" t="n">
        <v>650.93</v>
      </c>
      <c r="L2569" s="401" t="s">
        <v>6405</v>
      </c>
    </row>
    <row r="2570" customFormat="false" ht="13.5" hidden="false" customHeight="false" outlineLevel="0" collapsed="false">
      <c r="A2570" s="401" t="s">
        <v>8575</v>
      </c>
      <c r="B2570" s="401" t="s">
        <v>8576</v>
      </c>
      <c r="C2570" s="401" t="s">
        <v>8968</v>
      </c>
      <c r="D2570" s="401" t="s">
        <v>8969</v>
      </c>
      <c r="E2570" s="402"/>
      <c r="F2570" s="401"/>
      <c r="G2570" s="401" t="n">
        <v>103687</v>
      </c>
      <c r="H2570" s="401" t="s">
        <v>9042</v>
      </c>
      <c r="I2570" s="401" t="s">
        <v>122</v>
      </c>
      <c r="J2570" s="401" t="s">
        <v>6404</v>
      </c>
      <c r="K2570" s="402" t="n">
        <v>968.99</v>
      </c>
      <c r="L2570" s="401" t="s">
        <v>6405</v>
      </c>
    </row>
    <row r="2571" customFormat="false" ht="13.5" hidden="false" customHeight="false" outlineLevel="0" collapsed="false">
      <c r="A2571" s="401" t="s">
        <v>8575</v>
      </c>
      <c r="B2571" s="401" t="s">
        <v>8576</v>
      </c>
      <c r="C2571" s="401" t="s">
        <v>8968</v>
      </c>
      <c r="D2571" s="401" t="s">
        <v>8969</v>
      </c>
      <c r="E2571" s="402"/>
      <c r="F2571" s="401"/>
      <c r="G2571" s="401" t="n">
        <v>103688</v>
      </c>
      <c r="H2571" s="401" t="s">
        <v>9043</v>
      </c>
      <c r="I2571" s="401" t="s">
        <v>122</v>
      </c>
      <c r="J2571" s="401" t="s">
        <v>6404</v>
      </c>
      <c r="K2571" s="402" t="n">
        <v>745.06</v>
      </c>
      <c r="L2571" s="401" t="s">
        <v>6405</v>
      </c>
    </row>
    <row r="2572" customFormat="false" ht="13.5" hidden="false" customHeight="false" outlineLevel="0" collapsed="false">
      <c r="A2572" s="401" t="s">
        <v>8575</v>
      </c>
      <c r="B2572" s="401" t="s">
        <v>8576</v>
      </c>
      <c r="C2572" s="401" t="s">
        <v>9044</v>
      </c>
      <c r="D2572" s="401" t="s">
        <v>9045</v>
      </c>
      <c r="E2572" s="402"/>
      <c r="F2572" s="401"/>
      <c r="G2572" s="401" t="n">
        <v>101963</v>
      </c>
      <c r="H2572" s="401" t="s">
        <v>9046</v>
      </c>
      <c r="I2572" s="401" t="s">
        <v>99</v>
      </c>
      <c r="J2572" s="401" t="s">
        <v>6404</v>
      </c>
      <c r="K2572" s="402" t="n">
        <v>188.73</v>
      </c>
      <c r="L2572" s="401" t="s">
        <v>6405</v>
      </c>
    </row>
    <row r="2573" customFormat="false" ht="13.5" hidden="false" customHeight="false" outlineLevel="0" collapsed="false">
      <c r="A2573" s="401" t="s">
        <v>8575</v>
      </c>
      <c r="B2573" s="401" t="s">
        <v>8576</v>
      </c>
      <c r="C2573" s="401" t="s">
        <v>9044</v>
      </c>
      <c r="D2573" s="401" t="s">
        <v>9045</v>
      </c>
      <c r="E2573" s="402"/>
      <c r="F2573" s="401"/>
      <c r="G2573" s="401" t="n">
        <v>101964</v>
      </c>
      <c r="H2573" s="401" t="s">
        <v>9047</v>
      </c>
      <c r="I2573" s="401" t="s">
        <v>99</v>
      </c>
      <c r="J2573" s="401" t="s">
        <v>6404</v>
      </c>
      <c r="K2573" s="402" t="n">
        <v>176.64</v>
      </c>
      <c r="L2573" s="401" t="s">
        <v>6405</v>
      </c>
    </row>
    <row r="2574" customFormat="false" ht="13.5" hidden="false" customHeight="false" outlineLevel="0" collapsed="false">
      <c r="A2574" s="401" t="s">
        <v>8575</v>
      </c>
      <c r="B2574" s="401" t="s">
        <v>8576</v>
      </c>
      <c r="C2574" s="401" t="s">
        <v>9048</v>
      </c>
      <c r="D2574" s="401" t="s">
        <v>9049</v>
      </c>
      <c r="E2574" s="402"/>
      <c r="F2574" s="401"/>
      <c r="G2574" s="401" t="n">
        <v>101165</v>
      </c>
      <c r="H2574" s="401" t="s">
        <v>9050</v>
      </c>
      <c r="I2574" s="401" t="s">
        <v>122</v>
      </c>
      <c r="J2574" s="401" t="s">
        <v>6476</v>
      </c>
      <c r="K2574" s="402" t="n">
        <v>919</v>
      </c>
      <c r="L2574" s="401" t="s">
        <v>6405</v>
      </c>
    </row>
    <row r="2575" customFormat="false" ht="13.5" hidden="false" customHeight="false" outlineLevel="0" collapsed="false">
      <c r="A2575" s="401" t="s">
        <v>8575</v>
      </c>
      <c r="B2575" s="401" t="s">
        <v>8576</v>
      </c>
      <c r="C2575" s="401" t="s">
        <v>9048</v>
      </c>
      <c r="D2575" s="401" t="s">
        <v>9049</v>
      </c>
      <c r="E2575" s="402"/>
      <c r="F2575" s="401"/>
      <c r="G2575" s="401" t="n">
        <v>101166</v>
      </c>
      <c r="H2575" s="401" t="s">
        <v>9051</v>
      </c>
      <c r="I2575" s="401" t="s">
        <v>122</v>
      </c>
      <c r="J2575" s="401" t="s">
        <v>6476</v>
      </c>
      <c r="K2575" s="402" t="n">
        <v>671.59</v>
      </c>
      <c r="L2575" s="401" t="s">
        <v>6405</v>
      </c>
    </row>
    <row r="2576" customFormat="false" ht="13.5" hidden="false" customHeight="false" outlineLevel="0" collapsed="false">
      <c r="A2576" s="401" t="s">
        <v>8575</v>
      </c>
      <c r="B2576" s="401" t="s">
        <v>8576</v>
      </c>
      <c r="C2576" s="401" t="s">
        <v>9052</v>
      </c>
      <c r="D2576" s="401" t="s">
        <v>9053</v>
      </c>
      <c r="E2576" s="402"/>
      <c r="F2576" s="401"/>
      <c r="G2576" s="401" t="n">
        <v>98575</v>
      </c>
      <c r="H2576" s="401" t="s">
        <v>9054</v>
      </c>
      <c r="I2576" s="401" t="s">
        <v>82</v>
      </c>
      <c r="J2576" s="401" t="s">
        <v>6476</v>
      </c>
      <c r="K2576" s="402" t="n">
        <v>105.61</v>
      </c>
      <c r="L2576" s="401" t="s">
        <v>6405</v>
      </c>
    </row>
    <row r="2577" customFormat="false" ht="13.5" hidden="false" customHeight="false" outlineLevel="0" collapsed="false">
      <c r="A2577" s="401" t="s">
        <v>8575</v>
      </c>
      <c r="B2577" s="401" t="s">
        <v>8576</v>
      </c>
      <c r="C2577" s="401" t="s">
        <v>9052</v>
      </c>
      <c r="D2577" s="401" t="s">
        <v>9053</v>
      </c>
      <c r="E2577" s="402"/>
      <c r="F2577" s="401"/>
      <c r="G2577" s="401" t="n">
        <v>98576</v>
      </c>
      <c r="H2577" s="401" t="s">
        <v>9055</v>
      </c>
      <c r="I2577" s="401" t="s">
        <v>82</v>
      </c>
      <c r="J2577" s="401" t="s">
        <v>6476</v>
      </c>
      <c r="K2577" s="402" t="n">
        <v>20.28</v>
      </c>
      <c r="L2577" s="401" t="s">
        <v>6405</v>
      </c>
    </row>
    <row r="2578" customFormat="false" ht="13.5" hidden="false" customHeight="false" outlineLevel="0" collapsed="false">
      <c r="A2578" s="401" t="s">
        <v>8575</v>
      </c>
      <c r="B2578" s="401" t="s">
        <v>8576</v>
      </c>
      <c r="C2578" s="401" t="s">
        <v>9052</v>
      </c>
      <c r="D2578" s="401" t="s">
        <v>9053</v>
      </c>
      <c r="E2578" s="402"/>
      <c r="F2578" s="401"/>
      <c r="G2578" s="401" t="n">
        <v>98577</v>
      </c>
      <c r="H2578" s="401" t="s">
        <v>9056</v>
      </c>
      <c r="I2578" s="401" t="s">
        <v>82</v>
      </c>
      <c r="J2578" s="401" t="s">
        <v>6476</v>
      </c>
      <c r="K2578" s="402" t="n">
        <v>46.7</v>
      </c>
      <c r="L2578" s="401" t="s">
        <v>6405</v>
      </c>
    </row>
    <row r="2579" customFormat="false" ht="13.5" hidden="false" customHeight="false" outlineLevel="0" collapsed="false">
      <c r="A2579" s="401" t="s">
        <v>8575</v>
      </c>
      <c r="B2579" s="401" t="s">
        <v>8576</v>
      </c>
      <c r="C2579" s="401" t="s">
        <v>9057</v>
      </c>
      <c r="D2579" s="401" t="s">
        <v>9058</v>
      </c>
      <c r="E2579" s="402"/>
      <c r="F2579" s="401"/>
      <c r="G2579" s="401" t="n">
        <v>93182</v>
      </c>
      <c r="H2579" s="401" t="s">
        <v>9059</v>
      </c>
      <c r="I2579" s="401" t="s">
        <v>82</v>
      </c>
      <c r="J2579" s="401" t="s">
        <v>6404</v>
      </c>
      <c r="K2579" s="402" t="n">
        <v>54.9</v>
      </c>
      <c r="L2579" s="401" t="s">
        <v>6405</v>
      </c>
    </row>
    <row r="2580" customFormat="false" ht="13.5" hidden="false" customHeight="false" outlineLevel="0" collapsed="false">
      <c r="A2580" s="401" t="s">
        <v>8575</v>
      </c>
      <c r="B2580" s="401" t="s">
        <v>8576</v>
      </c>
      <c r="C2580" s="401" t="s">
        <v>9057</v>
      </c>
      <c r="D2580" s="401" t="s">
        <v>9058</v>
      </c>
      <c r="E2580" s="402"/>
      <c r="F2580" s="401"/>
      <c r="G2580" s="401" t="n">
        <v>93183</v>
      </c>
      <c r="H2580" s="401" t="s">
        <v>9060</v>
      </c>
      <c r="I2580" s="401" t="s">
        <v>82</v>
      </c>
      <c r="J2580" s="401" t="s">
        <v>6404</v>
      </c>
      <c r="K2580" s="402" t="n">
        <v>70.39</v>
      </c>
      <c r="L2580" s="401" t="s">
        <v>6405</v>
      </c>
    </row>
    <row r="2581" customFormat="false" ht="13.5" hidden="false" customHeight="false" outlineLevel="0" collapsed="false">
      <c r="A2581" s="401" t="s">
        <v>8575</v>
      </c>
      <c r="B2581" s="401" t="s">
        <v>8576</v>
      </c>
      <c r="C2581" s="401" t="s">
        <v>9057</v>
      </c>
      <c r="D2581" s="401" t="s">
        <v>9058</v>
      </c>
      <c r="E2581" s="402"/>
      <c r="F2581" s="401"/>
      <c r="G2581" s="401" t="n">
        <v>93184</v>
      </c>
      <c r="H2581" s="401" t="s">
        <v>9061</v>
      </c>
      <c r="I2581" s="401" t="s">
        <v>82</v>
      </c>
      <c r="J2581" s="401" t="s">
        <v>6404</v>
      </c>
      <c r="K2581" s="402" t="n">
        <v>40.45</v>
      </c>
      <c r="L2581" s="401" t="s">
        <v>6405</v>
      </c>
    </row>
    <row r="2582" customFormat="false" ht="13.5" hidden="false" customHeight="false" outlineLevel="0" collapsed="false">
      <c r="A2582" s="401" t="s">
        <v>8575</v>
      </c>
      <c r="B2582" s="401" t="s">
        <v>8576</v>
      </c>
      <c r="C2582" s="401" t="s">
        <v>9057</v>
      </c>
      <c r="D2582" s="401" t="s">
        <v>9058</v>
      </c>
      <c r="E2582" s="402"/>
      <c r="F2582" s="401"/>
      <c r="G2582" s="401" t="n">
        <v>93185</v>
      </c>
      <c r="H2582" s="401" t="s">
        <v>9062</v>
      </c>
      <c r="I2582" s="401" t="s">
        <v>82</v>
      </c>
      <c r="J2582" s="401" t="s">
        <v>6404</v>
      </c>
      <c r="K2582" s="402" t="n">
        <v>69.39</v>
      </c>
      <c r="L2582" s="401" t="s">
        <v>6405</v>
      </c>
    </row>
    <row r="2583" customFormat="false" ht="13.5" hidden="false" customHeight="false" outlineLevel="0" collapsed="false">
      <c r="A2583" s="401" t="s">
        <v>8575</v>
      </c>
      <c r="B2583" s="401" t="s">
        <v>8576</v>
      </c>
      <c r="C2583" s="401" t="s">
        <v>9057</v>
      </c>
      <c r="D2583" s="401" t="s">
        <v>9058</v>
      </c>
      <c r="E2583" s="402"/>
      <c r="F2583" s="401"/>
      <c r="G2583" s="401" t="n">
        <v>93186</v>
      </c>
      <c r="H2583" s="401" t="s">
        <v>9063</v>
      </c>
      <c r="I2583" s="401" t="s">
        <v>82</v>
      </c>
      <c r="J2583" s="401" t="s">
        <v>6404</v>
      </c>
      <c r="K2583" s="402" t="n">
        <v>100.27</v>
      </c>
      <c r="L2583" s="401" t="s">
        <v>6405</v>
      </c>
    </row>
    <row r="2584" customFormat="false" ht="13.5" hidden="false" customHeight="false" outlineLevel="0" collapsed="false">
      <c r="A2584" s="401" t="s">
        <v>8575</v>
      </c>
      <c r="B2584" s="401" t="s">
        <v>8576</v>
      </c>
      <c r="C2584" s="401" t="s">
        <v>9057</v>
      </c>
      <c r="D2584" s="401" t="s">
        <v>9058</v>
      </c>
      <c r="E2584" s="402"/>
      <c r="F2584" s="401"/>
      <c r="G2584" s="401" t="n">
        <v>93187</v>
      </c>
      <c r="H2584" s="401" t="s">
        <v>282</v>
      </c>
      <c r="I2584" s="401" t="s">
        <v>82</v>
      </c>
      <c r="J2584" s="401" t="s">
        <v>6404</v>
      </c>
      <c r="K2584" s="402" t="n">
        <v>115.22</v>
      </c>
      <c r="L2584" s="401" t="s">
        <v>6405</v>
      </c>
    </row>
    <row r="2585" customFormat="false" ht="13.5" hidden="false" customHeight="false" outlineLevel="0" collapsed="false">
      <c r="A2585" s="401" t="s">
        <v>8575</v>
      </c>
      <c r="B2585" s="401" t="s">
        <v>8576</v>
      </c>
      <c r="C2585" s="401" t="s">
        <v>9057</v>
      </c>
      <c r="D2585" s="401" t="s">
        <v>9058</v>
      </c>
      <c r="E2585" s="402"/>
      <c r="F2585" s="401"/>
      <c r="G2585" s="401" t="n">
        <v>93188</v>
      </c>
      <c r="H2585" s="401" t="s">
        <v>278</v>
      </c>
      <c r="I2585" s="401" t="s">
        <v>82</v>
      </c>
      <c r="J2585" s="401" t="s">
        <v>6404</v>
      </c>
      <c r="K2585" s="402" t="n">
        <v>92.79</v>
      </c>
      <c r="L2585" s="401" t="s">
        <v>6405</v>
      </c>
    </row>
    <row r="2586" customFormat="false" ht="13.5" hidden="false" customHeight="false" outlineLevel="0" collapsed="false">
      <c r="A2586" s="401" t="s">
        <v>8575</v>
      </c>
      <c r="B2586" s="401" t="s">
        <v>8576</v>
      </c>
      <c r="C2586" s="401" t="s">
        <v>9057</v>
      </c>
      <c r="D2586" s="401" t="s">
        <v>9058</v>
      </c>
      <c r="E2586" s="402"/>
      <c r="F2586" s="401"/>
      <c r="G2586" s="401" t="n">
        <v>93189</v>
      </c>
      <c r="H2586" s="401" t="s">
        <v>280</v>
      </c>
      <c r="I2586" s="401" t="s">
        <v>82</v>
      </c>
      <c r="J2586" s="401" t="s">
        <v>6404</v>
      </c>
      <c r="K2586" s="402" t="n">
        <v>116.2</v>
      </c>
      <c r="L2586" s="401" t="s">
        <v>6405</v>
      </c>
    </row>
    <row r="2587" customFormat="false" ht="13.5" hidden="false" customHeight="false" outlineLevel="0" collapsed="false">
      <c r="A2587" s="401" t="s">
        <v>8575</v>
      </c>
      <c r="B2587" s="401" t="s">
        <v>8576</v>
      </c>
      <c r="C2587" s="401" t="s">
        <v>9057</v>
      </c>
      <c r="D2587" s="401" t="s">
        <v>9058</v>
      </c>
      <c r="E2587" s="402"/>
      <c r="F2587" s="401"/>
      <c r="G2587" s="401" t="n">
        <v>93190</v>
      </c>
      <c r="H2587" s="401" t="s">
        <v>9064</v>
      </c>
      <c r="I2587" s="401" t="s">
        <v>82</v>
      </c>
      <c r="J2587" s="401" t="s">
        <v>6476</v>
      </c>
      <c r="K2587" s="402" t="n">
        <v>49.28</v>
      </c>
      <c r="L2587" s="401" t="s">
        <v>6405</v>
      </c>
    </row>
    <row r="2588" customFormat="false" ht="13.5" hidden="false" customHeight="false" outlineLevel="0" collapsed="false">
      <c r="A2588" s="401" t="s">
        <v>8575</v>
      </c>
      <c r="B2588" s="401" t="s">
        <v>8576</v>
      </c>
      <c r="C2588" s="401" t="s">
        <v>9057</v>
      </c>
      <c r="D2588" s="401" t="s">
        <v>9058</v>
      </c>
      <c r="E2588" s="402"/>
      <c r="F2588" s="401"/>
      <c r="G2588" s="401" t="n">
        <v>93191</v>
      </c>
      <c r="H2588" s="401" t="s">
        <v>9065</v>
      </c>
      <c r="I2588" s="401" t="s">
        <v>82</v>
      </c>
      <c r="J2588" s="401" t="s">
        <v>6476</v>
      </c>
      <c r="K2588" s="402" t="n">
        <v>51.66</v>
      </c>
      <c r="L2588" s="401" t="s">
        <v>6405</v>
      </c>
    </row>
    <row r="2589" customFormat="false" ht="13.5" hidden="false" customHeight="false" outlineLevel="0" collapsed="false">
      <c r="A2589" s="401" t="s">
        <v>8575</v>
      </c>
      <c r="B2589" s="401" t="s">
        <v>8576</v>
      </c>
      <c r="C2589" s="401" t="s">
        <v>9057</v>
      </c>
      <c r="D2589" s="401" t="s">
        <v>9058</v>
      </c>
      <c r="E2589" s="402"/>
      <c r="F2589" s="401"/>
      <c r="G2589" s="401" t="n">
        <v>93192</v>
      </c>
      <c r="H2589" s="401" t="s">
        <v>9066</v>
      </c>
      <c r="I2589" s="401" t="s">
        <v>82</v>
      </c>
      <c r="J2589" s="401" t="s">
        <v>6476</v>
      </c>
      <c r="K2589" s="402" t="n">
        <v>54.4</v>
      </c>
      <c r="L2589" s="401" t="s">
        <v>6405</v>
      </c>
    </row>
    <row r="2590" customFormat="false" ht="13.5" hidden="false" customHeight="false" outlineLevel="0" collapsed="false">
      <c r="A2590" s="401" t="s">
        <v>8575</v>
      </c>
      <c r="B2590" s="401" t="s">
        <v>8576</v>
      </c>
      <c r="C2590" s="401" t="s">
        <v>9057</v>
      </c>
      <c r="D2590" s="401" t="s">
        <v>9058</v>
      </c>
      <c r="E2590" s="402"/>
      <c r="F2590" s="401"/>
      <c r="G2590" s="401" t="n">
        <v>93193</v>
      </c>
      <c r="H2590" s="401" t="s">
        <v>9067</v>
      </c>
      <c r="I2590" s="401" t="s">
        <v>82</v>
      </c>
      <c r="J2590" s="401" t="s">
        <v>6476</v>
      </c>
      <c r="K2590" s="402" t="n">
        <v>52.8</v>
      </c>
      <c r="L2590" s="401" t="s">
        <v>6405</v>
      </c>
    </row>
    <row r="2591" customFormat="false" ht="13.5" hidden="false" customHeight="false" outlineLevel="0" collapsed="false">
      <c r="A2591" s="401" t="s">
        <v>8575</v>
      </c>
      <c r="B2591" s="401" t="s">
        <v>8576</v>
      </c>
      <c r="C2591" s="401" t="s">
        <v>9057</v>
      </c>
      <c r="D2591" s="401" t="s">
        <v>9058</v>
      </c>
      <c r="E2591" s="402"/>
      <c r="F2591" s="401"/>
      <c r="G2591" s="401" t="n">
        <v>93194</v>
      </c>
      <c r="H2591" s="401" t="s">
        <v>9068</v>
      </c>
      <c r="I2591" s="401" t="s">
        <v>82</v>
      </c>
      <c r="J2591" s="401" t="s">
        <v>6404</v>
      </c>
      <c r="K2591" s="402" t="n">
        <v>53.75</v>
      </c>
      <c r="L2591" s="401" t="s">
        <v>6405</v>
      </c>
    </row>
    <row r="2592" customFormat="false" ht="13.5" hidden="false" customHeight="false" outlineLevel="0" collapsed="false">
      <c r="A2592" s="401" t="s">
        <v>8575</v>
      </c>
      <c r="B2592" s="401" t="s">
        <v>8576</v>
      </c>
      <c r="C2592" s="401" t="s">
        <v>9057</v>
      </c>
      <c r="D2592" s="401" t="s">
        <v>9058</v>
      </c>
      <c r="E2592" s="402"/>
      <c r="F2592" s="401"/>
      <c r="G2592" s="401" t="n">
        <v>93195</v>
      </c>
      <c r="H2592" s="401" t="s">
        <v>9069</v>
      </c>
      <c r="I2592" s="401" t="s">
        <v>82</v>
      </c>
      <c r="J2592" s="401" t="s">
        <v>6404</v>
      </c>
      <c r="K2592" s="402" t="n">
        <v>65.71</v>
      </c>
      <c r="L2592" s="401" t="s">
        <v>6405</v>
      </c>
    </row>
    <row r="2593" customFormat="false" ht="13.5" hidden="false" customHeight="false" outlineLevel="0" collapsed="false">
      <c r="A2593" s="401" t="s">
        <v>8575</v>
      </c>
      <c r="B2593" s="401" t="s">
        <v>8576</v>
      </c>
      <c r="C2593" s="401" t="s">
        <v>9057</v>
      </c>
      <c r="D2593" s="401" t="s">
        <v>9058</v>
      </c>
      <c r="E2593" s="402"/>
      <c r="F2593" s="401"/>
      <c r="G2593" s="401" t="n">
        <v>93196</v>
      </c>
      <c r="H2593" s="401" t="s">
        <v>286</v>
      </c>
      <c r="I2593" s="401" t="s">
        <v>82</v>
      </c>
      <c r="J2593" s="401" t="s">
        <v>6404</v>
      </c>
      <c r="K2593" s="402" t="n">
        <v>97.3</v>
      </c>
      <c r="L2593" s="401" t="s">
        <v>6405</v>
      </c>
    </row>
    <row r="2594" customFormat="false" ht="13.5" hidden="false" customHeight="false" outlineLevel="0" collapsed="false">
      <c r="A2594" s="401" t="s">
        <v>8575</v>
      </c>
      <c r="B2594" s="401" t="s">
        <v>8576</v>
      </c>
      <c r="C2594" s="401" t="s">
        <v>9057</v>
      </c>
      <c r="D2594" s="401" t="s">
        <v>9058</v>
      </c>
      <c r="E2594" s="402"/>
      <c r="F2594" s="401"/>
      <c r="G2594" s="401" t="n">
        <v>93197</v>
      </c>
      <c r="H2594" s="401" t="s">
        <v>284</v>
      </c>
      <c r="I2594" s="401" t="s">
        <v>82</v>
      </c>
      <c r="J2594" s="401" t="s">
        <v>6404</v>
      </c>
      <c r="K2594" s="402" t="n">
        <v>109.45</v>
      </c>
      <c r="L2594" s="401" t="s">
        <v>6405</v>
      </c>
    </row>
    <row r="2595" customFormat="false" ht="13.5" hidden="false" customHeight="false" outlineLevel="0" collapsed="false">
      <c r="A2595" s="401" t="s">
        <v>8575</v>
      </c>
      <c r="B2595" s="401" t="s">
        <v>8576</v>
      </c>
      <c r="C2595" s="401" t="s">
        <v>9057</v>
      </c>
      <c r="D2595" s="401" t="s">
        <v>9058</v>
      </c>
      <c r="E2595" s="402"/>
      <c r="F2595" s="401"/>
      <c r="G2595" s="401" t="n">
        <v>93198</v>
      </c>
      <c r="H2595" s="401" t="s">
        <v>9070</v>
      </c>
      <c r="I2595" s="401" t="s">
        <v>82</v>
      </c>
      <c r="J2595" s="401" t="s">
        <v>6476</v>
      </c>
      <c r="K2595" s="402" t="n">
        <v>42.38</v>
      </c>
      <c r="L2595" s="401" t="s">
        <v>6405</v>
      </c>
    </row>
    <row r="2596" customFormat="false" ht="13.5" hidden="false" customHeight="false" outlineLevel="0" collapsed="false">
      <c r="A2596" s="401" t="s">
        <v>8575</v>
      </c>
      <c r="B2596" s="401" t="s">
        <v>8576</v>
      </c>
      <c r="C2596" s="401" t="s">
        <v>9057</v>
      </c>
      <c r="D2596" s="401" t="s">
        <v>9058</v>
      </c>
      <c r="E2596" s="402"/>
      <c r="F2596" s="401"/>
      <c r="G2596" s="401" t="n">
        <v>93199</v>
      </c>
      <c r="H2596" s="401" t="s">
        <v>9071</v>
      </c>
      <c r="I2596" s="401" t="s">
        <v>82</v>
      </c>
      <c r="J2596" s="401" t="s">
        <v>6476</v>
      </c>
      <c r="K2596" s="402" t="n">
        <v>41.81</v>
      </c>
      <c r="L2596" s="401" t="s">
        <v>6405</v>
      </c>
    </row>
    <row r="2597" customFormat="false" ht="13.5" hidden="false" customHeight="false" outlineLevel="0" collapsed="false">
      <c r="A2597" s="401" t="s">
        <v>8575</v>
      </c>
      <c r="B2597" s="401" t="s">
        <v>8576</v>
      </c>
      <c r="C2597" s="401" t="s">
        <v>9057</v>
      </c>
      <c r="D2597" s="401" t="s">
        <v>9058</v>
      </c>
      <c r="E2597" s="402"/>
      <c r="F2597" s="401"/>
      <c r="G2597" s="401" t="n">
        <v>93200</v>
      </c>
      <c r="H2597" s="401" t="s">
        <v>9072</v>
      </c>
      <c r="I2597" s="401" t="s">
        <v>82</v>
      </c>
      <c r="J2597" s="401" t="s">
        <v>6476</v>
      </c>
      <c r="K2597" s="402" t="n">
        <v>3.45</v>
      </c>
      <c r="L2597" s="401" t="s">
        <v>6405</v>
      </c>
    </row>
    <row r="2598" customFormat="false" ht="13.5" hidden="false" customHeight="false" outlineLevel="0" collapsed="false">
      <c r="A2598" s="401" t="s">
        <v>8575</v>
      </c>
      <c r="B2598" s="401" t="s">
        <v>8576</v>
      </c>
      <c r="C2598" s="401" t="s">
        <v>9057</v>
      </c>
      <c r="D2598" s="401" t="s">
        <v>9058</v>
      </c>
      <c r="E2598" s="402"/>
      <c r="F2598" s="401"/>
      <c r="G2598" s="401" t="n">
        <v>93201</v>
      </c>
      <c r="H2598" s="401" t="s">
        <v>288</v>
      </c>
      <c r="I2598" s="401" t="s">
        <v>82</v>
      </c>
      <c r="J2598" s="401" t="s">
        <v>6476</v>
      </c>
      <c r="K2598" s="402" t="n">
        <v>6.67</v>
      </c>
      <c r="L2598" s="401" t="s">
        <v>6405</v>
      </c>
    </row>
    <row r="2599" customFormat="false" ht="13.5" hidden="false" customHeight="false" outlineLevel="0" collapsed="false">
      <c r="A2599" s="401" t="s">
        <v>8575</v>
      </c>
      <c r="B2599" s="401" t="s">
        <v>8576</v>
      </c>
      <c r="C2599" s="401" t="s">
        <v>9057</v>
      </c>
      <c r="D2599" s="401" t="s">
        <v>9058</v>
      </c>
      <c r="E2599" s="402"/>
      <c r="F2599" s="401"/>
      <c r="G2599" s="401" t="n">
        <v>93202</v>
      </c>
      <c r="H2599" s="401" t="s">
        <v>9073</v>
      </c>
      <c r="I2599" s="401" t="s">
        <v>82</v>
      </c>
      <c r="J2599" s="401" t="s">
        <v>6476</v>
      </c>
      <c r="K2599" s="402" t="n">
        <v>27.18</v>
      </c>
      <c r="L2599" s="401" t="s">
        <v>6405</v>
      </c>
    </row>
    <row r="2600" customFormat="false" ht="13.5" hidden="false" customHeight="false" outlineLevel="0" collapsed="false">
      <c r="A2600" s="401" t="s">
        <v>8575</v>
      </c>
      <c r="B2600" s="401" t="s">
        <v>8576</v>
      </c>
      <c r="C2600" s="401" t="s">
        <v>9057</v>
      </c>
      <c r="D2600" s="401" t="s">
        <v>9058</v>
      </c>
      <c r="E2600" s="402"/>
      <c r="F2600" s="401"/>
      <c r="G2600" s="401" t="n">
        <v>93203</v>
      </c>
      <c r="H2600" s="401" t="s">
        <v>9074</v>
      </c>
      <c r="I2600" s="401" t="s">
        <v>82</v>
      </c>
      <c r="J2600" s="401" t="s">
        <v>6979</v>
      </c>
      <c r="K2600" s="402" t="n">
        <v>15.85</v>
      </c>
      <c r="L2600" s="401" t="s">
        <v>6405</v>
      </c>
    </row>
    <row r="2601" customFormat="false" ht="13.5" hidden="false" customHeight="false" outlineLevel="0" collapsed="false">
      <c r="A2601" s="401" t="s">
        <v>8575</v>
      </c>
      <c r="B2601" s="401" t="s">
        <v>8576</v>
      </c>
      <c r="C2601" s="401" t="s">
        <v>9057</v>
      </c>
      <c r="D2601" s="401" t="s">
        <v>9058</v>
      </c>
      <c r="E2601" s="402"/>
      <c r="F2601" s="401"/>
      <c r="G2601" s="401" t="n">
        <v>93204</v>
      </c>
      <c r="H2601" s="401" t="s">
        <v>9075</v>
      </c>
      <c r="I2601" s="401" t="s">
        <v>82</v>
      </c>
      <c r="J2601" s="401" t="s">
        <v>6404</v>
      </c>
      <c r="K2601" s="402" t="n">
        <v>70.7</v>
      </c>
      <c r="L2601" s="401" t="s">
        <v>6405</v>
      </c>
    </row>
    <row r="2602" customFormat="false" ht="13.5" hidden="false" customHeight="false" outlineLevel="0" collapsed="false">
      <c r="A2602" s="401" t="s">
        <v>8575</v>
      </c>
      <c r="B2602" s="401" t="s">
        <v>8576</v>
      </c>
      <c r="C2602" s="401" t="s">
        <v>9057</v>
      </c>
      <c r="D2602" s="401" t="s">
        <v>9058</v>
      </c>
      <c r="E2602" s="402"/>
      <c r="F2602" s="401"/>
      <c r="G2602" s="401" t="n">
        <v>93205</v>
      </c>
      <c r="H2602" s="401" t="s">
        <v>9076</v>
      </c>
      <c r="I2602" s="401" t="s">
        <v>82</v>
      </c>
      <c r="J2602" s="401" t="s">
        <v>6476</v>
      </c>
      <c r="K2602" s="402" t="n">
        <v>41.03</v>
      </c>
      <c r="L2602" s="401" t="s">
        <v>6405</v>
      </c>
    </row>
    <row r="2603" customFormat="false" ht="13.5" hidden="false" customHeight="false" outlineLevel="0" collapsed="false">
      <c r="A2603" s="401" t="s">
        <v>8575</v>
      </c>
      <c r="B2603" s="401" t="s">
        <v>8576</v>
      </c>
      <c r="C2603" s="401" t="s">
        <v>9077</v>
      </c>
      <c r="D2603" s="401" t="s">
        <v>9078</v>
      </c>
      <c r="E2603" s="402"/>
      <c r="F2603" s="401"/>
      <c r="G2603" s="401" t="n">
        <v>95952</v>
      </c>
      <c r="H2603" s="401" t="s">
        <v>9079</v>
      </c>
      <c r="I2603" s="401" t="s">
        <v>122</v>
      </c>
      <c r="J2603" s="401" t="s">
        <v>6404</v>
      </c>
      <c r="K2603" s="402" t="n">
        <v>2374.66</v>
      </c>
      <c r="L2603" s="401" t="s">
        <v>6405</v>
      </c>
    </row>
    <row r="2604" customFormat="false" ht="13.5" hidden="false" customHeight="false" outlineLevel="0" collapsed="false">
      <c r="A2604" s="401" t="s">
        <v>8575</v>
      </c>
      <c r="B2604" s="401" t="s">
        <v>8576</v>
      </c>
      <c r="C2604" s="401" t="s">
        <v>9077</v>
      </c>
      <c r="D2604" s="401" t="s">
        <v>9078</v>
      </c>
      <c r="E2604" s="402"/>
      <c r="F2604" s="401"/>
      <c r="G2604" s="401" t="n">
        <v>95953</v>
      </c>
      <c r="H2604" s="401" t="s">
        <v>9080</v>
      </c>
      <c r="I2604" s="401" t="s">
        <v>122</v>
      </c>
      <c r="J2604" s="401" t="s">
        <v>6404</v>
      </c>
      <c r="K2604" s="402" t="n">
        <v>3857.36</v>
      </c>
      <c r="L2604" s="401" t="s">
        <v>6405</v>
      </c>
    </row>
    <row r="2605" customFormat="false" ht="13.5" hidden="false" customHeight="false" outlineLevel="0" collapsed="false">
      <c r="A2605" s="401" t="s">
        <v>8575</v>
      </c>
      <c r="B2605" s="401" t="s">
        <v>8576</v>
      </c>
      <c r="C2605" s="401" t="s">
        <v>9077</v>
      </c>
      <c r="D2605" s="401" t="s">
        <v>9078</v>
      </c>
      <c r="E2605" s="402"/>
      <c r="F2605" s="401"/>
      <c r="G2605" s="401" t="n">
        <v>95954</v>
      </c>
      <c r="H2605" s="401" t="s">
        <v>9081</v>
      </c>
      <c r="I2605" s="401" t="s">
        <v>122</v>
      </c>
      <c r="J2605" s="401" t="s">
        <v>6404</v>
      </c>
      <c r="K2605" s="402" t="n">
        <v>2694.95</v>
      </c>
      <c r="L2605" s="401" t="s">
        <v>6405</v>
      </c>
    </row>
    <row r="2606" customFormat="false" ht="13.5" hidden="false" customHeight="false" outlineLevel="0" collapsed="false">
      <c r="A2606" s="401" t="s">
        <v>8575</v>
      </c>
      <c r="B2606" s="401" t="s">
        <v>8576</v>
      </c>
      <c r="C2606" s="401" t="s">
        <v>9077</v>
      </c>
      <c r="D2606" s="401" t="s">
        <v>9078</v>
      </c>
      <c r="E2606" s="402"/>
      <c r="F2606" s="401"/>
      <c r="G2606" s="401" t="n">
        <v>95955</v>
      </c>
      <c r="H2606" s="401" t="s">
        <v>9082</v>
      </c>
      <c r="I2606" s="401" t="s">
        <v>122</v>
      </c>
      <c r="J2606" s="401" t="s">
        <v>6404</v>
      </c>
      <c r="K2606" s="402" t="n">
        <v>3428.07</v>
      </c>
      <c r="L2606" s="401" t="s">
        <v>6405</v>
      </c>
    </row>
    <row r="2607" customFormat="false" ht="13.5" hidden="false" customHeight="false" outlineLevel="0" collapsed="false">
      <c r="A2607" s="401" t="s">
        <v>8575</v>
      </c>
      <c r="B2607" s="401" t="s">
        <v>8576</v>
      </c>
      <c r="C2607" s="401" t="s">
        <v>9077</v>
      </c>
      <c r="D2607" s="401" t="s">
        <v>9078</v>
      </c>
      <c r="E2607" s="402"/>
      <c r="F2607" s="401"/>
      <c r="G2607" s="401" t="n">
        <v>95956</v>
      </c>
      <c r="H2607" s="401" t="s">
        <v>9083</v>
      </c>
      <c r="I2607" s="401" t="s">
        <v>122</v>
      </c>
      <c r="J2607" s="401" t="s">
        <v>6404</v>
      </c>
      <c r="K2607" s="402" t="n">
        <v>2649.68</v>
      </c>
      <c r="L2607" s="401" t="s">
        <v>6405</v>
      </c>
    </row>
    <row r="2608" customFormat="false" ht="13.5" hidden="false" customHeight="false" outlineLevel="0" collapsed="false">
      <c r="A2608" s="401" t="s">
        <v>8575</v>
      </c>
      <c r="B2608" s="401" t="s">
        <v>8576</v>
      </c>
      <c r="C2608" s="401" t="s">
        <v>9077</v>
      </c>
      <c r="D2608" s="401" t="s">
        <v>9078</v>
      </c>
      <c r="E2608" s="402"/>
      <c r="F2608" s="401"/>
      <c r="G2608" s="401" t="n">
        <v>95957</v>
      </c>
      <c r="H2608" s="401" t="s">
        <v>9084</v>
      </c>
      <c r="I2608" s="401" t="s">
        <v>122</v>
      </c>
      <c r="J2608" s="401" t="s">
        <v>6404</v>
      </c>
      <c r="K2608" s="402" t="n">
        <v>3437.82</v>
      </c>
      <c r="L2608" s="401" t="s">
        <v>6405</v>
      </c>
    </row>
    <row r="2609" customFormat="false" ht="13.5" hidden="false" customHeight="false" outlineLevel="0" collapsed="false">
      <c r="A2609" s="401" t="s">
        <v>8575</v>
      </c>
      <c r="B2609" s="401" t="s">
        <v>8576</v>
      </c>
      <c r="C2609" s="401" t="s">
        <v>9077</v>
      </c>
      <c r="D2609" s="401" t="s">
        <v>9078</v>
      </c>
      <c r="E2609" s="402"/>
      <c r="F2609" s="401"/>
      <c r="G2609" s="401" t="n">
        <v>95969</v>
      </c>
      <c r="H2609" s="401" t="s">
        <v>9085</v>
      </c>
      <c r="I2609" s="401" t="s">
        <v>122</v>
      </c>
      <c r="J2609" s="401" t="s">
        <v>6404</v>
      </c>
      <c r="K2609" s="402" t="n">
        <v>3382.71</v>
      </c>
      <c r="L2609" s="401" t="s">
        <v>6405</v>
      </c>
    </row>
    <row r="2610" customFormat="false" ht="13.5" hidden="false" customHeight="false" outlineLevel="0" collapsed="false">
      <c r="A2610" s="401" t="s">
        <v>8575</v>
      </c>
      <c r="B2610" s="401" t="s">
        <v>8576</v>
      </c>
      <c r="C2610" s="401" t="s">
        <v>9077</v>
      </c>
      <c r="D2610" s="401" t="s">
        <v>9078</v>
      </c>
      <c r="E2610" s="402"/>
      <c r="F2610" s="401"/>
      <c r="G2610" s="401" t="n">
        <v>97733</v>
      </c>
      <c r="H2610" s="401" t="s">
        <v>9086</v>
      </c>
      <c r="I2610" s="401" t="s">
        <v>122</v>
      </c>
      <c r="J2610" s="401" t="s">
        <v>6404</v>
      </c>
      <c r="K2610" s="402" t="n">
        <v>3402.76</v>
      </c>
      <c r="L2610" s="401" t="s">
        <v>6405</v>
      </c>
    </row>
    <row r="2611" customFormat="false" ht="13.5" hidden="false" customHeight="false" outlineLevel="0" collapsed="false">
      <c r="A2611" s="401" t="s">
        <v>8575</v>
      </c>
      <c r="B2611" s="401" t="s">
        <v>8576</v>
      </c>
      <c r="C2611" s="401" t="s">
        <v>9077</v>
      </c>
      <c r="D2611" s="401" t="s">
        <v>9078</v>
      </c>
      <c r="E2611" s="402"/>
      <c r="F2611" s="401"/>
      <c r="G2611" s="401" t="n">
        <v>97734</v>
      </c>
      <c r="H2611" s="401" t="s">
        <v>9087</v>
      </c>
      <c r="I2611" s="401" t="s">
        <v>122</v>
      </c>
      <c r="J2611" s="401" t="s">
        <v>6404</v>
      </c>
      <c r="K2611" s="402" t="n">
        <v>2957.07</v>
      </c>
      <c r="L2611" s="401" t="s">
        <v>6405</v>
      </c>
    </row>
    <row r="2612" customFormat="false" ht="13.5" hidden="false" customHeight="false" outlineLevel="0" collapsed="false">
      <c r="A2612" s="401" t="s">
        <v>8575</v>
      </c>
      <c r="B2612" s="401" t="s">
        <v>8576</v>
      </c>
      <c r="C2612" s="401" t="s">
        <v>9077</v>
      </c>
      <c r="D2612" s="401" t="s">
        <v>9078</v>
      </c>
      <c r="E2612" s="402"/>
      <c r="F2612" s="401"/>
      <c r="G2612" s="401" t="n">
        <v>97735</v>
      </c>
      <c r="H2612" s="401" t="s">
        <v>9088</v>
      </c>
      <c r="I2612" s="401" t="s">
        <v>122</v>
      </c>
      <c r="J2612" s="401" t="s">
        <v>6404</v>
      </c>
      <c r="K2612" s="402" t="n">
        <v>2469.74</v>
      </c>
      <c r="L2612" s="401" t="s">
        <v>6405</v>
      </c>
    </row>
    <row r="2613" customFormat="false" ht="13.5" hidden="false" customHeight="false" outlineLevel="0" collapsed="false">
      <c r="A2613" s="401" t="s">
        <v>8575</v>
      </c>
      <c r="B2613" s="401" t="s">
        <v>8576</v>
      </c>
      <c r="C2613" s="401" t="s">
        <v>9077</v>
      </c>
      <c r="D2613" s="401" t="s">
        <v>9078</v>
      </c>
      <c r="E2613" s="402"/>
      <c r="F2613" s="401"/>
      <c r="G2613" s="401" t="n">
        <v>97736</v>
      </c>
      <c r="H2613" s="401" t="s">
        <v>9089</v>
      </c>
      <c r="I2613" s="401" t="s">
        <v>122</v>
      </c>
      <c r="J2613" s="401" t="s">
        <v>6404</v>
      </c>
      <c r="K2613" s="402" t="n">
        <v>1588.4</v>
      </c>
      <c r="L2613" s="401" t="s">
        <v>6405</v>
      </c>
    </row>
    <row r="2614" customFormat="false" ht="13.5" hidden="false" customHeight="false" outlineLevel="0" collapsed="false">
      <c r="A2614" s="401" t="s">
        <v>8575</v>
      </c>
      <c r="B2614" s="401" t="s">
        <v>8576</v>
      </c>
      <c r="C2614" s="401" t="s">
        <v>9077</v>
      </c>
      <c r="D2614" s="401" t="s">
        <v>9078</v>
      </c>
      <c r="E2614" s="402"/>
      <c r="F2614" s="401"/>
      <c r="G2614" s="401" t="n">
        <v>97737</v>
      </c>
      <c r="H2614" s="401" t="s">
        <v>9090</v>
      </c>
      <c r="I2614" s="401" t="s">
        <v>122</v>
      </c>
      <c r="J2614" s="401" t="s">
        <v>6404</v>
      </c>
      <c r="K2614" s="402" t="n">
        <v>3339.47</v>
      </c>
      <c r="L2614" s="401" t="s">
        <v>6405</v>
      </c>
    </row>
    <row r="2615" customFormat="false" ht="13.5" hidden="false" customHeight="false" outlineLevel="0" collapsed="false">
      <c r="A2615" s="401" t="s">
        <v>8575</v>
      </c>
      <c r="B2615" s="401" t="s">
        <v>8576</v>
      </c>
      <c r="C2615" s="401" t="s">
        <v>9077</v>
      </c>
      <c r="D2615" s="401" t="s">
        <v>9078</v>
      </c>
      <c r="E2615" s="402"/>
      <c r="F2615" s="401"/>
      <c r="G2615" s="401" t="n">
        <v>97738</v>
      </c>
      <c r="H2615" s="401" t="s">
        <v>9091</v>
      </c>
      <c r="I2615" s="401" t="s">
        <v>122</v>
      </c>
      <c r="J2615" s="401" t="s">
        <v>6404</v>
      </c>
      <c r="K2615" s="402" t="n">
        <v>5391.05</v>
      </c>
      <c r="L2615" s="401" t="s">
        <v>6405</v>
      </c>
    </row>
    <row r="2616" customFormat="false" ht="13.5" hidden="false" customHeight="false" outlineLevel="0" collapsed="false">
      <c r="A2616" s="401" t="s">
        <v>8575</v>
      </c>
      <c r="B2616" s="401" t="s">
        <v>8576</v>
      </c>
      <c r="C2616" s="401" t="s">
        <v>9077</v>
      </c>
      <c r="D2616" s="401" t="s">
        <v>9078</v>
      </c>
      <c r="E2616" s="402"/>
      <c r="F2616" s="401"/>
      <c r="G2616" s="401" t="n">
        <v>97739</v>
      </c>
      <c r="H2616" s="401" t="s">
        <v>9092</v>
      </c>
      <c r="I2616" s="401" t="s">
        <v>122</v>
      </c>
      <c r="J2616" s="401" t="s">
        <v>6404</v>
      </c>
      <c r="K2616" s="402" t="n">
        <v>2978.9</v>
      </c>
      <c r="L2616" s="401" t="s">
        <v>6405</v>
      </c>
    </row>
    <row r="2617" customFormat="false" ht="13.5" hidden="false" customHeight="false" outlineLevel="0" collapsed="false">
      <c r="A2617" s="401" t="s">
        <v>8575</v>
      </c>
      <c r="B2617" s="401" t="s">
        <v>8576</v>
      </c>
      <c r="C2617" s="401" t="s">
        <v>9077</v>
      </c>
      <c r="D2617" s="401" t="s">
        <v>9078</v>
      </c>
      <c r="E2617" s="402"/>
      <c r="F2617" s="401"/>
      <c r="G2617" s="401" t="n">
        <v>97740</v>
      </c>
      <c r="H2617" s="401" t="s">
        <v>9093</v>
      </c>
      <c r="I2617" s="401" t="s">
        <v>122</v>
      </c>
      <c r="J2617" s="401" t="s">
        <v>6404</v>
      </c>
      <c r="K2617" s="402" t="n">
        <v>2201.68</v>
      </c>
      <c r="L2617" s="401" t="s">
        <v>6405</v>
      </c>
    </row>
    <row r="2618" customFormat="false" ht="13.5" hidden="false" customHeight="false" outlineLevel="0" collapsed="false">
      <c r="A2618" s="401" t="s">
        <v>8575</v>
      </c>
      <c r="B2618" s="401" t="s">
        <v>8576</v>
      </c>
      <c r="C2618" s="401" t="s">
        <v>9077</v>
      </c>
      <c r="D2618" s="401" t="s">
        <v>9078</v>
      </c>
      <c r="E2618" s="402"/>
      <c r="F2618" s="401"/>
      <c r="G2618" s="401" t="n">
        <v>98615</v>
      </c>
      <c r="H2618" s="401" t="s">
        <v>9094</v>
      </c>
      <c r="I2618" s="401" t="s">
        <v>99</v>
      </c>
      <c r="J2618" s="401" t="s">
        <v>6404</v>
      </c>
      <c r="K2618" s="402" t="n">
        <v>139.61</v>
      </c>
      <c r="L2618" s="401" t="s">
        <v>6405</v>
      </c>
    </row>
    <row r="2619" customFormat="false" ht="13.5" hidden="false" customHeight="false" outlineLevel="0" collapsed="false">
      <c r="A2619" s="401" t="s">
        <v>8575</v>
      </c>
      <c r="B2619" s="401" t="s">
        <v>8576</v>
      </c>
      <c r="C2619" s="401" t="s">
        <v>9077</v>
      </c>
      <c r="D2619" s="401" t="s">
        <v>9078</v>
      </c>
      <c r="E2619" s="402"/>
      <c r="F2619" s="401"/>
      <c r="G2619" s="401" t="n">
        <v>98616</v>
      </c>
      <c r="H2619" s="401" t="s">
        <v>9095</v>
      </c>
      <c r="I2619" s="401" t="s">
        <v>99</v>
      </c>
      <c r="J2619" s="401" t="s">
        <v>6404</v>
      </c>
      <c r="K2619" s="402" t="n">
        <v>107.43</v>
      </c>
      <c r="L2619" s="401" t="s">
        <v>6405</v>
      </c>
    </row>
    <row r="2620" customFormat="false" ht="13.5" hidden="false" customHeight="false" outlineLevel="0" collapsed="false">
      <c r="A2620" s="401" t="s">
        <v>8575</v>
      </c>
      <c r="B2620" s="401" t="s">
        <v>8576</v>
      </c>
      <c r="C2620" s="401" t="s">
        <v>9077</v>
      </c>
      <c r="D2620" s="401" t="s">
        <v>9078</v>
      </c>
      <c r="E2620" s="402"/>
      <c r="F2620" s="401"/>
      <c r="G2620" s="401" t="n">
        <v>98617</v>
      </c>
      <c r="H2620" s="401" t="s">
        <v>9096</v>
      </c>
      <c r="I2620" s="401" t="s">
        <v>99</v>
      </c>
      <c r="J2620" s="401" t="s">
        <v>6404</v>
      </c>
      <c r="K2620" s="402" t="n">
        <v>99.08</v>
      </c>
      <c r="L2620" s="401" t="s">
        <v>6405</v>
      </c>
    </row>
    <row r="2621" customFormat="false" ht="13.5" hidden="false" customHeight="false" outlineLevel="0" collapsed="false">
      <c r="A2621" s="401" t="s">
        <v>8575</v>
      </c>
      <c r="B2621" s="401" t="s">
        <v>8576</v>
      </c>
      <c r="C2621" s="401" t="s">
        <v>9077</v>
      </c>
      <c r="D2621" s="401" t="s">
        <v>9078</v>
      </c>
      <c r="E2621" s="402"/>
      <c r="F2621" s="401"/>
      <c r="G2621" s="401" t="n">
        <v>98618</v>
      </c>
      <c r="H2621" s="401" t="s">
        <v>9097</v>
      </c>
      <c r="I2621" s="401" t="s">
        <v>99</v>
      </c>
      <c r="J2621" s="401" t="s">
        <v>6404</v>
      </c>
      <c r="K2621" s="402" t="n">
        <v>136.09</v>
      </c>
      <c r="L2621" s="401" t="s">
        <v>6405</v>
      </c>
    </row>
    <row r="2622" customFormat="false" ht="13.5" hidden="false" customHeight="false" outlineLevel="0" collapsed="false">
      <c r="A2622" s="401" t="s">
        <v>8575</v>
      </c>
      <c r="B2622" s="401" t="s">
        <v>8576</v>
      </c>
      <c r="C2622" s="401" t="s">
        <v>9077</v>
      </c>
      <c r="D2622" s="401" t="s">
        <v>9078</v>
      </c>
      <c r="E2622" s="402"/>
      <c r="F2622" s="401"/>
      <c r="G2622" s="401" t="n">
        <v>98619</v>
      </c>
      <c r="H2622" s="401" t="s">
        <v>9098</v>
      </c>
      <c r="I2622" s="401" t="s">
        <v>99</v>
      </c>
      <c r="J2622" s="401" t="s">
        <v>6404</v>
      </c>
      <c r="K2622" s="402" t="n">
        <v>123.46</v>
      </c>
      <c r="L2622" s="401" t="s">
        <v>6405</v>
      </c>
    </row>
    <row r="2623" customFormat="false" ht="13.5" hidden="false" customHeight="false" outlineLevel="0" collapsed="false">
      <c r="A2623" s="401" t="s">
        <v>8575</v>
      </c>
      <c r="B2623" s="401" t="s">
        <v>8576</v>
      </c>
      <c r="C2623" s="401" t="s">
        <v>9077</v>
      </c>
      <c r="D2623" s="401" t="s">
        <v>9078</v>
      </c>
      <c r="E2623" s="402"/>
      <c r="F2623" s="401"/>
      <c r="G2623" s="401" t="n">
        <v>98620</v>
      </c>
      <c r="H2623" s="401" t="s">
        <v>9099</v>
      </c>
      <c r="I2623" s="401" t="s">
        <v>99</v>
      </c>
      <c r="J2623" s="401" t="s">
        <v>6404</v>
      </c>
      <c r="K2623" s="402" t="n">
        <v>117.07</v>
      </c>
      <c r="L2623" s="401" t="s">
        <v>6405</v>
      </c>
    </row>
    <row r="2624" customFormat="false" ht="13.5" hidden="false" customHeight="false" outlineLevel="0" collapsed="false">
      <c r="A2624" s="401" t="s">
        <v>8575</v>
      </c>
      <c r="B2624" s="401" t="s">
        <v>8576</v>
      </c>
      <c r="C2624" s="401" t="s">
        <v>9077</v>
      </c>
      <c r="D2624" s="401" t="s">
        <v>9078</v>
      </c>
      <c r="E2624" s="402"/>
      <c r="F2624" s="401"/>
      <c r="G2624" s="401" t="n">
        <v>98621</v>
      </c>
      <c r="H2624" s="401" t="s">
        <v>9100</v>
      </c>
      <c r="I2624" s="401" t="s">
        <v>99</v>
      </c>
      <c r="J2624" s="401" t="s">
        <v>6404</v>
      </c>
      <c r="K2624" s="402" t="n">
        <v>153.89</v>
      </c>
      <c r="L2624" s="401" t="s">
        <v>6405</v>
      </c>
    </row>
    <row r="2625" customFormat="false" ht="13.5" hidden="false" customHeight="false" outlineLevel="0" collapsed="false">
      <c r="A2625" s="401" t="s">
        <v>8575</v>
      </c>
      <c r="B2625" s="401" t="s">
        <v>8576</v>
      </c>
      <c r="C2625" s="401" t="s">
        <v>9077</v>
      </c>
      <c r="D2625" s="401" t="s">
        <v>9078</v>
      </c>
      <c r="E2625" s="402"/>
      <c r="F2625" s="401"/>
      <c r="G2625" s="401" t="n">
        <v>98622</v>
      </c>
      <c r="H2625" s="401" t="s">
        <v>9101</v>
      </c>
      <c r="I2625" s="401" t="s">
        <v>99</v>
      </c>
      <c r="J2625" s="401" t="s">
        <v>6404</v>
      </c>
      <c r="K2625" s="402" t="n">
        <v>143.73</v>
      </c>
      <c r="L2625" s="401" t="s">
        <v>6405</v>
      </c>
    </row>
    <row r="2626" customFormat="false" ht="13.5" hidden="false" customHeight="false" outlineLevel="0" collapsed="false">
      <c r="A2626" s="401" t="s">
        <v>8575</v>
      </c>
      <c r="B2626" s="401" t="s">
        <v>8576</v>
      </c>
      <c r="C2626" s="401" t="s">
        <v>9077</v>
      </c>
      <c r="D2626" s="401" t="s">
        <v>9078</v>
      </c>
      <c r="E2626" s="402"/>
      <c r="F2626" s="401"/>
      <c r="G2626" s="401" t="n">
        <v>98623</v>
      </c>
      <c r="H2626" s="401" t="s">
        <v>9102</v>
      </c>
      <c r="I2626" s="401" t="s">
        <v>99</v>
      </c>
      <c r="J2626" s="401" t="s">
        <v>6404</v>
      </c>
      <c r="K2626" s="402" t="n">
        <v>138.55</v>
      </c>
      <c r="L2626" s="401" t="s">
        <v>6405</v>
      </c>
    </row>
    <row r="2627" customFormat="false" ht="13.5" hidden="false" customHeight="false" outlineLevel="0" collapsed="false">
      <c r="A2627" s="401" t="s">
        <v>8575</v>
      </c>
      <c r="B2627" s="401" t="s">
        <v>8576</v>
      </c>
      <c r="C2627" s="401" t="s">
        <v>9077</v>
      </c>
      <c r="D2627" s="401" t="s">
        <v>9078</v>
      </c>
      <c r="E2627" s="402"/>
      <c r="F2627" s="401"/>
      <c r="G2627" s="401" t="n">
        <v>98624</v>
      </c>
      <c r="H2627" s="401" t="s">
        <v>9103</v>
      </c>
      <c r="I2627" s="401" t="s">
        <v>99</v>
      </c>
      <c r="J2627" s="401" t="s">
        <v>6404</v>
      </c>
      <c r="K2627" s="402" t="n">
        <v>173.24</v>
      </c>
      <c r="L2627" s="401" t="s">
        <v>6405</v>
      </c>
    </row>
    <row r="2628" customFormat="false" ht="13.5" hidden="false" customHeight="false" outlineLevel="0" collapsed="false">
      <c r="A2628" s="401" t="s">
        <v>8575</v>
      </c>
      <c r="B2628" s="401" t="s">
        <v>8576</v>
      </c>
      <c r="C2628" s="401" t="s">
        <v>9077</v>
      </c>
      <c r="D2628" s="401" t="s">
        <v>9078</v>
      </c>
      <c r="E2628" s="402"/>
      <c r="F2628" s="401"/>
      <c r="G2628" s="401" t="n">
        <v>98625</v>
      </c>
      <c r="H2628" s="401" t="s">
        <v>9104</v>
      </c>
      <c r="I2628" s="401" t="s">
        <v>99</v>
      </c>
      <c r="J2628" s="401" t="s">
        <v>6404</v>
      </c>
      <c r="K2628" s="402" t="n">
        <v>164.66</v>
      </c>
      <c r="L2628" s="401" t="s">
        <v>6405</v>
      </c>
    </row>
    <row r="2629" customFormat="false" ht="13.5" hidden="false" customHeight="false" outlineLevel="0" collapsed="false">
      <c r="A2629" s="401" t="s">
        <v>8575</v>
      </c>
      <c r="B2629" s="401" t="s">
        <v>8576</v>
      </c>
      <c r="C2629" s="401" t="s">
        <v>9077</v>
      </c>
      <c r="D2629" s="401" t="s">
        <v>9078</v>
      </c>
      <c r="E2629" s="402"/>
      <c r="F2629" s="401"/>
      <c r="G2629" s="401" t="n">
        <v>98626</v>
      </c>
      <c r="H2629" s="401" t="s">
        <v>9105</v>
      </c>
      <c r="I2629" s="401" t="s">
        <v>99</v>
      </c>
      <c r="J2629" s="401" t="s">
        <v>6404</v>
      </c>
      <c r="K2629" s="402" t="n">
        <v>160.25</v>
      </c>
      <c r="L2629" s="401" t="s">
        <v>6405</v>
      </c>
    </row>
    <row r="2630" customFormat="false" ht="13.5" hidden="false" customHeight="false" outlineLevel="0" collapsed="false">
      <c r="A2630" s="401" t="s">
        <v>8575</v>
      </c>
      <c r="B2630" s="401" t="s">
        <v>8576</v>
      </c>
      <c r="C2630" s="401" t="s">
        <v>9077</v>
      </c>
      <c r="D2630" s="401" t="s">
        <v>9078</v>
      </c>
      <c r="E2630" s="402"/>
      <c r="F2630" s="401"/>
      <c r="G2630" s="401" t="n">
        <v>98655</v>
      </c>
      <c r="H2630" s="401" t="s">
        <v>9106</v>
      </c>
      <c r="I2630" s="401" t="s">
        <v>82</v>
      </c>
      <c r="J2630" s="401" t="s">
        <v>6404</v>
      </c>
      <c r="K2630" s="402" t="n">
        <v>706.39</v>
      </c>
      <c r="L2630" s="401" t="s">
        <v>6405</v>
      </c>
    </row>
    <row r="2631" customFormat="false" ht="13.5" hidden="false" customHeight="false" outlineLevel="0" collapsed="false">
      <c r="A2631" s="401" t="s">
        <v>8575</v>
      </c>
      <c r="B2631" s="401" t="s">
        <v>8576</v>
      </c>
      <c r="C2631" s="401" t="s">
        <v>9077</v>
      </c>
      <c r="D2631" s="401" t="s">
        <v>9078</v>
      </c>
      <c r="E2631" s="402"/>
      <c r="F2631" s="401"/>
      <c r="G2631" s="401" t="n">
        <v>98656</v>
      </c>
      <c r="H2631" s="401" t="s">
        <v>9107</v>
      </c>
      <c r="I2631" s="401" t="s">
        <v>82</v>
      </c>
      <c r="J2631" s="401" t="s">
        <v>6404</v>
      </c>
      <c r="K2631" s="402" t="n">
        <v>717</v>
      </c>
      <c r="L2631" s="401" t="s">
        <v>6405</v>
      </c>
    </row>
    <row r="2632" customFormat="false" ht="13.5" hidden="false" customHeight="false" outlineLevel="0" collapsed="false">
      <c r="A2632" s="401" t="s">
        <v>8575</v>
      </c>
      <c r="B2632" s="401" t="s">
        <v>8576</v>
      </c>
      <c r="C2632" s="401" t="s">
        <v>9077</v>
      </c>
      <c r="D2632" s="401" t="s">
        <v>9078</v>
      </c>
      <c r="E2632" s="402"/>
      <c r="F2632" s="401"/>
      <c r="G2632" s="401" t="n">
        <v>98657</v>
      </c>
      <c r="H2632" s="401" t="s">
        <v>9108</v>
      </c>
      <c r="I2632" s="401" t="s">
        <v>82</v>
      </c>
      <c r="J2632" s="401" t="s">
        <v>6404</v>
      </c>
      <c r="K2632" s="402" t="n">
        <v>727.6</v>
      </c>
      <c r="L2632" s="401" t="s">
        <v>6405</v>
      </c>
    </row>
    <row r="2633" customFormat="false" ht="13.5" hidden="false" customHeight="false" outlineLevel="0" collapsed="false">
      <c r="A2633" s="401" t="s">
        <v>8575</v>
      </c>
      <c r="B2633" s="401" t="s">
        <v>8576</v>
      </c>
      <c r="C2633" s="401" t="s">
        <v>9077</v>
      </c>
      <c r="D2633" s="401" t="s">
        <v>9078</v>
      </c>
      <c r="E2633" s="402"/>
      <c r="F2633" s="401"/>
      <c r="G2633" s="401" t="n">
        <v>98658</v>
      </c>
      <c r="H2633" s="401" t="s">
        <v>9109</v>
      </c>
      <c r="I2633" s="401" t="s">
        <v>82</v>
      </c>
      <c r="J2633" s="401" t="s">
        <v>6404</v>
      </c>
      <c r="K2633" s="402" t="n">
        <v>738.2</v>
      </c>
      <c r="L2633" s="401" t="s">
        <v>6405</v>
      </c>
    </row>
    <row r="2634" customFormat="false" ht="13.5" hidden="false" customHeight="false" outlineLevel="0" collapsed="false">
      <c r="A2634" s="401" t="s">
        <v>8575</v>
      </c>
      <c r="B2634" s="401" t="s">
        <v>8576</v>
      </c>
      <c r="C2634" s="401" t="s">
        <v>9077</v>
      </c>
      <c r="D2634" s="401" t="s">
        <v>9078</v>
      </c>
      <c r="E2634" s="402"/>
      <c r="F2634" s="401"/>
      <c r="G2634" s="401" t="n">
        <v>98659</v>
      </c>
      <c r="H2634" s="401" t="s">
        <v>9110</v>
      </c>
      <c r="I2634" s="401" t="s">
        <v>82</v>
      </c>
      <c r="J2634" s="401" t="s">
        <v>6404</v>
      </c>
      <c r="K2634" s="402" t="n">
        <v>759.42</v>
      </c>
      <c r="L2634" s="401" t="s">
        <v>6405</v>
      </c>
    </row>
    <row r="2635" customFormat="false" ht="13.5" hidden="false" customHeight="false" outlineLevel="0" collapsed="false">
      <c r="A2635" s="401" t="s">
        <v>8575</v>
      </c>
      <c r="B2635" s="401" t="s">
        <v>8576</v>
      </c>
      <c r="C2635" s="401" t="s">
        <v>9077</v>
      </c>
      <c r="D2635" s="401" t="s">
        <v>9078</v>
      </c>
      <c r="E2635" s="402"/>
      <c r="F2635" s="401"/>
      <c r="G2635" s="401" t="n">
        <v>98746</v>
      </c>
      <c r="H2635" s="401" t="s">
        <v>9111</v>
      </c>
      <c r="I2635" s="401" t="s">
        <v>82</v>
      </c>
      <c r="J2635" s="401" t="s">
        <v>6476</v>
      </c>
      <c r="K2635" s="402" t="n">
        <v>64.11</v>
      </c>
      <c r="L2635" s="401" t="s">
        <v>6405</v>
      </c>
    </row>
    <row r="2636" customFormat="false" ht="13.5" hidden="false" customHeight="false" outlineLevel="0" collapsed="false">
      <c r="A2636" s="401" t="s">
        <v>8575</v>
      </c>
      <c r="B2636" s="401" t="s">
        <v>8576</v>
      </c>
      <c r="C2636" s="401" t="s">
        <v>9077</v>
      </c>
      <c r="D2636" s="401" t="s">
        <v>9078</v>
      </c>
      <c r="E2636" s="402"/>
      <c r="F2636" s="401"/>
      <c r="G2636" s="401" t="n">
        <v>98749</v>
      </c>
      <c r="H2636" s="401" t="s">
        <v>9112</v>
      </c>
      <c r="I2636" s="401" t="s">
        <v>82</v>
      </c>
      <c r="J2636" s="401" t="s">
        <v>6476</v>
      </c>
      <c r="K2636" s="402" t="n">
        <v>77.01</v>
      </c>
      <c r="L2636" s="401" t="s">
        <v>6405</v>
      </c>
    </row>
    <row r="2637" customFormat="false" ht="13.5" hidden="false" customHeight="false" outlineLevel="0" collapsed="false">
      <c r="A2637" s="401" t="s">
        <v>8575</v>
      </c>
      <c r="B2637" s="401" t="s">
        <v>8576</v>
      </c>
      <c r="C2637" s="401" t="s">
        <v>9077</v>
      </c>
      <c r="D2637" s="401" t="s">
        <v>9078</v>
      </c>
      <c r="E2637" s="402"/>
      <c r="F2637" s="401"/>
      <c r="G2637" s="401" t="n">
        <v>98750</v>
      </c>
      <c r="H2637" s="401" t="s">
        <v>9113</v>
      </c>
      <c r="I2637" s="401" t="s">
        <v>82</v>
      </c>
      <c r="J2637" s="401" t="s">
        <v>6476</v>
      </c>
      <c r="K2637" s="402" t="n">
        <v>92.66</v>
      </c>
      <c r="L2637" s="401" t="s">
        <v>6405</v>
      </c>
    </row>
    <row r="2638" customFormat="false" ht="13.5" hidden="false" customHeight="false" outlineLevel="0" collapsed="false">
      <c r="A2638" s="401" t="s">
        <v>8575</v>
      </c>
      <c r="B2638" s="401" t="s">
        <v>8576</v>
      </c>
      <c r="C2638" s="401" t="s">
        <v>9077</v>
      </c>
      <c r="D2638" s="401" t="s">
        <v>9078</v>
      </c>
      <c r="E2638" s="402"/>
      <c r="F2638" s="401"/>
      <c r="G2638" s="401" t="n">
        <v>98751</v>
      </c>
      <c r="H2638" s="401" t="s">
        <v>9114</v>
      </c>
      <c r="I2638" s="401" t="s">
        <v>82</v>
      </c>
      <c r="J2638" s="401" t="s">
        <v>6476</v>
      </c>
      <c r="K2638" s="402" t="n">
        <v>133.51</v>
      </c>
      <c r="L2638" s="401" t="s">
        <v>6405</v>
      </c>
    </row>
    <row r="2639" customFormat="false" ht="13.5" hidden="false" customHeight="false" outlineLevel="0" collapsed="false">
      <c r="A2639" s="401" t="s">
        <v>8575</v>
      </c>
      <c r="B2639" s="401" t="s">
        <v>8576</v>
      </c>
      <c r="C2639" s="401" t="s">
        <v>9077</v>
      </c>
      <c r="D2639" s="401" t="s">
        <v>9078</v>
      </c>
      <c r="E2639" s="402"/>
      <c r="F2639" s="401"/>
      <c r="G2639" s="401" t="n">
        <v>98752</v>
      </c>
      <c r="H2639" s="401" t="s">
        <v>9115</v>
      </c>
      <c r="I2639" s="401" t="s">
        <v>82</v>
      </c>
      <c r="J2639" s="401" t="s">
        <v>6476</v>
      </c>
      <c r="K2639" s="402" t="n">
        <v>182.75</v>
      </c>
      <c r="L2639" s="401" t="s">
        <v>6405</v>
      </c>
    </row>
    <row r="2640" customFormat="false" ht="13.5" hidden="false" customHeight="false" outlineLevel="0" collapsed="false">
      <c r="A2640" s="401" t="s">
        <v>8575</v>
      </c>
      <c r="B2640" s="401" t="s">
        <v>8576</v>
      </c>
      <c r="C2640" s="401" t="s">
        <v>9077</v>
      </c>
      <c r="D2640" s="401" t="s">
        <v>9078</v>
      </c>
      <c r="E2640" s="402"/>
      <c r="F2640" s="401"/>
      <c r="G2640" s="401" t="n">
        <v>98753</v>
      </c>
      <c r="H2640" s="401" t="s">
        <v>9116</v>
      </c>
      <c r="I2640" s="401" t="s">
        <v>82</v>
      </c>
      <c r="J2640" s="401" t="s">
        <v>6476</v>
      </c>
      <c r="K2640" s="402" t="n">
        <v>244.03</v>
      </c>
      <c r="L2640" s="401" t="s">
        <v>6405</v>
      </c>
    </row>
    <row r="2641" customFormat="false" ht="13.5" hidden="false" customHeight="false" outlineLevel="0" collapsed="false">
      <c r="A2641" s="401" t="s">
        <v>8575</v>
      </c>
      <c r="B2641" s="401" t="s">
        <v>8576</v>
      </c>
      <c r="C2641" s="401" t="s">
        <v>9077</v>
      </c>
      <c r="D2641" s="401" t="s">
        <v>9078</v>
      </c>
      <c r="E2641" s="402"/>
      <c r="F2641" s="401"/>
      <c r="G2641" s="401" t="n">
        <v>100763</v>
      </c>
      <c r="H2641" s="401" t="s">
        <v>9117</v>
      </c>
      <c r="I2641" s="401" t="s">
        <v>161</v>
      </c>
      <c r="J2641" s="401" t="s">
        <v>6404</v>
      </c>
      <c r="K2641" s="402" t="n">
        <v>22</v>
      </c>
      <c r="L2641" s="401" t="s">
        <v>6405</v>
      </c>
    </row>
    <row r="2642" customFormat="false" ht="13.5" hidden="false" customHeight="false" outlineLevel="0" collapsed="false">
      <c r="A2642" s="401" t="s">
        <v>8575</v>
      </c>
      <c r="B2642" s="401" t="s">
        <v>8576</v>
      </c>
      <c r="C2642" s="401" t="s">
        <v>9077</v>
      </c>
      <c r="D2642" s="401" t="s">
        <v>9078</v>
      </c>
      <c r="E2642" s="402"/>
      <c r="F2642" s="401"/>
      <c r="G2642" s="401" t="n">
        <v>100764</v>
      </c>
      <c r="H2642" s="401" t="s">
        <v>9118</v>
      </c>
      <c r="I2642" s="401" t="s">
        <v>161</v>
      </c>
      <c r="J2642" s="401" t="s">
        <v>6404</v>
      </c>
      <c r="K2642" s="402" t="n">
        <v>21.9</v>
      </c>
      <c r="L2642" s="401" t="s">
        <v>6405</v>
      </c>
    </row>
    <row r="2643" customFormat="false" ht="13.5" hidden="false" customHeight="false" outlineLevel="0" collapsed="false">
      <c r="A2643" s="401" t="s">
        <v>8575</v>
      </c>
      <c r="B2643" s="401" t="s">
        <v>8576</v>
      </c>
      <c r="C2643" s="401" t="s">
        <v>9077</v>
      </c>
      <c r="D2643" s="401" t="s">
        <v>9078</v>
      </c>
      <c r="E2643" s="402"/>
      <c r="F2643" s="401"/>
      <c r="G2643" s="401" t="n">
        <v>100765</v>
      </c>
      <c r="H2643" s="401" t="s">
        <v>9119</v>
      </c>
      <c r="I2643" s="401" t="s">
        <v>161</v>
      </c>
      <c r="J2643" s="401" t="s">
        <v>6404</v>
      </c>
      <c r="K2643" s="402" t="n">
        <v>21.86</v>
      </c>
      <c r="L2643" s="401" t="s">
        <v>6405</v>
      </c>
    </row>
    <row r="2644" customFormat="false" ht="13.5" hidden="false" customHeight="false" outlineLevel="0" collapsed="false">
      <c r="A2644" s="401" t="s">
        <v>8575</v>
      </c>
      <c r="B2644" s="401" t="s">
        <v>8576</v>
      </c>
      <c r="C2644" s="401" t="s">
        <v>9077</v>
      </c>
      <c r="D2644" s="401" t="s">
        <v>9078</v>
      </c>
      <c r="E2644" s="402"/>
      <c r="F2644" s="401"/>
      <c r="G2644" s="401" t="n">
        <v>100766</v>
      </c>
      <c r="H2644" s="401" t="s">
        <v>9120</v>
      </c>
      <c r="I2644" s="401" t="s">
        <v>161</v>
      </c>
      <c r="J2644" s="401" t="s">
        <v>6404</v>
      </c>
      <c r="K2644" s="402" t="n">
        <v>22.16</v>
      </c>
      <c r="L2644" s="401" t="s">
        <v>6405</v>
      </c>
    </row>
    <row r="2645" customFormat="false" ht="13.5" hidden="false" customHeight="false" outlineLevel="0" collapsed="false">
      <c r="A2645" s="401" t="s">
        <v>8575</v>
      </c>
      <c r="B2645" s="401" t="s">
        <v>8576</v>
      </c>
      <c r="C2645" s="401" t="s">
        <v>9077</v>
      </c>
      <c r="D2645" s="401" t="s">
        <v>9078</v>
      </c>
      <c r="E2645" s="402"/>
      <c r="F2645" s="401"/>
      <c r="G2645" s="401" t="n">
        <v>100767</v>
      </c>
      <c r="H2645" s="401" t="s">
        <v>9121</v>
      </c>
      <c r="I2645" s="401" t="s">
        <v>161</v>
      </c>
      <c r="J2645" s="401" t="s">
        <v>6404</v>
      </c>
      <c r="K2645" s="402" t="n">
        <v>20.63</v>
      </c>
      <c r="L2645" s="401" t="s">
        <v>6405</v>
      </c>
    </row>
    <row r="2646" customFormat="false" ht="13.5" hidden="false" customHeight="false" outlineLevel="0" collapsed="false">
      <c r="A2646" s="401" t="s">
        <v>8575</v>
      </c>
      <c r="B2646" s="401" t="s">
        <v>8576</v>
      </c>
      <c r="C2646" s="401" t="s">
        <v>9077</v>
      </c>
      <c r="D2646" s="401" t="s">
        <v>9078</v>
      </c>
      <c r="E2646" s="402"/>
      <c r="F2646" s="401"/>
      <c r="G2646" s="401" t="n">
        <v>100768</v>
      </c>
      <c r="H2646" s="401" t="s">
        <v>9122</v>
      </c>
      <c r="I2646" s="401" t="s">
        <v>161</v>
      </c>
      <c r="J2646" s="401" t="s">
        <v>6404</v>
      </c>
      <c r="K2646" s="402" t="n">
        <v>26.46</v>
      </c>
      <c r="L2646" s="401" t="s">
        <v>6405</v>
      </c>
    </row>
    <row r="2647" customFormat="false" ht="13.5" hidden="false" customHeight="false" outlineLevel="0" collapsed="false">
      <c r="A2647" s="401" t="s">
        <v>8575</v>
      </c>
      <c r="B2647" s="401" t="s">
        <v>8576</v>
      </c>
      <c r="C2647" s="401" t="s">
        <v>9077</v>
      </c>
      <c r="D2647" s="401" t="s">
        <v>9078</v>
      </c>
      <c r="E2647" s="402"/>
      <c r="F2647" s="401"/>
      <c r="G2647" s="401" t="n">
        <v>100769</v>
      </c>
      <c r="H2647" s="401" t="s">
        <v>9123</v>
      </c>
      <c r="I2647" s="401" t="s">
        <v>161</v>
      </c>
      <c r="J2647" s="401" t="s">
        <v>6404</v>
      </c>
      <c r="K2647" s="402" t="n">
        <v>25.85</v>
      </c>
      <c r="L2647" s="401" t="s">
        <v>6405</v>
      </c>
    </row>
    <row r="2648" customFormat="false" ht="13.5" hidden="false" customHeight="false" outlineLevel="0" collapsed="false">
      <c r="A2648" s="401" t="s">
        <v>8575</v>
      </c>
      <c r="B2648" s="401" t="s">
        <v>8576</v>
      </c>
      <c r="C2648" s="401" t="s">
        <v>9077</v>
      </c>
      <c r="D2648" s="401" t="s">
        <v>9078</v>
      </c>
      <c r="E2648" s="402"/>
      <c r="F2648" s="401"/>
      <c r="G2648" s="401" t="n">
        <v>100770</v>
      </c>
      <c r="H2648" s="401" t="s">
        <v>9124</v>
      </c>
      <c r="I2648" s="401" t="s">
        <v>161</v>
      </c>
      <c r="J2648" s="401" t="s">
        <v>6404</v>
      </c>
      <c r="K2648" s="402" t="n">
        <v>25.27</v>
      </c>
      <c r="L2648" s="401" t="s">
        <v>6405</v>
      </c>
    </row>
    <row r="2649" customFormat="false" ht="13.5" hidden="false" customHeight="false" outlineLevel="0" collapsed="false">
      <c r="A2649" s="401" t="s">
        <v>8575</v>
      </c>
      <c r="B2649" s="401" t="s">
        <v>8576</v>
      </c>
      <c r="C2649" s="401" t="s">
        <v>9077</v>
      </c>
      <c r="D2649" s="401" t="s">
        <v>9078</v>
      </c>
      <c r="E2649" s="402"/>
      <c r="F2649" s="401"/>
      <c r="G2649" s="401" t="n">
        <v>100771</v>
      </c>
      <c r="H2649" s="401" t="s">
        <v>9125</v>
      </c>
      <c r="I2649" s="401" t="s">
        <v>161</v>
      </c>
      <c r="J2649" s="401" t="s">
        <v>6404</v>
      </c>
      <c r="K2649" s="402" t="n">
        <v>32.02</v>
      </c>
      <c r="L2649" s="401" t="s">
        <v>6405</v>
      </c>
    </row>
    <row r="2650" customFormat="false" ht="13.5" hidden="false" customHeight="false" outlineLevel="0" collapsed="false">
      <c r="A2650" s="401" t="s">
        <v>8575</v>
      </c>
      <c r="B2650" s="401" t="s">
        <v>8576</v>
      </c>
      <c r="C2650" s="401" t="s">
        <v>9077</v>
      </c>
      <c r="D2650" s="401" t="s">
        <v>9078</v>
      </c>
      <c r="E2650" s="402"/>
      <c r="F2650" s="401"/>
      <c r="G2650" s="401" t="n">
        <v>100772</v>
      </c>
      <c r="H2650" s="401" t="s">
        <v>9126</v>
      </c>
      <c r="I2650" s="401" t="s">
        <v>161</v>
      </c>
      <c r="J2650" s="401" t="s">
        <v>6404</v>
      </c>
      <c r="K2650" s="402" t="n">
        <v>20.89</v>
      </c>
      <c r="L2650" s="401" t="s">
        <v>6405</v>
      </c>
    </row>
    <row r="2651" customFormat="false" ht="13.5" hidden="false" customHeight="false" outlineLevel="0" collapsed="false">
      <c r="A2651" s="401" t="s">
        <v>8575</v>
      </c>
      <c r="B2651" s="401" t="s">
        <v>8576</v>
      </c>
      <c r="C2651" s="401" t="s">
        <v>9077</v>
      </c>
      <c r="D2651" s="401" t="s">
        <v>9078</v>
      </c>
      <c r="E2651" s="402"/>
      <c r="F2651" s="401"/>
      <c r="G2651" s="401" t="n">
        <v>100773</v>
      </c>
      <c r="H2651" s="401" t="s">
        <v>9127</v>
      </c>
      <c r="I2651" s="401" t="s">
        <v>161</v>
      </c>
      <c r="J2651" s="401" t="s">
        <v>6404</v>
      </c>
      <c r="K2651" s="402" t="n">
        <v>24.99</v>
      </c>
      <c r="L2651" s="401" t="s">
        <v>6405</v>
      </c>
    </row>
    <row r="2652" customFormat="false" ht="13.5" hidden="false" customHeight="false" outlineLevel="0" collapsed="false">
      <c r="A2652" s="401" t="s">
        <v>8575</v>
      </c>
      <c r="B2652" s="401" t="s">
        <v>8576</v>
      </c>
      <c r="C2652" s="401" t="s">
        <v>9077</v>
      </c>
      <c r="D2652" s="401" t="s">
        <v>9078</v>
      </c>
      <c r="E2652" s="402"/>
      <c r="F2652" s="401"/>
      <c r="G2652" s="401" t="n">
        <v>100774</v>
      </c>
      <c r="H2652" s="401" t="s">
        <v>9128</v>
      </c>
      <c r="I2652" s="401" t="s">
        <v>161</v>
      </c>
      <c r="J2652" s="401" t="s">
        <v>6404</v>
      </c>
      <c r="K2652" s="402" t="n">
        <v>16.98</v>
      </c>
      <c r="L2652" s="401" t="s">
        <v>6405</v>
      </c>
    </row>
    <row r="2653" customFormat="false" ht="13.5" hidden="false" customHeight="false" outlineLevel="0" collapsed="false">
      <c r="A2653" s="401" t="s">
        <v>8575</v>
      </c>
      <c r="B2653" s="401" t="s">
        <v>8576</v>
      </c>
      <c r="C2653" s="401" t="s">
        <v>9077</v>
      </c>
      <c r="D2653" s="401" t="s">
        <v>9078</v>
      </c>
      <c r="E2653" s="402"/>
      <c r="F2653" s="401"/>
      <c r="G2653" s="401" t="n">
        <v>100775</v>
      </c>
      <c r="H2653" s="401" t="s">
        <v>9129</v>
      </c>
      <c r="I2653" s="401" t="s">
        <v>161</v>
      </c>
      <c r="J2653" s="401" t="s">
        <v>6404</v>
      </c>
      <c r="K2653" s="402" t="n">
        <v>19.01</v>
      </c>
      <c r="L2653" s="401" t="s">
        <v>6405</v>
      </c>
    </row>
    <row r="2654" customFormat="false" ht="13.5" hidden="false" customHeight="false" outlineLevel="0" collapsed="false">
      <c r="A2654" s="401" t="s">
        <v>8575</v>
      </c>
      <c r="B2654" s="401" t="s">
        <v>8576</v>
      </c>
      <c r="C2654" s="401" t="s">
        <v>9077</v>
      </c>
      <c r="D2654" s="401" t="s">
        <v>9078</v>
      </c>
      <c r="E2654" s="402"/>
      <c r="F2654" s="401"/>
      <c r="G2654" s="401" t="n">
        <v>100776</v>
      </c>
      <c r="H2654" s="401" t="s">
        <v>9130</v>
      </c>
      <c r="I2654" s="401" t="s">
        <v>161</v>
      </c>
      <c r="J2654" s="401" t="s">
        <v>6404</v>
      </c>
      <c r="K2654" s="402" t="n">
        <v>25.06</v>
      </c>
      <c r="L2654" s="401" t="s">
        <v>6405</v>
      </c>
    </row>
    <row r="2655" customFormat="false" ht="13.5" hidden="false" customHeight="false" outlineLevel="0" collapsed="false">
      <c r="A2655" s="401" t="s">
        <v>8575</v>
      </c>
      <c r="B2655" s="401" t="s">
        <v>8576</v>
      </c>
      <c r="C2655" s="401" t="s">
        <v>9077</v>
      </c>
      <c r="D2655" s="401" t="s">
        <v>9078</v>
      </c>
      <c r="E2655" s="402"/>
      <c r="F2655" s="401"/>
      <c r="G2655" s="401" t="n">
        <v>100777</v>
      </c>
      <c r="H2655" s="401" t="s">
        <v>9131</v>
      </c>
      <c r="I2655" s="401" t="s">
        <v>161</v>
      </c>
      <c r="J2655" s="401" t="s">
        <v>6404</v>
      </c>
      <c r="K2655" s="402" t="n">
        <v>19.09</v>
      </c>
      <c r="L2655" s="401" t="s">
        <v>6405</v>
      </c>
    </row>
    <row r="2656" customFormat="false" ht="13.5" hidden="false" customHeight="false" outlineLevel="0" collapsed="false">
      <c r="A2656" s="401" t="s">
        <v>8575</v>
      </c>
      <c r="B2656" s="401" t="s">
        <v>8576</v>
      </c>
      <c r="C2656" s="401" t="s">
        <v>9077</v>
      </c>
      <c r="D2656" s="401" t="s">
        <v>9078</v>
      </c>
      <c r="E2656" s="402"/>
      <c r="F2656" s="401"/>
      <c r="G2656" s="401" t="n">
        <v>100778</v>
      </c>
      <c r="H2656" s="401" t="s">
        <v>9132</v>
      </c>
      <c r="I2656" s="401" t="s">
        <v>161</v>
      </c>
      <c r="J2656" s="401" t="s">
        <v>6404</v>
      </c>
      <c r="K2656" s="402" t="n">
        <v>15.18</v>
      </c>
      <c r="L2656" s="401" t="s">
        <v>6405</v>
      </c>
    </row>
    <row r="2657" customFormat="false" ht="13.5" hidden="false" customHeight="false" outlineLevel="0" collapsed="false">
      <c r="A2657" s="401" t="s">
        <v>9133</v>
      </c>
      <c r="B2657" s="401" t="s">
        <v>9134</v>
      </c>
      <c r="C2657" s="401" t="s">
        <v>9135</v>
      </c>
      <c r="D2657" s="401" t="s">
        <v>9136</v>
      </c>
      <c r="E2657" s="402"/>
      <c r="F2657" s="401"/>
      <c r="G2657" s="401" t="n">
        <v>98560</v>
      </c>
      <c r="H2657" s="401" t="s">
        <v>9137</v>
      </c>
      <c r="I2657" s="401" t="s">
        <v>99</v>
      </c>
      <c r="J2657" s="401" t="s">
        <v>6476</v>
      </c>
      <c r="K2657" s="402" t="n">
        <v>49.71</v>
      </c>
      <c r="L2657" s="401" t="s">
        <v>6405</v>
      </c>
    </row>
    <row r="2658" customFormat="false" ht="13.5" hidden="false" customHeight="false" outlineLevel="0" collapsed="false">
      <c r="A2658" s="401" t="s">
        <v>9133</v>
      </c>
      <c r="B2658" s="401" t="s">
        <v>9134</v>
      </c>
      <c r="C2658" s="401" t="s">
        <v>9135</v>
      </c>
      <c r="D2658" s="401" t="s">
        <v>9136</v>
      </c>
      <c r="E2658" s="402"/>
      <c r="F2658" s="401"/>
      <c r="G2658" s="401" t="n">
        <v>98561</v>
      </c>
      <c r="H2658" s="401" t="s">
        <v>9138</v>
      </c>
      <c r="I2658" s="401" t="s">
        <v>99</v>
      </c>
      <c r="J2658" s="401" t="s">
        <v>6476</v>
      </c>
      <c r="K2658" s="402" t="n">
        <v>45.16</v>
      </c>
      <c r="L2658" s="401" t="s">
        <v>6405</v>
      </c>
    </row>
    <row r="2659" customFormat="false" ht="13.5" hidden="false" customHeight="false" outlineLevel="0" collapsed="false">
      <c r="A2659" s="401" t="s">
        <v>9133</v>
      </c>
      <c r="B2659" s="401" t="s">
        <v>9134</v>
      </c>
      <c r="C2659" s="401" t="s">
        <v>9135</v>
      </c>
      <c r="D2659" s="401" t="s">
        <v>9136</v>
      </c>
      <c r="E2659" s="402"/>
      <c r="F2659" s="401"/>
      <c r="G2659" s="401" t="n">
        <v>98562</v>
      </c>
      <c r="H2659" s="401" t="s">
        <v>9139</v>
      </c>
      <c r="I2659" s="401" t="s">
        <v>99</v>
      </c>
      <c r="J2659" s="401" t="s">
        <v>6476</v>
      </c>
      <c r="K2659" s="402" t="n">
        <v>44.51</v>
      </c>
      <c r="L2659" s="401" t="s">
        <v>6405</v>
      </c>
    </row>
    <row r="2660" customFormat="false" ht="13.5" hidden="false" customHeight="false" outlineLevel="0" collapsed="false">
      <c r="A2660" s="401" t="s">
        <v>9133</v>
      </c>
      <c r="B2660" s="401" t="s">
        <v>9134</v>
      </c>
      <c r="C2660" s="401" t="s">
        <v>9140</v>
      </c>
      <c r="D2660" s="401" t="s">
        <v>9141</v>
      </c>
      <c r="E2660" s="402"/>
      <c r="F2660" s="401"/>
      <c r="G2660" s="401" t="n">
        <v>98555</v>
      </c>
      <c r="H2660" s="401" t="s">
        <v>9142</v>
      </c>
      <c r="I2660" s="401" t="s">
        <v>99</v>
      </c>
      <c r="J2660" s="401" t="s">
        <v>6476</v>
      </c>
      <c r="K2660" s="402" t="n">
        <v>27.56</v>
      </c>
      <c r="L2660" s="401" t="s">
        <v>6405</v>
      </c>
    </row>
    <row r="2661" customFormat="false" ht="13.5" hidden="false" customHeight="false" outlineLevel="0" collapsed="false">
      <c r="A2661" s="401" t="s">
        <v>9133</v>
      </c>
      <c r="B2661" s="401" t="s">
        <v>9134</v>
      </c>
      <c r="C2661" s="401" t="s">
        <v>9140</v>
      </c>
      <c r="D2661" s="401" t="s">
        <v>9141</v>
      </c>
      <c r="E2661" s="402"/>
      <c r="F2661" s="401"/>
      <c r="G2661" s="401" t="n">
        <v>98556</v>
      </c>
      <c r="H2661" s="401" t="s">
        <v>1101</v>
      </c>
      <c r="I2661" s="401" t="s">
        <v>99</v>
      </c>
      <c r="J2661" s="401" t="s">
        <v>6476</v>
      </c>
      <c r="K2661" s="402" t="n">
        <v>50.58</v>
      </c>
      <c r="L2661" s="401" t="s">
        <v>6405</v>
      </c>
    </row>
    <row r="2662" customFormat="false" ht="13.5" hidden="false" customHeight="false" outlineLevel="0" collapsed="false">
      <c r="A2662" s="401" t="s">
        <v>9133</v>
      </c>
      <c r="B2662" s="401" t="s">
        <v>9134</v>
      </c>
      <c r="C2662" s="401" t="s">
        <v>9140</v>
      </c>
      <c r="D2662" s="401" t="s">
        <v>9141</v>
      </c>
      <c r="E2662" s="402"/>
      <c r="F2662" s="401"/>
      <c r="G2662" s="401" t="n">
        <v>98558</v>
      </c>
      <c r="H2662" s="401" t="s">
        <v>9143</v>
      </c>
      <c r="I2662" s="401" t="s">
        <v>45</v>
      </c>
      <c r="J2662" s="401" t="s">
        <v>6476</v>
      </c>
      <c r="K2662" s="402" t="n">
        <v>7.75</v>
      </c>
      <c r="L2662" s="401" t="s">
        <v>6405</v>
      </c>
    </row>
    <row r="2663" customFormat="false" ht="13.5" hidden="false" customHeight="false" outlineLevel="0" collapsed="false">
      <c r="A2663" s="401" t="s">
        <v>9133</v>
      </c>
      <c r="B2663" s="401" t="s">
        <v>9134</v>
      </c>
      <c r="C2663" s="401" t="s">
        <v>9140</v>
      </c>
      <c r="D2663" s="401" t="s">
        <v>9141</v>
      </c>
      <c r="E2663" s="402"/>
      <c r="F2663" s="401"/>
      <c r="G2663" s="401" t="n">
        <v>98559</v>
      </c>
      <c r="H2663" s="401" t="s">
        <v>9144</v>
      </c>
      <c r="I2663" s="401" t="s">
        <v>82</v>
      </c>
      <c r="J2663" s="401" t="s">
        <v>6476</v>
      </c>
      <c r="K2663" s="402" t="n">
        <v>4.39</v>
      </c>
      <c r="L2663" s="401" t="s">
        <v>6405</v>
      </c>
    </row>
    <row r="2664" customFormat="false" ht="13.5" hidden="false" customHeight="false" outlineLevel="0" collapsed="false">
      <c r="A2664" s="401" t="s">
        <v>9133</v>
      </c>
      <c r="B2664" s="401" t="s">
        <v>9134</v>
      </c>
      <c r="C2664" s="401" t="s">
        <v>9145</v>
      </c>
      <c r="D2664" s="401" t="s">
        <v>9146</v>
      </c>
      <c r="E2664" s="402"/>
      <c r="F2664" s="401"/>
      <c r="G2664" s="401" t="n">
        <v>98546</v>
      </c>
      <c r="H2664" s="401" t="s">
        <v>1096</v>
      </c>
      <c r="I2664" s="401" t="s">
        <v>99</v>
      </c>
      <c r="J2664" s="401" t="s">
        <v>6476</v>
      </c>
      <c r="K2664" s="402" t="n">
        <v>97.45</v>
      </c>
      <c r="L2664" s="401" t="s">
        <v>6405</v>
      </c>
    </row>
    <row r="2665" customFormat="false" ht="13.5" hidden="false" customHeight="false" outlineLevel="0" collapsed="false">
      <c r="A2665" s="401" t="s">
        <v>9133</v>
      </c>
      <c r="B2665" s="401" t="s">
        <v>9134</v>
      </c>
      <c r="C2665" s="401" t="s">
        <v>9145</v>
      </c>
      <c r="D2665" s="401" t="s">
        <v>9146</v>
      </c>
      <c r="E2665" s="402"/>
      <c r="F2665" s="401"/>
      <c r="G2665" s="401" t="n">
        <v>98547</v>
      </c>
      <c r="H2665" s="401" t="s">
        <v>9147</v>
      </c>
      <c r="I2665" s="401" t="s">
        <v>99</v>
      </c>
      <c r="J2665" s="401" t="s">
        <v>6476</v>
      </c>
      <c r="K2665" s="402" t="n">
        <v>181.8</v>
      </c>
      <c r="L2665" s="401" t="s">
        <v>6405</v>
      </c>
    </row>
    <row r="2666" customFormat="false" ht="13.5" hidden="false" customHeight="false" outlineLevel="0" collapsed="false">
      <c r="A2666" s="401" t="s">
        <v>9133</v>
      </c>
      <c r="B2666" s="401" t="s">
        <v>9134</v>
      </c>
      <c r="C2666" s="401" t="s">
        <v>9145</v>
      </c>
      <c r="D2666" s="401" t="s">
        <v>9146</v>
      </c>
      <c r="E2666" s="402"/>
      <c r="F2666" s="401"/>
      <c r="G2666" s="401" t="n">
        <v>98553</v>
      </c>
      <c r="H2666" s="401" t="s">
        <v>9148</v>
      </c>
      <c r="I2666" s="401" t="s">
        <v>99</v>
      </c>
      <c r="J2666" s="401" t="s">
        <v>6476</v>
      </c>
      <c r="K2666" s="402" t="n">
        <v>143.85</v>
      </c>
      <c r="L2666" s="401" t="s">
        <v>6405</v>
      </c>
    </row>
    <row r="2667" customFormat="false" ht="13.5" hidden="false" customHeight="false" outlineLevel="0" collapsed="false">
      <c r="A2667" s="401" t="s">
        <v>9133</v>
      </c>
      <c r="B2667" s="401" t="s">
        <v>9134</v>
      </c>
      <c r="C2667" s="401" t="s">
        <v>9145</v>
      </c>
      <c r="D2667" s="401" t="s">
        <v>9146</v>
      </c>
      <c r="E2667" s="402"/>
      <c r="F2667" s="401"/>
      <c r="G2667" s="401" t="n">
        <v>98554</v>
      </c>
      <c r="H2667" s="401" t="s">
        <v>9149</v>
      </c>
      <c r="I2667" s="401" t="s">
        <v>99</v>
      </c>
      <c r="J2667" s="401" t="s">
        <v>6476</v>
      </c>
      <c r="K2667" s="402" t="n">
        <v>47.6</v>
      </c>
      <c r="L2667" s="401" t="s">
        <v>6405</v>
      </c>
    </row>
    <row r="2668" customFormat="false" ht="13.5" hidden="false" customHeight="false" outlineLevel="0" collapsed="false">
      <c r="A2668" s="401" t="s">
        <v>9133</v>
      </c>
      <c r="B2668" s="401" t="s">
        <v>9134</v>
      </c>
      <c r="C2668" s="401" t="s">
        <v>9150</v>
      </c>
      <c r="D2668" s="401" t="s">
        <v>9151</v>
      </c>
      <c r="E2668" s="402"/>
      <c r="F2668" s="401"/>
      <c r="G2668" s="401" t="n">
        <v>98557</v>
      </c>
      <c r="H2668" s="401" t="s">
        <v>1100</v>
      </c>
      <c r="I2668" s="401" t="s">
        <v>99</v>
      </c>
      <c r="J2668" s="401" t="s">
        <v>6476</v>
      </c>
      <c r="K2668" s="402" t="n">
        <v>44.11</v>
      </c>
      <c r="L2668" s="401" t="s">
        <v>6405</v>
      </c>
    </row>
    <row r="2669" customFormat="false" ht="13.5" hidden="false" customHeight="false" outlineLevel="0" collapsed="false">
      <c r="A2669" s="401" t="s">
        <v>9133</v>
      </c>
      <c r="B2669" s="401" t="s">
        <v>9134</v>
      </c>
      <c r="C2669" s="401" t="s">
        <v>9152</v>
      </c>
      <c r="D2669" s="401" t="s">
        <v>9153</v>
      </c>
      <c r="E2669" s="402"/>
      <c r="F2669" s="401"/>
      <c r="G2669" s="401" t="n">
        <v>98563</v>
      </c>
      <c r="H2669" s="401" t="s">
        <v>9154</v>
      </c>
      <c r="I2669" s="401" t="s">
        <v>99</v>
      </c>
      <c r="J2669" s="401" t="s">
        <v>6476</v>
      </c>
      <c r="K2669" s="402" t="n">
        <v>35.97</v>
      </c>
      <c r="L2669" s="401" t="s">
        <v>6405</v>
      </c>
    </row>
    <row r="2670" customFormat="false" ht="13.5" hidden="false" customHeight="false" outlineLevel="0" collapsed="false">
      <c r="A2670" s="401" t="s">
        <v>9133</v>
      </c>
      <c r="B2670" s="401" t="s">
        <v>9134</v>
      </c>
      <c r="C2670" s="401" t="s">
        <v>9152</v>
      </c>
      <c r="D2670" s="401" t="s">
        <v>9153</v>
      </c>
      <c r="E2670" s="402"/>
      <c r="F2670" s="401"/>
      <c r="G2670" s="401" t="n">
        <v>98564</v>
      </c>
      <c r="H2670" s="401" t="s">
        <v>9155</v>
      </c>
      <c r="I2670" s="401" t="s">
        <v>99</v>
      </c>
      <c r="J2670" s="401" t="s">
        <v>6476</v>
      </c>
      <c r="K2670" s="402" t="n">
        <v>50.43</v>
      </c>
      <c r="L2670" s="401" t="s">
        <v>6405</v>
      </c>
    </row>
    <row r="2671" customFormat="false" ht="13.5" hidden="false" customHeight="false" outlineLevel="0" collapsed="false">
      <c r="A2671" s="401" t="s">
        <v>9133</v>
      </c>
      <c r="B2671" s="401" t="s">
        <v>9134</v>
      </c>
      <c r="C2671" s="401" t="s">
        <v>9152</v>
      </c>
      <c r="D2671" s="401" t="s">
        <v>9153</v>
      </c>
      <c r="E2671" s="402"/>
      <c r="F2671" s="401"/>
      <c r="G2671" s="401" t="n">
        <v>98565</v>
      </c>
      <c r="H2671" s="401" t="s">
        <v>365</v>
      </c>
      <c r="I2671" s="401" t="s">
        <v>99</v>
      </c>
      <c r="J2671" s="401" t="s">
        <v>6476</v>
      </c>
      <c r="K2671" s="402" t="n">
        <v>51.73</v>
      </c>
      <c r="L2671" s="401" t="s">
        <v>6405</v>
      </c>
    </row>
    <row r="2672" customFormat="false" ht="13.5" hidden="false" customHeight="false" outlineLevel="0" collapsed="false">
      <c r="A2672" s="401" t="s">
        <v>9133</v>
      </c>
      <c r="B2672" s="401" t="s">
        <v>9134</v>
      </c>
      <c r="C2672" s="401" t="s">
        <v>9152</v>
      </c>
      <c r="D2672" s="401" t="s">
        <v>9153</v>
      </c>
      <c r="E2672" s="402"/>
      <c r="F2672" s="401"/>
      <c r="G2672" s="401" t="n">
        <v>98566</v>
      </c>
      <c r="H2672" s="401" t="s">
        <v>9156</v>
      </c>
      <c r="I2672" s="401" t="s">
        <v>99</v>
      </c>
      <c r="J2672" s="401" t="s">
        <v>6476</v>
      </c>
      <c r="K2672" s="402" t="n">
        <v>66.18</v>
      </c>
      <c r="L2672" s="401" t="s">
        <v>6405</v>
      </c>
    </row>
    <row r="2673" customFormat="false" ht="13.5" hidden="false" customHeight="false" outlineLevel="0" collapsed="false">
      <c r="A2673" s="401" t="s">
        <v>9133</v>
      </c>
      <c r="B2673" s="401" t="s">
        <v>9134</v>
      </c>
      <c r="C2673" s="401" t="s">
        <v>9152</v>
      </c>
      <c r="D2673" s="401" t="s">
        <v>9153</v>
      </c>
      <c r="E2673" s="402"/>
      <c r="F2673" s="401"/>
      <c r="G2673" s="401" t="n">
        <v>98567</v>
      </c>
      <c r="H2673" s="401" t="s">
        <v>9157</v>
      </c>
      <c r="I2673" s="401" t="s">
        <v>99</v>
      </c>
      <c r="J2673" s="401" t="s">
        <v>6476</v>
      </c>
      <c r="K2673" s="402" t="n">
        <v>66.65</v>
      </c>
      <c r="L2673" s="401" t="s">
        <v>6405</v>
      </c>
    </row>
    <row r="2674" customFormat="false" ht="13.5" hidden="false" customHeight="false" outlineLevel="0" collapsed="false">
      <c r="A2674" s="401" t="s">
        <v>9133</v>
      </c>
      <c r="B2674" s="401" t="s">
        <v>9134</v>
      </c>
      <c r="C2674" s="401" t="s">
        <v>9152</v>
      </c>
      <c r="D2674" s="401" t="s">
        <v>9153</v>
      </c>
      <c r="E2674" s="402"/>
      <c r="F2674" s="401"/>
      <c r="G2674" s="401" t="n">
        <v>98568</v>
      </c>
      <c r="H2674" s="401" t="s">
        <v>9158</v>
      </c>
      <c r="I2674" s="401" t="s">
        <v>99</v>
      </c>
      <c r="J2674" s="401" t="s">
        <v>6476</v>
      </c>
      <c r="K2674" s="402" t="n">
        <v>81.08</v>
      </c>
      <c r="L2674" s="401" t="s">
        <v>6405</v>
      </c>
    </row>
    <row r="2675" customFormat="false" ht="13.5" hidden="false" customHeight="false" outlineLevel="0" collapsed="false">
      <c r="A2675" s="401" t="s">
        <v>9133</v>
      </c>
      <c r="B2675" s="401" t="s">
        <v>9134</v>
      </c>
      <c r="C2675" s="401" t="s">
        <v>9152</v>
      </c>
      <c r="D2675" s="401" t="s">
        <v>9153</v>
      </c>
      <c r="E2675" s="402"/>
      <c r="F2675" s="401"/>
      <c r="G2675" s="401" t="n">
        <v>98569</v>
      </c>
      <c r="H2675" s="401" t="s">
        <v>9159</v>
      </c>
      <c r="I2675" s="401" t="s">
        <v>99</v>
      </c>
      <c r="J2675" s="401" t="s">
        <v>6476</v>
      </c>
      <c r="K2675" s="402" t="n">
        <v>82.39</v>
      </c>
      <c r="L2675" s="401" t="s">
        <v>6405</v>
      </c>
    </row>
    <row r="2676" customFormat="false" ht="13.5" hidden="false" customHeight="false" outlineLevel="0" collapsed="false">
      <c r="A2676" s="401" t="s">
        <v>9133</v>
      </c>
      <c r="B2676" s="401" t="s">
        <v>9134</v>
      </c>
      <c r="C2676" s="401" t="s">
        <v>9152</v>
      </c>
      <c r="D2676" s="401" t="s">
        <v>9153</v>
      </c>
      <c r="E2676" s="402"/>
      <c r="F2676" s="401"/>
      <c r="G2676" s="401" t="n">
        <v>98570</v>
      </c>
      <c r="H2676" s="401" t="s">
        <v>9160</v>
      </c>
      <c r="I2676" s="401" t="s">
        <v>99</v>
      </c>
      <c r="J2676" s="401" t="s">
        <v>6476</v>
      </c>
      <c r="K2676" s="402" t="n">
        <v>96.87</v>
      </c>
      <c r="L2676" s="401" t="s">
        <v>6405</v>
      </c>
    </row>
    <row r="2677" customFormat="false" ht="13.5" hidden="false" customHeight="false" outlineLevel="0" collapsed="false">
      <c r="A2677" s="401" t="s">
        <v>9133</v>
      </c>
      <c r="B2677" s="401" t="s">
        <v>9134</v>
      </c>
      <c r="C2677" s="401" t="s">
        <v>9152</v>
      </c>
      <c r="D2677" s="401" t="s">
        <v>9153</v>
      </c>
      <c r="E2677" s="402"/>
      <c r="F2677" s="401"/>
      <c r="G2677" s="401" t="n">
        <v>98571</v>
      </c>
      <c r="H2677" s="401" t="s">
        <v>9161</v>
      </c>
      <c r="I2677" s="401" t="s">
        <v>99</v>
      </c>
      <c r="J2677" s="401" t="s">
        <v>6476</v>
      </c>
      <c r="K2677" s="402" t="n">
        <v>40.08</v>
      </c>
      <c r="L2677" s="401" t="s">
        <v>6405</v>
      </c>
    </row>
    <row r="2678" customFormat="false" ht="13.5" hidden="false" customHeight="false" outlineLevel="0" collapsed="false">
      <c r="A2678" s="401" t="s">
        <v>9133</v>
      </c>
      <c r="B2678" s="401" t="s">
        <v>9134</v>
      </c>
      <c r="C2678" s="401" t="s">
        <v>9152</v>
      </c>
      <c r="D2678" s="401" t="s">
        <v>9153</v>
      </c>
      <c r="E2678" s="402"/>
      <c r="F2678" s="401"/>
      <c r="G2678" s="401" t="n">
        <v>98572</v>
      </c>
      <c r="H2678" s="401" t="s">
        <v>9162</v>
      </c>
      <c r="I2678" s="401" t="s">
        <v>99</v>
      </c>
      <c r="J2678" s="401" t="s">
        <v>6476</v>
      </c>
      <c r="K2678" s="402" t="n">
        <v>49.44</v>
      </c>
      <c r="L2678" s="401" t="s">
        <v>6405</v>
      </c>
    </row>
    <row r="2679" customFormat="false" ht="13.5" hidden="false" customHeight="false" outlineLevel="0" collapsed="false">
      <c r="A2679" s="401" t="s">
        <v>9133</v>
      </c>
      <c r="B2679" s="401" t="s">
        <v>9134</v>
      </c>
      <c r="C2679" s="401" t="s">
        <v>9152</v>
      </c>
      <c r="D2679" s="401" t="s">
        <v>9153</v>
      </c>
      <c r="E2679" s="402"/>
      <c r="F2679" s="401"/>
      <c r="G2679" s="401" t="n">
        <v>98573</v>
      </c>
      <c r="H2679" s="401" t="s">
        <v>9163</v>
      </c>
      <c r="I2679" s="401" t="s">
        <v>99</v>
      </c>
      <c r="J2679" s="401" t="s">
        <v>6476</v>
      </c>
      <c r="K2679" s="402" t="n">
        <v>63.48</v>
      </c>
      <c r="L2679" s="401" t="s">
        <v>6405</v>
      </c>
    </row>
    <row r="2680" customFormat="false" ht="13.5" hidden="false" customHeight="false" outlineLevel="0" collapsed="false">
      <c r="A2680" s="401" t="s">
        <v>9164</v>
      </c>
      <c r="B2680" s="401" t="s">
        <v>9165</v>
      </c>
      <c r="C2680" s="401" t="s">
        <v>9166</v>
      </c>
      <c r="D2680" s="401" t="s">
        <v>9167</v>
      </c>
      <c r="E2680" s="402"/>
      <c r="F2680" s="401"/>
      <c r="G2680" s="401" t="n">
        <v>91831</v>
      </c>
      <c r="H2680" s="401" t="s">
        <v>9168</v>
      </c>
      <c r="I2680" s="401" t="s">
        <v>82</v>
      </c>
      <c r="J2680" s="401" t="s">
        <v>6476</v>
      </c>
      <c r="K2680" s="402" t="n">
        <v>8.56</v>
      </c>
      <c r="L2680" s="401" t="s">
        <v>6405</v>
      </c>
    </row>
    <row r="2681" customFormat="false" ht="13.5" hidden="false" customHeight="false" outlineLevel="0" collapsed="false">
      <c r="A2681" s="401" t="s">
        <v>9164</v>
      </c>
      <c r="B2681" s="401" t="s">
        <v>9165</v>
      </c>
      <c r="C2681" s="401" t="s">
        <v>9166</v>
      </c>
      <c r="D2681" s="401" t="s">
        <v>9167</v>
      </c>
      <c r="E2681" s="402"/>
      <c r="F2681" s="401"/>
      <c r="G2681" s="401" t="n">
        <v>91833</v>
      </c>
      <c r="H2681" s="401" t="s">
        <v>9169</v>
      </c>
      <c r="I2681" s="401" t="s">
        <v>82</v>
      </c>
      <c r="J2681" s="401" t="s">
        <v>6476</v>
      </c>
      <c r="K2681" s="402" t="n">
        <v>9.2</v>
      </c>
      <c r="L2681" s="401" t="s">
        <v>6405</v>
      </c>
    </row>
    <row r="2682" customFormat="false" ht="13.5" hidden="false" customHeight="false" outlineLevel="0" collapsed="false">
      <c r="A2682" s="401" t="s">
        <v>9164</v>
      </c>
      <c r="B2682" s="401" t="s">
        <v>9165</v>
      </c>
      <c r="C2682" s="401" t="s">
        <v>9166</v>
      </c>
      <c r="D2682" s="401" t="s">
        <v>9167</v>
      </c>
      <c r="E2682" s="402"/>
      <c r="F2682" s="401"/>
      <c r="G2682" s="401" t="n">
        <v>91834</v>
      </c>
      <c r="H2682" s="401" t="s">
        <v>9170</v>
      </c>
      <c r="I2682" s="401" t="s">
        <v>82</v>
      </c>
      <c r="J2682" s="401" t="s">
        <v>6476</v>
      </c>
      <c r="K2682" s="402" t="n">
        <v>9.51</v>
      </c>
      <c r="L2682" s="401" t="s">
        <v>6405</v>
      </c>
    </row>
    <row r="2683" customFormat="false" ht="13.5" hidden="false" customHeight="false" outlineLevel="0" collapsed="false">
      <c r="A2683" s="401" t="s">
        <v>9164</v>
      </c>
      <c r="B2683" s="401" t="s">
        <v>9165</v>
      </c>
      <c r="C2683" s="401" t="s">
        <v>9166</v>
      </c>
      <c r="D2683" s="401" t="s">
        <v>9167</v>
      </c>
      <c r="E2683" s="402"/>
      <c r="F2683" s="401"/>
      <c r="G2683" s="401" t="n">
        <v>91835</v>
      </c>
      <c r="H2683" s="401" t="s">
        <v>9171</v>
      </c>
      <c r="I2683" s="401" t="s">
        <v>82</v>
      </c>
      <c r="J2683" s="401" t="s">
        <v>6476</v>
      </c>
      <c r="K2683" s="402" t="n">
        <v>11.16</v>
      </c>
      <c r="L2683" s="401" t="s">
        <v>6405</v>
      </c>
    </row>
    <row r="2684" customFormat="false" ht="13.5" hidden="false" customHeight="false" outlineLevel="0" collapsed="false">
      <c r="A2684" s="401" t="s">
        <v>9164</v>
      </c>
      <c r="B2684" s="401" t="s">
        <v>9165</v>
      </c>
      <c r="C2684" s="401" t="s">
        <v>9166</v>
      </c>
      <c r="D2684" s="401" t="s">
        <v>9167</v>
      </c>
      <c r="E2684" s="402"/>
      <c r="F2684" s="401"/>
      <c r="G2684" s="401" t="n">
        <v>91836</v>
      </c>
      <c r="H2684" s="401" t="s">
        <v>9172</v>
      </c>
      <c r="I2684" s="401" t="s">
        <v>82</v>
      </c>
      <c r="J2684" s="401" t="s">
        <v>6476</v>
      </c>
      <c r="K2684" s="402" t="n">
        <v>12.67</v>
      </c>
      <c r="L2684" s="401" t="s">
        <v>6405</v>
      </c>
    </row>
    <row r="2685" customFormat="false" ht="13.5" hidden="false" customHeight="false" outlineLevel="0" collapsed="false">
      <c r="A2685" s="401" t="s">
        <v>9164</v>
      </c>
      <c r="B2685" s="401" t="s">
        <v>9165</v>
      </c>
      <c r="C2685" s="401" t="s">
        <v>9166</v>
      </c>
      <c r="D2685" s="401" t="s">
        <v>9167</v>
      </c>
      <c r="E2685" s="402"/>
      <c r="F2685" s="401"/>
      <c r="G2685" s="401" t="n">
        <v>91837</v>
      </c>
      <c r="H2685" s="401" t="s">
        <v>9173</v>
      </c>
      <c r="I2685" s="401" t="s">
        <v>82</v>
      </c>
      <c r="J2685" s="401" t="s">
        <v>6476</v>
      </c>
      <c r="K2685" s="402" t="n">
        <v>16.52</v>
      </c>
      <c r="L2685" s="401" t="s">
        <v>6405</v>
      </c>
    </row>
    <row r="2686" customFormat="false" ht="13.5" hidden="false" customHeight="false" outlineLevel="0" collapsed="false">
      <c r="A2686" s="401" t="s">
        <v>9164</v>
      </c>
      <c r="B2686" s="401" t="s">
        <v>9165</v>
      </c>
      <c r="C2686" s="401" t="s">
        <v>9166</v>
      </c>
      <c r="D2686" s="401" t="s">
        <v>9167</v>
      </c>
      <c r="E2686" s="402"/>
      <c r="F2686" s="401"/>
      <c r="G2686" s="401" t="n">
        <v>91839</v>
      </c>
      <c r="H2686" s="401" t="s">
        <v>9174</v>
      </c>
      <c r="I2686" s="401" t="s">
        <v>82</v>
      </c>
      <c r="J2686" s="401" t="s">
        <v>6404</v>
      </c>
      <c r="K2686" s="402" t="n">
        <v>10.12</v>
      </c>
      <c r="L2686" s="401" t="s">
        <v>6405</v>
      </c>
    </row>
    <row r="2687" customFormat="false" ht="13.5" hidden="false" customHeight="false" outlineLevel="0" collapsed="false">
      <c r="A2687" s="401" t="s">
        <v>9164</v>
      </c>
      <c r="B2687" s="401" t="s">
        <v>9165</v>
      </c>
      <c r="C2687" s="401" t="s">
        <v>9166</v>
      </c>
      <c r="D2687" s="401" t="s">
        <v>9167</v>
      </c>
      <c r="E2687" s="402"/>
      <c r="F2687" s="401"/>
      <c r="G2687" s="401" t="n">
        <v>91840</v>
      </c>
      <c r="H2687" s="401" t="s">
        <v>9175</v>
      </c>
      <c r="I2687" s="401" t="s">
        <v>82</v>
      </c>
      <c r="J2687" s="401" t="s">
        <v>6404</v>
      </c>
      <c r="K2687" s="402" t="n">
        <v>12.67</v>
      </c>
      <c r="L2687" s="401" t="s">
        <v>6405</v>
      </c>
    </row>
    <row r="2688" customFormat="false" ht="13.5" hidden="false" customHeight="false" outlineLevel="0" collapsed="false">
      <c r="A2688" s="401" t="s">
        <v>9164</v>
      </c>
      <c r="B2688" s="401" t="s">
        <v>9165</v>
      </c>
      <c r="C2688" s="401" t="s">
        <v>9166</v>
      </c>
      <c r="D2688" s="401" t="s">
        <v>9167</v>
      </c>
      <c r="E2688" s="402"/>
      <c r="F2688" s="401"/>
      <c r="G2688" s="401" t="n">
        <v>91841</v>
      </c>
      <c r="H2688" s="401" t="s">
        <v>9176</v>
      </c>
      <c r="I2688" s="401" t="s">
        <v>82</v>
      </c>
      <c r="J2688" s="401" t="s">
        <v>6404</v>
      </c>
      <c r="K2688" s="402" t="n">
        <v>12.01</v>
      </c>
      <c r="L2688" s="401" t="s">
        <v>6405</v>
      </c>
    </row>
    <row r="2689" customFormat="false" ht="13.5" hidden="false" customHeight="false" outlineLevel="0" collapsed="false">
      <c r="A2689" s="401" t="s">
        <v>9164</v>
      </c>
      <c r="B2689" s="401" t="s">
        <v>9165</v>
      </c>
      <c r="C2689" s="401" t="s">
        <v>9166</v>
      </c>
      <c r="D2689" s="401" t="s">
        <v>9167</v>
      </c>
      <c r="E2689" s="402"/>
      <c r="F2689" s="401"/>
      <c r="G2689" s="401" t="n">
        <v>91842</v>
      </c>
      <c r="H2689" s="401" t="s">
        <v>9177</v>
      </c>
      <c r="I2689" s="401" t="s">
        <v>82</v>
      </c>
      <c r="J2689" s="401" t="s">
        <v>6476</v>
      </c>
      <c r="K2689" s="402" t="n">
        <v>6.3</v>
      </c>
      <c r="L2689" s="401" t="s">
        <v>6405</v>
      </c>
    </row>
    <row r="2690" customFormat="false" ht="13.5" hidden="false" customHeight="false" outlineLevel="0" collapsed="false">
      <c r="A2690" s="401" t="s">
        <v>9164</v>
      </c>
      <c r="B2690" s="401" t="s">
        <v>9165</v>
      </c>
      <c r="C2690" s="401" t="s">
        <v>9166</v>
      </c>
      <c r="D2690" s="401" t="s">
        <v>9167</v>
      </c>
      <c r="E2690" s="402"/>
      <c r="F2690" s="401"/>
      <c r="G2690" s="401" t="n">
        <v>91843</v>
      </c>
      <c r="H2690" s="401" t="s">
        <v>9178</v>
      </c>
      <c r="I2690" s="401" t="s">
        <v>82</v>
      </c>
      <c r="J2690" s="401" t="s">
        <v>6476</v>
      </c>
      <c r="K2690" s="402" t="n">
        <v>6.94</v>
      </c>
      <c r="L2690" s="401" t="s">
        <v>6405</v>
      </c>
    </row>
    <row r="2691" customFormat="false" ht="13.5" hidden="false" customHeight="false" outlineLevel="0" collapsed="false">
      <c r="A2691" s="401" t="s">
        <v>9164</v>
      </c>
      <c r="B2691" s="401" t="s">
        <v>9165</v>
      </c>
      <c r="C2691" s="401" t="s">
        <v>9166</v>
      </c>
      <c r="D2691" s="401" t="s">
        <v>9167</v>
      </c>
      <c r="E2691" s="402"/>
      <c r="F2691" s="401"/>
      <c r="G2691" s="401" t="n">
        <v>91844</v>
      </c>
      <c r="H2691" s="401" t="s">
        <v>9179</v>
      </c>
      <c r="I2691" s="401" t="s">
        <v>82</v>
      </c>
      <c r="J2691" s="401" t="s">
        <v>6476</v>
      </c>
      <c r="K2691" s="402" t="n">
        <v>7.25</v>
      </c>
      <c r="L2691" s="401" t="s">
        <v>6405</v>
      </c>
    </row>
    <row r="2692" customFormat="false" ht="13.5" hidden="false" customHeight="false" outlineLevel="0" collapsed="false">
      <c r="A2692" s="401" t="s">
        <v>9164</v>
      </c>
      <c r="B2692" s="401" t="s">
        <v>9165</v>
      </c>
      <c r="C2692" s="401" t="s">
        <v>9166</v>
      </c>
      <c r="D2692" s="401" t="s">
        <v>9167</v>
      </c>
      <c r="E2692" s="402"/>
      <c r="F2692" s="401"/>
      <c r="G2692" s="401" t="n">
        <v>91845</v>
      </c>
      <c r="H2692" s="401" t="s">
        <v>9180</v>
      </c>
      <c r="I2692" s="401" t="s">
        <v>82</v>
      </c>
      <c r="J2692" s="401" t="s">
        <v>6476</v>
      </c>
      <c r="K2692" s="402" t="n">
        <v>8.9</v>
      </c>
      <c r="L2692" s="401" t="s">
        <v>6405</v>
      </c>
    </row>
    <row r="2693" customFormat="false" ht="13.5" hidden="false" customHeight="false" outlineLevel="0" collapsed="false">
      <c r="A2693" s="401" t="s">
        <v>9164</v>
      </c>
      <c r="B2693" s="401" t="s">
        <v>9165</v>
      </c>
      <c r="C2693" s="401" t="s">
        <v>9166</v>
      </c>
      <c r="D2693" s="401" t="s">
        <v>9167</v>
      </c>
      <c r="E2693" s="402"/>
      <c r="F2693" s="401"/>
      <c r="G2693" s="401" t="n">
        <v>91846</v>
      </c>
      <c r="H2693" s="401" t="s">
        <v>9181</v>
      </c>
      <c r="I2693" s="401" t="s">
        <v>82</v>
      </c>
      <c r="J2693" s="401" t="s">
        <v>6476</v>
      </c>
      <c r="K2693" s="402" t="n">
        <v>10.42</v>
      </c>
      <c r="L2693" s="401" t="s">
        <v>6405</v>
      </c>
    </row>
    <row r="2694" customFormat="false" ht="13.5" hidden="false" customHeight="false" outlineLevel="0" collapsed="false">
      <c r="A2694" s="401" t="s">
        <v>9164</v>
      </c>
      <c r="B2694" s="401" t="s">
        <v>9165</v>
      </c>
      <c r="C2694" s="401" t="s">
        <v>9166</v>
      </c>
      <c r="D2694" s="401" t="s">
        <v>9167</v>
      </c>
      <c r="E2694" s="402"/>
      <c r="F2694" s="401"/>
      <c r="G2694" s="401" t="n">
        <v>91847</v>
      </c>
      <c r="H2694" s="401" t="s">
        <v>9182</v>
      </c>
      <c r="I2694" s="401" t="s">
        <v>82</v>
      </c>
      <c r="J2694" s="401" t="s">
        <v>6476</v>
      </c>
      <c r="K2694" s="402" t="n">
        <v>14.27</v>
      </c>
      <c r="L2694" s="401" t="s">
        <v>6405</v>
      </c>
    </row>
    <row r="2695" customFormat="false" ht="13.5" hidden="false" customHeight="false" outlineLevel="0" collapsed="false">
      <c r="A2695" s="401" t="s">
        <v>9164</v>
      </c>
      <c r="B2695" s="401" t="s">
        <v>9165</v>
      </c>
      <c r="C2695" s="401" t="s">
        <v>9166</v>
      </c>
      <c r="D2695" s="401" t="s">
        <v>9167</v>
      </c>
      <c r="E2695" s="402"/>
      <c r="F2695" s="401"/>
      <c r="G2695" s="401" t="n">
        <v>91849</v>
      </c>
      <c r="H2695" s="401" t="s">
        <v>9183</v>
      </c>
      <c r="I2695" s="401" t="s">
        <v>82</v>
      </c>
      <c r="J2695" s="401" t="s">
        <v>6404</v>
      </c>
      <c r="K2695" s="402" t="n">
        <v>7.87</v>
      </c>
      <c r="L2695" s="401" t="s">
        <v>6405</v>
      </c>
    </row>
    <row r="2696" customFormat="false" ht="13.5" hidden="false" customHeight="false" outlineLevel="0" collapsed="false">
      <c r="A2696" s="401" t="s">
        <v>9164</v>
      </c>
      <c r="B2696" s="401" t="s">
        <v>9165</v>
      </c>
      <c r="C2696" s="401" t="s">
        <v>9166</v>
      </c>
      <c r="D2696" s="401" t="s">
        <v>9167</v>
      </c>
      <c r="E2696" s="402"/>
      <c r="F2696" s="401"/>
      <c r="G2696" s="401" t="n">
        <v>91850</v>
      </c>
      <c r="H2696" s="401" t="s">
        <v>9184</v>
      </c>
      <c r="I2696" s="401" t="s">
        <v>82</v>
      </c>
      <c r="J2696" s="401" t="s">
        <v>6404</v>
      </c>
      <c r="K2696" s="402" t="n">
        <v>10.47</v>
      </c>
      <c r="L2696" s="401" t="s">
        <v>6405</v>
      </c>
    </row>
    <row r="2697" customFormat="false" ht="13.5" hidden="false" customHeight="false" outlineLevel="0" collapsed="false">
      <c r="A2697" s="401" t="s">
        <v>9164</v>
      </c>
      <c r="B2697" s="401" t="s">
        <v>9165</v>
      </c>
      <c r="C2697" s="401" t="s">
        <v>9166</v>
      </c>
      <c r="D2697" s="401" t="s">
        <v>9167</v>
      </c>
      <c r="E2697" s="402"/>
      <c r="F2697" s="401"/>
      <c r="G2697" s="401" t="n">
        <v>91851</v>
      </c>
      <c r="H2697" s="401" t="s">
        <v>9185</v>
      </c>
      <c r="I2697" s="401" t="s">
        <v>82</v>
      </c>
      <c r="J2697" s="401" t="s">
        <v>6404</v>
      </c>
      <c r="K2697" s="402" t="n">
        <v>9.81</v>
      </c>
      <c r="L2697" s="401" t="s">
        <v>6405</v>
      </c>
    </row>
    <row r="2698" customFormat="false" ht="13.5" hidden="false" customHeight="false" outlineLevel="0" collapsed="false">
      <c r="A2698" s="401" t="s">
        <v>9164</v>
      </c>
      <c r="B2698" s="401" t="s">
        <v>9165</v>
      </c>
      <c r="C2698" s="401" t="s">
        <v>9166</v>
      </c>
      <c r="D2698" s="401" t="s">
        <v>9167</v>
      </c>
      <c r="E2698" s="402"/>
      <c r="F2698" s="401"/>
      <c r="G2698" s="401" t="n">
        <v>91852</v>
      </c>
      <c r="H2698" s="401" t="s">
        <v>9186</v>
      </c>
      <c r="I2698" s="401" t="s">
        <v>82</v>
      </c>
      <c r="J2698" s="401" t="s">
        <v>6476</v>
      </c>
      <c r="K2698" s="402" t="n">
        <v>8.72</v>
      </c>
      <c r="L2698" s="401" t="s">
        <v>6405</v>
      </c>
    </row>
    <row r="2699" customFormat="false" ht="13.5" hidden="false" customHeight="false" outlineLevel="0" collapsed="false">
      <c r="A2699" s="401" t="s">
        <v>9164</v>
      </c>
      <c r="B2699" s="401" t="s">
        <v>9165</v>
      </c>
      <c r="C2699" s="401" t="s">
        <v>9166</v>
      </c>
      <c r="D2699" s="401" t="s">
        <v>9167</v>
      </c>
      <c r="E2699" s="402"/>
      <c r="F2699" s="401"/>
      <c r="G2699" s="401" t="n">
        <v>91853</v>
      </c>
      <c r="H2699" s="401" t="s">
        <v>9187</v>
      </c>
      <c r="I2699" s="401" t="s">
        <v>82</v>
      </c>
      <c r="J2699" s="401" t="s">
        <v>6476</v>
      </c>
      <c r="K2699" s="402" t="n">
        <v>9.31</v>
      </c>
      <c r="L2699" s="401" t="s">
        <v>6405</v>
      </c>
    </row>
    <row r="2700" customFormat="false" ht="13.5" hidden="false" customHeight="false" outlineLevel="0" collapsed="false">
      <c r="A2700" s="401" t="s">
        <v>9164</v>
      </c>
      <c r="B2700" s="401" t="s">
        <v>9165</v>
      </c>
      <c r="C2700" s="401" t="s">
        <v>9166</v>
      </c>
      <c r="D2700" s="401" t="s">
        <v>9167</v>
      </c>
      <c r="E2700" s="402"/>
      <c r="F2700" s="401"/>
      <c r="G2700" s="401" t="n">
        <v>91854</v>
      </c>
      <c r="H2700" s="401" t="s">
        <v>9188</v>
      </c>
      <c r="I2700" s="401" t="s">
        <v>82</v>
      </c>
      <c r="J2700" s="401" t="s">
        <v>6476</v>
      </c>
      <c r="K2700" s="402" t="n">
        <v>9.65</v>
      </c>
      <c r="L2700" s="401" t="s">
        <v>6405</v>
      </c>
    </row>
    <row r="2701" customFormat="false" ht="13.5" hidden="false" customHeight="false" outlineLevel="0" collapsed="false">
      <c r="A2701" s="401" t="s">
        <v>9164</v>
      </c>
      <c r="B2701" s="401" t="s">
        <v>9165</v>
      </c>
      <c r="C2701" s="401" t="s">
        <v>9166</v>
      </c>
      <c r="D2701" s="401" t="s">
        <v>9167</v>
      </c>
      <c r="E2701" s="402"/>
      <c r="F2701" s="401"/>
      <c r="G2701" s="401" t="n">
        <v>91855</v>
      </c>
      <c r="H2701" s="401" t="s">
        <v>9189</v>
      </c>
      <c r="I2701" s="401" t="s">
        <v>82</v>
      </c>
      <c r="J2701" s="401" t="s">
        <v>6476</v>
      </c>
      <c r="K2701" s="402" t="n">
        <v>11.18</v>
      </c>
      <c r="L2701" s="401" t="s">
        <v>6405</v>
      </c>
    </row>
    <row r="2702" customFormat="false" ht="13.5" hidden="false" customHeight="false" outlineLevel="0" collapsed="false">
      <c r="A2702" s="401" t="s">
        <v>9164</v>
      </c>
      <c r="B2702" s="401" t="s">
        <v>9165</v>
      </c>
      <c r="C2702" s="401" t="s">
        <v>9166</v>
      </c>
      <c r="D2702" s="401" t="s">
        <v>9167</v>
      </c>
      <c r="E2702" s="402"/>
      <c r="F2702" s="401"/>
      <c r="G2702" s="401" t="n">
        <v>91856</v>
      </c>
      <c r="H2702" s="401" t="s">
        <v>9190</v>
      </c>
      <c r="I2702" s="401" t="s">
        <v>82</v>
      </c>
      <c r="J2702" s="401" t="s">
        <v>6476</v>
      </c>
      <c r="K2702" s="402" t="n">
        <v>12.66</v>
      </c>
      <c r="L2702" s="401" t="s">
        <v>6405</v>
      </c>
    </row>
    <row r="2703" customFormat="false" ht="13.5" hidden="false" customHeight="false" outlineLevel="0" collapsed="false">
      <c r="A2703" s="401" t="s">
        <v>9164</v>
      </c>
      <c r="B2703" s="401" t="s">
        <v>9165</v>
      </c>
      <c r="C2703" s="401" t="s">
        <v>9166</v>
      </c>
      <c r="D2703" s="401" t="s">
        <v>9167</v>
      </c>
      <c r="E2703" s="402"/>
      <c r="F2703" s="401"/>
      <c r="G2703" s="401" t="n">
        <v>91857</v>
      </c>
      <c r="H2703" s="401" t="s">
        <v>9191</v>
      </c>
      <c r="I2703" s="401" t="s">
        <v>82</v>
      </c>
      <c r="J2703" s="401" t="s">
        <v>6476</v>
      </c>
      <c r="K2703" s="402" t="n">
        <v>16.22</v>
      </c>
      <c r="L2703" s="401" t="s">
        <v>6405</v>
      </c>
    </row>
    <row r="2704" customFormat="false" ht="13.5" hidden="false" customHeight="false" outlineLevel="0" collapsed="false">
      <c r="A2704" s="401" t="s">
        <v>9164</v>
      </c>
      <c r="B2704" s="401" t="s">
        <v>9165</v>
      </c>
      <c r="C2704" s="401" t="s">
        <v>9166</v>
      </c>
      <c r="D2704" s="401" t="s">
        <v>9167</v>
      </c>
      <c r="E2704" s="402"/>
      <c r="F2704" s="401"/>
      <c r="G2704" s="401" t="n">
        <v>91859</v>
      </c>
      <c r="H2704" s="401" t="s">
        <v>9192</v>
      </c>
      <c r="I2704" s="401" t="s">
        <v>82</v>
      </c>
      <c r="J2704" s="401" t="s">
        <v>6404</v>
      </c>
      <c r="K2704" s="402" t="n">
        <v>10.3</v>
      </c>
      <c r="L2704" s="401" t="s">
        <v>6405</v>
      </c>
    </row>
    <row r="2705" customFormat="false" ht="13.5" hidden="false" customHeight="false" outlineLevel="0" collapsed="false">
      <c r="A2705" s="401" t="s">
        <v>9164</v>
      </c>
      <c r="B2705" s="401" t="s">
        <v>9165</v>
      </c>
      <c r="C2705" s="401" t="s">
        <v>9166</v>
      </c>
      <c r="D2705" s="401" t="s">
        <v>9167</v>
      </c>
      <c r="E2705" s="402"/>
      <c r="F2705" s="401"/>
      <c r="G2705" s="401" t="n">
        <v>91860</v>
      </c>
      <c r="H2705" s="401" t="s">
        <v>9193</v>
      </c>
      <c r="I2705" s="401" t="s">
        <v>82</v>
      </c>
      <c r="J2705" s="401" t="s">
        <v>6404</v>
      </c>
      <c r="K2705" s="402" t="n">
        <v>12.77</v>
      </c>
      <c r="L2705" s="401" t="s">
        <v>6405</v>
      </c>
    </row>
    <row r="2706" customFormat="false" ht="13.5" hidden="false" customHeight="false" outlineLevel="0" collapsed="false">
      <c r="A2706" s="401" t="s">
        <v>9164</v>
      </c>
      <c r="B2706" s="401" t="s">
        <v>9165</v>
      </c>
      <c r="C2706" s="401" t="s">
        <v>9166</v>
      </c>
      <c r="D2706" s="401" t="s">
        <v>9167</v>
      </c>
      <c r="E2706" s="402"/>
      <c r="F2706" s="401"/>
      <c r="G2706" s="401" t="n">
        <v>91861</v>
      </c>
      <c r="H2706" s="401" t="s">
        <v>9194</v>
      </c>
      <c r="I2706" s="401" t="s">
        <v>82</v>
      </c>
      <c r="J2706" s="401" t="s">
        <v>6404</v>
      </c>
      <c r="K2706" s="402" t="n">
        <v>12.16</v>
      </c>
      <c r="L2706" s="401" t="s">
        <v>6405</v>
      </c>
    </row>
    <row r="2707" customFormat="false" ht="13.5" hidden="false" customHeight="false" outlineLevel="0" collapsed="false">
      <c r="A2707" s="401" t="s">
        <v>9164</v>
      </c>
      <c r="B2707" s="401" t="s">
        <v>9165</v>
      </c>
      <c r="C2707" s="401" t="s">
        <v>9166</v>
      </c>
      <c r="D2707" s="401" t="s">
        <v>9167</v>
      </c>
      <c r="E2707" s="402"/>
      <c r="F2707" s="401"/>
      <c r="G2707" s="401" t="n">
        <v>91862</v>
      </c>
      <c r="H2707" s="401" t="s">
        <v>9195</v>
      </c>
      <c r="I2707" s="401" t="s">
        <v>82</v>
      </c>
      <c r="J2707" s="401" t="s">
        <v>6476</v>
      </c>
      <c r="K2707" s="402" t="n">
        <v>10.57</v>
      </c>
      <c r="L2707" s="401" t="s">
        <v>6405</v>
      </c>
    </row>
    <row r="2708" customFormat="false" ht="13.5" hidden="false" customHeight="false" outlineLevel="0" collapsed="false">
      <c r="A2708" s="401" t="s">
        <v>9164</v>
      </c>
      <c r="B2708" s="401" t="s">
        <v>9165</v>
      </c>
      <c r="C2708" s="401" t="s">
        <v>9166</v>
      </c>
      <c r="D2708" s="401" t="s">
        <v>9167</v>
      </c>
      <c r="E2708" s="402"/>
      <c r="F2708" s="401"/>
      <c r="G2708" s="401" t="n">
        <v>91863</v>
      </c>
      <c r="H2708" s="401" t="s">
        <v>9196</v>
      </c>
      <c r="I2708" s="401" t="s">
        <v>82</v>
      </c>
      <c r="J2708" s="401" t="s">
        <v>6476</v>
      </c>
      <c r="K2708" s="402" t="n">
        <v>12.46</v>
      </c>
      <c r="L2708" s="401" t="s">
        <v>6405</v>
      </c>
    </row>
    <row r="2709" customFormat="false" ht="13.5" hidden="false" customHeight="false" outlineLevel="0" collapsed="false">
      <c r="A2709" s="401" t="s">
        <v>9164</v>
      </c>
      <c r="B2709" s="401" t="s">
        <v>9165</v>
      </c>
      <c r="C2709" s="401" t="s">
        <v>9166</v>
      </c>
      <c r="D2709" s="401" t="s">
        <v>9167</v>
      </c>
      <c r="E2709" s="402"/>
      <c r="F2709" s="401"/>
      <c r="G2709" s="401" t="n">
        <v>91864</v>
      </c>
      <c r="H2709" s="401" t="s">
        <v>9197</v>
      </c>
      <c r="I2709" s="401" t="s">
        <v>82</v>
      </c>
      <c r="J2709" s="401" t="s">
        <v>6476</v>
      </c>
      <c r="K2709" s="402" t="n">
        <v>16.69</v>
      </c>
      <c r="L2709" s="401" t="s">
        <v>6405</v>
      </c>
    </row>
    <row r="2710" customFormat="false" ht="13.5" hidden="false" customHeight="false" outlineLevel="0" collapsed="false">
      <c r="A2710" s="401" t="s">
        <v>9164</v>
      </c>
      <c r="B2710" s="401" t="s">
        <v>9165</v>
      </c>
      <c r="C2710" s="401" t="s">
        <v>9166</v>
      </c>
      <c r="D2710" s="401" t="s">
        <v>9167</v>
      </c>
      <c r="E2710" s="402"/>
      <c r="F2710" s="401"/>
      <c r="G2710" s="401" t="n">
        <v>91865</v>
      </c>
      <c r="H2710" s="401" t="s">
        <v>9198</v>
      </c>
      <c r="I2710" s="401" t="s">
        <v>82</v>
      </c>
      <c r="J2710" s="401" t="s">
        <v>6476</v>
      </c>
      <c r="K2710" s="402" t="n">
        <v>20.87</v>
      </c>
      <c r="L2710" s="401" t="s">
        <v>6405</v>
      </c>
    </row>
    <row r="2711" customFormat="false" ht="13.5" hidden="false" customHeight="false" outlineLevel="0" collapsed="false">
      <c r="A2711" s="401" t="s">
        <v>9164</v>
      </c>
      <c r="B2711" s="401" t="s">
        <v>9165</v>
      </c>
      <c r="C2711" s="401" t="s">
        <v>9166</v>
      </c>
      <c r="D2711" s="401" t="s">
        <v>9167</v>
      </c>
      <c r="E2711" s="402"/>
      <c r="F2711" s="401"/>
      <c r="G2711" s="401" t="n">
        <v>91866</v>
      </c>
      <c r="H2711" s="401" t="s">
        <v>9199</v>
      </c>
      <c r="I2711" s="401" t="s">
        <v>82</v>
      </c>
      <c r="J2711" s="401" t="s">
        <v>6476</v>
      </c>
      <c r="K2711" s="402" t="n">
        <v>8.44</v>
      </c>
      <c r="L2711" s="401" t="s">
        <v>6405</v>
      </c>
    </row>
    <row r="2712" customFormat="false" ht="13.5" hidden="false" customHeight="false" outlineLevel="0" collapsed="false">
      <c r="A2712" s="401" t="s">
        <v>9164</v>
      </c>
      <c r="B2712" s="401" t="s">
        <v>9165</v>
      </c>
      <c r="C2712" s="401" t="s">
        <v>9166</v>
      </c>
      <c r="D2712" s="401" t="s">
        <v>9167</v>
      </c>
      <c r="E2712" s="402"/>
      <c r="F2712" s="401"/>
      <c r="G2712" s="401" t="n">
        <v>91867</v>
      </c>
      <c r="H2712" s="401" t="s">
        <v>9200</v>
      </c>
      <c r="I2712" s="401" t="s">
        <v>82</v>
      </c>
      <c r="J2712" s="401" t="s">
        <v>6476</v>
      </c>
      <c r="K2712" s="402" t="n">
        <v>10.34</v>
      </c>
      <c r="L2712" s="401" t="s">
        <v>6405</v>
      </c>
    </row>
    <row r="2713" customFormat="false" ht="13.5" hidden="false" customHeight="false" outlineLevel="0" collapsed="false">
      <c r="A2713" s="401" t="s">
        <v>9164</v>
      </c>
      <c r="B2713" s="401" t="s">
        <v>9165</v>
      </c>
      <c r="C2713" s="401" t="s">
        <v>9166</v>
      </c>
      <c r="D2713" s="401" t="s">
        <v>9167</v>
      </c>
      <c r="E2713" s="402"/>
      <c r="F2713" s="401"/>
      <c r="G2713" s="401" t="n">
        <v>91868</v>
      </c>
      <c r="H2713" s="401" t="s">
        <v>9201</v>
      </c>
      <c r="I2713" s="401" t="s">
        <v>82</v>
      </c>
      <c r="J2713" s="401" t="s">
        <v>6476</v>
      </c>
      <c r="K2713" s="402" t="n">
        <v>14.58</v>
      </c>
      <c r="L2713" s="401" t="s">
        <v>6405</v>
      </c>
    </row>
    <row r="2714" customFormat="false" ht="13.5" hidden="false" customHeight="false" outlineLevel="0" collapsed="false">
      <c r="A2714" s="401" t="s">
        <v>9164</v>
      </c>
      <c r="B2714" s="401" t="s">
        <v>9165</v>
      </c>
      <c r="C2714" s="401" t="s">
        <v>9166</v>
      </c>
      <c r="D2714" s="401" t="s">
        <v>9167</v>
      </c>
      <c r="E2714" s="402"/>
      <c r="F2714" s="401"/>
      <c r="G2714" s="401" t="n">
        <v>91869</v>
      </c>
      <c r="H2714" s="401" t="s">
        <v>9202</v>
      </c>
      <c r="I2714" s="401" t="s">
        <v>82</v>
      </c>
      <c r="J2714" s="401" t="s">
        <v>6476</v>
      </c>
      <c r="K2714" s="402" t="n">
        <v>18.77</v>
      </c>
      <c r="L2714" s="401" t="s">
        <v>6405</v>
      </c>
    </row>
    <row r="2715" customFormat="false" ht="13.5" hidden="false" customHeight="false" outlineLevel="0" collapsed="false">
      <c r="A2715" s="401" t="s">
        <v>9164</v>
      </c>
      <c r="B2715" s="401" t="s">
        <v>9165</v>
      </c>
      <c r="C2715" s="401" t="s">
        <v>9166</v>
      </c>
      <c r="D2715" s="401" t="s">
        <v>9167</v>
      </c>
      <c r="E2715" s="402"/>
      <c r="F2715" s="401"/>
      <c r="G2715" s="401" t="n">
        <v>91870</v>
      </c>
      <c r="H2715" s="401" t="s">
        <v>9203</v>
      </c>
      <c r="I2715" s="401" t="s">
        <v>82</v>
      </c>
      <c r="J2715" s="401" t="s">
        <v>6476</v>
      </c>
      <c r="K2715" s="402" t="n">
        <v>11.56</v>
      </c>
      <c r="L2715" s="401" t="s">
        <v>6405</v>
      </c>
    </row>
    <row r="2716" customFormat="false" ht="13.5" hidden="false" customHeight="false" outlineLevel="0" collapsed="false">
      <c r="A2716" s="401" t="s">
        <v>9164</v>
      </c>
      <c r="B2716" s="401" t="s">
        <v>9165</v>
      </c>
      <c r="C2716" s="401" t="s">
        <v>9166</v>
      </c>
      <c r="D2716" s="401" t="s">
        <v>9167</v>
      </c>
      <c r="E2716" s="402"/>
      <c r="F2716" s="401"/>
      <c r="G2716" s="401" t="n">
        <v>91871</v>
      </c>
      <c r="H2716" s="401" t="s">
        <v>9204</v>
      </c>
      <c r="I2716" s="401" t="s">
        <v>82</v>
      </c>
      <c r="J2716" s="401" t="s">
        <v>6476</v>
      </c>
      <c r="K2716" s="402" t="n">
        <v>13.49</v>
      </c>
      <c r="L2716" s="401" t="s">
        <v>6405</v>
      </c>
    </row>
    <row r="2717" customFormat="false" ht="13.5" hidden="false" customHeight="false" outlineLevel="0" collapsed="false">
      <c r="A2717" s="401" t="s">
        <v>9164</v>
      </c>
      <c r="B2717" s="401" t="s">
        <v>9165</v>
      </c>
      <c r="C2717" s="401" t="s">
        <v>9166</v>
      </c>
      <c r="D2717" s="401" t="s">
        <v>9167</v>
      </c>
      <c r="E2717" s="402"/>
      <c r="F2717" s="401"/>
      <c r="G2717" s="401" t="n">
        <v>91872</v>
      </c>
      <c r="H2717" s="401" t="s">
        <v>9205</v>
      </c>
      <c r="I2717" s="401" t="s">
        <v>82</v>
      </c>
      <c r="J2717" s="401" t="s">
        <v>6476</v>
      </c>
      <c r="K2717" s="402" t="n">
        <v>17.73</v>
      </c>
      <c r="L2717" s="401" t="s">
        <v>6405</v>
      </c>
    </row>
    <row r="2718" customFormat="false" ht="13.5" hidden="false" customHeight="false" outlineLevel="0" collapsed="false">
      <c r="A2718" s="401" t="s">
        <v>9164</v>
      </c>
      <c r="B2718" s="401" t="s">
        <v>9165</v>
      </c>
      <c r="C2718" s="401" t="s">
        <v>9166</v>
      </c>
      <c r="D2718" s="401" t="s">
        <v>9167</v>
      </c>
      <c r="E2718" s="402"/>
      <c r="F2718" s="401"/>
      <c r="G2718" s="401" t="n">
        <v>91873</v>
      </c>
      <c r="H2718" s="401" t="s">
        <v>9206</v>
      </c>
      <c r="I2718" s="401" t="s">
        <v>82</v>
      </c>
      <c r="J2718" s="401" t="s">
        <v>6476</v>
      </c>
      <c r="K2718" s="402" t="n">
        <v>21.86</v>
      </c>
      <c r="L2718" s="401" t="s">
        <v>6405</v>
      </c>
    </row>
    <row r="2719" customFormat="false" ht="13.5" hidden="false" customHeight="false" outlineLevel="0" collapsed="false">
      <c r="A2719" s="401" t="s">
        <v>9164</v>
      </c>
      <c r="B2719" s="401" t="s">
        <v>9165</v>
      </c>
      <c r="C2719" s="401" t="s">
        <v>9166</v>
      </c>
      <c r="D2719" s="401" t="s">
        <v>9167</v>
      </c>
      <c r="E2719" s="402"/>
      <c r="F2719" s="401"/>
      <c r="G2719" s="401" t="n">
        <v>93008</v>
      </c>
      <c r="H2719" s="401" t="s">
        <v>9207</v>
      </c>
      <c r="I2719" s="401" t="s">
        <v>82</v>
      </c>
      <c r="J2719" s="401" t="s">
        <v>6476</v>
      </c>
      <c r="K2719" s="402" t="n">
        <v>18.93</v>
      </c>
      <c r="L2719" s="401" t="s">
        <v>6405</v>
      </c>
    </row>
    <row r="2720" customFormat="false" ht="13.5" hidden="false" customHeight="false" outlineLevel="0" collapsed="false">
      <c r="A2720" s="401" t="s">
        <v>9164</v>
      </c>
      <c r="B2720" s="401" t="s">
        <v>9165</v>
      </c>
      <c r="C2720" s="401" t="s">
        <v>9166</v>
      </c>
      <c r="D2720" s="401" t="s">
        <v>9167</v>
      </c>
      <c r="E2720" s="402"/>
      <c r="F2720" s="401"/>
      <c r="G2720" s="401" t="n">
        <v>93009</v>
      </c>
      <c r="H2720" s="401" t="s">
        <v>9208</v>
      </c>
      <c r="I2720" s="401" t="s">
        <v>82</v>
      </c>
      <c r="J2720" s="401" t="s">
        <v>6476</v>
      </c>
      <c r="K2720" s="402" t="n">
        <v>28.4</v>
      </c>
      <c r="L2720" s="401" t="s">
        <v>6405</v>
      </c>
    </row>
    <row r="2721" customFormat="false" ht="13.5" hidden="false" customHeight="false" outlineLevel="0" collapsed="false">
      <c r="A2721" s="401" t="s">
        <v>9164</v>
      </c>
      <c r="B2721" s="401" t="s">
        <v>9165</v>
      </c>
      <c r="C2721" s="401" t="s">
        <v>9166</v>
      </c>
      <c r="D2721" s="401" t="s">
        <v>9167</v>
      </c>
      <c r="E2721" s="402"/>
      <c r="F2721" s="401"/>
      <c r="G2721" s="401" t="n">
        <v>93010</v>
      </c>
      <c r="H2721" s="401" t="s">
        <v>9209</v>
      </c>
      <c r="I2721" s="401" t="s">
        <v>82</v>
      </c>
      <c r="J2721" s="401" t="s">
        <v>6476</v>
      </c>
      <c r="K2721" s="402" t="n">
        <v>39.86</v>
      </c>
      <c r="L2721" s="401" t="s">
        <v>6405</v>
      </c>
    </row>
    <row r="2722" customFormat="false" ht="13.5" hidden="false" customHeight="false" outlineLevel="0" collapsed="false">
      <c r="A2722" s="401" t="s">
        <v>9164</v>
      </c>
      <c r="B2722" s="401" t="s">
        <v>9165</v>
      </c>
      <c r="C2722" s="401" t="s">
        <v>9166</v>
      </c>
      <c r="D2722" s="401" t="s">
        <v>9167</v>
      </c>
      <c r="E2722" s="402"/>
      <c r="F2722" s="401"/>
      <c r="G2722" s="401" t="n">
        <v>93011</v>
      </c>
      <c r="H2722" s="401" t="s">
        <v>9210</v>
      </c>
      <c r="I2722" s="401" t="s">
        <v>82</v>
      </c>
      <c r="J2722" s="401" t="s">
        <v>6476</v>
      </c>
      <c r="K2722" s="402" t="n">
        <v>48.93</v>
      </c>
      <c r="L2722" s="401" t="s">
        <v>6405</v>
      </c>
    </row>
    <row r="2723" customFormat="false" ht="13.5" hidden="false" customHeight="false" outlineLevel="0" collapsed="false">
      <c r="A2723" s="401" t="s">
        <v>9164</v>
      </c>
      <c r="B2723" s="401" t="s">
        <v>9165</v>
      </c>
      <c r="C2723" s="401" t="s">
        <v>9166</v>
      </c>
      <c r="D2723" s="401" t="s">
        <v>9167</v>
      </c>
      <c r="E2723" s="402"/>
      <c r="F2723" s="401"/>
      <c r="G2723" s="401" t="n">
        <v>93012</v>
      </c>
      <c r="H2723" s="401" t="s">
        <v>9211</v>
      </c>
      <c r="I2723" s="401" t="s">
        <v>82</v>
      </c>
      <c r="J2723" s="401" t="s">
        <v>6476</v>
      </c>
      <c r="K2723" s="402" t="n">
        <v>74.46</v>
      </c>
      <c r="L2723" s="401" t="s">
        <v>6405</v>
      </c>
    </row>
    <row r="2724" customFormat="false" ht="13.5" hidden="false" customHeight="false" outlineLevel="0" collapsed="false">
      <c r="A2724" s="401" t="s">
        <v>9164</v>
      </c>
      <c r="B2724" s="401" t="s">
        <v>9165</v>
      </c>
      <c r="C2724" s="401" t="s">
        <v>9166</v>
      </c>
      <c r="D2724" s="401" t="s">
        <v>9167</v>
      </c>
      <c r="E2724" s="402"/>
      <c r="F2724" s="401"/>
      <c r="G2724" s="401" t="n">
        <v>95726</v>
      </c>
      <c r="H2724" s="401" t="s">
        <v>9212</v>
      </c>
      <c r="I2724" s="401" t="s">
        <v>82</v>
      </c>
      <c r="J2724" s="401" t="s">
        <v>6476</v>
      </c>
      <c r="K2724" s="402" t="n">
        <v>7.19</v>
      </c>
      <c r="L2724" s="401" t="s">
        <v>6405</v>
      </c>
    </row>
    <row r="2725" customFormat="false" ht="13.5" hidden="false" customHeight="false" outlineLevel="0" collapsed="false">
      <c r="A2725" s="401" t="s">
        <v>9164</v>
      </c>
      <c r="B2725" s="401" t="s">
        <v>9165</v>
      </c>
      <c r="C2725" s="401" t="s">
        <v>9166</v>
      </c>
      <c r="D2725" s="401" t="s">
        <v>9167</v>
      </c>
      <c r="E2725" s="402"/>
      <c r="F2725" s="401"/>
      <c r="G2725" s="401" t="n">
        <v>95727</v>
      </c>
      <c r="H2725" s="401" t="s">
        <v>9213</v>
      </c>
      <c r="I2725" s="401" t="s">
        <v>82</v>
      </c>
      <c r="J2725" s="401" t="s">
        <v>6476</v>
      </c>
      <c r="K2725" s="402" t="n">
        <v>8.24</v>
      </c>
      <c r="L2725" s="401" t="s">
        <v>6405</v>
      </c>
    </row>
    <row r="2726" customFormat="false" ht="13.5" hidden="false" customHeight="false" outlineLevel="0" collapsed="false">
      <c r="A2726" s="401" t="s">
        <v>9164</v>
      </c>
      <c r="B2726" s="401" t="s">
        <v>9165</v>
      </c>
      <c r="C2726" s="401" t="s">
        <v>9166</v>
      </c>
      <c r="D2726" s="401" t="s">
        <v>9167</v>
      </c>
      <c r="E2726" s="402"/>
      <c r="F2726" s="401"/>
      <c r="G2726" s="401" t="n">
        <v>95728</v>
      </c>
      <c r="H2726" s="401" t="s">
        <v>9214</v>
      </c>
      <c r="I2726" s="401" t="s">
        <v>82</v>
      </c>
      <c r="J2726" s="401" t="s">
        <v>6476</v>
      </c>
      <c r="K2726" s="402" t="n">
        <v>10.59</v>
      </c>
      <c r="L2726" s="401" t="s">
        <v>6405</v>
      </c>
    </row>
    <row r="2727" customFormat="false" ht="13.5" hidden="false" customHeight="false" outlineLevel="0" collapsed="false">
      <c r="A2727" s="401" t="s">
        <v>9164</v>
      </c>
      <c r="B2727" s="401" t="s">
        <v>9165</v>
      </c>
      <c r="C2727" s="401" t="s">
        <v>9166</v>
      </c>
      <c r="D2727" s="401" t="s">
        <v>9167</v>
      </c>
      <c r="E2727" s="402"/>
      <c r="F2727" s="401"/>
      <c r="G2727" s="401" t="n">
        <v>95729</v>
      </c>
      <c r="H2727" s="401" t="s">
        <v>9215</v>
      </c>
      <c r="I2727" s="401" t="s">
        <v>82</v>
      </c>
      <c r="J2727" s="401" t="s">
        <v>6476</v>
      </c>
      <c r="K2727" s="402" t="n">
        <v>9.2</v>
      </c>
      <c r="L2727" s="401" t="s">
        <v>6405</v>
      </c>
    </row>
    <row r="2728" customFormat="false" ht="13.5" hidden="false" customHeight="false" outlineLevel="0" collapsed="false">
      <c r="A2728" s="401" t="s">
        <v>9164</v>
      </c>
      <c r="B2728" s="401" t="s">
        <v>9165</v>
      </c>
      <c r="C2728" s="401" t="s">
        <v>9166</v>
      </c>
      <c r="D2728" s="401" t="s">
        <v>9167</v>
      </c>
      <c r="E2728" s="402"/>
      <c r="F2728" s="401"/>
      <c r="G2728" s="401" t="n">
        <v>95730</v>
      </c>
      <c r="H2728" s="401" t="s">
        <v>9216</v>
      </c>
      <c r="I2728" s="401" t="s">
        <v>82</v>
      </c>
      <c r="J2728" s="401" t="s">
        <v>6476</v>
      </c>
      <c r="K2728" s="402" t="n">
        <v>10.26</v>
      </c>
      <c r="L2728" s="401" t="s">
        <v>6405</v>
      </c>
    </row>
    <row r="2729" customFormat="false" ht="13.5" hidden="false" customHeight="false" outlineLevel="0" collapsed="false">
      <c r="A2729" s="401" t="s">
        <v>9164</v>
      </c>
      <c r="B2729" s="401" t="s">
        <v>9165</v>
      </c>
      <c r="C2729" s="401" t="s">
        <v>9166</v>
      </c>
      <c r="D2729" s="401" t="s">
        <v>9167</v>
      </c>
      <c r="E2729" s="402"/>
      <c r="F2729" s="401"/>
      <c r="G2729" s="401" t="n">
        <v>95731</v>
      </c>
      <c r="H2729" s="401" t="s">
        <v>9217</v>
      </c>
      <c r="I2729" s="401" t="s">
        <v>82</v>
      </c>
      <c r="J2729" s="401" t="s">
        <v>6476</v>
      </c>
      <c r="K2729" s="402" t="n">
        <v>12.62</v>
      </c>
      <c r="L2729" s="401" t="s">
        <v>6405</v>
      </c>
    </row>
    <row r="2730" customFormat="false" ht="13.5" hidden="false" customHeight="false" outlineLevel="0" collapsed="false">
      <c r="A2730" s="401" t="s">
        <v>9164</v>
      </c>
      <c r="B2730" s="401" t="s">
        <v>9165</v>
      </c>
      <c r="C2730" s="401" t="s">
        <v>9166</v>
      </c>
      <c r="D2730" s="401" t="s">
        <v>9167</v>
      </c>
      <c r="E2730" s="402"/>
      <c r="F2730" s="401"/>
      <c r="G2730" s="401" t="n">
        <v>97667</v>
      </c>
      <c r="H2730" s="401" t="s">
        <v>9218</v>
      </c>
      <c r="I2730" s="401" t="s">
        <v>82</v>
      </c>
      <c r="J2730" s="401" t="s">
        <v>6404</v>
      </c>
      <c r="K2730" s="402" t="n">
        <v>8.05</v>
      </c>
      <c r="L2730" s="401" t="s">
        <v>6405</v>
      </c>
    </row>
    <row r="2731" customFormat="false" ht="13.5" hidden="false" customHeight="false" outlineLevel="0" collapsed="false">
      <c r="A2731" s="401" t="s">
        <v>9164</v>
      </c>
      <c r="B2731" s="401" t="s">
        <v>9165</v>
      </c>
      <c r="C2731" s="401" t="s">
        <v>9166</v>
      </c>
      <c r="D2731" s="401" t="s">
        <v>9167</v>
      </c>
      <c r="E2731" s="402"/>
      <c r="F2731" s="401"/>
      <c r="G2731" s="401" t="n">
        <v>97668</v>
      </c>
      <c r="H2731" s="401" t="s">
        <v>9219</v>
      </c>
      <c r="I2731" s="401" t="s">
        <v>82</v>
      </c>
      <c r="J2731" s="401" t="s">
        <v>6404</v>
      </c>
      <c r="K2731" s="402" t="n">
        <v>11.49</v>
      </c>
      <c r="L2731" s="401" t="s">
        <v>6405</v>
      </c>
    </row>
    <row r="2732" customFormat="false" ht="13.5" hidden="false" customHeight="false" outlineLevel="0" collapsed="false">
      <c r="A2732" s="401" t="s">
        <v>9164</v>
      </c>
      <c r="B2732" s="401" t="s">
        <v>9165</v>
      </c>
      <c r="C2732" s="401" t="s">
        <v>9166</v>
      </c>
      <c r="D2732" s="401" t="s">
        <v>9167</v>
      </c>
      <c r="E2732" s="402"/>
      <c r="F2732" s="401"/>
      <c r="G2732" s="401" t="n">
        <v>97669</v>
      </c>
      <c r="H2732" s="401" t="s">
        <v>9220</v>
      </c>
      <c r="I2732" s="401" t="s">
        <v>82</v>
      </c>
      <c r="J2732" s="401" t="s">
        <v>6404</v>
      </c>
      <c r="K2732" s="402" t="n">
        <v>16.95</v>
      </c>
      <c r="L2732" s="401" t="s">
        <v>6405</v>
      </c>
    </row>
    <row r="2733" customFormat="false" ht="13.5" hidden="false" customHeight="false" outlineLevel="0" collapsed="false">
      <c r="A2733" s="401" t="s">
        <v>9164</v>
      </c>
      <c r="B2733" s="401" t="s">
        <v>9165</v>
      </c>
      <c r="C2733" s="401" t="s">
        <v>9166</v>
      </c>
      <c r="D2733" s="401" t="s">
        <v>9167</v>
      </c>
      <c r="E2733" s="402"/>
      <c r="F2733" s="401"/>
      <c r="G2733" s="401" t="n">
        <v>97670</v>
      </c>
      <c r="H2733" s="401" t="s">
        <v>9221</v>
      </c>
      <c r="I2733" s="401" t="s">
        <v>82</v>
      </c>
      <c r="J2733" s="401" t="s">
        <v>6404</v>
      </c>
      <c r="K2733" s="402" t="n">
        <v>21.84</v>
      </c>
      <c r="L2733" s="401" t="s">
        <v>6405</v>
      </c>
    </row>
    <row r="2734" customFormat="false" ht="13.5" hidden="false" customHeight="false" outlineLevel="0" collapsed="false">
      <c r="A2734" s="401" t="s">
        <v>9164</v>
      </c>
      <c r="B2734" s="401" t="s">
        <v>9165</v>
      </c>
      <c r="C2734" s="401" t="s">
        <v>9222</v>
      </c>
      <c r="D2734" s="401" t="s">
        <v>9223</v>
      </c>
      <c r="E2734" s="402"/>
      <c r="F2734" s="401"/>
      <c r="G2734" s="401" t="n">
        <v>91874</v>
      </c>
      <c r="H2734" s="401" t="s">
        <v>9224</v>
      </c>
      <c r="I2734" s="401" t="s">
        <v>45</v>
      </c>
      <c r="J2734" s="401" t="s">
        <v>6476</v>
      </c>
      <c r="K2734" s="402" t="n">
        <v>4.98</v>
      </c>
      <c r="L2734" s="401" t="s">
        <v>6405</v>
      </c>
    </row>
    <row r="2735" customFormat="false" ht="13.5" hidden="false" customHeight="false" outlineLevel="0" collapsed="false">
      <c r="A2735" s="401" t="s">
        <v>9164</v>
      </c>
      <c r="B2735" s="401" t="s">
        <v>9165</v>
      </c>
      <c r="C2735" s="401" t="s">
        <v>9222</v>
      </c>
      <c r="D2735" s="401" t="s">
        <v>9223</v>
      </c>
      <c r="E2735" s="402"/>
      <c r="F2735" s="401"/>
      <c r="G2735" s="401" t="n">
        <v>91875</v>
      </c>
      <c r="H2735" s="401" t="s">
        <v>9225</v>
      </c>
      <c r="I2735" s="401" t="s">
        <v>45</v>
      </c>
      <c r="J2735" s="401" t="s">
        <v>6476</v>
      </c>
      <c r="K2735" s="402" t="n">
        <v>6.64</v>
      </c>
      <c r="L2735" s="401" t="s">
        <v>6405</v>
      </c>
    </row>
    <row r="2736" customFormat="false" ht="13.5" hidden="false" customHeight="false" outlineLevel="0" collapsed="false">
      <c r="A2736" s="401" t="s">
        <v>9164</v>
      </c>
      <c r="B2736" s="401" t="s">
        <v>9165</v>
      </c>
      <c r="C2736" s="401" t="s">
        <v>9222</v>
      </c>
      <c r="D2736" s="401" t="s">
        <v>9223</v>
      </c>
      <c r="E2736" s="402"/>
      <c r="F2736" s="401"/>
      <c r="G2736" s="401" t="n">
        <v>91876</v>
      </c>
      <c r="H2736" s="401" t="s">
        <v>9226</v>
      </c>
      <c r="I2736" s="401" t="s">
        <v>45</v>
      </c>
      <c r="J2736" s="401" t="s">
        <v>6476</v>
      </c>
      <c r="K2736" s="402" t="n">
        <v>8.77</v>
      </c>
      <c r="L2736" s="401" t="s">
        <v>6405</v>
      </c>
    </row>
    <row r="2737" customFormat="false" ht="13.5" hidden="false" customHeight="false" outlineLevel="0" collapsed="false">
      <c r="A2737" s="401" t="s">
        <v>9164</v>
      </c>
      <c r="B2737" s="401" t="s">
        <v>9165</v>
      </c>
      <c r="C2737" s="401" t="s">
        <v>9222</v>
      </c>
      <c r="D2737" s="401" t="s">
        <v>9223</v>
      </c>
      <c r="E2737" s="402"/>
      <c r="F2737" s="401"/>
      <c r="G2737" s="401" t="n">
        <v>91877</v>
      </c>
      <c r="H2737" s="401" t="s">
        <v>9227</v>
      </c>
      <c r="I2737" s="401" t="s">
        <v>45</v>
      </c>
      <c r="J2737" s="401" t="s">
        <v>6476</v>
      </c>
      <c r="K2737" s="402" t="n">
        <v>11.76</v>
      </c>
      <c r="L2737" s="401" t="s">
        <v>6405</v>
      </c>
    </row>
    <row r="2738" customFormat="false" ht="13.5" hidden="false" customHeight="false" outlineLevel="0" collapsed="false">
      <c r="A2738" s="401" t="s">
        <v>9164</v>
      </c>
      <c r="B2738" s="401" t="s">
        <v>9165</v>
      </c>
      <c r="C2738" s="401" t="s">
        <v>9222</v>
      </c>
      <c r="D2738" s="401" t="s">
        <v>9223</v>
      </c>
      <c r="E2738" s="402"/>
      <c r="F2738" s="401"/>
      <c r="G2738" s="401" t="n">
        <v>91878</v>
      </c>
      <c r="H2738" s="401" t="s">
        <v>9228</v>
      </c>
      <c r="I2738" s="401" t="s">
        <v>45</v>
      </c>
      <c r="J2738" s="401" t="s">
        <v>6476</v>
      </c>
      <c r="K2738" s="402" t="n">
        <v>6.34</v>
      </c>
      <c r="L2738" s="401" t="s">
        <v>6405</v>
      </c>
    </row>
    <row r="2739" customFormat="false" ht="13.5" hidden="false" customHeight="false" outlineLevel="0" collapsed="false">
      <c r="A2739" s="401" t="s">
        <v>9164</v>
      </c>
      <c r="B2739" s="401" t="s">
        <v>9165</v>
      </c>
      <c r="C2739" s="401" t="s">
        <v>9222</v>
      </c>
      <c r="D2739" s="401" t="s">
        <v>9223</v>
      </c>
      <c r="E2739" s="402"/>
      <c r="F2739" s="401"/>
      <c r="G2739" s="401" t="n">
        <v>91879</v>
      </c>
      <c r="H2739" s="401" t="s">
        <v>9229</v>
      </c>
      <c r="I2739" s="401" t="s">
        <v>45</v>
      </c>
      <c r="J2739" s="401" t="s">
        <v>6476</v>
      </c>
      <c r="K2739" s="402" t="n">
        <v>7.95</v>
      </c>
      <c r="L2739" s="401" t="s">
        <v>6405</v>
      </c>
    </row>
    <row r="2740" customFormat="false" ht="13.5" hidden="false" customHeight="false" outlineLevel="0" collapsed="false">
      <c r="A2740" s="401" t="s">
        <v>9164</v>
      </c>
      <c r="B2740" s="401" t="s">
        <v>9165</v>
      </c>
      <c r="C2740" s="401" t="s">
        <v>9222</v>
      </c>
      <c r="D2740" s="401" t="s">
        <v>9223</v>
      </c>
      <c r="E2740" s="402"/>
      <c r="F2740" s="401"/>
      <c r="G2740" s="401" t="n">
        <v>91880</v>
      </c>
      <c r="H2740" s="401" t="s">
        <v>9230</v>
      </c>
      <c r="I2740" s="401" t="s">
        <v>45</v>
      </c>
      <c r="J2740" s="401" t="s">
        <v>6476</v>
      </c>
      <c r="K2740" s="402" t="n">
        <v>10.14</v>
      </c>
      <c r="L2740" s="401" t="s">
        <v>6405</v>
      </c>
    </row>
    <row r="2741" customFormat="false" ht="13.5" hidden="false" customHeight="false" outlineLevel="0" collapsed="false">
      <c r="A2741" s="401" t="s">
        <v>9164</v>
      </c>
      <c r="B2741" s="401" t="s">
        <v>9165</v>
      </c>
      <c r="C2741" s="401" t="s">
        <v>9222</v>
      </c>
      <c r="D2741" s="401" t="s">
        <v>9223</v>
      </c>
      <c r="E2741" s="402"/>
      <c r="F2741" s="401"/>
      <c r="G2741" s="401" t="n">
        <v>91881</v>
      </c>
      <c r="H2741" s="401" t="s">
        <v>9231</v>
      </c>
      <c r="I2741" s="401" t="s">
        <v>45</v>
      </c>
      <c r="J2741" s="401" t="s">
        <v>6476</v>
      </c>
      <c r="K2741" s="402" t="n">
        <v>13.12</v>
      </c>
      <c r="L2741" s="401" t="s">
        <v>6405</v>
      </c>
    </row>
    <row r="2742" customFormat="false" ht="13.5" hidden="false" customHeight="false" outlineLevel="0" collapsed="false">
      <c r="A2742" s="401" t="s">
        <v>9164</v>
      </c>
      <c r="B2742" s="401" t="s">
        <v>9165</v>
      </c>
      <c r="C2742" s="401" t="s">
        <v>9222</v>
      </c>
      <c r="D2742" s="401" t="s">
        <v>9223</v>
      </c>
      <c r="E2742" s="402"/>
      <c r="F2742" s="401"/>
      <c r="G2742" s="401" t="n">
        <v>91882</v>
      </c>
      <c r="H2742" s="401" t="s">
        <v>9232</v>
      </c>
      <c r="I2742" s="401" t="s">
        <v>45</v>
      </c>
      <c r="J2742" s="401" t="s">
        <v>6476</v>
      </c>
      <c r="K2742" s="402" t="n">
        <v>7.8</v>
      </c>
      <c r="L2742" s="401" t="s">
        <v>6405</v>
      </c>
    </row>
    <row r="2743" customFormat="false" ht="13.5" hidden="false" customHeight="false" outlineLevel="0" collapsed="false">
      <c r="A2743" s="401" t="s">
        <v>9164</v>
      </c>
      <c r="B2743" s="401" t="s">
        <v>9165</v>
      </c>
      <c r="C2743" s="401" t="s">
        <v>9222</v>
      </c>
      <c r="D2743" s="401" t="s">
        <v>9223</v>
      </c>
      <c r="E2743" s="402"/>
      <c r="F2743" s="401"/>
      <c r="G2743" s="401" t="n">
        <v>91884</v>
      </c>
      <c r="H2743" s="401" t="s">
        <v>9233</v>
      </c>
      <c r="I2743" s="401" t="s">
        <v>45</v>
      </c>
      <c r="J2743" s="401" t="s">
        <v>6476</v>
      </c>
      <c r="K2743" s="402" t="n">
        <v>9.07</v>
      </c>
      <c r="L2743" s="401" t="s">
        <v>6405</v>
      </c>
    </row>
    <row r="2744" customFormat="false" ht="13.5" hidden="false" customHeight="false" outlineLevel="0" collapsed="false">
      <c r="A2744" s="401" t="s">
        <v>9164</v>
      </c>
      <c r="B2744" s="401" t="s">
        <v>9165</v>
      </c>
      <c r="C2744" s="401" t="s">
        <v>9222</v>
      </c>
      <c r="D2744" s="401" t="s">
        <v>9223</v>
      </c>
      <c r="E2744" s="402"/>
      <c r="F2744" s="401"/>
      <c r="G2744" s="401" t="n">
        <v>91885</v>
      </c>
      <c r="H2744" s="401" t="s">
        <v>9234</v>
      </c>
      <c r="I2744" s="401" t="s">
        <v>45</v>
      </c>
      <c r="J2744" s="401" t="s">
        <v>6476</v>
      </c>
      <c r="K2744" s="402" t="n">
        <v>10.79</v>
      </c>
      <c r="L2744" s="401" t="s">
        <v>6405</v>
      </c>
    </row>
    <row r="2745" customFormat="false" ht="13.5" hidden="false" customHeight="false" outlineLevel="0" collapsed="false">
      <c r="A2745" s="401" t="s">
        <v>9164</v>
      </c>
      <c r="B2745" s="401" t="s">
        <v>9165</v>
      </c>
      <c r="C2745" s="401" t="s">
        <v>9222</v>
      </c>
      <c r="D2745" s="401" t="s">
        <v>9223</v>
      </c>
      <c r="E2745" s="402"/>
      <c r="F2745" s="401"/>
      <c r="G2745" s="401" t="n">
        <v>91886</v>
      </c>
      <c r="H2745" s="401" t="s">
        <v>9235</v>
      </c>
      <c r="I2745" s="401" t="s">
        <v>45</v>
      </c>
      <c r="J2745" s="401" t="s">
        <v>6476</v>
      </c>
      <c r="K2745" s="402" t="n">
        <v>13.26</v>
      </c>
      <c r="L2745" s="401" t="s">
        <v>6405</v>
      </c>
    </row>
    <row r="2746" customFormat="false" ht="13.5" hidden="false" customHeight="false" outlineLevel="0" collapsed="false">
      <c r="A2746" s="401" t="s">
        <v>9164</v>
      </c>
      <c r="B2746" s="401" t="s">
        <v>9165</v>
      </c>
      <c r="C2746" s="401" t="s">
        <v>9222</v>
      </c>
      <c r="D2746" s="401" t="s">
        <v>9223</v>
      </c>
      <c r="E2746" s="402"/>
      <c r="F2746" s="401"/>
      <c r="G2746" s="401" t="n">
        <v>91887</v>
      </c>
      <c r="H2746" s="401" t="s">
        <v>9236</v>
      </c>
      <c r="I2746" s="401" t="s">
        <v>45</v>
      </c>
      <c r="J2746" s="401" t="s">
        <v>6476</v>
      </c>
      <c r="K2746" s="402" t="n">
        <v>9.55</v>
      </c>
      <c r="L2746" s="401" t="s">
        <v>6405</v>
      </c>
    </row>
    <row r="2747" customFormat="false" ht="13.5" hidden="false" customHeight="false" outlineLevel="0" collapsed="false">
      <c r="A2747" s="401" t="s">
        <v>9164</v>
      </c>
      <c r="B2747" s="401" t="s">
        <v>9165</v>
      </c>
      <c r="C2747" s="401" t="s">
        <v>9222</v>
      </c>
      <c r="D2747" s="401" t="s">
        <v>9223</v>
      </c>
      <c r="E2747" s="402"/>
      <c r="F2747" s="401"/>
      <c r="G2747" s="401" t="n">
        <v>91889</v>
      </c>
      <c r="H2747" s="401" t="s">
        <v>9237</v>
      </c>
      <c r="I2747" s="401" t="s">
        <v>45</v>
      </c>
      <c r="J2747" s="401" t="s">
        <v>6476</v>
      </c>
      <c r="K2747" s="402" t="n">
        <v>9.15</v>
      </c>
      <c r="L2747" s="401" t="s">
        <v>6405</v>
      </c>
    </row>
    <row r="2748" customFormat="false" ht="13.5" hidden="false" customHeight="false" outlineLevel="0" collapsed="false">
      <c r="A2748" s="401" t="s">
        <v>9164</v>
      </c>
      <c r="B2748" s="401" t="s">
        <v>9165</v>
      </c>
      <c r="C2748" s="401" t="s">
        <v>9222</v>
      </c>
      <c r="D2748" s="401" t="s">
        <v>9223</v>
      </c>
      <c r="E2748" s="402"/>
      <c r="F2748" s="401"/>
      <c r="G2748" s="401" t="n">
        <v>91890</v>
      </c>
      <c r="H2748" s="401" t="s">
        <v>9238</v>
      </c>
      <c r="I2748" s="401" t="s">
        <v>45</v>
      </c>
      <c r="J2748" s="401" t="s">
        <v>6476</v>
      </c>
      <c r="K2748" s="402" t="n">
        <v>11.24</v>
      </c>
      <c r="L2748" s="401" t="s">
        <v>6405</v>
      </c>
    </row>
    <row r="2749" customFormat="false" ht="13.5" hidden="false" customHeight="false" outlineLevel="0" collapsed="false">
      <c r="A2749" s="401" t="s">
        <v>9164</v>
      </c>
      <c r="B2749" s="401" t="s">
        <v>9165</v>
      </c>
      <c r="C2749" s="401" t="s">
        <v>9222</v>
      </c>
      <c r="D2749" s="401" t="s">
        <v>9223</v>
      </c>
      <c r="E2749" s="402"/>
      <c r="F2749" s="401"/>
      <c r="G2749" s="401" t="n">
        <v>91892</v>
      </c>
      <c r="H2749" s="401" t="s">
        <v>9239</v>
      </c>
      <c r="I2749" s="401" t="s">
        <v>45</v>
      </c>
      <c r="J2749" s="401" t="s">
        <v>6476</v>
      </c>
      <c r="K2749" s="402" t="n">
        <v>13.92</v>
      </c>
      <c r="L2749" s="401" t="s">
        <v>6405</v>
      </c>
    </row>
    <row r="2750" customFormat="false" ht="13.5" hidden="false" customHeight="false" outlineLevel="0" collapsed="false">
      <c r="A2750" s="401" t="s">
        <v>9164</v>
      </c>
      <c r="B2750" s="401" t="s">
        <v>9165</v>
      </c>
      <c r="C2750" s="401" t="s">
        <v>9222</v>
      </c>
      <c r="D2750" s="401" t="s">
        <v>9223</v>
      </c>
      <c r="E2750" s="402"/>
      <c r="F2750" s="401"/>
      <c r="G2750" s="401" t="n">
        <v>91893</v>
      </c>
      <c r="H2750" s="401" t="s">
        <v>9240</v>
      </c>
      <c r="I2750" s="401" t="s">
        <v>45</v>
      </c>
      <c r="J2750" s="401" t="s">
        <v>6476</v>
      </c>
      <c r="K2750" s="402" t="n">
        <v>15.47</v>
      </c>
      <c r="L2750" s="401" t="s">
        <v>6405</v>
      </c>
    </row>
    <row r="2751" customFormat="false" ht="13.5" hidden="false" customHeight="false" outlineLevel="0" collapsed="false">
      <c r="A2751" s="401" t="s">
        <v>9164</v>
      </c>
      <c r="B2751" s="401" t="s">
        <v>9165</v>
      </c>
      <c r="C2751" s="401" t="s">
        <v>9222</v>
      </c>
      <c r="D2751" s="401" t="s">
        <v>9223</v>
      </c>
      <c r="E2751" s="402"/>
      <c r="F2751" s="401"/>
      <c r="G2751" s="401" t="n">
        <v>91895</v>
      </c>
      <c r="H2751" s="401" t="s">
        <v>9241</v>
      </c>
      <c r="I2751" s="401" t="s">
        <v>45</v>
      </c>
      <c r="J2751" s="401" t="s">
        <v>6476</v>
      </c>
      <c r="K2751" s="402" t="n">
        <v>18.19</v>
      </c>
      <c r="L2751" s="401" t="s">
        <v>6405</v>
      </c>
    </row>
    <row r="2752" customFormat="false" ht="13.5" hidden="false" customHeight="false" outlineLevel="0" collapsed="false">
      <c r="A2752" s="401" t="s">
        <v>9164</v>
      </c>
      <c r="B2752" s="401" t="s">
        <v>9165</v>
      </c>
      <c r="C2752" s="401" t="s">
        <v>9222</v>
      </c>
      <c r="D2752" s="401" t="s">
        <v>9223</v>
      </c>
      <c r="E2752" s="402"/>
      <c r="F2752" s="401"/>
      <c r="G2752" s="401" t="n">
        <v>91896</v>
      </c>
      <c r="H2752" s="401" t="s">
        <v>9242</v>
      </c>
      <c r="I2752" s="401" t="s">
        <v>45</v>
      </c>
      <c r="J2752" s="401" t="s">
        <v>6476</v>
      </c>
      <c r="K2752" s="402" t="n">
        <v>18.78</v>
      </c>
      <c r="L2752" s="401" t="s">
        <v>6405</v>
      </c>
    </row>
    <row r="2753" customFormat="false" ht="13.5" hidden="false" customHeight="false" outlineLevel="0" collapsed="false">
      <c r="A2753" s="401" t="s">
        <v>9164</v>
      </c>
      <c r="B2753" s="401" t="s">
        <v>9165</v>
      </c>
      <c r="C2753" s="401" t="s">
        <v>9222</v>
      </c>
      <c r="D2753" s="401" t="s">
        <v>9223</v>
      </c>
      <c r="E2753" s="402"/>
      <c r="F2753" s="401"/>
      <c r="G2753" s="401" t="n">
        <v>91898</v>
      </c>
      <c r="H2753" s="401" t="s">
        <v>9243</v>
      </c>
      <c r="I2753" s="401" t="s">
        <v>45</v>
      </c>
      <c r="J2753" s="401" t="s">
        <v>6476</v>
      </c>
      <c r="K2753" s="402" t="n">
        <v>21.7</v>
      </c>
      <c r="L2753" s="401" t="s">
        <v>6405</v>
      </c>
    </row>
    <row r="2754" customFormat="false" ht="13.5" hidden="false" customHeight="false" outlineLevel="0" collapsed="false">
      <c r="A2754" s="401" t="s">
        <v>9164</v>
      </c>
      <c r="B2754" s="401" t="s">
        <v>9165</v>
      </c>
      <c r="C2754" s="401" t="s">
        <v>9222</v>
      </c>
      <c r="D2754" s="401" t="s">
        <v>9223</v>
      </c>
      <c r="E2754" s="402"/>
      <c r="F2754" s="401"/>
      <c r="G2754" s="401" t="n">
        <v>91899</v>
      </c>
      <c r="H2754" s="401" t="s">
        <v>9244</v>
      </c>
      <c r="I2754" s="401" t="s">
        <v>45</v>
      </c>
      <c r="J2754" s="401" t="s">
        <v>6476</v>
      </c>
      <c r="K2754" s="402" t="n">
        <v>11.53</v>
      </c>
      <c r="L2754" s="401" t="s">
        <v>6405</v>
      </c>
    </row>
    <row r="2755" customFormat="false" ht="13.5" hidden="false" customHeight="false" outlineLevel="0" collapsed="false">
      <c r="A2755" s="401" t="s">
        <v>9164</v>
      </c>
      <c r="B2755" s="401" t="s">
        <v>9165</v>
      </c>
      <c r="C2755" s="401" t="s">
        <v>9222</v>
      </c>
      <c r="D2755" s="401" t="s">
        <v>9223</v>
      </c>
      <c r="E2755" s="402"/>
      <c r="F2755" s="401"/>
      <c r="G2755" s="401" t="n">
        <v>91901</v>
      </c>
      <c r="H2755" s="401" t="s">
        <v>9245</v>
      </c>
      <c r="I2755" s="401" t="s">
        <v>45</v>
      </c>
      <c r="J2755" s="401" t="s">
        <v>6476</v>
      </c>
      <c r="K2755" s="402" t="n">
        <v>11.13</v>
      </c>
      <c r="L2755" s="401" t="s">
        <v>6405</v>
      </c>
    </row>
    <row r="2756" customFormat="false" ht="13.5" hidden="false" customHeight="false" outlineLevel="0" collapsed="false">
      <c r="A2756" s="401" t="s">
        <v>9164</v>
      </c>
      <c r="B2756" s="401" t="s">
        <v>9165</v>
      </c>
      <c r="C2756" s="401" t="s">
        <v>9222</v>
      </c>
      <c r="D2756" s="401" t="s">
        <v>9223</v>
      </c>
      <c r="E2756" s="402"/>
      <c r="F2756" s="401"/>
      <c r="G2756" s="401" t="n">
        <v>91902</v>
      </c>
      <c r="H2756" s="401" t="s">
        <v>9246</v>
      </c>
      <c r="I2756" s="401" t="s">
        <v>45</v>
      </c>
      <c r="J2756" s="401" t="s">
        <v>6476</v>
      </c>
      <c r="K2756" s="402" t="n">
        <v>13.21</v>
      </c>
      <c r="L2756" s="401" t="s">
        <v>6405</v>
      </c>
    </row>
    <row r="2757" customFormat="false" ht="13.5" hidden="false" customHeight="false" outlineLevel="0" collapsed="false">
      <c r="A2757" s="401" t="s">
        <v>9164</v>
      </c>
      <c r="B2757" s="401" t="s">
        <v>9165</v>
      </c>
      <c r="C2757" s="401" t="s">
        <v>9222</v>
      </c>
      <c r="D2757" s="401" t="s">
        <v>9223</v>
      </c>
      <c r="E2757" s="402"/>
      <c r="F2757" s="401"/>
      <c r="G2757" s="401" t="n">
        <v>91904</v>
      </c>
      <c r="H2757" s="401" t="s">
        <v>9247</v>
      </c>
      <c r="I2757" s="401" t="s">
        <v>45</v>
      </c>
      <c r="J2757" s="401" t="s">
        <v>6476</v>
      </c>
      <c r="K2757" s="402" t="n">
        <v>15.89</v>
      </c>
      <c r="L2757" s="401" t="s">
        <v>6405</v>
      </c>
    </row>
    <row r="2758" customFormat="false" ht="13.5" hidden="false" customHeight="false" outlineLevel="0" collapsed="false">
      <c r="A2758" s="401" t="s">
        <v>9164</v>
      </c>
      <c r="B2758" s="401" t="s">
        <v>9165</v>
      </c>
      <c r="C2758" s="401" t="s">
        <v>9222</v>
      </c>
      <c r="D2758" s="401" t="s">
        <v>9223</v>
      </c>
      <c r="E2758" s="402"/>
      <c r="F2758" s="401"/>
      <c r="G2758" s="401" t="n">
        <v>91905</v>
      </c>
      <c r="H2758" s="401" t="s">
        <v>9248</v>
      </c>
      <c r="I2758" s="401" t="s">
        <v>45</v>
      </c>
      <c r="J2758" s="401" t="s">
        <v>6476</v>
      </c>
      <c r="K2758" s="402" t="n">
        <v>17.44</v>
      </c>
      <c r="L2758" s="401" t="s">
        <v>6405</v>
      </c>
    </row>
    <row r="2759" customFormat="false" ht="13.5" hidden="false" customHeight="false" outlineLevel="0" collapsed="false">
      <c r="A2759" s="401" t="s">
        <v>9164</v>
      </c>
      <c r="B2759" s="401" t="s">
        <v>9165</v>
      </c>
      <c r="C2759" s="401" t="s">
        <v>9222</v>
      </c>
      <c r="D2759" s="401" t="s">
        <v>9223</v>
      </c>
      <c r="E2759" s="402"/>
      <c r="F2759" s="401"/>
      <c r="G2759" s="401" t="n">
        <v>91907</v>
      </c>
      <c r="H2759" s="401" t="s">
        <v>9249</v>
      </c>
      <c r="I2759" s="401" t="s">
        <v>45</v>
      </c>
      <c r="J2759" s="401" t="s">
        <v>6476</v>
      </c>
      <c r="K2759" s="402" t="n">
        <v>20.16</v>
      </c>
      <c r="L2759" s="401" t="s">
        <v>6405</v>
      </c>
    </row>
    <row r="2760" customFormat="false" ht="13.5" hidden="false" customHeight="false" outlineLevel="0" collapsed="false">
      <c r="A2760" s="401" t="s">
        <v>9164</v>
      </c>
      <c r="B2760" s="401" t="s">
        <v>9165</v>
      </c>
      <c r="C2760" s="401" t="s">
        <v>9222</v>
      </c>
      <c r="D2760" s="401" t="s">
        <v>9223</v>
      </c>
      <c r="E2760" s="402"/>
      <c r="F2760" s="401"/>
      <c r="G2760" s="401" t="n">
        <v>91908</v>
      </c>
      <c r="H2760" s="401" t="s">
        <v>9250</v>
      </c>
      <c r="I2760" s="401" t="s">
        <v>45</v>
      </c>
      <c r="J2760" s="401" t="s">
        <v>6476</v>
      </c>
      <c r="K2760" s="402" t="n">
        <v>20.8</v>
      </c>
      <c r="L2760" s="401" t="s">
        <v>6405</v>
      </c>
    </row>
    <row r="2761" customFormat="false" ht="13.5" hidden="false" customHeight="false" outlineLevel="0" collapsed="false">
      <c r="A2761" s="401" t="s">
        <v>9164</v>
      </c>
      <c r="B2761" s="401" t="s">
        <v>9165</v>
      </c>
      <c r="C2761" s="401" t="s">
        <v>9222</v>
      </c>
      <c r="D2761" s="401" t="s">
        <v>9223</v>
      </c>
      <c r="E2761" s="402"/>
      <c r="F2761" s="401"/>
      <c r="G2761" s="401" t="n">
        <v>91910</v>
      </c>
      <c r="H2761" s="401" t="s">
        <v>9251</v>
      </c>
      <c r="I2761" s="401" t="s">
        <v>45</v>
      </c>
      <c r="J2761" s="401" t="s">
        <v>6476</v>
      </c>
      <c r="K2761" s="402" t="n">
        <v>23.72</v>
      </c>
      <c r="L2761" s="401" t="s">
        <v>6405</v>
      </c>
    </row>
    <row r="2762" customFormat="false" ht="13.5" hidden="false" customHeight="false" outlineLevel="0" collapsed="false">
      <c r="A2762" s="401" t="s">
        <v>9164</v>
      </c>
      <c r="B2762" s="401" t="s">
        <v>9165</v>
      </c>
      <c r="C2762" s="401" t="s">
        <v>9222</v>
      </c>
      <c r="D2762" s="401" t="s">
        <v>9223</v>
      </c>
      <c r="E2762" s="402"/>
      <c r="F2762" s="401"/>
      <c r="G2762" s="401" t="n">
        <v>91911</v>
      </c>
      <c r="H2762" s="401" t="s">
        <v>9252</v>
      </c>
      <c r="I2762" s="401" t="s">
        <v>45</v>
      </c>
      <c r="J2762" s="401" t="s">
        <v>6476</v>
      </c>
      <c r="K2762" s="402" t="n">
        <v>13.78</v>
      </c>
      <c r="L2762" s="401" t="s">
        <v>6405</v>
      </c>
    </row>
    <row r="2763" customFormat="false" ht="13.5" hidden="false" customHeight="false" outlineLevel="0" collapsed="false">
      <c r="A2763" s="401" t="s">
        <v>9164</v>
      </c>
      <c r="B2763" s="401" t="s">
        <v>9165</v>
      </c>
      <c r="C2763" s="401" t="s">
        <v>9222</v>
      </c>
      <c r="D2763" s="401" t="s">
        <v>9223</v>
      </c>
      <c r="E2763" s="402"/>
      <c r="F2763" s="401"/>
      <c r="G2763" s="401" t="n">
        <v>91913</v>
      </c>
      <c r="H2763" s="401" t="s">
        <v>9253</v>
      </c>
      <c r="I2763" s="401" t="s">
        <v>45</v>
      </c>
      <c r="J2763" s="401" t="s">
        <v>6476</v>
      </c>
      <c r="K2763" s="402" t="n">
        <v>13.38</v>
      </c>
      <c r="L2763" s="401" t="s">
        <v>6405</v>
      </c>
    </row>
    <row r="2764" customFormat="false" ht="13.5" hidden="false" customHeight="false" outlineLevel="0" collapsed="false">
      <c r="A2764" s="401" t="s">
        <v>9164</v>
      </c>
      <c r="B2764" s="401" t="s">
        <v>9165</v>
      </c>
      <c r="C2764" s="401" t="s">
        <v>9222</v>
      </c>
      <c r="D2764" s="401" t="s">
        <v>9223</v>
      </c>
      <c r="E2764" s="402"/>
      <c r="F2764" s="401"/>
      <c r="G2764" s="401" t="n">
        <v>91914</v>
      </c>
      <c r="H2764" s="401" t="s">
        <v>9254</v>
      </c>
      <c r="I2764" s="401" t="s">
        <v>45</v>
      </c>
      <c r="J2764" s="401" t="s">
        <v>6476</v>
      </c>
      <c r="K2764" s="402" t="n">
        <v>14.95</v>
      </c>
      <c r="L2764" s="401" t="s">
        <v>6405</v>
      </c>
    </row>
    <row r="2765" customFormat="false" ht="13.5" hidden="false" customHeight="false" outlineLevel="0" collapsed="false">
      <c r="A2765" s="401" t="s">
        <v>9164</v>
      </c>
      <c r="B2765" s="401" t="s">
        <v>9165</v>
      </c>
      <c r="C2765" s="401" t="s">
        <v>9222</v>
      </c>
      <c r="D2765" s="401" t="s">
        <v>9223</v>
      </c>
      <c r="E2765" s="402"/>
      <c r="F2765" s="401"/>
      <c r="G2765" s="401" t="n">
        <v>91916</v>
      </c>
      <c r="H2765" s="401" t="s">
        <v>9255</v>
      </c>
      <c r="I2765" s="401" t="s">
        <v>45</v>
      </c>
      <c r="J2765" s="401" t="s">
        <v>6476</v>
      </c>
      <c r="K2765" s="402" t="n">
        <v>17.63</v>
      </c>
      <c r="L2765" s="401" t="s">
        <v>6405</v>
      </c>
    </row>
    <row r="2766" customFormat="false" ht="13.5" hidden="false" customHeight="false" outlineLevel="0" collapsed="false">
      <c r="A2766" s="401" t="s">
        <v>9164</v>
      </c>
      <c r="B2766" s="401" t="s">
        <v>9165</v>
      </c>
      <c r="C2766" s="401" t="s">
        <v>9222</v>
      </c>
      <c r="D2766" s="401" t="s">
        <v>9223</v>
      </c>
      <c r="E2766" s="402"/>
      <c r="F2766" s="401"/>
      <c r="G2766" s="401" t="n">
        <v>91917</v>
      </c>
      <c r="H2766" s="401" t="s">
        <v>9256</v>
      </c>
      <c r="I2766" s="401" t="s">
        <v>45</v>
      </c>
      <c r="J2766" s="401" t="s">
        <v>6476</v>
      </c>
      <c r="K2766" s="402" t="n">
        <v>18.47</v>
      </c>
      <c r="L2766" s="401" t="s">
        <v>6405</v>
      </c>
    </row>
    <row r="2767" customFormat="false" ht="13.5" hidden="false" customHeight="false" outlineLevel="0" collapsed="false">
      <c r="A2767" s="401" t="s">
        <v>9164</v>
      </c>
      <c r="B2767" s="401" t="s">
        <v>9165</v>
      </c>
      <c r="C2767" s="401" t="s">
        <v>9222</v>
      </c>
      <c r="D2767" s="401" t="s">
        <v>9223</v>
      </c>
      <c r="E2767" s="402"/>
      <c r="F2767" s="401"/>
      <c r="G2767" s="401" t="n">
        <v>91919</v>
      </c>
      <c r="H2767" s="401" t="s">
        <v>9257</v>
      </c>
      <c r="I2767" s="401" t="s">
        <v>45</v>
      </c>
      <c r="J2767" s="401" t="s">
        <v>6476</v>
      </c>
      <c r="K2767" s="402" t="n">
        <v>21.19</v>
      </c>
      <c r="L2767" s="401" t="s">
        <v>6405</v>
      </c>
    </row>
    <row r="2768" customFormat="false" ht="13.5" hidden="false" customHeight="false" outlineLevel="0" collapsed="false">
      <c r="A2768" s="401" t="s">
        <v>9164</v>
      </c>
      <c r="B2768" s="401" t="s">
        <v>9165</v>
      </c>
      <c r="C2768" s="401" t="s">
        <v>9222</v>
      </c>
      <c r="D2768" s="401" t="s">
        <v>9223</v>
      </c>
      <c r="E2768" s="402"/>
      <c r="F2768" s="401"/>
      <c r="G2768" s="401" t="n">
        <v>91920</v>
      </c>
      <c r="H2768" s="401" t="s">
        <v>9258</v>
      </c>
      <c r="I2768" s="401" t="s">
        <v>45</v>
      </c>
      <c r="J2768" s="401" t="s">
        <v>6476</v>
      </c>
      <c r="K2768" s="402" t="n">
        <v>21.03</v>
      </c>
      <c r="L2768" s="401" t="s">
        <v>6405</v>
      </c>
    </row>
    <row r="2769" customFormat="false" ht="13.5" hidden="false" customHeight="false" outlineLevel="0" collapsed="false">
      <c r="A2769" s="401" t="s">
        <v>9164</v>
      </c>
      <c r="B2769" s="401" t="s">
        <v>9165</v>
      </c>
      <c r="C2769" s="401" t="s">
        <v>9222</v>
      </c>
      <c r="D2769" s="401" t="s">
        <v>9223</v>
      </c>
      <c r="E2769" s="402"/>
      <c r="F2769" s="401"/>
      <c r="G2769" s="401" t="n">
        <v>91922</v>
      </c>
      <c r="H2769" s="401" t="s">
        <v>9259</v>
      </c>
      <c r="I2769" s="401" t="s">
        <v>45</v>
      </c>
      <c r="J2769" s="401" t="s">
        <v>6476</v>
      </c>
      <c r="K2769" s="402" t="n">
        <v>23.95</v>
      </c>
      <c r="L2769" s="401" t="s">
        <v>6405</v>
      </c>
    </row>
    <row r="2770" customFormat="false" ht="13.5" hidden="false" customHeight="false" outlineLevel="0" collapsed="false">
      <c r="A2770" s="401" t="s">
        <v>9164</v>
      </c>
      <c r="B2770" s="401" t="s">
        <v>9165</v>
      </c>
      <c r="C2770" s="401" t="s">
        <v>9222</v>
      </c>
      <c r="D2770" s="401" t="s">
        <v>9223</v>
      </c>
      <c r="E2770" s="402"/>
      <c r="F2770" s="401"/>
      <c r="G2770" s="401" t="n">
        <v>93013</v>
      </c>
      <c r="H2770" s="401" t="s">
        <v>9260</v>
      </c>
      <c r="I2770" s="401" t="s">
        <v>45</v>
      </c>
      <c r="J2770" s="401" t="s">
        <v>6476</v>
      </c>
      <c r="K2770" s="402" t="n">
        <v>15.35</v>
      </c>
      <c r="L2770" s="401" t="s">
        <v>6405</v>
      </c>
    </row>
    <row r="2771" customFormat="false" ht="13.5" hidden="false" customHeight="false" outlineLevel="0" collapsed="false">
      <c r="A2771" s="401" t="s">
        <v>9164</v>
      </c>
      <c r="B2771" s="401" t="s">
        <v>9165</v>
      </c>
      <c r="C2771" s="401" t="s">
        <v>9222</v>
      </c>
      <c r="D2771" s="401" t="s">
        <v>9223</v>
      </c>
      <c r="E2771" s="402"/>
      <c r="F2771" s="401"/>
      <c r="G2771" s="401" t="n">
        <v>93014</v>
      </c>
      <c r="H2771" s="401" t="s">
        <v>9261</v>
      </c>
      <c r="I2771" s="401" t="s">
        <v>45</v>
      </c>
      <c r="J2771" s="401" t="s">
        <v>6476</v>
      </c>
      <c r="K2771" s="402" t="n">
        <v>19.09</v>
      </c>
      <c r="L2771" s="401" t="s">
        <v>6405</v>
      </c>
    </row>
    <row r="2772" customFormat="false" ht="13.5" hidden="false" customHeight="false" outlineLevel="0" collapsed="false">
      <c r="A2772" s="401" t="s">
        <v>9164</v>
      </c>
      <c r="B2772" s="401" t="s">
        <v>9165</v>
      </c>
      <c r="C2772" s="401" t="s">
        <v>9222</v>
      </c>
      <c r="D2772" s="401" t="s">
        <v>9223</v>
      </c>
      <c r="E2772" s="402"/>
      <c r="F2772" s="401"/>
      <c r="G2772" s="401" t="n">
        <v>93015</v>
      </c>
      <c r="H2772" s="401" t="s">
        <v>9262</v>
      </c>
      <c r="I2772" s="401" t="s">
        <v>45</v>
      </c>
      <c r="J2772" s="401" t="s">
        <v>6476</v>
      </c>
      <c r="K2772" s="402" t="n">
        <v>30.05</v>
      </c>
      <c r="L2772" s="401" t="s">
        <v>6405</v>
      </c>
    </row>
    <row r="2773" customFormat="false" ht="13.5" hidden="false" customHeight="false" outlineLevel="0" collapsed="false">
      <c r="A2773" s="401" t="s">
        <v>9164</v>
      </c>
      <c r="B2773" s="401" t="s">
        <v>9165</v>
      </c>
      <c r="C2773" s="401" t="s">
        <v>9222</v>
      </c>
      <c r="D2773" s="401" t="s">
        <v>9223</v>
      </c>
      <c r="E2773" s="402"/>
      <c r="F2773" s="401"/>
      <c r="G2773" s="401" t="n">
        <v>93016</v>
      </c>
      <c r="H2773" s="401" t="s">
        <v>9263</v>
      </c>
      <c r="I2773" s="401" t="s">
        <v>45</v>
      </c>
      <c r="J2773" s="401" t="s">
        <v>6476</v>
      </c>
      <c r="K2773" s="402" t="n">
        <v>36.96</v>
      </c>
      <c r="L2773" s="401" t="s">
        <v>6405</v>
      </c>
    </row>
    <row r="2774" customFormat="false" ht="13.5" hidden="false" customHeight="false" outlineLevel="0" collapsed="false">
      <c r="A2774" s="401" t="s">
        <v>9164</v>
      </c>
      <c r="B2774" s="401" t="s">
        <v>9165</v>
      </c>
      <c r="C2774" s="401" t="s">
        <v>9222</v>
      </c>
      <c r="D2774" s="401" t="s">
        <v>9223</v>
      </c>
      <c r="E2774" s="402"/>
      <c r="F2774" s="401"/>
      <c r="G2774" s="401" t="n">
        <v>93017</v>
      </c>
      <c r="H2774" s="401" t="s">
        <v>9264</v>
      </c>
      <c r="I2774" s="401" t="s">
        <v>45</v>
      </c>
      <c r="J2774" s="401" t="s">
        <v>6476</v>
      </c>
      <c r="K2774" s="402" t="n">
        <v>56.75</v>
      </c>
      <c r="L2774" s="401" t="s">
        <v>6405</v>
      </c>
    </row>
    <row r="2775" customFormat="false" ht="13.5" hidden="false" customHeight="false" outlineLevel="0" collapsed="false">
      <c r="A2775" s="401" t="s">
        <v>9164</v>
      </c>
      <c r="B2775" s="401" t="s">
        <v>9165</v>
      </c>
      <c r="C2775" s="401" t="s">
        <v>9222</v>
      </c>
      <c r="D2775" s="401" t="s">
        <v>9223</v>
      </c>
      <c r="E2775" s="402"/>
      <c r="F2775" s="401"/>
      <c r="G2775" s="401" t="n">
        <v>93018</v>
      </c>
      <c r="H2775" s="401" t="s">
        <v>9265</v>
      </c>
      <c r="I2775" s="401" t="s">
        <v>45</v>
      </c>
      <c r="J2775" s="401" t="s">
        <v>6476</v>
      </c>
      <c r="K2775" s="402" t="n">
        <v>23.53</v>
      </c>
      <c r="L2775" s="401" t="s">
        <v>6405</v>
      </c>
    </row>
    <row r="2776" customFormat="false" ht="13.5" hidden="false" customHeight="false" outlineLevel="0" collapsed="false">
      <c r="A2776" s="401" t="s">
        <v>9164</v>
      </c>
      <c r="B2776" s="401" t="s">
        <v>9165</v>
      </c>
      <c r="C2776" s="401" t="s">
        <v>9222</v>
      </c>
      <c r="D2776" s="401" t="s">
        <v>9223</v>
      </c>
      <c r="E2776" s="402"/>
      <c r="F2776" s="401"/>
      <c r="G2776" s="401" t="n">
        <v>93020</v>
      </c>
      <c r="H2776" s="401" t="s">
        <v>9266</v>
      </c>
      <c r="I2776" s="401" t="s">
        <v>45</v>
      </c>
      <c r="J2776" s="401" t="s">
        <v>6476</v>
      </c>
      <c r="K2776" s="402" t="n">
        <v>30.75</v>
      </c>
      <c r="L2776" s="401" t="s">
        <v>6405</v>
      </c>
    </row>
    <row r="2777" customFormat="false" ht="13.5" hidden="false" customHeight="false" outlineLevel="0" collapsed="false">
      <c r="A2777" s="401" t="s">
        <v>9164</v>
      </c>
      <c r="B2777" s="401" t="s">
        <v>9165</v>
      </c>
      <c r="C2777" s="401" t="s">
        <v>9222</v>
      </c>
      <c r="D2777" s="401" t="s">
        <v>9223</v>
      </c>
      <c r="E2777" s="402"/>
      <c r="F2777" s="401"/>
      <c r="G2777" s="401" t="n">
        <v>93022</v>
      </c>
      <c r="H2777" s="401" t="s">
        <v>9267</v>
      </c>
      <c r="I2777" s="401" t="s">
        <v>45</v>
      </c>
      <c r="J2777" s="401" t="s">
        <v>6476</v>
      </c>
      <c r="K2777" s="402" t="n">
        <v>53.85</v>
      </c>
      <c r="L2777" s="401" t="s">
        <v>6405</v>
      </c>
    </row>
    <row r="2778" customFormat="false" ht="13.5" hidden="false" customHeight="false" outlineLevel="0" collapsed="false">
      <c r="A2778" s="401" t="s">
        <v>9164</v>
      </c>
      <c r="B2778" s="401" t="s">
        <v>9165</v>
      </c>
      <c r="C2778" s="401" t="s">
        <v>9222</v>
      </c>
      <c r="D2778" s="401" t="s">
        <v>9223</v>
      </c>
      <c r="E2778" s="402"/>
      <c r="F2778" s="401"/>
      <c r="G2778" s="401" t="n">
        <v>93024</v>
      </c>
      <c r="H2778" s="401" t="s">
        <v>9268</v>
      </c>
      <c r="I2778" s="401" t="s">
        <v>45</v>
      </c>
      <c r="J2778" s="401" t="s">
        <v>6476</v>
      </c>
      <c r="K2778" s="402" t="n">
        <v>56.26</v>
      </c>
      <c r="L2778" s="401" t="s">
        <v>6405</v>
      </c>
    </row>
    <row r="2779" customFormat="false" ht="13.5" hidden="false" customHeight="false" outlineLevel="0" collapsed="false">
      <c r="A2779" s="401" t="s">
        <v>9164</v>
      </c>
      <c r="B2779" s="401" t="s">
        <v>9165</v>
      </c>
      <c r="C2779" s="401" t="s">
        <v>9222</v>
      </c>
      <c r="D2779" s="401" t="s">
        <v>9223</v>
      </c>
      <c r="E2779" s="402"/>
      <c r="F2779" s="401"/>
      <c r="G2779" s="401" t="n">
        <v>93026</v>
      </c>
      <c r="H2779" s="401" t="s">
        <v>9269</v>
      </c>
      <c r="I2779" s="401" t="s">
        <v>45</v>
      </c>
      <c r="J2779" s="401" t="s">
        <v>6476</v>
      </c>
      <c r="K2779" s="402" t="n">
        <v>94.68</v>
      </c>
      <c r="L2779" s="401" t="s">
        <v>6405</v>
      </c>
    </row>
    <row r="2780" customFormat="false" ht="13.5" hidden="false" customHeight="false" outlineLevel="0" collapsed="false">
      <c r="A2780" s="401" t="s">
        <v>9164</v>
      </c>
      <c r="B2780" s="401" t="s">
        <v>9165</v>
      </c>
      <c r="C2780" s="401" t="s">
        <v>9222</v>
      </c>
      <c r="D2780" s="401" t="s">
        <v>9223</v>
      </c>
      <c r="E2780" s="402"/>
      <c r="F2780" s="401"/>
      <c r="G2780" s="401" t="n">
        <v>97559</v>
      </c>
      <c r="H2780" s="401" t="s">
        <v>9270</v>
      </c>
      <c r="I2780" s="401" t="s">
        <v>45</v>
      </c>
      <c r="J2780" s="401" t="s">
        <v>6476</v>
      </c>
      <c r="K2780" s="402" t="n">
        <v>10.94</v>
      </c>
      <c r="L2780" s="401" t="s">
        <v>6405</v>
      </c>
    </row>
    <row r="2781" customFormat="false" ht="13.5" hidden="false" customHeight="false" outlineLevel="0" collapsed="false">
      <c r="A2781" s="401" t="s">
        <v>9164</v>
      </c>
      <c r="B2781" s="401" t="s">
        <v>9165</v>
      </c>
      <c r="C2781" s="401" t="s">
        <v>9222</v>
      </c>
      <c r="D2781" s="401" t="s">
        <v>9223</v>
      </c>
      <c r="E2781" s="402"/>
      <c r="F2781" s="401"/>
      <c r="G2781" s="401" t="n">
        <v>97562</v>
      </c>
      <c r="H2781" s="401" t="s">
        <v>9271</v>
      </c>
      <c r="I2781" s="401" t="s">
        <v>45</v>
      </c>
      <c r="J2781" s="401" t="s">
        <v>6476</v>
      </c>
      <c r="K2781" s="402" t="n">
        <v>12.91</v>
      </c>
      <c r="L2781" s="401" t="s">
        <v>6405</v>
      </c>
    </row>
    <row r="2782" customFormat="false" ht="13.5" hidden="false" customHeight="false" outlineLevel="0" collapsed="false">
      <c r="A2782" s="401" t="s">
        <v>9164</v>
      </c>
      <c r="B2782" s="401" t="s">
        <v>9165</v>
      </c>
      <c r="C2782" s="401" t="s">
        <v>9222</v>
      </c>
      <c r="D2782" s="401" t="s">
        <v>9223</v>
      </c>
      <c r="E2782" s="402"/>
      <c r="F2782" s="401"/>
      <c r="G2782" s="401" t="n">
        <v>97564</v>
      </c>
      <c r="H2782" s="401" t="s">
        <v>9272</v>
      </c>
      <c r="I2782" s="401" t="s">
        <v>45</v>
      </c>
      <c r="J2782" s="401" t="s">
        <v>6476</v>
      </c>
      <c r="K2782" s="402" t="n">
        <v>14.65</v>
      </c>
      <c r="L2782" s="401" t="s">
        <v>6405</v>
      </c>
    </row>
    <row r="2783" customFormat="false" ht="13.5" hidden="false" customHeight="false" outlineLevel="0" collapsed="false">
      <c r="A2783" s="401" t="s">
        <v>9164</v>
      </c>
      <c r="B2783" s="401" t="s">
        <v>9165</v>
      </c>
      <c r="C2783" s="401" t="s">
        <v>9273</v>
      </c>
      <c r="D2783" s="401" t="s">
        <v>9274</v>
      </c>
      <c r="E2783" s="402"/>
      <c r="F2783" s="401"/>
      <c r="G2783" s="401" t="n">
        <v>91924</v>
      </c>
      <c r="H2783" s="401" t="s">
        <v>9275</v>
      </c>
      <c r="I2783" s="401" t="s">
        <v>82</v>
      </c>
      <c r="J2783" s="401" t="s">
        <v>6476</v>
      </c>
      <c r="K2783" s="402" t="n">
        <v>2.89</v>
      </c>
      <c r="L2783" s="401" t="s">
        <v>6405</v>
      </c>
    </row>
    <row r="2784" customFormat="false" ht="13.5" hidden="false" customHeight="false" outlineLevel="0" collapsed="false">
      <c r="A2784" s="401" t="s">
        <v>9164</v>
      </c>
      <c r="B2784" s="401" t="s">
        <v>9165</v>
      </c>
      <c r="C2784" s="401" t="s">
        <v>9273</v>
      </c>
      <c r="D2784" s="401" t="s">
        <v>9274</v>
      </c>
      <c r="E2784" s="402"/>
      <c r="F2784" s="401"/>
      <c r="G2784" s="401" t="n">
        <v>91925</v>
      </c>
      <c r="H2784" s="401" t="s">
        <v>9276</v>
      </c>
      <c r="I2784" s="401" t="s">
        <v>82</v>
      </c>
      <c r="J2784" s="401" t="s">
        <v>6476</v>
      </c>
      <c r="K2784" s="402" t="n">
        <v>4.13</v>
      </c>
      <c r="L2784" s="401" t="s">
        <v>6405</v>
      </c>
    </row>
    <row r="2785" customFormat="false" ht="13.5" hidden="false" customHeight="false" outlineLevel="0" collapsed="false">
      <c r="A2785" s="401" t="s">
        <v>9164</v>
      </c>
      <c r="B2785" s="401" t="s">
        <v>9165</v>
      </c>
      <c r="C2785" s="401" t="s">
        <v>9273</v>
      </c>
      <c r="D2785" s="401" t="s">
        <v>9274</v>
      </c>
      <c r="E2785" s="402"/>
      <c r="F2785" s="401"/>
      <c r="G2785" s="401" t="n">
        <v>91926</v>
      </c>
      <c r="H2785" s="401" t="s">
        <v>9277</v>
      </c>
      <c r="I2785" s="401" t="s">
        <v>82</v>
      </c>
      <c r="J2785" s="401" t="s">
        <v>6476</v>
      </c>
      <c r="K2785" s="402" t="n">
        <v>4.22</v>
      </c>
      <c r="L2785" s="401" t="s">
        <v>6405</v>
      </c>
    </row>
    <row r="2786" customFormat="false" ht="13.5" hidden="false" customHeight="false" outlineLevel="0" collapsed="false">
      <c r="A2786" s="401" t="s">
        <v>9164</v>
      </c>
      <c r="B2786" s="401" t="s">
        <v>9165</v>
      </c>
      <c r="C2786" s="401" t="s">
        <v>9273</v>
      </c>
      <c r="D2786" s="401" t="s">
        <v>9274</v>
      </c>
      <c r="E2786" s="402"/>
      <c r="F2786" s="401"/>
      <c r="G2786" s="401" t="n">
        <v>91927</v>
      </c>
      <c r="H2786" s="401" t="s">
        <v>9278</v>
      </c>
      <c r="I2786" s="401" t="s">
        <v>82</v>
      </c>
      <c r="J2786" s="401" t="s">
        <v>6476</v>
      </c>
      <c r="K2786" s="402" t="n">
        <v>5.58</v>
      </c>
      <c r="L2786" s="401" t="s">
        <v>6405</v>
      </c>
    </row>
    <row r="2787" customFormat="false" ht="13.5" hidden="false" customHeight="false" outlineLevel="0" collapsed="false">
      <c r="A2787" s="401" t="s">
        <v>9164</v>
      </c>
      <c r="B2787" s="401" t="s">
        <v>9165</v>
      </c>
      <c r="C2787" s="401" t="s">
        <v>9273</v>
      </c>
      <c r="D2787" s="401" t="s">
        <v>9274</v>
      </c>
      <c r="E2787" s="402"/>
      <c r="F2787" s="401"/>
      <c r="G2787" s="401" t="n">
        <v>91928</v>
      </c>
      <c r="H2787" s="401" t="s">
        <v>9279</v>
      </c>
      <c r="I2787" s="401" t="s">
        <v>82</v>
      </c>
      <c r="J2787" s="401" t="s">
        <v>6476</v>
      </c>
      <c r="K2787" s="402" t="n">
        <v>6.88</v>
      </c>
      <c r="L2787" s="401" t="s">
        <v>6405</v>
      </c>
    </row>
    <row r="2788" customFormat="false" ht="13.5" hidden="false" customHeight="false" outlineLevel="0" collapsed="false">
      <c r="A2788" s="401" t="s">
        <v>9164</v>
      </c>
      <c r="B2788" s="401" t="s">
        <v>9165</v>
      </c>
      <c r="C2788" s="401" t="s">
        <v>9273</v>
      </c>
      <c r="D2788" s="401" t="s">
        <v>9274</v>
      </c>
      <c r="E2788" s="402"/>
      <c r="F2788" s="401"/>
      <c r="G2788" s="401" t="n">
        <v>91929</v>
      </c>
      <c r="H2788" s="401" t="s">
        <v>9280</v>
      </c>
      <c r="I2788" s="401" t="s">
        <v>82</v>
      </c>
      <c r="J2788" s="401" t="s">
        <v>6476</v>
      </c>
      <c r="K2788" s="402" t="n">
        <v>7.84</v>
      </c>
      <c r="L2788" s="401" t="s">
        <v>6405</v>
      </c>
    </row>
    <row r="2789" customFormat="false" ht="13.5" hidden="false" customHeight="false" outlineLevel="0" collapsed="false">
      <c r="A2789" s="401" t="s">
        <v>9164</v>
      </c>
      <c r="B2789" s="401" t="s">
        <v>9165</v>
      </c>
      <c r="C2789" s="401" t="s">
        <v>9273</v>
      </c>
      <c r="D2789" s="401" t="s">
        <v>9274</v>
      </c>
      <c r="E2789" s="402"/>
      <c r="F2789" s="401"/>
      <c r="G2789" s="401" t="n">
        <v>91930</v>
      </c>
      <c r="H2789" s="401" t="s">
        <v>9281</v>
      </c>
      <c r="I2789" s="401" t="s">
        <v>82</v>
      </c>
      <c r="J2789" s="401" t="s">
        <v>6476</v>
      </c>
      <c r="K2789" s="402" t="n">
        <v>9.44</v>
      </c>
      <c r="L2789" s="401" t="s">
        <v>6405</v>
      </c>
    </row>
    <row r="2790" customFormat="false" ht="13.5" hidden="false" customHeight="false" outlineLevel="0" collapsed="false">
      <c r="A2790" s="401" t="s">
        <v>9164</v>
      </c>
      <c r="B2790" s="401" t="s">
        <v>9165</v>
      </c>
      <c r="C2790" s="401" t="s">
        <v>9273</v>
      </c>
      <c r="D2790" s="401" t="s">
        <v>9274</v>
      </c>
      <c r="E2790" s="402"/>
      <c r="F2790" s="401"/>
      <c r="G2790" s="401" t="n">
        <v>91931</v>
      </c>
      <c r="H2790" s="401" t="s">
        <v>9282</v>
      </c>
      <c r="I2790" s="401" t="s">
        <v>82</v>
      </c>
      <c r="J2790" s="401" t="s">
        <v>6476</v>
      </c>
      <c r="K2790" s="402" t="n">
        <v>10.58</v>
      </c>
      <c r="L2790" s="401" t="s">
        <v>6405</v>
      </c>
    </row>
    <row r="2791" customFormat="false" ht="13.5" hidden="false" customHeight="false" outlineLevel="0" collapsed="false">
      <c r="A2791" s="401" t="s">
        <v>9164</v>
      </c>
      <c r="B2791" s="401" t="s">
        <v>9165</v>
      </c>
      <c r="C2791" s="401" t="s">
        <v>9273</v>
      </c>
      <c r="D2791" s="401" t="s">
        <v>9274</v>
      </c>
      <c r="E2791" s="402"/>
      <c r="F2791" s="401"/>
      <c r="G2791" s="401" t="n">
        <v>91932</v>
      </c>
      <c r="H2791" s="401" t="s">
        <v>9283</v>
      </c>
      <c r="I2791" s="401" t="s">
        <v>82</v>
      </c>
      <c r="J2791" s="401" t="s">
        <v>6476</v>
      </c>
      <c r="K2791" s="402" t="n">
        <v>15.57</v>
      </c>
      <c r="L2791" s="401" t="s">
        <v>6405</v>
      </c>
    </row>
    <row r="2792" customFormat="false" ht="13.5" hidden="false" customHeight="false" outlineLevel="0" collapsed="false">
      <c r="A2792" s="401" t="s">
        <v>9164</v>
      </c>
      <c r="B2792" s="401" t="s">
        <v>9165</v>
      </c>
      <c r="C2792" s="401" t="s">
        <v>9273</v>
      </c>
      <c r="D2792" s="401" t="s">
        <v>9274</v>
      </c>
      <c r="E2792" s="402"/>
      <c r="F2792" s="401"/>
      <c r="G2792" s="401" t="n">
        <v>91933</v>
      </c>
      <c r="H2792" s="401" t="s">
        <v>9284</v>
      </c>
      <c r="I2792" s="401" t="s">
        <v>82</v>
      </c>
      <c r="J2792" s="401" t="s">
        <v>6476</v>
      </c>
      <c r="K2792" s="402" t="n">
        <v>16.66</v>
      </c>
      <c r="L2792" s="401" t="s">
        <v>6405</v>
      </c>
    </row>
    <row r="2793" customFormat="false" ht="13.5" hidden="false" customHeight="false" outlineLevel="0" collapsed="false">
      <c r="A2793" s="401" t="s">
        <v>9164</v>
      </c>
      <c r="B2793" s="401" t="s">
        <v>9165</v>
      </c>
      <c r="C2793" s="401" t="s">
        <v>9273</v>
      </c>
      <c r="D2793" s="401" t="s">
        <v>9274</v>
      </c>
      <c r="E2793" s="402"/>
      <c r="F2793" s="401"/>
      <c r="G2793" s="401" t="n">
        <v>91934</v>
      </c>
      <c r="H2793" s="401" t="s">
        <v>9285</v>
      </c>
      <c r="I2793" s="401" t="s">
        <v>82</v>
      </c>
      <c r="J2793" s="401" t="s">
        <v>6476</v>
      </c>
      <c r="K2793" s="402" t="n">
        <v>23.81</v>
      </c>
      <c r="L2793" s="401" t="s">
        <v>6405</v>
      </c>
    </row>
    <row r="2794" customFormat="false" ht="13.5" hidden="false" customHeight="false" outlineLevel="0" collapsed="false">
      <c r="A2794" s="401" t="s">
        <v>9164</v>
      </c>
      <c r="B2794" s="401" t="s">
        <v>9165</v>
      </c>
      <c r="C2794" s="401" t="s">
        <v>9273</v>
      </c>
      <c r="D2794" s="401" t="s">
        <v>9274</v>
      </c>
      <c r="E2794" s="402"/>
      <c r="F2794" s="401"/>
      <c r="G2794" s="401" t="n">
        <v>91935</v>
      </c>
      <c r="H2794" s="401" t="s">
        <v>9286</v>
      </c>
      <c r="I2794" s="401" t="s">
        <v>82</v>
      </c>
      <c r="J2794" s="401" t="s">
        <v>6476</v>
      </c>
      <c r="K2794" s="402" t="n">
        <v>25.39</v>
      </c>
      <c r="L2794" s="401" t="s">
        <v>6405</v>
      </c>
    </row>
    <row r="2795" customFormat="false" ht="13.5" hidden="false" customHeight="false" outlineLevel="0" collapsed="false">
      <c r="A2795" s="401" t="s">
        <v>9164</v>
      </c>
      <c r="B2795" s="401" t="s">
        <v>9165</v>
      </c>
      <c r="C2795" s="401" t="s">
        <v>9273</v>
      </c>
      <c r="D2795" s="401" t="s">
        <v>9274</v>
      </c>
      <c r="E2795" s="402"/>
      <c r="F2795" s="401"/>
      <c r="G2795" s="401" t="n">
        <v>92979</v>
      </c>
      <c r="H2795" s="401" t="s">
        <v>9287</v>
      </c>
      <c r="I2795" s="401" t="s">
        <v>82</v>
      </c>
      <c r="J2795" s="401" t="s">
        <v>6476</v>
      </c>
      <c r="K2795" s="402" t="n">
        <v>10.76</v>
      </c>
      <c r="L2795" s="401" t="s">
        <v>6405</v>
      </c>
    </row>
    <row r="2796" customFormat="false" ht="13.5" hidden="false" customHeight="false" outlineLevel="0" collapsed="false">
      <c r="A2796" s="401" t="s">
        <v>9164</v>
      </c>
      <c r="B2796" s="401" t="s">
        <v>9165</v>
      </c>
      <c r="C2796" s="401" t="s">
        <v>9273</v>
      </c>
      <c r="D2796" s="401" t="s">
        <v>9274</v>
      </c>
      <c r="E2796" s="402"/>
      <c r="F2796" s="401"/>
      <c r="G2796" s="401" t="n">
        <v>92980</v>
      </c>
      <c r="H2796" s="401" t="s">
        <v>9288</v>
      </c>
      <c r="I2796" s="401" t="s">
        <v>82</v>
      </c>
      <c r="J2796" s="401" t="s">
        <v>6476</v>
      </c>
      <c r="K2796" s="402" t="n">
        <v>11.69</v>
      </c>
      <c r="L2796" s="401" t="s">
        <v>6405</v>
      </c>
    </row>
    <row r="2797" customFormat="false" ht="13.5" hidden="false" customHeight="false" outlineLevel="0" collapsed="false">
      <c r="A2797" s="401" t="s">
        <v>9164</v>
      </c>
      <c r="B2797" s="401" t="s">
        <v>9165</v>
      </c>
      <c r="C2797" s="401" t="s">
        <v>9273</v>
      </c>
      <c r="D2797" s="401" t="s">
        <v>9274</v>
      </c>
      <c r="E2797" s="402"/>
      <c r="F2797" s="401"/>
      <c r="G2797" s="401" t="n">
        <v>92981</v>
      </c>
      <c r="H2797" s="401" t="s">
        <v>9289</v>
      </c>
      <c r="I2797" s="401" t="s">
        <v>82</v>
      </c>
      <c r="J2797" s="401" t="s">
        <v>6476</v>
      </c>
      <c r="K2797" s="402" t="n">
        <v>16.52</v>
      </c>
      <c r="L2797" s="401" t="s">
        <v>6405</v>
      </c>
    </row>
    <row r="2798" customFormat="false" ht="13.5" hidden="false" customHeight="false" outlineLevel="0" collapsed="false">
      <c r="A2798" s="401" t="s">
        <v>9164</v>
      </c>
      <c r="B2798" s="401" t="s">
        <v>9165</v>
      </c>
      <c r="C2798" s="401" t="s">
        <v>9273</v>
      </c>
      <c r="D2798" s="401" t="s">
        <v>9274</v>
      </c>
      <c r="E2798" s="402"/>
      <c r="F2798" s="401"/>
      <c r="G2798" s="401" t="n">
        <v>92982</v>
      </c>
      <c r="H2798" s="401" t="s">
        <v>9290</v>
      </c>
      <c r="I2798" s="401" t="s">
        <v>82</v>
      </c>
      <c r="J2798" s="401" t="s">
        <v>6476</v>
      </c>
      <c r="K2798" s="402" t="n">
        <v>17.88</v>
      </c>
      <c r="L2798" s="401" t="s">
        <v>6405</v>
      </c>
    </row>
    <row r="2799" customFormat="false" ht="13.5" hidden="false" customHeight="false" outlineLevel="0" collapsed="false">
      <c r="A2799" s="401" t="s">
        <v>9164</v>
      </c>
      <c r="B2799" s="401" t="s">
        <v>9165</v>
      </c>
      <c r="C2799" s="401" t="s">
        <v>9273</v>
      </c>
      <c r="D2799" s="401" t="s">
        <v>9274</v>
      </c>
      <c r="E2799" s="402"/>
      <c r="F2799" s="401"/>
      <c r="G2799" s="401" t="n">
        <v>92984</v>
      </c>
      <c r="H2799" s="401" t="s">
        <v>9291</v>
      </c>
      <c r="I2799" s="401" t="s">
        <v>82</v>
      </c>
      <c r="J2799" s="401" t="s">
        <v>6476</v>
      </c>
      <c r="K2799" s="402" t="n">
        <v>28.81</v>
      </c>
      <c r="L2799" s="401" t="s">
        <v>6405</v>
      </c>
    </row>
    <row r="2800" customFormat="false" ht="13.5" hidden="false" customHeight="false" outlineLevel="0" collapsed="false">
      <c r="A2800" s="401" t="s">
        <v>9164</v>
      </c>
      <c r="B2800" s="401" t="s">
        <v>9165</v>
      </c>
      <c r="C2800" s="401" t="s">
        <v>9273</v>
      </c>
      <c r="D2800" s="401" t="s">
        <v>9274</v>
      </c>
      <c r="E2800" s="402"/>
      <c r="F2800" s="401"/>
      <c r="G2800" s="401" t="n">
        <v>92986</v>
      </c>
      <c r="H2800" s="401" t="s">
        <v>9292</v>
      </c>
      <c r="I2800" s="401" t="s">
        <v>82</v>
      </c>
      <c r="J2800" s="401" t="s">
        <v>6476</v>
      </c>
      <c r="K2800" s="402" t="n">
        <v>39.05</v>
      </c>
      <c r="L2800" s="401" t="s">
        <v>6405</v>
      </c>
    </row>
    <row r="2801" customFormat="false" ht="13.5" hidden="false" customHeight="false" outlineLevel="0" collapsed="false">
      <c r="A2801" s="401" t="s">
        <v>9164</v>
      </c>
      <c r="B2801" s="401" t="s">
        <v>9165</v>
      </c>
      <c r="C2801" s="401" t="s">
        <v>9273</v>
      </c>
      <c r="D2801" s="401" t="s">
        <v>9274</v>
      </c>
      <c r="E2801" s="402"/>
      <c r="F2801" s="401"/>
      <c r="G2801" s="401" t="n">
        <v>92988</v>
      </c>
      <c r="H2801" s="401" t="s">
        <v>9293</v>
      </c>
      <c r="I2801" s="401" t="s">
        <v>82</v>
      </c>
      <c r="J2801" s="401" t="s">
        <v>6476</v>
      </c>
      <c r="K2801" s="402" t="n">
        <v>54.89</v>
      </c>
      <c r="L2801" s="401" t="s">
        <v>6405</v>
      </c>
    </row>
    <row r="2802" customFormat="false" ht="13.5" hidden="false" customHeight="false" outlineLevel="0" collapsed="false">
      <c r="A2802" s="401" t="s">
        <v>9164</v>
      </c>
      <c r="B2802" s="401" t="s">
        <v>9165</v>
      </c>
      <c r="C2802" s="401" t="s">
        <v>9273</v>
      </c>
      <c r="D2802" s="401" t="s">
        <v>9274</v>
      </c>
      <c r="E2802" s="402"/>
      <c r="F2802" s="401"/>
      <c r="G2802" s="401" t="n">
        <v>92990</v>
      </c>
      <c r="H2802" s="401" t="s">
        <v>9294</v>
      </c>
      <c r="I2802" s="401" t="s">
        <v>82</v>
      </c>
      <c r="J2802" s="401" t="s">
        <v>6476</v>
      </c>
      <c r="K2802" s="402" t="n">
        <v>75.36</v>
      </c>
      <c r="L2802" s="401" t="s">
        <v>6405</v>
      </c>
    </row>
    <row r="2803" customFormat="false" ht="13.5" hidden="false" customHeight="false" outlineLevel="0" collapsed="false">
      <c r="A2803" s="401" t="s">
        <v>9164</v>
      </c>
      <c r="B2803" s="401" t="s">
        <v>9165</v>
      </c>
      <c r="C2803" s="401" t="s">
        <v>9273</v>
      </c>
      <c r="D2803" s="401" t="s">
        <v>9274</v>
      </c>
      <c r="E2803" s="402"/>
      <c r="F2803" s="401"/>
      <c r="G2803" s="401" t="n">
        <v>92992</v>
      </c>
      <c r="H2803" s="401" t="s">
        <v>9295</v>
      </c>
      <c r="I2803" s="401" t="s">
        <v>82</v>
      </c>
      <c r="J2803" s="401" t="s">
        <v>6476</v>
      </c>
      <c r="K2803" s="402" t="n">
        <v>99.59</v>
      </c>
      <c r="L2803" s="401" t="s">
        <v>6405</v>
      </c>
    </row>
    <row r="2804" customFormat="false" ht="13.5" hidden="false" customHeight="false" outlineLevel="0" collapsed="false">
      <c r="A2804" s="401" t="s">
        <v>9164</v>
      </c>
      <c r="B2804" s="401" t="s">
        <v>9165</v>
      </c>
      <c r="C2804" s="401" t="s">
        <v>9273</v>
      </c>
      <c r="D2804" s="401" t="s">
        <v>9274</v>
      </c>
      <c r="E2804" s="402"/>
      <c r="F2804" s="401"/>
      <c r="G2804" s="401" t="n">
        <v>92994</v>
      </c>
      <c r="H2804" s="401" t="s">
        <v>9296</v>
      </c>
      <c r="I2804" s="401" t="s">
        <v>82</v>
      </c>
      <c r="J2804" s="401" t="s">
        <v>6476</v>
      </c>
      <c r="K2804" s="402" t="n">
        <v>128.93</v>
      </c>
      <c r="L2804" s="401" t="s">
        <v>6405</v>
      </c>
    </row>
    <row r="2805" customFormat="false" ht="13.5" hidden="false" customHeight="false" outlineLevel="0" collapsed="false">
      <c r="A2805" s="401" t="s">
        <v>9164</v>
      </c>
      <c r="B2805" s="401" t="s">
        <v>9165</v>
      </c>
      <c r="C2805" s="401" t="s">
        <v>9273</v>
      </c>
      <c r="D2805" s="401" t="s">
        <v>9274</v>
      </c>
      <c r="E2805" s="402"/>
      <c r="F2805" s="401"/>
      <c r="G2805" s="401" t="n">
        <v>92996</v>
      </c>
      <c r="H2805" s="401" t="s">
        <v>9297</v>
      </c>
      <c r="I2805" s="401" t="s">
        <v>82</v>
      </c>
      <c r="J2805" s="401" t="s">
        <v>6476</v>
      </c>
      <c r="K2805" s="402" t="n">
        <v>159.37</v>
      </c>
      <c r="L2805" s="401" t="s">
        <v>6405</v>
      </c>
    </row>
    <row r="2806" customFormat="false" ht="13.5" hidden="false" customHeight="false" outlineLevel="0" collapsed="false">
      <c r="A2806" s="401" t="s">
        <v>9164</v>
      </c>
      <c r="B2806" s="401" t="s">
        <v>9165</v>
      </c>
      <c r="C2806" s="401" t="s">
        <v>9273</v>
      </c>
      <c r="D2806" s="401" t="s">
        <v>9274</v>
      </c>
      <c r="E2806" s="402"/>
      <c r="F2806" s="401"/>
      <c r="G2806" s="401" t="n">
        <v>92998</v>
      </c>
      <c r="H2806" s="401" t="s">
        <v>9298</v>
      </c>
      <c r="I2806" s="401" t="s">
        <v>82</v>
      </c>
      <c r="J2806" s="401" t="s">
        <v>6476</v>
      </c>
      <c r="K2806" s="402" t="n">
        <v>195</v>
      </c>
      <c r="L2806" s="401" t="s">
        <v>6405</v>
      </c>
    </row>
    <row r="2807" customFormat="false" ht="13.5" hidden="false" customHeight="false" outlineLevel="0" collapsed="false">
      <c r="A2807" s="401" t="s">
        <v>9164</v>
      </c>
      <c r="B2807" s="401" t="s">
        <v>9165</v>
      </c>
      <c r="C2807" s="401" t="s">
        <v>9273</v>
      </c>
      <c r="D2807" s="401" t="s">
        <v>9274</v>
      </c>
      <c r="E2807" s="402"/>
      <c r="F2807" s="401"/>
      <c r="G2807" s="401" t="n">
        <v>93000</v>
      </c>
      <c r="H2807" s="401" t="s">
        <v>9299</v>
      </c>
      <c r="I2807" s="401" t="s">
        <v>82</v>
      </c>
      <c r="J2807" s="401" t="s">
        <v>6476</v>
      </c>
      <c r="K2807" s="402" t="n">
        <v>256.03</v>
      </c>
      <c r="L2807" s="401" t="s">
        <v>6405</v>
      </c>
    </row>
    <row r="2808" customFormat="false" ht="13.5" hidden="false" customHeight="false" outlineLevel="0" collapsed="false">
      <c r="A2808" s="401" t="s">
        <v>9164</v>
      </c>
      <c r="B2808" s="401" t="s">
        <v>9165</v>
      </c>
      <c r="C2808" s="401" t="s">
        <v>9273</v>
      </c>
      <c r="D2808" s="401" t="s">
        <v>9274</v>
      </c>
      <c r="E2808" s="402"/>
      <c r="F2808" s="401"/>
      <c r="G2808" s="401" t="n">
        <v>93002</v>
      </c>
      <c r="H2808" s="401" t="s">
        <v>9300</v>
      </c>
      <c r="I2808" s="401" t="s">
        <v>82</v>
      </c>
      <c r="J2808" s="401" t="s">
        <v>6476</v>
      </c>
      <c r="K2808" s="402" t="n">
        <v>319.94</v>
      </c>
      <c r="L2808" s="401" t="s">
        <v>6405</v>
      </c>
    </row>
    <row r="2809" customFormat="false" ht="13.5" hidden="false" customHeight="false" outlineLevel="0" collapsed="false">
      <c r="A2809" s="401" t="s">
        <v>9164</v>
      </c>
      <c r="B2809" s="401" t="s">
        <v>9165</v>
      </c>
      <c r="C2809" s="401" t="s">
        <v>9273</v>
      </c>
      <c r="D2809" s="401" t="s">
        <v>9274</v>
      </c>
      <c r="E2809" s="402"/>
      <c r="F2809" s="401"/>
      <c r="G2809" s="401" t="n">
        <v>101884</v>
      </c>
      <c r="H2809" s="401" t="s">
        <v>9301</v>
      </c>
      <c r="I2809" s="401" t="s">
        <v>82</v>
      </c>
      <c r="J2809" s="401" t="s">
        <v>6476</v>
      </c>
      <c r="K2809" s="402" t="n">
        <v>10.52</v>
      </c>
      <c r="L2809" s="401" t="s">
        <v>6405</v>
      </c>
    </row>
    <row r="2810" customFormat="false" ht="13.5" hidden="false" customHeight="false" outlineLevel="0" collapsed="false">
      <c r="A2810" s="401" t="s">
        <v>9164</v>
      </c>
      <c r="B2810" s="401" t="s">
        <v>9165</v>
      </c>
      <c r="C2810" s="401" t="s">
        <v>9273</v>
      </c>
      <c r="D2810" s="401" t="s">
        <v>9274</v>
      </c>
      <c r="E2810" s="402"/>
      <c r="F2810" s="401"/>
      <c r="G2810" s="401" t="n">
        <v>101885</v>
      </c>
      <c r="H2810" s="401" t="s">
        <v>9302</v>
      </c>
      <c r="I2810" s="401" t="s">
        <v>82</v>
      </c>
      <c r="J2810" s="401" t="s">
        <v>6476</v>
      </c>
      <c r="K2810" s="402" t="n">
        <v>11.45</v>
      </c>
      <c r="L2810" s="401" t="s">
        <v>6405</v>
      </c>
    </row>
    <row r="2811" customFormat="false" ht="13.5" hidden="false" customHeight="false" outlineLevel="0" collapsed="false">
      <c r="A2811" s="401" t="s">
        <v>9164</v>
      </c>
      <c r="B2811" s="401" t="s">
        <v>9165</v>
      </c>
      <c r="C2811" s="401" t="s">
        <v>9273</v>
      </c>
      <c r="D2811" s="401" t="s">
        <v>9274</v>
      </c>
      <c r="E2811" s="402"/>
      <c r="F2811" s="401"/>
      <c r="G2811" s="401" t="n">
        <v>101886</v>
      </c>
      <c r="H2811" s="401" t="s">
        <v>9303</v>
      </c>
      <c r="I2811" s="401" t="s">
        <v>82</v>
      </c>
      <c r="J2811" s="401" t="s">
        <v>6476</v>
      </c>
      <c r="K2811" s="402" t="n">
        <v>16.24</v>
      </c>
      <c r="L2811" s="401" t="s">
        <v>6405</v>
      </c>
    </row>
    <row r="2812" customFormat="false" ht="13.5" hidden="false" customHeight="false" outlineLevel="0" collapsed="false">
      <c r="A2812" s="401" t="s">
        <v>9164</v>
      </c>
      <c r="B2812" s="401" t="s">
        <v>9165</v>
      </c>
      <c r="C2812" s="401" t="s">
        <v>9273</v>
      </c>
      <c r="D2812" s="401" t="s">
        <v>9274</v>
      </c>
      <c r="E2812" s="402"/>
      <c r="F2812" s="401"/>
      <c r="G2812" s="401" t="n">
        <v>101887</v>
      </c>
      <c r="H2812" s="401" t="s">
        <v>9304</v>
      </c>
      <c r="I2812" s="401" t="s">
        <v>82</v>
      </c>
      <c r="J2812" s="401" t="s">
        <v>6476</v>
      </c>
      <c r="K2812" s="402" t="n">
        <v>17.6</v>
      </c>
      <c r="L2812" s="401" t="s">
        <v>6405</v>
      </c>
    </row>
    <row r="2813" customFormat="false" ht="13.5" hidden="false" customHeight="false" outlineLevel="0" collapsed="false">
      <c r="A2813" s="401" t="s">
        <v>9164</v>
      </c>
      <c r="B2813" s="401" t="s">
        <v>9165</v>
      </c>
      <c r="C2813" s="401" t="s">
        <v>9273</v>
      </c>
      <c r="D2813" s="401" t="s">
        <v>9274</v>
      </c>
      <c r="E2813" s="402"/>
      <c r="F2813" s="401"/>
      <c r="G2813" s="401" t="n">
        <v>101888</v>
      </c>
      <c r="H2813" s="401" t="s">
        <v>9305</v>
      </c>
      <c r="I2813" s="401" t="s">
        <v>82</v>
      </c>
      <c r="J2813" s="401" t="s">
        <v>6476</v>
      </c>
      <c r="K2813" s="402" t="n">
        <v>26.08</v>
      </c>
      <c r="L2813" s="401" t="s">
        <v>6405</v>
      </c>
    </row>
    <row r="2814" customFormat="false" ht="13.5" hidden="false" customHeight="false" outlineLevel="0" collapsed="false">
      <c r="A2814" s="401" t="s">
        <v>9164</v>
      </c>
      <c r="B2814" s="401" t="s">
        <v>9165</v>
      </c>
      <c r="C2814" s="401" t="s">
        <v>9273</v>
      </c>
      <c r="D2814" s="401" t="s">
        <v>9274</v>
      </c>
      <c r="E2814" s="402"/>
      <c r="F2814" s="401"/>
      <c r="G2814" s="401" t="n">
        <v>101889</v>
      </c>
      <c r="H2814" s="401" t="s">
        <v>9306</v>
      </c>
      <c r="I2814" s="401" t="s">
        <v>82</v>
      </c>
      <c r="J2814" s="401" t="s">
        <v>6476</v>
      </c>
      <c r="K2814" s="402" t="n">
        <v>26.84</v>
      </c>
      <c r="L2814" s="401" t="s">
        <v>6405</v>
      </c>
    </row>
    <row r="2815" customFormat="false" ht="13.5" hidden="false" customHeight="false" outlineLevel="0" collapsed="false">
      <c r="A2815" s="401" t="s">
        <v>9164</v>
      </c>
      <c r="B2815" s="401" t="s">
        <v>9165</v>
      </c>
      <c r="C2815" s="401" t="s">
        <v>9307</v>
      </c>
      <c r="D2815" s="401" t="s">
        <v>9308</v>
      </c>
      <c r="E2815" s="402"/>
      <c r="F2815" s="401"/>
      <c r="G2815" s="401" t="n">
        <v>91936</v>
      </c>
      <c r="H2815" s="401" t="s">
        <v>9309</v>
      </c>
      <c r="I2815" s="401" t="s">
        <v>45</v>
      </c>
      <c r="J2815" s="401" t="s">
        <v>6476</v>
      </c>
      <c r="K2815" s="402" t="n">
        <v>15.06</v>
      </c>
      <c r="L2815" s="401" t="s">
        <v>6405</v>
      </c>
    </row>
    <row r="2816" customFormat="false" ht="13.5" hidden="false" customHeight="false" outlineLevel="0" collapsed="false">
      <c r="A2816" s="401" t="s">
        <v>9164</v>
      </c>
      <c r="B2816" s="401" t="s">
        <v>9165</v>
      </c>
      <c r="C2816" s="401" t="s">
        <v>9307</v>
      </c>
      <c r="D2816" s="401" t="s">
        <v>9308</v>
      </c>
      <c r="E2816" s="402"/>
      <c r="F2816" s="401"/>
      <c r="G2816" s="401" t="n">
        <v>91937</v>
      </c>
      <c r="H2816" s="401" t="s">
        <v>9310</v>
      </c>
      <c r="I2816" s="401" t="s">
        <v>45</v>
      </c>
      <c r="J2816" s="401" t="s">
        <v>6476</v>
      </c>
      <c r="K2816" s="402" t="n">
        <v>12.49</v>
      </c>
      <c r="L2816" s="401" t="s">
        <v>6405</v>
      </c>
    </row>
    <row r="2817" customFormat="false" ht="13.5" hidden="false" customHeight="false" outlineLevel="0" collapsed="false">
      <c r="A2817" s="401" t="s">
        <v>9164</v>
      </c>
      <c r="B2817" s="401" t="s">
        <v>9165</v>
      </c>
      <c r="C2817" s="401" t="s">
        <v>9307</v>
      </c>
      <c r="D2817" s="401" t="s">
        <v>9308</v>
      </c>
      <c r="E2817" s="402"/>
      <c r="F2817" s="401"/>
      <c r="G2817" s="401" t="n">
        <v>91939</v>
      </c>
      <c r="H2817" s="401" t="s">
        <v>9311</v>
      </c>
      <c r="I2817" s="401" t="s">
        <v>45</v>
      </c>
      <c r="J2817" s="401" t="s">
        <v>6476</v>
      </c>
      <c r="K2817" s="402" t="n">
        <v>28.19</v>
      </c>
      <c r="L2817" s="401" t="s">
        <v>6405</v>
      </c>
    </row>
    <row r="2818" customFormat="false" ht="13.5" hidden="false" customHeight="false" outlineLevel="0" collapsed="false">
      <c r="A2818" s="401" t="s">
        <v>9164</v>
      </c>
      <c r="B2818" s="401" t="s">
        <v>9165</v>
      </c>
      <c r="C2818" s="401" t="s">
        <v>9307</v>
      </c>
      <c r="D2818" s="401" t="s">
        <v>9308</v>
      </c>
      <c r="E2818" s="402"/>
      <c r="F2818" s="401"/>
      <c r="G2818" s="401" t="n">
        <v>91940</v>
      </c>
      <c r="H2818" s="401" t="s">
        <v>9312</v>
      </c>
      <c r="I2818" s="401" t="s">
        <v>45</v>
      </c>
      <c r="J2818" s="401" t="s">
        <v>6476</v>
      </c>
      <c r="K2818" s="402" t="n">
        <v>15.43</v>
      </c>
      <c r="L2818" s="401" t="s">
        <v>6405</v>
      </c>
    </row>
    <row r="2819" customFormat="false" ht="13.5" hidden="false" customHeight="false" outlineLevel="0" collapsed="false">
      <c r="A2819" s="401" t="s">
        <v>9164</v>
      </c>
      <c r="B2819" s="401" t="s">
        <v>9165</v>
      </c>
      <c r="C2819" s="401" t="s">
        <v>9307</v>
      </c>
      <c r="D2819" s="401" t="s">
        <v>9308</v>
      </c>
      <c r="E2819" s="402"/>
      <c r="F2819" s="401"/>
      <c r="G2819" s="401" t="n">
        <v>91941</v>
      </c>
      <c r="H2819" s="401" t="s">
        <v>9313</v>
      </c>
      <c r="I2819" s="401" t="s">
        <v>45</v>
      </c>
      <c r="J2819" s="401" t="s">
        <v>6476</v>
      </c>
      <c r="K2819" s="402" t="n">
        <v>10.65</v>
      </c>
      <c r="L2819" s="401" t="s">
        <v>6405</v>
      </c>
    </row>
    <row r="2820" customFormat="false" ht="13.5" hidden="false" customHeight="false" outlineLevel="0" collapsed="false">
      <c r="A2820" s="401" t="s">
        <v>9164</v>
      </c>
      <c r="B2820" s="401" t="s">
        <v>9165</v>
      </c>
      <c r="C2820" s="401" t="s">
        <v>9307</v>
      </c>
      <c r="D2820" s="401" t="s">
        <v>9308</v>
      </c>
      <c r="E2820" s="402"/>
      <c r="F2820" s="401"/>
      <c r="G2820" s="401" t="n">
        <v>91942</v>
      </c>
      <c r="H2820" s="401" t="s">
        <v>9314</v>
      </c>
      <c r="I2820" s="401" t="s">
        <v>45</v>
      </c>
      <c r="J2820" s="401" t="s">
        <v>6476</v>
      </c>
      <c r="K2820" s="402" t="n">
        <v>35.21</v>
      </c>
      <c r="L2820" s="401" t="s">
        <v>6405</v>
      </c>
    </row>
    <row r="2821" customFormat="false" ht="13.5" hidden="false" customHeight="false" outlineLevel="0" collapsed="false">
      <c r="A2821" s="401" t="s">
        <v>9164</v>
      </c>
      <c r="B2821" s="401" t="s">
        <v>9165</v>
      </c>
      <c r="C2821" s="401" t="s">
        <v>9307</v>
      </c>
      <c r="D2821" s="401" t="s">
        <v>9308</v>
      </c>
      <c r="E2821" s="402"/>
      <c r="F2821" s="401"/>
      <c r="G2821" s="401" t="n">
        <v>91943</v>
      </c>
      <c r="H2821" s="401" t="s">
        <v>9315</v>
      </c>
      <c r="I2821" s="401" t="s">
        <v>45</v>
      </c>
      <c r="J2821" s="401" t="s">
        <v>6476</v>
      </c>
      <c r="K2821" s="402" t="n">
        <v>20.54</v>
      </c>
      <c r="L2821" s="401" t="s">
        <v>6405</v>
      </c>
    </row>
    <row r="2822" customFormat="false" ht="13.5" hidden="false" customHeight="false" outlineLevel="0" collapsed="false">
      <c r="A2822" s="401" t="s">
        <v>9164</v>
      </c>
      <c r="B2822" s="401" t="s">
        <v>9165</v>
      </c>
      <c r="C2822" s="401" t="s">
        <v>9307</v>
      </c>
      <c r="D2822" s="401" t="s">
        <v>9308</v>
      </c>
      <c r="E2822" s="402"/>
      <c r="F2822" s="401"/>
      <c r="G2822" s="401" t="n">
        <v>91944</v>
      </c>
      <c r="H2822" s="401" t="s">
        <v>9316</v>
      </c>
      <c r="I2822" s="401" t="s">
        <v>45</v>
      </c>
      <c r="J2822" s="401" t="s">
        <v>6476</v>
      </c>
      <c r="K2822" s="402" t="n">
        <v>15.05</v>
      </c>
      <c r="L2822" s="401" t="s">
        <v>6405</v>
      </c>
    </row>
    <row r="2823" customFormat="false" ht="13.5" hidden="false" customHeight="false" outlineLevel="0" collapsed="false">
      <c r="A2823" s="401" t="s">
        <v>9164</v>
      </c>
      <c r="B2823" s="401" t="s">
        <v>9165</v>
      </c>
      <c r="C2823" s="401" t="s">
        <v>9307</v>
      </c>
      <c r="D2823" s="401" t="s">
        <v>9308</v>
      </c>
      <c r="E2823" s="402"/>
      <c r="F2823" s="401"/>
      <c r="G2823" s="401" t="n">
        <v>92865</v>
      </c>
      <c r="H2823" s="401" t="s">
        <v>9317</v>
      </c>
      <c r="I2823" s="401" t="s">
        <v>45</v>
      </c>
      <c r="J2823" s="401" t="s">
        <v>6476</v>
      </c>
      <c r="K2823" s="402" t="n">
        <v>10.74</v>
      </c>
      <c r="L2823" s="401" t="s">
        <v>6405</v>
      </c>
    </row>
    <row r="2824" customFormat="false" ht="13.5" hidden="false" customHeight="false" outlineLevel="0" collapsed="false">
      <c r="A2824" s="401" t="s">
        <v>9164</v>
      </c>
      <c r="B2824" s="401" t="s">
        <v>9165</v>
      </c>
      <c r="C2824" s="401" t="s">
        <v>9307</v>
      </c>
      <c r="D2824" s="401" t="s">
        <v>9308</v>
      </c>
      <c r="E2824" s="402"/>
      <c r="F2824" s="401"/>
      <c r="G2824" s="401" t="n">
        <v>92866</v>
      </c>
      <c r="H2824" s="401" t="s">
        <v>9318</v>
      </c>
      <c r="I2824" s="401" t="s">
        <v>45</v>
      </c>
      <c r="J2824" s="401" t="s">
        <v>6476</v>
      </c>
      <c r="K2824" s="402" t="n">
        <v>8.55</v>
      </c>
      <c r="L2824" s="401" t="s">
        <v>6405</v>
      </c>
    </row>
    <row r="2825" customFormat="false" ht="13.5" hidden="false" customHeight="false" outlineLevel="0" collapsed="false">
      <c r="A2825" s="401" t="s">
        <v>9164</v>
      </c>
      <c r="B2825" s="401" t="s">
        <v>9165</v>
      </c>
      <c r="C2825" s="401" t="s">
        <v>9307</v>
      </c>
      <c r="D2825" s="401" t="s">
        <v>9308</v>
      </c>
      <c r="E2825" s="402"/>
      <c r="F2825" s="401"/>
      <c r="G2825" s="401" t="n">
        <v>92867</v>
      </c>
      <c r="H2825" s="401" t="s">
        <v>9319</v>
      </c>
      <c r="I2825" s="401" t="s">
        <v>45</v>
      </c>
      <c r="J2825" s="401" t="s">
        <v>6476</v>
      </c>
      <c r="K2825" s="402" t="n">
        <v>26.87</v>
      </c>
      <c r="L2825" s="401" t="s">
        <v>6405</v>
      </c>
    </row>
    <row r="2826" customFormat="false" ht="13.5" hidden="false" customHeight="false" outlineLevel="0" collapsed="false">
      <c r="A2826" s="401" t="s">
        <v>9164</v>
      </c>
      <c r="B2826" s="401" t="s">
        <v>9165</v>
      </c>
      <c r="C2826" s="401" t="s">
        <v>9307</v>
      </c>
      <c r="D2826" s="401" t="s">
        <v>9308</v>
      </c>
      <c r="E2826" s="402"/>
      <c r="F2826" s="401"/>
      <c r="G2826" s="401" t="n">
        <v>92868</v>
      </c>
      <c r="H2826" s="401" t="s">
        <v>9320</v>
      </c>
      <c r="I2826" s="401" t="s">
        <v>45</v>
      </c>
      <c r="J2826" s="401" t="s">
        <v>6476</v>
      </c>
      <c r="K2826" s="402" t="n">
        <v>14.11</v>
      </c>
      <c r="L2826" s="401" t="s">
        <v>6405</v>
      </c>
    </row>
    <row r="2827" customFormat="false" ht="13.5" hidden="false" customHeight="false" outlineLevel="0" collapsed="false">
      <c r="A2827" s="401" t="s">
        <v>9164</v>
      </c>
      <c r="B2827" s="401" t="s">
        <v>9165</v>
      </c>
      <c r="C2827" s="401" t="s">
        <v>9307</v>
      </c>
      <c r="D2827" s="401" t="s">
        <v>9308</v>
      </c>
      <c r="E2827" s="402"/>
      <c r="F2827" s="401"/>
      <c r="G2827" s="401" t="n">
        <v>92869</v>
      </c>
      <c r="H2827" s="401" t="s">
        <v>9321</v>
      </c>
      <c r="I2827" s="401" t="s">
        <v>45</v>
      </c>
      <c r="J2827" s="401" t="s">
        <v>6476</v>
      </c>
      <c r="K2827" s="402" t="n">
        <v>9.33</v>
      </c>
      <c r="L2827" s="401" t="s">
        <v>6405</v>
      </c>
    </row>
    <row r="2828" customFormat="false" ht="13.5" hidden="false" customHeight="false" outlineLevel="0" collapsed="false">
      <c r="A2828" s="401" t="s">
        <v>9164</v>
      </c>
      <c r="B2828" s="401" t="s">
        <v>9165</v>
      </c>
      <c r="C2828" s="401" t="s">
        <v>9307</v>
      </c>
      <c r="D2828" s="401" t="s">
        <v>9308</v>
      </c>
      <c r="E2828" s="402"/>
      <c r="F2828" s="401"/>
      <c r="G2828" s="401" t="n">
        <v>92870</v>
      </c>
      <c r="H2828" s="401" t="s">
        <v>9322</v>
      </c>
      <c r="I2828" s="401" t="s">
        <v>45</v>
      </c>
      <c r="J2828" s="401" t="s">
        <v>6476</v>
      </c>
      <c r="K2828" s="402" t="n">
        <v>32.82</v>
      </c>
      <c r="L2828" s="401" t="s">
        <v>6405</v>
      </c>
    </row>
    <row r="2829" customFormat="false" ht="13.5" hidden="false" customHeight="false" outlineLevel="0" collapsed="false">
      <c r="A2829" s="401" t="s">
        <v>9164</v>
      </c>
      <c r="B2829" s="401" t="s">
        <v>9165</v>
      </c>
      <c r="C2829" s="401" t="s">
        <v>9307</v>
      </c>
      <c r="D2829" s="401" t="s">
        <v>9308</v>
      </c>
      <c r="E2829" s="402"/>
      <c r="F2829" s="401"/>
      <c r="G2829" s="401" t="n">
        <v>92871</v>
      </c>
      <c r="H2829" s="401" t="s">
        <v>9323</v>
      </c>
      <c r="I2829" s="401" t="s">
        <v>45</v>
      </c>
      <c r="J2829" s="401" t="s">
        <v>6476</v>
      </c>
      <c r="K2829" s="402" t="n">
        <v>18.15</v>
      </c>
      <c r="L2829" s="401" t="s">
        <v>6405</v>
      </c>
    </row>
    <row r="2830" customFormat="false" ht="13.5" hidden="false" customHeight="false" outlineLevel="0" collapsed="false">
      <c r="A2830" s="401" t="s">
        <v>9164</v>
      </c>
      <c r="B2830" s="401" t="s">
        <v>9165</v>
      </c>
      <c r="C2830" s="401" t="s">
        <v>9307</v>
      </c>
      <c r="D2830" s="401" t="s">
        <v>9308</v>
      </c>
      <c r="E2830" s="402"/>
      <c r="F2830" s="401"/>
      <c r="G2830" s="401" t="n">
        <v>92872</v>
      </c>
      <c r="H2830" s="401" t="s">
        <v>9324</v>
      </c>
      <c r="I2830" s="401" t="s">
        <v>45</v>
      </c>
      <c r="J2830" s="401" t="s">
        <v>6476</v>
      </c>
      <c r="K2830" s="402" t="n">
        <v>12.66</v>
      </c>
      <c r="L2830" s="401" t="s">
        <v>6405</v>
      </c>
    </row>
    <row r="2831" customFormat="false" ht="13.5" hidden="false" customHeight="false" outlineLevel="0" collapsed="false">
      <c r="A2831" s="401" t="s">
        <v>9164</v>
      </c>
      <c r="B2831" s="401" t="s">
        <v>9165</v>
      </c>
      <c r="C2831" s="401" t="s">
        <v>9307</v>
      </c>
      <c r="D2831" s="401" t="s">
        <v>9308</v>
      </c>
      <c r="E2831" s="402"/>
      <c r="F2831" s="401"/>
      <c r="G2831" s="401" t="n">
        <v>95777</v>
      </c>
      <c r="H2831" s="401" t="s">
        <v>9325</v>
      </c>
      <c r="I2831" s="401" t="s">
        <v>45</v>
      </c>
      <c r="J2831" s="401" t="s">
        <v>6404</v>
      </c>
      <c r="K2831" s="402" t="n">
        <v>30.06</v>
      </c>
      <c r="L2831" s="401" t="s">
        <v>6405</v>
      </c>
    </row>
    <row r="2832" customFormat="false" ht="13.5" hidden="false" customHeight="false" outlineLevel="0" collapsed="false">
      <c r="A2832" s="401" t="s">
        <v>9164</v>
      </c>
      <c r="B2832" s="401" t="s">
        <v>9165</v>
      </c>
      <c r="C2832" s="401" t="s">
        <v>9307</v>
      </c>
      <c r="D2832" s="401" t="s">
        <v>9308</v>
      </c>
      <c r="E2832" s="402"/>
      <c r="F2832" s="401"/>
      <c r="G2832" s="401" t="n">
        <v>95778</v>
      </c>
      <c r="H2832" s="401" t="s">
        <v>9326</v>
      </c>
      <c r="I2832" s="401" t="s">
        <v>45</v>
      </c>
      <c r="J2832" s="401" t="s">
        <v>6404</v>
      </c>
      <c r="K2832" s="402" t="n">
        <v>30.85</v>
      </c>
      <c r="L2832" s="401" t="s">
        <v>6405</v>
      </c>
    </row>
    <row r="2833" customFormat="false" ht="13.5" hidden="false" customHeight="false" outlineLevel="0" collapsed="false">
      <c r="A2833" s="401" t="s">
        <v>9164</v>
      </c>
      <c r="B2833" s="401" t="s">
        <v>9165</v>
      </c>
      <c r="C2833" s="401" t="s">
        <v>9307</v>
      </c>
      <c r="D2833" s="401" t="s">
        <v>9308</v>
      </c>
      <c r="E2833" s="402"/>
      <c r="F2833" s="401"/>
      <c r="G2833" s="401" t="n">
        <v>95779</v>
      </c>
      <c r="H2833" s="401" t="s">
        <v>9327</v>
      </c>
      <c r="I2833" s="401" t="s">
        <v>45</v>
      </c>
      <c r="J2833" s="401" t="s">
        <v>6404</v>
      </c>
      <c r="K2833" s="402" t="n">
        <v>28.21</v>
      </c>
      <c r="L2833" s="401" t="s">
        <v>6405</v>
      </c>
    </row>
    <row r="2834" customFormat="false" ht="13.5" hidden="false" customHeight="false" outlineLevel="0" collapsed="false">
      <c r="A2834" s="401" t="s">
        <v>9164</v>
      </c>
      <c r="B2834" s="401" t="s">
        <v>9165</v>
      </c>
      <c r="C2834" s="401" t="s">
        <v>9307</v>
      </c>
      <c r="D2834" s="401" t="s">
        <v>9308</v>
      </c>
      <c r="E2834" s="402"/>
      <c r="F2834" s="401"/>
      <c r="G2834" s="401" t="n">
        <v>95780</v>
      </c>
      <c r="H2834" s="401" t="s">
        <v>9328</v>
      </c>
      <c r="I2834" s="401" t="s">
        <v>45</v>
      </c>
      <c r="J2834" s="401" t="s">
        <v>6404</v>
      </c>
      <c r="K2834" s="402" t="n">
        <v>34.38</v>
      </c>
      <c r="L2834" s="401" t="s">
        <v>6405</v>
      </c>
    </row>
    <row r="2835" customFormat="false" ht="13.5" hidden="false" customHeight="false" outlineLevel="0" collapsed="false">
      <c r="A2835" s="401" t="s">
        <v>9164</v>
      </c>
      <c r="B2835" s="401" t="s">
        <v>9165</v>
      </c>
      <c r="C2835" s="401" t="s">
        <v>9307</v>
      </c>
      <c r="D2835" s="401" t="s">
        <v>9308</v>
      </c>
      <c r="E2835" s="402"/>
      <c r="F2835" s="401"/>
      <c r="G2835" s="401" t="n">
        <v>95781</v>
      </c>
      <c r="H2835" s="401" t="s">
        <v>9329</v>
      </c>
      <c r="I2835" s="401" t="s">
        <v>45</v>
      </c>
      <c r="J2835" s="401" t="s">
        <v>6404</v>
      </c>
      <c r="K2835" s="402" t="n">
        <v>34.97</v>
      </c>
      <c r="L2835" s="401" t="s">
        <v>6405</v>
      </c>
    </row>
    <row r="2836" customFormat="false" ht="13.5" hidden="false" customHeight="false" outlineLevel="0" collapsed="false">
      <c r="A2836" s="401" t="s">
        <v>9164</v>
      </c>
      <c r="B2836" s="401" t="s">
        <v>9165</v>
      </c>
      <c r="C2836" s="401" t="s">
        <v>9307</v>
      </c>
      <c r="D2836" s="401" t="s">
        <v>9308</v>
      </c>
      <c r="E2836" s="402"/>
      <c r="F2836" s="401"/>
      <c r="G2836" s="401" t="n">
        <v>95782</v>
      </c>
      <c r="H2836" s="401" t="s">
        <v>9330</v>
      </c>
      <c r="I2836" s="401" t="s">
        <v>45</v>
      </c>
      <c r="J2836" s="401" t="s">
        <v>6404</v>
      </c>
      <c r="K2836" s="402" t="n">
        <v>36.5</v>
      </c>
      <c r="L2836" s="401" t="s">
        <v>6405</v>
      </c>
    </row>
    <row r="2837" customFormat="false" ht="13.5" hidden="false" customHeight="false" outlineLevel="0" collapsed="false">
      <c r="A2837" s="401" t="s">
        <v>9164</v>
      </c>
      <c r="B2837" s="401" t="s">
        <v>9165</v>
      </c>
      <c r="C2837" s="401" t="s">
        <v>9307</v>
      </c>
      <c r="D2837" s="401" t="s">
        <v>9308</v>
      </c>
      <c r="E2837" s="402"/>
      <c r="F2837" s="401"/>
      <c r="G2837" s="401" t="n">
        <v>95785</v>
      </c>
      <c r="H2837" s="401" t="s">
        <v>9331</v>
      </c>
      <c r="I2837" s="401" t="s">
        <v>45</v>
      </c>
      <c r="J2837" s="401" t="s">
        <v>6404</v>
      </c>
      <c r="K2837" s="402" t="n">
        <v>41.68</v>
      </c>
      <c r="L2837" s="401" t="s">
        <v>6405</v>
      </c>
    </row>
    <row r="2838" customFormat="false" ht="13.5" hidden="false" customHeight="false" outlineLevel="0" collapsed="false">
      <c r="A2838" s="401" t="s">
        <v>9164</v>
      </c>
      <c r="B2838" s="401" t="s">
        <v>9165</v>
      </c>
      <c r="C2838" s="401" t="s">
        <v>9307</v>
      </c>
      <c r="D2838" s="401" t="s">
        <v>9308</v>
      </c>
      <c r="E2838" s="402"/>
      <c r="F2838" s="401"/>
      <c r="G2838" s="401" t="n">
        <v>95787</v>
      </c>
      <c r="H2838" s="401" t="s">
        <v>9332</v>
      </c>
      <c r="I2838" s="401" t="s">
        <v>45</v>
      </c>
      <c r="J2838" s="401" t="s">
        <v>6404</v>
      </c>
      <c r="K2838" s="402" t="n">
        <v>30.16</v>
      </c>
      <c r="L2838" s="401" t="s">
        <v>6405</v>
      </c>
    </row>
    <row r="2839" customFormat="false" ht="13.5" hidden="false" customHeight="false" outlineLevel="0" collapsed="false">
      <c r="A2839" s="401" t="s">
        <v>9164</v>
      </c>
      <c r="B2839" s="401" t="s">
        <v>9165</v>
      </c>
      <c r="C2839" s="401" t="s">
        <v>9307</v>
      </c>
      <c r="D2839" s="401" t="s">
        <v>9308</v>
      </c>
      <c r="E2839" s="402"/>
      <c r="F2839" s="401"/>
      <c r="G2839" s="401" t="n">
        <v>95789</v>
      </c>
      <c r="H2839" s="401" t="s">
        <v>9333</v>
      </c>
      <c r="I2839" s="401" t="s">
        <v>45</v>
      </c>
      <c r="J2839" s="401" t="s">
        <v>6404</v>
      </c>
      <c r="K2839" s="402" t="n">
        <v>37.79</v>
      </c>
      <c r="L2839" s="401" t="s">
        <v>6405</v>
      </c>
    </row>
    <row r="2840" customFormat="false" ht="13.5" hidden="false" customHeight="false" outlineLevel="0" collapsed="false">
      <c r="A2840" s="401" t="s">
        <v>9164</v>
      </c>
      <c r="B2840" s="401" t="s">
        <v>9165</v>
      </c>
      <c r="C2840" s="401" t="s">
        <v>9307</v>
      </c>
      <c r="D2840" s="401" t="s">
        <v>9308</v>
      </c>
      <c r="E2840" s="402"/>
      <c r="F2840" s="401"/>
      <c r="G2840" s="401" t="n">
        <v>95791</v>
      </c>
      <c r="H2840" s="401" t="s">
        <v>9334</v>
      </c>
      <c r="I2840" s="401" t="s">
        <v>45</v>
      </c>
      <c r="J2840" s="401" t="s">
        <v>6404</v>
      </c>
      <c r="K2840" s="402" t="n">
        <v>49.19</v>
      </c>
      <c r="L2840" s="401" t="s">
        <v>6405</v>
      </c>
    </row>
    <row r="2841" customFormat="false" ht="13.5" hidden="false" customHeight="false" outlineLevel="0" collapsed="false">
      <c r="A2841" s="401" t="s">
        <v>9164</v>
      </c>
      <c r="B2841" s="401" t="s">
        <v>9165</v>
      </c>
      <c r="C2841" s="401" t="s">
        <v>9307</v>
      </c>
      <c r="D2841" s="401" t="s">
        <v>9308</v>
      </c>
      <c r="E2841" s="402"/>
      <c r="F2841" s="401"/>
      <c r="G2841" s="401" t="n">
        <v>95795</v>
      </c>
      <c r="H2841" s="401" t="s">
        <v>9335</v>
      </c>
      <c r="I2841" s="401" t="s">
        <v>45</v>
      </c>
      <c r="J2841" s="401" t="s">
        <v>6404</v>
      </c>
      <c r="K2841" s="402" t="n">
        <v>34.76</v>
      </c>
      <c r="L2841" s="401" t="s">
        <v>6405</v>
      </c>
    </row>
    <row r="2842" customFormat="false" ht="13.5" hidden="false" customHeight="false" outlineLevel="0" collapsed="false">
      <c r="A2842" s="401" t="s">
        <v>9164</v>
      </c>
      <c r="B2842" s="401" t="s">
        <v>9165</v>
      </c>
      <c r="C2842" s="401" t="s">
        <v>9307</v>
      </c>
      <c r="D2842" s="401" t="s">
        <v>9308</v>
      </c>
      <c r="E2842" s="402"/>
      <c r="F2842" s="401"/>
      <c r="G2842" s="401" t="n">
        <v>95796</v>
      </c>
      <c r="H2842" s="401" t="s">
        <v>9336</v>
      </c>
      <c r="I2842" s="401" t="s">
        <v>45</v>
      </c>
      <c r="J2842" s="401" t="s">
        <v>6404</v>
      </c>
      <c r="K2842" s="402" t="n">
        <v>44.42</v>
      </c>
      <c r="L2842" s="401" t="s">
        <v>6405</v>
      </c>
    </row>
    <row r="2843" customFormat="false" ht="13.5" hidden="false" customHeight="false" outlineLevel="0" collapsed="false">
      <c r="A2843" s="401" t="s">
        <v>9164</v>
      </c>
      <c r="B2843" s="401" t="s">
        <v>9165</v>
      </c>
      <c r="C2843" s="401" t="s">
        <v>9307</v>
      </c>
      <c r="D2843" s="401" t="s">
        <v>9308</v>
      </c>
      <c r="E2843" s="402"/>
      <c r="F2843" s="401"/>
      <c r="G2843" s="401" t="n">
        <v>95797</v>
      </c>
      <c r="H2843" s="401" t="s">
        <v>9337</v>
      </c>
      <c r="I2843" s="401" t="s">
        <v>45</v>
      </c>
      <c r="J2843" s="401" t="s">
        <v>6404</v>
      </c>
      <c r="K2843" s="402" t="n">
        <v>56.97</v>
      </c>
      <c r="L2843" s="401" t="s">
        <v>6405</v>
      </c>
    </row>
    <row r="2844" customFormat="false" ht="13.5" hidden="false" customHeight="false" outlineLevel="0" collapsed="false">
      <c r="A2844" s="401" t="s">
        <v>9164</v>
      </c>
      <c r="B2844" s="401" t="s">
        <v>9165</v>
      </c>
      <c r="C2844" s="401" t="s">
        <v>9307</v>
      </c>
      <c r="D2844" s="401" t="s">
        <v>9308</v>
      </c>
      <c r="E2844" s="402"/>
      <c r="F2844" s="401"/>
      <c r="G2844" s="401" t="n">
        <v>95801</v>
      </c>
      <c r="H2844" s="401" t="s">
        <v>9338</v>
      </c>
      <c r="I2844" s="401" t="s">
        <v>45</v>
      </c>
      <c r="J2844" s="401" t="s">
        <v>6404</v>
      </c>
      <c r="K2844" s="402" t="n">
        <v>41.85</v>
      </c>
      <c r="L2844" s="401" t="s">
        <v>6405</v>
      </c>
    </row>
    <row r="2845" customFormat="false" ht="13.5" hidden="false" customHeight="false" outlineLevel="0" collapsed="false">
      <c r="A2845" s="401" t="s">
        <v>9164</v>
      </c>
      <c r="B2845" s="401" t="s">
        <v>9165</v>
      </c>
      <c r="C2845" s="401" t="s">
        <v>9307</v>
      </c>
      <c r="D2845" s="401" t="s">
        <v>9308</v>
      </c>
      <c r="E2845" s="402"/>
      <c r="F2845" s="401"/>
      <c r="G2845" s="401" t="n">
        <v>95802</v>
      </c>
      <c r="H2845" s="401" t="s">
        <v>554</v>
      </c>
      <c r="I2845" s="401" t="s">
        <v>45</v>
      </c>
      <c r="J2845" s="401" t="s">
        <v>6404</v>
      </c>
      <c r="K2845" s="402" t="n">
        <v>46.79</v>
      </c>
      <c r="L2845" s="401" t="s">
        <v>6405</v>
      </c>
    </row>
    <row r="2846" customFormat="false" ht="13.5" hidden="false" customHeight="false" outlineLevel="0" collapsed="false">
      <c r="A2846" s="401" t="s">
        <v>9164</v>
      </c>
      <c r="B2846" s="401" t="s">
        <v>9165</v>
      </c>
      <c r="C2846" s="401" t="s">
        <v>9307</v>
      </c>
      <c r="D2846" s="401" t="s">
        <v>9308</v>
      </c>
      <c r="E2846" s="402"/>
      <c r="F2846" s="401"/>
      <c r="G2846" s="401" t="n">
        <v>95803</v>
      </c>
      <c r="H2846" s="401" t="s">
        <v>9339</v>
      </c>
      <c r="I2846" s="401" t="s">
        <v>45</v>
      </c>
      <c r="J2846" s="401" t="s">
        <v>6404</v>
      </c>
      <c r="K2846" s="402" t="n">
        <v>62.79</v>
      </c>
      <c r="L2846" s="401" t="s">
        <v>6405</v>
      </c>
    </row>
    <row r="2847" customFormat="false" ht="13.5" hidden="false" customHeight="false" outlineLevel="0" collapsed="false">
      <c r="A2847" s="401" t="s">
        <v>9164</v>
      </c>
      <c r="B2847" s="401" t="s">
        <v>9165</v>
      </c>
      <c r="C2847" s="401" t="s">
        <v>9307</v>
      </c>
      <c r="D2847" s="401" t="s">
        <v>9308</v>
      </c>
      <c r="E2847" s="402"/>
      <c r="F2847" s="401"/>
      <c r="G2847" s="401" t="n">
        <v>95804</v>
      </c>
      <c r="H2847" s="401" t="s">
        <v>9340</v>
      </c>
      <c r="I2847" s="401" t="s">
        <v>45</v>
      </c>
      <c r="J2847" s="401" t="s">
        <v>6476</v>
      </c>
      <c r="K2847" s="402" t="n">
        <v>27.77</v>
      </c>
      <c r="L2847" s="401" t="s">
        <v>6405</v>
      </c>
    </row>
    <row r="2848" customFormat="false" ht="13.5" hidden="false" customHeight="false" outlineLevel="0" collapsed="false">
      <c r="A2848" s="401" t="s">
        <v>9164</v>
      </c>
      <c r="B2848" s="401" t="s">
        <v>9165</v>
      </c>
      <c r="C2848" s="401" t="s">
        <v>9307</v>
      </c>
      <c r="D2848" s="401" t="s">
        <v>9308</v>
      </c>
      <c r="E2848" s="402"/>
      <c r="F2848" s="401"/>
      <c r="G2848" s="401" t="n">
        <v>95805</v>
      </c>
      <c r="H2848" s="401" t="s">
        <v>9341</v>
      </c>
      <c r="I2848" s="401" t="s">
        <v>45</v>
      </c>
      <c r="J2848" s="401" t="s">
        <v>6476</v>
      </c>
      <c r="K2848" s="402" t="n">
        <v>27.99</v>
      </c>
      <c r="L2848" s="401" t="s">
        <v>6405</v>
      </c>
    </row>
    <row r="2849" customFormat="false" ht="13.5" hidden="false" customHeight="false" outlineLevel="0" collapsed="false">
      <c r="A2849" s="401" t="s">
        <v>9164</v>
      </c>
      <c r="B2849" s="401" t="s">
        <v>9165</v>
      </c>
      <c r="C2849" s="401" t="s">
        <v>9307</v>
      </c>
      <c r="D2849" s="401" t="s">
        <v>9308</v>
      </c>
      <c r="E2849" s="402"/>
      <c r="F2849" s="401"/>
      <c r="G2849" s="401" t="n">
        <v>95806</v>
      </c>
      <c r="H2849" s="401" t="s">
        <v>9342</v>
      </c>
      <c r="I2849" s="401" t="s">
        <v>45</v>
      </c>
      <c r="J2849" s="401" t="s">
        <v>6476</v>
      </c>
      <c r="K2849" s="402" t="n">
        <v>28.93</v>
      </c>
      <c r="L2849" s="401" t="s">
        <v>6405</v>
      </c>
    </row>
    <row r="2850" customFormat="false" ht="13.5" hidden="false" customHeight="false" outlineLevel="0" collapsed="false">
      <c r="A2850" s="401" t="s">
        <v>9164</v>
      </c>
      <c r="B2850" s="401" t="s">
        <v>9165</v>
      </c>
      <c r="C2850" s="401" t="s">
        <v>9307</v>
      </c>
      <c r="D2850" s="401" t="s">
        <v>9308</v>
      </c>
      <c r="E2850" s="402"/>
      <c r="F2850" s="401"/>
      <c r="G2850" s="401" t="n">
        <v>95807</v>
      </c>
      <c r="H2850" s="401" t="s">
        <v>9343</v>
      </c>
      <c r="I2850" s="401" t="s">
        <v>45</v>
      </c>
      <c r="J2850" s="401" t="s">
        <v>6476</v>
      </c>
      <c r="K2850" s="402" t="n">
        <v>31.69</v>
      </c>
      <c r="L2850" s="401" t="s">
        <v>6405</v>
      </c>
    </row>
    <row r="2851" customFormat="false" ht="13.5" hidden="false" customHeight="false" outlineLevel="0" collapsed="false">
      <c r="A2851" s="401" t="s">
        <v>9164</v>
      </c>
      <c r="B2851" s="401" t="s">
        <v>9165</v>
      </c>
      <c r="C2851" s="401" t="s">
        <v>9307</v>
      </c>
      <c r="D2851" s="401" t="s">
        <v>9308</v>
      </c>
      <c r="E2851" s="402"/>
      <c r="F2851" s="401"/>
      <c r="G2851" s="401" t="n">
        <v>95808</v>
      </c>
      <c r="H2851" s="401" t="s">
        <v>9344</v>
      </c>
      <c r="I2851" s="401" t="s">
        <v>45</v>
      </c>
      <c r="J2851" s="401" t="s">
        <v>6476</v>
      </c>
      <c r="K2851" s="402" t="n">
        <v>32.35</v>
      </c>
      <c r="L2851" s="401" t="s">
        <v>6405</v>
      </c>
    </row>
    <row r="2852" customFormat="false" ht="13.5" hidden="false" customHeight="false" outlineLevel="0" collapsed="false">
      <c r="A2852" s="401" t="s">
        <v>9164</v>
      </c>
      <c r="B2852" s="401" t="s">
        <v>9165</v>
      </c>
      <c r="C2852" s="401" t="s">
        <v>9307</v>
      </c>
      <c r="D2852" s="401" t="s">
        <v>9308</v>
      </c>
      <c r="E2852" s="402"/>
      <c r="F2852" s="401"/>
      <c r="G2852" s="401" t="n">
        <v>95809</v>
      </c>
      <c r="H2852" s="401" t="s">
        <v>9345</v>
      </c>
      <c r="I2852" s="401" t="s">
        <v>45</v>
      </c>
      <c r="J2852" s="401" t="s">
        <v>6476</v>
      </c>
      <c r="K2852" s="402" t="n">
        <v>35.74</v>
      </c>
      <c r="L2852" s="401" t="s">
        <v>6405</v>
      </c>
    </row>
    <row r="2853" customFormat="false" ht="13.5" hidden="false" customHeight="false" outlineLevel="0" collapsed="false">
      <c r="A2853" s="401" t="s">
        <v>9164</v>
      </c>
      <c r="B2853" s="401" t="s">
        <v>9165</v>
      </c>
      <c r="C2853" s="401" t="s">
        <v>9307</v>
      </c>
      <c r="D2853" s="401" t="s">
        <v>9308</v>
      </c>
      <c r="E2853" s="402"/>
      <c r="F2853" s="401"/>
      <c r="G2853" s="401" t="n">
        <v>95810</v>
      </c>
      <c r="H2853" s="401" t="s">
        <v>9346</v>
      </c>
      <c r="I2853" s="401" t="s">
        <v>45</v>
      </c>
      <c r="J2853" s="401" t="s">
        <v>6476</v>
      </c>
      <c r="K2853" s="402" t="n">
        <v>18.77</v>
      </c>
      <c r="L2853" s="401" t="s">
        <v>6405</v>
      </c>
    </row>
    <row r="2854" customFormat="false" ht="13.5" hidden="false" customHeight="false" outlineLevel="0" collapsed="false">
      <c r="A2854" s="401" t="s">
        <v>9164</v>
      </c>
      <c r="B2854" s="401" t="s">
        <v>9165</v>
      </c>
      <c r="C2854" s="401" t="s">
        <v>9307</v>
      </c>
      <c r="D2854" s="401" t="s">
        <v>9308</v>
      </c>
      <c r="E2854" s="402"/>
      <c r="F2854" s="401"/>
      <c r="G2854" s="401" t="n">
        <v>95811</v>
      </c>
      <c r="H2854" s="401" t="s">
        <v>9347</v>
      </c>
      <c r="I2854" s="401" t="s">
        <v>45</v>
      </c>
      <c r="J2854" s="401" t="s">
        <v>6476</v>
      </c>
      <c r="K2854" s="402" t="n">
        <v>19.43</v>
      </c>
      <c r="L2854" s="401" t="s">
        <v>6405</v>
      </c>
    </row>
    <row r="2855" customFormat="false" ht="13.5" hidden="false" customHeight="false" outlineLevel="0" collapsed="false">
      <c r="A2855" s="401" t="s">
        <v>9164</v>
      </c>
      <c r="B2855" s="401" t="s">
        <v>9165</v>
      </c>
      <c r="C2855" s="401" t="s">
        <v>9307</v>
      </c>
      <c r="D2855" s="401" t="s">
        <v>9308</v>
      </c>
      <c r="E2855" s="402"/>
      <c r="F2855" s="401"/>
      <c r="G2855" s="401" t="n">
        <v>95812</v>
      </c>
      <c r="H2855" s="401" t="s">
        <v>9348</v>
      </c>
      <c r="I2855" s="401" t="s">
        <v>45</v>
      </c>
      <c r="J2855" s="401" t="s">
        <v>6476</v>
      </c>
      <c r="K2855" s="402" t="n">
        <v>22.81</v>
      </c>
      <c r="L2855" s="401" t="s">
        <v>6405</v>
      </c>
    </row>
    <row r="2856" customFormat="false" ht="13.5" hidden="false" customHeight="false" outlineLevel="0" collapsed="false">
      <c r="A2856" s="401" t="s">
        <v>9164</v>
      </c>
      <c r="B2856" s="401" t="s">
        <v>9165</v>
      </c>
      <c r="C2856" s="401" t="s">
        <v>9307</v>
      </c>
      <c r="D2856" s="401" t="s">
        <v>9308</v>
      </c>
      <c r="E2856" s="402"/>
      <c r="F2856" s="401"/>
      <c r="G2856" s="401" t="n">
        <v>95813</v>
      </c>
      <c r="H2856" s="401" t="s">
        <v>9349</v>
      </c>
      <c r="I2856" s="401" t="s">
        <v>45</v>
      </c>
      <c r="J2856" s="401" t="s">
        <v>6476</v>
      </c>
      <c r="K2856" s="402" t="n">
        <v>22.21</v>
      </c>
      <c r="L2856" s="401" t="s">
        <v>6405</v>
      </c>
    </row>
    <row r="2857" customFormat="false" ht="13.5" hidden="false" customHeight="false" outlineLevel="0" collapsed="false">
      <c r="A2857" s="401" t="s">
        <v>9164</v>
      </c>
      <c r="B2857" s="401" t="s">
        <v>9165</v>
      </c>
      <c r="C2857" s="401" t="s">
        <v>9307</v>
      </c>
      <c r="D2857" s="401" t="s">
        <v>9308</v>
      </c>
      <c r="E2857" s="402"/>
      <c r="F2857" s="401"/>
      <c r="G2857" s="401" t="n">
        <v>95814</v>
      </c>
      <c r="H2857" s="401" t="s">
        <v>9350</v>
      </c>
      <c r="I2857" s="401" t="s">
        <v>45</v>
      </c>
      <c r="J2857" s="401" t="s">
        <v>6476</v>
      </c>
      <c r="K2857" s="402" t="n">
        <v>23.2</v>
      </c>
      <c r="L2857" s="401" t="s">
        <v>6405</v>
      </c>
    </row>
    <row r="2858" customFormat="false" ht="13.5" hidden="false" customHeight="false" outlineLevel="0" collapsed="false">
      <c r="A2858" s="401" t="s">
        <v>9164</v>
      </c>
      <c r="B2858" s="401" t="s">
        <v>9165</v>
      </c>
      <c r="C2858" s="401" t="s">
        <v>9307</v>
      </c>
      <c r="D2858" s="401" t="s">
        <v>9308</v>
      </c>
      <c r="E2858" s="402"/>
      <c r="F2858" s="401"/>
      <c r="G2858" s="401" t="n">
        <v>95815</v>
      </c>
      <c r="H2858" s="401" t="s">
        <v>9351</v>
      </c>
      <c r="I2858" s="401" t="s">
        <v>45</v>
      </c>
      <c r="J2858" s="401" t="s">
        <v>6476</v>
      </c>
      <c r="K2858" s="402" t="n">
        <v>29.87</v>
      </c>
      <c r="L2858" s="401" t="s">
        <v>6405</v>
      </c>
    </row>
    <row r="2859" customFormat="false" ht="13.5" hidden="false" customHeight="false" outlineLevel="0" collapsed="false">
      <c r="A2859" s="401" t="s">
        <v>9164</v>
      </c>
      <c r="B2859" s="401" t="s">
        <v>9165</v>
      </c>
      <c r="C2859" s="401" t="s">
        <v>9307</v>
      </c>
      <c r="D2859" s="401" t="s">
        <v>9308</v>
      </c>
      <c r="E2859" s="402"/>
      <c r="F2859" s="401"/>
      <c r="G2859" s="401" t="n">
        <v>95816</v>
      </c>
      <c r="H2859" s="401" t="s">
        <v>9352</v>
      </c>
      <c r="I2859" s="401" t="s">
        <v>45</v>
      </c>
      <c r="J2859" s="401" t="s">
        <v>6476</v>
      </c>
      <c r="K2859" s="402" t="n">
        <v>38.91</v>
      </c>
      <c r="L2859" s="401" t="s">
        <v>6405</v>
      </c>
    </row>
    <row r="2860" customFormat="false" ht="13.5" hidden="false" customHeight="false" outlineLevel="0" collapsed="false">
      <c r="A2860" s="401" t="s">
        <v>9164</v>
      </c>
      <c r="B2860" s="401" t="s">
        <v>9165</v>
      </c>
      <c r="C2860" s="401" t="s">
        <v>9307</v>
      </c>
      <c r="D2860" s="401" t="s">
        <v>9308</v>
      </c>
      <c r="E2860" s="402"/>
      <c r="F2860" s="401"/>
      <c r="G2860" s="401" t="n">
        <v>95817</v>
      </c>
      <c r="H2860" s="401" t="s">
        <v>9353</v>
      </c>
      <c r="I2860" s="401" t="s">
        <v>45</v>
      </c>
      <c r="J2860" s="401" t="s">
        <v>6476</v>
      </c>
      <c r="K2860" s="402" t="n">
        <v>39.63</v>
      </c>
      <c r="L2860" s="401" t="s">
        <v>6405</v>
      </c>
    </row>
    <row r="2861" customFormat="false" ht="13.5" hidden="false" customHeight="false" outlineLevel="0" collapsed="false">
      <c r="A2861" s="401" t="s">
        <v>9164</v>
      </c>
      <c r="B2861" s="401" t="s">
        <v>9165</v>
      </c>
      <c r="C2861" s="401" t="s">
        <v>9307</v>
      </c>
      <c r="D2861" s="401" t="s">
        <v>9308</v>
      </c>
      <c r="E2861" s="402"/>
      <c r="F2861" s="401"/>
      <c r="G2861" s="401" t="n">
        <v>95818</v>
      </c>
      <c r="H2861" s="401" t="s">
        <v>9354</v>
      </c>
      <c r="I2861" s="401" t="s">
        <v>45</v>
      </c>
      <c r="J2861" s="401" t="s">
        <v>6476</v>
      </c>
      <c r="K2861" s="402" t="n">
        <v>48.6</v>
      </c>
      <c r="L2861" s="401" t="s">
        <v>6405</v>
      </c>
    </row>
    <row r="2862" customFormat="false" ht="13.5" hidden="false" customHeight="false" outlineLevel="0" collapsed="false">
      <c r="A2862" s="401" t="s">
        <v>9164</v>
      </c>
      <c r="B2862" s="401" t="s">
        <v>9165</v>
      </c>
      <c r="C2862" s="401" t="s">
        <v>9307</v>
      </c>
      <c r="D2862" s="401" t="s">
        <v>9308</v>
      </c>
      <c r="E2862" s="402"/>
      <c r="F2862" s="401"/>
      <c r="G2862" s="401" t="n">
        <v>97881</v>
      </c>
      <c r="H2862" s="401" t="s">
        <v>9355</v>
      </c>
      <c r="I2862" s="401" t="s">
        <v>45</v>
      </c>
      <c r="J2862" s="401" t="s">
        <v>6404</v>
      </c>
      <c r="K2862" s="402" t="n">
        <v>129.57</v>
      </c>
      <c r="L2862" s="401" t="s">
        <v>6405</v>
      </c>
    </row>
    <row r="2863" customFormat="false" ht="13.5" hidden="false" customHeight="false" outlineLevel="0" collapsed="false">
      <c r="A2863" s="401" t="s">
        <v>9164</v>
      </c>
      <c r="B2863" s="401" t="s">
        <v>9165</v>
      </c>
      <c r="C2863" s="401" t="s">
        <v>9307</v>
      </c>
      <c r="D2863" s="401" t="s">
        <v>9308</v>
      </c>
      <c r="E2863" s="402"/>
      <c r="F2863" s="401"/>
      <c r="G2863" s="401" t="n">
        <v>97882</v>
      </c>
      <c r="H2863" s="401" t="s">
        <v>9356</v>
      </c>
      <c r="I2863" s="401" t="s">
        <v>45</v>
      </c>
      <c r="J2863" s="401" t="s">
        <v>6404</v>
      </c>
      <c r="K2863" s="402" t="n">
        <v>203.44</v>
      </c>
      <c r="L2863" s="401" t="s">
        <v>6405</v>
      </c>
    </row>
    <row r="2864" customFormat="false" ht="13.5" hidden="false" customHeight="false" outlineLevel="0" collapsed="false">
      <c r="A2864" s="401" t="s">
        <v>9164</v>
      </c>
      <c r="B2864" s="401" t="s">
        <v>9165</v>
      </c>
      <c r="C2864" s="401" t="s">
        <v>9307</v>
      </c>
      <c r="D2864" s="401" t="s">
        <v>9308</v>
      </c>
      <c r="E2864" s="402"/>
      <c r="F2864" s="401"/>
      <c r="G2864" s="401" t="n">
        <v>97883</v>
      </c>
      <c r="H2864" s="401" t="s">
        <v>9357</v>
      </c>
      <c r="I2864" s="401" t="s">
        <v>45</v>
      </c>
      <c r="J2864" s="401" t="s">
        <v>6404</v>
      </c>
      <c r="K2864" s="402" t="n">
        <v>393.12</v>
      </c>
      <c r="L2864" s="401" t="s">
        <v>6405</v>
      </c>
    </row>
    <row r="2865" customFormat="false" ht="13.5" hidden="false" customHeight="false" outlineLevel="0" collapsed="false">
      <c r="A2865" s="401" t="s">
        <v>9164</v>
      </c>
      <c r="B2865" s="401" t="s">
        <v>9165</v>
      </c>
      <c r="C2865" s="401" t="s">
        <v>9307</v>
      </c>
      <c r="D2865" s="401" t="s">
        <v>9308</v>
      </c>
      <c r="E2865" s="402"/>
      <c r="F2865" s="401"/>
      <c r="G2865" s="401" t="n">
        <v>97884</v>
      </c>
      <c r="H2865" s="401" t="s">
        <v>9358</v>
      </c>
      <c r="I2865" s="401" t="s">
        <v>45</v>
      </c>
      <c r="J2865" s="401" t="s">
        <v>6404</v>
      </c>
      <c r="K2865" s="402" t="n">
        <v>767.38</v>
      </c>
      <c r="L2865" s="401" t="s">
        <v>6405</v>
      </c>
    </row>
    <row r="2866" customFormat="false" ht="13.5" hidden="false" customHeight="false" outlineLevel="0" collapsed="false">
      <c r="A2866" s="401" t="s">
        <v>9164</v>
      </c>
      <c r="B2866" s="401" t="s">
        <v>9165</v>
      </c>
      <c r="C2866" s="401" t="s">
        <v>9307</v>
      </c>
      <c r="D2866" s="401" t="s">
        <v>9308</v>
      </c>
      <c r="E2866" s="402"/>
      <c r="F2866" s="401"/>
      <c r="G2866" s="401" t="n">
        <v>97885</v>
      </c>
      <c r="H2866" s="401" t="s">
        <v>9359</v>
      </c>
      <c r="I2866" s="401" t="s">
        <v>45</v>
      </c>
      <c r="J2866" s="401" t="s">
        <v>6404</v>
      </c>
      <c r="K2866" s="402" t="n">
        <v>1179.75</v>
      </c>
      <c r="L2866" s="401" t="s">
        <v>6405</v>
      </c>
    </row>
    <row r="2867" customFormat="false" ht="13.5" hidden="false" customHeight="false" outlineLevel="0" collapsed="false">
      <c r="A2867" s="401" t="s">
        <v>9164</v>
      </c>
      <c r="B2867" s="401" t="s">
        <v>9165</v>
      </c>
      <c r="C2867" s="401" t="s">
        <v>9307</v>
      </c>
      <c r="D2867" s="401" t="s">
        <v>9308</v>
      </c>
      <c r="E2867" s="402"/>
      <c r="F2867" s="401"/>
      <c r="G2867" s="401" t="n">
        <v>97886</v>
      </c>
      <c r="H2867" s="401" t="s">
        <v>9360</v>
      </c>
      <c r="I2867" s="401" t="s">
        <v>45</v>
      </c>
      <c r="J2867" s="401" t="s">
        <v>6404</v>
      </c>
      <c r="K2867" s="402" t="n">
        <v>167.93</v>
      </c>
      <c r="L2867" s="401" t="s">
        <v>6405</v>
      </c>
    </row>
    <row r="2868" customFormat="false" ht="13.5" hidden="false" customHeight="false" outlineLevel="0" collapsed="false">
      <c r="A2868" s="401" t="s">
        <v>9164</v>
      </c>
      <c r="B2868" s="401" t="s">
        <v>9165</v>
      </c>
      <c r="C2868" s="401" t="s">
        <v>9307</v>
      </c>
      <c r="D2868" s="401" t="s">
        <v>9308</v>
      </c>
      <c r="E2868" s="402"/>
      <c r="F2868" s="401"/>
      <c r="G2868" s="401" t="n">
        <v>97887</v>
      </c>
      <c r="H2868" s="401" t="s">
        <v>9361</v>
      </c>
      <c r="I2868" s="401" t="s">
        <v>45</v>
      </c>
      <c r="J2868" s="401" t="s">
        <v>6404</v>
      </c>
      <c r="K2868" s="402" t="n">
        <v>264.14</v>
      </c>
      <c r="L2868" s="401" t="s">
        <v>6405</v>
      </c>
    </row>
    <row r="2869" customFormat="false" ht="13.5" hidden="false" customHeight="false" outlineLevel="0" collapsed="false">
      <c r="A2869" s="401" t="s">
        <v>9164</v>
      </c>
      <c r="B2869" s="401" t="s">
        <v>9165</v>
      </c>
      <c r="C2869" s="401" t="s">
        <v>9307</v>
      </c>
      <c r="D2869" s="401" t="s">
        <v>9308</v>
      </c>
      <c r="E2869" s="402"/>
      <c r="F2869" s="401"/>
      <c r="G2869" s="401" t="n">
        <v>97888</v>
      </c>
      <c r="H2869" s="401" t="s">
        <v>9362</v>
      </c>
      <c r="I2869" s="401" t="s">
        <v>45</v>
      </c>
      <c r="J2869" s="401" t="s">
        <v>6404</v>
      </c>
      <c r="K2869" s="402" t="n">
        <v>510.81</v>
      </c>
      <c r="L2869" s="401" t="s">
        <v>6405</v>
      </c>
    </row>
    <row r="2870" customFormat="false" ht="13.5" hidden="false" customHeight="false" outlineLevel="0" collapsed="false">
      <c r="A2870" s="401" t="s">
        <v>9164</v>
      </c>
      <c r="B2870" s="401" t="s">
        <v>9165</v>
      </c>
      <c r="C2870" s="401" t="s">
        <v>9307</v>
      </c>
      <c r="D2870" s="401" t="s">
        <v>9308</v>
      </c>
      <c r="E2870" s="402"/>
      <c r="F2870" s="401"/>
      <c r="G2870" s="401" t="n">
        <v>97889</v>
      </c>
      <c r="H2870" s="401" t="s">
        <v>9363</v>
      </c>
      <c r="I2870" s="401" t="s">
        <v>45</v>
      </c>
      <c r="J2870" s="401" t="s">
        <v>6404</v>
      </c>
      <c r="K2870" s="402" t="n">
        <v>693.35</v>
      </c>
      <c r="L2870" s="401" t="s">
        <v>6405</v>
      </c>
    </row>
    <row r="2871" customFormat="false" ht="13.5" hidden="false" customHeight="false" outlineLevel="0" collapsed="false">
      <c r="A2871" s="401" t="s">
        <v>9164</v>
      </c>
      <c r="B2871" s="401" t="s">
        <v>9165</v>
      </c>
      <c r="C2871" s="401" t="s">
        <v>9307</v>
      </c>
      <c r="D2871" s="401" t="s">
        <v>9308</v>
      </c>
      <c r="E2871" s="402"/>
      <c r="F2871" s="401"/>
      <c r="G2871" s="401" t="n">
        <v>97890</v>
      </c>
      <c r="H2871" s="401" t="s">
        <v>9364</v>
      </c>
      <c r="I2871" s="401" t="s">
        <v>45</v>
      </c>
      <c r="J2871" s="401" t="s">
        <v>6404</v>
      </c>
      <c r="K2871" s="402" t="n">
        <v>796.42</v>
      </c>
      <c r="L2871" s="401" t="s">
        <v>6405</v>
      </c>
    </row>
    <row r="2872" customFormat="false" ht="13.5" hidden="false" customHeight="false" outlineLevel="0" collapsed="false">
      <c r="A2872" s="401" t="s">
        <v>9164</v>
      </c>
      <c r="B2872" s="401" t="s">
        <v>9165</v>
      </c>
      <c r="C2872" s="401" t="s">
        <v>9307</v>
      </c>
      <c r="D2872" s="401" t="s">
        <v>9308</v>
      </c>
      <c r="E2872" s="402"/>
      <c r="F2872" s="401"/>
      <c r="G2872" s="401" t="n">
        <v>97891</v>
      </c>
      <c r="H2872" s="401" t="s">
        <v>9365</v>
      </c>
      <c r="I2872" s="401" t="s">
        <v>45</v>
      </c>
      <c r="J2872" s="401" t="s">
        <v>6404</v>
      </c>
      <c r="K2872" s="402" t="n">
        <v>200.09</v>
      </c>
      <c r="L2872" s="401" t="s">
        <v>6405</v>
      </c>
    </row>
    <row r="2873" customFormat="false" ht="13.5" hidden="false" customHeight="false" outlineLevel="0" collapsed="false">
      <c r="A2873" s="401" t="s">
        <v>9164</v>
      </c>
      <c r="B2873" s="401" t="s">
        <v>9165</v>
      </c>
      <c r="C2873" s="401" t="s">
        <v>9307</v>
      </c>
      <c r="D2873" s="401" t="s">
        <v>9308</v>
      </c>
      <c r="E2873" s="402"/>
      <c r="F2873" s="401"/>
      <c r="G2873" s="401" t="n">
        <v>97892</v>
      </c>
      <c r="H2873" s="401" t="s">
        <v>9366</v>
      </c>
      <c r="I2873" s="401" t="s">
        <v>45</v>
      </c>
      <c r="J2873" s="401" t="s">
        <v>6404</v>
      </c>
      <c r="K2873" s="402" t="n">
        <v>375.39</v>
      </c>
      <c r="L2873" s="401" t="s">
        <v>6405</v>
      </c>
    </row>
    <row r="2874" customFormat="false" ht="13.5" hidden="false" customHeight="false" outlineLevel="0" collapsed="false">
      <c r="A2874" s="401" t="s">
        <v>9164</v>
      </c>
      <c r="B2874" s="401" t="s">
        <v>9165</v>
      </c>
      <c r="C2874" s="401" t="s">
        <v>9307</v>
      </c>
      <c r="D2874" s="401" t="s">
        <v>9308</v>
      </c>
      <c r="E2874" s="402"/>
      <c r="F2874" s="401"/>
      <c r="G2874" s="401" t="n">
        <v>97893</v>
      </c>
      <c r="H2874" s="401" t="s">
        <v>9367</v>
      </c>
      <c r="I2874" s="401" t="s">
        <v>45</v>
      </c>
      <c r="J2874" s="401" t="s">
        <v>6404</v>
      </c>
      <c r="K2874" s="402" t="n">
        <v>520.65</v>
      </c>
      <c r="L2874" s="401" t="s">
        <v>6405</v>
      </c>
    </row>
    <row r="2875" customFormat="false" ht="13.5" hidden="false" customHeight="false" outlineLevel="0" collapsed="false">
      <c r="A2875" s="401" t="s">
        <v>9164</v>
      </c>
      <c r="B2875" s="401" t="s">
        <v>9165</v>
      </c>
      <c r="C2875" s="401" t="s">
        <v>9307</v>
      </c>
      <c r="D2875" s="401" t="s">
        <v>9308</v>
      </c>
      <c r="E2875" s="402"/>
      <c r="F2875" s="401"/>
      <c r="G2875" s="401" t="n">
        <v>97894</v>
      </c>
      <c r="H2875" s="401" t="s">
        <v>9368</v>
      </c>
      <c r="I2875" s="401" t="s">
        <v>45</v>
      </c>
      <c r="J2875" s="401" t="s">
        <v>6404</v>
      </c>
      <c r="K2875" s="402" t="n">
        <v>587.15</v>
      </c>
      <c r="L2875" s="401" t="s">
        <v>6405</v>
      </c>
    </row>
    <row r="2876" customFormat="false" ht="13.5" hidden="false" customHeight="false" outlineLevel="0" collapsed="false">
      <c r="A2876" s="401" t="s">
        <v>9164</v>
      </c>
      <c r="B2876" s="401" t="s">
        <v>9165</v>
      </c>
      <c r="C2876" s="401" t="s">
        <v>9369</v>
      </c>
      <c r="D2876" s="401" t="s">
        <v>9370</v>
      </c>
      <c r="E2876" s="402"/>
      <c r="F2876" s="401"/>
      <c r="G2876" s="401" t="n">
        <v>93653</v>
      </c>
      <c r="H2876" s="401" t="s">
        <v>9371</v>
      </c>
      <c r="I2876" s="401" t="s">
        <v>45</v>
      </c>
      <c r="J2876" s="401" t="s">
        <v>6476</v>
      </c>
      <c r="K2876" s="402" t="n">
        <v>12.66</v>
      </c>
      <c r="L2876" s="401" t="s">
        <v>6405</v>
      </c>
    </row>
    <row r="2877" customFormat="false" ht="13.5" hidden="false" customHeight="false" outlineLevel="0" collapsed="false">
      <c r="A2877" s="401" t="s">
        <v>9164</v>
      </c>
      <c r="B2877" s="401" t="s">
        <v>9165</v>
      </c>
      <c r="C2877" s="401" t="s">
        <v>9369</v>
      </c>
      <c r="D2877" s="401" t="s">
        <v>9370</v>
      </c>
      <c r="E2877" s="402"/>
      <c r="F2877" s="401"/>
      <c r="G2877" s="401" t="n">
        <v>93654</v>
      </c>
      <c r="H2877" s="401" t="s">
        <v>564</v>
      </c>
      <c r="I2877" s="401" t="s">
        <v>45</v>
      </c>
      <c r="J2877" s="401" t="s">
        <v>6476</v>
      </c>
      <c r="K2877" s="402" t="n">
        <v>13.24</v>
      </c>
      <c r="L2877" s="401" t="s">
        <v>6405</v>
      </c>
    </row>
    <row r="2878" customFormat="false" ht="13.5" hidden="false" customHeight="false" outlineLevel="0" collapsed="false">
      <c r="A2878" s="401" t="s">
        <v>9164</v>
      </c>
      <c r="B2878" s="401" t="s">
        <v>9165</v>
      </c>
      <c r="C2878" s="401" t="s">
        <v>9369</v>
      </c>
      <c r="D2878" s="401" t="s">
        <v>9370</v>
      </c>
      <c r="E2878" s="402"/>
      <c r="F2878" s="401"/>
      <c r="G2878" s="401" t="n">
        <v>93655</v>
      </c>
      <c r="H2878" s="401" t="s">
        <v>9372</v>
      </c>
      <c r="I2878" s="401" t="s">
        <v>45</v>
      </c>
      <c r="J2878" s="401" t="s">
        <v>6476</v>
      </c>
      <c r="K2878" s="402" t="n">
        <v>14.37</v>
      </c>
      <c r="L2878" s="401" t="s">
        <v>6405</v>
      </c>
    </row>
    <row r="2879" customFormat="false" ht="13.5" hidden="false" customHeight="false" outlineLevel="0" collapsed="false">
      <c r="A2879" s="401" t="s">
        <v>9164</v>
      </c>
      <c r="B2879" s="401" t="s">
        <v>9165</v>
      </c>
      <c r="C2879" s="401" t="s">
        <v>9369</v>
      </c>
      <c r="D2879" s="401" t="s">
        <v>9370</v>
      </c>
      <c r="E2879" s="402"/>
      <c r="F2879" s="401"/>
      <c r="G2879" s="401" t="n">
        <v>93656</v>
      </c>
      <c r="H2879" s="401" t="s">
        <v>9373</v>
      </c>
      <c r="I2879" s="401" t="s">
        <v>45</v>
      </c>
      <c r="J2879" s="401" t="s">
        <v>6476</v>
      </c>
      <c r="K2879" s="402" t="n">
        <v>14.37</v>
      </c>
      <c r="L2879" s="401" t="s">
        <v>6405</v>
      </c>
    </row>
    <row r="2880" customFormat="false" ht="13.5" hidden="false" customHeight="false" outlineLevel="0" collapsed="false">
      <c r="A2880" s="401" t="s">
        <v>9164</v>
      </c>
      <c r="B2880" s="401" t="s">
        <v>9165</v>
      </c>
      <c r="C2880" s="401" t="s">
        <v>9369</v>
      </c>
      <c r="D2880" s="401" t="s">
        <v>9370</v>
      </c>
      <c r="E2880" s="402"/>
      <c r="F2880" s="401"/>
      <c r="G2880" s="401" t="n">
        <v>93657</v>
      </c>
      <c r="H2880" s="401" t="s">
        <v>9374</v>
      </c>
      <c r="I2880" s="401" t="s">
        <v>45</v>
      </c>
      <c r="J2880" s="401" t="s">
        <v>6476</v>
      </c>
      <c r="K2880" s="402" t="n">
        <v>15.75</v>
      </c>
      <c r="L2880" s="401" t="s">
        <v>6405</v>
      </c>
    </row>
    <row r="2881" customFormat="false" ht="13.5" hidden="false" customHeight="false" outlineLevel="0" collapsed="false">
      <c r="A2881" s="401" t="s">
        <v>9164</v>
      </c>
      <c r="B2881" s="401" t="s">
        <v>9165</v>
      </c>
      <c r="C2881" s="401" t="s">
        <v>9369</v>
      </c>
      <c r="D2881" s="401" t="s">
        <v>9370</v>
      </c>
      <c r="E2881" s="402"/>
      <c r="F2881" s="401"/>
      <c r="G2881" s="401" t="n">
        <v>93658</v>
      </c>
      <c r="H2881" s="401" t="s">
        <v>9375</v>
      </c>
      <c r="I2881" s="401" t="s">
        <v>45</v>
      </c>
      <c r="J2881" s="401" t="s">
        <v>6476</v>
      </c>
      <c r="K2881" s="402" t="n">
        <v>22.83</v>
      </c>
      <c r="L2881" s="401" t="s">
        <v>6405</v>
      </c>
    </row>
    <row r="2882" customFormat="false" ht="13.5" hidden="false" customHeight="false" outlineLevel="0" collapsed="false">
      <c r="A2882" s="401" t="s">
        <v>9164</v>
      </c>
      <c r="B2882" s="401" t="s">
        <v>9165</v>
      </c>
      <c r="C2882" s="401" t="s">
        <v>9369</v>
      </c>
      <c r="D2882" s="401" t="s">
        <v>9370</v>
      </c>
      <c r="E2882" s="402"/>
      <c r="F2882" s="401"/>
      <c r="G2882" s="401" t="n">
        <v>93659</v>
      </c>
      <c r="H2882" s="401" t="s">
        <v>9376</v>
      </c>
      <c r="I2882" s="401" t="s">
        <v>45</v>
      </c>
      <c r="J2882" s="401" t="s">
        <v>6476</v>
      </c>
      <c r="K2882" s="402" t="n">
        <v>25.62</v>
      </c>
      <c r="L2882" s="401" t="s">
        <v>6405</v>
      </c>
    </row>
    <row r="2883" customFormat="false" ht="13.5" hidden="false" customHeight="false" outlineLevel="0" collapsed="false">
      <c r="A2883" s="401" t="s">
        <v>9164</v>
      </c>
      <c r="B2883" s="401" t="s">
        <v>9165</v>
      </c>
      <c r="C2883" s="401" t="s">
        <v>9369</v>
      </c>
      <c r="D2883" s="401" t="s">
        <v>9370</v>
      </c>
      <c r="E2883" s="402"/>
      <c r="F2883" s="401"/>
      <c r="G2883" s="401" t="n">
        <v>93660</v>
      </c>
      <c r="H2883" s="401" t="s">
        <v>9377</v>
      </c>
      <c r="I2883" s="401" t="s">
        <v>45</v>
      </c>
      <c r="J2883" s="401" t="s">
        <v>6476</v>
      </c>
      <c r="K2883" s="402" t="n">
        <v>63.37</v>
      </c>
      <c r="L2883" s="401" t="s">
        <v>6405</v>
      </c>
    </row>
    <row r="2884" customFormat="false" ht="13.5" hidden="false" customHeight="false" outlineLevel="0" collapsed="false">
      <c r="A2884" s="401" t="s">
        <v>9164</v>
      </c>
      <c r="B2884" s="401" t="s">
        <v>9165</v>
      </c>
      <c r="C2884" s="401" t="s">
        <v>9369</v>
      </c>
      <c r="D2884" s="401" t="s">
        <v>9370</v>
      </c>
      <c r="E2884" s="402"/>
      <c r="F2884" s="401"/>
      <c r="G2884" s="401" t="n">
        <v>93661</v>
      </c>
      <c r="H2884" s="401" t="s">
        <v>9378</v>
      </c>
      <c r="I2884" s="401" t="s">
        <v>45</v>
      </c>
      <c r="J2884" s="401" t="s">
        <v>6476</v>
      </c>
      <c r="K2884" s="402" t="n">
        <v>64.53</v>
      </c>
      <c r="L2884" s="401" t="s">
        <v>6405</v>
      </c>
    </row>
    <row r="2885" customFormat="false" ht="13.5" hidden="false" customHeight="false" outlineLevel="0" collapsed="false">
      <c r="A2885" s="401" t="s">
        <v>9164</v>
      </c>
      <c r="B2885" s="401" t="s">
        <v>9165</v>
      </c>
      <c r="C2885" s="401" t="s">
        <v>9369</v>
      </c>
      <c r="D2885" s="401" t="s">
        <v>9370</v>
      </c>
      <c r="E2885" s="402"/>
      <c r="F2885" s="401"/>
      <c r="G2885" s="401" t="n">
        <v>93662</v>
      </c>
      <c r="H2885" s="401" t="s">
        <v>9379</v>
      </c>
      <c r="I2885" s="401" t="s">
        <v>45</v>
      </c>
      <c r="J2885" s="401" t="s">
        <v>6476</v>
      </c>
      <c r="K2885" s="402" t="n">
        <v>66.78</v>
      </c>
      <c r="L2885" s="401" t="s">
        <v>6405</v>
      </c>
    </row>
    <row r="2886" customFormat="false" ht="13.5" hidden="false" customHeight="false" outlineLevel="0" collapsed="false">
      <c r="A2886" s="401" t="s">
        <v>9164</v>
      </c>
      <c r="B2886" s="401" t="s">
        <v>9165</v>
      </c>
      <c r="C2886" s="401" t="s">
        <v>9369</v>
      </c>
      <c r="D2886" s="401" t="s">
        <v>9370</v>
      </c>
      <c r="E2886" s="402"/>
      <c r="F2886" s="401"/>
      <c r="G2886" s="401" t="n">
        <v>93663</v>
      </c>
      <c r="H2886" s="401" t="s">
        <v>9380</v>
      </c>
      <c r="I2886" s="401" t="s">
        <v>45</v>
      </c>
      <c r="J2886" s="401" t="s">
        <v>6476</v>
      </c>
      <c r="K2886" s="402" t="n">
        <v>66.78</v>
      </c>
      <c r="L2886" s="401" t="s">
        <v>6405</v>
      </c>
    </row>
    <row r="2887" customFormat="false" ht="13.5" hidden="false" customHeight="false" outlineLevel="0" collapsed="false">
      <c r="A2887" s="401" t="s">
        <v>9164</v>
      </c>
      <c r="B2887" s="401" t="s">
        <v>9165</v>
      </c>
      <c r="C2887" s="401" t="s">
        <v>9369</v>
      </c>
      <c r="D2887" s="401" t="s">
        <v>9370</v>
      </c>
      <c r="E2887" s="402"/>
      <c r="F2887" s="401"/>
      <c r="G2887" s="401" t="n">
        <v>93664</v>
      </c>
      <c r="H2887" s="401" t="s">
        <v>9381</v>
      </c>
      <c r="I2887" s="401" t="s">
        <v>45</v>
      </c>
      <c r="J2887" s="401" t="s">
        <v>6476</v>
      </c>
      <c r="K2887" s="402" t="n">
        <v>69.54</v>
      </c>
      <c r="L2887" s="401" t="s">
        <v>6405</v>
      </c>
    </row>
    <row r="2888" customFormat="false" ht="13.5" hidden="false" customHeight="false" outlineLevel="0" collapsed="false">
      <c r="A2888" s="401" t="s">
        <v>9164</v>
      </c>
      <c r="B2888" s="401" t="s">
        <v>9165</v>
      </c>
      <c r="C2888" s="401" t="s">
        <v>9369</v>
      </c>
      <c r="D2888" s="401" t="s">
        <v>9370</v>
      </c>
      <c r="E2888" s="402"/>
      <c r="F2888" s="401"/>
      <c r="G2888" s="401" t="n">
        <v>93665</v>
      </c>
      <c r="H2888" s="401" t="s">
        <v>9382</v>
      </c>
      <c r="I2888" s="401" t="s">
        <v>45</v>
      </c>
      <c r="J2888" s="401" t="s">
        <v>6476</v>
      </c>
      <c r="K2888" s="402" t="n">
        <v>72.98</v>
      </c>
      <c r="L2888" s="401" t="s">
        <v>6405</v>
      </c>
    </row>
    <row r="2889" customFormat="false" ht="13.5" hidden="false" customHeight="false" outlineLevel="0" collapsed="false">
      <c r="A2889" s="401" t="s">
        <v>9164</v>
      </c>
      <c r="B2889" s="401" t="s">
        <v>9165</v>
      </c>
      <c r="C2889" s="401" t="s">
        <v>9369</v>
      </c>
      <c r="D2889" s="401" t="s">
        <v>9370</v>
      </c>
      <c r="E2889" s="402"/>
      <c r="F2889" s="401"/>
      <c r="G2889" s="401" t="n">
        <v>93666</v>
      </c>
      <c r="H2889" s="401" t="s">
        <v>9383</v>
      </c>
      <c r="I2889" s="401" t="s">
        <v>45</v>
      </c>
      <c r="J2889" s="401" t="s">
        <v>6476</v>
      </c>
      <c r="K2889" s="402" t="n">
        <v>78.56</v>
      </c>
      <c r="L2889" s="401" t="s">
        <v>6405</v>
      </c>
    </row>
    <row r="2890" customFormat="false" ht="13.5" hidden="false" customHeight="false" outlineLevel="0" collapsed="false">
      <c r="A2890" s="401" t="s">
        <v>9164</v>
      </c>
      <c r="B2890" s="401" t="s">
        <v>9165</v>
      </c>
      <c r="C2890" s="401" t="s">
        <v>9369</v>
      </c>
      <c r="D2890" s="401" t="s">
        <v>9370</v>
      </c>
      <c r="E2890" s="402"/>
      <c r="F2890" s="401"/>
      <c r="G2890" s="401" t="n">
        <v>93667</v>
      </c>
      <c r="H2890" s="401" t="s">
        <v>9384</v>
      </c>
      <c r="I2890" s="401" t="s">
        <v>45</v>
      </c>
      <c r="J2890" s="401" t="s">
        <v>6476</v>
      </c>
      <c r="K2890" s="402" t="n">
        <v>79.01</v>
      </c>
      <c r="L2890" s="401" t="s">
        <v>6405</v>
      </c>
    </row>
    <row r="2891" customFormat="false" ht="13.5" hidden="false" customHeight="false" outlineLevel="0" collapsed="false">
      <c r="A2891" s="401" t="s">
        <v>9164</v>
      </c>
      <c r="B2891" s="401" t="s">
        <v>9165</v>
      </c>
      <c r="C2891" s="401" t="s">
        <v>9369</v>
      </c>
      <c r="D2891" s="401" t="s">
        <v>9370</v>
      </c>
      <c r="E2891" s="402"/>
      <c r="F2891" s="401"/>
      <c r="G2891" s="401" t="n">
        <v>93668</v>
      </c>
      <c r="H2891" s="401" t="s">
        <v>566</v>
      </c>
      <c r="I2891" s="401" t="s">
        <v>45</v>
      </c>
      <c r="J2891" s="401" t="s">
        <v>6476</v>
      </c>
      <c r="K2891" s="402" t="n">
        <v>80.75</v>
      </c>
      <c r="L2891" s="401" t="s">
        <v>6405</v>
      </c>
    </row>
    <row r="2892" customFormat="false" ht="13.5" hidden="false" customHeight="false" outlineLevel="0" collapsed="false">
      <c r="A2892" s="401" t="s">
        <v>9164</v>
      </c>
      <c r="B2892" s="401" t="s">
        <v>9165</v>
      </c>
      <c r="C2892" s="401" t="s">
        <v>9369</v>
      </c>
      <c r="D2892" s="401" t="s">
        <v>9370</v>
      </c>
      <c r="E2892" s="402"/>
      <c r="F2892" s="401"/>
      <c r="G2892" s="401" t="n">
        <v>93669</v>
      </c>
      <c r="H2892" s="401" t="s">
        <v>568</v>
      </c>
      <c r="I2892" s="401" t="s">
        <v>45</v>
      </c>
      <c r="J2892" s="401" t="s">
        <v>6476</v>
      </c>
      <c r="K2892" s="402" t="n">
        <v>84.14</v>
      </c>
      <c r="L2892" s="401" t="s">
        <v>6405</v>
      </c>
    </row>
    <row r="2893" customFormat="false" ht="13.5" hidden="false" customHeight="false" outlineLevel="0" collapsed="false">
      <c r="A2893" s="401" t="s">
        <v>9164</v>
      </c>
      <c r="B2893" s="401" t="s">
        <v>9165</v>
      </c>
      <c r="C2893" s="401" t="s">
        <v>9369</v>
      </c>
      <c r="D2893" s="401" t="s">
        <v>9370</v>
      </c>
      <c r="E2893" s="402"/>
      <c r="F2893" s="401"/>
      <c r="G2893" s="401" t="n">
        <v>93670</v>
      </c>
      <c r="H2893" s="401" t="s">
        <v>9385</v>
      </c>
      <c r="I2893" s="401" t="s">
        <v>45</v>
      </c>
      <c r="J2893" s="401" t="s">
        <v>6476</v>
      </c>
      <c r="K2893" s="402" t="n">
        <v>84.14</v>
      </c>
      <c r="L2893" s="401" t="s">
        <v>6405</v>
      </c>
    </row>
    <row r="2894" customFormat="false" ht="13.5" hidden="false" customHeight="false" outlineLevel="0" collapsed="false">
      <c r="A2894" s="401" t="s">
        <v>9164</v>
      </c>
      <c r="B2894" s="401" t="s">
        <v>9165</v>
      </c>
      <c r="C2894" s="401" t="s">
        <v>9369</v>
      </c>
      <c r="D2894" s="401" t="s">
        <v>9370</v>
      </c>
      <c r="E2894" s="402"/>
      <c r="F2894" s="401"/>
      <c r="G2894" s="401" t="n">
        <v>93671</v>
      </c>
      <c r="H2894" s="401" t="s">
        <v>9386</v>
      </c>
      <c r="I2894" s="401" t="s">
        <v>45</v>
      </c>
      <c r="J2894" s="401" t="s">
        <v>6476</v>
      </c>
      <c r="K2894" s="402" t="n">
        <v>88.26</v>
      </c>
      <c r="L2894" s="401" t="s">
        <v>6405</v>
      </c>
    </row>
    <row r="2895" customFormat="false" ht="13.5" hidden="false" customHeight="false" outlineLevel="0" collapsed="false">
      <c r="A2895" s="401" t="s">
        <v>9164</v>
      </c>
      <c r="B2895" s="401" t="s">
        <v>9165</v>
      </c>
      <c r="C2895" s="401" t="s">
        <v>9369</v>
      </c>
      <c r="D2895" s="401" t="s">
        <v>9370</v>
      </c>
      <c r="E2895" s="402"/>
      <c r="F2895" s="401"/>
      <c r="G2895" s="401" t="n">
        <v>93672</v>
      </c>
      <c r="H2895" s="401" t="s">
        <v>9387</v>
      </c>
      <c r="I2895" s="401" t="s">
        <v>45</v>
      </c>
      <c r="J2895" s="401" t="s">
        <v>6476</v>
      </c>
      <c r="K2895" s="402" t="n">
        <v>94.76</v>
      </c>
      <c r="L2895" s="401" t="s">
        <v>6405</v>
      </c>
    </row>
    <row r="2896" customFormat="false" ht="13.5" hidden="false" customHeight="false" outlineLevel="0" collapsed="false">
      <c r="A2896" s="401" t="s">
        <v>9164</v>
      </c>
      <c r="B2896" s="401" t="s">
        <v>9165</v>
      </c>
      <c r="C2896" s="401" t="s">
        <v>9369</v>
      </c>
      <c r="D2896" s="401" t="s">
        <v>9370</v>
      </c>
      <c r="E2896" s="402"/>
      <c r="F2896" s="401"/>
      <c r="G2896" s="401" t="n">
        <v>93673</v>
      </c>
      <c r="H2896" s="401" t="s">
        <v>9388</v>
      </c>
      <c r="I2896" s="401" t="s">
        <v>45</v>
      </c>
      <c r="J2896" s="401" t="s">
        <v>6476</v>
      </c>
      <c r="K2896" s="402" t="n">
        <v>103.14</v>
      </c>
      <c r="L2896" s="401" t="s">
        <v>6405</v>
      </c>
    </row>
    <row r="2897" customFormat="false" ht="13.5" hidden="false" customHeight="false" outlineLevel="0" collapsed="false">
      <c r="A2897" s="401" t="s">
        <v>9164</v>
      </c>
      <c r="B2897" s="401" t="s">
        <v>9165</v>
      </c>
      <c r="C2897" s="401" t="s">
        <v>9369</v>
      </c>
      <c r="D2897" s="401" t="s">
        <v>9370</v>
      </c>
      <c r="E2897" s="402"/>
      <c r="F2897" s="401"/>
      <c r="G2897" s="401" t="n">
        <v>97359</v>
      </c>
      <c r="H2897" s="401" t="s">
        <v>9389</v>
      </c>
      <c r="I2897" s="401" t="s">
        <v>45</v>
      </c>
      <c r="J2897" s="401" t="s">
        <v>6476</v>
      </c>
      <c r="K2897" s="402" t="n">
        <v>3947.05</v>
      </c>
      <c r="L2897" s="401" t="s">
        <v>6405</v>
      </c>
    </row>
    <row r="2898" customFormat="false" ht="13.5" hidden="false" customHeight="false" outlineLevel="0" collapsed="false">
      <c r="A2898" s="401" t="s">
        <v>9164</v>
      </c>
      <c r="B2898" s="401" t="s">
        <v>9165</v>
      </c>
      <c r="C2898" s="401" t="s">
        <v>9369</v>
      </c>
      <c r="D2898" s="401" t="s">
        <v>9370</v>
      </c>
      <c r="E2898" s="402"/>
      <c r="F2898" s="401"/>
      <c r="G2898" s="401" t="n">
        <v>97360</v>
      </c>
      <c r="H2898" s="401" t="s">
        <v>9390</v>
      </c>
      <c r="I2898" s="401" t="s">
        <v>45</v>
      </c>
      <c r="J2898" s="401" t="s">
        <v>6476</v>
      </c>
      <c r="K2898" s="402" t="n">
        <v>7619.52</v>
      </c>
      <c r="L2898" s="401" t="s">
        <v>6405</v>
      </c>
    </row>
    <row r="2899" customFormat="false" ht="13.5" hidden="false" customHeight="false" outlineLevel="0" collapsed="false">
      <c r="A2899" s="401" t="s">
        <v>9164</v>
      </c>
      <c r="B2899" s="401" t="s">
        <v>9165</v>
      </c>
      <c r="C2899" s="401" t="s">
        <v>9369</v>
      </c>
      <c r="D2899" s="401" t="s">
        <v>9370</v>
      </c>
      <c r="E2899" s="402"/>
      <c r="F2899" s="401"/>
      <c r="G2899" s="401" t="n">
        <v>97361</v>
      </c>
      <c r="H2899" s="401" t="s">
        <v>9391</v>
      </c>
      <c r="I2899" s="401" t="s">
        <v>45</v>
      </c>
      <c r="J2899" s="401" t="s">
        <v>6476</v>
      </c>
      <c r="K2899" s="402" t="n">
        <v>10159.36</v>
      </c>
      <c r="L2899" s="401" t="s">
        <v>6405</v>
      </c>
    </row>
    <row r="2900" customFormat="false" ht="13.5" hidden="false" customHeight="false" outlineLevel="0" collapsed="false">
      <c r="A2900" s="401" t="s">
        <v>9164</v>
      </c>
      <c r="B2900" s="401" t="s">
        <v>9165</v>
      </c>
      <c r="C2900" s="401" t="s">
        <v>9369</v>
      </c>
      <c r="D2900" s="401" t="s">
        <v>9370</v>
      </c>
      <c r="E2900" s="402"/>
      <c r="F2900" s="401"/>
      <c r="G2900" s="401" t="n">
        <v>97362</v>
      </c>
      <c r="H2900" s="401" t="s">
        <v>9392</v>
      </c>
      <c r="I2900" s="401" t="s">
        <v>45</v>
      </c>
      <c r="J2900" s="401" t="s">
        <v>6476</v>
      </c>
      <c r="K2900" s="402" t="n">
        <v>2176.38</v>
      </c>
      <c r="L2900" s="401" t="s">
        <v>6405</v>
      </c>
    </row>
    <row r="2901" customFormat="false" ht="13.5" hidden="false" customHeight="false" outlineLevel="0" collapsed="false">
      <c r="A2901" s="401" t="s">
        <v>9164</v>
      </c>
      <c r="B2901" s="401" t="s">
        <v>9165</v>
      </c>
      <c r="C2901" s="401" t="s">
        <v>9369</v>
      </c>
      <c r="D2901" s="401" t="s">
        <v>9370</v>
      </c>
      <c r="E2901" s="402"/>
      <c r="F2901" s="401"/>
      <c r="G2901" s="401" t="n">
        <v>101875</v>
      </c>
      <c r="H2901" s="401" t="s">
        <v>9393</v>
      </c>
      <c r="I2901" s="401" t="s">
        <v>45</v>
      </c>
      <c r="J2901" s="401" t="s">
        <v>6476</v>
      </c>
      <c r="K2901" s="402" t="n">
        <v>464.21</v>
      </c>
      <c r="L2901" s="401" t="s">
        <v>6405</v>
      </c>
    </row>
    <row r="2902" customFormat="false" ht="13.5" hidden="false" customHeight="false" outlineLevel="0" collapsed="false">
      <c r="A2902" s="401" t="s">
        <v>9164</v>
      </c>
      <c r="B2902" s="401" t="s">
        <v>9165</v>
      </c>
      <c r="C2902" s="401" t="s">
        <v>9369</v>
      </c>
      <c r="D2902" s="401" t="s">
        <v>9370</v>
      </c>
      <c r="E2902" s="402"/>
      <c r="F2902" s="401"/>
      <c r="G2902" s="401" t="n">
        <v>101876</v>
      </c>
      <c r="H2902" s="401" t="s">
        <v>9394</v>
      </c>
      <c r="I2902" s="401" t="s">
        <v>45</v>
      </c>
      <c r="J2902" s="401" t="s">
        <v>6476</v>
      </c>
      <c r="K2902" s="402" t="n">
        <v>86.88</v>
      </c>
      <c r="L2902" s="401" t="s">
        <v>6405</v>
      </c>
    </row>
    <row r="2903" customFormat="false" ht="13.5" hidden="false" customHeight="false" outlineLevel="0" collapsed="false">
      <c r="A2903" s="401" t="s">
        <v>9164</v>
      </c>
      <c r="B2903" s="401" t="s">
        <v>9165</v>
      </c>
      <c r="C2903" s="401" t="s">
        <v>9369</v>
      </c>
      <c r="D2903" s="401" t="s">
        <v>9370</v>
      </c>
      <c r="E2903" s="402"/>
      <c r="F2903" s="401"/>
      <c r="G2903" s="401" t="n">
        <v>101877</v>
      </c>
      <c r="H2903" s="401" t="s">
        <v>9395</v>
      </c>
      <c r="I2903" s="401" t="s">
        <v>45</v>
      </c>
      <c r="J2903" s="401" t="s">
        <v>6476</v>
      </c>
      <c r="K2903" s="402" t="n">
        <v>59.45</v>
      </c>
      <c r="L2903" s="401" t="s">
        <v>6405</v>
      </c>
    </row>
    <row r="2904" customFormat="false" ht="13.5" hidden="false" customHeight="false" outlineLevel="0" collapsed="false">
      <c r="A2904" s="401" t="s">
        <v>9164</v>
      </c>
      <c r="B2904" s="401" t="s">
        <v>9165</v>
      </c>
      <c r="C2904" s="401" t="s">
        <v>9369</v>
      </c>
      <c r="D2904" s="401" t="s">
        <v>9370</v>
      </c>
      <c r="E2904" s="402"/>
      <c r="F2904" s="401"/>
      <c r="G2904" s="401" t="n">
        <v>101878</v>
      </c>
      <c r="H2904" s="401" t="s">
        <v>9396</v>
      </c>
      <c r="I2904" s="401" t="s">
        <v>45</v>
      </c>
      <c r="J2904" s="401" t="s">
        <v>6476</v>
      </c>
      <c r="K2904" s="402" t="n">
        <v>632.9</v>
      </c>
      <c r="L2904" s="401" t="s">
        <v>6405</v>
      </c>
    </row>
    <row r="2905" customFormat="false" ht="13.5" hidden="false" customHeight="false" outlineLevel="0" collapsed="false">
      <c r="A2905" s="401" t="s">
        <v>9164</v>
      </c>
      <c r="B2905" s="401" t="s">
        <v>9165</v>
      </c>
      <c r="C2905" s="401" t="s">
        <v>9369</v>
      </c>
      <c r="D2905" s="401" t="s">
        <v>9370</v>
      </c>
      <c r="E2905" s="402"/>
      <c r="F2905" s="401"/>
      <c r="G2905" s="401" t="n">
        <v>101879</v>
      </c>
      <c r="H2905" s="401" t="s">
        <v>537</v>
      </c>
      <c r="I2905" s="401" t="s">
        <v>45</v>
      </c>
      <c r="J2905" s="401" t="s">
        <v>6476</v>
      </c>
      <c r="K2905" s="402" t="n">
        <v>673.39</v>
      </c>
      <c r="L2905" s="401" t="s">
        <v>6405</v>
      </c>
    </row>
    <row r="2906" customFormat="false" ht="13.5" hidden="false" customHeight="false" outlineLevel="0" collapsed="false">
      <c r="A2906" s="401" t="s">
        <v>9164</v>
      </c>
      <c r="B2906" s="401" t="s">
        <v>9165</v>
      </c>
      <c r="C2906" s="401" t="s">
        <v>9369</v>
      </c>
      <c r="D2906" s="401" t="s">
        <v>9370</v>
      </c>
      <c r="E2906" s="402"/>
      <c r="F2906" s="401"/>
      <c r="G2906" s="401" t="n">
        <v>101880</v>
      </c>
      <c r="H2906" s="401" t="s">
        <v>9397</v>
      </c>
      <c r="I2906" s="401" t="s">
        <v>45</v>
      </c>
      <c r="J2906" s="401" t="s">
        <v>6476</v>
      </c>
      <c r="K2906" s="402" t="n">
        <v>775.24</v>
      </c>
      <c r="L2906" s="401" t="s">
        <v>6405</v>
      </c>
    </row>
    <row r="2907" customFormat="false" ht="13.5" hidden="false" customHeight="false" outlineLevel="0" collapsed="false">
      <c r="A2907" s="401" t="s">
        <v>9164</v>
      </c>
      <c r="B2907" s="401" t="s">
        <v>9165</v>
      </c>
      <c r="C2907" s="401" t="s">
        <v>9369</v>
      </c>
      <c r="D2907" s="401" t="s">
        <v>9370</v>
      </c>
      <c r="E2907" s="402"/>
      <c r="F2907" s="401"/>
      <c r="G2907" s="401" t="n">
        <v>101881</v>
      </c>
      <c r="H2907" s="401" t="s">
        <v>9398</v>
      </c>
      <c r="I2907" s="401" t="s">
        <v>45</v>
      </c>
      <c r="J2907" s="401" t="s">
        <v>6476</v>
      </c>
      <c r="K2907" s="402" t="n">
        <v>1116.9</v>
      </c>
      <c r="L2907" s="401" t="s">
        <v>6405</v>
      </c>
    </row>
    <row r="2908" customFormat="false" ht="13.5" hidden="false" customHeight="false" outlineLevel="0" collapsed="false">
      <c r="A2908" s="401" t="s">
        <v>9164</v>
      </c>
      <c r="B2908" s="401" t="s">
        <v>9165</v>
      </c>
      <c r="C2908" s="401" t="s">
        <v>9369</v>
      </c>
      <c r="D2908" s="401" t="s">
        <v>9370</v>
      </c>
      <c r="E2908" s="402"/>
      <c r="F2908" s="401"/>
      <c r="G2908" s="401" t="n">
        <v>101882</v>
      </c>
      <c r="H2908" s="401" t="s">
        <v>9399</v>
      </c>
      <c r="I2908" s="401" t="s">
        <v>45</v>
      </c>
      <c r="J2908" s="401" t="s">
        <v>6476</v>
      </c>
      <c r="K2908" s="402" t="n">
        <v>1587.91</v>
      </c>
      <c r="L2908" s="401" t="s">
        <v>6405</v>
      </c>
    </row>
    <row r="2909" customFormat="false" ht="13.5" hidden="false" customHeight="false" outlineLevel="0" collapsed="false">
      <c r="A2909" s="401" t="s">
        <v>9164</v>
      </c>
      <c r="B2909" s="401" t="s">
        <v>9165</v>
      </c>
      <c r="C2909" s="401" t="s">
        <v>9369</v>
      </c>
      <c r="D2909" s="401" t="s">
        <v>9370</v>
      </c>
      <c r="E2909" s="402"/>
      <c r="F2909" s="401"/>
      <c r="G2909" s="401" t="n">
        <v>101883</v>
      </c>
      <c r="H2909" s="401" t="s">
        <v>9400</v>
      </c>
      <c r="I2909" s="401" t="s">
        <v>45</v>
      </c>
      <c r="J2909" s="401" t="s">
        <v>6476</v>
      </c>
      <c r="K2909" s="402" t="n">
        <v>641.71</v>
      </c>
      <c r="L2909" s="401" t="s">
        <v>6405</v>
      </c>
    </row>
    <row r="2910" customFormat="false" ht="13.5" hidden="false" customHeight="false" outlineLevel="0" collapsed="false">
      <c r="A2910" s="401" t="s">
        <v>9164</v>
      </c>
      <c r="B2910" s="401" t="s">
        <v>9165</v>
      </c>
      <c r="C2910" s="401" t="s">
        <v>9369</v>
      </c>
      <c r="D2910" s="401" t="s">
        <v>9370</v>
      </c>
      <c r="E2910" s="402"/>
      <c r="F2910" s="401"/>
      <c r="G2910" s="401" t="n">
        <v>101890</v>
      </c>
      <c r="H2910" s="401" t="s">
        <v>9401</v>
      </c>
      <c r="I2910" s="401" t="s">
        <v>45</v>
      </c>
      <c r="J2910" s="401" t="s">
        <v>6476</v>
      </c>
      <c r="K2910" s="402" t="n">
        <v>17.38</v>
      </c>
      <c r="L2910" s="401" t="s">
        <v>6405</v>
      </c>
    </row>
    <row r="2911" customFormat="false" ht="13.5" hidden="false" customHeight="false" outlineLevel="0" collapsed="false">
      <c r="A2911" s="401" t="s">
        <v>9164</v>
      </c>
      <c r="B2911" s="401" t="s">
        <v>9165</v>
      </c>
      <c r="C2911" s="401" t="s">
        <v>9369</v>
      </c>
      <c r="D2911" s="401" t="s">
        <v>9370</v>
      </c>
      <c r="E2911" s="402"/>
      <c r="F2911" s="401"/>
      <c r="G2911" s="401" t="n">
        <v>101891</v>
      </c>
      <c r="H2911" s="401" t="s">
        <v>9402</v>
      </c>
      <c r="I2911" s="401" t="s">
        <v>45</v>
      </c>
      <c r="J2911" s="401" t="s">
        <v>6476</v>
      </c>
      <c r="K2911" s="402" t="n">
        <v>29.86</v>
      </c>
      <c r="L2911" s="401" t="s">
        <v>6405</v>
      </c>
    </row>
    <row r="2912" customFormat="false" ht="13.5" hidden="false" customHeight="false" outlineLevel="0" collapsed="false">
      <c r="A2912" s="401" t="s">
        <v>9164</v>
      </c>
      <c r="B2912" s="401" t="s">
        <v>9165</v>
      </c>
      <c r="C2912" s="401" t="s">
        <v>9369</v>
      </c>
      <c r="D2912" s="401" t="s">
        <v>9370</v>
      </c>
      <c r="E2912" s="402"/>
      <c r="F2912" s="401"/>
      <c r="G2912" s="401" t="n">
        <v>101892</v>
      </c>
      <c r="H2912" s="401" t="s">
        <v>9403</v>
      </c>
      <c r="I2912" s="401" t="s">
        <v>45</v>
      </c>
      <c r="J2912" s="401" t="s">
        <v>6476</v>
      </c>
      <c r="K2912" s="402" t="n">
        <v>79.4</v>
      </c>
      <c r="L2912" s="401" t="s">
        <v>6405</v>
      </c>
    </row>
    <row r="2913" customFormat="false" ht="13.5" hidden="false" customHeight="false" outlineLevel="0" collapsed="false">
      <c r="A2913" s="401" t="s">
        <v>9164</v>
      </c>
      <c r="B2913" s="401" t="s">
        <v>9165</v>
      </c>
      <c r="C2913" s="401" t="s">
        <v>9369</v>
      </c>
      <c r="D2913" s="401" t="s">
        <v>9370</v>
      </c>
      <c r="E2913" s="402"/>
      <c r="F2913" s="401"/>
      <c r="G2913" s="401" t="n">
        <v>101893</v>
      </c>
      <c r="H2913" s="401" t="s">
        <v>9404</v>
      </c>
      <c r="I2913" s="401" t="s">
        <v>45</v>
      </c>
      <c r="J2913" s="401" t="s">
        <v>6476</v>
      </c>
      <c r="K2913" s="402" t="n">
        <v>101.17</v>
      </c>
      <c r="L2913" s="401" t="s">
        <v>6405</v>
      </c>
    </row>
    <row r="2914" customFormat="false" ht="13.5" hidden="false" customHeight="false" outlineLevel="0" collapsed="false">
      <c r="A2914" s="401" t="s">
        <v>9164</v>
      </c>
      <c r="B2914" s="401" t="s">
        <v>9165</v>
      </c>
      <c r="C2914" s="401" t="s">
        <v>9369</v>
      </c>
      <c r="D2914" s="401" t="s">
        <v>9370</v>
      </c>
      <c r="E2914" s="402"/>
      <c r="F2914" s="401"/>
      <c r="G2914" s="401" t="n">
        <v>101894</v>
      </c>
      <c r="H2914" s="401" t="s">
        <v>9405</v>
      </c>
      <c r="I2914" s="401" t="s">
        <v>45</v>
      </c>
      <c r="J2914" s="401" t="s">
        <v>6476</v>
      </c>
      <c r="K2914" s="402" t="n">
        <v>168.42</v>
      </c>
      <c r="L2914" s="401" t="s">
        <v>6405</v>
      </c>
    </row>
    <row r="2915" customFormat="false" ht="13.5" hidden="false" customHeight="false" outlineLevel="0" collapsed="false">
      <c r="A2915" s="401" t="s">
        <v>9164</v>
      </c>
      <c r="B2915" s="401" t="s">
        <v>9165</v>
      </c>
      <c r="C2915" s="401" t="s">
        <v>9369</v>
      </c>
      <c r="D2915" s="401" t="s">
        <v>9370</v>
      </c>
      <c r="E2915" s="402"/>
      <c r="F2915" s="401"/>
      <c r="G2915" s="401" t="n">
        <v>101895</v>
      </c>
      <c r="H2915" s="401" t="s">
        <v>9406</v>
      </c>
      <c r="I2915" s="401" t="s">
        <v>45</v>
      </c>
      <c r="J2915" s="401" t="s">
        <v>6476</v>
      </c>
      <c r="K2915" s="402" t="n">
        <v>465.91</v>
      </c>
      <c r="L2915" s="401" t="s">
        <v>6405</v>
      </c>
    </row>
    <row r="2916" customFormat="false" ht="13.5" hidden="false" customHeight="false" outlineLevel="0" collapsed="false">
      <c r="A2916" s="401" t="s">
        <v>9164</v>
      </c>
      <c r="B2916" s="401" t="s">
        <v>9165</v>
      </c>
      <c r="C2916" s="401" t="s">
        <v>9369</v>
      </c>
      <c r="D2916" s="401" t="s">
        <v>9370</v>
      </c>
      <c r="E2916" s="402"/>
      <c r="F2916" s="401"/>
      <c r="G2916" s="401" t="n">
        <v>101896</v>
      </c>
      <c r="H2916" s="401" t="s">
        <v>9407</v>
      </c>
      <c r="I2916" s="401" t="s">
        <v>45</v>
      </c>
      <c r="J2916" s="401" t="s">
        <v>6476</v>
      </c>
      <c r="K2916" s="402" t="n">
        <v>704.29</v>
      </c>
      <c r="L2916" s="401" t="s">
        <v>6405</v>
      </c>
    </row>
    <row r="2917" customFormat="false" ht="13.5" hidden="false" customHeight="false" outlineLevel="0" collapsed="false">
      <c r="A2917" s="401" t="s">
        <v>9164</v>
      </c>
      <c r="B2917" s="401" t="s">
        <v>9165</v>
      </c>
      <c r="C2917" s="401" t="s">
        <v>9369</v>
      </c>
      <c r="D2917" s="401" t="s">
        <v>9370</v>
      </c>
      <c r="E2917" s="402"/>
      <c r="F2917" s="401"/>
      <c r="G2917" s="401" t="n">
        <v>101897</v>
      </c>
      <c r="H2917" s="401" t="s">
        <v>9408</v>
      </c>
      <c r="I2917" s="401" t="s">
        <v>45</v>
      </c>
      <c r="J2917" s="401" t="s">
        <v>6476</v>
      </c>
      <c r="K2917" s="402" t="n">
        <v>1132.04</v>
      </c>
      <c r="L2917" s="401" t="s">
        <v>6405</v>
      </c>
    </row>
    <row r="2918" customFormat="false" ht="13.5" hidden="false" customHeight="false" outlineLevel="0" collapsed="false">
      <c r="A2918" s="401" t="s">
        <v>9164</v>
      </c>
      <c r="B2918" s="401" t="s">
        <v>9165</v>
      </c>
      <c r="C2918" s="401" t="s">
        <v>9369</v>
      </c>
      <c r="D2918" s="401" t="s">
        <v>9370</v>
      </c>
      <c r="E2918" s="402"/>
      <c r="F2918" s="401"/>
      <c r="G2918" s="401" t="n">
        <v>101898</v>
      </c>
      <c r="H2918" s="401" t="s">
        <v>9409</v>
      </c>
      <c r="I2918" s="401" t="s">
        <v>45</v>
      </c>
      <c r="J2918" s="401" t="s">
        <v>6476</v>
      </c>
      <c r="K2918" s="402" t="n">
        <v>1520.97</v>
      </c>
      <c r="L2918" s="401" t="s">
        <v>6405</v>
      </c>
    </row>
    <row r="2919" customFormat="false" ht="13.5" hidden="false" customHeight="false" outlineLevel="0" collapsed="false">
      <c r="A2919" s="401" t="s">
        <v>9164</v>
      </c>
      <c r="B2919" s="401" t="s">
        <v>9165</v>
      </c>
      <c r="C2919" s="401" t="s">
        <v>9369</v>
      </c>
      <c r="D2919" s="401" t="s">
        <v>9370</v>
      </c>
      <c r="E2919" s="402"/>
      <c r="F2919" s="401"/>
      <c r="G2919" s="401" t="n">
        <v>101899</v>
      </c>
      <c r="H2919" s="401" t="s">
        <v>9410</v>
      </c>
      <c r="I2919" s="401" t="s">
        <v>45</v>
      </c>
      <c r="J2919" s="401" t="s">
        <v>6476</v>
      </c>
      <c r="K2919" s="402" t="n">
        <v>2446.1</v>
      </c>
      <c r="L2919" s="401" t="s">
        <v>6405</v>
      </c>
    </row>
    <row r="2920" customFormat="false" ht="13.5" hidden="false" customHeight="false" outlineLevel="0" collapsed="false">
      <c r="A2920" s="401" t="s">
        <v>9164</v>
      </c>
      <c r="B2920" s="401" t="s">
        <v>9165</v>
      </c>
      <c r="C2920" s="401" t="s">
        <v>9369</v>
      </c>
      <c r="D2920" s="401" t="s">
        <v>9370</v>
      </c>
      <c r="E2920" s="402"/>
      <c r="F2920" s="401"/>
      <c r="G2920" s="401" t="n">
        <v>101900</v>
      </c>
      <c r="H2920" s="401" t="s">
        <v>9411</v>
      </c>
      <c r="I2920" s="401" t="s">
        <v>45</v>
      </c>
      <c r="J2920" s="401" t="s">
        <v>6476</v>
      </c>
      <c r="K2920" s="402" t="n">
        <v>5125.67</v>
      </c>
      <c r="L2920" s="401" t="s">
        <v>6405</v>
      </c>
    </row>
    <row r="2921" customFormat="false" ht="13.5" hidden="false" customHeight="false" outlineLevel="0" collapsed="false">
      <c r="A2921" s="401" t="s">
        <v>9164</v>
      </c>
      <c r="B2921" s="401" t="s">
        <v>9165</v>
      </c>
      <c r="C2921" s="401" t="s">
        <v>9369</v>
      </c>
      <c r="D2921" s="401" t="s">
        <v>9370</v>
      </c>
      <c r="E2921" s="402"/>
      <c r="F2921" s="401"/>
      <c r="G2921" s="401" t="n">
        <v>101901</v>
      </c>
      <c r="H2921" s="401" t="s">
        <v>9412</v>
      </c>
      <c r="I2921" s="401" t="s">
        <v>45</v>
      </c>
      <c r="J2921" s="401" t="s">
        <v>6404</v>
      </c>
      <c r="K2921" s="402" t="n">
        <v>138.91</v>
      </c>
      <c r="L2921" s="401" t="s">
        <v>6405</v>
      </c>
    </row>
    <row r="2922" customFormat="false" ht="13.5" hidden="false" customHeight="false" outlineLevel="0" collapsed="false">
      <c r="A2922" s="401" t="s">
        <v>9164</v>
      </c>
      <c r="B2922" s="401" t="s">
        <v>9165</v>
      </c>
      <c r="C2922" s="401" t="s">
        <v>9369</v>
      </c>
      <c r="D2922" s="401" t="s">
        <v>9370</v>
      </c>
      <c r="E2922" s="402"/>
      <c r="F2922" s="401"/>
      <c r="G2922" s="401" t="n">
        <v>101902</v>
      </c>
      <c r="H2922" s="401" t="s">
        <v>9413</v>
      </c>
      <c r="I2922" s="401" t="s">
        <v>45</v>
      </c>
      <c r="J2922" s="401" t="s">
        <v>6404</v>
      </c>
      <c r="K2922" s="402" t="n">
        <v>171.64</v>
      </c>
      <c r="L2922" s="401" t="s">
        <v>6405</v>
      </c>
    </row>
    <row r="2923" customFormat="false" ht="13.5" hidden="false" customHeight="false" outlineLevel="0" collapsed="false">
      <c r="A2923" s="401" t="s">
        <v>9164</v>
      </c>
      <c r="B2923" s="401" t="s">
        <v>9165</v>
      </c>
      <c r="C2923" s="401" t="s">
        <v>9369</v>
      </c>
      <c r="D2923" s="401" t="s">
        <v>9370</v>
      </c>
      <c r="E2923" s="402"/>
      <c r="F2923" s="401"/>
      <c r="G2923" s="401" t="n">
        <v>101903</v>
      </c>
      <c r="H2923" s="401" t="s">
        <v>9414</v>
      </c>
      <c r="I2923" s="401" t="s">
        <v>45</v>
      </c>
      <c r="J2923" s="401" t="s">
        <v>6404</v>
      </c>
      <c r="K2923" s="402" t="n">
        <v>358.3</v>
      </c>
      <c r="L2923" s="401" t="s">
        <v>6405</v>
      </c>
    </row>
    <row r="2924" customFormat="false" ht="13.5" hidden="false" customHeight="false" outlineLevel="0" collapsed="false">
      <c r="A2924" s="401" t="s">
        <v>9164</v>
      </c>
      <c r="B2924" s="401" t="s">
        <v>9165</v>
      </c>
      <c r="C2924" s="401" t="s">
        <v>9369</v>
      </c>
      <c r="D2924" s="401" t="s">
        <v>9370</v>
      </c>
      <c r="E2924" s="402"/>
      <c r="F2924" s="401"/>
      <c r="G2924" s="401" t="n">
        <v>101904</v>
      </c>
      <c r="H2924" s="401" t="s">
        <v>9415</v>
      </c>
      <c r="I2924" s="401" t="s">
        <v>45</v>
      </c>
      <c r="J2924" s="401" t="s">
        <v>6404</v>
      </c>
      <c r="K2924" s="402" t="n">
        <v>1318.31</v>
      </c>
      <c r="L2924" s="401" t="s">
        <v>6405</v>
      </c>
    </row>
    <row r="2925" customFormat="false" ht="13.5" hidden="false" customHeight="false" outlineLevel="0" collapsed="false">
      <c r="A2925" s="401" t="s">
        <v>9164</v>
      </c>
      <c r="B2925" s="401" t="s">
        <v>9165</v>
      </c>
      <c r="C2925" s="401" t="s">
        <v>9369</v>
      </c>
      <c r="D2925" s="401" t="s">
        <v>9370</v>
      </c>
      <c r="E2925" s="402"/>
      <c r="F2925" s="401"/>
      <c r="G2925" s="401" t="n">
        <v>101938</v>
      </c>
      <c r="H2925" s="401" t="s">
        <v>9416</v>
      </c>
      <c r="I2925" s="401" t="s">
        <v>45</v>
      </c>
      <c r="J2925" s="401" t="s">
        <v>6476</v>
      </c>
      <c r="K2925" s="402" t="n">
        <v>116.98</v>
      </c>
      <c r="L2925" s="401" t="s">
        <v>6405</v>
      </c>
    </row>
    <row r="2926" customFormat="false" ht="13.5" hidden="false" customHeight="false" outlineLevel="0" collapsed="false">
      <c r="A2926" s="401" t="s">
        <v>9164</v>
      </c>
      <c r="B2926" s="401" t="s">
        <v>9165</v>
      </c>
      <c r="C2926" s="401" t="s">
        <v>9369</v>
      </c>
      <c r="D2926" s="401" t="s">
        <v>9370</v>
      </c>
      <c r="E2926" s="402"/>
      <c r="F2926" s="401"/>
      <c r="G2926" s="401" t="n">
        <v>101946</v>
      </c>
      <c r="H2926" s="401" t="s">
        <v>9417</v>
      </c>
      <c r="I2926" s="401" t="s">
        <v>45</v>
      </c>
      <c r="J2926" s="401" t="s">
        <v>6476</v>
      </c>
      <c r="K2926" s="402" t="n">
        <v>165.18</v>
      </c>
      <c r="L2926" s="401" t="s">
        <v>6405</v>
      </c>
    </row>
    <row r="2927" customFormat="false" ht="13.5" hidden="false" customHeight="false" outlineLevel="0" collapsed="false">
      <c r="A2927" s="401" t="s">
        <v>9164</v>
      </c>
      <c r="B2927" s="401" t="s">
        <v>9165</v>
      </c>
      <c r="C2927" s="401" t="s">
        <v>9418</v>
      </c>
      <c r="D2927" s="401" t="s">
        <v>9419</v>
      </c>
      <c r="E2927" s="402"/>
      <c r="F2927" s="401"/>
      <c r="G2927" s="401" t="n">
        <v>91945</v>
      </c>
      <c r="H2927" s="401" t="s">
        <v>9420</v>
      </c>
      <c r="I2927" s="401" t="s">
        <v>45</v>
      </c>
      <c r="J2927" s="401" t="s">
        <v>6476</v>
      </c>
      <c r="K2927" s="402" t="n">
        <v>10.05</v>
      </c>
      <c r="L2927" s="401" t="s">
        <v>6405</v>
      </c>
    </row>
    <row r="2928" customFormat="false" ht="13.5" hidden="false" customHeight="false" outlineLevel="0" collapsed="false">
      <c r="A2928" s="401" t="s">
        <v>9164</v>
      </c>
      <c r="B2928" s="401" t="s">
        <v>9165</v>
      </c>
      <c r="C2928" s="401" t="s">
        <v>9418</v>
      </c>
      <c r="D2928" s="401" t="s">
        <v>9419</v>
      </c>
      <c r="E2928" s="402"/>
      <c r="F2928" s="401"/>
      <c r="G2928" s="401" t="n">
        <v>91946</v>
      </c>
      <c r="H2928" s="401" t="s">
        <v>9421</v>
      </c>
      <c r="I2928" s="401" t="s">
        <v>45</v>
      </c>
      <c r="J2928" s="401" t="s">
        <v>6476</v>
      </c>
      <c r="K2928" s="402" t="n">
        <v>8.52</v>
      </c>
      <c r="L2928" s="401" t="s">
        <v>6405</v>
      </c>
    </row>
    <row r="2929" customFormat="false" ht="13.5" hidden="false" customHeight="false" outlineLevel="0" collapsed="false">
      <c r="A2929" s="401" t="s">
        <v>9164</v>
      </c>
      <c r="B2929" s="401" t="s">
        <v>9165</v>
      </c>
      <c r="C2929" s="401" t="s">
        <v>9418</v>
      </c>
      <c r="D2929" s="401" t="s">
        <v>9419</v>
      </c>
      <c r="E2929" s="402"/>
      <c r="F2929" s="401"/>
      <c r="G2929" s="401" t="n">
        <v>91947</v>
      </c>
      <c r="H2929" s="401" t="s">
        <v>9422</v>
      </c>
      <c r="I2929" s="401" t="s">
        <v>45</v>
      </c>
      <c r="J2929" s="401" t="s">
        <v>6476</v>
      </c>
      <c r="K2929" s="402" t="n">
        <v>7.56</v>
      </c>
      <c r="L2929" s="401" t="s">
        <v>6405</v>
      </c>
    </row>
    <row r="2930" customFormat="false" ht="13.5" hidden="false" customHeight="false" outlineLevel="0" collapsed="false">
      <c r="A2930" s="401" t="s">
        <v>9164</v>
      </c>
      <c r="B2930" s="401" t="s">
        <v>9165</v>
      </c>
      <c r="C2930" s="401" t="s">
        <v>9418</v>
      </c>
      <c r="D2930" s="401" t="s">
        <v>9419</v>
      </c>
      <c r="E2930" s="402"/>
      <c r="F2930" s="401"/>
      <c r="G2930" s="401" t="n">
        <v>91949</v>
      </c>
      <c r="H2930" s="401" t="s">
        <v>9423</v>
      </c>
      <c r="I2930" s="401" t="s">
        <v>45</v>
      </c>
      <c r="J2930" s="401" t="s">
        <v>6476</v>
      </c>
      <c r="K2930" s="402" t="n">
        <v>15.65</v>
      </c>
      <c r="L2930" s="401" t="s">
        <v>6405</v>
      </c>
    </row>
    <row r="2931" customFormat="false" ht="13.5" hidden="false" customHeight="false" outlineLevel="0" collapsed="false">
      <c r="A2931" s="401" t="s">
        <v>9164</v>
      </c>
      <c r="B2931" s="401" t="s">
        <v>9165</v>
      </c>
      <c r="C2931" s="401" t="s">
        <v>9418</v>
      </c>
      <c r="D2931" s="401" t="s">
        <v>9419</v>
      </c>
      <c r="E2931" s="402"/>
      <c r="F2931" s="401"/>
      <c r="G2931" s="401" t="n">
        <v>91950</v>
      </c>
      <c r="H2931" s="401" t="s">
        <v>9424</v>
      </c>
      <c r="I2931" s="401" t="s">
        <v>45</v>
      </c>
      <c r="J2931" s="401" t="s">
        <v>6476</v>
      </c>
      <c r="K2931" s="402" t="n">
        <v>13.8</v>
      </c>
      <c r="L2931" s="401" t="s">
        <v>6405</v>
      </c>
    </row>
    <row r="2932" customFormat="false" ht="13.5" hidden="false" customHeight="false" outlineLevel="0" collapsed="false">
      <c r="A2932" s="401" t="s">
        <v>9164</v>
      </c>
      <c r="B2932" s="401" t="s">
        <v>9165</v>
      </c>
      <c r="C2932" s="401" t="s">
        <v>9418</v>
      </c>
      <c r="D2932" s="401" t="s">
        <v>9419</v>
      </c>
      <c r="E2932" s="402"/>
      <c r="F2932" s="401"/>
      <c r="G2932" s="401" t="n">
        <v>91951</v>
      </c>
      <c r="H2932" s="401" t="s">
        <v>9425</v>
      </c>
      <c r="I2932" s="401" t="s">
        <v>45</v>
      </c>
      <c r="J2932" s="401" t="s">
        <v>6476</v>
      </c>
      <c r="K2932" s="402" t="n">
        <v>12.69</v>
      </c>
      <c r="L2932" s="401" t="s">
        <v>6405</v>
      </c>
    </row>
    <row r="2933" customFormat="false" ht="13.5" hidden="false" customHeight="false" outlineLevel="0" collapsed="false">
      <c r="A2933" s="401" t="s">
        <v>9164</v>
      </c>
      <c r="B2933" s="401" t="s">
        <v>9165</v>
      </c>
      <c r="C2933" s="401" t="s">
        <v>9418</v>
      </c>
      <c r="D2933" s="401" t="s">
        <v>9419</v>
      </c>
      <c r="E2933" s="402"/>
      <c r="F2933" s="401"/>
      <c r="G2933" s="401" t="n">
        <v>91952</v>
      </c>
      <c r="H2933" s="401" t="s">
        <v>582</v>
      </c>
      <c r="I2933" s="401" t="s">
        <v>45</v>
      </c>
      <c r="J2933" s="401" t="s">
        <v>6476</v>
      </c>
      <c r="K2933" s="402" t="n">
        <v>18.69</v>
      </c>
      <c r="L2933" s="401" t="s">
        <v>6405</v>
      </c>
    </row>
    <row r="2934" customFormat="false" ht="13.5" hidden="false" customHeight="false" outlineLevel="0" collapsed="false">
      <c r="A2934" s="401" t="s">
        <v>9164</v>
      </c>
      <c r="B2934" s="401" t="s">
        <v>9165</v>
      </c>
      <c r="C2934" s="401" t="s">
        <v>9418</v>
      </c>
      <c r="D2934" s="401" t="s">
        <v>9419</v>
      </c>
      <c r="E2934" s="402"/>
      <c r="F2934" s="401"/>
      <c r="G2934" s="401" t="n">
        <v>91953</v>
      </c>
      <c r="H2934" s="401" t="s">
        <v>9426</v>
      </c>
      <c r="I2934" s="401" t="s">
        <v>45</v>
      </c>
      <c r="J2934" s="401" t="s">
        <v>6476</v>
      </c>
      <c r="K2934" s="402" t="n">
        <v>27.21</v>
      </c>
      <c r="L2934" s="401" t="s">
        <v>6405</v>
      </c>
    </row>
    <row r="2935" customFormat="false" ht="13.5" hidden="false" customHeight="false" outlineLevel="0" collapsed="false">
      <c r="A2935" s="401" t="s">
        <v>9164</v>
      </c>
      <c r="B2935" s="401" t="s">
        <v>9165</v>
      </c>
      <c r="C2935" s="401" t="s">
        <v>9418</v>
      </c>
      <c r="D2935" s="401" t="s">
        <v>9419</v>
      </c>
      <c r="E2935" s="402"/>
      <c r="F2935" s="401"/>
      <c r="G2935" s="401" t="n">
        <v>91954</v>
      </c>
      <c r="H2935" s="401" t="s">
        <v>9427</v>
      </c>
      <c r="I2935" s="401" t="s">
        <v>45</v>
      </c>
      <c r="J2935" s="401" t="s">
        <v>6476</v>
      </c>
      <c r="K2935" s="402" t="n">
        <v>25.06</v>
      </c>
      <c r="L2935" s="401" t="s">
        <v>6405</v>
      </c>
    </row>
    <row r="2936" customFormat="false" ht="13.5" hidden="false" customHeight="false" outlineLevel="0" collapsed="false">
      <c r="A2936" s="401" t="s">
        <v>9164</v>
      </c>
      <c r="B2936" s="401" t="s">
        <v>9165</v>
      </c>
      <c r="C2936" s="401" t="s">
        <v>9418</v>
      </c>
      <c r="D2936" s="401" t="s">
        <v>9419</v>
      </c>
      <c r="E2936" s="402"/>
      <c r="F2936" s="401"/>
      <c r="G2936" s="401" t="n">
        <v>91955</v>
      </c>
      <c r="H2936" s="401" t="s">
        <v>9428</v>
      </c>
      <c r="I2936" s="401" t="s">
        <v>45</v>
      </c>
      <c r="J2936" s="401" t="s">
        <v>6476</v>
      </c>
      <c r="K2936" s="402" t="n">
        <v>33.58</v>
      </c>
      <c r="L2936" s="401" t="s">
        <v>6405</v>
      </c>
    </row>
    <row r="2937" customFormat="false" ht="13.5" hidden="false" customHeight="false" outlineLevel="0" collapsed="false">
      <c r="A2937" s="401" t="s">
        <v>9164</v>
      </c>
      <c r="B2937" s="401" t="s">
        <v>9165</v>
      </c>
      <c r="C2937" s="401" t="s">
        <v>9418</v>
      </c>
      <c r="D2937" s="401" t="s">
        <v>9419</v>
      </c>
      <c r="E2937" s="402"/>
      <c r="F2937" s="401"/>
      <c r="G2937" s="401" t="n">
        <v>91956</v>
      </c>
      <c r="H2937" s="401" t="s">
        <v>9429</v>
      </c>
      <c r="I2937" s="401" t="s">
        <v>45</v>
      </c>
      <c r="J2937" s="401" t="s">
        <v>6476</v>
      </c>
      <c r="K2937" s="402" t="n">
        <v>40.9</v>
      </c>
      <c r="L2937" s="401" t="s">
        <v>6405</v>
      </c>
    </row>
    <row r="2938" customFormat="false" ht="13.5" hidden="false" customHeight="false" outlineLevel="0" collapsed="false">
      <c r="A2938" s="401" t="s">
        <v>9164</v>
      </c>
      <c r="B2938" s="401" t="s">
        <v>9165</v>
      </c>
      <c r="C2938" s="401" t="s">
        <v>9418</v>
      </c>
      <c r="D2938" s="401" t="s">
        <v>9419</v>
      </c>
      <c r="E2938" s="402"/>
      <c r="F2938" s="401"/>
      <c r="G2938" s="401" t="n">
        <v>91957</v>
      </c>
      <c r="H2938" s="401" t="s">
        <v>9430</v>
      </c>
      <c r="I2938" s="401" t="s">
        <v>45</v>
      </c>
      <c r="J2938" s="401" t="s">
        <v>6476</v>
      </c>
      <c r="K2938" s="402" t="n">
        <v>49.42</v>
      </c>
      <c r="L2938" s="401" t="s">
        <v>6405</v>
      </c>
    </row>
    <row r="2939" customFormat="false" ht="13.5" hidden="false" customHeight="false" outlineLevel="0" collapsed="false">
      <c r="A2939" s="401" t="s">
        <v>9164</v>
      </c>
      <c r="B2939" s="401" t="s">
        <v>9165</v>
      </c>
      <c r="C2939" s="401" t="s">
        <v>9418</v>
      </c>
      <c r="D2939" s="401" t="s">
        <v>9419</v>
      </c>
      <c r="E2939" s="402"/>
      <c r="F2939" s="401"/>
      <c r="G2939" s="401" t="n">
        <v>91958</v>
      </c>
      <c r="H2939" s="401" t="s">
        <v>9431</v>
      </c>
      <c r="I2939" s="401" t="s">
        <v>45</v>
      </c>
      <c r="J2939" s="401" t="s">
        <v>6476</v>
      </c>
      <c r="K2939" s="402" t="n">
        <v>34.58</v>
      </c>
      <c r="L2939" s="401" t="s">
        <v>6405</v>
      </c>
    </row>
    <row r="2940" customFormat="false" ht="13.5" hidden="false" customHeight="false" outlineLevel="0" collapsed="false">
      <c r="A2940" s="401" t="s">
        <v>9164</v>
      </c>
      <c r="B2940" s="401" t="s">
        <v>9165</v>
      </c>
      <c r="C2940" s="401" t="s">
        <v>9418</v>
      </c>
      <c r="D2940" s="401" t="s">
        <v>9419</v>
      </c>
      <c r="E2940" s="402"/>
      <c r="F2940" s="401"/>
      <c r="G2940" s="401" t="n">
        <v>91959</v>
      </c>
      <c r="H2940" s="401" t="s">
        <v>9432</v>
      </c>
      <c r="I2940" s="401" t="s">
        <v>45</v>
      </c>
      <c r="J2940" s="401" t="s">
        <v>6476</v>
      </c>
      <c r="K2940" s="402" t="n">
        <v>43.1</v>
      </c>
      <c r="L2940" s="401" t="s">
        <v>6405</v>
      </c>
    </row>
    <row r="2941" customFormat="false" ht="13.5" hidden="false" customHeight="false" outlineLevel="0" collapsed="false">
      <c r="A2941" s="401" t="s">
        <v>9164</v>
      </c>
      <c r="B2941" s="401" t="s">
        <v>9165</v>
      </c>
      <c r="C2941" s="401" t="s">
        <v>9418</v>
      </c>
      <c r="D2941" s="401" t="s">
        <v>9419</v>
      </c>
      <c r="E2941" s="402"/>
      <c r="F2941" s="401"/>
      <c r="G2941" s="401" t="n">
        <v>91960</v>
      </c>
      <c r="H2941" s="401" t="s">
        <v>9433</v>
      </c>
      <c r="I2941" s="401" t="s">
        <v>45</v>
      </c>
      <c r="J2941" s="401" t="s">
        <v>6476</v>
      </c>
      <c r="K2941" s="402" t="n">
        <v>47.26</v>
      </c>
      <c r="L2941" s="401" t="s">
        <v>6405</v>
      </c>
    </row>
    <row r="2942" customFormat="false" ht="13.5" hidden="false" customHeight="false" outlineLevel="0" collapsed="false">
      <c r="A2942" s="401" t="s">
        <v>9164</v>
      </c>
      <c r="B2942" s="401" t="s">
        <v>9165</v>
      </c>
      <c r="C2942" s="401" t="s">
        <v>9418</v>
      </c>
      <c r="D2942" s="401" t="s">
        <v>9419</v>
      </c>
      <c r="E2942" s="402"/>
      <c r="F2942" s="401"/>
      <c r="G2942" s="401" t="n">
        <v>91961</v>
      </c>
      <c r="H2942" s="401" t="s">
        <v>9434</v>
      </c>
      <c r="I2942" s="401" t="s">
        <v>45</v>
      </c>
      <c r="J2942" s="401" t="s">
        <v>6476</v>
      </c>
      <c r="K2942" s="402" t="n">
        <v>55.78</v>
      </c>
      <c r="L2942" s="401" t="s">
        <v>6405</v>
      </c>
    </row>
    <row r="2943" customFormat="false" ht="13.5" hidden="false" customHeight="false" outlineLevel="0" collapsed="false">
      <c r="A2943" s="401" t="s">
        <v>9164</v>
      </c>
      <c r="B2943" s="401" t="s">
        <v>9165</v>
      </c>
      <c r="C2943" s="401" t="s">
        <v>9418</v>
      </c>
      <c r="D2943" s="401" t="s">
        <v>9419</v>
      </c>
      <c r="E2943" s="402"/>
      <c r="F2943" s="401"/>
      <c r="G2943" s="401" t="n">
        <v>91962</v>
      </c>
      <c r="H2943" s="401" t="s">
        <v>9435</v>
      </c>
      <c r="I2943" s="401" t="s">
        <v>45</v>
      </c>
      <c r="J2943" s="401" t="s">
        <v>6476</v>
      </c>
      <c r="K2943" s="402" t="n">
        <v>63.14</v>
      </c>
      <c r="L2943" s="401" t="s">
        <v>6405</v>
      </c>
    </row>
    <row r="2944" customFormat="false" ht="13.5" hidden="false" customHeight="false" outlineLevel="0" collapsed="false">
      <c r="A2944" s="401" t="s">
        <v>9164</v>
      </c>
      <c r="B2944" s="401" t="s">
        <v>9165</v>
      </c>
      <c r="C2944" s="401" t="s">
        <v>9418</v>
      </c>
      <c r="D2944" s="401" t="s">
        <v>9419</v>
      </c>
      <c r="E2944" s="402"/>
      <c r="F2944" s="401"/>
      <c r="G2944" s="401" t="n">
        <v>91963</v>
      </c>
      <c r="H2944" s="401" t="s">
        <v>9436</v>
      </c>
      <c r="I2944" s="401" t="s">
        <v>45</v>
      </c>
      <c r="J2944" s="401" t="s">
        <v>6476</v>
      </c>
      <c r="K2944" s="402" t="n">
        <v>71.66</v>
      </c>
      <c r="L2944" s="401" t="s">
        <v>6405</v>
      </c>
    </row>
    <row r="2945" customFormat="false" ht="13.5" hidden="false" customHeight="false" outlineLevel="0" collapsed="false">
      <c r="A2945" s="401" t="s">
        <v>9164</v>
      </c>
      <c r="B2945" s="401" t="s">
        <v>9165</v>
      </c>
      <c r="C2945" s="401" t="s">
        <v>9418</v>
      </c>
      <c r="D2945" s="401" t="s">
        <v>9419</v>
      </c>
      <c r="E2945" s="402"/>
      <c r="F2945" s="401"/>
      <c r="G2945" s="401" t="n">
        <v>91964</v>
      </c>
      <c r="H2945" s="401" t="s">
        <v>9437</v>
      </c>
      <c r="I2945" s="401" t="s">
        <v>45</v>
      </c>
      <c r="J2945" s="401" t="s">
        <v>6476</v>
      </c>
      <c r="K2945" s="402" t="n">
        <v>56.79</v>
      </c>
      <c r="L2945" s="401" t="s">
        <v>6405</v>
      </c>
    </row>
    <row r="2946" customFormat="false" ht="13.5" hidden="false" customHeight="false" outlineLevel="0" collapsed="false">
      <c r="A2946" s="401" t="s">
        <v>9164</v>
      </c>
      <c r="B2946" s="401" t="s">
        <v>9165</v>
      </c>
      <c r="C2946" s="401" t="s">
        <v>9418</v>
      </c>
      <c r="D2946" s="401" t="s">
        <v>9419</v>
      </c>
      <c r="E2946" s="402"/>
      <c r="F2946" s="401"/>
      <c r="G2946" s="401" t="n">
        <v>91965</v>
      </c>
      <c r="H2946" s="401" t="s">
        <v>9438</v>
      </c>
      <c r="I2946" s="401" t="s">
        <v>45</v>
      </c>
      <c r="J2946" s="401" t="s">
        <v>6476</v>
      </c>
      <c r="K2946" s="402" t="n">
        <v>65.31</v>
      </c>
      <c r="L2946" s="401" t="s">
        <v>6405</v>
      </c>
    </row>
    <row r="2947" customFormat="false" ht="13.5" hidden="false" customHeight="false" outlineLevel="0" collapsed="false">
      <c r="A2947" s="401" t="s">
        <v>9164</v>
      </c>
      <c r="B2947" s="401" t="s">
        <v>9165</v>
      </c>
      <c r="C2947" s="401" t="s">
        <v>9418</v>
      </c>
      <c r="D2947" s="401" t="s">
        <v>9419</v>
      </c>
      <c r="E2947" s="402"/>
      <c r="F2947" s="401"/>
      <c r="G2947" s="401" t="n">
        <v>91966</v>
      </c>
      <c r="H2947" s="401" t="s">
        <v>9439</v>
      </c>
      <c r="I2947" s="401" t="s">
        <v>45</v>
      </c>
      <c r="J2947" s="401" t="s">
        <v>6476</v>
      </c>
      <c r="K2947" s="402" t="n">
        <v>50.47</v>
      </c>
      <c r="L2947" s="401" t="s">
        <v>6405</v>
      </c>
    </row>
    <row r="2948" customFormat="false" ht="13.5" hidden="false" customHeight="false" outlineLevel="0" collapsed="false">
      <c r="A2948" s="401" t="s">
        <v>9164</v>
      </c>
      <c r="B2948" s="401" t="s">
        <v>9165</v>
      </c>
      <c r="C2948" s="401" t="s">
        <v>9418</v>
      </c>
      <c r="D2948" s="401" t="s">
        <v>9419</v>
      </c>
      <c r="E2948" s="402"/>
      <c r="F2948" s="401"/>
      <c r="G2948" s="401" t="n">
        <v>91967</v>
      </c>
      <c r="H2948" s="401" t="s">
        <v>9440</v>
      </c>
      <c r="I2948" s="401" t="s">
        <v>45</v>
      </c>
      <c r="J2948" s="401" t="s">
        <v>6476</v>
      </c>
      <c r="K2948" s="402" t="n">
        <v>58.99</v>
      </c>
      <c r="L2948" s="401" t="s">
        <v>6405</v>
      </c>
    </row>
    <row r="2949" customFormat="false" ht="13.5" hidden="false" customHeight="false" outlineLevel="0" collapsed="false">
      <c r="A2949" s="401" t="s">
        <v>9164</v>
      </c>
      <c r="B2949" s="401" t="s">
        <v>9165</v>
      </c>
      <c r="C2949" s="401" t="s">
        <v>9418</v>
      </c>
      <c r="D2949" s="401" t="s">
        <v>9419</v>
      </c>
      <c r="E2949" s="402"/>
      <c r="F2949" s="401"/>
      <c r="G2949" s="401" t="n">
        <v>91968</v>
      </c>
      <c r="H2949" s="401" t="s">
        <v>9441</v>
      </c>
      <c r="I2949" s="401" t="s">
        <v>45</v>
      </c>
      <c r="J2949" s="401" t="s">
        <v>6476</v>
      </c>
      <c r="K2949" s="402" t="n">
        <v>69.46</v>
      </c>
      <c r="L2949" s="401" t="s">
        <v>6405</v>
      </c>
    </row>
    <row r="2950" customFormat="false" ht="13.5" hidden="false" customHeight="false" outlineLevel="0" collapsed="false">
      <c r="A2950" s="401" t="s">
        <v>9164</v>
      </c>
      <c r="B2950" s="401" t="s">
        <v>9165</v>
      </c>
      <c r="C2950" s="401" t="s">
        <v>9418</v>
      </c>
      <c r="D2950" s="401" t="s">
        <v>9419</v>
      </c>
      <c r="E2950" s="402"/>
      <c r="F2950" s="401"/>
      <c r="G2950" s="401" t="n">
        <v>91969</v>
      </c>
      <c r="H2950" s="401" t="s">
        <v>9442</v>
      </c>
      <c r="I2950" s="401" t="s">
        <v>45</v>
      </c>
      <c r="J2950" s="401" t="s">
        <v>6476</v>
      </c>
      <c r="K2950" s="402" t="n">
        <v>77.98</v>
      </c>
      <c r="L2950" s="401" t="s">
        <v>6405</v>
      </c>
    </row>
    <row r="2951" customFormat="false" ht="13.5" hidden="false" customHeight="false" outlineLevel="0" collapsed="false">
      <c r="A2951" s="401" t="s">
        <v>9164</v>
      </c>
      <c r="B2951" s="401" t="s">
        <v>9165</v>
      </c>
      <c r="C2951" s="401" t="s">
        <v>9418</v>
      </c>
      <c r="D2951" s="401" t="s">
        <v>9419</v>
      </c>
      <c r="E2951" s="402"/>
      <c r="F2951" s="401"/>
      <c r="G2951" s="401" t="n">
        <v>91970</v>
      </c>
      <c r="H2951" s="401" t="s">
        <v>9443</v>
      </c>
      <c r="I2951" s="401" t="s">
        <v>45</v>
      </c>
      <c r="J2951" s="401" t="s">
        <v>6476</v>
      </c>
      <c r="K2951" s="402" t="n">
        <v>73</v>
      </c>
      <c r="L2951" s="401" t="s">
        <v>6405</v>
      </c>
    </row>
    <row r="2952" customFormat="false" ht="13.5" hidden="false" customHeight="false" outlineLevel="0" collapsed="false">
      <c r="A2952" s="401" t="s">
        <v>9164</v>
      </c>
      <c r="B2952" s="401" t="s">
        <v>9165</v>
      </c>
      <c r="C2952" s="401" t="s">
        <v>9418</v>
      </c>
      <c r="D2952" s="401" t="s">
        <v>9419</v>
      </c>
      <c r="E2952" s="402"/>
      <c r="F2952" s="401"/>
      <c r="G2952" s="401" t="n">
        <v>91971</v>
      </c>
      <c r="H2952" s="401" t="s">
        <v>9444</v>
      </c>
      <c r="I2952" s="401" t="s">
        <v>45</v>
      </c>
      <c r="J2952" s="401" t="s">
        <v>6476</v>
      </c>
      <c r="K2952" s="402" t="n">
        <v>86.8</v>
      </c>
      <c r="L2952" s="401" t="s">
        <v>6405</v>
      </c>
    </row>
    <row r="2953" customFormat="false" ht="13.5" hidden="false" customHeight="false" outlineLevel="0" collapsed="false">
      <c r="A2953" s="401" t="s">
        <v>9164</v>
      </c>
      <c r="B2953" s="401" t="s">
        <v>9165</v>
      </c>
      <c r="C2953" s="401" t="s">
        <v>9418</v>
      </c>
      <c r="D2953" s="401" t="s">
        <v>9419</v>
      </c>
      <c r="E2953" s="402"/>
      <c r="F2953" s="401"/>
      <c r="G2953" s="401" t="n">
        <v>91972</v>
      </c>
      <c r="H2953" s="401" t="s">
        <v>9445</v>
      </c>
      <c r="I2953" s="401" t="s">
        <v>45</v>
      </c>
      <c r="J2953" s="401" t="s">
        <v>6476</v>
      </c>
      <c r="K2953" s="402" t="n">
        <v>79.37</v>
      </c>
      <c r="L2953" s="401" t="s">
        <v>6405</v>
      </c>
    </row>
    <row r="2954" customFormat="false" ht="13.5" hidden="false" customHeight="false" outlineLevel="0" collapsed="false">
      <c r="A2954" s="401" t="s">
        <v>9164</v>
      </c>
      <c r="B2954" s="401" t="s">
        <v>9165</v>
      </c>
      <c r="C2954" s="401" t="s">
        <v>9418</v>
      </c>
      <c r="D2954" s="401" t="s">
        <v>9419</v>
      </c>
      <c r="E2954" s="402"/>
      <c r="F2954" s="401"/>
      <c r="G2954" s="401" t="n">
        <v>91973</v>
      </c>
      <c r="H2954" s="401" t="s">
        <v>9446</v>
      </c>
      <c r="I2954" s="401" t="s">
        <v>45</v>
      </c>
      <c r="J2954" s="401" t="s">
        <v>6476</v>
      </c>
      <c r="K2954" s="402" t="n">
        <v>93.17</v>
      </c>
      <c r="L2954" s="401" t="s">
        <v>6405</v>
      </c>
    </row>
    <row r="2955" customFormat="false" ht="13.5" hidden="false" customHeight="false" outlineLevel="0" collapsed="false">
      <c r="A2955" s="401" t="s">
        <v>9164</v>
      </c>
      <c r="B2955" s="401" t="s">
        <v>9165</v>
      </c>
      <c r="C2955" s="401" t="s">
        <v>9418</v>
      </c>
      <c r="D2955" s="401" t="s">
        <v>9419</v>
      </c>
      <c r="E2955" s="402"/>
      <c r="F2955" s="401"/>
      <c r="G2955" s="401" t="n">
        <v>91974</v>
      </c>
      <c r="H2955" s="401" t="s">
        <v>9447</v>
      </c>
      <c r="I2955" s="401" t="s">
        <v>45</v>
      </c>
      <c r="J2955" s="401" t="s">
        <v>6476</v>
      </c>
      <c r="K2955" s="402" t="n">
        <v>66.64</v>
      </c>
      <c r="L2955" s="401" t="s">
        <v>6405</v>
      </c>
    </row>
    <row r="2956" customFormat="false" ht="13.5" hidden="false" customHeight="false" outlineLevel="0" collapsed="false">
      <c r="A2956" s="401" t="s">
        <v>9164</v>
      </c>
      <c r="B2956" s="401" t="s">
        <v>9165</v>
      </c>
      <c r="C2956" s="401" t="s">
        <v>9418</v>
      </c>
      <c r="D2956" s="401" t="s">
        <v>9419</v>
      </c>
      <c r="E2956" s="402"/>
      <c r="F2956" s="401"/>
      <c r="G2956" s="401" t="n">
        <v>91975</v>
      </c>
      <c r="H2956" s="401" t="s">
        <v>9448</v>
      </c>
      <c r="I2956" s="401" t="s">
        <v>45</v>
      </c>
      <c r="J2956" s="401" t="s">
        <v>6476</v>
      </c>
      <c r="K2956" s="402" t="n">
        <v>80.44</v>
      </c>
      <c r="L2956" s="401" t="s">
        <v>6405</v>
      </c>
    </row>
    <row r="2957" customFormat="false" ht="13.5" hidden="false" customHeight="false" outlineLevel="0" collapsed="false">
      <c r="A2957" s="401" t="s">
        <v>9164</v>
      </c>
      <c r="B2957" s="401" t="s">
        <v>9165</v>
      </c>
      <c r="C2957" s="401" t="s">
        <v>9418</v>
      </c>
      <c r="D2957" s="401" t="s">
        <v>9419</v>
      </c>
      <c r="E2957" s="402"/>
      <c r="F2957" s="401"/>
      <c r="G2957" s="401" t="n">
        <v>91976</v>
      </c>
      <c r="H2957" s="401" t="s">
        <v>9449</v>
      </c>
      <c r="I2957" s="401" t="s">
        <v>45</v>
      </c>
      <c r="J2957" s="401" t="s">
        <v>6476</v>
      </c>
      <c r="K2957" s="402" t="n">
        <v>98.51</v>
      </c>
      <c r="L2957" s="401" t="s">
        <v>6405</v>
      </c>
    </row>
    <row r="2958" customFormat="false" ht="13.5" hidden="false" customHeight="false" outlineLevel="0" collapsed="false">
      <c r="A2958" s="401" t="s">
        <v>9164</v>
      </c>
      <c r="B2958" s="401" t="s">
        <v>9165</v>
      </c>
      <c r="C2958" s="401" t="s">
        <v>9418</v>
      </c>
      <c r="D2958" s="401" t="s">
        <v>9419</v>
      </c>
      <c r="E2958" s="402"/>
      <c r="F2958" s="401"/>
      <c r="G2958" s="401" t="n">
        <v>91977</v>
      </c>
      <c r="H2958" s="401" t="s">
        <v>9450</v>
      </c>
      <c r="I2958" s="401" t="s">
        <v>45</v>
      </c>
      <c r="J2958" s="401" t="s">
        <v>6476</v>
      </c>
      <c r="K2958" s="402" t="n">
        <v>112.31</v>
      </c>
      <c r="L2958" s="401" t="s">
        <v>6405</v>
      </c>
    </row>
    <row r="2959" customFormat="false" ht="13.5" hidden="false" customHeight="false" outlineLevel="0" collapsed="false">
      <c r="A2959" s="401" t="s">
        <v>9164</v>
      </c>
      <c r="B2959" s="401" t="s">
        <v>9165</v>
      </c>
      <c r="C2959" s="401" t="s">
        <v>9418</v>
      </c>
      <c r="D2959" s="401" t="s">
        <v>9419</v>
      </c>
      <c r="E2959" s="402"/>
      <c r="F2959" s="401"/>
      <c r="G2959" s="401" t="n">
        <v>91978</v>
      </c>
      <c r="H2959" s="401" t="s">
        <v>9451</v>
      </c>
      <c r="I2959" s="401" t="s">
        <v>45</v>
      </c>
      <c r="J2959" s="401" t="s">
        <v>6476</v>
      </c>
      <c r="K2959" s="402" t="n">
        <v>40.83</v>
      </c>
      <c r="L2959" s="401" t="s">
        <v>6405</v>
      </c>
    </row>
    <row r="2960" customFormat="false" ht="13.5" hidden="false" customHeight="false" outlineLevel="0" collapsed="false">
      <c r="A2960" s="401" t="s">
        <v>9164</v>
      </c>
      <c r="B2960" s="401" t="s">
        <v>9165</v>
      </c>
      <c r="C2960" s="401" t="s">
        <v>9418</v>
      </c>
      <c r="D2960" s="401" t="s">
        <v>9419</v>
      </c>
      <c r="E2960" s="402"/>
      <c r="F2960" s="401"/>
      <c r="G2960" s="401" t="n">
        <v>91979</v>
      </c>
      <c r="H2960" s="401" t="s">
        <v>9452</v>
      </c>
      <c r="I2960" s="401" t="s">
        <v>45</v>
      </c>
      <c r="J2960" s="401" t="s">
        <v>6476</v>
      </c>
      <c r="K2960" s="402" t="n">
        <v>49.35</v>
      </c>
      <c r="L2960" s="401" t="s">
        <v>6405</v>
      </c>
    </row>
    <row r="2961" customFormat="false" ht="13.5" hidden="false" customHeight="false" outlineLevel="0" collapsed="false">
      <c r="A2961" s="401" t="s">
        <v>9164</v>
      </c>
      <c r="B2961" s="401" t="s">
        <v>9165</v>
      </c>
      <c r="C2961" s="401" t="s">
        <v>9418</v>
      </c>
      <c r="D2961" s="401" t="s">
        <v>9419</v>
      </c>
      <c r="E2961" s="402"/>
      <c r="F2961" s="401"/>
      <c r="G2961" s="401" t="n">
        <v>91980</v>
      </c>
      <c r="H2961" s="401" t="s">
        <v>9453</v>
      </c>
      <c r="I2961" s="401" t="s">
        <v>45</v>
      </c>
      <c r="J2961" s="401" t="s">
        <v>6476</v>
      </c>
      <c r="K2961" s="402" t="n">
        <v>39.4</v>
      </c>
      <c r="L2961" s="401" t="s">
        <v>6405</v>
      </c>
    </row>
    <row r="2962" customFormat="false" ht="13.5" hidden="false" customHeight="false" outlineLevel="0" collapsed="false">
      <c r="A2962" s="401" t="s">
        <v>9164</v>
      </c>
      <c r="B2962" s="401" t="s">
        <v>9165</v>
      </c>
      <c r="C2962" s="401" t="s">
        <v>9418</v>
      </c>
      <c r="D2962" s="401" t="s">
        <v>9419</v>
      </c>
      <c r="E2962" s="402"/>
      <c r="F2962" s="401"/>
      <c r="G2962" s="401" t="n">
        <v>91981</v>
      </c>
      <c r="H2962" s="401" t="s">
        <v>9454</v>
      </c>
      <c r="I2962" s="401" t="s">
        <v>45</v>
      </c>
      <c r="J2962" s="401" t="s">
        <v>6476</v>
      </c>
      <c r="K2962" s="402" t="n">
        <v>47.92</v>
      </c>
      <c r="L2962" s="401" t="s">
        <v>6405</v>
      </c>
    </row>
    <row r="2963" customFormat="false" ht="13.5" hidden="false" customHeight="false" outlineLevel="0" collapsed="false">
      <c r="A2963" s="401" t="s">
        <v>9164</v>
      </c>
      <c r="B2963" s="401" t="s">
        <v>9165</v>
      </c>
      <c r="C2963" s="401" t="s">
        <v>9418</v>
      </c>
      <c r="D2963" s="401" t="s">
        <v>9419</v>
      </c>
      <c r="E2963" s="402"/>
      <c r="F2963" s="401"/>
      <c r="G2963" s="401" t="n">
        <v>91982</v>
      </c>
      <c r="H2963" s="401" t="s">
        <v>9455</v>
      </c>
      <c r="I2963" s="401" t="s">
        <v>45</v>
      </c>
      <c r="J2963" s="401" t="s">
        <v>6476</v>
      </c>
      <c r="K2963" s="402" t="n">
        <v>101.27</v>
      </c>
      <c r="L2963" s="401" t="s">
        <v>6405</v>
      </c>
    </row>
    <row r="2964" customFormat="false" ht="13.5" hidden="false" customHeight="false" outlineLevel="0" collapsed="false">
      <c r="A2964" s="401" t="s">
        <v>9164</v>
      </c>
      <c r="B2964" s="401" t="s">
        <v>9165</v>
      </c>
      <c r="C2964" s="401" t="s">
        <v>9418</v>
      </c>
      <c r="D2964" s="401" t="s">
        <v>9419</v>
      </c>
      <c r="E2964" s="402"/>
      <c r="F2964" s="401"/>
      <c r="G2964" s="401" t="n">
        <v>91983</v>
      </c>
      <c r="H2964" s="401" t="s">
        <v>9456</v>
      </c>
      <c r="I2964" s="401" t="s">
        <v>45</v>
      </c>
      <c r="J2964" s="401" t="s">
        <v>6476</v>
      </c>
      <c r="K2964" s="402" t="n">
        <v>109.79</v>
      </c>
      <c r="L2964" s="401" t="s">
        <v>6405</v>
      </c>
    </row>
    <row r="2965" customFormat="false" ht="13.5" hidden="false" customHeight="false" outlineLevel="0" collapsed="false">
      <c r="A2965" s="401" t="s">
        <v>9164</v>
      </c>
      <c r="B2965" s="401" t="s">
        <v>9165</v>
      </c>
      <c r="C2965" s="401" t="s">
        <v>9418</v>
      </c>
      <c r="D2965" s="401" t="s">
        <v>9419</v>
      </c>
      <c r="E2965" s="402"/>
      <c r="F2965" s="401"/>
      <c r="G2965" s="401" t="n">
        <v>91984</v>
      </c>
      <c r="H2965" s="401" t="s">
        <v>9457</v>
      </c>
      <c r="I2965" s="401" t="s">
        <v>45</v>
      </c>
      <c r="J2965" s="401" t="s">
        <v>6476</v>
      </c>
      <c r="K2965" s="402" t="n">
        <v>17.37</v>
      </c>
      <c r="L2965" s="401" t="s">
        <v>6405</v>
      </c>
    </row>
    <row r="2966" customFormat="false" ht="13.5" hidden="false" customHeight="false" outlineLevel="0" collapsed="false">
      <c r="A2966" s="401" t="s">
        <v>9164</v>
      </c>
      <c r="B2966" s="401" t="s">
        <v>9165</v>
      </c>
      <c r="C2966" s="401" t="s">
        <v>9418</v>
      </c>
      <c r="D2966" s="401" t="s">
        <v>9419</v>
      </c>
      <c r="E2966" s="402"/>
      <c r="F2966" s="401"/>
      <c r="G2966" s="401" t="n">
        <v>91985</v>
      </c>
      <c r="H2966" s="401" t="s">
        <v>9458</v>
      </c>
      <c r="I2966" s="401" t="s">
        <v>45</v>
      </c>
      <c r="J2966" s="401" t="s">
        <v>6476</v>
      </c>
      <c r="K2966" s="402" t="n">
        <v>25.89</v>
      </c>
      <c r="L2966" s="401" t="s">
        <v>6405</v>
      </c>
    </row>
    <row r="2967" customFormat="false" ht="13.5" hidden="false" customHeight="false" outlineLevel="0" collapsed="false">
      <c r="A2967" s="401" t="s">
        <v>9164</v>
      </c>
      <c r="B2967" s="401" t="s">
        <v>9165</v>
      </c>
      <c r="C2967" s="401" t="s">
        <v>9418</v>
      </c>
      <c r="D2967" s="401" t="s">
        <v>9419</v>
      </c>
      <c r="E2967" s="402"/>
      <c r="F2967" s="401"/>
      <c r="G2967" s="401" t="n">
        <v>91986</v>
      </c>
      <c r="H2967" s="401" t="s">
        <v>9459</v>
      </c>
      <c r="I2967" s="401" t="s">
        <v>45</v>
      </c>
      <c r="J2967" s="401" t="s">
        <v>6476</v>
      </c>
      <c r="K2967" s="402" t="n">
        <v>38.3</v>
      </c>
      <c r="L2967" s="401" t="s">
        <v>6405</v>
      </c>
    </row>
    <row r="2968" customFormat="false" ht="13.5" hidden="false" customHeight="false" outlineLevel="0" collapsed="false">
      <c r="A2968" s="401" t="s">
        <v>9164</v>
      </c>
      <c r="B2968" s="401" t="s">
        <v>9165</v>
      </c>
      <c r="C2968" s="401" t="s">
        <v>9418</v>
      </c>
      <c r="D2968" s="401" t="s">
        <v>9419</v>
      </c>
      <c r="E2968" s="402"/>
      <c r="F2968" s="401"/>
      <c r="G2968" s="401" t="n">
        <v>91987</v>
      </c>
      <c r="H2968" s="401" t="s">
        <v>9460</v>
      </c>
      <c r="I2968" s="401" t="s">
        <v>45</v>
      </c>
      <c r="J2968" s="401" t="s">
        <v>6476</v>
      </c>
      <c r="K2968" s="402" t="n">
        <v>46.82</v>
      </c>
      <c r="L2968" s="401" t="s">
        <v>6405</v>
      </c>
    </row>
    <row r="2969" customFormat="false" ht="13.5" hidden="false" customHeight="false" outlineLevel="0" collapsed="false">
      <c r="A2969" s="401" t="s">
        <v>9164</v>
      </c>
      <c r="B2969" s="401" t="s">
        <v>9165</v>
      </c>
      <c r="C2969" s="401" t="s">
        <v>9418</v>
      </c>
      <c r="D2969" s="401" t="s">
        <v>9419</v>
      </c>
      <c r="E2969" s="402"/>
      <c r="F2969" s="401"/>
      <c r="G2969" s="401" t="n">
        <v>91988</v>
      </c>
      <c r="H2969" s="401" t="s">
        <v>9461</v>
      </c>
      <c r="I2969" s="401" t="s">
        <v>45</v>
      </c>
      <c r="J2969" s="401" t="s">
        <v>6476</v>
      </c>
      <c r="K2969" s="402" t="n">
        <v>22.17</v>
      </c>
      <c r="L2969" s="401" t="s">
        <v>6405</v>
      </c>
    </row>
    <row r="2970" customFormat="false" ht="13.5" hidden="false" customHeight="false" outlineLevel="0" collapsed="false">
      <c r="A2970" s="401" t="s">
        <v>9164</v>
      </c>
      <c r="B2970" s="401" t="s">
        <v>9165</v>
      </c>
      <c r="C2970" s="401" t="s">
        <v>9418</v>
      </c>
      <c r="D2970" s="401" t="s">
        <v>9419</v>
      </c>
      <c r="E2970" s="402"/>
      <c r="F2970" s="401"/>
      <c r="G2970" s="401" t="n">
        <v>91989</v>
      </c>
      <c r="H2970" s="401" t="s">
        <v>9462</v>
      </c>
      <c r="I2970" s="401" t="s">
        <v>45</v>
      </c>
      <c r="J2970" s="401" t="s">
        <v>6476</v>
      </c>
      <c r="K2970" s="402" t="n">
        <v>30.69</v>
      </c>
      <c r="L2970" s="401" t="s">
        <v>6405</v>
      </c>
    </row>
    <row r="2971" customFormat="false" ht="13.5" hidden="false" customHeight="false" outlineLevel="0" collapsed="false">
      <c r="A2971" s="401" t="s">
        <v>9164</v>
      </c>
      <c r="B2971" s="401" t="s">
        <v>9165</v>
      </c>
      <c r="C2971" s="401" t="s">
        <v>9418</v>
      </c>
      <c r="D2971" s="401" t="s">
        <v>9419</v>
      </c>
      <c r="E2971" s="402"/>
      <c r="F2971" s="401"/>
      <c r="G2971" s="401" t="n">
        <v>91990</v>
      </c>
      <c r="H2971" s="401" t="s">
        <v>9463</v>
      </c>
      <c r="I2971" s="401" t="s">
        <v>45</v>
      </c>
      <c r="J2971" s="401" t="s">
        <v>6476</v>
      </c>
      <c r="K2971" s="402" t="n">
        <v>32.52</v>
      </c>
      <c r="L2971" s="401" t="s">
        <v>6405</v>
      </c>
    </row>
    <row r="2972" customFormat="false" ht="13.5" hidden="false" customHeight="false" outlineLevel="0" collapsed="false">
      <c r="A2972" s="401" t="s">
        <v>9164</v>
      </c>
      <c r="B2972" s="401" t="s">
        <v>9165</v>
      </c>
      <c r="C2972" s="401" t="s">
        <v>9418</v>
      </c>
      <c r="D2972" s="401" t="s">
        <v>9419</v>
      </c>
      <c r="E2972" s="402"/>
      <c r="F2972" s="401"/>
      <c r="G2972" s="401" t="n">
        <v>91991</v>
      </c>
      <c r="H2972" s="401" t="s">
        <v>9464</v>
      </c>
      <c r="I2972" s="401" t="s">
        <v>45</v>
      </c>
      <c r="J2972" s="401" t="s">
        <v>6476</v>
      </c>
      <c r="K2972" s="402" t="n">
        <v>35.12</v>
      </c>
      <c r="L2972" s="401" t="s">
        <v>6405</v>
      </c>
    </row>
    <row r="2973" customFormat="false" ht="13.5" hidden="false" customHeight="false" outlineLevel="0" collapsed="false">
      <c r="A2973" s="401" t="s">
        <v>9164</v>
      </c>
      <c r="B2973" s="401" t="s">
        <v>9165</v>
      </c>
      <c r="C2973" s="401" t="s">
        <v>9418</v>
      </c>
      <c r="D2973" s="401" t="s">
        <v>9419</v>
      </c>
      <c r="E2973" s="402"/>
      <c r="F2973" s="401"/>
      <c r="G2973" s="401" t="n">
        <v>91992</v>
      </c>
      <c r="H2973" s="401" t="s">
        <v>9465</v>
      </c>
      <c r="I2973" s="401" t="s">
        <v>45</v>
      </c>
      <c r="J2973" s="401" t="s">
        <v>6476</v>
      </c>
      <c r="K2973" s="402" t="n">
        <v>41.04</v>
      </c>
      <c r="L2973" s="401" t="s">
        <v>6405</v>
      </c>
    </row>
    <row r="2974" customFormat="false" ht="13.5" hidden="false" customHeight="false" outlineLevel="0" collapsed="false">
      <c r="A2974" s="401" t="s">
        <v>9164</v>
      </c>
      <c r="B2974" s="401" t="s">
        <v>9165</v>
      </c>
      <c r="C2974" s="401" t="s">
        <v>9418</v>
      </c>
      <c r="D2974" s="401" t="s">
        <v>9419</v>
      </c>
      <c r="E2974" s="402"/>
      <c r="F2974" s="401"/>
      <c r="G2974" s="401" t="n">
        <v>91993</v>
      </c>
      <c r="H2974" s="401" t="s">
        <v>9466</v>
      </c>
      <c r="I2974" s="401" t="s">
        <v>45</v>
      </c>
      <c r="J2974" s="401" t="s">
        <v>6476</v>
      </c>
      <c r="K2974" s="402" t="n">
        <v>43.64</v>
      </c>
      <c r="L2974" s="401" t="s">
        <v>6405</v>
      </c>
    </row>
    <row r="2975" customFormat="false" ht="13.5" hidden="false" customHeight="false" outlineLevel="0" collapsed="false">
      <c r="A2975" s="401" t="s">
        <v>9164</v>
      </c>
      <c r="B2975" s="401" t="s">
        <v>9165</v>
      </c>
      <c r="C2975" s="401" t="s">
        <v>9418</v>
      </c>
      <c r="D2975" s="401" t="s">
        <v>9419</v>
      </c>
      <c r="E2975" s="402"/>
      <c r="F2975" s="401"/>
      <c r="G2975" s="401" t="n">
        <v>91994</v>
      </c>
      <c r="H2975" s="401" t="s">
        <v>584</v>
      </c>
      <c r="I2975" s="401" t="s">
        <v>45</v>
      </c>
      <c r="J2975" s="401" t="s">
        <v>6476</v>
      </c>
      <c r="K2975" s="402" t="n">
        <v>23.71</v>
      </c>
      <c r="L2975" s="401" t="s">
        <v>6405</v>
      </c>
    </row>
    <row r="2976" customFormat="false" ht="13.5" hidden="false" customHeight="false" outlineLevel="0" collapsed="false">
      <c r="A2976" s="401" t="s">
        <v>9164</v>
      </c>
      <c r="B2976" s="401" t="s">
        <v>9165</v>
      </c>
      <c r="C2976" s="401" t="s">
        <v>9418</v>
      </c>
      <c r="D2976" s="401" t="s">
        <v>9419</v>
      </c>
      <c r="E2976" s="402"/>
      <c r="F2976" s="401"/>
      <c r="G2976" s="401" t="n">
        <v>91995</v>
      </c>
      <c r="H2976" s="401" t="s">
        <v>586</v>
      </c>
      <c r="I2976" s="401" t="s">
        <v>45</v>
      </c>
      <c r="J2976" s="401" t="s">
        <v>6476</v>
      </c>
      <c r="K2976" s="402" t="n">
        <v>26.31</v>
      </c>
      <c r="L2976" s="401" t="s">
        <v>6405</v>
      </c>
    </row>
    <row r="2977" customFormat="false" ht="13.5" hidden="false" customHeight="false" outlineLevel="0" collapsed="false">
      <c r="A2977" s="401" t="s">
        <v>9164</v>
      </c>
      <c r="B2977" s="401" t="s">
        <v>9165</v>
      </c>
      <c r="C2977" s="401" t="s">
        <v>9418</v>
      </c>
      <c r="D2977" s="401" t="s">
        <v>9419</v>
      </c>
      <c r="E2977" s="402"/>
      <c r="F2977" s="401"/>
      <c r="G2977" s="401" t="n">
        <v>91996</v>
      </c>
      <c r="H2977" s="401" t="s">
        <v>9467</v>
      </c>
      <c r="I2977" s="401" t="s">
        <v>45</v>
      </c>
      <c r="J2977" s="401" t="s">
        <v>6476</v>
      </c>
      <c r="K2977" s="402" t="n">
        <v>32.23</v>
      </c>
      <c r="L2977" s="401" t="s">
        <v>6405</v>
      </c>
    </row>
    <row r="2978" customFormat="false" ht="13.5" hidden="false" customHeight="false" outlineLevel="0" collapsed="false">
      <c r="A2978" s="401" t="s">
        <v>9164</v>
      </c>
      <c r="B2978" s="401" t="s">
        <v>9165</v>
      </c>
      <c r="C2978" s="401" t="s">
        <v>9418</v>
      </c>
      <c r="D2978" s="401" t="s">
        <v>9419</v>
      </c>
      <c r="E2978" s="402"/>
      <c r="F2978" s="401"/>
      <c r="G2978" s="401" t="n">
        <v>91997</v>
      </c>
      <c r="H2978" s="401" t="s">
        <v>9468</v>
      </c>
      <c r="I2978" s="401" t="s">
        <v>45</v>
      </c>
      <c r="J2978" s="401" t="s">
        <v>6476</v>
      </c>
      <c r="K2978" s="402" t="n">
        <v>34.83</v>
      </c>
      <c r="L2978" s="401" t="s">
        <v>6405</v>
      </c>
    </row>
    <row r="2979" customFormat="false" ht="13.5" hidden="false" customHeight="false" outlineLevel="0" collapsed="false">
      <c r="A2979" s="401" t="s">
        <v>9164</v>
      </c>
      <c r="B2979" s="401" t="s">
        <v>9165</v>
      </c>
      <c r="C2979" s="401" t="s">
        <v>9418</v>
      </c>
      <c r="D2979" s="401" t="s">
        <v>9419</v>
      </c>
      <c r="E2979" s="402"/>
      <c r="F2979" s="401"/>
      <c r="G2979" s="401" t="n">
        <v>91998</v>
      </c>
      <c r="H2979" s="401" t="s">
        <v>9469</v>
      </c>
      <c r="I2979" s="401" t="s">
        <v>45</v>
      </c>
      <c r="J2979" s="401" t="s">
        <v>6476</v>
      </c>
      <c r="K2979" s="402" t="n">
        <v>20.29</v>
      </c>
      <c r="L2979" s="401" t="s">
        <v>6405</v>
      </c>
    </row>
    <row r="2980" customFormat="false" ht="13.5" hidden="false" customHeight="false" outlineLevel="0" collapsed="false">
      <c r="A2980" s="401" t="s">
        <v>9164</v>
      </c>
      <c r="B2980" s="401" t="s">
        <v>9165</v>
      </c>
      <c r="C2980" s="401" t="s">
        <v>9418</v>
      </c>
      <c r="D2980" s="401" t="s">
        <v>9419</v>
      </c>
      <c r="E2980" s="402"/>
      <c r="F2980" s="401"/>
      <c r="G2980" s="401" t="n">
        <v>91999</v>
      </c>
      <c r="H2980" s="401" t="s">
        <v>9470</v>
      </c>
      <c r="I2980" s="401" t="s">
        <v>45</v>
      </c>
      <c r="J2980" s="401" t="s">
        <v>6476</v>
      </c>
      <c r="K2980" s="402" t="n">
        <v>22.89</v>
      </c>
      <c r="L2980" s="401" t="s">
        <v>6405</v>
      </c>
    </row>
    <row r="2981" customFormat="false" ht="13.5" hidden="false" customHeight="false" outlineLevel="0" collapsed="false">
      <c r="A2981" s="401" t="s">
        <v>9164</v>
      </c>
      <c r="B2981" s="401" t="s">
        <v>9165</v>
      </c>
      <c r="C2981" s="401" t="s">
        <v>9418</v>
      </c>
      <c r="D2981" s="401" t="s">
        <v>9419</v>
      </c>
      <c r="E2981" s="402"/>
      <c r="F2981" s="401"/>
      <c r="G2981" s="401" t="n">
        <v>92000</v>
      </c>
      <c r="H2981" s="401" t="s">
        <v>9471</v>
      </c>
      <c r="I2981" s="401" t="s">
        <v>45</v>
      </c>
      <c r="J2981" s="401" t="s">
        <v>6476</v>
      </c>
      <c r="K2981" s="402" t="n">
        <v>28.81</v>
      </c>
      <c r="L2981" s="401" t="s">
        <v>6405</v>
      </c>
    </row>
    <row r="2982" customFormat="false" ht="13.5" hidden="false" customHeight="false" outlineLevel="0" collapsed="false">
      <c r="A2982" s="401" t="s">
        <v>9164</v>
      </c>
      <c r="B2982" s="401" t="s">
        <v>9165</v>
      </c>
      <c r="C2982" s="401" t="s">
        <v>9418</v>
      </c>
      <c r="D2982" s="401" t="s">
        <v>9419</v>
      </c>
      <c r="E2982" s="402"/>
      <c r="F2982" s="401"/>
      <c r="G2982" s="401" t="n">
        <v>92001</v>
      </c>
      <c r="H2982" s="401" t="s">
        <v>9472</v>
      </c>
      <c r="I2982" s="401" t="s">
        <v>45</v>
      </c>
      <c r="J2982" s="401" t="s">
        <v>6476</v>
      </c>
      <c r="K2982" s="402" t="n">
        <v>31.41</v>
      </c>
      <c r="L2982" s="401" t="s">
        <v>6405</v>
      </c>
    </row>
    <row r="2983" customFormat="false" ht="13.5" hidden="false" customHeight="false" outlineLevel="0" collapsed="false">
      <c r="A2983" s="401" t="s">
        <v>9164</v>
      </c>
      <c r="B2983" s="401" t="s">
        <v>9165</v>
      </c>
      <c r="C2983" s="401" t="s">
        <v>9418</v>
      </c>
      <c r="D2983" s="401" t="s">
        <v>9419</v>
      </c>
      <c r="E2983" s="402"/>
      <c r="F2983" s="401"/>
      <c r="G2983" s="401" t="n">
        <v>92002</v>
      </c>
      <c r="H2983" s="401" t="s">
        <v>9473</v>
      </c>
      <c r="I2983" s="401" t="s">
        <v>45</v>
      </c>
      <c r="J2983" s="401" t="s">
        <v>6476</v>
      </c>
      <c r="K2983" s="402" t="n">
        <v>44.56</v>
      </c>
      <c r="L2983" s="401" t="s">
        <v>6405</v>
      </c>
    </row>
    <row r="2984" customFormat="false" ht="13.5" hidden="false" customHeight="false" outlineLevel="0" collapsed="false">
      <c r="A2984" s="401" t="s">
        <v>9164</v>
      </c>
      <c r="B2984" s="401" t="s">
        <v>9165</v>
      </c>
      <c r="C2984" s="401" t="s">
        <v>9418</v>
      </c>
      <c r="D2984" s="401" t="s">
        <v>9419</v>
      </c>
      <c r="E2984" s="402"/>
      <c r="F2984" s="401"/>
      <c r="G2984" s="401" t="n">
        <v>92003</v>
      </c>
      <c r="H2984" s="401" t="s">
        <v>9474</v>
      </c>
      <c r="I2984" s="401" t="s">
        <v>45</v>
      </c>
      <c r="J2984" s="401" t="s">
        <v>6476</v>
      </c>
      <c r="K2984" s="402" t="n">
        <v>49.76</v>
      </c>
      <c r="L2984" s="401" t="s">
        <v>6405</v>
      </c>
    </row>
    <row r="2985" customFormat="false" ht="13.5" hidden="false" customHeight="false" outlineLevel="0" collapsed="false">
      <c r="A2985" s="401" t="s">
        <v>9164</v>
      </c>
      <c r="B2985" s="401" t="s">
        <v>9165</v>
      </c>
      <c r="C2985" s="401" t="s">
        <v>9418</v>
      </c>
      <c r="D2985" s="401" t="s">
        <v>9419</v>
      </c>
      <c r="E2985" s="402"/>
      <c r="F2985" s="401"/>
      <c r="G2985" s="401" t="n">
        <v>92004</v>
      </c>
      <c r="H2985" s="401" t="s">
        <v>9475</v>
      </c>
      <c r="I2985" s="401" t="s">
        <v>45</v>
      </c>
      <c r="J2985" s="401" t="s">
        <v>6476</v>
      </c>
      <c r="K2985" s="402" t="n">
        <v>53.08</v>
      </c>
      <c r="L2985" s="401" t="s">
        <v>6405</v>
      </c>
    </row>
    <row r="2986" customFormat="false" ht="13.5" hidden="false" customHeight="false" outlineLevel="0" collapsed="false">
      <c r="A2986" s="401" t="s">
        <v>9164</v>
      </c>
      <c r="B2986" s="401" t="s">
        <v>9165</v>
      </c>
      <c r="C2986" s="401" t="s">
        <v>9418</v>
      </c>
      <c r="D2986" s="401" t="s">
        <v>9419</v>
      </c>
      <c r="E2986" s="402"/>
      <c r="F2986" s="401"/>
      <c r="G2986" s="401" t="n">
        <v>92005</v>
      </c>
      <c r="H2986" s="401" t="s">
        <v>9476</v>
      </c>
      <c r="I2986" s="401" t="s">
        <v>45</v>
      </c>
      <c r="J2986" s="401" t="s">
        <v>6476</v>
      </c>
      <c r="K2986" s="402" t="n">
        <v>58.28</v>
      </c>
      <c r="L2986" s="401" t="s">
        <v>6405</v>
      </c>
    </row>
    <row r="2987" customFormat="false" ht="13.5" hidden="false" customHeight="false" outlineLevel="0" collapsed="false">
      <c r="A2987" s="401" t="s">
        <v>9164</v>
      </c>
      <c r="B2987" s="401" t="s">
        <v>9165</v>
      </c>
      <c r="C2987" s="401" t="s">
        <v>9418</v>
      </c>
      <c r="D2987" s="401" t="s">
        <v>9419</v>
      </c>
      <c r="E2987" s="402"/>
      <c r="F2987" s="401"/>
      <c r="G2987" s="401" t="n">
        <v>92006</v>
      </c>
      <c r="H2987" s="401" t="s">
        <v>9477</v>
      </c>
      <c r="I2987" s="401" t="s">
        <v>45</v>
      </c>
      <c r="J2987" s="401" t="s">
        <v>6476</v>
      </c>
      <c r="K2987" s="402" t="n">
        <v>37.71</v>
      </c>
      <c r="L2987" s="401" t="s">
        <v>6405</v>
      </c>
    </row>
    <row r="2988" customFormat="false" ht="13.5" hidden="false" customHeight="false" outlineLevel="0" collapsed="false">
      <c r="A2988" s="401" t="s">
        <v>9164</v>
      </c>
      <c r="B2988" s="401" t="s">
        <v>9165</v>
      </c>
      <c r="C2988" s="401" t="s">
        <v>9418</v>
      </c>
      <c r="D2988" s="401" t="s">
        <v>9419</v>
      </c>
      <c r="E2988" s="402"/>
      <c r="F2988" s="401"/>
      <c r="G2988" s="401" t="n">
        <v>92007</v>
      </c>
      <c r="H2988" s="401" t="s">
        <v>9478</v>
      </c>
      <c r="I2988" s="401" t="s">
        <v>45</v>
      </c>
      <c r="J2988" s="401" t="s">
        <v>6476</v>
      </c>
      <c r="K2988" s="402" t="n">
        <v>42.91</v>
      </c>
      <c r="L2988" s="401" t="s">
        <v>6405</v>
      </c>
    </row>
    <row r="2989" customFormat="false" ht="13.5" hidden="false" customHeight="false" outlineLevel="0" collapsed="false">
      <c r="A2989" s="401" t="s">
        <v>9164</v>
      </c>
      <c r="B2989" s="401" t="s">
        <v>9165</v>
      </c>
      <c r="C2989" s="401" t="s">
        <v>9418</v>
      </c>
      <c r="D2989" s="401" t="s">
        <v>9419</v>
      </c>
      <c r="E2989" s="402"/>
      <c r="F2989" s="401"/>
      <c r="G2989" s="401" t="n">
        <v>92008</v>
      </c>
      <c r="H2989" s="401" t="s">
        <v>9479</v>
      </c>
      <c r="I2989" s="401" t="s">
        <v>45</v>
      </c>
      <c r="J2989" s="401" t="s">
        <v>6476</v>
      </c>
      <c r="K2989" s="402" t="n">
        <v>46.23</v>
      </c>
      <c r="L2989" s="401" t="s">
        <v>6405</v>
      </c>
    </row>
    <row r="2990" customFormat="false" ht="13.5" hidden="false" customHeight="false" outlineLevel="0" collapsed="false">
      <c r="A2990" s="401" t="s">
        <v>9164</v>
      </c>
      <c r="B2990" s="401" t="s">
        <v>9165</v>
      </c>
      <c r="C2990" s="401" t="s">
        <v>9418</v>
      </c>
      <c r="D2990" s="401" t="s">
        <v>9419</v>
      </c>
      <c r="E2990" s="402"/>
      <c r="F2990" s="401"/>
      <c r="G2990" s="401" t="n">
        <v>92009</v>
      </c>
      <c r="H2990" s="401" t="s">
        <v>9480</v>
      </c>
      <c r="I2990" s="401" t="s">
        <v>45</v>
      </c>
      <c r="J2990" s="401" t="s">
        <v>6476</v>
      </c>
      <c r="K2990" s="402" t="n">
        <v>51.43</v>
      </c>
      <c r="L2990" s="401" t="s">
        <v>6405</v>
      </c>
    </row>
    <row r="2991" customFormat="false" ht="13.5" hidden="false" customHeight="false" outlineLevel="0" collapsed="false">
      <c r="A2991" s="401" t="s">
        <v>9164</v>
      </c>
      <c r="B2991" s="401" t="s">
        <v>9165</v>
      </c>
      <c r="C2991" s="401" t="s">
        <v>9418</v>
      </c>
      <c r="D2991" s="401" t="s">
        <v>9419</v>
      </c>
      <c r="E2991" s="402"/>
      <c r="F2991" s="401"/>
      <c r="G2991" s="401" t="n">
        <v>92010</v>
      </c>
      <c r="H2991" s="401" t="s">
        <v>9481</v>
      </c>
      <c r="I2991" s="401" t="s">
        <v>45</v>
      </c>
      <c r="J2991" s="401" t="s">
        <v>6476</v>
      </c>
      <c r="K2991" s="402" t="n">
        <v>65.41</v>
      </c>
      <c r="L2991" s="401" t="s">
        <v>6405</v>
      </c>
    </row>
    <row r="2992" customFormat="false" ht="13.5" hidden="false" customHeight="false" outlineLevel="0" collapsed="false">
      <c r="A2992" s="401" t="s">
        <v>9164</v>
      </c>
      <c r="B2992" s="401" t="s">
        <v>9165</v>
      </c>
      <c r="C2992" s="401" t="s">
        <v>9418</v>
      </c>
      <c r="D2992" s="401" t="s">
        <v>9419</v>
      </c>
      <c r="E2992" s="402"/>
      <c r="F2992" s="401"/>
      <c r="G2992" s="401" t="n">
        <v>92011</v>
      </c>
      <c r="H2992" s="401" t="s">
        <v>9482</v>
      </c>
      <c r="I2992" s="401" t="s">
        <v>45</v>
      </c>
      <c r="J2992" s="401" t="s">
        <v>6476</v>
      </c>
      <c r="K2992" s="402" t="n">
        <v>73.21</v>
      </c>
      <c r="L2992" s="401" t="s">
        <v>6405</v>
      </c>
    </row>
    <row r="2993" customFormat="false" ht="13.5" hidden="false" customHeight="false" outlineLevel="0" collapsed="false">
      <c r="A2993" s="401" t="s">
        <v>9164</v>
      </c>
      <c r="B2993" s="401" t="s">
        <v>9165</v>
      </c>
      <c r="C2993" s="401" t="s">
        <v>9418</v>
      </c>
      <c r="D2993" s="401" t="s">
        <v>9419</v>
      </c>
      <c r="E2993" s="402"/>
      <c r="F2993" s="401"/>
      <c r="G2993" s="401" t="n">
        <v>92012</v>
      </c>
      <c r="H2993" s="401" t="s">
        <v>9483</v>
      </c>
      <c r="I2993" s="401" t="s">
        <v>45</v>
      </c>
      <c r="J2993" s="401" t="s">
        <v>6476</v>
      </c>
      <c r="K2993" s="402" t="n">
        <v>73.93</v>
      </c>
      <c r="L2993" s="401" t="s">
        <v>6405</v>
      </c>
    </row>
    <row r="2994" customFormat="false" ht="13.5" hidden="false" customHeight="false" outlineLevel="0" collapsed="false">
      <c r="A2994" s="401" t="s">
        <v>9164</v>
      </c>
      <c r="B2994" s="401" t="s">
        <v>9165</v>
      </c>
      <c r="C2994" s="401" t="s">
        <v>9418</v>
      </c>
      <c r="D2994" s="401" t="s">
        <v>9419</v>
      </c>
      <c r="E2994" s="402"/>
      <c r="F2994" s="401"/>
      <c r="G2994" s="401" t="n">
        <v>92013</v>
      </c>
      <c r="H2994" s="401" t="s">
        <v>9484</v>
      </c>
      <c r="I2994" s="401" t="s">
        <v>45</v>
      </c>
      <c r="J2994" s="401" t="s">
        <v>6476</v>
      </c>
      <c r="K2994" s="402" t="n">
        <v>81.73</v>
      </c>
      <c r="L2994" s="401" t="s">
        <v>6405</v>
      </c>
    </row>
    <row r="2995" customFormat="false" ht="13.5" hidden="false" customHeight="false" outlineLevel="0" collapsed="false">
      <c r="A2995" s="401" t="s">
        <v>9164</v>
      </c>
      <c r="B2995" s="401" t="s">
        <v>9165</v>
      </c>
      <c r="C2995" s="401" t="s">
        <v>9418</v>
      </c>
      <c r="D2995" s="401" t="s">
        <v>9419</v>
      </c>
      <c r="E2995" s="402"/>
      <c r="F2995" s="401"/>
      <c r="G2995" s="401" t="n">
        <v>92014</v>
      </c>
      <c r="H2995" s="401" t="s">
        <v>9485</v>
      </c>
      <c r="I2995" s="401" t="s">
        <v>45</v>
      </c>
      <c r="J2995" s="401" t="s">
        <v>6476</v>
      </c>
      <c r="K2995" s="402" t="n">
        <v>55.15</v>
      </c>
      <c r="L2995" s="401" t="s">
        <v>6405</v>
      </c>
    </row>
    <row r="2996" customFormat="false" ht="13.5" hidden="false" customHeight="false" outlineLevel="0" collapsed="false">
      <c r="A2996" s="401" t="s">
        <v>9164</v>
      </c>
      <c r="B2996" s="401" t="s">
        <v>9165</v>
      </c>
      <c r="C2996" s="401" t="s">
        <v>9418</v>
      </c>
      <c r="D2996" s="401" t="s">
        <v>9419</v>
      </c>
      <c r="E2996" s="402"/>
      <c r="F2996" s="401"/>
      <c r="G2996" s="401" t="n">
        <v>92015</v>
      </c>
      <c r="H2996" s="401" t="s">
        <v>9486</v>
      </c>
      <c r="I2996" s="401" t="s">
        <v>45</v>
      </c>
      <c r="J2996" s="401" t="s">
        <v>6476</v>
      </c>
      <c r="K2996" s="402" t="n">
        <v>62.95</v>
      </c>
      <c r="L2996" s="401" t="s">
        <v>6405</v>
      </c>
    </row>
    <row r="2997" customFormat="false" ht="13.5" hidden="false" customHeight="false" outlineLevel="0" collapsed="false">
      <c r="A2997" s="401" t="s">
        <v>9164</v>
      </c>
      <c r="B2997" s="401" t="s">
        <v>9165</v>
      </c>
      <c r="C2997" s="401" t="s">
        <v>9418</v>
      </c>
      <c r="D2997" s="401" t="s">
        <v>9419</v>
      </c>
      <c r="E2997" s="402"/>
      <c r="F2997" s="401"/>
      <c r="G2997" s="401" t="n">
        <v>92016</v>
      </c>
      <c r="H2997" s="401" t="s">
        <v>9487</v>
      </c>
      <c r="I2997" s="401" t="s">
        <v>45</v>
      </c>
      <c r="J2997" s="401" t="s">
        <v>6476</v>
      </c>
      <c r="K2997" s="402" t="n">
        <v>63.67</v>
      </c>
      <c r="L2997" s="401" t="s">
        <v>6405</v>
      </c>
    </row>
    <row r="2998" customFormat="false" ht="13.5" hidden="false" customHeight="false" outlineLevel="0" collapsed="false">
      <c r="A2998" s="401" t="s">
        <v>9164</v>
      </c>
      <c r="B2998" s="401" t="s">
        <v>9165</v>
      </c>
      <c r="C2998" s="401" t="s">
        <v>9418</v>
      </c>
      <c r="D2998" s="401" t="s">
        <v>9419</v>
      </c>
      <c r="E2998" s="402"/>
      <c r="F2998" s="401"/>
      <c r="G2998" s="401" t="n">
        <v>92017</v>
      </c>
      <c r="H2998" s="401" t="s">
        <v>9488</v>
      </c>
      <c r="I2998" s="401" t="s">
        <v>45</v>
      </c>
      <c r="J2998" s="401" t="s">
        <v>6476</v>
      </c>
      <c r="K2998" s="402" t="n">
        <v>71.47</v>
      </c>
      <c r="L2998" s="401" t="s">
        <v>6405</v>
      </c>
    </row>
    <row r="2999" customFormat="false" ht="13.5" hidden="false" customHeight="false" outlineLevel="0" collapsed="false">
      <c r="A2999" s="401" t="s">
        <v>9164</v>
      </c>
      <c r="B2999" s="401" t="s">
        <v>9165</v>
      </c>
      <c r="C2999" s="401" t="s">
        <v>9418</v>
      </c>
      <c r="D2999" s="401" t="s">
        <v>9419</v>
      </c>
      <c r="E2999" s="402"/>
      <c r="F2999" s="401"/>
      <c r="G2999" s="401" t="n">
        <v>92018</v>
      </c>
      <c r="H2999" s="401" t="s">
        <v>9489</v>
      </c>
      <c r="I2999" s="401" t="s">
        <v>45</v>
      </c>
      <c r="J2999" s="401" t="s">
        <v>6476</v>
      </c>
      <c r="K2999" s="402" t="n">
        <v>73.04</v>
      </c>
      <c r="L2999" s="401" t="s">
        <v>6405</v>
      </c>
    </row>
    <row r="3000" customFormat="false" ht="13.5" hidden="false" customHeight="false" outlineLevel="0" collapsed="false">
      <c r="A3000" s="401" t="s">
        <v>9164</v>
      </c>
      <c r="B3000" s="401" t="s">
        <v>9165</v>
      </c>
      <c r="C3000" s="401" t="s">
        <v>9418</v>
      </c>
      <c r="D3000" s="401" t="s">
        <v>9419</v>
      </c>
      <c r="E3000" s="402"/>
      <c r="F3000" s="401"/>
      <c r="G3000" s="401" t="n">
        <v>92019</v>
      </c>
      <c r="H3000" s="401" t="s">
        <v>9490</v>
      </c>
      <c r="I3000" s="401" t="s">
        <v>45</v>
      </c>
      <c r="J3000" s="401" t="s">
        <v>6476</v>
      </c>
      <c r="K3000" s="402" t="n">
        <v>86.84</v>
      </c>
      <c r="L3000" s="401" t="s">
        <v>6405</v>
      </c>
    </row>
    <row r="3001" customFormat="false" ht="13.5" hidden="false" customHeight="false" outlineLevel="0" collapsed="false">
      <c r="A3001" s="401" t="s">
        <v>9164</v>
      </c>
      <c r="B3001" s="401" t="s">
        <v>9165</v>
      </c>
      <c r="C3001" s="401" t="s">
        <v>9418</v>
      </c>
      <c r="D3001" s="401" t="s">
        <v>9419</v>
      </c>
      <c r="E3001" s="402"/>
      <c r="F3001" s="401"/>
      <c r="G3001" s="401" t="n">
        <v>92020</v>
      </c>
      <c r="H3001" s="401" t="s">
        <v>9491</v>
      </c>
      <c r="I3001" s="401" t="s">
        <v>45</v>
      </c>
      <c r="J3001" s="401" t="s">
        <v>6476</v>
      </c>
      <c r="K3001" s="402" t="n">
        <v>108.14</v>
      </c>
      <c r="L3001" s="401" t="s">
        <v>6405</v>
      </c>
    </row>
    <row r="3002" customFormat="false" ht="13.5" hidden="false" customHeight="false" outlineLevel="0" collapsed="false">
      <c r="A3002" s="401" t="s">
        <v>9164</v>
      </c>
      <c r="B3002" s="401" t="s">
        <v>9165</v>
      </c>
      <c r="C3002" s="401" t="s">
        <v>9418</v>
      </c>
      <c r="D3002" s="401" t="s">
        <v>9419</v>
      </c>
      <c r="E3002" s="402"/>
      <c r="F3002" s="401"/>
      <c r="G3002" s="401" t="n">
        <v>92021</v>
      </c>
      <c r="H3002" s="401" t="s">
        <v>9492</v>
      </c>
      <c r="I3002" s="401" t="s">
        <v>45</v>
      </c>
      <c r="J3002" s="401" t="s">
        <v>6476</v>
      </c>
      <c r="K3002" s="402" t="n">
        <v>121.94</v>
      </c>
      <c r="L3002" s="401" t="s">
        <v>6405</v>
      </c>
    </row>
    <row r="3003" customFormat="false" ht="13.5" hidden="false" customHeight="false" outlineLevel="0" collapsed="false">
      <c r="A3003" s="401" t="s">
        <v>9164</v>
      </c>
      <c r="B3003" s="401" t="s">
        <v>9165</v>
      </c>
      <c r="C3003" s="401" t="s">
        <v>9418</v>
      </c>
      <c r="D3003" s="401" t="s">
        <v>9419</v>
      </c>
      <c r="E3003" s="402"/>
      <c r="F3003" s="401"/>
      <c r="G3003" s="401" t="n">
        <v>92022</v>
      </c>
      <c r="H3003" s="401" t="s">
        <v>9493</v>
      </c>
      <c r="I3003" s="401" t="s">
        <v>45</v>
      </c>
      <c r="J3003" s="401" t="s">
        <v>6476</v>
      </c>
      <c r="K3003" s="402" t="n">
        <v>39.55</v>
      </c>
      <c r="L3003" s="401" t="s">
        <v>6405</v>
      </c>
    </row>
    <row r="3004" customFormat="false" ht="13.5" hidden="false" customHeight="false" outlineLevel="0" collapsed="false">
      <c r="A3004" s="401" t="s">
        <v>9164</v>
      </c>
      <c r="B3004" s="401" t="s">
        <v>9165</v>
      </c>
      <c r="C3004" s="401" t="s">
        <v>9418</v>
      </c>
      <c r="D3004" s="401" t="s">
        <v>9419</v>
      </c>
      <c r="E3004" s="402"/>
      <c r="F3004" s="401"/>
      <c r="G3004" s="401" t="n">
        <v>92023</v>
      </c>
      <c r="H3004" s="401" t="s">
        <v>9494</v>
      </c>
      <c r="I3004" s="401" t="s">
        <v>45</v>
      </c>
      <c r="J3004" s="401" t="s">
        <v>6476</v>
      </c>
      <c r="K3004" s="402" t="n">
        <v>48.07</v>
      </c>
      <c r="L3004" s="401" t="s">
        <v>6405</v>
      </c>
    </row>
    <row r="3005" customFormat="false" ht="13.5" hidden="false" customHeight="false" outlineLevel="0" collapsed="false">
      <c r="A3005" s="401" t="s">
        <v>9164</v>
      </c>
      <c r="B3005" s="401" t="s">
        <v>9165</v>
      </c>
      <c r="C3005" s="401" t="s">
        <v>9418</v>
      </c>
      <c r="D3005" s="401" t="s">
        <v>9419</v>
      </c>
      <c r="E3005" s="402"/>
      <c r="F3005" s="401"/>
      <c r="G3005" s="401" t="n">
        <v>92024</v>
      </c>
      <c r="H3005" s="401" t="s">
        <v>9495</v>
      </c>
      <c r="I3005" s="401" t="s">
        <v>45</v>
      </c>
      <c r="J3005" s="401" t="s">
        <v>6476</v>
      </c>
      <c r="K3005" s="402" t="n">
        <v>60.44</v>
      </c>
      <c r="L3005" s="401" t="s">
        <v>6405</v>
      </c>
    </row>
    <row r="3006" customFormat="false" ht="13.5" hidden="false" customHeight="false" outlineLevel="0" collapsed="false">
      <c r="A3006" s="401" t="s">
        <v>9164</v>
      </c>
      <c r="B3006" s="401" t="s">
        <v>9165</v>
      </c>
      <c r="C3006" s="401" t="s">
        <v>9418</v>
      </c>
      <c r="D3006" s="401" t="s">
        <v>9419</v>
      </c>
      <c r="E3006" s="402"/>
      <c r="F3006" s="401"/>
      <c r="G3006" s="401" t="n">
        <v>92025</v>
      </c>
      <c r="H3006" s="401" t="s">
        <v>9496</v>
      </c>
      <c r="I3006" s="401" t="s">
        <v>45</v>
      </c>
      <c r="J3006" s="401" t="s">
        <v>6476</v>
      </c>
      <c r="K3006" s="402" t="n">
        <v>68.96</v>
      </c>
      <c r="L3006" s="401" t="s">
        <v>6405</v>
      </c>
    </row>
    <row r="3007" customFormat="false" ht="13.5" hidden="false" customHeight="false" outlineLevel="0" collapsed="false">
      <c r="A3007" s="401" t="s">
        <v>9164</v>
      </c>
      <c r="B3007" s="401" t="s">
        <v>9165</v>
      </c>
      <c r="C3007" s="401" t="s">
        <v>9418</v>
      </c>
      <c r="D3007" s="401" t="s">
        <v>9419</v>
      </c>
      <c r="E3007" s="402"/>
      <c r="F3007" s="401"/>
      <c r="G3007" s="401" t="n">
        <v>92026</v>
      </c>
      <c r="H3007" s="401" t="s">
        <v>9497</v>
      </c>
      <c r="I3007" s="401" t="s">
        <v>45</v>
      </c>
      <c r="J3007" s="401" t="s">
        <v>6476</v>
      </c>
      <c r="K3007" s="402" t="n">
        <v>55.44</v>
      </c>
      <c r="L3007" s="401" t="s">
        <v>6405</v>
      </c>
    </row>
    <row r="3008" customFormat="false" ht="13.5" hidden="false" customHeight="false" outlineLevel="0" collapsed="false">
      <c r="A3008" s="401" t="s">
        <v>9164</v>
      </c>
      <c r="B3008" s="401" t="s">
        <v>9165</v>
      </c>
      <c r="C3008" s="401" t="s">
        <v>9418</v>
      </c>
      <c r="D3008" s="401" t="s">
        <v>9419</v>
      </c>
      <c r="E3008" s="402"/>
      <c r="F3008" s="401"/>
      <c r="G3008" s="401" t="n">
        <v>92027</v>
      </c>
      <c r="H3008" s="401" t="s">
        <v>9498</v>
      </c>
      <c r="I3008" s="401" t="s">
        <v>45</v>
      </c>
      <c r="J3008" s="401" t="s">
        <v>6476</v>
      </c>
      <c r="K3008" s="402" t="n">
        <v>63.96</v>
      </c>
      <c r="L3008" s="401" t="s">
        <v>6405</v>
      </c>
    </row>
    <row r="3009" customFormat="false" ht="13.5" hidden="false" customHeight="false" outlineLevel="0" collapsed="false">
      <c r="A3009" s="401" t="s">
        <v>9164</v>
      </c>
      <c r="B3009" s="401" t="s">
        <v>9165</v>
      </c>
      <c r="C3009" s="401" t="s">
        <v>9418</v>
      </c>
      <c r="D3009" s="401" t="s">
        <v>9419</v>
      </c>
      <c r="E3009" s="402"/>
      <c r="F3009" s="401"/>
      <c r="G3009" s="401" t="n">
        <v>92028</v>
      </c>
      <c r="H3009" s="401" t="s">
        <v>9499</v>
      </c>
      <c r="I3009" s="401" t="s">
        <v>45</v>
      </c>
      <c r="J3009" s="401" t="s">
        <v>6476</v>
      </c>
      <c r="K3009" s="402" t="n">
        <v>45.91</v>
      </c>
      <c r="L3009" s="401" t="s">
        <v>6405</v>
      </c>
    </row>
    <row r="3010" customFormat="false" ht="13.5" hidden="false" customHeight="false" outlineLevel="0" collapsed="false">
      <c r="A3010" s="401" t="s">
        <v>9164</v>
      </c>
      <c r="B3010" s="401" t="s">
        <v>9165</v>
      </c>
      <c r="C3010" s="401" t="s">
        <v>9418</v>
      </c>
      <c r="D3010" s="401" t="s">
        <v>9419</v>
      </c>
      <c r="E3010" s="402"/>
      <c r="F3010" s="401"/>
      <c r="G3010" s="401" t="n">
        <v>92029</v>
      </c>
      <c r="H3010" s="401" t="s">
        <v>9500</v>
      </c>
      <c r="I3010" s="401" t="s">
        <v>45</v>
      </c>
      <c r="J3010" s="401" t="s">
        <v>6476</v>
      </c>
      <c r="K3010" s="402" t="n">
        <v>54.43</v>
      </c>
      <c r="L3010" s="401" t="s">
        <v>6405</v>
      </c>
    </row>
    <row r="3011" customFormat="false" ht="13.5" hidden="false" customHeight="false" outlineLevel="0" collapsed="false">
      <c r="A3011" s="401" t="s">
        <v>9164</v>
      </c>
      <c r="B3011" s="401" t="s">
        <v>9165</v>
      </c>
      <c r="C3011" s="401" t="s">
        <v>9418</v>
      </c>
      <c r="D3011" s="401" t="s">
        <v>9419</v>
      </c>
      <c r="E3011" s="402"/>
      <c r="F3011" s="401"/>
      <c r="G3011" s="401" t="n">
        <v>92030</v>
      </c>
      <c r="H3011" s="401" t="s">
        <v>9501</v>
      </c>
      <c r="I3011" s="401" t="s">
        <v>45</v>
      </c>
      <c r="J3011" s="401" t="s">
        <v>6476</v>
      </c>
      <c r="K3011" s="402" t="n">
        <v>66.76</v>
      </c>
      <c r="L3011" s="401" t="s">
        <v>6405</v>
      </c>
    </row>
    <row r="3012" customFormat="false" ht="13.5" hidden="false" customHeight="false" outlineLevel="0" collapsed="false">
      <c r="A3012" s="401" t="s">
        <v>9164</v>
      </c>
      <c r="B3012" s="401" t="s">
        <v>9165</v>
      </c>
      <c r="C3012" s="401" t="s">
        <v>9418</v>
      </c>
      <c r="D3012" s="401" t="s">
        <v>9419</v>
      </c>
      <c r="E3012" s="402"/>
      <c r="F3012" s="401"/>
      <c r="G3012" s="401" t="n">
        <v>92031</v>
      </c>
      <c r="H3012" s="401" t="s">
        <v>9502</v>
      </c>
      <c r="I3012" s="401" t="s">
        <v>45</v>
      </c>
      <c r="J3012" s="401" t="s">
        <v>6476</v>
      </c>
      <c r="K3012" s="402" t="n">
        <v>75.28</v>
      </c>
      <c r="L3012" s="401" t="s">
        <v>6405</v>
      </c>
    </row>
    <row r="3013" customFormat="false" ht="13.5" hidden="false" customHeight="false" outlineLevel="0" collapsed="false">
      <c r="A3013" s="401" t="s">
        <v>9164</v>
      </c>
      <c r="B3013" s="401" t="s">
        <v>9165</v>
      </c>
      <c r="C3013" s="401" t="s">
        <v>9418</v>
      </c>
      <c r="D3013" s="401" t="s">
        <v>9419</v>
      </c>
      <c r="E3013" s="402"/>
      <c r="F3013" s="401"/>
      <c r="G3013" s="401" t="n">
        <v>92032</v>
      </c>
      <c r="H3013" s="401" t="s">
        <v>9503</v>
      </c>
      <c r="I3013" s="401" t="s">
        <v>45</v>
      </c>
      <c r="J3013" s="401" t="s">
        <v>6476</v>
      </c>
      <c r="K3013" s="402" t="n">
        <v>68.11</v>
      </c>
      <c r="L3013" s="401" t="s">
        <v>6405</v>
      </c>
    </row>
    <row r="3014" customFormat="false" ht="13.5" hidden="false" customHeight="false" outlineLevel="0" collapsed="false">
      <c r="A3014" s="401" t="s">
        <v>9164</v>
      </c>
      <c r="B3014" s="401" t="s">
        <v>9165</v>
      </c>
      <c r="C3014" s="401" t="s">
        <v>9418</v>
      </c>
      <c r="D3014" s="401" t="s">
        <v>9419</v>
      </c>
      <c r="E3014" s="402"/>
      <c r="F3014" s="401"/>
      <c r="G3014" s="401" t="n">
        <v>92033</v>
      </c>
      <c r="H3014" s="401" t="s">
        <v>9504</v>
      </c>
      <c r="I3014" s="401" t="s">
        <v>45</v>
      </c>
      <c r="J3014" s="401" t="s">
        <v>6476</v>
      </c>
      <c r="K3014" s="402" t="n">
        <v>76.63</v>
      </c>
      <c r="L3014" s="401" t="s">
        <v>6405</v>
      </c>
    </row>
    <row r="3015" customFormat="false" ht="13.5" hidden="false" customHeight="false" outlineLevel="0" collapsed="false">
      <c r="A3015" s="401" t="s">
        <v>9164</v>
      </c>
      <c r="B3015" s="401" t="s">
        <v>9165</v>
      </c>
      <c r="C3015" s="401" t="s">
        <v>9418</v>
      </c>
      <c r="D3015" s="401" t="s">
        <v>9419</v>
      </c>
      <c r="E3015" s="402"/>
      <c r="F3015" s="401"/>
      <c r="G3015" s="401" t="n">
        <v>92034</v>
      </c>
      <c r="H3015" s="401" t="s">
        <v>9505</v>
      </c>
      <c r="I3015" s="401" t="s">
        <v>45</v>
      </c>
      <c r="J3015" s="401" t="s">
        <v>6476</v>
      </c>
      <c r="K3015" s="402" t="n">
        <v>61.79</v>
      </c>
      <c r="L3015" s="401" t="s">
        <v>6405</v>
      </c>
    </row>
    <row r="3016" customFormat="false" ht="13.5" hidden="false" customHeight="false" outlineLevel="0" collapsed="false">
      <c r="A3016" s="401" t="s">
        <v>9164</v>
      </c>
      <c r="B3016" s="401" t="s">
        <v>9165</v>
      </c>
      <c r="C3016" s="401" t="s">
        <v>9418</v>
      </c>
      <c r="D3016" s="401" t="s">
        <v>9419</v>
      </c>
      <c r="E3016" s="402"/>
      <c r="F3016" s="401"/>
      <c r="G3016" s="401" t="n">
        <v>92035</v>
      </c>
      <c r="H3016" s="401" t="s">
        <v>9506</v>
      </c>
      <c r="I3016" s="401" t="s">
        <v>45</v>
      </c>
      <c r="J3016" s="401" t="s">
        <v>6476</v>
      </c>
      <c r="K3016" s="402" t="n">
        <v>70.31</v>
      </c>
      <c r="L3016" s="401" t="s">
        <v>6405</v>
      </c>
    </row>
    <row r="3017" customFormat="false" ht="13.5" hidden="false" customHeight="false" outlineLevel="0" collapsed="false">
      <c r="A3017" s="401" t="s">
        <v>9164</v>
      </c>
      <c r="B3017" s="401" t="s">
        <v>9165</v>
      </c>
      <c r="C3017" s="401" t="s">
        <v>9507</v>
      </c>
      <c r="D3017" s="401" t="s">
        <v>9508</v>
      </c>
      <c r="E3017" s="402"/>
      <c r="F3017" s="401"/>
      <c r="G3017" s="401" t="n">
        <v>97583</v>
      </c>
      <c r="H3017" s="401" t="s">
        <v>9509</v>
      </c>
      <c r="I3017" s="401" t="s">
        <v>45</v>
      </c>
      <c r="J3017" s="401" t="s">
        <v>6476</v>
      </c>
      <c r="K3017" s="402" t="n">
        <v>57.46</v>
      </c>
      <c r="L3017" s="401" t="s">
        <v>6405</v>
      </c>
    </row>
    <row r="3018" customFormat="false" ht="13.5" hidden="false" customHeight="false" outlineLevel="0" collapsed="false">
      <c r="A3018" s="401" t="s">
        <v>9164</v>
      </c>
      <c r="B3018" s="401" t="s">
        <v>9165</v>
      </c>
      <c r="C3018" s="401" t="s">
        <v>9507</v>
      </c>
      <c r="D3018" s="401" t="s">
        <v>9508</v>
      </c>
      <c r="E3018" s="402"/>
      <c r="F3018" s="401"/>
      <c r="G3018" s="401" t="n">
        <v>97584</v>
      </c>
      <c r="H3018" s="401" t="s">
        <v>9510</v>
      </c>
      <c r="I3018" s="401" t="s">
        <v>45</v>
      </c>
      <c r="J3018" s="401" t="s">
        <v>6476</v>
      </c>
      <c r="K3018" s="402" t="n">
        <v>78.72</v>
      </c>
      <c r="L3018" s="401" t="s">
        <v>6405</v>
      </c>
    </row>
    <row r="3019" customFormat="false" ht="13.5" hidden="false" customHeight="false" outlineLevel="0" collapsed="false">
      <c r="A3019" s="401" t="s">
        <v>9164</v>
      </c>
      <c r="B3019" s="401" t="s">
        <v>9165</v>
      </c>
      <c r="C3019" s="401" t="s">
        <v>9507</v>
      </c>
      <c r="D3019" s="401" t="s">
        <v>9508</v>
      </c>
      <c r="E3019" s="402"/>
      <c r="F3019" s="401"/>
      <c r="G3019" s="401" t="n">
        <v>97585</v>
      </c>
      <c r="H3019" s="401" t="s">
        <v>9511</v>
      </c>
      <c r="I3019" s="401" t="s">
        <v>45</v>
      </c>
      <c r="J3019" s="401" t="s">
        <v>6476</v>
      </c>
      <c r="K3019" s="402" t="n">
        <v>76.45</v>
      </c>
      <c r="L3019" s="401" t="s">
        <v>6405</v>
      </c>
    </row>
    <row r="3020" customFormat="false" ht="13.5" hidden="false" customHeight="false" outlineLevel="0" collapsed="false">
      <c r="A3020" s="401" t="s">
        <v>9164</v>
      </c>
      <c r="B3020" s="401" t="s">
        <v>9165</v>
      </c>
      <c r="C3020" s="401" t="s">
        <v>9507</v>
      </c>
      <c r="D3020" s="401" t="s">
        <v>9508</v>
      </c>
      <c r="E3020" s="402"/>
      <c r="F3020" s="401"/>
      <c r="G3020" s="401" t="n">
        <v>97586</v>
      </c>
      <c r="H3020" s="401" t="s">
        <v>9512</v>
      </c>
      <c r="I3020" s="401" t="s">
        <v>45</v>
      </c>
      <c r="J3020" s="401" t="s">
        <v>6476</v>
      </c>
      <c r="K3020" s="402" t="n">
        <v>102.13</v>
      </c>
      <c r="L3020" s="401" t="s">
        <v>6405</v>
      </c>
    </row>
    <row r="3021" customFormat="false" ht="13.5" hidden="false" customHeight="false" outlineLevel="0" collapsed="false">
      <c r="A3021" s="401" t="s">
        <v>9164</v>
      </c>
      <c r="B3021" s="401" t="s">
        <v>9165</v>
      </c>
      <c r="C3021" s="401" t="s">
        <v>9507</v>
      </c>
      <c r="D3021" s="401" t="s">
        <v>9508</v>
      </c>
      <c r="E3021" s="402"/>
      <c r="F3021" s="401"/>
      <c r="G3021" s="401" t="n">
        <v>97587</v>
      </c>
      <c r="H3021" s="401" t="s">
        <v>9513</v>
      </c>
      <c r="I3021" s="401" t="s">
        <v>45</v>
      </c>
      <c r="J3021" s="401" t="s">
        <v>6476</v>
      </c>
      <c r="K3021" s="402" t="n">
        <v>181.78</v>
      </c>
      <c r="L3021" s="401" t="s">
        <v>6405</v>
      </c>
    </row>
    <row r="3022" customFormat="false" ht="13.5" hidden="false" customHeight="false" outlineLevel="0" collapsed="false">
      <c r="A3022" s="401" t="s">
        <v>9164</v>
      </c>
      <c r="B3022" s="401" t="s">
        <v>9165</v>
      </c>
      <c r="C3022" s="401" t="s">
        <v>9507</v>
      </c>
      <c r="D3022" s="401" t="s">
        <v>9508</v>
      </c>
      <c r="E3022" s="402"/>
      <c r="F3022" s="401"/>
      <c r="G3022" s="401" t="n">
        <v>97589</v>
      </c>
      <c r="H3022" s="401" t="s">
        <v>9514</v>
      </c>
      <c r="I3022" s="401" t="s">
        <v>45</v>
      </c>
      <c r="J3022" s="401" t="s">
        <v>6404</v>
      </c>
      <c r="K3022" s="402" t="n">
        <v>38.06</v>
      </c>
      <c r="L3022" s="401" t="s">
        <v>6405</v>
      </c>
    </row>
    <row r="3023" customFormat="false" ht="13.5" hidden="false" customHeight="false" outlineLevel="0" collapsed="false">
      <c r="A3023" s="401" t="s">
        <v>9164</v>
      </c>
      <c r="B3023" s="401" t="s">
        <v>9165</v>
      </c>
      <c r="C3023" s="401" t="s">
        <v>9507</v>
      </c>
      <c r="D3023" s="401" t="s">
        <v>9508</v>
      </c>
      <c r="E3023" s="402"/>
      <c r="F3023" s="401"/>
      <c r="G3023" s="401" t="n">
        <v>97590</v>
      </c>
      <c r="H3023" s="401" t="s">
        <v>9515</v>
      </c>
      <c r="I3023" s="401" t="s">
        <v>45</v>
      </c>
      <c r="J3023" s="401" t="s">
        <v>6404</v>
      </c>
      <c r="K3023" s="402" t="n">
        <v>73.53</v>
      </c>
      <c r="L3023" s="401" t="s">
        <v>6405</v>
      </c>
    </row>
    <row r="3024" customFormat="false" ht="13.5" hidden="false" customHeight="false" outlineLevel="0" collapsed="false">
      <c r="A3024" s="401" t="s">
        <v>9164</v>
      </c>
      <c r="B3024" s="401" t="s">
        <v>9165</v>
      </c>
      <c r="C3024" s="401" t="s">
        <v>9507</v>
      </c>
      <c r="D3024" s="401" t="s">
        <v>9508</v>
      </c>
      <c r="E3024" s="402"/>
      <c r="F3024" s="401"/>
      <c r="G3024" s="401" t="n">
        <v>97591</v>
      </c>
      <c r="H3024" s="401" t="s">
        <v>9516</v>
      </c>
      <c r="I3024" s="401" t="s">
        <v>45</v>
      </c>
      <c r="J3024" s="401" t="s">
        <v>6404</v>
      </c>
      <c r="K3024" s="402" t="n">
        <v>100.4</v>
      </c>
      <c r="L3024" s="401" t="s">
        <v>6405</v>
      </c>
    </row>
    <row r="3025" customFormat="false" ht="13.5" hidden="false" customHeight="false" outlineLevel="0" collapsed="false">
      <c r="A3025" s="401" t="s">
        <v>9164</v>
      </c>
      <c r="B3025" s="401" t="s">
        <v>9165</v>
      </c>
      <c r="C3025" s="401" t="s">
        <v>9507</v>
      </c>
      <c r="D3025" s="401" t="s">
        <v>9508</v>
      </c>
      <c r="E3025" s="402"/>
      <c r="F3025" s="401"/>
      <c r="G3025" s="401" t="n">
        <v>97593</v>
      </c>
      <c r="H3025" s="401" t="s">
        <v>9517</v>
      </c>
      <c r="I3025" s="401" t="s">
        <v>45</v>
      </c>
      <c r="J3025" s="401" t="s">
        <v>6404</v>
      </c>
      <c r="K3025" s="402" t="n">
        <v>99.74</v>
      </c>
      <c r="L3025" s="401" t="s">
        <v>6405</v>
      </c>
    </row>
    <row r="3026" customFormat="false" ht="13.5" hidden="false" customHeight="false" outlineLevel="0" collapsed="false">
      <c r="A3026" s="401" t="s">
        <v>9164</v>
      </c>
      <c r="B3026" s="401" t="s">
        <v>9165</v>
      </c>
      <c r="C3026" s="401" t="s">
        <v>9507</v>
      </c>
      <c r="D3026" s="401" t="s">
        <v>9508</v>
      </c>
      <c r="E3026" s="402"/>
      <c r="F3026" s="401"/>
      <c r="G3026" s="401" t="n">
        <v>97594</v>
      </c>
      <c r="H3026" s="401" t="s">
        <v>9518</v>
      </c>
      <c r="I3026" s="401" t="s">
        <v>45</v>
      </c>
      <c r="J3026" s="401" t="s">
        <v>6404</v>
      </c>
      <c r="K3026" s="402" t="n">
        <v>99.54</v>
      </c>
      <c r="L3026" s="401" t="s">
        <v>6405</v>
      </c>
    </row>
    <row r="3027" customFormat="false" ht="13.5" hidden="false" customHeight="false" outlineLevel="0" collapsed="false">
      <c r="A3027" s="401" t="s">
        <v>9164</v>
      </c>
      <c r="B3027" s="401" t="s">
        <v>9165</v>
      </c>
      <c r="C3027" s="401" t="s">
        <v>9507</v>
      </c>
      <c r="D3027" s="401" t="s">
        <v>9508</v>
      </c>
      <c r="E3027" s="402"/>
      <c r="F3027" s="401"/>
      <c r="G3027" s="401" t="n">
        <v>97595</v>
      </c>
      <c r="H3027" s="401" t="s">
        <v>9519</v>
      </c>
      <c r="I3027" s="401" t="s">
        <v>45</v>
      </c>
      <c r="J3027" s="401" t="s">
        <v>6476</v>
      </c>
      <c r="K3027" s="402" t="n">
        <v>69.96</v>
      </c>
      <c r="L3027" s="401" t="s">
        <v>6405</v>
      </c>
    </row>
    <row r="3028" customFormat="false" ht="13.5" hidden="false" customHeight="false" outlineLevel="0" collapsed="false">
      <c r="A3028" s="401" t="s">
        <v>9164</v>
      </c>
      <c r="B3028" s="401" t="s">
        <v>9165</v>
      </c>
      <c r="C3028" s="401" t="s">
        <v>9507</v>
      </c>
      <c r="D3028" s="401" t="s">
        <v>9508</v>
      </c>
      <c r="E3028" s="402"/>
      <c r="F3028" s="401"/>
      <c r="G3028" s="401" t="n">
        <v>97596</v>
      </c>
      <c r="H3028" s="401" t="s">
        <v>9520</v>
      </c>
      <c r="I3028" s="401" t="s">
        <v>45</v>
      </c>
      <c r="J3028" s="401" t="s">
        <v>6476</v>
      </c>
      <c r="K3028" s="402" t="n">
        <v>50.79</v>
      </c>
      <c r="L3028" s="401" t="s">
        <v>6405</v>
      </c>
    </row>
    <row r="3029" customFormat="false" ht="13.5" hidden="false" customHeight="false" outlineLevel="0" collapsed="false">
      <c r="A3029" s="401" t="s">
        <v>9164</v>
      </c>
      <c r="B3029" s="401" t="s">
        <v>9165</v>
      </c>
      <c r="C3029" s="401" t="s">
        <v>9507</v>
      </c>
      <c r="D3029" s="401" t="s">
        <v>9508</v>
      </c>
      <c r="E3029" s="402"/>
      <c r="F3029" s="401"/>
      <c r="G3029" s="401" t="n">
        <v>97597</v>
      </c>
      <c r="H3029" s="401" t="s">
        <v>9521</v>
      </c>
      <c r="I3029" s="401" t="s">
        <v>45</v>
      </c>
      <c r="J3029" s="401" t="s">
        <v>6476</v>
      </c>
      <c r="K3029" s="402" t="n">
        <v>48.09</v>
      </c>
      <c r="L3029" s="401" t="s">
        <v>6405</v>
      </c>
    </row>
    <row r="3030" customFormat="false" ht="13.5" hidden="false" customHeight="false" outlineLevel="0" collapsed="false">
      <c r="A3030" s="401" t="s">
        <v>9164</v>
      </c>
      <c r="B3030" s="401" t="s">
        <v>9165</v>
      </c>
      <c r="C3030" s="401" t="s">
        <v>9507</v>
      </c>
      <c r="D3030" s="401" t="s">
        <v>9508</v>
      </c>
      <c r="E3030" s="402"/>
      <c r="F3030" s="401"/>
      <c r="G3030" s="401" t="n">
        <v>97598</v>
      </c>
      <c r="H3030" s="401" t="s">
        <v>9522</v>
      </c>
      <c r="I3030" s="401" t="s">
        <v>45</v>
      </c>
      <c r="J3030" s="401" t="s">
        <v>6476</v>
      </c>
      <c r="K3030" s="402" t="n">
        <v>45.64</v>
      </c>
      <c r="L3030" s="401" t="s">
        <v>6405</v>
      </c>
    </row>
    <row r="3031" customFormat="false" ht="13.5" hidden="false" customHeight="false" outlineLevel="0" collapsed="false">
      <c r="A3031" s="401" t="s">
        <v>9164</v>
      </c>
      <c r="B3031" s="401" t="s">
        <v>9165</v>
      </c>
      <c r="C3031" s="401" t="s">
        <v>9507</v>
      </c>
      <c r="D3031" s="401" t="s">
        <v>9508</v>
      </c>
      <c r="E3031" s="402"/>
      <c r="F3031" s="401"/>
      <c r="G3031" s="401" t="n">
        <v>97599</v>
      </c>
      <c r="H3031" s="401" t="s">
        <v>580</v>
      </c>
      <c r="I3031" s="401" t="s">
        <v>45</v>
      </c>
      <c r="J3031" s="401" t="s">
        <v>6476</v>
      </c>
      <c r="K3031" s="402" t="n">
        <v>27.5</v>
      </c>
      <c r="L3031" s="401" t="s">
        <v>6405</v>
      </c>
    </row>
    <row r="3032" customFormat="false" ht="13.5" hidden="false" customHeight="false" outlineLevel="0" collapsed="false">
      <c r="A3032" s="401" t="s">
        <v>9164</v>
      </c>
      <c r="B3032" s="401" t="s">
        <v>9165</v>
      </c>
      <c r="C3032" s="401" t="s">
        <v>9507</v>
      </c>
      <c r="D3032" s="401" t="s">
        <v>9508</v>
      </c>
      <c r="E3032" s="402"/>
      <c r="F3032" s="401"/>
      <c r="G3032" s="401" t="n">
        <v>97609</v>
      </c>
      <c r="H3032" s="401" t="s">
        <v>9523</v>
      </c>
      <c r="I3032" s="401" t="s">
        <v>45</v>
      </c>
      <c r="J3032" s="401" t="s">
        <v>6476</v>
      </c>
      <c r="K3032" s="402" t="n">
        <v>16.12</v>
      </c>
      <c r="L3032" s="401" t="s">
        <v>6405</v>
      </c>
    </row>
    <row r="3033" customFormat="false" ht="13.5" hidden="false" customHeight="false" outlineLevel="0" collapsed="false">
      <c r="A3033" s="401" t="s">
        <v>9164</v>
      </c>
      <c r="B3033" s="401" t="s">
        <v>9165</v>
      </c>
      <c r="C3033" s="401" t="s">
        <v>9507</v>
      </c>
      <c r="D3033" s="401" t="s">
        <v>9508</v>
      </c>
      <c r="E3033" s="402"/>
      <c r="F3033" s="401"/>
      <c r="G3033" s="401" t="n">
        <v>97610</v>
      </c>
      <c r="H3033" s="401" t="s">
        <v>9524</v>
      </c>
      <c r="I3033" s="401" t="s">
        <v>45</v>
      </c>
      <c r="J3033" s="401" t="s">
        <v>6476</v>
      </c>
      <c r="K3033" s="402" t="n">
        <v>17.23</v>
      </c>
      <c r="L3033" s="401" t="s">
        <v>6405</v>
      </c>
    </row>
    <row r="3034" customFormat="false" ht="13.5" hidden="false" customHeight="false" outlineLevel="0" collapsed="false">
      <c r="A3034" s="401" t="s">
        <v>9164</v>
      </c>
      <c r="B3034" s="401" t="s">
        <v>9165</v>
      </c>
      <c r="C3034" s="401" t="s">
        <v>9507</v>
      </c>
      <c r="D3034" s="401" t="s">
        <v>9508</v>
      </c>
      <c r="E3034" s="402"/>
      <c r="F3034" s="401"/>
      <c r="G3034" s="401" t="n">
        <v>97611</v>
      </c>
      <c r="H3034" s="401" t="s">
        <v>9525</v>
      </c>
      <c r="I3034" s="401" t="s">
        <v>45</v>
      </c>
      <c r="J3034" s="401" t="s">
        <v>6404</v>
      </c>
      <c r="K3034" s="402" t="n">
        <v>23.91</v>
      </c>
      <c r="L3034" s="401" t="s">
        <v>6405</v>
      </c>
    </row>
    <row r="3035" customFormat="false" ht="13.5" hidden="false" customHeight="false" outlineLevel="0" collapsed="false">
      <c r="A3035" s="401" t="s">
        <v>9164</v>
      </c>
      <c r="B3035" s="401" t="s">
        <v>9165</v>
      </c>
      <c r="C3035" s="401" t="s">
        <v>9507</v>
      </c>
      <c r="D3035" s="401" t="s">
        <v>9508</v>
      </c>
      <c r="E3035" s="402"/>
      <c r="F3035" s="401"/>
      <c r="G3035" s="401" t="n">
        <v>97612</v>
      </c>
      <c r="H3035" s="401" t="s">
        <v>9526</v>
      </c>
      <c r="I3035" s="401" t="s">
        <v>45</v>
      </c>
      <c r="J3035" s="401" t="s">
        <v>6404</v>
      </c>
      <c r="K3035" s="402" t="n">
        <v>26.04</v>
      </c>
      <c r="L3035" s="401" t="s">
        <v>6405</v>
      </c>
    </row>
    <row r="3036" customFormat="false" ht="13.5" hidden="false" customHeight="false" outlineLevel="0" collapsed="false">
      <c r="A3036" s="401" t="s">
        <v>9164</v>
      </c>
      <c r="B3036" s="401" t="s">
        <v>9165</v>
      </c>
      <c r="C3036" s="401" t="s">
        <v>9507</v>
      </c>
      <c r="D3036" s="401" t="s">
        <v>9508</v>
      </c>
      <c r="E3036" s="402"/>
      <c r="F3036" s="401"/>
      <c r="G3036" s="401" t="n">
        <v>97613</v>
      </c>
      <c r="H3036" s="401" t="s">
        <v>9527</v>
      </c>
      <c r="I3036" s="401" t="s">
        <v>45</v>
      </c>
      <c r="J3036" s="401" t="s">
        <v>6404</v>
      </c>
      <c r="K3036" s="402" t="n">
        <v>33.13</v>
      </c>
      <c r="L3036" s="401" t="s">
        <v>6405</v>
      </c>
    </row>
    <row r="3037" customFormat="false" ht="13.5" hidden="false" customHeight="false" outlineLevel="0" collapsed="false">
      <c r="A3037" s="401" t="s">
        <v>9164</v>
      </c>
      <c r="B3037" s="401" t="s">
        <v>9165</v>
      </c>
      <c r="C3037" s="401" t="s">
        <v>9507</v>
      </c>
      <c r="D3037" s="401" t="s">
        <v>9508</v>
      </c>
      <c r="E3037" s="402"/>
      <c r="F3037" s="401"/>
      <c r="G3037" s="401" t="n">
        <v>97614</v>
      </c>
      <c r="H3037" s="401" t="s">
        <v>9528</v>
      </c>
      <c r="I3037" s="401" t="s">
        <v>45</v>
      </c>
      <c r="J3037" s="401" t="s">
        <v>6404</v>
      </c>
      <c r="K3037" s="402" t="n">
        <v>58.71</v>
      </c>
      <c r="L3037" s="401" t="s">
        <v>6405</v>
      </c>
    </row>
    <row r="3038" customFormat="false" ht="13.5" hidden="false" customHeight="false" outlineLevel="0" collapsed="false">
      <c r="A3038" s="401" t="s">
        <v>9164</v>
      </c>
      <c r="B3038" s="401" t="s">
        <v>9165</v>
      </c>
      <c r="C3038" s="401" t="s">
        <v>9507</v>
      </c>
      <c r="D3038" s="401" t="s">
        <v>9508</v>
      </c>
      <c r="E3038" s="402"/>
      <c r="F3038" s="401"/>
      <c r="G3038" s="401" t="n">
        <v>97615</v>
      </c>
      <c r="H3038" s="401" t="s">
        <v>9529</v>
      </c>
      <c r="I3038" s="401" t="s">
        <v>45</v>
      </c>
      <c r="J3038" s="401" t="s">
        <v>6404</v>
      </c>
      <c r="K3038" s="402" t="n">
        <v>42.07</v>
      </c>
      <c r="L3038" s="401" t="s">
        <v>6405</v>
      </c>
    </row>
    <row r="3039" customFormat="false" ht="13.5" hidden="false" customHeight="false" outlineLevel="0" collapsed="false">
      <c r="A3039" s="401" t="s">
        <v>9164</v>
      </c>
      <c r="B3039" s="401" t="s">
        <v>9165</v>
      </c>
      <c r="C3039" s="401" t="s">
        <v>9507</v>
      </c>
      <c r="D3039" s="401" t="s">
        <v>9508</v>
      </c>
      <c r="E3039" s="402"/>
      <c r="F3039" s="401"/>
      <c r="G3039" s="401" t="n">
        <v>97616</v>
      </c>
      <c r="H3039" s="401" t="s">
        <v>9530</v>
      </c>
      <c r="I3039" s="401" t="s">
        <v>45</v>
      </c>
      <c r="J3039" s="401" t="s">
        <v>6404</v>
      </c>
      <c r="K3039" s="402" t="n">
        <v>47.2</v>
      </c>
      <c r="L3039" s="401" t="s">
        <v>6405</v>
      </c>
    </row>
    <row r="3040" customFormat="false" ht="13.5" hidden="false" customHeight="false" outlineLevel="0" collapsed="false">
      <c r="A3040" s="401" t="s">
        <v>9164</v>
      </c>
      <c r="B3040" s="401" t="s">
        <v>9165</v>
      </c>
      <c r="C3040" s="401" t="s">
        <v>9507</v>
      </c>
      <c r="D3040" s="401" t="s">
        <v>9508</v>
      </c>
      <c r="E3040" s="402"/>
      <c r="F3040" s="401"/>
      <c r="G3040" s="401" t="n">
        <v>97617</v>
      </c>
      <c r="H3040" s="401" t="s">
        <v>9531</v>
      </c>
      <c r="I3040" s="401" t="s">
        <v>45</v>
      </c>
      <c r="J3040" s="401" t="s">
        <v>6404</v>
      </c>
      <c r="K3040" s="402" t="n">
        <v>46.87</v>
      </c>
      <c r="L3040" s="401" t="s">
        <v>6405</v>
      </c>
    </row>
    <row r="3041" customFormat="false" ht="13.5" hidden="false" customHeight="false" outlineLevel="0" collapsed="false">
      <c r="A3041" s="401" t="s">
        <v>9164</v>
      </c>
      <c r="B3041" s="401" t="s">
        <v>9165</v>
      </c>
      <c r="C3041" s="401" t="s">
        <v>9507</v>
      </c>
      <c r="D3041" s="401" t="s">
        <v>9508</v>
      </c>
      <c r="E3041" s="402"/>
      <c r="F3041" s="401"/>
      <c r="G3041" s="401" t="n">
        <v>97618</v>
      </c>
      <c r="H3041" s="401" t="s">
        <v>9532</v>
      </c>
      <c r="I3041" s="401" t="s">
        <v>45</v>
      </c>
      <c r="J3041" s="401" t="s">
        <v>6404</v>
      </c>
      <c r="K3041" s="402" t="n">
        <v>45.07</v>
      </c>
      <c r="L3041" s="401" t="s">
        <v>6405</v>
      </c>
    </row>
    <row r="3042" customFormat="false" ht="13.5" hidden="false" customHeight="false" outlineLevel="0" collapsed="false">
      <c r="A3042" s="401" t="s">
        <v>9164</v>
      </c>
      <c r="B3042" s="401" t="s">
        <v>9165</v>
      </c>
      <c r="C3042" s="401" t="s">
        <v>9507</v>
      </c>
      <c r="D3042" s="401" t="s">
        <v>9508</v>
      </c>
      <c r="E3042" s="402"/>
      <c r="F3042" s="401"/>
      <c r="G3042" s="401" t="n">
        <v>100902</v>
      </c>
      <c r="H3042" s="401" t="s">
        <v>9533</v>
      </c>
      <c r="I3042" s="401" t="s">
        <v>45</v>
      </c>
      <c r="J3042" s="401" t="s">
        <v>6476</v>
      </c>
      <c r="K3042" s="402" t="n">
        <v>25.95</v>
      </c>
      <c r="L3042" s="401" t="s">
        <v>6405</v>
      </c>
    </row>
    <row r="3043" customFormat="false" ht="13.5" hidden="false" customHeight="false" outlineLevel="0" collapsed="false">
      <c r="A3043" s="401" t="s">
        <v>9164</v>
      </c>
      <c r="B3043" s="401" t="s">
        <v>9165</v>
      </c>
      <c r="C3043" s="401" t="s">
        <v>9507</v>
      </c>
      <c r="D3043" s="401" t="s">
        <v>9508</v>
      </c>
      <c r="E3043" s="402"/>
      <c r="F3043" s="401"/>
      <c r="G3043" s="401" t="n">
        <v>100903</v>
      </c>
      <c r="H3043" s="401" t="s">
        <v>9534</v>
      </c>
      <c r="I3043" s="401" t="s">
        <v>45</v>
      </c>
      <c r="J3043" s="401" t="s">
        <v>6476</v>
      </c>
      <c r="K3043" s="402" t="n">
        <v>30.86</v>
      </c>
      <c r="L3043" s="401" t="s">
        <v>6405</v>
      </c>
    </row>
    <row r="3044" customFormat="false" ht="13.5" hidden="false" customHeight="false" outlineLevel="0" collapsed="false">
      <c r="A3044" s="401" t="s">
        <v>9164</v>
      </c>
      <c r="B3044" s="401" t="s">
        <v>9165</v>
      </c>
      <c r="C3044" s="401" t="s">
        <v>9507</v>
      </c>
      <c r="D3044" s="401" t="s">
        <v>9508</v>
      </c>
      <c r="E3044" s="402"/>
      <c r="F3044" s="401"/>
      <c r="G3044" s="401" t="n">
        <v>100904</v>
      </c>
      <c r="H3044" s="401" t="s">
        <v>9535</v>
      </c>
      <c r="I3044" s="401" t="s">
        <v>45</v>
      </c>
      <c r="J3044" s="401" t="s">
        <v>6476</v>
      </c>
      <c r="K3044" s="402" t="n">
        <v>57.46</v>
      </c>
      <c r="L3044" s="401" t="s">
        <v>6405</v>
      </c>
    </row>
    <row r="3045" customFormat="false" ht="13.5" hidden="false" customHeight="false" outlineLevel="0" collapsed="false">
      <c r="A3045" s="401" t="s">
        <v>9164</v>
      </c>
      <c r="B3045" s="401" t="s">
        <v>9165</v>
      </c>
      <c r="C3045" s="401" t="s">
        <v>9507</v>
      </c>
      <c r="D3045" s="401" t="s">
        <v>9508</v>
      </c>
      <c r="E3045" s="402"/>
      <c r="F3045" s="401"/>
      <c r="G3045" s="401" t="n">
        <v>100905</v>
      </c>
      <c r="H3045" s="401" t="s">
        <v>9536</v>
      </c>
      <c r="I3045" s="401" t="s">
        <v>45</v>
      </c>
      <c r="J3045" s="401" t="s">
        <v>6476</v>
      </c>
      <c r="K3045" s="402" t="n">
        <v>152.92</v>
      </c>
      <c r="L3045" s="401" t="s">
        <v>6405</v>
      </c>
    </row>
    <row r="3046" customFormat="false" ht="13.5" hidden="false" customHeight="false" outlineLevel="0" collapsed="false">
      <c r="A3046" s="401" t="s">
        <v>9164</v>
      </c>
      <c r="B3046" s="401" t="s">
        <v>9165</v>
      </c>
      <c r="C3046" s="401" t="s">
        <v>9507</v>
      </c>
      <c r="D3046" s="401" t="s">
        <v>9508</v>
      </c>
      <c r="E3046" s="402"/>
      <c r="F3046" s="401"/>
      <c r="G3046" s="401" t="n">
        <v>100906</v>
      </c>
      <c r="H3046" s="401" t="s">
        <v>9537</v>
      </c>
      <c r="I3046" s="401" t="s">
        <v>45</v>
      </c>
      <c r="J3046" s="401" t="s">
        <v>6476</v>
      </c>
      <c r="K3046" s="402" t="n">
        <v>204.28</v>
      </c>
      <c r="L3046" s="401" t="s">
        <v>6405</v>
      </c>
    </row>
    <row r="3047" customFormat="false" ht="13.5" hidden="false" customHeight="false" outlineLevel="0" collapsed="false">
      <c r="A3047" s="401" t="s">
        <v>9164</v>
      </c>
      <c r="B3047" s="401" t="s">
        <v>9165</v>
      </c>
      <c r="C3047" s="401" t="s">
        <v>9507</v>
      </c>
      <c r="D3047" s="401" t="s">
        <v>9508</v>
      </c>
      <c r="E3047" s="402"/>
      <c r="F3047" s="401"/>
      <c r="G3047" s="401" t="n">
        <v>100919</v>
      </c>
      <c r="H3047" s="401" t="s">
        <v>9538</v>
      </c>
      <c r="I3047" s="401" t="s">
        <v>45</v>
      </c>
      <c r="J3047" s="401" t="s">
        <v>6404</v>
      </c>
      <c r="K3047" s="402" t="n">
        <v>67.07</v>
      </c>
      <c r="L3047" s="401" t="s">
        <v>6405</v>
      </c>
    </row>
    <row r="3048" customFormat="false" ht="13.5" hidden="false" customHeight="false" outlineLevel="0" collapsed="false">
      <c r="A3048" s="401" t="s">
        <v>9164</v>
      </c>
      <c r="B3048" s="401" t="s">
        <v>9165</v>
      </c>
      <c r="C3048" s="401" t="s">
        <v>9507</v>
      </c>
      <c r="D3048" s="401" t="s">
        <v>9508</v>
      </c>
      <c r="E3048" s="402"/>
      <c r="F3048" s="401"/>
      <c r="G3048" s="401" t="n">
        <v>100920</v>
      </c>
      <c r="H3048" s="401" t="s">
        <v>9539</v>
      </c>
      <c r="I3048" s="401" t="s">
        <v>45</v>
      </c>
      <c r="J3048" s="401" t="s">
        <v>6404</v>
      </c>
      <c r="K3048" s="402" t="n">
        <v>114.25</v>
      </c>
      <c r="L3048" s="401" t="s">
        <v>6405</v>
      </c>
    </row>
    <row r="3049" customFormat="false" ht="13.5" hidden="false" customHeight="false" outlineLevel="0" collapsed="false">
      <c r="A3049" s="401" t="s">
        <v>9164</v>
      </c>
      <c r="B3049" s="401" t="s">
        <v>9165</v>
      </c>
      <c r="C3049" s="401" t="s">
        <v>9507</v>
      </c>
      <c r="D3049" s="401" t="s">
        <v>9508</v>
      </c>
      <c r="E3049" s="402"/>
      <c r="F3049" s="401"/>
      <c r="G3049" s="401" t="n">
        <v>100921</v>
      </c>
      <c r="H3049" s="401" t="s">
        <v>9540</v>
      </c>
      <c r="I3049" s="401" t="s">
        <v>45</v>
      </c>
      <c r="J3049" s="401" t="s">
        <v>6476</v>
      </c>
      <c r="K3049" s="402" t="n">
        <v>49.07</v>
      </c>
      <c r="L3049" s="401" t="s">
        <v>6405</v>
      </c>
    </row>
    <row r="3050" customFormat="false" ht="13.5" hidden="false" customHeight="false" outlineLevel="0" collapsed="false">
      <c r="A3050" s="401" t="s">
        <v>9164</v>
      </c>
      <c r="B3050" s="401" t="s">
        <v>9165</v>
      </c>
      <c r="C3050" s="401" t="s">
        <v>9507</v>
      </c>
      <c r="D3050" s="401" t="s">
        <v>9508</v>
      </c>
      <c r="E3050" s="402"/>
      <c r="F3050" s="401"/>
      <c r="G3050" s="401" t="n">
        <v>100922</v>
      </c>
      <c r="H3050" s="401" t="s">
        <v>9541</v>
      </c>
      <c r="I3050" s="401" t="s">
        <v>45</v>
      </c>
      <c r="J3050" s="401" t="s">
        <v>6476</v>
      </c>
      <c r="K3050" s="402" t="n">
        <v>34.97</v>
      </c>
      <c r="L3050" s="401" t="s">
        <v>6405</v>
      </c>
    </row>
    <row r="3051" customFormat="false" ht="13.5" hidden="false" customHeight="false" outlineLevel="0" collapsed="false">
      <c r="A3051" s="401" t="s">
        <v>9164</v>
      </c>
      <c r="B3051" s="401" t="s">
        <v>9165</v>
      </c>
      <c r="C3051" s="401" t="s">
        <v>9507</v>
      </c>
      <c r="D3051" s="401" t="s">
        <v>9508</v>
      </c>
      <c r="E3051" s="402"/>
      <c r="F3051" s="401"/>
      <c r="G3051" s="401" t="n">
        <v>100923</v>
      </c>
      <c r="H3051" s="401" t="s">
        <v>9542</v>
      </c>
      <c r="I3051" s="401" t="s">
        <v>45</v>
      </c>
      <c r="J3051" s="401" t="s">
        <v>6476</v>
      </c>
      <c r="K3051" s="402" t="n">
        <v>39.56</v>
      </c>
      <c r="L3051" s="401" t="s">
        <v>6405</v>
      </c>
    </row>
    <row r="3052" customFormat="false" ht="13.5" hidden="false" customHeight="false" outlineLevel="0" collapsed="false">
      <c r="A3052" s="401" t="s">
        <v>9164</v>
      </c>
      <c r="B3052" s="401" t="s">
        <v>9165</v>
      </c>
      <c r="C3052" s="401" t="s">
        <v>9507</v>
      </c>
      <c r="D3052" s="401" t="s">
        <v>9508</v>
      </c>
      <c r="E3052" s="402"/>
      <c r="F3052" s="401"/>
      <c r="G3052" s="401" t="n">
        <v>103782</v>
      </c>
      <c r="H3052" s="401" t="s">
        <v>9543</v>
      </c>
      <c r="I3052" s="401" t="s">
        <v>45</v>
      </c>
      <c r="J3052" s="401" t="s">
        <v>6476</v>
      </c>
      <c r="K3052" s="402" t="n">
        <v>36.75</v>
      </c>
      <c r="L3052" s="401" t="s">
        <v>6405</v>
      </c>
    </row>
    <row r="3053" customFormat="false" ht="13.5" hidden="false" customHeight="false" outlineLevel="0" collapsed="false">
      <c r="A3053" s="401" t="s">
        <v>9164</v>
      </c>
      <c r="B3053" s="401" t="s">
        <v>9165</v>
      </c>
      <c r="C3053" s="401" t="s">
        <v>9544</v>
      </c>
      <c r="D3053" s="401" t="s">
        <v>9545</v>
      </c>
      <c r="E3053" s="402"/>
      <c r="F3053" s="401"/>
      <c r="G3053" s="401" t="n">
        <v>101489</v>
      </c>
      <c r="H3053" s="401" t="s">
        <v>9546</v>
      </c>
      <c r="I3053" s="401" t="s">
        <v>45</v>
      </c>
      <c r="J3053" s="401" t="s">
        <v>6404</v>
      </c>
      <c r="K3053" s="402" t="n">
        <v>1395.33</v>
      </c>
      <c r="L3053" s="401" t="s">
        <v>6405</v>
      </c>
    </row>
    <row r="3054" customFormat="false" ht="13.5" hidden="false" customHeight="false" outlineLevel="0" collapsed="false">
      <c r="A3054" s="401" t="s">
        <v>9164</v>
      </c>
      <c r="B3054" s="401" t="s">
        <v>9165</v>
      </c>
      <c r="C3054" s="401" t="s">
        <v>9544</v>
      </c>
      <c r="D3054" s="401" t="s">
        <v>9545</v>
      </c>
      <c r="E3054" s="402"/>
      <c r="F3054" s="401"/>
      <c r="G3054" s="401" t="n">
        <v>101490</v>
      </c>
      <c r="H3054" s="401" t="s">
        <v>9547</v>
      </c>
      <c r="I3054" s="401" t="s">
        <v>45</v>
      </c>
      <c r="J3054" s="401" t="s">
        <v>6404</v>
      </c>
      <c r="K3054" s="402" t="n">
        <v>1491.36</v>
      </c>
      <c r="L3054" s="401" t="s">
        <v>6405</v>
      </c>
    </row>
    <row r="3055" customFormat="false" ht="13.5" hidden="false" customHeight="false" outlineLevel="0" collapsed="false">
      <c r="A3055" s="401" t="s">
        <v>9164</v>
      </c>
      <c r="B3055" s="401" t="s">
        <v>9165</v>
      </c>
      <c r="C3055" s="401" t="s">
        <v>9544</v>
      </c>
      <c r="D3055" s="401" t="s">
        <v>9545</v>
      </c>
      <c r="E3055" s="402"/>
      <c r="F3055" s="401"/>
      <c r="G3055" s="401" t="n">
        <v>101491</v>
      </c>
      <c r="H3055" s="401" t="s">
        <v>9548</v>
      </c>
      <c r="I3055" s="401" t="s">
        <v>45</v>
      </c>
      <c r="J3055" s="401" t="s">
        <v>6404</v>
      </c>
      <c r="K3055" s="402" t="n">
        <v>1528.98</v>
      </c>
      <c r="L3055" s="401" t="s">
        <v>6405</v>
      </c>
    </row>
    <row r="3056" customFormat="false" ht="13.5" hidden="false" customHeight="false" outlineLevel="0" collapsed="false">
      <c r="A3056" s="401" t="s">
        <v>9164</v>
      </c>
      <c r="B3056" s="401" t="s">
        <v>9165</v>
      </c>
      <c r="C3056" s="401" t="s">
        <v>9544</v>
      </c>
      <c r="D3056" s="401" t="s">
        <v>9545</v>
      </c>
      <c r="E3056" s="402"/>
      <c r="F3056" s="401"/>
      <c r="G3056" s="401" t="n">
        <v>101492</v>
      </c>
      <c r="H3056" s="401" t="s">
        <v>9549</v>
      </c>
      <c r="I3056" s="401" t="s">
        <v>45</v>
      </c>
      <c r="J3056" s="401" t="s">
        <v>6404</v>
      </c>
      <c r="K3056" s="402" t="n">
        <v>1674.4</v>
      </c>
      <c r="L3056" s="401" t="s">
        <v>6405</v>
      </c>
    </row>
    <row r="3057" customFormat="false" ht="13.5" hidden="false" customHeight="false" outlineLevel="0" collapsed="false">
      <c r="A3057" s="401" t="s">
        <v>9164</v>
      </c>
      <c r="B3057" s="401" t="s">
        <v>9165</v>
      </c>
      <c r="C3057" s="401" t="s">
        <v>9544</v>
      </c>
      <c r="D3057" s="401" t="s">
        <v>9545</v>
      </c>
      <c r="E3057" s="402"/>
      <c r="F3057" s="401"/>
      <c r="G3057" s="401" t="n">
        <v>101493</v>
      </c>
      <c r="H3057" s="401" t="s">
        <v>9550</v>
      </c>
      <c r="I3057" s="401" t="s">
        <v>45</v>
      </c>
      <c r="J3057" s="401" t="s">
        <v>6404</v>
      </c>
      <c r="K3057" s="402" t="n">
        <v>1380.59</v>
      </c>
      <c r="L3057" s="401" t="s">
        <v>6405</v>
      </c>
    </row>
    <row r="3058" customFormat="false" ht="13.5" hidden="false" customHeight="false" outlineLevel="0" collapsed="false">
      <c r="A3058" s="401" t="s">
        <v>9164</v>
      </c>
      <c r="B3058" s="401" t="s">
        <v>9165</v>
      </c>
      <c r="C3058" s="401" t="s">
        <v>9544</v>
      </c>
      <c r="D3058" s="401" t="s">
        <v>9545</v>
      </c>
      <c r="E3058" s="402"/>
      <c r="F3058" s="401"/>
      <c r="G3058" s="401" t="n">
        <v>101494</v>
      </c>
      <c r="H3058" s="401" t="s">
        <v>9551</v>
      </c>
      <c r="I3058" s="401" t="s">
        <v>45</v>
      </c>
      <c r="J3058" s="401" t="s">
        <v>6404</v>
      </c>
      <c r="K3058" s="402" t="n">
        <v>1476.62</v>
      </c>
      <c r="L3058" s="401" t="s">
        <v>6405</v>
      </c>
    </row>
    <row r="3059" customFormat="false" ht="13.5" hidden="false" customHeight="false" outlineLevel="0" collapsed="false">
      <c r="A3059" s="401" t="s">
        <v>9164</v>
      </c>
      <c r="B3059" s="401" t="s">
        <v>9165</v>
      </c>
      <c r="C3059" s="401" t="s">
        <v>9544</v>
      </c>
      <c r="D3059" s="401" t="s">
        <v>9545</v>
      </c>
      <c r="E3059" s="402"/>
      <c r="F3059" s="401"/>
      <c r="G3059" s="401" t="n">
        <v>101495</v>
      </c>
      <c r="H3059" s="401" t="s">
        <v>9552</v>
      </c>
      <c r="I3059" s="401" t="s">
        <v>45</v>
      </c>
      <c r="J3059" s="401" t="s">
        <v>6404</v>
      </c>
      <c r="K3059" s="402" t="n">
        <v>1514.24</v>
      </c>
      <c r="L3059" s="401" t="s">
        <v>6405</v>
      </c>
    </row>
    <row r="3060" customFormat="false" ht="13.5" hidden="false" customHeight="false" outlineLevel="0" collapsed="false">
      <c r="A3060" s="401" t="s">
        <v>9164</v>
      </c>
      <c r="B3060" s="401" t="s">
        <v>9165</v>
      </c>
      <c r="C3060" s="401" t="s">
        <v>9544</v>
      </c>
      <c r="D3060" s="401" t="s">
        <v>9545</v>
      </c>
      <c r="E3060" s="402"/>
      <c r="F3060" s="401"/>
      <c r="G3060" s="401" t="n">
        <v>101496</v>
      </c>
      <c r="H3060" s="401" t="s">
        <v>9553</v>
      </c>
      <c r="I3060" s="401" t="s">
        <v>45</v>
      </c>
      <c r="J3060" s="401" t="s">
        <v>6404</v>
      </c>
      <c r="K3060" s="402" t="n">
        <v>1659.66</v>
      </c>
      <c r="L3060" s="401" t="s">
        <v>6405</v>
      </c>
    </row>
    <row r="3061" customFormat="false" ht="13.5" hidden="false" customHeight="false" outlineLevel="0" collapsed="false">
      <c r="A3061" s="401" t="s">
        <v>9164</v>
      </c>
      <c r="B3061" s="401" t="s">
        <v>9165</v>
      </c>
      <c r="C3061" s="401" t="s">
        <v>9544</v>
      </c>
      <c r="D3061" s="401" t="s">
        <v>9545</v>
      </c>
      <c r="E3061" s="402"/>
      <c r="F3061" s="401"/>
      <c r="G3061" s="401" t="n">
        <v>101497</v>
      </c>
      <c r="H3061" s="401" t="s">
        <v>9554</v>
      </c>
      <c r="I3061" s="401" t="s">
        <v>45</v>
      </c>
      <c r="J3061" s="401" t="s">
        <v>6404</v>
      </c>
      <c r="K3061" s="402" t="n">
        <v>1668.63</v>
      </c>
      <c r="L3061" s="401" t="s">
        <v>6405</v>
      </c>
    </row>
    <row r="3062" customFormat="false" ht="13.5" hidden="false" customHeight="false" outlineLevel="0" collapsed="false">
      <c r="A3062" s="401" t="s">
        <v>9164</v>
      </c>
      <c r="B3062" s="401" t="s">
        <v>9165</v>
      </c>
      <c r="C3062" s="401" t="s">
        <v>9544</v>
      </c>
      <c r="D3062" s="401" t="s">
        <v>9545</v>
      </c>
      <c r="E3062" s="402"/>
      <c r="F3062" s="401"/>
      <c r="G3062" s="401" t="n">
        <v>101498</v>
      </c>
      <c r="H3062" s="401" t="s">
        <v>9555</v>
      </c>
      <c r="I3062" s="401" t="s">
        <v>45</v>
      </c>
      <c r="J3062" s="401" t="s">
        <v>6404</v>
      </c>
      <c r="K3062" s="402" t="n">
        <v>1813.99</v>
      </c>
      <c r="L3062" s="401" t="s">
        <v>6405</v>
      </c>
    </row>
    <row r="3063" customFormat="false" ht="13.5" hidden="false" customHeight="false" outlineLevel="0" collapsed="false">
      <c r="A3063" s="401" t="s">
        <v>9164</v>
      </c>
      <c r="B3063" s="401" t="s">
        <v>9165</v>
      </c>
      <c r="C3063" s="401" t="s">
        <v>9544</v>
      </c>
      <c r="D3063" s="401" t="s">
        <v>9545</v>
      </c>
      <c r="E3063" s="402"/>
      <c r="F3063" s="401"/>
      <c r="G3063" s="401" t="n">
        <v>101499</v>
      </c>
      <c r="H3063" s="401" t="s">
        <v>9556</v>
      </c>
      <c r="I3063" s="401" t="s">
        <v>45</v>
      </c>
      <c r="J3063" s="401" t="s">
        <v>6404</v>
      </c>
      <c r="K3063" s="402" t="n">
        <v>1870.93</v>
      </c>
      <c r="L3063" s="401" t="s">
        <v>6405</v>
      </c>
    </row>
    <row r="3064" customFormat="false" ht="13.5" hidden="false" customHeight="false" outlineLevel="0" collapsed="false">
      <c r="A3064" s="401" t="s">
        <v>9164</v>
      </c>
      <c r="B3064" s="401" t="s">
        <v>9165</v>
      </c>
      <c r="C3064" s="401" t="s">
        <v>9544</v>
      </c>
      <c r="D3064" s="401" t="s">
        <v>9545</v>
      </c>
      <c r="E3064" s="402"/>
      <c r="F3064" s="401"/>
      <c r="G3064" s="401" t="n">
        <v>101500</v>
      </c>
      <c r="H3064" s="401" t="s">
        <v>9557</v>
      </c>
      <c r="I3064" s="401" t="s">
        <v>45</v>
      </c>
      <c r="J3064" s="401" t="s">
        <v>6404</v>
      </c>
      <c r="K3064" s="402" t="n">
        <v>2074.21</v>
      </c>
      <c r="L3064" s="401" t="s">
        <v>6405</v>
      </c>
    </row>
    <row r="3065" customFormat="false" ht="13.5" hidden="false" customHeight="false" outlineLevel="0" collapsed="false">
      <c r="A3065" s="401" t="s">
        <v>9164</v>
      </c>
      <c r="B3065" s="401" t="s">
        <v>9165</v>
      </c>
      <c r="C3065" s="401" t="s">
        <v>9544</v>
      </c>
      <c r="D3065" s="401" t="s">
        <v>9545</v>
      </c>
      <c r="E3065" s="402"/>
      <c r="F3065" s="401"/>
      <c r="G3065" s="401" t="n">
        <v>101501</v>
      </c>
      <c r="H3065" s="401" t="s">
        <v>9558</v>
      </c>
      <c r="I3065" s="401" t="s">
        <v>45</v>
      </c>
      <c r="J3065" s="401" t="s">
        <v>6404</v>
      </c>
      <c r="K3065" s="402" t="n">
        <v>1662.19</v>
      </c>
      <c r="L3065" s="401" t="s">
        <v>6405</v>
      </c>
    </row>
    <row r="3066" customFormat="false" ht="13.5" hidden="false" customHeight="false" outlineLevel="0" collapsed="false">
      <c r="A3066" s="401" t="s">
        <v>9164</v>
      </c>
      <c r="B3066" s="401" t="s">
        <v>9165</v>
      </c>
      <c r="C3066" s="401" t="s">
        <v>9544</v>
      </c>
      <c r="D3066" s="401" t="s">
        <v>9545</v>
      </c>
      <c r="E3066" s="402"/>
      <c r="F3066" s="401"/>
      <c r="G3066" s="401" t="n">
        <v>101502</v>
      </c>
      <c r="H3066" s="401" t="s">
        <v>9559</v>
      </c>
      <c r="I3066" s="401" t="s">
        <v>45</v>
      </c>
      <c r="J3066" s="401" t="s">
        <v>6404</v>
      </c>
      <c r="K3066" s="402" t="n">
        <v>1807.55</v>
      </c>
      <c r="L3066" s="401" t="s">
        <v>6405</v>
      </c>
    </row>
    <row r="3067" customFormat="false" ht="13.5" hidden="false" customHeight="false" outlineLevel="0" collapsed="false">
      <c r="A3067" s="401" t="s">
        <v>9164</v>
      </c>
      <c r="B3067" s="401" t="s">
        <v>9165</v>
      </c>
      <c r="C3067" s="401" t="s">
        <v>9544</v>
      </c>
      <c r="D3067" s="401" t="s">
        <v>9545</v>
      </c>
      <c r="E3067" s="402"/>
      <c r="F3067" s="401"/>
      <c r="G3067" s="401" t="n">
        <v>101503</v>
      </c>
      <c r="H3067" s="401" t="s">
        <v>9560</v>
      </c>
      <c r="I3067" s="401" t="s">
        <v>45</v>
      </c>
      <c r="J3067" s="401" t="s">
        <v>6404</v>
      </c>
      <c r="K3067" s="402" t="n">
        <v>1864.49</v>
      </c>
      <c r="L3067" s="401" t="s">
        <v>6405</v>
      </c>
    </row>
    <row r="3068" customFormat="false" ht="13.5" hidden="false" customHeight="false" outlineLevel="0" collapsed="false">
      <c r="A3068" s="401" t="s">
        <v>9164</v>
      </c>
      <c r="B3068" s="401" t="s">
        <v>9165</v>
      </c>
      <c r="C3068" s="401" t="s">
        <v>9544</v>
      </c>
      <c r="D3068" s="401" t="s">
        <v>9545</v>
      </c>
      <c r="E3068" s="402"/>
      <c r="F3068" s="401"/>
      <c r="G3068" s="401" t="n">
        <v>101504</v>
      </c>
      <c r="H3068" s="401" t="s">
        <v>9561</v>
      </c>
      <c r="I3068" s="401" t="s">
        <v>45</v>
      </c>
      <c r="J3068" s="401" t="s">
        <v>6404</v>
      </c>
      <c r="K3068" s="402" t="n">
        <v>2067.77</v>
      </c>
      <c r="L3068" s="401" t="s">
        <v>6405</v>
      </c>
    </row>
    <row r="3069" customFormat="false" ht="13.5" hidden="false" customHeight="false" outlineLevel="0" collapsed="false">
      <c r="A3069" s="401" t="s">
        <v>9164</v>
      </c>
      <c r="B3069" s="401" t="s">
        <v>9165</v>
      </c>
      <c r="C3069" s="401" t="s">
        <v>9544</v>
      </c>
      <c r="D3069" s="401" t="s">
        <v>9545</v>
      </c>
      <c r="E3069" s="402"/>
      <c r="F3069" s="401"/>
      <c r="G3069" s="401" t="n">
        <v>101505</v>
      </c>
      <c r="H3069" s="401" t="s">
        <v>9562</v>
      </c>
      <c r="I3069" s="401" t="s">
        <v>45</v>
      </c>
      <c r="J3069" s="401" t="s">
        <v>6404</v>
      </c>
      <c r="K3069" s="402" t="n">
        <v>1785.68</v>
      </c>
      <c r="L3069" s="401" t="s">
        <v>6405</v>
      </c>
    </row>
    <row r="3070" customFormat="false" ht="13.5" hidden="false" customHeight="false" outlineLevel="0" collapsed="false">
      <c r="A3070" s="401" t="s">
        <v>9164</v>
      </c>
      <c r="B3070" s="401" t="s">
        <v>9165</v>
      </c>
      <c r="C3070" s="401" t="s">
        <v>9544</v>
      </c>
      <c r="D3070" s="401" t="s">
        <v>9545</v>
      </c>
      <c r="E3070" s="402"/>
      <c r="F3070" s="401"/>
      <c r="G3070" s="401" t="n">
        <v>101506</v>
      </c>
      <c r="H3070" s="401" t="s">
        <v>85</v>
      </c>
      <c r="I3070" s="401" t="s">
        <v>45</v>
      </c>
      <c r="J3070" s="401" t="s">
        <v>6404</v>
      </c>
      <c r="K3070" s="402" t="n">
        <v>1979.48</v>
      </c>
      <c r="L3070" s="401" t="s">
        <v>6405</v>
      </c>
    </row>
    <row r="3071" customFormat="false" ht="13.5" hidden="false" customHeight="false" outlineLevel="0" collapsed="false">
      <c r="A3071" s="401" t="s">
        <v>9164</v>
      </c>
      <c r="B3071" s="401" t="s">
        <v>9165</v>
      </c>
      <c r="C3071" s="401" t="s">
        <v>9544</v>
      </c>
      <c r="D3071" s="401" t="s">
        <v>9545</v>
      </c>
      <c r="E3071" s="402"/>
      <c r="F3071" s="401"/>
      <c r="G3071" s="401" t="n">
        <v>101507</v>
      </c>
      <c r="H3071" s="401" t="s">
        <v>9563</v>
      </c>
      <c r="I3071" s="401" t="s">
        <v>45</v>
      </c>
      <c r="J3071" s="401" t="s">
        <v>6404</v>
      </c>
      <c r="K3071" s="402" t="n">
        <v>2055.41</v>
      </c>
      <c r="L3071" s="401" t="s">
        <v>6405</v>
      </c>
    </row>
    <row r="3072" customFormat="false" ht="13.5" hidden="false" customHeight="false" outlineLevel="0" collapsed="false">
      <c r="A3072" s="401" t="s">
        <v>9164</v>
      </c>
      <c r="B3072" s="401" t="s">
        <v>9165</v>
      </c>
      <c r="C3072" s="401" t="s">
        <v>9544</v>
      </c>
      <c r="D3072" s="401" t="s">
        <v>9545</v>
      </c>
      <c r="E3072" s="402"/>
      <c r="F3072" s="401"/>
      <c r="G3072" s="401" t="n">
        <v>101508</v>
      </c>
      <c r="H3072" s="401" t="s">
        <v>9564</v>
      </c>
      <c r="I3072" s="401" t="s">
        <v>45</v>
      </c>
      <c r="J3072" s="401" t="s">
        <v>6404</v>
      </c>
      <c r="K3072" s="402" t="n">
        <v>2315.52</v>
      </c>
      <c r="L3072" s="401" t="s">
        <v>6405</v>
      </c>
    </row>
    <row r="3073" customFormat="false" ht="13.5" hidden="false" customHeight="false" outlineLevel="0" collapsed="false">
      <c r="A3073" s="401" t="s">
        <v>9164</v>
      </c>
      <c r="B3073" s="401" t="s">
        <v>9165</v>
      </c>
      <c r="C3073" s="401" t="s">
        <v>9544</v>
      </c>
      <c r="D3073" s="401" t="s">
        <v>9545</v>
      </c>
      <c r="E3073" s="402"/>
      <c r="F3073" s="401"/>
      <c r="G3073" s="401" t="n">
        <v>101509</v>
      </c>
      <c r="H3073" s="401" t="s">
        <v>9565</v>
      </c>
      <c r="I3073" s="401" t="s">
        <v>45</v>
      </c>
      <c r="J3073" s="401" t="s">
        <v>6404</v>
      </c>
      <c r="K3073" s="402" t="n">
        <v>1887.01</v>
      </c>
      <c r="L3073" s="401" t="s">
        <v>6405</v>
      </c>
    </row>
    <row r="3074" customFormat="false" ht="13.5" hidden="false" customHeight="false" outlineLevel="0" collapsed="false">
      <c r="A3074" s="401" t="s">
        <v>9164</v>
      </c>
      <c r="B3074" s="401" t="s">
        <v>9165</v>
      </c>
      <c r="C3074" s="401" t="s">
        <v>9544</v>
      </c>
      <c r="D3074" s="401" t="s">
        <v>9545</v>
      </c>
      <c r="E3074" s="402"/>
      <c r="F3074" s="401"/>
      <c r="G3074" s="401" t="n">
        <v>101510</v>
      </c>
      <c r="H3074" s="401" t="s">
        <v>9566</v>
      </c>
      <c r="I3074" s="401" t="s">
        <v>45</v>
      </c>
      <c r="J3074" s="401" t="s">
        <v>6404</v>
      </c>
      <c r="K3074" s="402" t="n">
        <v>2080.81</v>
      </c>
      <c r="L3074" s="401" t="s">
        <v>6405</v>
      </c>
    </row>
    <row r="3075" customFormat="false" ht="13.5" hidden="false" customHeight="false" outlineLevel="0" collapsed="false">
      <c r="A3075" s="401" t="s">
        <v>9164</v>
      </c>
      <c r="B3075" s="401" t="s">
        <v>9165</v>
      </c>
      <c r="C3075" s="401" t="s">
        <v>9544</v>
      </c>
      <c r="D3075" s="401" t="s">
        <v>9545</v>
      </c>
      <c r="E3075" s="402"/>
      <c r="F3075" s="401"/>
      <c r="G3075" s="401" t="n">
        <v>101511</v>
      </c>
      <c r="H3075" s="401" t="s">
        <v>9567</v>
      </c>
      <c r="I3075" s="401" t="s">
        <v>45</v>
      </c>
      <c r="J3075" s="401" t="s">
        <v>6404</v>
      </c>
      <c r="K3075" s="402" t="n">
        <v>2156.74</v>
      </c>
      <c r="L3075" s="401" t="s">
        <v>6405</v>
      </c>
    </row>
    <row r="3076" customFormat="false" ht="13.5" hidden="false" customHeight="false" outlineLevel="0" collapsed="false">
      <c r="A3076" s="401" t="s">
        <v>9164</v>
      </c>
      <c r="B3076" s="401" t="s">
        <v>9165</v>
      </c>
      <c r="C3076" s="401" t="s">
        <v>9544</v>
      </c>
      <c r="D3076" s="401" t="s">
        <v>9545</v>
      </c>
      <c r="E3076" s="402"/>
      <c r="F3076" s="401"/>
      <c r="G3076" s="401" t="n">
        <v>101512</v>
      </c>
      <c r="H3076" s="401" t="s">
        <v>9568</v>
      </c>
      <c r="I3076" s="401" t="s">
        <v>45</v>
      </c>
      <c r="J3076" s="401" t="s">
        <v>6404</v>
      </c>
      <c r="K3076" s="402" t="n">
        <v>2416.85</v>
      </c>
      <c r="L3076" s="401" t="s">
        <v>6405</v>
      </c>
    </row>
    <row r="3077" customFormat="false" ht="13.5" hidden="false" customHeight="false" outlineLevel="0" collapsed="false">
      <c r="A3077" s="401" t="s">
        <v>9164</v>
      </c>
      <c r="B3077" s="401" t="s">
        <v>9165</v>
      </c>
      <c r="C3077" s="401" t="s">
        <v>9544</v>
      </c>
      <c r="D3077" s="401" t="s">
        <v>9545</v>
      </c>
      <c r="E3077" s="402"/>
      <c r="F3077" s="401"/>
      <c r="G3077" s="401" t="n">
        <v>101513</v>
      </c>
      <c r="H3077" s="401" t="s">
        <v>9569</v>
      </c>
      <c r="I3077" s="401" t="s">
        <v>45</v>
      </c>
      <c r="J3077" s="401" t="s">
        <v>6404</v>
      </c>
      <c r="K3077" s="402" t="n">
        <v>804.9</v>
      </c>
      <c r="L3077" s="401" t="s">
        <v>6405</v>
      </c>
    </row>
    <row r="3078" customFormat="false" ht="13.5" hidden="false" customHeight="false" outlineLevel="0" collapsed="false">
      <c r="A3078" s="401" t="s">
        <v>9164</v>
      </c>
      <c r="B3078" s="401" t="s">
        <v>9165</v>
      </c>
      <c r="C3078" s="401" t="s">
        <v>9544</v>
      </c>
      <c r="D3078" s="401" t="s">
        <v>9545</v>
      </c>
      <c r="E3078" s="402"/>
      <c r="F3078" s="401"/>
      <c r="G3078" s="401" t="n">
        <v>101514</v>
      </c>
      <c r="H3078" s="401" t="s">
        <v>9570</v>
      </c>
      <c r="I3078" s="401" t="s">
        <v>45</v>
      </c>
      <c r="J3078" s="401" t="s">
        <v>6404</v>
      </c>
      <c r="K3078" s="402" t="n">
        <v>920.13</v>
      </c>
      <c r="L3078" s="401" t="s">
        <v>6405</v>
      </c>
    </row>
    <row r="3079" customFormat="false" ht="13.5" hidden="false" customHeight="false" outlineLevel="0" collapsed="false">
      <c r="A3079" s="401" t="s">
        <v>9164</v>
      </c>
      <c r="B3079" s="401" t="s">
        <v>9165</v>
      </c>
      <c r="C3079" s="401" t="s">
        <v>9544</v>
      </c>
      <c r="D3079" s="401" t="s">
        <v>9545</v>
      </c>
      <c r="E3079" s="402"/>
      <c r="F3079" s="401"/>
      <c r="G3079" s="401" t="n">
        <v>101515</v>
      </c>
      <c r="H3079" s="401" t="s">
        <v>9571</v>
      </c>
      <c r="I3079" s="401" t="s">
        <v>45</v>
      </c>
      <c r="J3079" s="401" t="s">
        <v>6404</v>
      </c>
      <c r="K3079" s="402" t="n">
        <v>965.28</v>
      </c>
      <c r="L3079" s="401" t="s">
        <v>6405</v>
      </c>
    </row>
    <row r="3080" customFormat="false" ht="13.5" hidden="false" customHeight="false" outlineLevel="0" collapsed="false">
      <c r="A3080" s="401" t="s">
        <v>9164</v>
      </c>
      <c r="B3080" s="401" t="s">
        <v>9165</v>
      </c>
      <c r="C3080" s="401" t="s">
        <v>9544</v>
      </c>
      <c r="D3080" s="401" t="s">
        <v>9545</v>
      </c>
      <c r="E3080" s="402"/>
      <c r="F3080" s="401"/>
      <c r="G3080" s="401" t="n">
        <v>101516</v>
      </c>
      <c r="H3080" s="401" t="s">
        <v>9572</v>
      </c>
      <c r="I3080" s="401" t="s">
        <v>45</v>
      </c>
      <c r="J3080" s="401" t="s">
        <v>6404</v>
      </c>
      <c r="K3080" s="402" t="n">
        <v>1100.45</v>
      </c>
      <c r="L3080" s="401" t="s">
        <v>6405</v>
      </c>
    </row>
    <row r="3081" customFormat="false" ht="13.5" hidden="false" customHeight="false" outlineLevel="0" collapsed="false">
      <c r="A3081" s="401" t="s">
        <v>9164</v>
      </c>
      <c r="B3081" s="401" t="s">
        <v>9165</v>
      </c>
      <c r="C3081" s="401" t="s">
        <v>9544</v>
      </c>
      <c r="D3081" s="401" t="s">
        <v>9545</v>
      </c>
      <c r="E3081" s="402"/>
      <c r="F3081" s="401"/>
      <c r="G3081" s="401" t="n">
        <v>101517</v>
      </c>
      <c r="H3081" s="401" t="s">
        <v>9573</v>
      </c>
      <c r="I3081" s="401" t="s">
        <v>45</v>
      </c>
      <c r="J3081" s="401" t="s">
        <v>6404</v>
      </c>
      <c r="K3081" s="402" t="n">
        <v>790.17</v>
      </c>
      <c r="L3081" s="401" t="s">
        <v>6405</v>
      </c>
    </row>
    <row r="3082" customFormat="false" ht="13.5" hidden="false" customHeight="false" outlineLevel="0" collapsed="false">
      <c r="A3082" s="401" t="s">
        <v>9164</v>
      </c>
      <c r="B3082" s="401" t="s">
        <v>9165</v>
      </c>
      <c r="C3082" s="401" t="s">
        <v>9544</v>
      </c>
      <c r="D3082" s="401" t="s">
        <v>9545</v>
      </c>
      <c r="E3082" s="402"/>
      <c r="F3082" s="401"/>
      <c r="G3082" s="401" t="n">
        <v>101518</v>
      </c>
      <c r="H3082" s="401" t="s">
        <v>9574</v>
      </c>
      <c r="I3082" s="401" t="s">
        <v>45</v>
      </c>
      <c r="J3082" s="401" t="s">
        <v>6404</v>
      </c>
      <c r="K3082" s="402" t="n">
        <v>905.4</v>
      </c>
      <c r="L3082" s="401" t="s">
        <v>6405</v>
      </c>
    </row>
    <row r="3083" customFormat="false" ht="13.5" hidden="false" customHeight="false" outlineLevel="0" collapsed="false">
      <c r="A3083" s="401" t="s">
        <v>9164</v>
      </c>
      <c r="B3083" s="401" t="s">
        <v>9165</v>
      </c>
      <c r="C3083" s="401" t="s">
        <v>9544</v>
      </c>
      <c r="D3083" s="401" t="s">
        <v>9545</v>
      </c>
      <c r="E3083" s="402"/>
      <c r="F3083" s="401"/>
      <c r="G3083" s="401" t="n">
        <v>101519</v>
      </c>
      <c r="H3083" s="401" t="s">
        <v>9575</v>
      </c>
      <c r="I3083" s="401" t="s">
        <v>45</v>
      </c>
      <c r="J3083" s="401" t="s">
        <v>6404</v>
      </c>
      <c r="K3083" s="402" t="n">
        <v>950.55</v>
      </c>
      <c r="L3083" s="401" t="s">
        <v>6405</v>
      </c>
    </row>
    <row r="3084" customFormat="false" ht="13.5" hidden="false" customHeight="false" outlineLevel="0" collapsed="false">
      <c r="A3084" s="401" t="s">
        <v>9164</v>
      </c>
      <c r="B3084" s="401" t="s">
        <v>9165</v>
      </c>
      <c r="C3084" s="401" t="s">
        <v>9544</v>
      </c>
      <c r="D3084" s="401" t="s">
        <v>9545</v>
      </c>
      <c r="E3084" s="402"/>
      <c r="F3084" s="401"/>
      <c r="G3084" s="401" t="n">
        <v>101520</v>
      </c>
      <c r="H3084" s="401" t="s">
        <v>9576</v>
      </c>
      <c r="I3084" s="401" t="s">
        <v>45</v>
      </c>
      <c r="J3084" s="401" t="s">
        <v>6404</v>
      </c>
      <c r="K3084" s="402" t="n">
        <v>1085.72</v>
      </c>
      <c r="L3084" s="401" t="s">
        <v>6405</v>
      </c>
    </row>
    <row r="3085" customFormat="false" ht="13.5" hidden="false" customHeight="false" outlineLevel="0" collapsed="false">
      <c r="A3085" s="401" t="s">
        <v>9164</v>
      </c>
      <c r="B3085" s="401" t="s">
        <v>9165</v>
      </c>
      <c r="C3085" s="401" t="s">
        <v>9544</v>
      </c>
      <c r="D3085" s="401" t="s">
        <v>9545</v>
      </c>
      <c r="E3085" s="402"/>
      <c r="F3085" s="401"/>
      <c r="G3085" s="401" t="n">
        <v>101521</v>
      </c>
      <c r="H3085" s="401" t="s">
        <v>9577</v>
      </c>
      <c r="I3085" s="401" t="s">
        <v>45</v>
      </c>
      <c r="J3085" s="401" t="s">
        <v>6404</v>
      </c>
      <c r="K3085" s="402" t="n">
        <v>1094.03</v>
      </c>
      <c r="L3085" s="401" t="s">
        <v>6405</v>
      </c>
    </row>
    <row r="3086" customFormat="false" ht="13.5" hidden="false" customHeight="false" outlineLevel="0" collapsed="false">
      <c r="A3086" s="401" t="s">
        <v>9164</v>
      </c>
      <c r="B3086" s="401" t="s">
        <v>9165</v>
      </c>
      <c r="C3086" s="401" t="s">
        <v>9544</v>
      </c>
      <c r="D3086" s="401" t="s">
        <v>9545</v>
      </c>
      <c r="E3086" s="402"/>
      <c r="F3086" s="401"/>
      <c r="G3086" s="401" t="n">
        <v>101522</v>
      </c>
      <c r="H3086" s="401" t="s">
        <v>9578</v>
      </c>
      <c r="I3086" s="401" t="s">
        <v>45</v>
      </c>
      <c r="J3086" s="401" t="s">
        <v>6404</v>
      </c>
      <c r="K3086" s="402" t="n">
        <v>1266.89</v>
      </c>
      <c r="L3086" s="401" t="s">
        <v>6405</v>
      </c>
    </row>
    <row r="3087" customFormat="false" ht="13.5" hidden="false" customHeight="false" outlineLevel="0" collapsed="false">
      <c r="A3087" s="401" t="s">
        <v>9164</v>
      </c>
      <c r="B3087" s="401" t="s">
        <v>9165</v>
      </c>
      <c r="C3087" s="401" t="s">
        <v>9544</v>
      </c>
      <c r="D3087" s="401" t="s">
        <v>9545</v>
      </c>
      <c r="E3087" s="402"/>
      <c r="F3087" s="401"/>
      <c r="G3087" s="401" t="n">
        <v>101523</v>
      </c>
      <c r="H3087" s="401" t="s">
        <v>9579</v>
      </c>
      <c r="I3087" s="401" t="s">
        <v>45</v>
      </c>
      <c r="J3087" s="401" t="s">
        <v>6404</v>
      </c>
      <c r="K3087" s="402" t="n">
        <v>1334.6</v>
      </c>
      <c r="L3087" s="401" t="s">
        <v>6405</v>
      </c>
    </row>
    <row r="3088" customFormat="false" ht="13.5" hidden="false" customHeight="false" outlineLevel="0" collapsed="false">
      <c r="A3088" s="401" t="s">
        <v>9164</v>
      </c>
      <c r="B3088" s="401" t="s">
        <v>9165</v>
      </c>
      <c r="C3088" s="401" t="s">
        <v>9544</v>
      </c>
      <c r="D3088" s="401" t="s">
        <v>9545</v>
      </c>
      <c r="E3088" s="402"/>
      <c r="F3088" s="401"/>
      <c r="G3088" s="401" t="n">
        <v>101524</v>
      </c>
      <c r="H3088" s="401" t="s">
        <v>9580</v>
      </c>
      <c r="I3088" s="401" t="s">
        <v>45</v>
      </c>
      <c r="J3088" s="401" t="s">
        <v>6404</v>
      </c>
      <c r="K3088" s="402" t="n">
        <v>1537.36</v>
      </c>
      <c r="L3088" s="401" t="s">
        <v>6405</v>
      </c>
    </row>
    <row r="3089" customFormat="false" ht="13.5" hidden="false" customHeight="false" outlineLevel="0" collapsed="false">
      <c r="A3089" s="401" t="s">
        <v>9164</v>
      </c>
      <c r="B3089" s="401" t="s">
        <v>9165</v>
      </c>
      <c r="C3089" s="401" t="s">
        <v>9544</v>
      </c>
      <c r="D3089" s="401" t="s">
        <v>9545</v>
      </c>
      <c r="E3089" s="402"/>
      <c r="F3089" s="401"/>
      <c r="G3089" s="401" t="n">
        <v>101525</v>
      </c>
      <c r="H3089" s="401" t="s">
        <v>9581</v>
      </c>
      <c r="I3089" s="401" t="s">
        <v>45</v>
      </c>
      <c r="J3089" s="401" t="s">
        <v>6404</v>
      </c>
      <c r="K3089" s="402" t="n">
        <v>1087.59</v>
      </c>
      <c r="L3089" s="401" t="s">
        <v>6405</v>
      </c>
    </row>
    <row r="3090" customFormat="false" ht="13.5" hidden="false" customHeight="false" outlineLevel="0" collapsed="false">
      <c r="A3090" s="401" t="s">
        <v>9164</v>
      </c>
      <c r="B3090" s="401" t="s">
        <v>9165</v>
      </c>
      <c r="C3090" s="401" t="s">
        <v>9544</v>
      </c>
      <c r="D3090" s="401" t="s">
        <v>9545</v>
      </c>
      <c r="E3090" s="402"/>
      <c r="F3090" s="401"/>
      <c r="G3090" s="401" t="n">
        <v>101526</v>
      </c>
      <c r="H3090" s="401" t="s">
        <v>9582</v>
      </c>
      <c r="I3090" s="401" t="s">
        <v>45</v>
      </c>
      <c r="J3090" s="401" t="s">
        <v>6404</v>
      </c>
      <c r="K3090" s="402" t="n">
        <v>1260.45</v>
      </c>
      <c r="L3090" s="401" t="s">
        <v>6405</v>
      </c>
    </row>
    <row r="3091" customFormat="false" ht="13.5" hidden="false" customHeight="false" outlineLevel="0" collapsed="false">
      <c r="A3091" s="401" t="s">
        <v>9164</v>
      </c>
      <c r="B3091" s="401" t="s">
        <v>9165</v>
      </c>
      <c r="C3091" s="401" t="s">
        <v>9544</v>
      </c>
      <c r="D3091" s="401" t="s">
        <v>9545</v>
      </c>
      <c r="E3091" s="402"/>
      <c r="F3091" s="401"/>
      <c r="G3091" s="401" t="n">
        <v>101527</v>
      </c>
      <c r="H3091" s="401" t="s">
        <v>9583</v>
      </c>
      <c r="I3091" s="401" t="s">
        <v>45</v>
      </c>
      <c r="J3091" s="401" t="s">
        <v>6404</v>
      </c>
      <c r="K3091" s="402" t="n">
        <v>1328.16</v>
      </c>
      <c r="L3091" s="401" t="s">
        <v>6405</v>
      </c>
    </row>
    <row r="3092" customFormat="false" ht="13.5" hidden="false" customHeight="false" outlineLevel="0" collapsed="false">
      <c r="A3092" s="401" t="s">
        <v>9164</v>
      </c>
      <c r="B3092" s="401" t="s">
        <v>9165</v>
      </c>
      <c r="C3092" s="401" t="s">
        <v>9544</v>
      </c>
      <c r="D3092" s="401" t="s">
        <v>9545</v>
      </c>
      <c r="E3092" s="402"/>
      <c r="F3092" s="401"/>
      <c r="G3092" s="401" t="n">
        <v>101528</v>
      </c>
      <c r="H3092" s="401" t="s">
        <v>9584</v>
      </c>
      <c r="I3092" s="401" t="s">
        <v>45</v>
      </c>
      <c r="J3092" s="401" t="s">
        <v>6404</v>
      </c>
      <c r="K3092" s="402" t="n">
        <v>1530.92</v>
      </c>
      <c r="L3092" s="401" t="s">
        <v>6405</v>
      </c>
    </row>
    <row r="3093" customFormat="false" ht="13.5" hidden="false" customHeight="false" outlineLevel="0" collapsed="false">
      <c r="A3093" s="401" t="s">
        <v>9164</v>
      </c>
      <c r="B3093" s="401" t="s">
        <v>9165</v>
      </c>
      <c r="C3093" s="401" t="s">
        <v>9544</v>
      </c>
      <c r="D3093" s="401" t="s">
        <v>9545</v>
      </c>
      <c r="E3093" s="402"/>
      <c r="F3093" s="401"/>
      <c r="G3093" s="401" t="n">
        <v>101529</v>
      </c>
      <c r="H3093" s="401" t="s">
        <v>9585</v>
      </c>
      <c r="I3093" s="401" t="s">
        <v>45</v>
      </c>
      <c r="J3093" s="401" t="s">
        <v>6404</v>
      </c>
      <c r="K3093" s="402" t="n">
        <v>1228.57</v>
      </c>
      <c r="L3093" s="401" t="s">
        <v>6405</v>
      </c>
    </row>
    <row r="3094" customFormat="false" ht="13.5" hidden="false" customHeight="false" outlineLevel="0" collapsed="false">
      <c r="A3094" s="401" t="s">
        <v>9164</v>
      </c>
      <c r="B3094" s="401" t="s">
        <v>9165</v>
      </c>
      <c r="C3094" s="401" t="s">
        <v>9544</v>
      </c>
      <c r="D3094" s="401" t="s">
        <v>9545</v>
      </c>
      <c r="E3094" s="402"/>
      <c r="F3094" s="401"/>
      <c r="G3094" s="401" t="n">
        <v>101530</v>
      </c>
      <c r="H3094" s="401" t="s">
        <v>9586</v>
      </c>
      <c r="I3094" s="401" t="s">
        <v>45</v>
      </c>
      <c r="J3094" s="401" t="s">
        <v>6404</v>
      </c>
      <c r="K3094" s="402" t="n">
        <v>1459.04</v>
      </c>
      <c r="L3094" s="401" t="s">
        <v>6405</v>
      </c>
    </row>
    <row r="3095" customFormat="false" ht="13.5" hidden="false" customHeight="false" outlineLevel="0" collapsed="false">
      <c r="A3095" s="401" t="s">
        <v>9164</v>
      </c>
      <c r="B3095" s="401" t="s">
        <v>9165</v>
      </c>
      <c r="C3095" s="401" t="s">
        <v>9544</v>
      </c>
      <c r="D3095" s="401" t="s">
        <v>9545</v>
      </c>
      <c r="E3095" s="402"/>
      <c r="F3095" s="401"/>
      <c r="G3095" s="401" t="n">
        <v>101531</v>
      </c>
      <c r="H3095" s="401" t="s">
        <v>9587</v>
      </c>
      <c r="I3095" s="401" t="s">
        <v>45</v>
      </c>
      <c r="J3095" s="401" t="s">
        <v>6404</v>
      </c>
      <c r="K3095" s="402" t="n">
        <v>1549.33</v>
      </c>
      <c r="L3095" s="401" t="s">
        <v>6405</v>
      </c>
    </row>
    <row r="3096" customFormat="false" ht="13.5" hidden="false" customHeight="false" outlineLevel="0" collapsed="false">
      <c r="A3096" s="401" t="s">
        <v>9164</v>
      </c>
      <c r="B3096" s="401" t="s">
        <v>9165</v>
      </c>
      <c r="C3096" s="401" t="s">
        <v>9544</v>
      </c>
      <c r="D3096" s="401" t="s">
        <v>9545</v>
      </c>
      <c r="E3096" s="402"/>
      <c r="F3096" s="401"/>
      <c r="G3096" s="401" t="n">
        <v>101532</v>
      </c>
      <c r="H3096" s="401" t="s">
        <v>9588</v>
      </c>
      <c r="I3096" s="401" t="s">
        <v>45</v>
      </c>
      <c r="J3096" s="401" t="s">
        <v>6404</v>
      </c>
      <c r="K3096" s="402" t="n">
        <v>1819.67</v>
      </c>
      <c r="L3096" s="401" t="s">
        <v>6405</v>
      </c>
    </row>
    <row r="3097" customFormat="false" ht="13.5" hidden="false" customHeight="false" outlineLevel="0" collapsed="false">
      <c r="A3097" s="401" t="s">
        <v>9164</v>
      </c>
      <c r="B3097" s="401" t="s">
        <v>9165</v>
      </c>
      <c r="C3097" s="401" t="s">
        <v>9544</v>
      </c>
      <c r="D3097" s="401" t="s">
        <v>9545</v>
      </c>
      <c r="E3097" s="402"/>
      <c r="F3097" s="401"/>
      <c r="G3097" s="401" t="n">
        <v>101533</v>
      </c>
      <c r="H3097" s="401" t="s">
        <v>9589</v>
      </c>
      <c r="I3097" s="401" t="s">
        <v>45</v>
      </c>
      <c r="J3097" s="401" t="s">
        <v>6404</v>
      </c>
      <c r="K3097" s="402" t="n">
        <v>1329.9</v>
      </c>
      <c r="L3097" s="401" t="s">
        <v>6405</v>
      </c>
    </row>
    <row r="3098" customFormat="false" ht="13.5" hidden="false" customHeight="false" outlineLevel="0" collapsed="false">
      <c r="A3098" s="401" t="s">
        <v>9164</v>
      </c>
      <c r="B3098" s="401" t="s">
        <v>9165</v>
      </c>
      <c r="C3098" s="401" t="s">
        <v>9544</v>
      </c>
      <c r="D3098" s="401" t="s">
        <v>9545</v>
      </c>
      <c r="E3098" s="402"/>
      <c r="F3098" s="401"/>
      <c r="G3098" s="401" t="n">
        <v>101534</v>
      </c>
      <c r="H3098" s="401" t="s">
        <v>9590</v>
      </c>
      <c r="I3098" s="401" t="s">
        <v>45</v>
      </c>
      <c r="J3098" s="401" t="s">
        <v>6404</v>
      </c>
      <c r="K3098" s="402" t="n">
        <v>1560.37</v>
      </c>
      <c r="L3098" s="401" t="s">
        <v>6405</v>
      </c>
    </row>
    <row r="3099" customFormat="false" ht="13.5" hidden="false" customHeight="false" outlineLevel="0" collapsed="false">
      <c r="A3099" s="401" t="s">
        <v>9164</v>
      </c>
      <c r="B3099" s="401" t="s">
        <v>9165</v>
      </c>
      <c r="C3099" s="401" t="s">
        <v>9544</v>
      </c>
      <c r="D3099" s="401" t="s">
        <v>9545</v>
      </c>
      <c r="E3099" s="402"/>
      <c r="F3099" s="401"/>
      <c r="G3099" s="401" t="n">
        <v>101535</v>
      </c>
      <c r="H3099" s="401" t="s">
        <v>9591</v>
      </c>
      <c r="I3099" s="401" t="s">
        <v>45</v>
      </c>
      <c r="J3099" s="401" t="s">
        <v>6404</v>
      </c>
      <c r="K3099" s="402" t="n">
        <v>1650.66</v>
      </c>
      <c r="L3099" s="401" t="s">
        <v>6405</v>
      </c>
    </row>
    <row r="3100" customFormat="false" ht="13.5" hidden="false" customHeight="false" outlineLevel="0" collapsed="false">
      <c r="A3100" s="401" t="s">
        <v>9164</v>
      </c>
      <c r="B3100" s="401" t="s">
        <v>9165</v>
      </c>
      <c r="C3100" s="401" t="s">
        <v>9544</v>
      </c>
      <c r="D3100" s="401" t="s">
        <v>9545</v>
      </c>
      <c r="E3100" s="402"/>
      <c r="F3100" s="401"/>
      <c r="G3100" s="401" t="n">
        <v>101536</v>
      </c>
      <c r="H3100" s="401" t="s">
        <v>9592</v>
      </c>
      <c r="I3100" s="401" t="s">
        <v>45</v>
      </c>
      <c r="J3100" s="401" t="s">
        <v>6404</v>
      </c>
      <c r="K3100" s="402" t="n">
        <v>1921</v>
      </c>
      <c r="L3100" s="401" t="s">
        <v>6405</v>
      </c>
    </row>
    <row r="3101" customFormat="false" ht="13.5" hidden="false" customHeight="false" outlineLevel="0" collapsed="false">
      <c r="A3101" s="401" t="s">
        <v>9164</v>
      </c>
      <c r="B3101" s="401" t="s">
        <v>9165</v>
      </c>
      <c r="C3101" s="401" t="s">
        <v>9544</v>
      </c>
      <c r="D3101" s="401" t="s">
        <v>9545</v>
      </c>
      <c r="E3101" s="402"/>
      <c r="F3101" s="401"/>
      <c r="G3101" s="401" t="n">
        <v>101537</v>
      </c>
      <c r="H3101" s="401" t="s">
        <v>9593</v>
      </c>
      <c r="I3101" s="401" t="s">
        <v>45</v>
      </c>
      <c r="J3101" s="401" t="s">
        <v>6476</v>
      </c>
      <c r="K3101" s="402" t="n">
        <v>131.69</v>
      </c>
      <c r="L3101" s="401" t="s">
        <v>6405</v>
      </c>
    </row>
    <row r="3102" customFormat="false" ht="13.5" hidden="false" customHeight="false" outlineLevel="0" collapsed="false">
      <c r="A3102" s="401" t="s">
        <v>9164</v>
      </c>
      <c r="B3102" s="401" t="s">
        <v>9165</v>
      </c>
      <c r="C3102" s="401" t="s">
        <v>9544</v>
      </c>
      <c r="D3102" s="401" t="s">
        <v>9545</v>
      </c>
      <c r="E3102" s="402"/>
      <c r="F3102" s="401"/>
      <c r="G3102" s="401" t="n">
        <v>101538</v>
      </c>
      <c r="H3102" s="401" t="s">
        <v>9594</v>
      </c>
      <c r="I3102" s="401" t="s">
        <v>45</v>
      </c>
      <c r="J3102" s="401" t="s">
        <v>6404</v>
      </c>
      <c r="K3102" s="402" t="n">
        <v>61.86</v>
      </c>
      <c r="L3102" s="401" t="s">
        <v>6405</v>
      </c>
    </row>
    <row r="3103" customFormat="false" ht="13.5" hidden="false" customHeight="false" outlineLevel="0" collapsed="false">
      <c r="A3103" s="401" t="s">
        <v>9164</v>
      </c>
      <c r="B3103" s="401" t="s">
        <v>9165</v>
      </c>
      <c r="C3103" s="401" t="s">
        <v>9544</v>
      </c>
      <c r="D3103" s="401" t="s">
        <v>9545</v>
      </c>
      <c r="E3103" s="402"/>
      <c r="F3103" s="401"/>
      <c r="G3103" s="401" t="n">
        <v>101539</v>
      </c>
      <c r="H3103" s="401" t="s">
        <v>9595</v>
      </c>
      <c r="I3103" s="401" t="s">
        <v>45</v>
      </c>
      <c r="J3103" s="401" t="s">
        <v>6404</v>
      </c>
      <c r="K3103" s="402" t="n">
        <v>99.23</v>
      </c>
      <c r="L3103" s="401" t="s">
        <v>6405</v>
      </c>
    </row>
    <row r="3104" customFormat="false" ht="13.5" hidden="false" customHeight="false" outlineLevel="0" collapsed="false">
      <c r="A3104" s="401" t="s">
        <v>9164</v>
      </c>
      <c r="B3104" s="401" t="s">
        <v>9165</v>
      </c>
      <c r="C3104" s="401" t="s">
        <v>9544</v>
      </c>
      <c r="D3104" s="401" t="s">
        <v>9545</v>
      </c>
      <c r="E3104" s="402"/>
      <c r="F3104" s="401"/>
      <c r="G3104" s="401" t="n">
        <v>101540</v>
      </c>
      <c r="H3104" s="401" t="s">
        <v>9596</v>
      </c>
      <c r="I3104" s="401" t="s">
        <v>45</v>
      </c>
      <c r="J3104" s="401" t="s">
        <v>6404</v>
      </c>
      <c r="K3104" s="402" t="n">
        <v>170.65</v>
      </c>
      <c r="L3104" s="401" t="s">
        <v>6405</v>
      </c>
    </row>
    <row r="3105" customFormat="false" ht="13.5" hidden="false" customHeight="false" outlineLevel="0" collapsed="false">
      <c r="A3105" s="401" t="s">
        <v>9164</v>
      </c>
      <c r="B3105" s="401" t="s">
        <v>9165</v>
      </c>
      <c r="C3105" s="401" t="s">
        <v>9544</v>
      </c>
      <c r="D3105" s="401" t="s">
        <v>9545</v>
      </c>
      <c r="E3105" s="402"/>
      <c r="F3105" s="401"/>
      <c r="G3105" s="401" t="n">
        <v>101541</v>
      </c>
      <c r="H3105" s="401" t="s">
        <v>9597</v>
      </c>
      <c r="I3105" s="401" t="s">
        <v>45</v>
      </c>
      <c r="J3105" s="401" t="s">
        <v>6404</v>
      </c>
      <c r="K3105" s="402" t="n">
        <v>221.79</v>
      </c>
      <c r="L3105" s="401" t="s">
        <v>6405</v>
      </c>
    </row>
    <row r="3106" customFormat="false" ht="13.5" hidden="false" customHeight="false" outlineLevel="0" collapsed="false">
      <c r="A3106" s="401" t="s">
        <v>9164</v>
      </c>
      <c r="B3106" s="401" t="s">
        <v>9165</v>
      </c>
      <c r="C3106" s="401" t="s">
        <v>9544</v>
      </c>
      <c r="D3106" s="401" t="s">
        <v>9545</v>
      </c>
      <c r="E3106" s="402"/>
      <c r="F3106" s="401"/>
      <c r="G3106" s="401" t="n">
        <v>101542</v>
      </c>
      <c r="H3106" s="401" t="s">
        <v>9598</v>
      </c>
      <c r="I3106" s="401" t="s">
        <v>45</v>
      </c>
      <c r="J3106" s="401" t="s">
        <v>6404</v>
      </c>
      <c r="K3106" s="402" t="n">
        <v>45.73</v>
      </c>
      <c r="L3106" s="401" t="s">
        <v>6405</v>
      </c>
    </row>
    <row r="3107" customFormat="false" ht="13.5" hidden="false" customHeight="false" outlineLevel="0" collapsed="false">
      <c r="A3107" s="401" t="s">
        <v>9164</v>
      </c>
      <c r="B3107" s="401" t="s">
        <v>9165</v>
      </c>
      <c r="C3107" s="401" t="s">
        <v>9544</v>
      </c>
      <c r="D3107" s="401" t="s">
        <v>9545</v>
      </c>
      <c r="E3107" s="402"/>
      <c r="F3107" s="401"/>
      <c r="G3107" s="401" t="n">
        <v>101543</v>
      </c>
      <c r="H3107" s="401" t="s">
        <v>9599</v>
      </c>
      <c r="I3107" s="401" t="s">
        <v>45</v>
      </c>
      <c r="J3107" s="401" t="s">
        <v>6404</v>
      </c>
      <c r="K3107" s="402" t="n">
        <v>79.63</v>
      </c>
      <c r="L3107" s="401" t="s">
        <v>6405</v>
      </c>
    </row>
    <row r="3108" customFormat="false" ht="13.5" hidden="false" customHeight="false" outlineLevel="0" collapsed="false">
      <c r="A3108" s="401" t="s">
        <v>9164</v>
      </c>
      <c r="B3108" s="401" t="s">
        <v>9165</v>
      </c>
      <c r="C3108" s="401" t="s">
        <v>9544</v>
      </c>
      <c r="D3108" s="401" t="s">
        <v>9545</v>
      </c>
      <c r="E3108" s="402"/>
      <c r="F3108" s="401"/>
      <c r="G3108" s="401" t="n">
        <v>101544</v>
      </c>
      <c r="H3108" s="401" t="s">
        <v>9600</v>
      </c>
      <c r="I3108" s="401" t="s">
        <v>45</v>
      </c>
      <c r="J3108" s="401" t="s">
        <v>6404</v>
      </c>
      <c r="K3108" s="402" t="n">
        <v>128.89</v>
      </c>
      <c r="L3108" s="401" t="s">
        <v>6405</v>
      </c>
    </row>
    <row r="3109" customFormat="false" ht="13.5" hidden="false" customHeight="false" outlineLevel="0" collapsed="false">
      <c r="A3109" s="401" t="s">
        <v>9164</v>
      </c>
      <c r="B3109" s="401" t="s">
        <v>9165</v>
      </c>
      <c r="C3109" s="401" t="s">
        <v>9544</v>
      </c>
      <c r="D3109" s="401" t="s">
        <v>9545</v>
      </c>
      <c r="E3109" s="402"/>
      <c r="F3109" s="401"/>
      <c r="G3109" s="401" t="n">
        <v>101545</v>
      </c>
      <c r="H3109" s="401" t="s">
        <v>9601</v>
      </c>
      <c r="I3109" s="401" t="s">
        <v>45</v>
      </c>
      <c r="J3109" s="401" t="s">
        <v>6404</v>
      </c>
      <c r="K3109" s="402" t="n">
        <v>189.7</v>
      </c>
      <c r="L3109" s="401" t="s">
        <v>6405</v>
      </c>
    </row>
    <row r="3110" customFormat="false" ht="13.5" hidden="false" customHeight="false" outlineLevel="0" collapsed="false">
      <c r="A3110" s="401" t="s">
        <v>9164</v>
      </c>
      <c r="B3110" s="401" t="s">
        <v>9165</v>
      </c>
      <c r="C3110" s="401" t="s">
        <v>9544</v>
      </c>
      <c r="D3110" s="401" t="s">
        <v>9545</v>
      </c>
      <c r="E3110" s="402"/>
      <c r="F3110" s="401"/>
      <c r="G3110" s="401" t="n">
        <v>101546</v>
      </c>
      <c r="H3110" s="401" t="s">
        <v>499</v>
      </c>
      <c r="I3110" s="401" t="s">
        <v>45</v>
      </c>
      <c r="J3110" s="401" t="s">
        <v>6404</v>
      </c>
      <c r="K3110" s="402" t="n">
        <v>31.77</v>
      </c>
      <c r="L3110" s="401" t="s">
        <v>6405</v>
      </c>
    </row>
    <row r="3111" customFormat="false" ht="13.5" hidden="false" customHeight="false" outlineLevel="0" collapsed="false">
      <c r="A3111" s="401" t="s">
        <v>9164</v>
      </c>
      <c r="B3111" s="401" t="s">
        <v>9165</v>
      </c>
      <c r="C3111" s="401" t="s">
        <v>9544</v>
      </c>
      <c r="D3111" s="401" t="s">
        <v>9545</v>
      </c>
      <c r="E3111" s="402"/>
      <c r="F3111" s="401"/>
      <c r="G3111" s="401" t="n">
        <v>101547</v>
      </c>
      <c r="H3111" s="401" t="s">
        <v>9602</v>
      </c>
      <c r="I3111" s="401" t="s">
        <v>45</v>
      </c>
      <c r="J3111" s="401" t="s">
        <v>6404</v>
      </c>
      <c r="K3111" s="402" t="n">
        <v>99.78</v>
      </c>
      <c r="L3111" s="401" t="s">
        <v>6405</v>
      </c>
    </row>
    <row r="3112" customFormat="false" ht="13.5" hidden="false" customHeight="false" outlineLevel="0" collapsed="false">
      <c r="A3112" s="401" t="s">
        <v>9164</v>
      </c>
      <c r="B3112" s="401" t="s">
        <v>9165</v>
      </c>
      <c r="C3112" s="401" t="s">
        <v>9544</v>
      </c>
      <c r="D3112" s="401" t="s">
        <v>9545</v>
      </c>
      <c r="E3112" s="402"/>
      <c r="F3112" s="401"/>
      <c r="G3112" s="401" t="n">
        <v>101548</v>
      </c>
      <c r="H3112" s="401" t="s">
        <v>9603</v>
      </c>
      <c r="I3112" s="401" t="s">
        <v>45</v>
      </c>
      <c r="J3112" s="401" t="s">
        <v>6404</v>
      </c>
      <c r="K3112" s="402" t="n">
        <v>7.78</v>
      </c>
      <c r="L3112" s="401" t="s">
        <v>6405</v>
      </c>
    </row>
    <row r="3113" customFormat="false" ht="13.5" hidden="false" customHeight="false" outlineLevel="0" collapsed="false">
      <c r="A3113" s="401" t="s">
        <v>9164</v>
      </c>
      <c r="B3113" s="401" t="s">
        <v>9165</v>
      </c>
      <c r="C3113" s="401" t="s">
        <v>9544</v>
      </c>
      <c r="D3113" s="401" t="s">
        <v>9545</v>
      </c>
      <c r="E3113" s="402"/>
      <c r="F3113" s="401"/>
      <c r="G3113" s="401" t="n">
        <v>101549</v>
      </c>
      <c r="H3113" s="401" t="s">
        <v>9604</v>
      </c>
      <c r="I3113" s="401" t="s">
        <v>45</v>
      </c>
      <c r="J3113" s="401" t="s">
        <v>6476</v>
      </c>
      <c r="K3113" s="402" t="n">
        <v>20.5</v>
      </c>
      <c r="L3113" s="401" t="s">
        <v>6405</v>
      </c>
    </row>
    <row r="3114" customFormat="false" ht="13.5" hidden="false" customHeight="false" outlineLevel="0" collapsed="false">
      <c r="A3114" s="401" t="s">
        <v>9164</v>
      </c>
      <c r="B3114" s="401" t="s">
        <v>9165</v>
      </c>
      <c r="C3114" s="401" t="s">
        <v>9544</v>
      </c>
      <c r="D3114" s="401" t="s">
        <v>9545</v>
      </c>
      <c r="E3114" s="402"/>
      <c r="F3114" s="401"/>
      <c r="G3114" s="401" t="n">
        <v>101553</v>
      </c>
      <c r="H3114" s="401" t="s">
        <v>9605</v>
      </c>
      <c r="I3114" s="401" t="s">
        <v>45</v>
      </c>
      <c r="J3114" s="401" t="s">
        <v>6404</v>
      </c>
      <c r="K3114" s="402" t="n">
        <v>22.03</v>
      </c>
      <c r="L3114" s="401" t="s">
        <v>6405</v>
      </c>
    </row>
    <row r="3115" customFormat="false" ht="13.5" hidden="false" customHeight="false" outlineLevel="0" collapsed="false">
      <c r="A3115" s="401" t="s">
        <v>9164</v>
      </c>
      <c r="B3115" s="401" t="s">
        <v>9165</v>
      </c>
      <c r="C3115" s="401" t="s">
        <v>9544</v>
      </c>
      <c r="D3115" s="401" t="s">
        <v>9545</v>
      </c>
      <c r="E3115" s="402"/>
      <c r="F3115" s="401"/>
      <c r="G3115" s="401" t="n">
        <v>101554</v>
      </c>
      <c r="H3115" s="401" t="s">
        <v>9606</v>
      </c>
      <c r="I3115" s="401" t="s">
        <v>45</v>
      </c>
      <c r="J3115" s="401" t="s">
        <v>6404</v>
      </c>
      <c r="K3115" s="402" t="n">
        <v>15.08</v>
      </c>
      <c r="L3115" s="401" t="s">
        <v>6405</v>
      </c>
    </row>
    <row r="3116" customFormat="false" ht="13.5" hidden="false" customHeight="false" outlineLevel="0" collapsed="false">
      <c r="A3116" s="401" t="s">
        <v>9164</v>
      </c>
      <c r="B3116" s="401" t="s">
        <v>9165</v>
      </c>
      <c r="C3116" s="401" t="s">
        <v>9544</v>
      </c>
      <c r="D3116" s="401" t="s">
        <v>9545</v>
      </c>
      <c r="E3116" s="402"/>
      <c r="F3116" s="401"/>
      <c r="G3116" s="401" t="n">
        <v>101555</v>
      </c>
      <c r="H3116" s="401" t="s">
        <v>9607</v>
      </c>
      <c r="I3116" s="401" t="s">
        <v>45</v>
      </c>
      <c r="J3116" s="401" t="s">
        <v>6404</v>
      </c>
      <c r="K3116" s="402" t="n">
        <v>8.74</v>
      </c>
      <c r="L3116" s="401" t="s">
        <v>6405</v>
      </c>
    </row>
    <row r="3117" customFormat="false" ht="13.5" hidden="false" customHeight="false" outlineLevel="0" collapsed="false">
      <c r="A3117" s="401" t="s">
        <v>9164</v>
      </c>
      <c r="B3117" s="401" t="s">
        <v>9165</v>
      </c>
      <c r="C3117" s="401" t="s">
        <v>9544</v>
      </c>
      <c r="D3117" s="401" t="s">
        <v>9545</v>
      </c>
      <c r="E3117" s="402"/>
      <c r="F3117" s="401"/>
      <c r="G3117" s="401" t="n">
        <v>101556</v>
      </c>
      <c r="H3117" s="401" t="s">
        <v>9608</v>
      </c>
      <c r="I3117" s="401" t="s">
        <v>45</v>
      </c>
      <c r="J3117" s="401" t="s">
        <v>6404</v>
      </c>
      <c r="K3117" s="402" t="n">
        <v>7.73</v>
      </c>
      <c r="L3117" s="401" t="s">
        <v>6405</v>
      </c>
    </row>
    <row r="3118" customFormat="false" ht="13.5" hidden="false" customHeight="false" outlineLevel="0" collapsed="false">
      <c r="A3118" s="401" t="s">
        <v>9164</v>
      </c>
      <c r="B3118" s="401" t="s">
        <v>9165</v>
      </c>
      <c r="C3118" s="401" t="s">
        <v>9544</v>
      </c>
      <c r="D3118" s="401" t="s">
        <v>9545</v>
      </c>
      <c r="E3118" s="402"/>
      <c r="F3118" s="401"/>
      <c r="G3118" s="401" t="n">
        <v>101560</v>
      </c>
      <c r="H3118" s="401" t="s">
        <v>9609</v>
      </c>
      <c r="I3118" s="401" t="s">
        <v>82</v>
      </c>
      <c r="J3118" s="401" t="s">
        <v>6476</v>
      </c>
      <c r="K3118" s="402" t="n">
        <v>11.45</v>
      </c>
      <c r="L3118" s="401" t="s">
        <v>6405</v>
      </c>
    </row>
    <row r="3119" customFormat="false" ht="13.5" hidden="false" customHeight="false" outlineLevel="0" collapsed="false">
      <c r="A3119" s="401" t="s">
        <v>9164</v>
      </c>
      <c r="B3119" s="401" t="s">
        <v>9165</v>
      </c>
      <c r="C3119" s="401" t="s">
        <v>9544</v>
      </c>
      <c r="D3119" s="401" t="s">
        <v>9545</v>
      </c>
      <c r="E3119" s="402"/>
      <c r="F3119" s="401"/>
      <c r="G3119" s="401" t="n">
        <v>101561</v>
      </c>
      <c r="H3119" s="401" t="s">
        <v>9610</v>
      </c>
      <c r="I3119" s="401" t="s">
        <v>82</v>
      </c>
      <c r="J3119" s="401" t="s">
        <v>6476</v>
      </c>
      <c r="K3119" s="402" t="n">
        <v>17.53</v>
      </c>
      <c r="L3119" s="401" t="s">
        <v>6405</v>
      </c>
    </row>
    <row r="3120" customFormat="false" ht="13.5" hidden="false" customHeight="false" outlineLevel="0" collapsed="false">
      <c r="A3120" s="401" t="s">
        <v>9164</v>
      </c>
      <c r="B3120" s="401" t="s">
        <v>9165</v>
      </c>
      <c r="C3120" s="401" t="s">
        <v>9544</v>
      </c>
      <c r="D3120" s="401" t="s">
        <v>9545</v>
      </c>
      <c r="E3120" s="402"/>
      <c r="F3120" s="401"/>
      <c r="G3120" s="401" t="n">
        <v>101562</v>
      </c>
      <c r="H3120" s="401" t="s">
        <v>9611</v>
      </c>
      <c r="I3120" s="401" t="s">
        <v>82</v>
      </c>
      <c r="J3120" s="401" t="s">
        <v>6476</v>
      </c>
      <c r="K3120" s="402" t="n">
        <v>26.65</v>
      </c>
      <c r="L3120" s="401" t="s">
        <v>6405</v>
      </c>
    </row>
    <row r="3121" customFormat="false" ht="13.5" hidden="false" customHeight="false" outlineLevel="0" collapsed="false">
      <c r="A3121" s="401" t="s">
        <v>9164</v>
      </c>
      <c r="B3121" s="401" t="s">
        <v>9165</v>
      </c>
      <c r="C3121" s="401" t="s">
        <v>9544</v>
      </c>
      <c r="D3121" s="401" t="s">
        <v>9545</v>
      </c>
      <c r="E3121" s="402"/>
      <c r="F3121" s="401"/>
      <c r="G3121" s="401" t="n">
        <v>101563</v>
      </c>
      <c r="H3121" s="401" t="s">
        <v>9612</v>
      </c>
      <c r="I3121" s="401" t="s">
        <v>82</v>
      </c>
      <c r="J3121" s="401" t="s">
        <v>6476</v>
      </c>
      <c r="K3121" s="402" t="n">
        <v>36.72</v>
      </c>
      <c r="L3121" s="401" t="s">
        <v>6405</v>
      </c>
    </row>
    <row r="3122" customFormat="false" ht="13.5" hidden="false" customHeight="false" outlineLevel="0" collapsed="false">
      <c r="A3122" s="401" t="s">
        <v>9164</v>
      </c>
      <c r="B3122" s="401" t="s">
        <v>9165</v>
      </c>
      <c r="C3122" s="401" t="s">
        <v>9544</v>
      </c>
      <c r="D3122" s="401" t="s">
        <v>9545</v>
      </c>
      <c r="E3122" s="402"/>
      <c r="F3122" s="401"/>
      <c r="G3122" s="401" t="n">
        <v>101564</v>
      </c>
      <c r="H3122" s="401" t="s">
        <v>9613</v>
      </c>
      <c r="I3122" s="401" t="s">
        <v>82</v>
      </c>
      <c r="J3122" s="401" t="s">
        <v>6476</v>
      </c>
      <c r="K3122" s="402" t="n">
        <v>52.31</v>
      </c>
      <c r="L3122" s="401" t="s">
        <v>6405</v>
      </c>
    </row>
    <row r="3123" customFormat="false" ht="13.5" hidden="false" customHeight="false" outlineLevel="0" collapsed="false">
      <c r="A3123" s="401" t="s">
        <v>9164</v>
      </c>
      <c r="B3123" s="401" t="s">
        <v>9165</v>
      </c>
      <c r="C3123" s="401" t="s">
        <v>9544</v>
      </c>
      <c r="D3123" s="401" t="s">
        <v>9545</v>
      </c>
      <c r="E3123" s="402"/>
      <c r="F3123" s="401"/>
      <c r="G3123" s="401" t="n">
        <v>101565</v>
      </c>
      <c r="H3123" s="401" t="s">
        <v>9614</v>
      </c>
      <c r="I3123" s="401" t="s">
        <v>82</v>
      </c>
      <c r="J3123" s="401" t="s">
        <v>6476</v>
      </c>
      <c r="K3123" s="402" t="n">
        <v>72.45</v>
      </c>
      <c r="L3123" s="401" t="s">
        <v>6405</v>
      </c>
    </row>
    <row r="3124" customFormat="false" ht="13.5" hidden="false" customHeight="false" outlineLevel="0" collapsed="false">
      <c r="A3124" s="401" t="s">
        <v>9164</v>
      </c>
      <c r="B3124" s="401" t="s">
        <v>9165</v>
      </c>
      <c r="C3124" s="401" t="s">
        <v>9544</v>
      </c>
      <c r="D3124" s="401" t="s">
        <v>9545</v>
      </c>
      <c r="E3124" s="402"/>
      <c r="F3124" s="401"/>
      <c r="G3124" s="401" t="n">
        <v>101567</v>
      </c>
      <c r="H3124" s="401" t="s">
        <v>9615</v>
      </c>
      <c r="I3124" s="401" t="s">
        <v>82</v>
      </c>
      <c r="J3124" s="401" t="s">
        <v>6476</v>
      </c>
      <c r="K3124" s="402" t="n">
        <v>96.21</v>
      </c>
      <c r="L3124" s="401" t="s">
        <v>6405</v>
      </c>
    </row>
    <row r="3125" customFormat="false" ht="13.5" hidden="false" customHeight="false" outlineLevel="0" collapsed="false">
      <c r="A3125" s="401" t="s">
        <v>9164</v>
      </c>
      <c r="B3125" s="401" t="s">
        <v>9165</v>
      </c>
      <c r="C3125" s="401" t="s">
        <v>9544</v>
      </c>
      <c r="D3125" s="401" t="s">
        <v>9545</v>
      </c>
      <c r="E3125" s="402"/>
      <c r="F3125" s="401"/>
      <c r="G3125" s="401" t="n">
        <v>101568</v>
      </c>
      <c r="H3125" s="401" t="s">
        <v>9616</v>
      </c>
      <c r="I3125" s="401" t="s">
        <v>82</v>
      </c>
      <c r="J3125" s="401" t="s">
        <v>6476</v>
      </c>
      <c r="K3125" s="402" t="n">
        <v>125.21</v>
      </c>
      <c r="L3125" s="401" t="s">
        <v>6405</v>
      </c>
    </row>
    <row r="3126" customFormat="false" ht="13.5" hidden="false" customHeight="false" outlineLevel="0" collapsed="false">
      <c r="A3126" s="401" t="s">
        <v>9164</v>
      </c>
      <c r="B3126" s="401" t="s">
        <v>9165</v>
      </c>
      <c r="C3126" s="401" t="s">
        <v>9544</v>
      </c>
      <c r="D3126" s="401" t="s">
        <v>9545</v>
      </c>
      <c r="E3126" s="402"/>
      <c r="F3126" s="401"/>
      <c r="G3126" s="401" t="n">
        <v>101626</v>
      </c>
      <c r="H3126" s="401" t="s">
        <v>9617</v>
      </c>
      <c r="I3126" s="401" t="s">
        <v>45</v>
      </c>
      <c r="J3126" s="401" t="s">
        <v>6476</v>
      </c>
      <c r="K3126" s="402" t="n">
        <v>108.06</v>
      </c>
      <c r="L3126" s="401" t="s">
        <v>6405</v>
      </c>
    </row>
    <row r="3127" customFormat="false" ht="13.5" hidden="false" customHeight="false" outlineLevel="0" collapsed="false">
      <c r="A3127" s="401" t="s">
        <v>9164</v>
      </c>
      <c r="B3127" s="401" t="s">
        <v>9165</v>
      </c>
      <c r="C3127" s="401" t="s">
        <v>9544</v>
      </c>
      <c r="D3127" s="401" t="s">
        <v>9545</v>
      </c>
      <c r="E3127" s="402"/>
      <c r="F3127" s="401"/>
      <c r="G3127" s="401" t="n">
        <v>101627</v>
      </c>
      <c r="H3127" s="401" t="s">
        <v>9618</v>
      </c>
      <c r="I3127" s="401" t="s">
        <v>45</v>
      </c>
      <c r="J3127" s="401" t="s">
        <v>6476</v>
      </c>
      <c r="K3127" s="402" t="n">
        <v>166.19</v>
      </c>
      <c r="L3127" s="401" t="s">
        <v>6405</v>
      </c>
    </row>
    <row r="3128" customFormat="false" ht="13.5" hidden="false" customHeight="false" outlineLevel="0" collapsed="false">
      <c r="A3128" s="401" t="s">
        <v>9164</v>
      </c>
      <c r="B3128" s="401" t="s">
        <v>9165</v>
      </c>
      <c r="C3128" s="401" t="s">
        <v>9544</v>
      </c>
      <c r="D3128" s="401" t="s">
        <v>9545</v>
      </c>
      <c r="E3128" s="402"/>
      <c r="F3128" s="401"/>
      <c r="G3128" s="401" t="n">
        <v>101628</v>
      </c>
      <c r="H3128" s="401" t="s">
        <v>9619</v>
      </c>
      <c r="I3128" s="401" t="s">
        <v>45</v>
      </c>
      <c r="J3128" s="401" t="s">
        <v>6476</v>
      </c>
      <c r="K3128" s="402" t="n">
        <v>81.17</v>
      </c>
      <c r="L3128" s="401" t="s">
        <v>6405</v>
      </c>
    </row>
    <row r="3129" customFormat="false" ht="13.5" hidden="false" customHeight="false" outlineLevel="0" collapsed="false">
      <c r="A3129" s="401" t="s">
        <v>9164</v>
      </c>
      <c r="B3129" s="401" t="s">
        <v>9165</v>
      </c>
      <c r="C3129" s="401" t="s">
        <v>9544</v>
      </c>
      <c r="D3129" s="401" t="s">
        <v>9545</v>
      </c>
      <c r="E3129" s="402"/>
      <c r="F3129" s="401"/>
      <c r="G3129" s="401" t="n">
        <v>101629</v>
      </c>
      <c r="H3129" s="401" t="s">
        <v>9620</v>
      </c>
      <c r="I3129" s="401" t="s">
        <v>45</v>
      </c>
      <c r="J3129" s="401" t="s">
        <v>6476</v>
      </c>
      <c r="K3129" s="402" t="n">
        <v>95.02</v>
      </c>
      <c r="L3129" s="401" t="s">
        <v>6405</v>
      </c>
    </row>
    <row r="3130" customFormat="false" ht="13.5" hidden="false" customHeight="false" outlineLevel="0" collapsed="false">
      <c r="A3130" s="401" t="s">
        <v>9164</v>
      </c>
      <c r="B3130" s="401" t="s">
        <v>9165</v>
      </c>
      <c r="C3130" s="401" t="s">
        <v>9544</v>
      </c>
      <c r="D3130" s="401" t="s">
        <v>9545</v>
      </c>
      <c r="E3130" s="402"/>
      <c r="F3130" s="401"/>
      <c r="G3130" s="401" t="n">
        <v>101630</v>
      </c>
      <c r="H3130" s="401" t="s">
        <v>9621</v>
      </c>
      <c r="I3130" s="401" t="s">
        <v>45</v>
      </c>
      <c r="J3130" s="401" t="s">
        <v>6404</v>
      </c>
      <c r="K3130" s="402" t="n">
        <v>82.03</v>
      </c>
      <c r="L3130" s="401" t="s">
        <v>6405</v>
      </c>
    </row>
    <row r="3131" customFormat="false" ht="13.5" hidden="false" customHeight="false" outlineLevel="0" collapsed="false">
      <c r="A3131" s="401" t="s">
        <v>9164</v>
      </c>
      <c r="B3131" s="401" t="s">
        <v>9165</v>
      </c>
      <c r="C3131" s="401" t="s">
        <v>9544</v>
      </c>
      <c r="D3131" s="401" t="s">
        <v>9545</v>
      </c>
      <c r="E3131" s="402"/>
      <c r="F3131" s="401"/>
      <c r="G3131" s="401" t="n">
        <v>101631</v>
      </c>
      <c r="H3131" s="401" t="s">
        <v>9622</v>
      </c>
      <c r="I3131" s="401" t="s">
        <v>45</v>
      </c>
      <c r="J3131" s="401" t="s">
        <v>6404</v>
      </c>
      <c r="K3131" s="402" t="n">
        <v>23.7</v>
      </c>
      <c r="L3131" s="401" t="s">
        <v>6405</v>
      </c>
    </row>
    <row r="3132" customFormat="false" ht="13.5" hidden="false" customHeight="false" outlineLevel="0" collapsed="false">
      <c r="A3132" s="401" t="s">
        <v>9164</v>
      </c>
      <c r="B3132" s="401" t="s">
        <v>9165</v>
      </c>
      <c r="C3132" s="401" t="s">
        <v>9544</v>
      </c>
      <c r="D3132" s="401" t="s">
        <v>9545</v>
      </c>
      <c r="E3132" s="402"/>
      <c r="F3132" s="401"/>
      <c r="G3132" s="401" t="n">
        <v>101632</v>
      </c>
      <c r="H3132" s="401" t="s">
        <v>596</v>
      </c>
      <c r="I3132" s="401" t="s">
        <v>45</v>
      </c>
      <c r="J3132" s="401" t="s">
        <v>6476</v>
      </c>
      <c r="K3132" s="402" t="n">
        <v>23.61</v>
      </c>
      <c r="L3132" s="401" t="s">
        <v>6405</v>
      </c>
    </row>
    <row r="3133" customFormat="false" ht="13.5" hidden="false" customHeight="false" outlineLevel="0" collapsed="false">
      <c r="A3133" s="401" t="s">
        <v>9164</v>
      </c>
      <c r="B3133" s="401" t="s">
        <v>9165</v>
      </c>
      <c r="C3133" s="401" t="s">
        <v>9544</v>
      </c>
      <c r="D3133" s="401" t="s">
        <v>9545</v>
      </c>
      <c r="E3133" s="402"/>
      <c r="F3133" s="401"/>
      <c r="G3133" s="401" t="n">
        <v>101633</v>
      </c>
      <c r="H3133" s="401" t="s">
        <v>9623</v>
      </c>
      <c r="I3133" s="401" t="s">
        <v>45</v>
      </c>
      <c r="J3133" s="401" t="s">
        <v>6404</v>
      </c>
      <c r="K3133" s="402" t="n">
        <v>93.41</v>
      </c>
      <c r="L3133" s="401" t="s">
        <v>6405</v>
      </c>
    </row>
    <row r="3134" customFormat="false" ht="13.5" hidden="false" customHeight="false" outlineLevel="0" collapsed="false">
      <c r="A3134" s="401" t="s">
        <v>9164</v>
      </c>
      <c r="B3134" s="401" t="s">
        <v>9165</v>
      </c>
      <c r="C3134" s="401" t="s">
        <v>9544</v>
      </c>
      <c r="D3134" s="401" t="s">
        <v>9545</v>
      </c>
      <c r="E3134" s="402"/>
      <c r="F3134" s="401"/>
      <c r="G3134" s="401" t="n">
        <v>101636</v>
      </c>
      <c r="H3134" s="401" t="s">
        <v>9624</v>
      </c>
      <c r="I3134" s="401" t="s">
        <v>45</v>
      </c>
      <c r="J3134" s="401" t="s">
        <v>6404</v>
      </c>
      <c r="K3134" s="402" t="n">
        <v>143.02</v>
      </c>
      <c r="L3134" s="401" t="s">
        <v>6405</v>
      </c>
    </row>
    <row r="3135" customFormat="false" ht="13.5" hidden="false" customHeight="false" outlineLevel="0" collapsed="false">
      <c r="A3135" s="401" t="s">
        <v>9164</v>
      </c>
      <c r="B3135" s="401" t="s">
        <v>9165</v>
      </c>
      <c r="C3135" s="401" t="s">
        <v>9544</v>
      </c>
      <c r="D3135" s="401" t="s">
        <v>9545</v>
      </c>
      <c r="E3135" s="402"/>
      <c r="F3135" s="401"/>
      <c r="G3135" s="401" t="n">
        <v>101637</v>
      </c>
      <c r="H3135" s="401" t="s">
        <v>9625</v>
      </c>
      <c r="I3135" s="401" t="s">
        <v>45</v>
      </c>
      <c r="J3135" s="401" t="s">
        <v>6404</v>
      </c>
      <c r="K3135" s="402" t="n">
        <v>136.04</v>
      </c>
      <c r="L3135" s="401" t="s">
        <v>6405</v>
      </c>
    </row>
    <row r="3136" customFormat="false" ht="13.5" hidden="false" customHeight="false" outlineLevel="0" collapsed="false">
      <c r="A3136" s="401" t="s">
        <v>9164</v>
      </c>
      <c r="B3136" s="401" t="s">
        <v>9165</v>
      </c>
      <c r="C3136" s="401" t="s">
        <v>9544</v>
      </c>
      <c r="D3136" s="401" t="s">
        <v>9545</v>
      </c>
      <c r="E3136" s="402"/>
      <c r="F3136" s="401"/>
      <c r="G3136" s="401" t="n">
        <v>101640</v>
      </c>
      <c r="H3136" s="401" t="s">
        <v>9626</v>
      </c>
      <c r="I3136" s="401" t="s">
        <v>45</v>
      </c>
      <c r="J3136" s="401" t="s">
        <v>6404</v>
      </c>
      <c r="K3136" s="402" t="n">
        <v>98.97</v>
      </c>
      <c r="L3136" s="401" t="s">
        <v>6405</v>
      </c>
    </row>
    <row r="3137" customFormat="false" ht="13.5" hidden="false" customHeight="false" outlineLevel="0" collapsed="false">
      <c r="A3137" s="401" t="s">
        <v>9164</v>
      </c>
      <c r="B3137" s="401" t="s">
        <v>9165</v>
      </c>
      <c r="C3137" s="401" t="s">
        <v>9544</v>
      </c>
      <c r="D3137" s="401" t="s">
        <v>9545</v>
      </c>
      <c r="E3137" s="402"/>
      <c r="F3137" s="401"/>
      <c r="G3137" s="401" t="n">
        <v>101641</v>
      </c>
      <c r="H3137" s="401" t="s">
        <v>9627</v>
      </c>
      <c r="I3137" s="401" t="s">
        <v>45</v>
      </c>
      <c r="J3137" s="401" t="s">
        <v>6404</v>
      </c>
      <c r="K3137" s="402" t="n">
        <v>51.2</v>
      </c>
      <c r="L3137" s="401" t="s">
        <v>6405</v>
      </c>
    </row>
    <row r="3138" customFormat="false" ht="13.5" hidden="false" customHeight="false" outlineLevel="0" collapsed="false">
      <c r="A3138" s="401" t="s">
        <v>9164</v>
      </c>
      <c r="B3138" s="401" t="s">
        <v>9165</v>
      </c>
      <c r="C3138" s="401" t="s">
        <v>9544</v>
      </c>
      <c r="D3138" s="401" t="s">
        <v>9545</v>
      </c>
      <c r="E3138" s="402"/>
      <c r="F3138" s="401"/>
      <c r="G3138" s="401" t="n">
        <v>101642</v>
      </c>
      <c r="H3138" s="401" t="s">
        <v>9628</v>
      </c>
      <c r="I3138" s="401" t="s">
        <v>45</v>
      </c>
      <c r="J3138" s="401" t="s">
        <v>6404</v>
      </c>
      <c r="K3138" s="402" t="n">
        <v>25.62</v>
      </c>
      <c r="L3138" s="401" t="s">
        <v>6405</v>
      </c>
    </row>
    <row r="3139" customFormat="false" ht="13.5" hidden="false" customHeight="false" outlineLevel="0" collapsed="false">
      <c r="A3139" s="401" t="s">
        <v>9164</v>
      </c>
      <c r="B3139" s="401" t="s">
        <v>9165</v>
      </c>
      <c r="C3139" s="401" t="s">
        <v>9544</v>
      </c>
      <c r="D3139" s="401" t="s">
        <v>9545</v>
      </c>
      <c r="E3139" s="402"/>
      <c r="F3139" s="401"/>
      <c r="G3139" s="401" t="n">
        <v>101643</v>
      </c>
      <c r="H3139" s="401" t="s">
        <v>9629</v>
      </c>
      <c r="I3139" s="401" t="s">
        <v>45</v>
      </c>
      <c r="J3139" s="401" t="s">
        <v>6404</v>
      </c>
      <c r="K3139" s="402" t="n">
        <v>44.67</v>
      </c>
      <c r="L3139" s="401" t="s">
        <v>6405</v>
      </c>
    </row>
    <row r="3140" customFormat="false" ht="13.5" hidden="false" customHeight="false" outlineLevel="0" collapsed="false">
      <c r="A3140" s="401" t="s">
        <v>9164</v>
      </c>
      <c r="B3140" s="401" t="s">
        <v>9165</v>
      </c>
      <c r="C3140" s="401" t="s">
        <v>9544</v>
      </c>
      <c r="D3140" s="401" t="s">
        <v>9545</v>
      </c>
      <c r="E3140" s="402"/>
      <c r="F3140" s="401"/>
      <c r="G3140" s="401" t="n">
        <v>101644</v>
      </c>
      <c r="H3140" s="401" t="s">
        <v>9630</v>
      </c>
      <c r="I3140" s="401" t="s">
        <v>45</v>
      </c>
      <c r="J3140" s="401" t="s">
        <v>6404</v>
      </c>
      <c r="K3140" s="402" t="n">
        <v>60.5</v>
      </c>
      <c r="L3140" s="401" t="s">
        <v>6405</v>
      </c>
    </row>
    <row r="3141" customFormat="false" ht="13.5" hidden="false" customHeight="false" outlineLevel="0" collapsed="false">
      <c r="A3141" s="401" t="s">
        <v>9164</v>
      </c>
      <c r="B3141" s="401" t="s">
        <v>9165</v>
      </c>
      <c r="C3141" s="401" t="s">
        <v>9544</v>
      </c>
      <c r="D3141" s="401" t="s">
        <v>9545</v>
      </c>
      <c r="E3141" s="402"/>
      <c r="F3141" s="401"/>
      <c r="G3141" s="401" t="n">
        <v>101645</v>
      </c>
      <c r="H3141" s="401" t="s">
        <v>9631</v>
      </c>
      <c r="I3141" s="401" t="s">
        <v>45</v>
      </c>
      <c r="J3141" s="401" t="s">
        <v>6404</v>
      </c>
      <c r="K3141" s="402" t="n">
        <v>28.57</v>
      </c>
      <c r="L3141" s="401" t="s">
        <v>6405</v>
      </c>
    </row>
    <row r="3142" customFormat="false" ht="13.5" hidden="false" customHeight="false" outlineLevel="0" collapsed="false">
      <c r="A3142" s="401" t="s">
        <v>9164</v>
      </c>
      <c r="B3142" s="401" t="s">
        <v>9165</v>
      </c>
      <c r="C3142" s="401" t="s">
        <v>9544</v>
      </c>
      <c r="D3142" s="401" t="s">
        <v>9545</v>
      </c>
      <c r="E3142" s="402"/>
      <c r="F3142" s="401"/>
      <c r="G3142" s="401" t="n">
        <v>101646</v>
      </c>
      <c r="H3142" s="401" t="s">
        <v>9632</v>
      </c>
      <c r="I3142" s="401" t="s">
        <v>45</v>
      </c>
      <c r="J3142" s="401" t="s">
        <v>6404</v>
      </c>
      <c r="K3142" s="402" t="n">
        <v>37.98</v>
      </c>
      <c r="L3142" s="401" t="s">
        <v>6405</v>
      </c>
    </row>
    <row r="3143" customFormat="false" ht="13.5" hidden="false" customHeight="false" outlineLevel="0" collapsed="false">
      <c r="A3143" s="401" t="s">
        <v>9164</v>
      </c>
      <c r="B3143" s="401" t="s">
        <v>9165</v>
      </c>
      <c r="C3143" s="401" t="s">
        <v>9544</v>
      </c>
      <c r="D3143" s="401" t="s">
        <v>9545</v>
      </c>
      <c r="E3143" s="402"/>
      <c r="F3143" s="401"/>
      <c r="G3143" s="401" t="n">
        <v>101647</v>
      </c>
      <c r="H3143" s="401" t="s">
        <v>9633</v>
      </c>
      <c r="I3143" s="401" t="s">
        <v>45</v>
      </c>
      <c r="J3143" s="401" t="s">
        <v>6404</v>
      </c>
      <c r="K3143" s="402" t="n">
        <v>69.87</v>
      </c>
      <c r="L3143" s="401" t="s">
        <v>6405</v>
      </c>
    </row>
    <row r="3144" customFormat="false" ht="13.5" hidden="false" customHeight="false" outlineLevel="0" collapsed="false">
      <c r="A3144" s="401" t="s">
        <v>9164</v>
      </c>
      <c r="B3144" s="401" t="s">
        <v>9165</v>
      </c>
      <c r="C3144" s="401" t="s">
        <v>9544</v>
      </c>
      <c r="D3144" s="401" t="s">
        <v>9545</v>
      </c>
      <c r="E3144" s="402"/>
      <c r="F3144" s="401"/>
      <c r="G3144" s="401" t="n">
        <v>101648</v>
      </c>
      <c r="H3144" s="401" t="s">
        <v>9634</v>
      </c>
      <c r="I3144" s="401" t="s">
        <v>45</v>
      </c>
      <c r="J3144" s="401" t="s">
        <v>6404</v>
      </c>
      <c r="K3144" s="402" t="n">
        <v>54.01</v>
      </c>
      <c r="L3144" s="401" t="s">
        <v>6405</v>
      </c>
    </row>
    <row r="3145" customFormat="false" ht="13.5" hidden="false" customHeight="false" outlineLevel="0" collapsed="false">
      <c r="A3145" s="401" t="s">
        <v>9164</v>
      </c>
      <c r="B3145" s="401" t="s">
        <v>9165</v>
      </c>
      <c r="C3145" s="401" t="s">
        <v>9544</v>
      </c>
      <c r="D3145" s="401" t="s">
        <v>9545</v>
      </c>
      <c r="E3145" s="402"/>
      <c r="F3145" s="401"/>
      <c r="G3145" s="401" t="n">
        <v>101649</v>
      </c>
      <c r="H3145" s="401" t="s">
        <v>9635</v>
      </c>
      <c r="I3145" s="401" t="s">
        <v>45</v>
      </c>
      <c r="J3145" s="401" t="s">
        <v>6404</v>
      </c>
      <c r="K3145" s="402" t="n">
        <v>62.26</v>
      </c>
      <c r="L3145" s="401" t="s">
        <v>6405</v>
      </c>
    </row>
    <row r="3146" customFormat="false" ht="13.5" hidden="false" customHeight="false" outlineLevel="0" collapsed="false">
      <c r="A3146" s="401" t="s">
        <v>9164</v>
      </c>
      <c r="B3146" s="401" t="s">
        <v>9165</v>
      </c>
      <c r="C3146" s="401" t="s">
        <v>9544</v>
      </c>
      <c r="D3146" s="401" t="s">
        <v>9545</v>
      </c>
      <c r="E3146" s="402"/>
      <c r="F3146" s="401"/>
      <c r="G3146" s="401" t="n">
        <v>101650</v>
      </c>
      <c r="H3146" s="401" t="s">
        <v>9636</v>
      </c>
      <c r="I3146" s="401" t="s">
        <v>45</v>
      </c>
      <c r="J3146" s="401" t="s">
        <v>6404</v>
      </c>
      <c r="K3146" s="402" t="n">
        <v>72.38</v>
      </c>
      <c r="L3146" s="401" t="s">
        <v>6405</v>
      </c>
    </row>
    <row r="3147" customFormat="false" ht="13.5" hidden="false" customHeight="false" outlineLevel="0" collapsed="false">
      <c r="A3147" s="401" t="s">
        <v>9164</v>
      </c>
      <c r="B3147" s="401" t="s">
        <v>9165</v>
      </c>
      <c r="C3147" s="401" t="s">
        <v>9544</v>
      </c>
      <c r="D3147" s="401" t="s">
        <v>9545</v>
      </c>
      <c r="E3147" s="402"/>
      <c r="F3147" s="401"/>
      <c r="G3147" s="401" t="n">
        <v>101651</v>
      </c>
      <c r="H3147" s="401" t="s">
        <v>9637</v>
      </c>
      <c r="I3147" s="401" t="s">
        <v>45</v>
      </c>
      <c r="J3147" s="401" t="s">
        <v>6404</v>
      </c>
      <c r="K3147" s="402" t="n">
        <v>71.75</v>
      </c>
      <c r="L3147" s="401" t="s">
        <v>6405</v>
      </c>
    </row>
    <row r="3148" customFormat="false" ht="13.5" hidden="false" customHeight="false" outlineLevel="0" collapsed="false">
      <c r="A3148" s="401" t="s">
        <v>9164</v>
      </c>
      <c r="B3148" s="401" t="s">
        <v>9165</v>
      </c>
      <c r="C3148" s="401" t="s">
        <v>9544</v>
      </c>
      <c r="D3148" s="401" t="s">
        <v>9545</v>
      </c>
      <c r="E3148" s="402"/>
      <c r="F3148" s="401"/>
      <c r="G3148" s="401" t="n">
        <v>101652</v>
      </c>
      <c r="H3148" s="401" t="s">
        <v>9638</v>
      </c>
      <c r="I3148" s="401" t="s">
        <v>45</v>
      </c>
      <c r="J3148" s="401" t="s">
        <v>6404</v>
      </c>
      <c r="K3148" s="402" t="n">
        <v>357.16</v>
      </c>
      <c r="L3148" s="401" t="s">
        <v>6405</v>
      </c>
    </row>
    <row r="3149" customFormat="false" ht="13.5" hidden="false" customHeight="false" outlineLevel="0" collapsed="false">
      <c r="A3149" s="401" t="s">
        <v>9164</v>
      </c>
      <c r="B3149" s="401" t="s">
        <v>9165</v>
      </c>
      <c r="C3149" s="401" t="s">
        <v>9544</v>
      </c>
      <c r="D3149" s="401" t="s">
        <v>9545</v>
      </c>
      <c r="E3149" s="402"/>
      <c r="F3149" s="401"/>
      <c r="G3149" s="401" t="n">
        <v>101653</v>
      </c>
      <c r="H3149" s="401" t="s">
        <v>9639</v>
      </c>
      <c r="I3149" s="401" t="s">
        <v>45</v>
      </c>
      <c r="J3149" s="401" t="s">
        <v>6404</v>
      </c>
      <c r="K3149" s="402" t="n">
        <v>234.7</v>
      </c>
      <c r="L3149" s="401" t="s">
        <v>6405</v>
      </c>
    </row>
    <row r="3150" customFormat="false" ht="13.5" hidden="false" customHeight="false" outlineLevel="0" collapsed="false">
      <c r="A3150" s="401" t="s">
        <v>9164</v>
      </c>
      <c r="B3150" s="401" t="s">
        <v>9165</v>
      </c>
      <c r="C3150" s="401" t="s">
        <v>9544</v>
      </c>
      <c r="D3150" s="401" t="s">
        <v>9545</v>
      </c>
      <c r="E3150" s="402"/>
      <c r="F3150" s="401"/>
      <c r="G3150" s="401" t="n">
        <v>101654</v>
      </c>
      <c r="H3150" s="401" t="s">
        <v>9640</v>
      </c>
      <c r="I3150" s="401" t="s">
        <v>45</v>
      </c>
      <c r="J3150" s="401" t="s">
        <v>6404</v>
      </c>
      <c r="K3150" s="402" t="n">
        <v>297.99</v>
      </c>
      <c r="L3150" s="401" t="s">
        <v>6405</v>
      </c>
    </row>
    <row r="3151" customFormat="false" ht="13.5" hidden="false" customHeight="false" outlineLevel="0" collapsed="false">
      <c r="A3151" s="401" t="s">
        <v>9164</v>
      </c>
      <c r="B3151" s="401" t="s">
        <v>9165</v>
      </c>
      <c r="C3151" s="401" t="s">
        <v>9544</v>
      </c>
      <c r="D3151" s="401" t="s">
        <v>9545</v>
      </c>
      <c r="E3151" s="402"/>
      <c r="F3151" s="401"/>
      <c r="G3151" s="401" t="n">
        <v>101655</v>
      </c>
      <c r="H3151" s="401" t="s">
        <v>9641</v>
      </c>
      <c r="I3151" s="401" t="s">
        <v>45</v>
      </c>
      <c r="J3151" s="401" t="s">
        <v>6404</v>
      </c>
      <c r="K3151" s="402" t="n">
        <v>482.06</v>
      </c>
      <c r="L3151" s="401" t="s">
        <v>6405</v>
      </c>
    </row>
    <row r="3152" customFormat="false" ht="13.5" hidden="false" customHeight="false" outlineLevel="0" collapsed="false">
      <c r="A3152" s="401" t="s">
        <v>9164</v>
      </c>
      <c r="B3152" s="401" t="s">
        <v>9165</v>
      </c>
      <c r="C3152" s="401" t="s">
        <v>9544</v>
      </c>
      <c r="D3152" s="401" t="s">
        <v>9545</v>
      </c>
      <c r="E3152" s="402"/>
      <c r="F3152" s="401"/>
      <c r="G3152" s="401" t="n">
        <v>101656</v>
      </c>
      <c r="H3152" s="401" t="s">
        <v>9642</v>
      </c>
      <c r="I3152" s="401" t="s">
        <v>45</v>
      </c>
      <c r="J3152" s="401" t="s">
        <v>6404</v>
      </c>
      <c r="K3152" s="402" t="n">
        <v>525.03</v>
      </c>
      <c r="L3152" s="401" t="s">
        <v>6405</v>
      </c>
    </row>
    <row r="3153" customFormat="false" ht="13.5" hidden="false" customHeight="false" outlineLevel="0" collapsed="false">
      <c r="A3153" s="401" t="s">
        <v>9164</v>
      </c>
      <c r="B3153" s="401" t="s">
        <v>9165</v>
      </c>
      <c r="C3153" s="401" t="s">
        <v>9544</v>
      </c>
      <c r="D3153" s="401" t="s">
        <v>9545</v>
      </c>
      <c r="E3153" s="402"/>
      <c r="F3153" s="401"/>
      <c r="G3153" s="401" t="n">
        <v>101657</v>
      </c>
      <c r="H3153" s="401" t="s">
        <v>9643</v>
      </c>
      <c r="I3153" s="401" t="s">
        <v>45</v>
      </c>
      <c r="J3153" s="401" t="s">
        <v>6404</v>
      </c>
      <c r="K3153" s="402" t="n">
        <v>616.58</v>
      </c>
      <c r="L3153" s="401" t="s">
        <v>6405</v>
      </c>
    </row>
    <row r="3154" customFormat="false" ht="13.5" hidden="false" customHeight="false" outlineLevel="0" collapsed="false">
      <c r="A3154" s="401" t="s">
        <v>9164</v>
      </c>
      <c r="B3154" s="401" t="s">
        <v>9165</v>
      </c>
      <c r="C3154" s="401" t="s">
        <v>9544</v>
      </c>
      <c r="D3154" s="401" t="s">
        <v>9545</v>
      </c>
      <c r="E3154" s="402"/>
      <c r="F3154" s="401"/>
      <c r="G3154" s="401" t="n">
        <v>101658</v>
      </c>
      <c r="H3154" s="401" t="s">
        <v>9644</v>
      </c>
      <c r="I3154" s="401" t="s">
        <v>45</v>
      </c>
      <c r="J3154" s="401" t="s">
        <v>6404</v>
      </c>
      <c r="K3154" s="402" t="n">
        <v>804.82</v>
      </c>
      <c r="L3154" s="401" t="s">
        <v>6405</v>
      </c>
    </row>
    <row r="3155" customFormat="false" ht="13.5" hidden="false" customHeight="false" outlineLevel="0" collapsed="false">
      <c r="A3155" s="401" t="s">
        <v>9164</v>
      </c>
      <c r="B3155" s="401" t="s">
        <v>9165</v>
      </c>
      <c r="C3155" s="401" t="s">
        <v>9544</v>
      </c>
      <c r="D3155" s="401" t="s">
        <v>9545</v>
      </c>
      <c r="E3155" s="402"/>
      <c r="F3155" s="401"/>
      <c r="G3155" s="401" t="n">
        <v>101659</v>
      </c>
      <c r="H3155" s="401" t="s">
        <v>9645</v>
      </c>
      <c r="I3155" s="401" t="s">
        <v>45</v>
      </c>
      <c r="J3155" s="401" t="s">
        <v>6404</v>
      </c>
      <c r="K3155" s="402" t="n">
        <v>921.89</v>
      </c>
      <c r="L3155" s="401" t="s">
        <v>6405</v>
      </c>
    </row>
    <row r="3156" customFormat="false" ht="13.5" hidden="false" customHeight="false" outlineLevel="0" collapsed="false">
      <c r="A3156" s="401" t="s">
        <v>9164</v>
      </c>
      <c r="B3156" s="401" t="s">
        <v>9165</v>
      </c>
      <c r="C3156" s="401" t="s">
        <v>9544</v>
      </c>
      <c r="D3156" s="401" t="s">
        <v>9545</v>
      </c>
      <c r="E3156" s="402"/>
      <c r="F3156" s="401"/>
      <c r="G3156" s="401" t="n">
        <v>101660</v>
      </c>
      <c r="H3156" s="401" t="s">
        <v>9646</v>
      </c>
      <c r="I3156" s="401" t="s">
        <v>45</v>
      </c>
      <c r="J3156" s="401" t="s">
        <v>6404</v>
      </c>
      <c r="K3156" s="402" t="n">
        <v>1474.56</v>
      </c>
      <c r="L3156" s="401" t="s">
        <v>6405</v>
      </c>
    </row>
    <row r="3157" customFormat="false" ht="13.5" hidden="false" customHeight="false" outlineLevel="0" collapsed="false">
      <c r="A3157" s="401" t="s">
        <v>9164</v>
      </c>
      <c r="B3157" s="401" t="s">
        <v>9165</v>
      </c>
      <c r="C3157" s="401" t="s">
        <v>9544</v>
      </c>
      <c r="D3157" s="401" t="s">
        <v>9545</v>
      </c>
      <c r="E3157" s="402"/>
      <c r="F3157" s="401"/>
      <c r="G3157" s="401" t="n">
        <v>101661</v>
      </c>
      <c r="H3157" s="401" t="s">
        <v>9647</v>
      </c>
      <c r="I3157" s="401" t="s">
        <v>45</v>
      </c>
      <c r="J3157" s="401" t="s">
        <v>6404</v>
      </c>
      <c r="K3157" s="402" t="n">
        <v>118.19</v>
      </c>
      <c r="L3157" s="401" t="s">
        <v>6405</v>
      </c>
    </row>
    <row r="3158" customFormat="false" ht="13.5" hidden="false" customHeight="false" outlineLevel="0" collapsed="false">
      <c r="A3158" s="401" t="s">
        <v>9164</v>
      </c>
      <c r="B3158" s="401" t="s">
        <v>9165</v>
      </c>
      <c r="C3158" s="401" t="s">
        <v>9544</v>
      </c>
      <c r="D3158" s="401" t="s">
        <v>9545</v>
      </c>
      <c r="E3158" s="402"/>
      <c r="F3158" s="401"/>
      <c r="G3158" s="401" t="n">
        <v>101662</v>
      </c>
      <c r="H3158" s="401" t="s">
        <v>9648</v>
      </c>
      <c r="I3158" s="401" t="s">
        <v>45</v>
      </c>
      <c r="J3158" s="401" t="s">
        <v>6404</v>
      </c>
      <c r="K3158" s="402" t="n">
        <v>496.87</v>
      </c>
      <c r="L3158" s="401" t="s">
        <v>6405</v>
      </c>
    </row>
    <row r="3159" customFormat="false" ht="13.5" hidden="false" customHeight="false" outlineLevel="0" collapsed="false">
      <c r="A3159" s="401" t="s">
        <v>9164</v>
      </c>
      <c r="B3159" s="401" t="s">
        <v>9165</v>
      </c>
      <c r="C3159" s="401" t="s">
        <v>9544</v>
      </c>
      <c r="D3159" s="401" t="s">
        <v>9545</v>
      </c>
      <c r="E3159" s="402"/>
      <c r="F3159" s="401"/>
      <c r="G3159" s="401" t="n">
        <v>101663</v>
      </c>
      <c r="H3159" s="401" t="s">
        <v>9649</v>
      </c>
      <c r="I3159" s="401" t="s">
        <v>45</v>
      </c>
      <c r="J3159" s="401" t="s">
        <v>6404</v>
      </c>
      <c r="K3159" s="402" t="n">
        <v>24.42</v>
      </c>
      <c r="L3159" s="401" t="s">
        <v>6405</v>
      </c>
    </row>
    <row r="3160" customFormat="false" ht="13.5" hidden="false" customHeight="false" outlineLevel="0" collapsed="false">
      <c r="A3160" s="401" t="s">
        <v>9164</v>
      </c>
      <c r="B3160" s="401" t="s">
        <v>9165</v>
      </c>
      <c r="C3160" s="401" t="s">
        <v>9544</v>
      </c>
      <c r="D3160" s="401" t="s">
        <v>9545</v>
      </c>
      <c r="E3160" s="402"/>
      <c r="F3160" s="401"/>
      <c r="G3160" s="401" t="n">
        <v>101664</v>
      </c>
      <c r="H3160" s="401" t="s">
        <v>9650</v>
      </c>
      <c r="I3160" s="401" t="s">
        <v>45</v>
      </c>
      <c r="J3160" s="401" t="s">
        <v>6404</v>
      </c>
      <c r="K3160" s="402" t="n">
        <v>25.46</v>
      </c>
      <c r="L3160" s="401" t="s">
        <v>6405</v>
      </c>
    </row>
    <row r="3161" customFormat="false" ht="13.5" hidden="false" customHeight="false" outlineLevel="0" collapsed="false">
      <c r="A3161" s="401" t="s">
        <v>9164</v>
      </c>
      <c r="B3161" s="401" t="s">
        <v>9165</v>
      </c>
      <c r="C3161" s="401" t="s">
        <v>9544</v>
      </c>
      <c r="D3161" s="401" t="s">
        <v>9545</v>
      </c>
      <c r="E3161" s="402"/>
      <c r="F3161" s="401"/>
      <c r="G3161" s="401" t="n">
        <v>101665</v>
      </c>
      <c r="H3161" s="401" t="s">
        <v>9651</v>
      </c>
      <c r="I3161" s="401" t="s">
        <v>45</v>
      </c>
      <c r="J3161" s="401" t="s">
        <v>6404</v>
      </c>
      <c r="K3161" s="402" t="n">
        <v>29.97</v>
      </c>
      <c r="L3161" s="401" t="s">
        <v>6405</v>
      </c>
    </row>
    <row r="3162" customFormat="false" ht="13.5" hidden="false" customHeight="false" outlineLevel="0" collapsed="false">
      <c r="A3162" s="401" t="s">
        <v>9164</v>
      </c>
      <c r="B3162" s="401" t="s">
        <v>9165</v>
      </c>
      <c r="C3162" s="401" t="s">
        <v>9544</v>
      </c>
      <c r="D3162" s="401" t="s">
        <v>9545</v>
      </c>
      <c r="E3162" s="402"/>
      <c r="F3162" s="401"/>
      <c r="G3162" s="401" t="n">
        <v>101666</v>
      </c>
      <c r="H3162" s="401" t="s">
        <v>9652</v>
      </c>
      <c r="I3162" s="401" t="s">
        <v>45</v>
      </c>
      <c r="J3162" s="401" t="s">
        <v>6404</v>
      </c>
      <c r="K3162" s="402" t="n">
        <v>293.55</v>
      </c>
      <c r="L3162" s="401" t="s">
        <v>6405</v>
      </c>
    </row>
    <row r="3163" customFormat="false" ht="13.5" hidden="false" customHeight="false" outlineLevel="0" collapsed="false">
      <c r="A3163" s="401" t="s">
        <v>9164</v>
      </c>
      <c r="B3163" s="401" t="s">
        <v>9165</v>
      </c>
      <c r="C3163" s="401" t="s">
        <v>9544</v>
      </c>
      <c r="D3163" s="401" t="s">
        <v>9545</v>
      </c>
      <c r="E3163" s="402"/>
      <c r="F3163" s="401"/>
      <c r="G3163" s="401" t="n">
        <v>102085</v>
      </c>
      <c r="H3163" s="401" t="s">
        <v>9653</v>
      </c>
      <c r="I3163" s="401" t="s">
        <v>45</v>
      </c>
      <c r="J3163" s="401" t="s">
        <v>6476</v>
      </c>
      <c r="K3163" s="402" t="n">
        <v>133.21</v>
      </c>
      <c r="L3163" s="401" t="s">
        <v>6405</v>
      </c>
    </row>
    <row r="3164" customFormat="false" ht="13.5" hidden="false" customHeight="false" outlineLevel="0" collapsed="false">
      <c r="A3164" s="401" t="s">
        <v>9164</v>
      </c>
      <c r="B3164" s="401" t="s">
        <v>9165</v>
      </c>
      <c r="C3164" s="401" t="s">
        <v>9654</v>
      </c>
      <c r="D3164" s="401" t="s">
        <v>9655</v>
      </c>
      <c r="E3164" s="402"/>
      <c r="F3164" s="401"/>
      <c r="G3164" s="401" t="n">
        <v>100578</v>
      </c>
      <c r="H3164" s="401" t="s">
        <v>9656</v>
      </c>
      <c r="I3164" s="401" t="s">
        <v>45</v>
      </c>
      <c r="J3164" s="401" t="s">
        <v>6404</v>
      </c>
      <c r="K3164" s="402" t="n">
        <v>445.22</v>
      </c>
      <c r="L3164" s="401" t="s">
        <v>6405</v>
      </c>
    </row>
    <row r="3165" customFormat="false" ht="13.5" hidden="false" customHeight="false" outlineLevel="0" collapsed="false">
      <c r="A3165" s="401" t="s">
        <v>9164</v>
      </c>
      <c r="B3165" s="401" t="s">
        <v>9165</v>
      </c>
      <c r="C3165" s="401" t="s">
        <v>9654</v>
      </c>
      <c r="D3165" s="401" t="s">
        <v>9655</v>
      </c>
      <c r="E3165" s="402"/>
      <c r="F3165" s="401"/>
      <c r="G3165" s="401" t="n">
        <v>100579</v>
      </c>
      <c r="H3165" s="401" t="s">
        <v>9657</v>
      </c>
      <c r="I3165" s="401" t="s">
        <v>45</v>
      </c>
      <c r="J3165" s="401" t="s">
        <v>6404</v>
      </c>
      <c r="K3165" s="402" t="n">
        <v>487.88</v>
      </c>
      <c r="L3165" s="401" t="s">
        <v>6405</v>
      </c>
    </row>
    <row r="3166" customFormat="false" ht="13.5" hidden="false" customHeight="false" outlineLevel="0" collapsed="false">
      <c r="A3166" s="401" t="s">
        <v>9164</v>
      </c>
      <c r="B3166" s="401" t="s">
        <v>9165</v>
      </c>
      <c r="C3166" s="401" t="s">
        <v>9654</v>
      </c>
      <c r="D3166" s="401" t="s">
        <v>9655</v>
      </c>
      <c r="E3166" s="402"/>
      <c r="F3166" s="401"/>
      <c r="G3166" s="401" t="n">
        <v>100580</v>
      </c>
      <c r="H3166" s="401" t="s">
        <v>9658</v>
      </c>
      <c r="I3166" s="401" t="s">
        <v>45</v>
      </c>
      <c r="J3166" s="401" t="s">
        <v>6404</v>
      </c>
      <c r="K3166" s="402" t="n">
        <v>533.98</v>
      </c>
      <c r="L3166" s="401" t="s">
        <v>6405</v>
      </c>
    </row>
    <row r="3167" customFormat="false" ht="13.5" hidden="false" customHeight="false" outlineLevel="0" collapsed="false">
      <c r="A3167" s="401" t="s">
        <v>9164</v>
      </c>
      <c r="B3167" s="401" t="s">
        <v>9165</v>
      </c>
      <c r="C3167" s="401" t="s">
        <v>9654</v>
      </c>
      <c r="D3167" s="401" t="s">
        <v>9655</v>
      </c>
      <c r="E3167" s="402"/>
      <c r="F3167" s="401"/>
      <c r="G3167" s="401" t="n">
        <v>100581</v>
      </c>
      <c r="H3167" s="401" t="s">
        <v>9659</v>
      </c>
      <c r="I3167" s="401" t="s">
        <v>45</v>
      </c>
      <c r="J3167" s="401" t="s">
        <v>6404</v>
      </c>
      <c r="K3167" s="402" t="n">
        <v>508.99</v>
      </c>
      <c r="L3167" s="401" t="s">
        <v>6405</v>
      </c>
    </row>
    <row r="3168" customFormat="false" ht="13.5" hidden="false" customHeight="false" outlineLevel="0" collapsed="false">
      <c r="A3168" s="401" t="s">
        <v>9164</v>
      </c>
      <c r="B3168" s="401" t="s">
        <v>9165</v>
      </c>
      <c r="C3168" s="401" t="s">
        <v>9654</v>
      </c>
      <c r="D3168" s="401" t="s">
        <v>9655</v>
      </c>
      <c r="E3168" s="402"/>
      <c r="F3168" s="401"/>
      <c r="G3168" s="401" t="n">
        <v>100582</v>
      </c>
      <c r="H3168" s="401" t="s">
        <v>9660</v>
      </c>
      <c r="I3168" s="401" t="s">
        <v>45</v>
      </c>
      <c r="J3168" s="401" t="s">
        <v>6404</v>
      </c>
      <c r="K3168" s="402" t="n">
        <v>591.97</v>
      </c>
      <c r="L3168" s="401" t="s">
        <v>6405</v>
      </c>
    </row>
    <row r="3169" customFormat="false" ht="13.5" hidden="false" customHeight="false" outlineLevel="0" collapsed="false">
      <c r="A3169" s="401" t="s">
        <v>9164</v>
      </c>
      <c r="B3169" s="401" t="s">
        <v>9165</v>
      </c>
      <c r="C3169" s="401" t="s">
        <v>9654</v>
      </c>
      <c r="D3169" s="401" t="s">
        <v>9655</v>
      </c>
      <c r="E3169" s="402"/>
      <c r="F3169" s="401"/>
      <c r="G3169" s="401" t="n">
        <v>100583</v>
      </c>
      <c r="H3169" s="401" t="s">
        <v>9661</v>
      </c>
      <c r="I3169" s="401" t="s">
        <v>45</v>
      </c>
      <c r="J3169" s="401" t="s">
        <v>6404</v>
      </c>
      <c r="K3169" s="402" t="n">
        <v>531.65</v>
      </c>
      <c r="L3169" s="401" t="s">
        <v>6405</v>
      </c>
    </row>
    <row r="3170" customFormat="false" ht="13.5" hidden="false" customHeight="false" outlineLevel="0" collapsed="false">
      <c r="A3170" s="401" t="s">
        <v>9164</v>
      </c>
      <c r="B3170" s="401" t="s">
        <v>9165</v>
      </c>
      <c r="C3170" s="401" t="s">
        <v>9654</v>
      </c>
      <c r="D3170" s="401" t="s">
        <v>9655</v>
      </c>
      <c r="E3170" s="402"/>
      <c r="F3170" s="401"/>
      <c r="G3170" s="401" t="n">
        <v>100584</v>
      </c>
      <c r="H3170" s="401" t="s">
        <v>9662</v>
      </c>
      <c r="I3170" s="401" t="s">
        <v>45</v>
      </c>
      <c r="J3170" s="401" t="s">
        <v>6404</v>
      </c>
      <c r="K3170" s="402" t="n">
        <v>581.63</v>
      </c>
      <c r="L3170" s="401" t="s">
        <v>6405</v>
      </c>
    </row>
    <row r="3171" customFormat="false" ht="13.5" hidden="false" customHeight="false" outlineLevel="0" collapsed="false">
      <c r="A3171" s="401" t="s">
        <v>9164</v>
      </c>
      <c r="B3171" s="401" t="s">
        <v>9165</v>
      </c>
      <c r="C3171" s="401" t="s">
        <v>9654</v>
      </c>
      <c r="D3171" s="401" t="s">
        <v>9655</v>
      </c>
      <c r="E3171" s="402"/>
      <c r="F3171" s="401"/>
      <c r="G3171" s="401" t="n">
        <v>100585</v>
      </c>
      <c r="H3171" s="401" t="s">
        <v>9663</v>
      </c>
      <c r="I3171" s="401" t="s">
        <v>45</v>
      </c>
      <c r="J3171" s="401" t="s">
        <v>6404</v>
      </c>
      <c r="K3171" s="402" t="n">
        <v>575.65</v>
      </c>
      <c r="L3171" s="401" t="s">
        <v>6405</v>
      </c>
    </row>
    <row r="3172" customFormat="false" ht="13.5" hidden="false" customHeight="false" outlineLevel="0" collapsed="false">
      <c r="A3172" s="401" t="s">
        <v>9164</v>
      </c>
      <c r="B3172" s="401" t="s">
        <v>9165</v>
      </c>
      <c r="C3172" s="401" t="s">
        <v>9654</v>
      </c>
      <c r="D3172" s="401" t="s">
        <v>9655</v>
      </c>
      <c r="E3172" s="402"/>
      <c r="F3172" s="401"/>
      <c r="G3172" s="401" t="n">
        <v>100586</v>
      </c>
      <c r="H3172" s="401" t="s">
        <v>9664</v>
      </c>
      <c r="I3172" s="401" t="s">
        <v>45</v>
      </c>
      <c r="J3172" s="401" t="s">
        <v>6404</v>
      </c>
      <c r="K3172" s="402" t="n">
        <v>655.36</v>
      </c>
      <c r="L3172" s="401" t="s">
        <v>6405</v>
      </c>
    </row>
    <row r="3173" customFormat="false" ht="13.5" hidden="false" customHeight="false" outlineLevel="0" collapsed="false">
      <c r="A3173" s="401" t="s">
        <v>9164</v>
      </c>
      <c r="B3173" s="401" t="s">
        <v>9165</v>
      </c>
      <c r="C3173" s="401" t="s">
        <v>9654</v>
      </c>
      <c r="D3173" s="401" t="s">
        <v>9655</v>
      </c>
      <c r="E3173" s="402"/>
      <c r="F3173" s="401"/>
      <c r="G3173" s="401" t="n">
        <v>100587</v>
      </c>
      <c r="H3173" s="401" t="s">
        <v>9665</v>
      </c>
      <c r="I3173" s="401" t="s">
        <v>45</v>
      </c>
      <c r="J3173" s="401" t="s">
        <v>6404</v>
      </c>
      <c r="K3173" s="402" t="n">
        <v>621.2</v>
      </c>
      <c r="L3173" s="401" t="s">
        <v>6405</v>
      </c>
    </row>
    <row r="3174" customFormat="false" ht="13.5" hidden="false" customHeight="false" outlineLevel="0" collapsed="false">
      <c r="A3174" s="401" t="s">
        <v>9164</v>
      </c>
      <c r="B3174" s="401" t="s">
        <v>9165</v>
      </c>
      <c r="C3174" s="401" t="s">
        <v>9654</v>
      </c>
      <c r="D3174" s="401" t="s">
        <v>9655</v>
      </c>
      <c r="E3174" s="402"/>
      <c r="F3174" s="401"/>
      <c r="G3174" s="401" t="n">
        <v>100588</v>
      </c>
      <c r="H3174" s="401" t="s">
        <v>9666</v>
      </c>
      <c r="I3174" s="401" t="s">
        <v>45</v>
      </c>
      <c r="J3174" s="401" t="s">
        <v>6404</v>
      </c>
      <c r="K3174" s="402" t="n">
        <v>683.17</v>
      </c>
      <c r="L3174" s="401" t="s">
        <v>6405</v>
      </c>
    </row>
    <row r="3175" customFormat="false" ht="13.5" hidden="false" customHeight="false" outlineLevel="0" collapsed="false">
      <c r="A3175" s="401" t="s">
        <v>9164</v>
      </c>
      <c r="B3175" s="401" t="s">
        <v>9165</v>
      </c>
      <c r="C3175" s="401" t="s">
        <v>9654</v>
      </c>
      <c r="D3175" s="401" t="s">
        <v>9655</v>
      </c>
      <c r="E3175" s="402"/>
      <c r="F3175" s="401"/>
      <c r="G3175" s="401" t="n">
        <v>100589</v>
      </c>
      <c r="H3175" s="401" t="s">
        <v>9667</v>
      </c>
      <c r="I3175" s="401" t="s">
        <v>45</v>
      </c>
      <c r="J3175" s="401" t="s">
        <v>6404</v>
      </c>
      <c r="K3175" s="402" t="n">
        <v>686.67</v>
      </c>
      <c r="L3175" s="401" t="s">
        <v>6405</v>
      </c>
    </row>
    <row r="3176" customFormat="false" ht="13.5" hidden="false" customHeight="false" outlineLevel="0" collapsed="false">
      <c r="A3176" s="401" t="s">
        <v>9164</v>
      </c>
      <c r="B3176" s="401" t="s">
        <v>9165</v>
      </c>
      <c r="C3176" s="401" t="s">
        <v>9654</v>
      </c>
      <c r="D3176" s="401" t="s">
        <v>9655</v>
      </c>
      <c r="E3176" s="402"/>
      <c r="F3176" s="401"/>
      <c r="G3176" s="401" t="n">
        <v>100590</v>
      </c>
      <c r="H3176" s="401" t="s">
        <v>9668</v>
      </c>
      <c r="I3176" s="401" t="s">
        <v>45</v>
      </c>
      <c r="J3176" s="401" t="s">
        <v>6404</v>
      </c>
      <c r="K3176" s="402" t="n">
        <v>747.71</v>
      </c>
      <c r="L3176" s="401" t="s">
        <v>6405</v>
      </c>
    </row>
    <row r="3177" customFormat="false" ht="13.5" hidden="false" customHeight="false" outlineLevel="0" collapsed="false">
      <c r="A3177" s="401" t="s">
        <v>9164</v>
      </c>
      <c r="B3177" s="401" t="s">
        <v>9165</v>
      </c>
      <c r="C3177" s="401" t="s">
        <v>9654</v>
      </c>
      <c r="D3177" s="401" t="s">
        <v>9655</v>
      </c>
      <c r="E3177" s="402"/>
      <c r="F3177" s="401"/>
      <c r="G3177" s="401" t="n">
        <v>100591</v>
      </c>
      <c r="H3177" s="401" t="s">
        <v>9669</v>
      </c>
      <c r="I3177" s="401" t="s">
        <v>45</v>
      </c>
      <c r="J3177" s="401" t="s">
        <v>6404</v>
      </c>
      <c r="K3177" s="402" t="n">
        <v>683.11</v>
      </c>
      <c r="L3177" s="401" t="s">
        <v>6405</v>
      </c>
    </row>
    <row r="3178" customFormat="false" ht="13.5" hidden="false" customHeight="false" outlineLevel="0" collapsed="false">
      <c r="A3178" s="401" t="s">
        <v>9164</v>
      </c>
      <c r="B3178" s="401" t="s">
        <v>9165</v>
      </c>
      <c r="C3178" s="401" t="s">
        <v>9654</v>
      </c>
      <c r="D3178" s="401" t="s">
        <v>9655</v>
      </c>
      <c r="E3178" s="402"/>
      <c r="F3178" s="401"/>
      <c r="G3178" s="401" t="n">
        <v>100592</v>
      </c>
      <c r="H3178" s="401" t="s">
        <v>9670</v>
      </c>
      <c r="I3178" s="401" t="s">
        <v>45</v>
      </c>
      <c r="J3178" s="401" t="s">
        <v>6404</v>
      </c>
      <c r="K3178" s="402" t="n">
        <v>733.74</v>
      </c>
      <c r="L3178" s="401" t="s">
        <v>6405</v>
      </c>
    </row>
    <row r="3179" customFormat="false" ht="13.5" hidden="false" customHeight="false" outlineLevel="0" collapsed="false">
      <c r="A3179" s="401" t="s">
        <v>9164</v>
      </c>
      <c r="B3179" s="401" t="s">
        <v>9165</v>
      </c>
      <c r="C3179" s="401" t="s">
        <v>9654</v>
      </c>
      <c r="D3179" s="401" t="s">
        <v>9655</v>
      </c>
      <c r="E3179" s="402"/>
      <c r="F3179" s="401"/>
      <c r="G3179" s="401" t="n">
        <v>100593</v>
      </c>
      <c r="H3179" s="401" t="s">
        <v>9671</v>
      </c>
      <c r="I3179" s="401" t="s">
        <v>45</v>
      </c>
      <c r="J3179" s="401" t="s">
        <v>6404</v>
      </c>
      <c r="K3179" s="402" t="n">
        <v>731.45</v>
      </c>
      <c r="L3179" s="401" t="s">
        <v>6405</v>
      </c>
    </row>
    <row r="3180" customFormat="false" ht="13.5" hidden="false" customHeight="false" outlineLevel="0" collapsed="false">
      <c r="A3180" s="401" t="s">
        <v>9164</v>
      </c>
      <c r="B3180" s="401" t="s">
        <v>9165</v>
      </c>
      <c r="C3180" s="401" t="s">
        <v>9654</v>
      </c>
      <c r="D3180" s="401" t="s">
        <v>9655</v>
      </c>
      <c r="E3180" s="402"/>
      <c r="F3180" s="401"/>
      <c r="G3180" s="401" t="n">
        <v>100594</v>
      </c>
      <c r="H3180" s="401" t="s">
        <v>9672</v>
      </c>
      <c r="I3180" s="401" t="s">
        <v>45</v>
      </c>
      <c r="J3180" s="401" t="s">
        <v>6404</v>
      </c>
      <c r="K3180" s="402" t="n">
        <v>817.47</v>
      </c>
      <c r="L3180" s="401" t="s">
        <v>6405</v>
      </c>
    </row>
    <row r="3181" customFormat="false" ht="13.5" hidden="false" customHeight="false" outlineLevel="0" collapsed="false">
      <c r="A3181" s="401" t="s">
        <v>9164</v>
      </c>
      <c r="B3181" s="401" t="s">
        <v>9165</v>
      </c>
      <c r="C3181" s="401" t="s">
        <v>9654</v>
      </c>
      <c r="D3181" s="401" t="s">
        <v>9655</v>
      </c>
      <c r="E3181" s="402"/>
      <c r="F3181" s="401"/>
      <c r="G3181" s="401" t="n">
        <v>100595</v>
      </c>
      <c r="H3181" s="401" t="s">
        <v>9673</v>
      </c>
      <c r="I3181" s="401" t="s">
        <v>45</v>
      </c>
      <c r="J3181" s="401" t="s">
        <v>6404</v>
      </c>
      <c r="K3181" s="402" t="n">
        <v>876.39</v>
      </c>
      <c r="L3181" s="401" t="s">
        <v>6405</v>
      </c>
    </row>
    <row r="3182" customFormat="false" ht="13.5" hidden="false" customHeight="false" outlineLevel="0" collapsed="false">
      <c r="A3182" s="401" t="s">
        <v>9164</v>
      </c>
      <c r="B3182" s="401" t="s">
        <v>9165</v>
      </c>
      <c r="C3182" s="401" t="s">
        <v>9654</v>
      </c>
      <c r="D3182" s="401" t="s">
        <v>9655</v>
      </c>
      <c r="E3182" s="402"/>
      <c r="F3182" s="401"/>
      <c r="G3182" s="401" t="n">
        <v>100596</v>
      </c>
      <c r="H3182" s="401" t="s">
        <v>9674</v>
      </c>
      <c r="I3182" s="401" t="s">
        <v>45</v>
      </c>
      <c r="J3182" s="401" t="s">
        <v>6404</v>
      </c>
      <c r="K3182" s="402" t="n">
        <v>992.59</v>
      </c>
      <c r="L3182" s="401" t="s">
        <v>6405</v>
      </c>
    </row>
    <row r="3183" customFormat="false" ht="13.5" hidden="false" customHeight="false" outlineLevel="0" collapsed="false">
      <c r="A3183" s="401" t="s">
        <v>9164</v>
      </c>
      <c r="B3183" s="401" t="s">
        <v>9165</v>
      </c>
      <c r="C3183" s="401" t="s">
        <v>9654</v>
      </c>
      <c r="D3183" s="401" t="s">
        <v>9655</v>
      </c>
      <c r="E3183" s="402"/>
      <c r="F3183" s="401"/>
      <c r="G3183" s="401" t="n">
        <v>100597</v>
      </c>
      <c r="H3183" s="401" t="s">
        <v>9675</v>
      </c>
      <c r="I3183" s="401" t="s">
        <v>45</v>
      </c>
      <c r="J3183" s="401" t="s">
        <v>6404</v>
      </c>
      <c r="K3183" s="402" t="n">
        <v>1012.48</v>
      </c>
      <c r="L3183" s="401" t="s">
        <v>6405</v>
      </c>
    </row>
    <row r="3184" customFormat="false" ht="13.5" hidden="false" customHeight="false" outlineLevel="0" collapsed="false">
      <c r="A3184" s="401" t="s">
        <v>9164</v>
      </c>
      <c r="B3184" s="401" t="s">
        <v>9165</v>
      </c>
      <c r="C3184" s="401" t="s">
        <v>9654</v>
      </c>
      <c r="D3184" s="401" t="s">
        <v>9655</v>
      </c>
      <c r="E3184" s="402"/>
      <c r="F3184" s="401"/>
      <c r="G3184" s="401" t="n">
        <v>100598</v>
      </c>
      <c r="H3184" s="401" t="s">
        <v>9676</v>
      </c>
      <c r="I3184" s="401" t="s">
        <v>45</v>
      </c>
      <c r="J3184" s="401" t="s">
        <v>6404</v>
      </c>
      <c r="K3184" s="402" t="n">
        <v>1108.3</v>
      </c>
      <c r="L3184" s="401" t="s">
        <v>6405</v>
      </c>
    </row>
    <row r="3185" customFormat="false" ht="13.5" hidden="false" customHeight="false" outlineLevel="0" collapsed="false">
      <c r="A3185" s="401" t="s">
        <v>9164</v>
      </c>
      <c r="B3185" s="401" t="s">
        <v>9165</v>
      </c>
      <c r="C3185" s="401" t="s">
        <v>9654</v>
      </c>
      <c r="D3185" s="401" t="s">
        <v>9655</v>
      </c>
      <c r="E3185" s="402"/>
      <c r="F3185" s="401"/>
      <c r="G3185" s="401" t="n">
        <v>100599</v>
      </c>
      <c r="H3185" s="401" t="s">
        <v>9677</v>
      </c>
      <c r="I3185" s="401" t="s">
        <v>45</v>
      </c>
      <c r="J3185" s="401" t="s">
        <v>6404</v>
      </c>
      <c r="K3185" s="402" t="n">
        <v>480.33</v>
      </c>
      <c r="L3185" s="401" t="s">
        <v>6405</v>
      </c>
    </row>
    <row r="3186" customFormat="false" ht="13.5" hidden="false" customHeight="false" outlineLevel="0" collapsed="false">
      <c r="A3186" s="401" t="s">
        <v>9164</v>
      </c>
      <c r="B3186" s="401" t="s">
        <v>9165</v>
      </c>
      <c r="C3186" s="401" t="s">
        <v>9654</v>
      </c>
      <c r="D3186" s="401" t="s">
        <v>9655</v>
      </c>
      <c r="E3186" s="402"/>
      <c r="F3186" s="401"/>
      <c r="G3186" s="401" t="n">
        <v>100600</v>
      </c>
      <c r="H3186" s="401" t="s">
        <v>9678</v>
      </c>
      <c r="I3186" s="401" t="s">
        <v>45</v>
      </c>
      <c r="J3186" s="401" t="s">
        <v>6404</v>
      </c>
      <c r="K3186" s="402" t="n">
        <v>581.92</v>
      </c>
      <c r="L3186" s="401" t="s">
        <v>6405</v>
      </c>
    </row>
    <row r="3187" customFormat="false" ht="13.5" hidden="false" customHeight="false" outlineLevel="0" collapsed="false">
      <c r="A3187" s="401" t="s">
        <v>9164</v>
      </c>
      <c r="B3187" s="401" t="s">
        <v>9165</v>
      </c>
      <c r="C3187" s="401" t="s">
        <v>9654</v>
      </c>
      <c r="D3187" s="401" t="s">
        <v>9655</v>
      </c>
      <c r="E3187" s="402"/>
      <c r="F3187" s="401"/>
      <c r="G3187" s="401" t="n">
        <v>100601</v>
      </c>
      <c r="H3187" s="401" t="s">
        <v>9679</v>
      </c>
      <c r="I3187" s="401" t="s">
        <v>45</v>
      </c>
      <c r="J3187" s="401" t="s">
        <v>6404</v>
      </c>
      <c r="K3187" s="402" t="n">
        <v>759.17</v>
      </c>
      <c r="L3187" s="401" t="s">
        <v>6405</v>
      </c>
    </row>
    <row r="3188" customFormat="false" ht="13.5" hidden="false" customHeight="false" outlineLevel="0" collapsed="false">
      <c r="A3188" s="401" t="s">
        <v>9164</v>
      </c>
      <c r="B3188" s="401" t="s">
        <v>9165</v>
      </c>
      <c r="C3188" s="401" t="s">
        <v>9654</v>
      </c>
      <c r="D3188" s="401" t="s">
        <v>9655</v>
      </c>
      <c r="E3188" s="402"/>
      <c r="F3188" s="401"/>
      <c r="G3188" s="401" t="n">
        <v>100602</v>
      </c>
      <c r="H3188" s="401" t="s">
        <v>9680</v>
      </c>
      <c r="I3188" s="401" t="s">
        <v>45</v>
      </c>
      <c r="J3188" s="401" t="s">
        <v>6404</v>
      </c>
      <c r="K3188" s="402" t="n">
        <v>980.23</v>
      </c>
      <c r="L3188" s="401" t="s">
        <v>6405</v>
      </c>
    </row>
    <row r="3189" customFormat="false" ht="13.5" hidden="false" customHeight="false" outlineLevel="0" collapsed="false">
      <c r="A3189" s="401" t="s">
        <v>9164</v>
      </c>
      <c r="B3189" s="401" t="s">
        <v>9165</v>
      </c>
      <c r="C3189" s="401" t="s">
        <v>9654</v>
      </c>
      <c r="D3189" s="401" t="s">
        <v>9655</v>
      </c>
      <c r="E3189" s="402"/>
      <c r="F3189" s="401"/>
      <c r="G3189" s="401" t="n">
        <v>100603</v>
      </c>
      <c r="H3189" s="401" t="s">
        <v>9681</v>
      </c>
      <c r="I3189" s="401" t="s">
        <v>45</v>
      </c>
      <c r="J3189" s="401" t="s">
        <v>6404</v>
      </c>
      <c r="K3189" s="402" t="n">
        <v>1546.86</v>
      </c>
      <c r="L3189" s="401" t="s">
        <v>6405</v>
      </c>
    </row>
    <row r="3190" customFormat="false" ht="13.5" hidden="false" customHeight="false" outlineLevel="0" collapsed="false">
      <c r="A3190" s="401" t="s">
        <v>9164</v>
      </c>
      <c r="B3190" s="401" t="s">
        <v>9165</v>
      </c>
      <c r="C3190" s="401" t="s">
        <v>9654</v>
      </c>
      <c r="D3190" s="401" t="s">
        <v>9655</v>
      </c>
      <c r="E3190" s="402"/>
      <c r="F3190" s="401"/>
      <c r="G3190" s="401" t="n">
        <v>100604</v>
      </c>
      <c r="H3190" s="401" t="s">
        <v>9682</v>
      </c>
      <c r="I3190" s="401" t="s">
        <v>45</v>
      </c>
      <c r="J3190" s="401" t="s">
        <v>6404</v>
      </c>
      <c r="K3190" s="402" t="n">
        <v>614</v>
      </c>
      <c r="L3190" s="401" t="s">
        <v>6405</v>
      </c>
    </row>
    <row r="3191" customFormat="false" ht="13.5" hidden="false" customHeight="false" outlineLevel="0" collapsed="false">
      <c r="A3191" s="401" t="s">
        <v>9164</v>
      </c>
      <c r="B3191" s="401" t="s">
        <v>9165</v>
      </c>
      <c r="C3191" s="401" t="s">
        <v>9654</v>
      </c>
      <c r="D3191" s="401" t="s">
        <v>9655</v>
      </c>
      <c r="E3191" s="402"/>
      <c r="F3191" s="401"/>
      <c r="G3191" s="401" t="n">
        <v>100605</v>
      </c>
      <c r="H3191" s="401" t="s">
        <v>9683</v>
      </c>
      <c r="I3191" s="401" t="s">
        <v>45</v>
      </c>
      <c r="J3191" s="401" t="s">
        <v>6404</v>
      </c>
      <c r="K3191" s="402" t="n">
        <v>1020.47</v>
      </c>
      <c r="L3191" s="401" t="s">
        <v>6405</v>
      </c>
    </row>
    <row r="3192" customFormat="false" ht="13.5" hidden="false" customHeight="false" outlineLevel="0" collapsed="false">
      <c r="A3192" s="401" t="s">
        <v>9164</v>
      </c>
      <c r="B3192" s="401" t="s">
        <v>9165</v>
      </c>
      <c r="C3192" s="401" t="s">
        <v>9654</v>
      </c>
      <c r="D3192" s="401" t="s">
        <v>9655</v>
      </c>
      <c r="E3192" s="402"/>
      <c r="F3192" s="401"/>
      <c r="G3192" s="401" t="n">
        <v>100606</v>
      </c>
      <c r="H3192" s="401" t="s">
        <v>9684</v>
      </c>
      <c r="I3192" s="401" t="s">
        <v>45</v>
      </c>
      <c r="J3192" s="401" t="s">
        <v>6404</v>
      </c>
      <c r="K3192" s="402" t="n">
        <v>1597.5</v>
      </c>
      <c r="L3192" s="401" t="s">
        <v>6405</v>
      </c>
    </row>
    <row r="3193" customFormat="false" ht="13.5" hidden="false" customHeight="false" outlineLevel="0" collapsed="false">
      <c r="A3193" s="401" t="s">
        <v>9164</v>
      </c>
      <c r="B3193" s="401" t="s">
        <v>9165</v>
      </c>
      <c r="C3193" s="401" t="s">
        <v>9654</v>
      </c>
      <c r="D3193" s="401" t="s">
        <v>9655</v>
      </c>
      <c r="E3193" s="402"/>
      <c r="F3193" s="401"/>
      <c r="G3193" s="401" t="n">
        <v>100607</v>
      </c>
      <c r="H3193" s="401" t="s">
        <v>9685</v>
      </c>
      <c r="I3193" s="401" t="s">
        <v>45</v>
      </c>
      <c r="J3193" s="401" t="s">
        <v>6404</v>
      </c>
      <c r="K3193" s="402" t="n">
        <v>628.95</v>
      </c>
      <c r="L3193" s="401" t="s">
        <v>6405</v>
      </c>
    </row>
    <row r="3194" customFormat="false" ht="13.5" hidden="false" customHeight="false" outlineLevel="0" collapsed="false">
      <c r="A3194" s="401" t="s">
        <v>9164</v>
      </c>
      <c r="B3194" s="401" t="s">
        <v>9165</v>
      </c>
      <c r="C3194" s="401" t="s">
        <v>9654</v>
      </c>
      <c r="D3194" s="401" t="s">
        <v>9655</v>
      </c>
      <c r="E3194" s="402"/>
      <c r="F3194" s="401"/>
      <c r="G3194" s="401" t="n">
        <v>100608</v>
      </c>
      <c r="H3194" s="401" t="s">
        <v>9686</v>
      </c>
      <c r="I3194" s="401" t="s">
        <v>45</v>
      </c>
      <c r="J3194" s="401" t="s">
        <v>6404</v>
      </c>
      <c r="K3194" s="402" t="n">
        <v>1040.24</v>
      </c>
      <c r="L3194" s="401" t="s">
        <v>6405</v>
      </c>
    </row>
    <row r="3195" customFormat="false" ht="13.5" hidden="false" customHeight="false" outlineLevel="0" collapsed="false">
      <c r="A3195" s="401" t="s">
        <v>9164</v>
      </c>
      <c r="B3195" s="401" t="s">
        <v>9165</v>
      </c>
      <c r="C3195" s="401" t="s">
        <v>9654</v>
      </c>
      <c r="D3195" s="401" t="s">
        <v>9655</v>
      </c>
      <c r="E3195" s="402"/>
      <c r="F3195" s="401"/>
      <c r="G3195" s="401" t="n">
        <v>100609</v>
      </c>
      <c r="H3195" s="401" t="s">
        <v>9687</v>
      </c>
      <c r="I3195" s="401" t="s">
        <v>45</v>
      </c>
      <c r="J3195" s="401" t="s">
        <v>6404</v>
      </c>
      <c r="K3195" s="402" t="n">
        <v>1624.71</v>
      </c>
      <c r="L3195" s="401" t="s">
        <v>6405</v>
      </c>
    </row>
    <row r="3196" customFormat="false" ht="13.5" hidden="false" customHeight="false" outlineLevel="0" collapsed="false">
      <c r="A3196" s="401" t="s">
        <v>9164</v>
      </c>
      <c r="B3196" s="401" t="s">
        <v>9165</v>
      </c>
      <c r="C3196" s="401" t="s">
        <v>9654</v>
      </c>
      <c r="D3196" s="401" t="s">
        <v>9655</v>
      </c>
      <c r="E3196" s="402"/>
      <c r="F3196" s="401"/>
      <c r="G3196" s="401" t="n">
        <v>100610</v>
      </c>
      <c r="H3196" s="401" t="s">
        <v>9688</v>
      </c>
      <c r="I3196" s="401" t="s">
        <v>45</v>
      </c>
      <c r="J3196" s="401" t="s">
        <v>6404</v>
      </c>
      <c r="K3196" s="402" t="n">
        <v>643.92</v>
      </c>
      <c r="L3196" s="401" t="s">
        <v>6405</v>
      </c>
    </row>
    <row r="3197" customFormat="false" ht="13.5" hidden="false" customHeight="false" outlineLevel="0" collapsed="false">
      <c r="A3197" s="401" t="s">
        <v>9164</v>
      </c>
      <c r="B3197" s="401" t="s">
        <v>9165</v>
      </c>
      <c r="C3197" s="401" t="s">
        <v>9654</v>
      </c>
      <c r="D3197" s="401" t="s">
        <v>9655</v>
      </c>
      <c r="E3197" s="402"/>
      <c r="F3197" s="401"/>
      <c r="G3197" s="401" t="n">
        <v>100611</v>
      </c>
      <c r="H3197" s="401" t="s">
        <v>9689</v>
      </c>
      <c r="I3197" s="401" t="s">
        <v>45</v>
      </c>
      <c r="J3197" s="401" t="s">
        <v>6404</v>
      </c>
      <c r="K3197" s="402" t="n">
        <v>828.38</v>
      </c>
      <c r="L3197" s="401" t="s">
        <v>6405</v>
      </c>
    </row>
    <row r="3198" customFormat="false" ht="13.5" hidden="false" customHeight="false" outlineLevel="0" collapsed="false">
      <c r="A3198" s="401" t="s">
        <v>9164</v>
      </c>
      <c r="B3198" s="401" t="s">
        <v>9165</v>
      </c>
      <c r="C3198" s="401" t="s">
        <v>9654</v>
      </c>
      <c r="D3198" s="401" t="s">
        <v>9655</v>
      </c>
      <c r="E3198" s="402"/>
      <c r="F3198" s="401"/>
      <c r="G3198" s="401" t="n">
        <v>100612</v>
      </c>
      <c r="H3198" s="401" t="s">
        <v>9690</v>
      </c>
      <c r="I3198" s="401" t="s">
        <v>45</v>
      </c>
      <c r="J3198" s="401" t="s">
        <v>6404</v>
      </c>
      <c r="K3198" s="402" t="n">
        <v>1059.56</v>
      </c>
      <c r="L3198" s="401" t="s">
        <v>6405</v>
      </c>
    </row>
    <row r="3199" customFormat="false" ht="13.5" hidden="false" customHeight="false" outlineLevel="0" collapsed="false">
      <c r="A3199" s="401" t="s">
        <v>9164</v>
      </c>
      <c r="B3199" s="401" t="s">
        <v>9165</v>
      </c>
      <c r="C3199" s="401" t="s">
        <v>9654</v>
      </c>
      <c r="D3199" s="401" t="s">
        <v>9655</v>
      </c>
      <c r="E3199" s="402"/>
      <c r="F3199" s="401"/>
      <c r="G3199" s="401" t="n">
        <v>100613</v>
      </c>
      <c r="H3199" s="401" t="s">
        <v>9691</v>
      </c>
      <c r="I3199" s="401" t="s">
        <v>45</v>
      </c>
      <c r="J3199" s="401" t="s">
        <v>6404</v>
      </c>
      <c r="K3199" s="402" t="n">
        <v>1651.1</v>
      </c>
      <c r="L3199" s="401" t="s">
        <v>6405</v>
      </c>
    </row>
    <row r="3200" customFormat="false" ht="13.5" hidden="false" customHeight="false" outlineLevel="0" collapsed="false">
      <c r="A3200" s="401" t="s">
        <v>9164</v>
      </c>
      <c r="B3200" s="401" t="s">
        <v>9165</v>
      </c>
      <c r="C3200" s="401" t="s">
        <v>9654</v>
      </c>
      <c r="D3200" s="401" t="s">
        <v>9655</v>
      </c>
      <c r="E3200" s="402"/>
      <c r="F3200" s="401"/>
      <c r="G3200" s="401" t="n">
        <v>100614</v>
      </c>
      <c r="H3200" s="401" t="s">
        <v>9692</v>
      </c>
      <c r="I3200" s="401" t="s">
        <v>45</v>
      </c>
      <c r="J3200" s="401" t="s">
        <v>6404</v>
      </c>
      <c r="K3200" s="402" t="n">
        <v>862.23</v>
      </c>
      <c r="L3200" s="401" t="s">
        <v>6405</v>
      </c>
    </row>
    <row r="3201" customFormat="false" ht="13.5" hidden="false" customHeight="false" outlineLevel="0" collapsed="false">
      <c r="A3201" s="401" t="s">
        <v>9164</v>
      </c>
      <c r="B3201" s="401" t="s">
        <v>9165</v>
      </c>
      <c r="C3201" s="401" t="s">
        <v>9654</v>
      </c>
      <c r="D3201" s="401" t="s">
        <v>9655</v>
      </c>
      <c r="E3201" s="402"/>
      <c r="F3201" s="401"/>
      <c r="G3201" s="401" t="n">
        <v>100615</v>
      </c>
      <c r="H3201" s="401" t="s">
        <v>9693</v>
      </c>
      <c r="I3201" s="401" t="s">
        <v>45</v>
      </c>
      <c r="J3201" s="401" t="s">
        <v>6404</v>
      </c>
      <c r="K3201" s="402" t="n">
        <v>1097.74</v>
      </c>
      <c r="L3201" s="401" t="s">
        <v>6405</v>
      </c>
    </row>
    <row r="3202" customFormat="false" ht="13.5" hidden="false" customHeight="false" outlineLevel="0" collapsed="false">
      <c r="A3202" s="401" t="s">
        <v>9164</v>
      </c>
      <c r="B3202" s="401" t="s">
        <v>9165</v>
      </c>
      <c r="C3202" s="401" t="s">
        <v>9654</v>
      </c>
      <c r="D3202" s="401" t="s">
        <v>9655</v>
      </c>
      <c r="E3202" s="402"/>
      <c r="F3202" s="401"/>
      <c r="G3202" s="401" t="n">
        <v>100616</v>
      </c>
      <c r="H3202" s="401" t="s">
        <v>9694</v>
      </c>
      <c r="I3202" s="401" t="s">
        <v>45</v>
      </c>
      <c r="J3202" s="401" t="s">
        <v>6404</v>
      </c>
      <c r="K3202" s="402" t="n">
        <v>1706.69</v>
      </c>
      <c r="L3202" s="401" t="s">
        <v>6405</v>
      </c>
    </row>
    <row r="3203" customFormat="false" ht="13.5" hidden="false" customHeight="false" outlineLevel="0" collapsed="false">
      <c r="A3203" s="401" t="s">
        <v>9164</v>
      </c>
      <c r="B3203" s="401" t="s">
        <v>9165</v>
      </c>
      <c r="C3203" s="401" t="s">
        <v>9654</v>
      </c>
      <c r="D3203" s="401" t="s">
        <v>9655</v>
      </c>
      <c r="E3203" s="402"/>
      <c r="F3203" s="401"/>
      <c r="G3203" s="401" t="n">
        <v>100617</v>
      </c>
      <c r="H3203" s="401" t="s">
        <v>9695</v>
      </c>
      <c r="I3203" s="401" t="s">
        <v>45</v>
      </c>
      <c r="J3203" s="401" t="s">
        <v>6404</v>
      </c>
      <c r="K3203" s="402" t="n">
        <v>1135.64</v>
      </c>
      <c r="L3203" s="401" t="s">
        <v>6405</v>
      </c>
    </row>
    <row r="3204" customFormat="false" ht="13.5" hidden="false" customHeight="false" outlineLevel="0" collapsed="false">
      <c r="A3204" s="401" t="s">
        <v>9164</v>
      </c>
      <c r="B3204" s="401" t="s">
        <v>9165</v>
      </c>
      <c r="C3204" s="401" t="s">
        <v>9654</v>
      </c>
      <c r="D3204" s="401" t="s">
        <v>9655</v>
      </c>
      <c r="E3204" s="402"/>
      <c r="F3204" s="401"/>
      <c r="G3204" s="401" t="n">
        <v>100618</v>
      </c>
      <c r="H3204" s="401" t="s">
        <v>9696</v>
      </c>
      <c r="I3204" s="401" t="s">
        <v>45</v>
      </c>
      <c r="J3204" s="401" t="s">
        <v>6404</v>
      </c>
      <c r="K3204" s="402" t="n">
        <v>1770.57</v>
      </c>
      <c r="L3204" s="401" t="s">
        <v>6405</v>
      </c>
    </row>
    <row r="3205" customFormat="false" ht="13.5" hidden="false" customHeight="false" outlineLevel="0" collapsed="false">
      <c r="A3205" s="401" t="s">
        <v>9164</v>
      </c>
      <c r="B3205" s="401" t="s">
        <v>9165</v>
      </c>
      <c r="C3205" s="401" t="s">
        <v>9697</v>
      </c>
      <c r="D3205" s="401" t="s">
        <v>9698</v>
      </c>
      <c r="E3205" s="402"/>
      <c r="F3205" s="401"/>
      <c r="G3205" s="401" t="n">
        <v>100619</v>
      </c>
      <c r="H3205" s="401" t="s">
        <v>9699</v>
      </c>
      <c r="I3205" s="401" t="s">
        <v>45</v>
      </c>
      <c r="J3205" s="401" t="s">
        <v>6404</v>
      </c>
      <c r="K3205" s="402" t="n">
        <v>578.87</v>
      </c>
      <c r="L3205" s="401" t="s">
        <v>6405</v>
      </c>
    </row>
    <row r="3206" customFormat="false" ht="13.5" hidden="false" customHeight="false" outlineLevel="0" collapsed="false">
      <c r="A3206" s="401" t="s">
        <v>9164</v>
      </c>
      <c r="B3206" s="401" t="s">
        <v>9165</v>
      </c>
      <c r="C3206" s="401" t="s">
        <v>9697</v>
      </c>
      <c r="D3206" s="401" t="s">
        <v>9698</v>
      </c>
      <c r="E3206" s="402"/>
      <c r="F3206" s="401"/>
      <c r="G3206" s="401" t="n">
        <v>100620</v>
      </c>
      <c r="H3206" s="401" t="s">
        <v>9700</v>
      </c>
      <c r="I3206" s="401" t="s">
        <v>45</v>
      </c>
      <c r="J3206" s="401" t="s">
        <v>6404</v>
      </c>
      <c r="K3206" s="402" t="n">
        <v>3497.09</v>
      </c>
      <c r="L3206" s="401" t="s">
        <v>6405</v>
      </c>
    </row>
    <row r="3207" customFormat="false" ht="13.5" hidden="false" customHeight="false" outlineLevel="0" collapsed="false">
      <c r="A3207" s="401" t="s">
        <v>9164</v>
      </c>
      <c r="B3207" s="401" t="s">
        <v>9165</v>
      </c>
      <c r="C3207" s="401" t="s">
        <v>9697</v>
      </c>
      <c r="D3207" s="401" t="s">
        <v>9698</v>
      </c>
      <c r="E3207" s="402"/>
      <c r="F3207" s="401"/>
      <c r="G3207" s="401" t="n">
        <v>100621</v>
      </c>
      <c r="H3207" s="401" t="s">
        <v>9701</v>
      </c>
      <c r="I3207" s="401" t="s">
        <v>45</v>
      </c>
      <c r="J3207" s="401" t="s">
        <v>6404</v>
      </c>
      <c r="K3207" s="402" t="n">
        <v>3947.17</v>
      </c>
      <c r="L3207" s="401" t="s">
        <v>6405</v>
      </c>
    </row>
    <row r="3208" customFormat="false" ht="13.5" hidden="false" customHeight="false" outlineLevel="0" collapsed="false">
      <c r="A3208" s="401" t="s">
        <v>9164</v>
      </c>
      <c r="B3208" s="401" t="s">
        <v>9165</v>
      </c>
      <c r="C3208" s="401" t="s">
        <v>9697</v>
      </c>
      <c r="D3208" s="401" t="s">
        <v>9698</v>
      </c>
      <c r="E3208" s="402"/>
      <c r="F3208" s="401"/>
      <c r="G3208" s="401" t="n">
        <v>100622</v>
      </c>
      <c r="H3208" s="401" t="s">
        <v>9702</v>
      </c>
      <c r="I3208" s="401" t="s">
        <v>45</v>
      </c>
      <c r="J3208" s="401" t="s">
        <v>6404</v>
      </c>
      <c r="K3208" s="402" t="n">
        <v>2559.94</v>
      </c>
      <c r="L3208" s="401" t="s">
        <v>6405</v>
      </c>
    </row>
    <row r="3209" customFormat="false" ht="13.5" hidden="false" customHeight="false" outlineLevel="0" collapsed="false">
      <c r="A3209" s="401" t="s">
        <v>9164</v>
      </c>
      <c r="B3209" s="401" t="s">
        <v>9165</v>
      </c>
      <c r="C3209" s="401" t="s">
        <v>9697</v>
      </c>
      <c r="D3209" s="401" t="s">
        <v>9698</v>
      </c>
      <c r="E3209" s="402"/>
      <c r="F3209" s="401"/>
      <c r="G3209" s="401" t="n">
        <v>100623</v>
      </c>
      <c r="H3209" s="401" t="s">
        <v>9703</v>
      </c>
      <c r="I3209" s="401" t="s">
        <v>45</v>
      </c>
      <c r="J3209" s="401" t="s">
        <v>6404</v>
      </c>
      <c r="K3209" s="402" t="n">
        <v>2715.52</v>
      </c>
      <c r="L3209" s="401" t="s">
        <v>6405</v>
      </c>
    </row>
    <row r="3210" customFormat="false" ht="13.5" hidden="false" customHeight="false" outlineLevel="0" collapsed="false">
      <c r="A3210" s="401" t="s">
        <v>9164</v>
      </c>
      <c r="B3210" s="401" t="s">
        <v>9165</v>
      </c>
      <c r="C3210" s="401" t="s">
        <v>9704</v>
      </c>
      <c r="D3210" s="401" t="s">
        <v>9705</v>
      </c>
      <c r="E3210" s="402"/>
      <c r="F3210" s="401"/>
      <c r="G3210" s="401" t="n">
        <v>97600</v>
      </c>
      <c r="H3210" s="401" t="s">
        <v>9706</v>
      </c>
      <c r="I3210" s="401" t="s">
        <v>45</v>
      </c>
      <c r="J3210" s="401" t="s">
        <v>6404</v>
      </c>
      <c r="K3210" s="402" t="n">
        <v>361.93</v>
      </c>
      <c r="L3210" s="401" t="s">
        <v>6405</v>
      </c>
    </row>
    <row r="3211" customFormat="false" ht="13.5" hidden="false" customHeight="false" outlineLevel="0" collapsed="false">
      <c r="A3211" s="401" t="s">
        <v>9164</v>
      </c>
      <c r="B3211" s="401" t="s">
        <v>9165</v>
      </c>
      <c r="C3211" s="401" t="s">
        <v>9704</v>
      </c>
      <c r="D3211" s="401" t="s">
        <v>9705</v>
      </c>
      <c r="E3211" s="402"/>
      <c r="F3211" s="401"/>
      <c r="G3211" s="401" t="n">
        <v>97601</v>
      </c>
      <c r="H3211" s="401" t="s">
        <v>9707</v>
      </c>
      <c r="I3211" s="401" t="s">
        <v>45</v>
      </c>
      <c r="J3211" s="401" t="s">
        <v>6404</v>
      </c>
      <c r="K3211" s="402" t="n">
        <v>380.98</v>
      </c>
      <c r="L3211" s="401" t="s">
        <v>6405</v>
      </c>
    </row>
    <row r="3212" customFormat="false" ht="13.5" hidden="false" customHeight="false" outlineLevel="0" collapsed="false">
      <c r="A3212" s="401" t="s">
        <v>9164</v>
      </c>
      <c r="B3212" s="401" t="s">
        <v>9165</v>
      </c>
      <c r="C3212" s="401" t="s">
        <v>9704</v>
      </c>
      <c r="D3212" s="401" t="s">
        <v>9705</v>
      </c>
      <c r="E3212" s="402"/>
      <c r="F3212" s="401"/>
      <c r="G3212" s="401" t="n">
        <v>97605</v>
      </c>
      <c r="H3212" s="401" t="s">
        <v>9708</v>
      </c>
      <c r="I3212" s="401" t="s">
        <v>45</v>
      </c>
      <c r="J3212" s="401" t="s">
        <v>6476</v>
      </c>
      <c r="K3212" s="402" t="n">
        <v>65.73</v>
      </c>
      <c r="L3212" s="401" t="s">
        <v>6405</v>
      </c>
    </row>
    <row r="3213" customFormat="false" ht="13.5" hidden="false" customHeight="false" outlineLevel="0" collapsed="false">
      <c r="A3213" s="401" t="s">
        <v>9164</v>
      </c>
      <c r="B3213" s="401" t="s">
        <v>9165</v>
      </c>
      <c r="C3213" s="401" t="s">
        <v>9704</v>
      </c>
      <c r="D3213" s="401" t="s">
        <v>9705</v>
      </c>
      <c r="E3213" s="402"/>
      <c r="F3213" s="401"/>
      <c r="G3213" s="401" t="n">
        <v>97606</v>
      </c>
      <c r="H3213" s="401" t="s">
        <v>9709</v>
      </c>
      <c r="I3213" s="401" t="s">
        <v>45</v>
      </c>
      <c r="J3213" s="401" t="s">
        <v>6404</v>
      </c>
      <c r="K3213" s="402" t="n">
        <v>73.52</v>
      </c>
      <c r="L3213" s="401" t="s">
        <v>6405</v>
      </c>
    </row>
    <row r="3214" customFormat="false" ht="13.5" hidden="false" customHeight="false" outlineLevel="0" collapsed="false">
      <c r="A3214" s="401" t="s">
        <v>9164</v>
      </c>
      <c r="B3214" s="401" t="s">
        <v>9165</v>
      </c>
      <c r="C3214" s="401" t="s">
        <v>9704</v>
      </c>
      <c r="D3214" s="401" t="s">
        <v>9705</v>
      </c>
      <c r="E3214" s="402"/>
      <c r="F3214" s="401"/>
      <c r="G3214" s="401" t="n">
        <v>97607</v>
      </c>
      <c r="H3214" s="401" t="s">
        <v>9710</v>
      </c>
      <c r="I3214" s="401" t="s">
        <v>45</v>
      </c>
      <c r="J3214" s="401" t="s">
        <v>6476</v>
      </c>
      <c r="K3214" s="402" t="n">
        <v>78.43</v>
      </c>
      <c r="L3214" s="401" t="s">
        <v>6405</v>
      </c>
    </row>
    <row r="3215" customFormat="false" ht="13.5" hidden="false" customHeight="false" outlineLevel="0" collapsed="false">
      <c r="A3215" s="401" t="s">
        <v>9164</v>
      </c>
      <c r="B3215" s="401" t="s">
        <v>9165</v>
      </c>
      <c r="C3215" s="401" t="s">
        <v>9704</v>
      </c>
      <c r="D3215" s="401" t="s">
        <v>9705</v>
      </c>
      <c r="E3215" s="402"/>
      <c r="F3215" s="401"/>
      <c r="G3215" s="401" t="n">
        <v>97608</v>
      </c>
      <c r="H3215" s="401" t="s">
        <v>9711</v>
      </c>
      <c r="I3215" s="401" t="s">
        <v>45</v>
      </c>
      <c r="J3215" s="401" t="s">
        <v>6404</v>
      </c>
      <c r="K3215" s="402" t="n">
        <v>86.22</v>
      </c>
      <c r="L3215" s="401" t="s">
        <v>6405</v>
      </c>
    </row>
    <row r="3216" customFormat="false" ht="13.5" hidden="false" customHeight="false" outlineLevel="0" collapsed="false">
      <c r="A3216" s="401" t="s">
        <v>9164</v>
      </c>
      <c r="B3216" s="401" t="s">
        <v>9165</v>
      </c>
      <c r="C3216" s="401" t="s">
        <v>9712</v>
      </c>
      <c r="D3216" s="401" t="s">
        <v>9713</v>
      </c>
      <c r="E3216" s="402"/>
      <c r="F3216" s="401"/>
      <c r="G3216" s="401" t="n">
        <v>102102</v>
      </c>
      <c r="H3216" s="401" t="s">
        <v>9714</v>
      </c>
      <c r="I3216" s="401" t="s">
        <v>45</v>
      </c>
      <c r="J3216" s="401" t="s">
        <v>6404</v>
      </c>
      <c r="K3216" s="402" t="n">
        <v>9848.23</v>
      </c>
      <c r="L3216" s="401" t="s">
        <v>6405</v>
      </c>
    </row>
    <row r="3217" customFormat="false" ht="13.5" hidden="false" customHeight="false" outlineLevel="0" collapsed="false">
      <c r="A3217" s="401" t="s">
        <v>9164</v>
      </c>
      <c r="B3217" s="401" t="s">
        <v>9165</v>
      </c>
      <c r="C3217" s="401" t="s">
        <v>9712</v>
      </c>
      <c r="D3217" s="401" t="s">
        <v>9713</v>
      </c>
      <c r="E3217" s="402"/>
      <c r="F3217" s="401"/>
      <c r="G3217" s="401" t="n">
        <v>102103</v>
      </c>
      <c r="H3217" s="401" t="s">
        <v>9715</v>
      </c>
      <c r="I3217" s="401" t="s">
        <v>45</v>
      </c>
      <c r="J3217" s="401" t="s">
        <v>6404</v>
      </c>
      <c r="K3217" s="402" t="n">
        <v>10960.02</v>
      </c>
      <c r="L3217" s="401" t="s">
        <v>6405</v>
      </c>
    </row>
    <row r="3218" customFormat="false" ht="13.5" hidden="false" customHeight="false" outlineLevel="0" collapsed="false">
      <c r="A3218" s="401" t="s">
        <v>9164</v>
      </c>
      <c r="B3218" s="401" t="s">
        <v>9165</v>
      </c>
      <c r="C3218" s="401" t="s">
        <v>9712</v>
      </c>
      <c r="D3218" s="401" t="s">
        <v>9713</v>
      </c>
      <c r="E3218" s="402"/>
      <c r="F3218" s="401"/>
      <c r="G3218" s="401" t="n">
        <v>102104</v>
      </c>
      <c r="H3218" s="401" t="s">
        <v>9716</v>
      </c>
      <c r="I3218" s="401" t="s">
        <v>45</v>
      </c>
      <c r="J3218" s="401" t="s">
        <v>6404</v>
      </c>
      <c r="K3218" s="402" t="n">
        <v>14058.95</v>
      </c>
      <c r="L3218" s="401" t="s">
        <v>6405</v>
      </c>
    </row>
    <row r="3219" customFormat="false" ht="13.5" hidden="false" customHeight="false" outlineLevel="0" collapsed="false">
      <c r="A3219" s="401" t="s">
        <v>9164</v>
      </c>
      <c r="B3219" s="401" t="s">
        <v>9165</v>
      </c>
      <c r="C3219" s="401" t="s">
        <v>9712</v>
      </c>
      <c r="D3219" s="401" t="s">
        <v>9713</v>
      </c>
      <c r="E3219" s="402"/>
      <c r="F3219" s="401"/>
      <c r="G3219" s="401" t="n">
        <v>102105</v>
      </c>
      <c r="H3219" s="401" t="s">
        <v>9717</v>
      </c>
      <c r="I3219" s="401" t="s">
        <v>45</v>
      </c>
      <c r="J3219" s="401" t="s">
        <v>6404</v>
      </c>
      <c r="K3219" s="402" t="n">
        <v>17278.78</v>
      </c>
      <c r="L3219" s="401" t="s">
        <v>6405</v>
      </c>
    </row>
    <row r="3220" customFormat="false" ht="13.5" hidden="false" customHeight="false" outlineLevel="0" collapsed="false">
      <c r="A3220" s="401" t="s">
        <v>9164</v>
      </c>
      <c r="B3220" s="401" t="s">
        <v>9165</v>
      </c>
      <c r="C3220" s="401" t="s">
        <v>9712</v>
      </c>
      <c r="D3220" s="401" t="s">
        <v>9713</v>
      </c>
      <c r="E3220" s="402"/>
      <c r="F3220" s="401"/>
      <c r="G3220" s="401" t="n">
        <v>102106</v>
      </c>
      <c r="H3220" s="401" t="s">
        <v>9718</v>
      </c>
      <c r="I3220" s="401" t="s">
        <v>45</v>
      </c>
      <c r="J3220" s="401" t="s">
        <v>6404</v>
      </c>
      <c r="K3220" s="402" t="n">
        <v>21672.19</v>
      </c>
      <c r="L3220" s="401" t="s">
        <v>6405</v>
      </c>
    </row>
    <row r="3221" customFormat="false" ht="13.5" hidden="false" customHeight="false" outlineLevel="0" collapsed="false">
      <c r="A3221" s="401" t="s">
        <v>9164</v>
      </c>
      <c r="B3221" s="401" t="s">
        <v>9165</v>
      </c>
      <c r="C3221" s="401" t="s">
        <v>9712</v>
      </c>
      <c r="D3221" s="401" t="s">
        <v>9713</v>
      </c>
      <c r="E3221" s="402"/>
      <c r="F3221" s="401"/>
      <c r="G3221" s="401" t="n">
        <v>102107</v>
      </c>
      <c r="H3221" s="401" t="s">
        <v>9719</v>
      </c>
      <c r="I3221" s="401" t="s">
        <v>45</v>
      </c>
      <c r="J3221" s="401" t="s">
        <v>6404</v>
      </c>
      <c r="K3221" s="402" t="n">
        <v>30240.09</v>
      </c>
      <c r="L3221" s="401" t="s">
        <v>6405</v>
      </c>
    </row>
    <row r="3222" customFormat="false" ht="13.5" hidden="false" customHeight="false" outlineLevel="0" collapsed="false">
      <c r="A3222" s="401" t="s">
        <v>9164</v>
      </c>
      <c r="B3222" s="401" t="s">
        <v>9165</v>
      </c>
      <c r="C3222" s="401" t="s">
        <v>9712</v>
      </c>
      <c r="D3222" s="401" t="s">
        <v>9713</v>
      </c>
      <c r="E3222" s="402"/>
      <c r="F3222" s="401"/>
      <c r="G3222" s="401" t="n">
        <v>102108</v>
      </c>
      <c r="H3222" s="401" t="s">
        <v>9720</v>
      </c>
      <c r="I3222" s="401" t="s">
        <v>45</v>
      </c>
      <c r="J3222" s="401" t="s">
        <v>6404</v>
      </c>
      <c r="K3222" s="402" t="n">
        <v>35214.43</v>
      </c>
      <c r="L3222" s="401" t="s">
        <v>6405</v>
      </c>
    </row>
    <row r="3223" customFormat="false" ht="13.5" hidden="false" customHeight="false" outlineLevel="0" collapsed="false">
      <c r="A3223" s="401" t="s">
        <v>9164</v>
      </c>
      <c r="B3223" s="401" t="s">
        <v>9165</v>
      </c>
      <c r="C3223" s="401" t="s">
        <v>9712</v>
      </c>
      <c r="D3223" s="401" t="s">
        <v>9713</v>
      </c>
      <c r="E3223" s="402"/>
      <c r="F3223" s="401"/>
      <c r="G3223" s="401" t="n">
        <v>102109</v>
      </c>
      <c r="H3223" s="401" t="s">
        <v>9721</v>
      </c>
      <c r="I3223" s="401" t="s">
        <v>45</v>
      </c>
      <c r="J3223" s="401" t="s">
        <v>6404</v>
      </c>
      <c r="K3223" s="402" t="n">
        <v>80.1</v>
      </c>
      <c r="L3223" s="401" t="s">
        <v>6405</v>
      </c>
    </row>
    <row r="3224" customFormat="false" ht="13.5" hidden="false" customHeight="false" outlineLevel="0" collapsed="false">
      <c r="A3224" s="401" t="s">
        <v>9164</v>
      </c>
      <c r="B3224" s="401" t="s">
        <v>9165</v>
      </c>
      <c r="C3224" s="401" t="s">
        <v>9712</v>
      </c>
      <c r="D3224" s="401" t="s">
        <v>9713</v>
      </c>
      <c r="E3224" s="402"/>
      <c r="F3224" s="401"/>
      <c r="G3224" s="401" t="n">
        <v>102110</v>
      </c>
      <c r="H3224" s="401" t="s">
        <v>9722</v>
      </c>
      <c r="I3224" s="401" t="s">
        <v>45</v>
      </c>
      <c r="J3224" s="401" t="s">
        <v>6404</v>
      </c>
      <c r="K3224" s="402" t="n">
        <v>279.38</v>
      </c>
      <c r="L3224" s="401" t="s">
        <v>6405</v>
      </c>
    </row>
    <row r="3225" customFormat="false" ht="13.5" hidden="false" customHeight="false" outlineLevel="0" collapsed="false">
      <c r="A3225" s="401" t="s">
        <v>9164</v>
      </c>
      <c r="B3225" s="401" t="s">
        <v>9165</v>
      </c>
      <c r="C3225" s="401" t="s">
        <v>9712</v>
      </c>
      <c r="D3225" s="401" t="s">
        <v>9713</v>
      </c>
      <c r="E3225" s="402"/>
      <c r="F3225" s="401"/>
      <c r="G3225" s="401" t="n">
        <v>103654</v>
      </c>
      <c r="H3225" s="401" t="s">
        <v>9723</v>
      </c>
      <c r="I3225" s="401" t="s">
        <v>45</v>
      </c>
      <c r="J3225" s="401" t="s">
        <v>6404</v>
      </c>
      <c r="K3225" s="402" t="n">
        <v>57024.99</v>
      </c>
      <c r="L3225" s="401" t="s">
        <v>6405</v>
      </c>
    </row>
    <row r="3226" customFormat="false" ht="13.5" hidden="false" customHeight="false" outlineLevel="0" collapsed="false">
      <c r="A3226" s="401" t="s">
        <v>9164</v>
      </c>
      <c r="B3226" s="401" t="s">
        <v>9165</v>
      </c>
      <c r="C3226" s="401" t="s">
        <v>9712</v>
      </c>
      <c r="D3226" s="401" t="s">
        <v>9713</v>
      </c>
      <c r="E3226" s="402"/>
      <c r="F3226" s="401"/>
      <c r="G3226" s="401" t="n">
        <v>103655</v>
      </c>
      <c r="H3226" s="401" t="s">
        <v>9724</v>
      </c>
      <c r="I3226" s="401" t="s">
        <v>45</v>
      </c>
      <c r="J3226" s="401" t="s">
        <v>6404</v>
      </c>
      <c r="K3226" s="402" t="n">
        <v>78113.4</v>
      </c>
      <c r="L3226" s="401" t="s">
        <v>6405</v>
      </c>
    </row>
    <row r="3227" customFormat="false" ht="13.5" hidden="false" customHeight="false" outlineLevel="0" collapsed="false">
      <c r="A3227" s="401" t="s">
        <v>9164</v>
      </c>
      <c r="B3227" s="401" t="s">
        <v>9165</v>
      </c>
      <c r="C3227" s="401" t="s">
        <v>9712</v>
      </c>
      <c r="D3227" s="401" t="s">
        <v>9713</v>
      </c>
      <c r="E3227" s="402"/>
      <c r="F3227" s="401"/>
      <c r="G3227" s="401" t="n">
        <v>103656</v>
      </c>
      <c r="H3227" s="401" t="s">
        <v>9725</v>
      </c>
      <c r="I3227" s="401" t="s">
        <v>45</v>
      </c>
      <c r="J3227" s="401" t="s">
        <v>6404</v>
      </c>
      <c r="K3227" s="402" t="n">
        <v>109208.04</v>
      </c>
      <c r="L3227" s="401" t="s">
        <v>6405</v>
      </c>
    </row>
    <row r="3228" customFormat="false" ht="13.5" hidden="false" customHeight="false" outlineLevel="0" collapsed="false">
      <c r="A3228" s="401" t="s">
        <v>9164</v>
      </c>
      <c r="B3228" s="401" t="s">
        <v>9165</v>
      </c>
      <c r="C3228" s="401" t="s">
        <v>9726</v>
      </c>
      <c r="D3228" s="401" t="s">
        <v>9727</v>
      </c>
      <c r="E3228" s="402"/>
      <c r="F3228" s="401"/>
      <c r="G3228" s="401" t="n">
        <v>93128</v>
      </c>
      <c r="H3228" s="401" t="s">
        <v>9728</v>
      </c>
      <c r="I3228" s="401" t="s">
        <v>45</v>
      </c>
      <c r="J3228" s="401" t="s">
        <v>6476</v>
      </c>
      <c r="K3228" s="402" t="n">
        <v>150.65</v>
      </c>
      <c r="L3228" s="401" t="s">
        <v>6405</v>
      </c>
    </row>
    <row r="3229" customFormat="false" ht="13.5" hidden="false" customHeight="false" outlineLevel="0" collapsed="false">
      <c r="A3229" s="401" t="s">
        <v>9164</v>
      </c>
      <c r="B3229" s="401" t="s">
        <v>9165</v>
      </c>
      <c r="C3229" s="401" t="s">
        <v>9726</v>
      </c>
      <c r="D3229" s="401" t="s">
        <v>9727</v>
      </c>
      <c r="E3229" s="402"/>
      <c r="F3229" s="401"/>
      <c r="G3229" s="401" t="n">
        <v>93137</v>
      </c>
      <c r="H3229" s="401" t="s">
        <v>9729</v>
      </c>
      <c r="I3229" s="401" t="s">
        <v>45</v>
      </c>
      <c r="J3229" s="401" t="s">
        <v>6476</v>
      </c>
      <c r="K3229" s="402" t="n">
        <v>178.68</v>
      </c>
      <c r="L3229" s="401" t="s">
        <v>6405</v>
      </c>
    </row>
    <row r="3230" customFormat="false" ht="13.5" hidden="false" customHeight="false" outlineLevel="0" collapsed="false">
      <c r="A3230" s="401" t="s">
        <v>9164</v>
      </c>
      <c r="B3230" s="401" t="s">
        <v>9165</v>
      </c>
      <c r="C3230" s="401" t="s">
        <v>9726</v>
      </c>
      <c r="D3230" s="401" t="s">
        <v>9727</v>
      </c>
      <c r="E3230" s="402"/>
      <c r="F3230" s="401"/>
      <c r="G3230" s="401" t="n">
        <v>93138</v>
      </c>
      <c r="H3230" s="401" t="s">
        <v>9730</v>
      </c>
      <c r="I3230" s="401" t="s">
        <v>45</v>
      </c>
      <c r="J3230" s="401" t="s">
        <v>6476</v>
      </c>
      <c r="K3230" s="402" t="n">
        <v>169.16</v>
      </c>
      <c r="L3230" s="401" t="s">
        <v>6405</v>
      </c>
    </row>
    <row r="3231" customFormat="false" ht="13.5" hidden="false" customHeight="false" outlineLevel="0" collapsed="false">
      <c r="A3231" s="401" t="s">
        <v>9164</v>
      </c>
      <c r="B3231" s="401" t="s">
        <v>9165</v>
      </c>
      <c r="C3231" s="401" t="s">
        <v>9726</v>
      </c>
      <c r="D3231" s="401" t="s">
        <v>9727</v>
      </c>
      <c r="E3231" s="402"/>
      <c r="F3231" s="401"/>
      <c r="G3231" s="401" t="n">
        <v>93139</v>
      </c>
      <c r="H3231" s="401" t="s">
        <v>9731</v>
      </c>
      <c r="I3231" s="401" t="s">
        <v>45</v>
      </c>
      <c r="J3231" s="401" t="s">
        <v>6476</v>
      </c>
      <c r="K3231" s="402" t="n">
        <v>215.64</v>
      </c>
      <c r="L3231" s="401" t="s">
        <v>6405</v>
      </c>
    </row>
    <row r="3232" customFormat="false" ht="13.5" hidden="false" customHeight="false" outlineLevel="0" collapsed="false">
      <c r="A3232" s="401" t="s">
        <v>9164</v>
      </c>
      <c r="B3232" s="401" t="s">
        <v>9165</v>
      </c>
      <c r="C3232" s="401" t="s">
        <v>9726</v>
      </c>
      <c r="D3232" s="401" t="s">
        <v>9727</v>
      </c>
      <c r="E3232" s="402"/>
      <c r="F3232" s="401"/>
      <c r="G3232" s="401" t="n">
        <v>93140</v>
      </c>
      <c r="H3232" s="401" t="s">
        <v>9732</v>
      </c>
      <c r="I3232" s="401" t="s">
        <v>45</v>
      </c>
      <c r="J3232" s="401" t="s">
        <v>6476</v>
      </c>
      <c r="K3232" s="402" t="n">
        <v>203.21</v>
      </c>
      <c r="L3232" s="401" t="s">
        <v>6405</v>
      </c>
    </row>
    <row r="3233" customFormat="false" ht="13.5" hidden="false" customHeight="false" outlineLevel="0" collapsed="false">
      <c r="A3233" s="401" t="s">
        <v>9164</v>
      </c>
      <c r="B3233" s="401" t="s">
        <v>9165</v>
      </c>
      <c r="C3233" s="401" t="s">
        <v>9726</v>
      </c>
      <c r="D3233" s="401" t="s">
        <v>9727</v>
      </c>
      <c r="E3233" s="402"/>
      <c r="F3233" s="401"/>
      <c r="G3233" s="401" t="n">
        <v>93141</v>
      </c>
      <c r="H3233" s="401" t="s">
        <v>9733</v>
      </c>
      <c r="I3233" s="401" t="s">
        <v>45</v>
      </c>
      <c r="J3233" s="401" t="s">
        <v>6476</v>
      </c>
      <c r="K3233" s="402" t="n">
        <v>184.57</v>
      </c>
      <c r="L3233" s="401" t="s">
        <v>6405</v>
      </c>
    </row>
    <row r="3234" customFormat="false" ht="13.5" hidden="false" customHeight="false" outlineLevel="0" collapsed="false">
      <c r="A3234" s="401" t="s">
        <v>9164</v>
      </c>
      <c r="B3234" s="401" t="s">
        <v>9165</v>
      </c>
      <c r="C3234" s="401" t="s">
        <v>9726</v>
      </c>
      <c r="D3234" s="401" t="s">
        <v>9727</v>
      </c>
      <c r="E3234" s="402"/>
      <c r="F3234" s="401"/>
      <c r="G3234" s="401" t="n">
        <v>93142</v>
      </c>
      <c r="H3234" s="401" t="s">
        <v>9734</v>
      </c>
      <c r="I3234" s="401" t="s">
        <v>45</v>
      </c>
      <c r="J3234" s="401" t="s">
        <v>6476</v>
      </c>
      <c r="K3234" s="402" t="n">
        <v>205.42</v>
      </c>
      <c r="L3234" s="401" t="s">
        <v>6405</v>
      </c>
    </row>
    <row r="3235" customFormat="false" ht="13.5" hidden="false" customHeight="false" outlineLevel="0" collapsed="false">
      <c r="A3235" s="401" t="s">
        <v>9164</v>
      </c>
      <c r="B3235" s="401" t="s">
        <v>9165</v>
      </c>
      <c r="C3235" s="401" t="s">
        <v>9726</v>
      </c>
      <c r="D3235" s="401" t="s">
        <v>9727</v>
      </c>
      <c r="E3235" s="402"/>
      <c r="F3235" s="401"/>
      <c r="G3235" s="401" t="n">
        <v>93143</v>
      </c>
      <c r="H3235" s="401" t="s">
        <v>9735</v>
      </c>
      <c r="I3235" s="401" t="s">
        <v>45</v>
      </c>
      <c r="J3235" s="401" t="s">
        <v>6476</v>
      </c>
      <c r="K3235" s="402" t="n">
        <v>187.17</v>
      </c>
      <c r="L3235" s="401" t="s">
        <v>6405</v>
      </c>
    </row>
    <row r="3236" customFormat="false" ht="13.5" hidden="false" customHeight="false" outlineLevel="0" collapsed="false">
      <c r="A3236" s="401" t="s">
        <v>9164</v>
      </c>
      <c r="B3236" s="401" t="s">
        <v>9165</v>
      </c>
      <c r="C3236" s="401" t="s">
        <v>9726</v>
      </c>
      <c r="D3236" s="401" t="s">
        <v>9727</v>
      </c>
      <c r="E3236" s="402"/>
      <c r="F3236" s="401"/>
      <c r="G3236" s="401" t="n">
        <v>93144</v>
      </c>
      <c r="H3236" s="401" t="s">
        <v>9736</v>
      </c>
      <c r="I3236" s="401" t="s">
        <v>45</v>
      </c>
      <c r="J3236" s="401" t="s">
        <v>6476</v>
      </c>
      <c r="K3236" s="402" t="n">
        <v>245.66</v>
      </c>
      <c r="L3236" s="401" t="s">
        <v>6405</v>
      </c>
    </row>
    <row r="3237" customFormat="false" ht="13.5" hidden="false" customHeight="false" outlineLevel="0" collapsed="false">
      <c r="A3237" s="401" t="s">
        <v>9164</v>
      </c>
      <c r="B3237" s="401" t="s">
        <v>9165</v>
      </c>
      <c r="C3237" s="401" t="s">
        <v>9726</v>
      </c>
      <c r="D3237" s="401" t="s">
        <v>9727</v>
      </c>
      <c r="E3237" s="402"/>
      <c r="F3237" s="401"/>
      <c r="G3237" s="401" t="n">
        <v>93145</v>
      </c>
      <c r="H3237" s="401" t="s">
        <v>9737</v>
      </c>
      <c r="I3237" s="401" t="s">
        <v>45</v>
      </c>
      <c r="J3237" s="401" t="s">
        <v>6476</v>
      </c>
      <c r="K3237" s="402" t="n">
        <v>224.68</v>
      </c>
      <c r="L3237" s="401" t="s">
        <v>6405</v>
      </c>
    </row>
    <row r="3238" customFormat="false" ht="13.5" hidden="false" customHeight="false" outlineLevel="0" collapsed="false">
      <c r="A3238" s="401" t="s">
        <v>9164</v>
      </c>
      <c r="B3238" s="401" t="s">
        <v>9165</v>
      </c>
      <c r="C3238" s="401" t="s">
        <v>9726</v>
      </c>
      <c r="D3238" s="401" t="s">
        <v>9727</v>
      </c>
      <c r="E3238" s="402"/>
      <c r="F3238" s="401"/>
      <c r="G3238" s="401" t="n">
        <v>93146</v>
      </c>
      <c r="H3238" s="401" t="s">
        <v>9738</v>
      </c>
      <c r="I3238" s="401" t="s">
        <v>45</v>
      </c>
      <c r="J3238" s="401" t="s">
        <v>6476</v>
      </c>
      <c r="K3238" s="402" t="n">
        <v>243.18</v>
      </c>
      <c r="L3238" s="401" t="s">
        <v>6405</v>
      </c>
    </row>
    <row r="3239" customFormat="false" ht="13.5" hidden="false" customHeight="false" outlineLevel="0" collapsed="false">
      <c r="A3239" s="401" t="s">
        <v>9164</v>
      </c>
      <c r="B3239" s="401" t="s">
        <v>9165</v>
      </c>
      <c r="C3239" s="401" t="s">
        <v>9726</v>
      </c>
      <c r="D3239" s="401" t="s">
        <v>9727</v>
      </c>
      <c r="E3239" s="402"/>
      <c r="F3239" s="401"/>
      <c r="G3239" s="401" t="n">
        <v>93147</v>
      </c>
      <c r="H3239" s="401" t="s">
        <v>9739</v>
      </c>
      <c r="I3239" s="401" t="s">
        <v>45</v>
      </c>
      <c r="J3239" s="401" t="s">
        <v>6476</v>
      </c>
      <c r="K3239" s="402" t="n">
        <v>277.27</v>
      </c>
      <c r="L3239" s="401" t="s">
        <v>6405</v>
      </c>
    </row>
    <row r="3240" customFormat="false" ht="13.5" hidden="false" customHeight="false" outlineLevel="0" collapsed="false">
      <c r="A3240" s="401" t="s">
        <v>9164</v>
      </c>
      <c r="B3240" s="401" t="s">
        <v>9165</v>
      </c>
      <c r="C3240" s="401" t="s">
        <v>9740</v>
      </c>
      <c r="D3240" s="401" t="s">
        <v>9741</v>
      </c>
      <c r="E3240" s="402"/>
      <c r="F3240" s="401"/>
      <c r="G3240" s="401" t="n">
        <v>96971</v>
      </c>
      <c r="H3240" s="401" t="s">
        <v>9742</v>
      </c>
      <c r="I3240" s="401" t="s">
        <v>82</v>
      </c>
      <c r="J3240" s="401" t="s">
        <v>6404</v>
      </c>
      <c r="K3240" s="402" t="n">
        <v>31.07</v>
      </c>
      <c r="L3240" s="401" t="s">
        <v>6405</v>
      </c>
    </row>
    <row r="3241" customFormat="false" ht="13.5" hidden="false" customHeight="false" outlineLevel="0" collapsed="false">
      <c r="A3241" s="401" t="s">
        <v>9164</v>
      </c>
      <c r="B3241" s="401" t="s">
        <v>9165</v>
      </c>
      <c r="C3241" s="401" t="s">
        <v>9740</v>
      </c>
      <c r="D3241" s="401" t="s">
        <v>9741</v>
      </c>
      <c r="E3241" s="402"/>
      <c r="F3241" s="401"/>
      <c r="G3241" s="401" t="n">
        <v>96972</v>
      </c>
      <c r="H3241" s="401" t="s">
        <v>9743</v>
      </c>
      <c r="I3241" s="401" t="s">
        <v>82</v>
      </c>
      <c r="J3241" s="401" t="s">
        <v>6404</v>
      </c>
      <c r="K3241" s="402" t="n">
        <v>43.97</v>
      </c>
      <c r="L3241" s="401" t="s">
        <v>6405</v>
      </c>
    </row>
    <row r="3242" customFormat="false" ht="13.5" hidden="false" customHeight="false" outlineLevel="0" collapsed="false">
      <c r="A3242" s="401" t="s">
        <v>9164</v>
      </c>
      <c r="B3242" s="401" t="s">
        <v>9165</v>
      </c>
      <c r="C3242" s="401" t="s">
        <v>9740</v>
      </c>
      <c r="D3242" s="401" t="s">
        <v>9741</v>
      </c>
      <c r="E3242" s="402"/>
      <c r="F3242" s="401"/>
      <c r="G3242" s="401" t="n">
        <v>96973</v>
      </c>
      <c r="H3242" s="401" t="s">
        <v>503</v>
      </c>
      <c r="I3242" s="401" t="s">
        <v>82</v>
      </c>
      <c r="J3242" s="401" t="s">
        <v>6404</v>
      </c>
      <c r="K3242" s="402" t="n">
        <v>56.55</v>
      </c>
      <c r="L3242" s="401" t="s">
        <v>6405</v>
      </c>
    </row>
    <row r="3243" customFormat="false" ht="13.5" hidden="false" customHeight="false" outlineLevel="0" collapsed="false">
      <c r="A3243" s="401" t="s">
        <v>9164</v>
      </c>
      <c r="B3243" s="401" t="s">
        <v>9165</v>
      </c>
      <c r="C3243" s="401" t="s">
        <v>9740</v>
      </c>
      <c r="D3243" s="401" t="s">
        <v>9741</v>
      </c>
      <c r="E3243" s="402"/>
      <c r="F3243" s="401"/>
      <c r="G3243" s="401" t="n">
        <v>96974</v>
      </c>
      <c r="H3243" s="401" t="s">
        <v>505</v>
      </c>
      <c r="I3243" s="401" t="s">
        <v>82</v>
      </c>
      <c r="J3243" s="401" t="s">
        <v>6404</v>
      </c>
      <c r="K3243" s="402" t="n">
        <v>73.28</v>
      </c>
      <c r="L3243" s="401" t="s">
        <v>6405</v>
      </c>
    </row>
    <row r="3244" customFormat="false" ht="13.5" hidden="false" customHeight="false" outlineLevel="0" collapsed="false">
      <c r="A3244" s="401" t="s">
        <v>9164</v>
      </c>
      <c r="B3244" s="401" t="s">
        <v>9165</v>
      </c>
      <c r="C3244" s="401" t="s">
        <v>9740</v>
      </c>
      <c r="D3244" s="401" t="s">
        <v>9741</v>
      </c>
      <c r="E3244" s="402"/>
      <c r="F3244" s="401"/>
      <c r="G3244" s="401" t="n">
        <v>96975</v>
      </c>
      <c r="H3244" s="401" t="s">
        <v>9744</v>
      </c>
      <c r="I3244" s="401" t="s">
        <v>82</v>
      </c>
      <c r="J3244" s="401" t="s">
        <v>6404</v>
      </c>
      <c r="K3244" s="402" t="n">
        <v>95.82</v>
      </c>
      <c r="L3244" s="401" t="s">
        <v>6405</v>
      </c>
    </row>
    <row r="3245" customFormat="false" ht="13.5" hidden="false" customHeight="false" outlineLevel="0" collapsed="false">
      <c r="A3245" s="401" t="s">
        <v>9164</v>
      </c>
      <c r="B3245" s="401" t="s">
        <v>9165</v>
      </c>
      <c r="C3245" s="401" t="s">
        <v>9740</v>
      </c>
      <c r="D3245" s="401" t="s">
        <v>9741</v>
      </c>
      <c r="E3245" s="402"/>
      <c r="F3245" s="401"/>
      <c r="G3245" s="401" t="n">
        <v>96976</v>
      </c>
      <c r="H3245" s="401" t="s">
        <v>9745</v>
      </c>
      <c r="I3245" s="401" t="s">
        <v>82</v>
      </c>
      <c r="J3245" s="401" t="s">
        <v>6404</v>
      </c>
      <c r="K3245" s="402" t="n">
        <v>125.99</v>
      </c>
      <c r="L3245" s="401" t="s">
        <v>6405</v>
      </c>
    </row>
    <row r="3246" customFormat="false" ht="13.5" hidden="false" customHeight="false" outlineLevel="0" collapsed="false">
      <c r="A3246" s="401" t="s">
        <v>9164</v>
      </c>
      <c r="B3246" s="401" t="s">
        <v>9165</v>
      </c>
      <c r="C3246" s="401" t="s">
        <v>9740</v>
      </c>
      <c r="D3246" s="401" t="s">
        <v>9741</v>
      </c>
      <c r="E3246" s="402"/>
      <c r="F3246" s="401"/>
      <c r="G3246" s="401" t="n">
        <v>96977</v>
      </c>
      <c r="H3246" s="401" t="s">
        <v>617</v>
      </c>
      <c r="I3246" s="401" t="s">
        <v>82</v>
      </c>
      <c r="J3246" s="401" t="s">
        <v>6476</v>
      </c>
      <c r="K3246" s="402" t="n">
        <v>51.22</v>
      </c>
      <c r="L3246" s="401" t="s">
        <v>6405</v>
      </c>
    </row>
    <row r="3247" customFormat="false" ht="13.5" hidden="false" customHeight="false" outlineLevel="0" collapsed="false">
      <c r="A3247" s="401" t="s">
        <v>9164</v>
      </c>
      <c r="B3247" s="401" t="s">
        <v>9165</v>
      </c>
      <c r="C3247" s="401" t="s">
        <v>9740</v>
      </c>
      <c r="D3247" s="401" t="s">
        <v>9741</v>
      </c>
      <c r="E3247" s="402"/>
      <c r="F3247" s="401"/>
      <c r="G3247" s="401" t="n">
        <v>96978</v>
      </c>
      <c r="H3247" s="401" t="s">
        <v>9746</v>
      </c>
      <c r="I3247" s="401" t="s">
        <v>82</v>
      </c>
      <c r="J3247" s="401" t="s">
        <v>6476</v>
      </c>
      <c r="K3247" s="402" t="n">
        <v>71.84</v>
      </c>
      <c r="L3247" s="401" t="s">
        <v>6405</v>
      </c>
    </row>
    <row r="3248" customFormat="false" ht="13.5" hidden="false" customHeight="false" outlineLevel="0" collapsed="false">
      <c r="A3248" s="401" t="s">
        <v>9164</v>
      </c>
      <c r="B3248" s="401" t="s">
        <v>9165</v>
      </c>
      <c r="C3248" s="401" t="s">
        <v>9740</v>
      </c>
      <c r="D3248" s="401" t="s">
        <v>9741</v>
      </c>
      <c r="E3248" s="402"/>
      <c r="F3248" s="401"/>
      <c r="G3248" s="401" t="n">
        <v>96979</v>
      </c>
      <c r="H3248" s="401" t="s">
        <v>9747</v>
      </c>
      <c r="I3248" s="401" t="s">
        <v>82</v>
      </c>
      <c r="J3248" s="401" t="s">
        <v>6476</v>
      </c>
      <c r="K3248" s="402" t="n">
        <v>100.72</v>
      </c>
      <c r="L3248" s="401" t="s">
        <v>6405</v>
      </c>
    </row>
    <row r="3249" customFormat="false" ht="13.5" hidden="false" customHeight="false" outlineLevel="0" collapsed="false">
      <c r="A3249" s="401" t="s">
        <v>9164</v>
      </c>
      <c r="B3249" s="401" t="s">
        <v>9165</v>
      </c>
      <c r="C3249" s="401" t="s">
        <v>9740</v>
      </c>
      <c r="D3249" s="401" t="s">
        <v>9741</v>
      </c>
      <c r="E3249" s="402"/>
      <c r="F3249" s="401"/>
      <c r="G3249" s="401" t="n">
        <v>96984</v>
      </c>
      <c r="H3249" s="401" t="s">
        <v>9748</v>
      </c>
      <c r="I3249" s="401" t="s">
        <v>45</v>
      </c>
      <c r="J3249" s="401" t="s">
        <v>6476</v>
      </c>
      <c r="K3249" s="402" t="n">
        <v>60.99</v>
      </c>
      <c r="L3249" s="401" t="s">
        <v>6405</v>
      </c>
    </row>
    <row r="3250" customFormat="false" ht="13.5" hidden="false" customHeight="false" outlineLevel="0" collapsed="false">
      <c r="A3250" s="401" t="s">
        <v>9164</v>
      </c>
      <c r="B3250" s="401" t="s">
        <v>9165</v>
      </c>
      <c r="C3250" s="401" t="s">
        <v>9740</v>
      </c>
      <c r="D3250" s="401" t="s">
        <v>9741</v>
      </c>
      <c r="E3250" s="402"/>
      <c r="F3250" s="401"/>
      <c r="G3250" s="401" t="n">
        <v>96985</v>
      </c>
      <c r="H3250" s="401" t="s">
        <v>501</v>
      </c>
      <c r="I3250" s="401" t="s">
        <v>45</v>
      </c>
      <c r="J3250" s="401" t="s">
        <v>6476</v>
      </c>
      <c r="K3250" s="402" t="n">
        <v>87.62</v>
      </c>
      <c r="L3250" s="401" t="s">
        <v>6405</v>
      </c>
    </row>
    <row r="3251" customFormat="false" ht="13.5" hidden="false" customHeight="false" outlineLevel="0" collapsed="false">
      <c r="A3251" s="401" t="s">
        <v>9164</v>
      </c>
      <c r="B3251" s="401" t="s">
        <v>9165</v>
      </c>
      <c r="C3251" s="401" t="s">
        <v>9740</v>
      </c>
      <c r="D3251" s="401" t="s">
        <v>9741</v>
      </c>
      <c r="E3251" s="402"/>
      <c r="F3251" s="401"/>
      <c r="G3251" s="401" t="n">
        <v>96986</v>
      </c>
      <c r="H3251" s="401" t="s">
        <v>9749</v>
      </c>
      <c r="I3251" s="401" t="s">
        <v>45</v>
      </c>
      <c r="J3251" s="401" t="s">
        <v>6476</v>
      </c>
      <c r="K3251" s="402" t="n">
        <v>130.63</v>
      </c>
      <c r="L3251" s="401" t="s">
        <v>6405</v>
      </c>
    </row>
    <row r="3252" customFormat="false" ht="13.5" hidden="false" customHeight="false" outlineLevel="0" collapsed="false">
      <c r="A3252" s="401" t="s">
        <v>9164</v>
      </c>
      <c r="B3252" s="401" t="s">
        <v>9165</v>
      </c>
      <c r="C3252" s="401" t="s">
        <v>9740</v>
      </c>
      <c r="D3252" s="401" t="s">
        <v>9741</v>
      </c>
      <c r="E3252" s="402"/>
      <c r="F3252" s="401"/>
      <c r="G3252" s="401" t="n">
        <v>96987</v>
      </c>
      <c r="H3252" s="401" t="s">
        <v>9750</v>
      </c>
      <c r="I3252" s="401" t="s">
        <v>45</v>
      </c>
      <c r="J3252" s="401" t="s">
        <v>6476</v>
      </c>
      <c r="K3252" s="402" t="n">
        <v>94.61</v>
      </c>
      <c r="L3252" s="401" t="s">
        <v>6405</v>
      </c>
    </row>
    <row r="3253" customFormat="false" ht="13.5" hidden="false" customHeight="false" outlineLevel="0" collapsed="false">
      <c r="A3253" s="401" t="s">
        <v>9164</v>
      </c>
      <c r="B3253" s="401" t="s">
        <v>9165</v>
      </c>
      <c r="C3253" s="401" t="s">
        <v>9740</v>
      </c>
      <c r="D3253" s="401" t="s">
        <v>9741</v>
      </c>
      <c r="E3253" s="402"/>
      <c r="F3253" s="401"/>
      <c r="G3253" s="401" t="n">
        <v>96988</v>
      </c>
      <c r="H3253" s="401" t="s">
        <v>9751</v>
      </c>
      <c r="I3253" s="401" t="s">
        <v>45</v>
      </c>
      <c r="J3253" s="401" t="s">
        <v>6476</v>
      </c>
      <c r="K3253" s="402" t="n">
        <v>129.99</v>
      </c>
      <c r="L3253" s="401" t="s">
        <v>6405</v>
      </c>
    </row>
    <row r="3254" customFormat="false" ht="13.5" hidden="false" customHeight="false" outlineLevel="0" collapsed="false">
      <c r="A3254" s="401" t="s">
        <v>9164</v>
      </c>
      <c r="B3254" s="401" t="s">
        <v>9165</v>
      </c>
      <c r="C3254" s="401" t="s">
        <v>9740</v>
      </c>
      <c r="D3254" s="401" t="s">
        <v>9741</v>
      </c>
      <c r="E3254" s="402"/>
      <c r="F3254" s="401"/>
      <c r="G3254" s="401" t="n">
        <v>96989</v>
      </c>
      <c r="H3254" s="401" t="s">
        <v>9752</v>
      </c>
      <c r="I3254" s="401" t="s">
        <v>45</v>
      </c>
      <c r="J3254" s="401" t="s">
        <v>6476</v>
      </c>
      <c r="K3254" s="402" t="n">
        <v>108.74</v>
      </c>
      <c r="L3254" s="401" t="s">
        <v>6405</v>
      </c>
    </row>
    <row r="3255" customFormat="false" ht="13.5" hidden="false" customHeight="false" outlineLevel="0" collapsed="false">
      <c r="A3255" s="401" t="s">
        <v>9164</v>
      </c>
      <c r="B3255" s="401" t="s">
        <v>9165</v>
      </c>
      <c r="C3255" s="401" t="s">
        <v>9740</v>
      </c>
      <c r="D3255" s="401" t="s">
        <v>9741</v>
      </c>
      <c r="E3255" s="402"/>
      <c r="F3255" s="401"/>
      <c r="G3255" s="401" t="n">
        <v>98463</v>
      </c>
      <c r="H3255" s="401" t="s">
        <v>9753</v>
      </c>
      <c r="I3255" s="401" t="s">
        <v>45</v>
      </c>
      <c r="J3255" s="401" t="s">
        <v>6404</v>
      </c>
      <c r="K3255" s="402" t="n">
        <v>21.3</v>
      </c>
      <c r="L3255" s="401" t="s">
        <v>6405</v>
      </c>
    </row>
    <row r="3256" customFormat="false" ht="13.5" hidden="false" customHeight="false" outlineLevel="0" collapsed="false">
      <c r="A3256" s="401" t="s">
        <v>9164</v>
      </c>
      <c r="B3256" s="401" t="s">
        <v>9165</v>
      </c>
      <c r="C3256" s="401" t="s">
        <v>9754</v>
      </c>
      <c r="D3256" s="401" t="s">
        <v>9755</v>
      </c>
      <c r="E3256" s="402"/>
      <c r="F3256" s="401"/>
      <c r="G3256" s="401" t="n">
        <v>103490</v>
      </c>
      <c r="H3256" s="401" t="s">
        <v>9756</v>
      </c>
      <c r="I3256" s="401" t="s">
        <v>122</v>
      </c>
      <c r="J3256" s="401" t="s">
        <v>6404</v>
      </c>
      <c r="K3256" s="402" t="n">
        <v>3100.35</v>
      </c>
      <c r="L3256" s="401" t="s">
        <v>6405</v>
      </c>
    </row>
    <row r="3257" customFormat="false" ht="13.5" hidden="false" customHeight="false" outlineLevel="0" collapsed="false">
      <c r="A3257" s="401" t="s">
        <v>9164</v>
      </c>
      <c r="B3257" s="401" t="s">
        <v>9165</v>
      </c>
      <c r="C3257" s="401" t="s">
        <v>9754</v>
      </c>
      <c r="D3257" s="401" t="s">
        <v>9755</v>
      </c>
      <c r="E3257" s="402"/>
      <c r="F3257" s="401"/>
      <c r="G3257" s="401" t="n">
        <v>103491</v>
      </c>
      <c r="H3257" s="401" t="s">
        <v>9757</v>
      </c>
      <c r="I3257" s="401" t="s">
        <v>122</v>
      </c>
      <c r="J3257" s="401" t="s">
        <v>6476</v>
      </c>
      <c r="K3257" s="402" t="n">
        <v>859.1</v>
      </c>
      <c r="L3257" s="401" t="s">
        <v>6405</v>
      </c>
    </row>
    <row r="3258" customFormat="false" ht="13.5" hidden="false" customHeight="false" outlineLevel="0" collapsed="false">
      <c r="A3258" s="401" t="s">
        <v>9758</v>
      </c>
      <c r="B3258" s="401" t="s">
        <v>9759</v>
      </c>
      <c r="C3258" s="401" t="s">
        <v>9760</v>
      </c>
      <c r="D3258" s="401" t="s">
        <v>9761</v>
      </c>
      <c r="E3258" s="402"/>
      <c r="F3258" s="401"/>
      <c r="G3258" s="401" t="n">
        <v>96765</v>
      </c>
      <c r="H3258" s="401" t="s">
        <v>9762</v>
      </c>
      <c r="I3258" s="401" t="s">
        <v>45</v>
      </c>
      <c r="J3258" s="401" t="s">
        <v>6404</v>
      </c>
      <c r="K3258" s="402" t="n">
        <v>1365.44</v>
      </c>
      <c r="L3258" s="401" t="s">
        <v>6405</v>
      </c>
    </row>
    <row r="3259" customFormat="false" ht="13.5" hidden="false" customHeight="false" outlineLevel="0" collapsed="false">
      <c r="A3259" s="401" t="s">
        <v>9758</v>
      </c>
      <c r="B3259" s="401" t="s">
        <v>9759</v>
      </c>
      <c r="C3259" s="401" t="s">
        <v>9760</v>
      </c>
      <c r="D3259" s="401" t="s">
        <v>9761</v>
      </c>
      <c r="E3259" s="402"/>
      <c r="F3259" s="401"/>
      <c r="G3259" s="401" t="n">
        <v>101905</v>
      </c>
      <c r="H3259" s="401" t="s">
        <v>9763</v>
      </c>
      <c r="I3259" s="401" t="s">
        <v>45</v>
      </c>
      <c r="J3259" s="401" t="s">
        <v>6404</v>
      </c>
      <c r="K3259" s="402" t="n">
        <v>218.94</v>
      </c>
      <c r="L3259" s="401" t="s">
        <v>6405</v>
      </c>
    </row>
    <row r="3260" customFormat="false" ht="13.5" hidden="false" customHeight="false" outlineLevel="0" collapsed="false">
      <c r="A3260" s="401" t="s">
        <v>9758</v>
      </c>
      <c r="B3260" s="401" t="s">
        <v>9759</v>
      </c>
      <c r="C3260" s="401" t="s">
        <v>9760</v>
      </c>
      <c r="D3260" s="401" t="s">
        <v>9761</v>
      </c>
      <c r="E3260" s="402"/>
      <c r="F3260" s="401"/>
      <c r="G3260" s="401" t="n">
        <v>101906</v>
      </c>
      <c r="H3260" s="401" t="s">
        <v>9764</v>
      </c>
      <c r="I3260" s="401" t="s">
        <v>45</v>
      </c>
      <c r="J3260" s="401" t="s">
        <v>6404</v>
      </c>
      <c r="K3260" s="402" t="n">
        <v>645.14</v>
      </c>
      <c r="L3260" s="401" t="s">
        <v>6405</v>
      </c>
    </row>
    <row r="3261" customFormat="false" ht="13.5" hidden="false" customHeight="false" outlineLevel="0" collapsed="false">
      <c r="A3261" s="401" t="s">
        <v>9758</v>
      </c>
      <c r="B3261" s="401" t="s">
        <v>9759</v>
      </c>
      <c r="C3261" s="401" t="s">
        <v>9760</v>
      </c>
      <c r="D3261" s="401" t="s">
        <v>9761</v>
      </c>
      <c r="E3261" s="402"/>
      <c r="F3261" s="401"/>
      <c r="G3261" s="401" t="n">
        <v>101907</v>
      </c>
      <c r="H3261" s="401" t="s">
        <v>644</v>
      </c>
      <c r="I3261" s="401" t="s">
        <v>45</v>
      </c>
      <c r="J3261" s="401" t="s">
        <v>6404</v>
      </c>
      <c r="K3261" s="402" t="n">
        <v>697.07</v>
      </c>
      <c r="L3261" s="401" t="s">
        <v>6405</v>
      </c>
    </row>
    <row r="3262" customFormat="false" ht="13.5" hidden="false" customHeight="false" outlineLevel="0" collapsed="false">
      <c r="A3262" s="401" t="s">
        <v>9758</v>
      </c>
      <c r="B3262" s="401" t="s">
        <v>9759</v>
      </c>
      <c r="C3262" s="401" t="s">
        <v>9760</v>
      </c>
      <c r="D3262" s="401" t="s">
        <v>9761</v>
      </c>
      <c r="E3262" s="402"/>
      <c r="F3262" s="401"/>
      <c r="G3262" s="401" t="n">
        <v>101908</v>
      </c>
      <c r="H3262" s="401" t="s">
        <v>9765</v>
      </c>
      <c r="I3262" s="401" t="s">
        <v>45</v>
      </c>
      <c r="J3262" s="401" t="s">
        <v>6404</v>
      </c>
      <c r="K3262" s="402" t="n">
        <v>212.45</v>
      </c>
      <c r="L3262" s="401" t="s">
        <v>6405</v>
      </c>
    </row>
    <row r="3263" customFormat="false" ht="13.5" hidden="false" customHeight="false" outlineLevel="0" collapsed="false">
      <c r="A3263" s="401" t="s">
        <v>9758</v>
      </c>
      <c r="B3263" s="401" t="s">
        <v>9759</v>
      </c>
      <c r="C3263" s="401" t="s">
        <v>9760</v>
      </c>
      <c r="D3263" s="401" t="s">
        <v>9761</v>
      </c>
      <c r="E3263" s="402"/>
      <c r="F3263" s="401"/>
      <c r="G3263" s="401" t="n">
        <v>101909</v>
      </c>
      <c r="H3263" s="401" t="s">
        <v>9766</v>
      </c>
      <c r="I3263" s="401" t="s">
        <v>45</v>
      </c>
      <c r="J3263" s="401" t="s">
        <v>6404</v>
      </c>
      <c r="K3263" s="402" t="n">
        <v>247.07</v>
      </c>
      <c r="L3263" s="401" t="s">
        <v>6405</v>
      </c>
    </row>
    <row r="3264" customFormat="false" ht="13.5" hidden="false" customHeight="false" outlineLevel="0" collapsed="false">
      <c r="A3264" s="401" t="s">
        <v>9758</v>
      </c>
      <c r="B3264" s="401" t="s">
        <v>9759</v>
      </c>
      <c r="C3264" s="401" t="s">
        <v>9760</v>
      </c>
      <c r="D3264" s="401" t="s">
        <v>9761</v>
      </c>
      <c r="E3264" s="402"/>
      <c r="F3264" s="401"/>
      <c r="G3264" s="401" t="n">
        <v>101910</v>
      </c>
      <c r="H3264" s="401" t="s">
        <v>9767</v>
      </c>
      <c r="I3264" s="401" t="s">
        <v>45</v>
      </c>
      <c r="J3264" s="401" t="s">
        <v>6404</v>
      </c>
      <c r="K3264" s="402" t="n">
        <v>290.33</v>
      </c>
      <c r="L3264" s="401" t="s">
        <v>6405</v>
      </c>
    </row>
    <row r="3265" customFormat="false" ht="13.5" hidden="false" customHeight="false" outlineLevel="0" collapsed="false">
      <c r="A3265" s="401" t="s">
        <v>9758</v>
      </c>
      <c r="B3265" s="401" t="s">
        <v>9759</v>
      </c>
      <c r="C3265" s="401" t="s">
        <v>9760</v>
      </c>
      <c r="D3265" s="401" t="s">
        <v>9761</v>
      </c>
      <c r="E3265" s="402"/>
      <c r="F3265" s="401"/>
      <c r="G3265" s="401" t="n">
        <v>101911</v>
      </c>
      <c r="H3265" s="401" t="s">
        <v>9768</v>
      </c>
      <c r="I3265" s="401" t="s">
        <v>45</v>
      </c>
      <c r="J3265" s="401" t="s">
        <v>6404</v>
      </c>
      <c r="K3265" s="402" t="n">
        <v>333.6</v>
      </c>
      <c r="L3265" s="401" t="s">
        <v>6405</v>
      </c>
    </row>
    <row r="3266" customFormat="false" ht="13.5" hidden="false" customHeight="false" outlineLevel="0" collapsed="false">
      <c r="A3266" s="401" t="s">
        <v>9758</v>
      </c>
      <c r="B3266" s="401" t="s">
        <v>9759</v>
      </c>
      <c r="C3266" s="401" t="s">
        <v>9760</v>
      </c>
      <c r="D3266" s="401" t="s">
        <v>9761</v>
      </c>
      <c r="E3266" s="402"/>
      <c r="F3266" s="401"/>
      <c r="G3266" s="401" t="n">
        <v>101912</v>
      </c>
      <c r="H3266" s="401" t="s">
        <v>9769</v>
      </c>
      <c r="I3266" s="401" t="s">
        <v>45</v>
      </c>
      <c r="J3266" s="401" t="s">
        <v>6476</v>
      </c>
      <c r="K3266" s="402" t="n">
        <v>1768</v>
      </c>
      <c r="L3266" s="401" t="s">
        <v>6405</v>
      </c>
    </row>
    <row r="3267" customFormat="false" ht="13.5" hidden="false" customHeight="false" outlineLevel="0" collapsed="false">
      <c r="A3267" s="401" t="s">
        <v>9758</v>
      </c>
      <c r="B3267" s="401" t="s">
        <v>9759</v>
      </c>
      <c r="C3267" s="401" t="s">
        <v>9760</v>
      </c>
      <c r="D3267" s="401" t="s">
        <v>9761</v>
      </c>
      <c r="E3267" s="402"/>
      <c r="F3267" s="401"/>
      <c r="G3267" s="401" t="n">
        <v>101913</v>
      </c>
      <c r="H3267" s="401" t="s">
        <v>9770</v>
      </c>
      <c r="I3267" s="401" t="s">
        <v>45</v>
      </c>
      <c r="J3267" s="401" t="s">
        <v>6476</v>
      </c>
      <c r="K3267" s="402" t="n">
        <v>540.99</v>
      </c>
      <c r="L3267" s="401" t="s">
        <v>6405</v>
      </c>
    </row>
    <row r="3268" customFormat="false" ht="13.5" hidden="false" customHeight="false" outlineLevel="0" collapsed="false">
      <c r="A3268" s="401" t="s">
        <v>9758</v>
      </c>
      <c r="B3268" s="401" t="s">
        <v>9759</v>
      </c>
      <c r="C3268" s="401" t="s">
        <v>9760</v>
      </c>
      <c r="D3268" s="401" t="s">
        <v>9761</v>
      </c>
      <c r="E3268" s="402"/>
      <c r="F3268" s="401"/>
      <c r="G3268" s="401" t="n">
        <v>101914</v>
      </c>
      <c r="H3268" s="401" t="s">
        <v>9771</v>
      </c>
      <c r="I3268" s="401" t="s">
        <v>45</v>
      </c>
      <c r="J3268" s="401" t="s">
        <v>6476</v>
      </c>
      <c r="K3268" s="402" t="n">
        <v>436.37</v>
      </c>
      <c r="L3268" s="401" t="s">
        <v>6405</v>
      </c>
    </row>
    <row r="3269" customFormat="false" ht="13.5" hidden="false" customHeight="false" outlineLevel="0" collapsed="false">
      <c r="A3269" s="401" t="s">
        <v>9758</v>
      </c>
      <c r="B3269" s="401" t="s">
        <v>9759</v>
      </c>
      <c r="C3269" s="401" t="s">
        <v>9760</v>
      </c>
      <c r="D3269" s="401" t="s">
        <v>9761</v>
      </c>
      <c r="E3269" s="402"/>
      <c r="F3269" s="401"/>
      <c r="G3269" s="401" t="n">
        <v>101915</v>
      </c>
      <c r="H3269" s="401" t="s">
        <v>9772</v>
      </c>
      <c r="I3269" s="401" t="s">
        <v>45</v>
      </c>
      <c r="J3269" s="401" t="s">
        <v>6476</v>
      </c>
      <c r="K3269" s="402" t="n">
        <v>341.46</v>
      </c>
      <c r="L3269" s="401" t="s">
        <v>6405</v>
      </c>
    </row>
    <row r="3270" customFormat="false" ht="13.5" hidden="false" customHeight="false" outlineLevel="0" collapsed="false">
      <c r="A3270" s="401" t="s">
        <v>9758</v>
      </c>
      <c r="B3270" s="401" t="s">
        <v>9759</v>
      </c>
      <c r="C3270" s="401" t="s">
        <v>9760</v>
      </c>
      <c r="D3270" s="401" t="s">
        <v>9761</v>
      </c>
      <c r="E3270" s="402"/>
      <c r="F3270" s="401"/>
      <c r="G3270" s="401" t="n">
        <v>101916</v>
      </c>
      <c r="H3270" s="401" t="s">
        <v>9773</v>
      </c>
      <c r="I3270" s="401" t="s">
        <v>45</v>
      </c>
      <c r="J3270" s="401" t="s">
        <v>6404</v>
      </c>
      <c r="K3270" s="402" t="n">
        <v>3369.08</v>
      </c>
      <c r="L3270" s="401" t="s">
        <v>6405</v>
      </c>
    </row>
    <row r="3271" customFormat="false" ht="13.5" hidden="false" customHeight="false" outlineLevel="0" collapsed="false">
      <c r="A3271" s="401" t="s">
        <v>9758</v>
      </c>
      <c r="B3271" s="401" t="s">
        <v>9759</v>
      </c>
      <c r="C3271" s="401" t="s">
        <v>9760</v>
      </c>
      <c r="D3271" s="401" t="s">
        <v>9761</v>
      </c>
      <c r="E3271" s="402"/>
      <c r="F3271" s="401"/>
      <c r="G3271" s="401" t="n">
        <v>101917</v>
      </c>
      <c r="H3271" s="401" t="s">
        <v>9774</v>
      </c>
      <c r="I3271" s="401" t="s">
        <v>45</v>
      </c>
      <c r="J3271" s="401" t="s">
        <v>6404</v>
      </c>
      <c r="K3271" s="402" t="n">
        <v>145.68</v>
      </c>
      <c r="L3271" s="401" t="s">
        <v>6405</v>
      </c>
    </row>
    <row r="3272" customFormat="false" ht="13.5" hidden="false" customHeight="false" outlineLevel="0" collapsed="false">
      <c r="A3272" s="401" t="s">
        <v>9758</v>
      </c>
      <c r="B3272" s="401" t="s">
        <v>9759</v>
      </c>
      <c r="C3272" s="401" t="s">
        <v>887</v>
      </c>
      <c r="D3272" s="401" t="s">
        <v>9775</v>
      </c>
      <c r="E3272" s="402"/>
      <c r="F3272" s="401"/>
      <c r="G3272" s="401" t="n">
        <v>98261</v>
      </c>
      <c r="H3272" s="401" t="s">
        <v>9776</v>
      </c>
      <c r="I3272" s="401" t="s">
        <v>82</v>
      </c>
      <c r="J3272" s="401" t="s">
        <v>6476</v>
      </c>
      <c r="K3272" s="402" t="n">
        <v>3.56</v>
      </c>
      <c r="L3272" s="401" t="s">
        <v>6405</v>
      </c>
    </row>
    <row r="3273" customFormat="false" ht="13.5" hidden="false" customHeight="false" outlineLevel="0" collapsed="false">
      <c r="A3273" s="401" t="s">
        <v>9758</v>
      </c>
      <c r="B3273" s="401" t="s">
        <v>9759</v>
      </c>
      <c r="C3273" s="401" t="s">
        <v>887</v>
      </c>
      <c r="D3273" s="401" t="s">
        <v>9775</v>
      </c>
      <c r="E3273" s="402"/>
      <c r="F3273" s="401"/>
      <c r="G3273" s="401" t="n">
        <v>98262</v>
      </c>
      <c r="H3273" s="401" t="s">
        <v>9777</v>
      </c>
      <c r="I3273" s="401" t="s">
        <v>82</v>
      </c>
      <c r="J3273" s="401" t="s">
        <v>6476</v>
      </c>
      <c r="K3273" s="402" t="n">
        <v>4.32</v>
      </c>
      <c r="L3273" s="401" t="s">
        <v>6405</v>
      </c>
    </row>
    <row r="3274" customFormat="false" ht="13.5" hidden="false" customHeight="false" outlineLevel="0" collapsed="false">
      <c r="A3274" s="401" t="s">
        <v>9758</v>
      </c>
      <c r="B3274" s="401" t="s">
        <v>9759</v>
      </c>
      <c r="C3274" s="401" t="s">
        <v>887</v>
      </c>
      <c r="D3274" s="401" t="s">
        <v>9775</v>
      </c>
      <c r="E3274" s="402"/>
      <c r="F3274" s="401"/>
      <c r="G3274" s="401" t="n">
        <v>98263</v>
      </c>
      <c r="H3274" s="401" t="s">
        <v>9778</v>
      </c>
      <c r="I3274" s="401" t="s">
        <v>82</v>
      </c>
      <c r="J3274" s="401" t="s">
        <v>6476</v>
      </c>
      <c r="K3274" s="402" t="n">
        <v>4.52</v>
      </c>
      <c r="L3274" s="401" t="s">
        <v>6405</v>
      </c>
    </row>
    <row r="3275" customFormat="false" ht="13.5" hidden="false" customHeight="false" outlineLevel="0" collapsed="false">
      <c r="A3275" s="401" t="s">
        <v>9758</v>
      </c>
      <c r="B3275" s="401" t="s">
        <v>9759</v>
      </c>
      <c r="C3275" s="401" t="s">
        <v>887</v>
      </c>
      <c r="D3275" s="401" t="s">
        <v>9775</v>
      </c>
      <c r="E3275" s="402"/>
      <c r="F3275" s="401"/>
      <c r="G3275" s="401" t="n">
        <v>98264</v>
      </c>
      <c r="H3275" s="401" t="s">
        <v>9779</v>
      </c>
      <c r="I3275" s="401" t="s">
        <v>82</v>
      </c>
      <c r="J3275" s="401" t="s">
        <v>6476</v>
      </c>
      <c r="K3275" s="402" t="n">
        <v>5.35</v>
      </c>
      <c r="L3275" s="401" t="s">
        <v>6405</v>
      </c>
    </row>
    <row r="3276" customFormat="false" ht="13.5" hidden="false" customHeight="false" outlineLevel="0" collapsed="false">
      <c r="A3276" s="401" t="s">
        <v>9758</v>
      </c>
      <c r="B3276" s="401" t="s">
        <v>9759</v>
      </c>
      <c r="C3276" s="401" t="s">
        <v>887</v>
      </c>
      <c r="D3276" s="401" t="s">
        <v>9775</v>
      </c>
      <c r="E3276" s="402"/>
      <c r="F3276" s="401"/>
      <c r="G3276" s="401" t="n">
        <v>98265</v>
      </c>
      <c r="H3276" s="401" t="s">
        <v>9780</v>
      </c>
      <c r="I3276" s="401" t="s">
        <v>82</v>
      </c>
      <c r="J3276" s="401" t="s">
        <v>6476</v>
      </c>
      <c r="K3276" s="402" t="n">
        <v>5.89</v>
      </c>
      <c r="L3276" s="401" t="s">
        <v>6405</v>
      </c>
    </row>
    <row r="3277" customFormat="false" ht="13.5" hidden="false" customHeight="false" outlineLevel="0" collapsed="false">
      <c r="A3277" s="401" t="s">
        <v>9758</v>
      </c>
      <c r="B3277" s="401" t="s">
        <v>9759</v>
      </c>
      <c r="C3277" s="401" t="s">
        <v>887</v>
      </c>
      <c r="D3277" s="401" t="s">
        <v>9775</v>
      </c>
      <c r="E3277" s="402"/>
      <c r="F3277" s="401"/>
      <c r="G3277" s="401" t="n">
        <v>98266</v>
      </c>
      <c r="H3277" s="401" t="s">
        <v>9781</v>
      </c>
      <c r="I3277" s="401" t="s">
        <v>82</v>
      </c>
      <c r="J3277" s="401" t="s">
        <v>6476</v>
      </c>
      <c r="K3277" s="402" t="n">
        <v>6.64</v>
      </c>
      <c r="L3277" s="401" t="s">
        <v>6405</v>
      </c>
    </row>
    <row r="3278" customFormat="false" ht="13.5" hidden="false" customHeight="false" outlineLevel="0" collapsed="false">
      <c r="A3278" s="401" t="s">
        <v>9758</v>
      </c>
      <c r="B3278" s="401" t="s">
        <v>9759</v>
      </c>
      <c r="C3278" s="401" t="s">
        <v>887</v>
      </c>
      <c r="D3278" s="401" t="s">
        <v>9775</v>
      </c>
      <c r="E3278" s="402"/>
      <c r="F3278" s="401"/>
      <c r="G3278" s="401" t="n">
        <v>98267</v>
      </c>
      <c r="H3278" s="401" t="s">
        <v>9782</v>
      </c>
      <c r="I3278" s="401" t="s">
        <v>82</v>
      </c>
      <c r="J3278" s="401" t="s">
        <v>6476</v>
      </c>
      <c r="K3278" s="402" t="n">
        <v>10.37</v>
      </c>
      <c r="L3278" s="401" t="s">
        <v>6405</v>
      </c>
    </row>
    <row r="3279" customFormat="false" ht="13.5" hidden="false" customHeight="false" outlineLevel="0" collapsed="false">
      <c r="A3279" s="401" t="s">
        <v>9758</v>
      </c>
      <c r="B3279" s="401" t="s">
        <v>9759</v>
      </c>
      <c r="C3279" s="401" t="s">
        <v>887</v>
      </c>
      <c r="D3279" s="401" t="s">
        <v>9775</v>
      </c>
      <c r="E3279" s="402"/>
      <c r="F3279" s="401"/>
      <c r="G3279" s="401" t="n">
        <v>98268</v>
      </c>
      <c r="H3279" s="401" t="s">
        <v>9783</v>
      </c>
      <c r="I3279" s="401" t="s">
        <v>82</v>
      </c>
      <c r="J3279" s="401" t="s">
        <v>6476</v>
      </c>
      <c r="K3279" s="402" t="n">
        <v>16.42</v>
      </c>
      <c r="L3279" s="401" t="s">
        <v>6405</v>
      </c>
    </row>
    <row r="3280" customFormat="false" ht="13.5" hidden="false" customHeight="false" outlineLevel="0" collapsed="false">
      <c r="A3280" s="401" t="s">
        <v>9758</v>
      </c>
      <c r="B3280" s="401" t="s">
        <v>9759</v>
      </c>
      <c r="C3280" s="401" t="s">
        <v>887</v>
      </c>
      <c r="D3280" s="401" t="s">
        <v>9775</v>
      </c>
      <c r="E3280" s="402"/>
      <c r="F3280" s="401"/>
      <c r="G3280" s="401" t="n">
        <v>98269</v>
      </c>
      <c r="H3280" s="401" t="s">
        <v>9784</v>
      </c>
      <c r="I3280" s="401" t="s">
        <v>82</v>
      </c>
      <c r="J3280" s="401" t="s">
        <v>6476</v>
      </c>
      <c r="K3280" s="402" t="n">
        <v>22.24</v>
      </c>
      <c r="L3280" s="401" t="s">
        <v>6405</v>
      </c>
    </row>
    <row r="3281" customFormat="false" ht="13.5" hidden="false" customHeight="false" outlineLevel="0" collapsed="false">
      <c r="A3281" s="401" t="s">
        <v>9758</v>
      </c>
      <c r="B3281" s="401" t="s">
        <v>9759</v>
      </c>
      <c r="C3281" s="401" t="s">
        <v>887</v>
      </c>
      <c r="D3281" s="401" t="s">
        <v>9775</v>
      </c>
      <c r="E3281" s="402"/>
      <c r="F3281" s="401"/>
      <c r="G3281" s="401" t="n">
        <v>98270</v>
      </c>
      <c r="H3281" s="401" t="s">
        <v>9785</v>
      </c>
      <c r="I3281" s="401" t="s">
        <v>82</v>
      </c>
      <c r="J3281" s="401" t="s">
        <v>6476</v>
      </c>
      <c r="K3281" s="402" t="n">
        <v>33.25</v>
      </c>
      <c r="L3281" s="401" t="s">
        <v>6405</v>
      </c>
    </row>
    <row r="3282" customFormat="false" ht="13.5" hidden="false" customHeight="false" outlineLevel="0" collapsed="false">
      <c r="A3282" s="401" t="s">
        <v>9758</v>
      </c>
      <c r="B3282" s="401" t="s">
        <v>9759</v>
      </c>
      <c r="C3282" s="401" t="s">
        <v>887</v>
      </c>
      <c r="D3282" s="401" t="s">
        <v>9775</v>
      </c>
      <c r="E3282" s="402"/>
      <c r="F3282" s="401"/>
      <c r="G3282" s="401" t="n">
        <v>98271</v>
      </c>
      <c r="H3282" s="401" t="s">
        <v>9786</v>
      </c>
      <c r="I3282" s="401" t="s">
        <v>82</v>
      </c>
      <c r="J3282" s="401" t="s">
        <v>6476</v>
      </c>
      <c r="K3282" s="402" t="n">
        <v>46.5</v>
      </c>
      <c r="L3282" s="401" t="s">
        <v>6405</v>
      </c>
    </row>
    <row r="3283" customFormat="false" ht="13.5" hidden="false" customHeight="false" outlineLevel="0" collapsed="false">
      <c r="A3283" s="401" t="s">
        <v>9758</v>
      </c>
      <c r="B3283" s="401" t="s">
        <v>9759</v>
      </c>
      <c r="C3283" s="401" t="s">
        <v>887</v>
      </c>
      <c r="D3283" s="401" t="s">
        <v>9775</v>
      </c>
      <c r="E3283" s="402"/>
      <c r="F3283" s="401"/>
      <c r="G3283" s="401" t="n">
        <v>98272</v>
      </c>
      <c r="H3283" s="401" t="s">
        <v>9787</v>
      </c>
      <c r="I3283" s="401" t="s">
        <v>82</v>
      </c>
      <c r="J3283" s="401" t="s">
        <v>6476</v>
      </c>
      <c r="K3283" s="402" t="n">
        <v>105.84</v>
      </c>
      <c r="L3283" s="401" t="s">
        <v>6405</v>
      </c>
    </row>
    <row r="3284" customFormat="false" ht="13.5" hidden="false" customHeight="false" outlineLevel="0" collapsed="false">
      <c r="A3284" s="401" t="s">
        <v>9758</v>
      </c>
      <c r="B3284" s="401" t="s">
        <v>9759</v>
      </c>
      <c r="C3284" s="401" t="s">
        <v>887</v>
      </c>
      <c r="D3284" s="401" t="s">
        <v>9775</v>
      </c>
      <c r="E3284" s="402"/>
      <c r="F3284" s="401"/>
      <c r="G3284" s="401" t="n">
        <v>98273</v>
      </c>
      <c r="H3284" s="401" t="s">
        <v>9788</v>
      </c>
      <c r="I3284" s="401" t="s">
        <v>82</v>
      </c>
      <c r="J3284" s="401" t="s">
        <v>6476</v>
      </c>
      <c r="K3284" s="402" t="n">
        <v>2.53</v>
      </c>
      <c r="L3284" s="401" t="s">
        <v>6405</v>
      </c>
    </row>
    <row r="3285" customFormat="false" ht="13.5" hidden="false" customHeight="false" outlineLevel="0" collapsed="false">
      <c r="A3285" s="401" t="s">
        <v>9758</v>
      </c>
      <c r="B3285" s="401" t="s">
        <v>9759</v>
      </c>
      <c r="C3285" s="401" t="s">
        <v>887</v>
      </c>
      <c r="D3285" s="401" t="s">
        <v>9775</v>
      </c>
      <c r="E3285" s="402"/>
      <c r="F3285" s="401"/>
      <c r="G3285" s="401" t="n">
        <v>98274</v>
      </c>
      <c r="H3285" s="401" t="s">
        <v>9789</v>
      </c>
      <c r="I3285" s="401" t="s">
        <v>82</v>
      </c>
      <c r="J3285" s="401" t="s">
        <v>6476</v>
      </c>
      <c r="K3285" s="402" t="n">
        <v>3.06</v>
      </c>
      <c r="L3285" s="401" t="s">
        <v>6405</v>
      </c>
    </row>
    <row r="3286" customFormat="false" ht="13.5" hidden="false" customHeight="false" outlineLevel="0" collapsed="false">
      <c r="A3286" s="401" t="s">
        <v>9758</v>
      </c>
      <c r="B3286" s="401" t="s">
        <v>9759</v>
      </c>
      <c r="C3286" s="401" t="s">
        <v>887</v>
      </c>
      <c r="D3286" s="401" t="s">
        <v>9775</v>
      </c>
      <c r="E3286" s="402"/>
      <c r="F3286" s="401"/>
      <c r="G3286" s="401" t="n">
        <v>98275</v>
      </c>
      <c r="H3286" s="401" t="s">
        <v>9790</v>
      </c>
      <c r="I3286" s="401" t="s">
        <v>82</v>
      </c>
      <c r="J3286" s="401" t="s">
        <v>6476</v>
      </c>
      <c r="K3286" s="402" t="n">
        <v>3.81</v>
      </c>
      <c r="L3286" s="401" t="s">
        <v>6405</v>
      </c>
    </row>
    <row r="3287" customFormat="false" ht="13.5" hidden="false" customHeight="false" outlineLevel="0" collapsed="false">
      <c r="A3287" s="401" t="s">
        <v>9758</v>
      </c>
      <c r="B3287" s="401" t="s">
        <v>9759</v>
      </c>
      <c r="C3287" s="401" t="s">
        <v>887</v>
      </c>
      <c r="D3287" s="401" t="s">
        <v>9775</v>
      </c>
      <c r="E3287" s="402"/>
      <c r="F3287" s="401"/>
      <c r="G3287" s="401" t="n">
        <v>98276</v>
      </c>
      <c r="H3287" s="401" t="s">
        <v>9791</v>
      </c>
      <c r="I3287" s="401" t="s">
        <v>82</v>
      </c>
      <c r="J3287" s="401" t="s">
        <v>6476</v>
      </c>
      <c r="K3287" s="402" t="n">
        <v>7.54</v>
      </c>
      <c r="L3287" s="401" t="s">
        <v>6405</v>
      </c>
    </row>
    <row r="3288" customFormat="false" ht="13.5" hidden="false" customHeight="false" outlineLevel="0" collapsed="false">
      <c r="A3288" s="401" t="s">
        <v>9758</v>
      </c>
      <c r="B3288" s="401" t="s">
        <v>9759</v>
      </c>
      <c r="C3288" s="401" t="s">
        <v>887</v>
      </c>
      <c r="D3288" s="401" t="s">
        <v>9775</v>
      </c>
      <c r="E3288" s="402"/>
      <c r="F3288" s="401"/>
      <c r="G3288" s="401" t="n">
        <v>98277</v>
      </c>
      <c r="H3288" s="401" t="s">
        <v>9792</v>
      </c>
      <c r="I3288" s="401" t="s">
        <v>82</v>
      </c>
      <c r="J3288" s="401" t="s">
        <v>6476</v>
      </c>
      <c r="K3288" s="402" t="n">
        <v>13.6</v>
      </c>
      <c r="L3288" s="401" t="s">
        <v>6405</v>
      </c>
    </row>
    <row r="3289" customFormat="false" ht="13.5" hidden="false" customHeight="false" outlineLevel="0" collapsed="false">
      <c r="A3289" s="401" t="s">
        <v>9758</v>
      </c>
      <c r="B3289" s="401" t="s">
        <v>9759</v>
      </c>
      <c r="C3289" s="401" t="s">
        <v>887</v>
      </c>
      <c r="D3289" s="401" t="s">
        <v>9775</v>
      </c>
      <c r="E3289" s="402"/>
      <c r="F3289" s="401"/>
      <c r="G3289" s="401" t="n">
        <v>98278</v>
      </c>
      <c r="H3289" s="401" t="s">
        <v>9793</v>
      </c>
      <c r="I3289" s="401" t="s">
        <v>82</v>
      </c>
      <c r="J3289" s="401" t="s">
        <v>6476</v>
      </c>
      <c r="K3289" s="402" t="n">
        <v>19.42</v>
      </c>
      <c r="L3289" s="401" t="s">
        <v>6405</v>
      </c>
    </row>
    <row r="3290" customFormat="false" ht="13.5" hidden="false" customHeight="false" outlineLevel="0" collapsed="false">
      <c r="A3290" s="401" t="s">
        <v>9758</v>
      </c>
      <c r="B3290" s="401" t="s">
        <v>9759</v>
      </c>
      <c r="C3290" s="401" t="s">
        <v>887</v>
      </c>
      <c r="D3290" s="401" t="s">
        <v>9775</v>
      </c>
      <c r="E3290" s="402"/>
      <c r="F3290" s="401"/>
      <c r="G3290" s="401" t="n">
        <v>98279</v>
      </c>
      <c r="H3290" s="401" t="s">
        <v>9794</v>
      </c>
      <c r="I3290" s="401" t="s">
        <v>82</v>
      </c>
      <c r="J3290" s="401" t="s">
        <v>6476</v>
      </c>
      <c r="K3290" s="402" t="n">
        <v>30.42</v>
      </c>
      <c r="L3290" s="401" t="s">
        <v>6405</v>
      </c>
    </row>
    <row r="3291" customFormat="false" ht="13.5" hidden="false" customHeight="false" outlineLevel="0" collapsed="false">
      <c r="A3291" s="401" t="s">
        <v>9758</v>
      </c>
      <c r="B3291" s="401" t="s">
        <v>9759</v>
      </c>
      <c r="C3291" s="401" t="s">
        <v>887</v>
      </c>
      <c r="D3291" s="401" t="s">
        <v>9775</v>
      </c>
      <c r="E3291" s="402"/>
      <c r="F3291" s="401"/>
      <c r="G3291" s="401" t="n">
        <v>98280</v>
      </c>
      <c r="H3291" s="401" t="s">
        <v>9795</v>
      </c>
      <c r="I3291" s="401" t="s">
        <v>82</v>
      </c>
      <c r="J3291" s="401" t="s">
        <v>6476</v>
      </c>
      <c r="K3291" s="402" t="n">
        <v>7.19</v>
      </c>
      <c r="L3291" s="401" t="s">
        <v>6405</v>
      </c>
    </row>
    <row r="3292" customFormat="false" ht="13.5" hidden="false" customHeight="false" outlineLevel="0" collapsed="false">
      <c r="A3292" s="401" t="s">
        <v>9758</v>
      </c>
      <c r="B3292" s="401" t="s">
        <v>9759</v>
      </c>
      <c r="C3292" s="401" t="s">
        <v>887</v>
      </c>
      <c r="D3292" s="401" t="s">
        <v>9775</v>
      </c>
      <c r="E3292" s="402"/>
      <c r="F3292" s="401"/>
      <c r="G3292" s="401" t="n">
        <v>98281</v>
      </c>
      <c r="H3292" s="401" t="s">
        <v>9796</v>
      </c>
      <c r="I3292" s="401" t="s">
        <v>82</v>
      </c>
      <c r="J3292" s="401" t="s">
        <v>6476</v>
      </c>
      <c r="K3292" s="402" t="n">
        <v>7.96</v>
      </c>
      <c r="L3292" s="401" t="s">
        <v>6405</v>
      </c>
    </row>
    <row r="3293" customFormat="false" ht="13.5" hidden="false" customHeight="false" outlineLevel="0" collapsed="false">
      <c r="A3293" s="401" t="s">
        <v>9758</v>
      </c>
      <c r="B3293" s="401" t="s">
        <v>9759</v>
      </c>
      <c r="C3293" s="401" t="s">
        <v>887</v>
      </c>
      <c r="D3293" s="401" t="s">
        <v>9775</v>
      </c>
      <c r="E3293" s="402"/>
      <c r="F3293" s="401"/>
      <c r="G3293" s="401" t="n">
        <v>98282</v>
      </c>
      <c r="H3293" s="401" t="s">
        <v>9797</v>
      </c>
      <c r="I3293" s="401" t="s">
        <v>82</v>
      </c>
      <c r="J3293" s="401" t="s">
        <v>6476</v>
      </c>
      <c r="K3293" s="402" t="n">
        <v>8.15</v>
      </c>
      <c r="L3293" s="401" t="s">
        <v>6405</v>
      </c>
    </row>
    <row r="3294" customFormat="false" ht="13.5" hidden="false" customHeight="false" outlineLevel="0" collapsed="false">
      <c r="A3294" s="401" t="s">
        <v>9758</v>
      </c>
      <c r="B3294" s="401" t="s">
        <v>9759</v>
      </c>
      <c r="C3294" s="401" t="s">
        <v>887</v>
      </c>
      <c r="D3294" s="401" t="s">
        <v>9775</v>
      </c>
      <c r="E3294" s="402"/>
      <c r="F3294" s="401"/>
      <c r="G3294" s="401" t="n">
        <v>98283</v>
      </c>
      <c r="H3294" s="401" t="s">
        <v>9798</v>
      </c>
      <c r="I3294" s="401" t="s">
        <v>82</v>
      </c>
      <c r="J3294" s="401" t="s">
        <v>6476</v>
      </c>
      <c r="K3294" s="402" t="n">
        <v>8.98</v>
      </c>
      <c r="L3294" s="401" t="s">
        <v>6405</v>
      </c>
    </row>
    <row r="3295" customFormat="false" ht="13.5" hidden="false" customHeight="false" outlineLevel="0" collapsed="false">
      <c r="A3295" s="401" t="s">
        <v>9758</v>
      </c>
      <c r="B3295" s="401" t="s">
        <v>9759</v>
      </c>
      <c r="C3295" s="401" t="s">
        <v>887</v>
      </c>
      <c r="D3295" s="401" t="s">
        <v>9775</v>
      </c>
      <c r="E3295" s="402"/>
      <c r="F3295" s="401"/>
      <c r="G3295" s="401" t="n">
        <v>98284</v>
      </c>
      <c r="H3295" s="401" t="s">
        <v>9799</v>
      </c>
      <c r="I3295" s="401" t="s">
        <v>82</v>
      </c>
      <c r="J3295" s="401" t="s">
        <v>6476</v>
      </c>
      <c r="K3295" s="402" t="n">
        <v>9.51</v>
      </c>
      <c r="L3295" s="401" t="s">
        <v>6405</v>
      </c>
    </row>
    <row r="3296" customFormat="false" ht="13.5" hidden="false" customHeight="false" outlineLevel="0" collapsed="false">
      <c r="A3296" s="401" t="s">
        <v>9758</v>
      </c>
      <c r="B3296" s="401" t="s">
        <v>9759</v>
      </c>
      <c r="C3296" s="401" t="s">
        <v>887</v>
      </c>
      <c r="D3296" s="401" t="s">
        <v>9775</v>
      </c>
      <c r="E3296" s="402"/>
      <c r="F3296" s="401"/>
      <c r="G3296" s="401" t="n">
        <v>98285</v>
      </c>
      <c r="H3296" s="401" t="s">
        <v>9800</v>
      </c>
      <c r="I3296" s="401" t="s">
        <v>82</v>
      </c>
      <c r="J3296" s="401" t="s">
        <v>6476</v>
      </c>
      <c r="K3296" s="402" t="n">
        <v>10.27</v>
      </c>
      <c r="L3296" s="401" t="s">
        <v>6405</v>
      </c>
    </row>
    <row r="3297" customFormat="false" ht="13.5" hidden="false" customHeight="false" outlineLevel="0" collapsed="false">
      <c r="A3297" s="401" t="s">
        <v>9758</v>
      </c>
      <c r="B3297" s="401" t="s">
        <v>9759</v>
      </c>
      <c r="C3297" s="401" t="s">
        <v>887</v>
      </c>
      <c r="D3297" s="401" t="s">
        <v>9775</v>
      </c>
      <c r="E3297" s="402"/>
      <c r="F3297" s="401"/>
      <c r="G3297" s="401" t="n">
        <v>98286</v>
      </c>
      <c r="H3297" s="401" t="s">
        <v>9801</v>
      </c>
      <c r="I3297" s="401" t="s">
        <v>82</v>
      </c>
      <c r="J3297" s="401" t="s">
        <v>6476</v>
      </c>
      <c r="K3297" s="402" t="n">
        <v>14.01</v>
      </c>
      <c r="L3297" s="401" t="s">
        <v>6405</v>
      </c>
    </row>
    <row r="3298" customFormat="false" ht="13.5" hidden="false" customHeight="false" outlineLevel="0" collapsed="false">
      <c r="A3298" s="401" t="s">
        <v>9758</v>
      </c>
      <c r="B3298" s="401" t="s">
        <v>9759</v>
      </c>
      <c r="C3298" s="401" t="s">
        <v>887</v>
      </c>
      <c r="D3298" s="401" t="s">
        <v>9775</v>
      </c>
      <c r="E3298" s="402"/>
      <c r="F3298" s="401"/>
      <c r="G3298" s="401" t="n">
        <v>98287</v>
      </c>
      <c r="H3298" s="401" t="s">
        <v>9802</v>
      </c>
      <c r="I3298" s="401" t="s">
        <v>82</v>
      </c>
      <c r="J3298" s="401" t="s">
        <v>6476</v>
      </c>
      <c r="K3298" s="402" t="n">
        <v>1.38</v>
      </c>
      <c r="L3298" s="401" t="s">
        <v>6405</v>
      </c>
    </row>
    <row r="3299" customFormat="false" ht="13.5" hidden="false" customHeight="false" outlineLevel="0" collapsed="false">
      <c r="A3299" s="401" t="s">
        <v>9758</v>
      </c>
      <c r="B3299" s="401" t="s">
        <v>9759</v>
      </c>
      <c r="C3299" s="401" t="s">
        <v>887</v>
      </c>
      <c r="D3299" s="401" t="s">
        <v>9775</v>
      </c>
      <c r="E3299" s="402"/>
      <c r="F3299" s="401"/>
      <c r="G3299" s="401" t="n">
        <v>98288</v>
      </c>
      <c r="H3299" s="401" t="s">
        <v>9803</v>
      </c>
      <c r="I3299" s="401" t="s">
        <v>82</v>
      </c>
      <c r="J3299" s="401" t="s">
        <v>6476</v>
      </c>
      <c r="K3299" s="402" t="n">
        <v>2.14</v>
      </c>
      <c r="L3299" s="401" t="s">
        <v>6405</v>
      </c>
    </row>
    <row r="3300" customFormat="false" ht="13.5" hidden="false" customHeight="false" outlineLevel="0" collapsed="false">
      <c r="A3300" s="401" t="s">
        <v>9758</v>
      </c>
      <c r="B3300" s="401" t="s">
        <v>9759</v>
      </c>
      <c r="C3300" s="401" t="s">
        <v>887</v>
      </c>
      <c r="D3300" s="401" t="s">
        <v>9775</v>
      </c>
      <c r="E3300" s="402"/>
      <c r="F3300" s="401"/>
      <c r="G3300" s="401" t="n">
        <v>98289</v>
      </c>
      <c r="H3300" s="401" t="s">
        <v>9804</v>
      </c>
      <c r="I3300" s="401" t="s">
        <v>82</v>
      </c>
      <c r="J3300" s="401" t="s">
        <v>6476</v>
      </c>
      <c r="K3300" s="402" t="n">
        <v>2.34</v>
      </c>
      <c r="L3300" s="401" t="s">
        <v>6405</v>
      </c>
    </row>
    <row r="3301" customFormat="false" ht="13.5" hidden="false" customHeight="false" outlineLevel="0" collapsed="false">
      <c r="A3301" s="401" t="s">
        <v>9758</v>
      </c>
      <c r="B3301" s="401" t="s">
        <v>9759</v>
      </c>
      <c r="C3301" s="401" t="s">
        <v>887</v>
      </c>
      <c r="D3301" s="401" t="s">
        <v>9775</v>
      </c>
      <c r="E3301" s="402"/>
      <c r="F3301" s="401"/>
      <c r="G3301" s="401" t="n">
        <v>98290</v>
      </c>
      <c r="H3301" s="401" t="s">
        <v>9805</v>
      </c>
      <c r="I3301" s="401" t="s">
        <v>82</v>
      </c>
      <c r="J3301" s="401" t="s">
        <v>6476</v>
      </c>
      <c r="K3301" s="402" t="n">
        <v>3.17</v>
      </c>
      <c r="L3301" s="401" t="s">
        <v>6405</v>
      </c>
    </row>
    <row r="3302" customFormat="false" ht="13.5" hidden="false" customHeight="false" outlineLevel="0" collapsed="false">
      <c r="A3302" s="401" t="s">
        <v>9758</v>
      </c>
      <c r="B3302" s="401" t="s">
        <v>9759</v>
      </c>
      <c r="C3302" s="401" t="s">
        <v>887</v>
      </c>
      <c r="D3302" s="401" t="s">
        <v>9775</v>
      </c>
      <c r="E3302" s="402"/>
      <c r="F3302" s="401"/>
      <c r="G3302" s="401" t="n">
        <v>98291</v>
      </c>
      <c r="H3302" s="401" t="s">
        <v>9806</v>
      </c>
      <c r="I3302" s="401" t="s">
        <v>82</v>
      </c>
      <c r="J3302" s="401" t="s">
        <v>6476</v>
      </c>
      <c r="K3302" s="402" t="n">
        <v>3.7</v>
      </c>
      <c r="L3302" s="401" t="s">
        <v>6405</v>
      </c>
    </row>
    <row r="3303" customFormat="false" ht="13.5" hidden="false" customHeight="false" outlineLevel="0" collapsed="false">
      <c r="A3303" s="401" t="s">
        <v>9758</v>
      </c>
      <c r="B3303" s="401" t="s">
        <v>9759</v>
      </c>
      <c r="C3303" s="401" t="s">
        <v>887</v>
      </c>
      <c r="D3303" s="401" t="s">
        <v>9775</v>
      </c>
      <c r="E3303" s="402"/>
      <c r="F3303" s="401"/>
      <c r="G3303" s="401" t="n">
        <v>98292</v>
      </c>
      <c r="H3303" s="401" t="s">
        <v>9807</v>
      </c>
      <c r="I3303" s="401" t="s">
        <v>82</v>
      </c>
      <c r="J3303" s="401" t="s">
        <v>6476</v>
      </c>
      <c r="K3303" s="402" t="n">
        <v>4.46</v>
      </c>
      <c r="L3303" s="401" t="s">
        <v>6405</v>
      </c>
    </row>
    <row r="3304" customFormat="false" ht="13.5" hidden="false" customHeight="false" outlineLevel="0" collapsed="false">
      <c r="A3304" s="401" t="s">
        <v>9758</v>
      </c>
      <c r="B3304" s="401" t="s">
        <v>9759</v>
      </c>
      <c r="C3304" s="401" t="s">
        <v>887</v>
      </c>
      <c r="D3304" s="401" t="s">
        <v>9775</v>
      </c>
      <c r="E3304" s="402"/>
      <c r="F3304" s="401"/>
      <c r="G3304" s="401" t="n">
        <v>98293</v>
      </c>
      <c r="H3304" s="401" t="s">
        <v>9808</v>
      </c>
      <c r="I3304" s="401" t="s">
        <v>82</v>
      </c>
      <c r="J3304" s="401" t="s">
        <v>6476</v>
      </c>
      <c r="K3304" s="402" t="n">
        <v>8.19</v>
      </c>
      <c r="L3304" s="401" t="s">
        <v>6405</v>
      </c>
    </row>
    <row r="3305" customFormat="false" ht="13.5" hidden="false" customHeight="false" outlineLevel="0" collapsed="false">
      <c r="A3305" s="401" t="s">
        <v>9758</v>
      </c>
      <c r="B3305" s="401" t="s">
        <v>9759</v>
      </c>
      <c r="C3305" s="401" t="s">
        <v>887</v>
      </c>
      <c r="D3305" s="401" t="s">
        <v>9775</v>
      </c>
      <c r="E3305" s="402"/>
      <c r="F3305" s="401"/>
      <c r="G3305" s="401" t="n">
        <v>98400</v>
      </c>
      <c r="H3305" s="401" t="s">
        <v>9809</v>
      </c>
      <c r="I3305" s="401" t="s">
        <v>82</v>
      </c>
      <c r="J3305" s="401" t="s">
        <v>6476</v>
      </c>
      <c r="K3305" s="402" t="n">
        <v>12.61</v>
      </c>
      <c r="L3305" s="401" t="s">
        <v>6405</v>
      </c>
    </row>
    <row r="3306" customFormat="false" ht="13.5" hidden="false" customHeight="false" outlineLevel="0" collapsed="false">
      <c r="A3306" s="401" t="s">
        <v>9758</v>
      </c>
      <c r="B3306" s="401" t="s">
        <v>9759</v>
      </c>
      <c r="C3306" s="401" t="s">
        <v>887</v>
      </c>
      <c r="D3306" s="401" t="s">
        <v>9775</v>
      </c>
      <c r="E3306" s="402"/>
      <c r="F3306" s="401"/>
      <c r="G3306" s="401" t="n">
        <v>98401</v>
      </c>
      <c r="H3306" s="401" t="s">
        <v>9810</v>
      </c>
      <c r="I3306" s="401" t="s">
        <v>82</v>
      </c>
      <c r="J3306" s="401" t="s">
        <v>6476</v>
      </c>
      <c r="K3306" s="402" t="n">
        <v>19.51</v>
      </c>
      <c r="L3306" s="401" t="s">
        <v>6405</v>
      </c>
    </row>
    <row r="3307" customFormat="false" ht="13.5" hidden="false" customHeight="false" outlineLevel="0" collapsed="false">
      <c r="A3307" s="401" t="s">
        <v>9758</v>
      </c>
      <c r="B3307" s="401" t="s">
        <v>9759</v>
      </c>
      <c r="C3307" s="401" t="s">
        <v>887</v>
      </c>
      <c r="D3307" s="401" t="s">
        <v>9775</v>
      </c>
      <c r="E3307" s="402"/>
      <c r="F3307" s="401"/>
      <c r="G3307" s="401" t="n">
        <v>98402</v>
      </c>
      <c r="H3307" s="401" t="s">
        <v>9811</v>
      </c>
      <c r="I3307" s="401" t="s">
        <v>82</v>
      </c>
      <c r="J3307" s="401" t="s">
        <v>6476</v>
      </c>
      <c r="K3307" s="402" t="n">
        <v>22.72</v>
      </c>
      <c r="L3307" s="401" t="s">
        <v>6405</v>
      </c>
    </row>
    <row r="3308" customFormat="false" ht="13.5" hidden="false" customHeight="false" outlineLevel="0" collapsed="false">
      <c r="A3308" s="401" t="s">
        <v>9758</v>
      </c>
      <c r="B3308" s="401" t="s">
        <v>9759</v>
      </c>
      <c r="C3308" s="401" t="s">
        <v>887</v>
      </c>
      <c r="D3308" s="401" t="s">
        <v>9775</v>
      </c>
      <c r="E3308" s="402"/>
      <c r="F3308" s="401"/>
      <c r="G3308" s="401" t="n">
        <v>100556</v>
      </c>
      <c r="H3308" s="401" t="s">
        <v>9812</v>
      </c>
      <c r="I3308" s="401" t="s">
        <v>45</v>
      </c>
      <c r="J3308" s="401" t="s">
        <v>6476</v>
      </c>
      <c r="K3308" s="402" t="n">
        <v>43.43</v>
      </c>
      <c r="L3308" s="401" t="s">
        <v>6405</v>
      </c>
    </row>
    <row r="3309" customFormat="false" ht="13.5" hidden="false" customHeight="false" outlineLevel="0" collapsed="false">
      <c r="A3309" s="401" t="s">
        <v>9758</v>
      </c>
      <c r="B3309" s="401" t="s">
        <v>9759</v>
      </c>
      <c r="C3309" s="401" t="s">
        <v>887</v>
      </c>
      <c r="D3309" s="401" t="s">
        <v>9775</v>
      </c>
      <c r="E3309" s="402"/>
      <c r="F3309" s="401"/>
      <c r="G3309" s="401" t="n">
        <v>100557</v>
      </c>
      <c r="H3309" s="401" t="s">
        <v>9813</v>
      </c>
      <c r="I3309" s="401" t="s">
        <v>45</v>
      </c>
      <c r="J3309" s="401" t="s">
        <v>6476</v>
      </c>
      <c r="K3309" s="402" t="n">
        <v>557.09</v>
      </c>
      <c r="L3309" s="401" t="s">
        <v>6405</v>
      </c>
    </row>
    <row r="3310" customFormat="false" ht="13.5" hidden="false" customHeight="false" outlineLevel="0" collapsed="false">
      <c r="A3310" s="401" t="s">
        <v>9758</v>
      </c>
      <c r="B3310" s="401" t="s">
        <v>9759</v>
      </c>
      <c r="C3310" s="401" t="s">
        <v>887</v>
      </c>
      <c r="D3310" s="401" t="s">
        <v>9775</v>
      </c>
      <c r="E3310" s="402"/>
      <c r="F3310" s="401"/>
      <c r="G3310" s="401" t="n">
        <v>100560</v>
      </c>
      <c r="H3310" s="401" t="s">
        <v>9814</v>
      </c>
      <c r="I3310" s="401" t="s">
        <v>45</v>
      </c>
      <c r="J3310" s="401" t="s">
        <v>6476</v>
      </c>
      <c r="K3310" s="402" t="n">
        <v>118.48</v>
      </c>
      <c r="L3310" s="401" t="s">
        <v>6405</v>
      </c>
    </row>
    <row r="3311" customFormat="false" ht="13.5" hidden="false" customHeight="false" outlineLevel="0" collapsed="false">
      <c r="A3311" s="401" t="s">
        <v>9758</v>
      </c>
      <c r="B3311" s="401" t="s">
        <v>9759</v>
      </c>
      <c r="C3311" s="401" t="s">
        <v>887</v>
      </c>
      <c r="D3311" s="401" t="s">
        <v>9775</v>
      </c>
      <c r="E3311" s="402"/>
      <c r="F3311" s="401"/>
      <c r="G3311" s="401" t="n">
        <v>100561</v>
      </c>
      <c r="H3311" s="401" t="s">
        <v>9815</v>
      </c>
      <c r="I3311" s="401" t="s">
        <v>45</v>
      </c>
      <c r="J3311" s="401" t="s">
        <v>6476</v>
      </c>
      <c r="K3311" s="402" t="n">
        <v>219.66</v>
      </c>
      <c r="L3311" s="401" t="s">
        <v>6405</v>
      </c>
    </row>
    <row r="3312" customFormat="false" ht="13.5" hidden="false" customHeight="false" outlineLevel="0" collapsed="false">
      <c r="A3312" s="401" t="s">
        <v>9758</v>
      </c>
      <c r="B3312" s="401" t="s">
        <v>9759</v>
      </c>
      <c r="C3312" s="401" t="s">
        <v>887</v>
      </c>
      <c r="D3312" s="401" t="s">
        <v>9775</v>
      </c>
      <c r="E3312" s="402"/>
      <c r="F3312" s="401"/>
      <c r="G3312" s="401" t="n">
        <v>100562</v>
      </c>
      <c r="H3312" s="401" t="s">
        <v>9816</v>
      </c>
      <c r="I3312" s="401" t="s">
        <v>45</v>
      </c>
      <c r="J3312" s="401" t="s">
        <v>6476</v>
      </c>
      <c r="K3312" s="402" t="n">
        <v>342.35</v>
      </c>
      <c r="L3312" s="401" t="s">
        <v>6405</v>
      </c>
    </row>
    <row r="3313" customFormat="false" ht="13.5" hidden="false" customHeight="false" outlineLevel="0" collapsed="false">
      <c r="A3313" s="401" t="s">
        <v>9758</v>
      </c>
      <c r="B3313" s="401" t="s">
        <v>9759</v>
      </c>
      <c r="C3313" s="401" t="s">
        <v>887</v>
      </c>
      <c r="D3313" s="401" t="s">
        <v>9775</v>
      </c>
      <c r="E3313" s="402"/>
      <c r="F3313" s="401"/>
      <c r="G3313" s="401" t="n">
        <v>100563</v>
      </c>
      <c r="H3313" s="401" t="s">
        <v>9817</v>
      </c>
      <c r="I3313" s="401" t="s">
        <v>45</v>
      </c>
      <c r="J3313" s="401" t="s">
        <v>6476</v>
      </c>
      <c r="K3313" s="402" t="n">
        <v>495.55</v>
      </c>
      <c r="L3313" s="401" t="s">
        <v>6405</v>
      </c>
    </row>
    <row r="3314" customFormat="false" ht="13.5" hidden="false" customHeight="false" outlineLevel="0" collapsed="false">
      <c r="A3314" s="401" t="s">
        <v>9758</v>
      </c>
      <c r="B3314" s="401" t="s">
        <v>9759</v>
      </c>
      <c r="C3314" s="401" t="s">
        <v>887</v>
      </c>
      <c r="D3314" s="401" t="s">
        <v>9775</v>
      </c>
      <c r="E3314" s="402"/>
      <c r="F3314" s="401"/>
      <c r="G3314" s="401" t="n">
        <v>101795</v>
      </c>
      <c r="H3314" s="401" t="s">
        <v>9818</v>
      </c>
      <c r="I3314" s="401" t="s">
        <v>45</v>
      </c>
      <c r="J3314" s="401" t="s">
        <v>6404</v>
      </c>
      <c r="K3314" s="402" t="n">
        <v>577.34</v>
      </c>
      <c r="L3314" s="401" t="s">
        <v>6405</v>
      </c>
    </row>
    <row r="3315" customFormat="false" ht="13.5" hidden="false" customHeight="false" outlineLevel="0" collapsed="false">
      <c r="A3315" s="401" t="s">
        <v>9758</v>
      </c>
      <c r="B3315" s="401" t="s">
        <v>9759</v>
      </c>
      <c r="C3315" s="401" t="s">
        <v>887</v>
      </c>
      <c r="D3315" s="401" t="s">
        <v>9775</v>
      </c>
      <c r="E3315" s="402"/>
      <c r="F3315" s="401"/>
      <c r="G3315" s="401" t="n">
        <v>101798</v>
      </c>
      <c r="H3315" s="401" t="s">
        <v>9819</v>
      </c>
      <c r="I3315" s="401" t="s">
        <v>45</v>
      </c>
      <c r="J3315" s="401" t="s">
        <v>6404</v>
      </c>
      <c r="K3315" s="402" t="n">
        <v>376.51</v>
      </c>
      <c r="L3315" s="401" t="s">
        <v>6405</v>
      </c>
    </row>
    <row r="3316" customFormat="false" ht="13.5" hidden="false" customHeight="false" outlineLevel="0" collapsed="false">
      <c r="A3316" s="401" t="s">
        <v>9758</v>
      </c>
      <c r="B3316" s="401" t="s">
        <v>9759</v>
      </c>
      <c r="C3316" s="401" t="s">
        <v>887</v>
      </c>
      <c r="D3316" s="401" t="s">
        <v>9775</v>
      </c>
      <c r="E3316" s="402"/>
      <c r="F3316" s="401"/>
      <c r="G3316" s="401" t="n">
        <v>101799</v>
      </c>
      <c r="H3316" s="401" t="s">
        <v>9820</v>
      </c>
      <c r="I3316" s="401" t="s">
        <v>45</v>
      </c>
      <c r="J3316" s="401" t="s">
        <v>6404</v>
      </c>
      <c r="K3316" s="402" t="n">
        <v>915.8</v>
      </c>
      <c r="L3316" s="401" t="s">
        <v>6405</v>
      </c>
    </row>
    <row r="3317" customFormat="false" ht="13.5" hidden="false" customHeight="false" outlineLevel="0" collapsed="false">
      <c r="A3317" s="401" t="s">
        <v>9758</v>
      </c>
      <c r="B3317" s="401" t="s">
        <v>9759</v>
      </c>
      <c r="C3317" s="401" t="s">
        <v>9821</v>
      </c>
      <c r="D3317" s="401" t="s">
        <v>9822</v>
      </c>
      <c r="E3317" s="402"/>
      <c r="F3317" s="401"/>
      <c r="G3317" s="401" t="n">
        <v>98397</v>
      </c>
      <c r="H3317" s="401" t="s">
        <v>9823</v>
      </c>
      <c r="I3317" s="401" t="s">
        <v>99</v>
      </c>
      <c r="J3317" s="401" t="s">
        <v>6476</v>
      </c>
      <c r="K3317" s="402" t="n">
        <v>12.77</v>
      </c>
      <c r="L3317" s="401" t="s">
        <v>6405</v>
      </c>
    </row>
    <row r="3318" customFormat="false" ht="13.5" hidden="false" customHeight="false" outlineLevel="0" collapsed="false">
      <c r="A3318" s="401" t="s">
        <v>9758</v>
      </c>
      <c r="B3318" s="401" t="s">
        <v>9759</v>
      </c>
      <c r="C3318" s="401" t="s">
        <v>9821</v>
      </c>
      <c r="D3318" s="401" t="s">
        <v>9822</v>
      </c>
      <c r="E3318" s="402"/>
      <c r="F3318" s="401"/>
      <c r="G3318" s="401" t="n">
        <v>103244</v>
      </c>
      <c r="H3318" s="401" t="s">
        <v>9824</v>
      </c>
      <c r="I3318" s="401" t="s">
        <v>45</v>
      </c>
      <c r="J3318" s="401" t="s">
        <v>6404</v>
      </c>
      <c r="K3318" s="402" t="n">
        <v>2226.53</v>
      </c>
      <c r="L3318" s="401" t="s">
        <v>6405</v>
      </c>
    </row>
    <row r="3319" customFormat="false" ht="13.5" hidden="false" customHeight="false" outlineLevel="0" collapsed="false">
      <c r="A3319" s="401" t="s">
        <v>9758</v>
      </c>
      <c r="B3319" s="401" t="s">
        <v>9759</v>
      </c>
      <c r="C3319" s="401" t="s">
        <v>9821</v>
      </c>
      <c r="D3319" s="401" t="s">
        <v>9822</v>
      </c>
      <c r="E3319" s="402"/>
      <c r="F3319" s="401"/>
      <c r="G3319" s="401" t="n">
        <v>103245</v>
      </c>
      <c r="H3319" s="401" t="s">
        <v>9825</v>
      </c>
      <c r="I3319" s="401" t="s">
        <v>45</v>
      </c>
      <c r="J3319" s="401" t="s">
        <v>6404</v>
      </c>
      <c r="K3319" s="402" t="n">
        <v>1762.75</v>
      </c>
      <c r="L3319" s="401" t="s">
        <v>6405</v>
      </c>
    </row>
    <row r="3320" customFormat="false" ht="13.5" hidden="false" customHeight="false" outlineLevel="0" collapsed="false">
      <c r="A3320" s="401" t="s">
        <v>9758</v>
      </c>
      <c r="B3320" s="401" t="s">
        <v>9759</v>
      </c>
      <c r="C3320" s="401" t="s">
        <v>9821</v>
      </c>
      <c r="D3320" s="401" t="s">
        <v>9822</v>
      </c>
      <c r="E3320" s="402"/>
      <c r="F3320" s="401"/>
      <c r="G3320" s="401" t="n">
        <v>103246</v>
      </c>
      <c r="H3320" s="401" t="s">
        <v>9826</v>
      </c>
      <c r="I3320" s="401" t="s">
        <v>45</v>
      </c>
      <c r="J3320" s="401" t="s">
        <v>6404</v>
      </c>
      <c r="K3320" s="402" t="n">
        <v>1919.59</v>
      </c>
      <c r="L3320" s="401" t="s">
        <v>6405</v>
      </c>
    </row>
    <row r="3321" customFormat="false" ht="13.5" hidden="false" customHeight="false" outlineLevel="0" collapsed="false">
      <c r="A3321" s="401" t="s">
        <v>9758</v>
      </c>
      <c r="B3321" s="401" t="s">
        <v>9759</v>
      </c>
      <c r="C3321" s="401" t="s">
        <v>9821</v>
      </c>
      <c r="D3321" s="401" t="s">
        <v>9822</v>
      </c>
      <c r="E3321" s="402"/>
      <c r="F3321" s="401"/>
      <c r="G3321" s="401" t="n">
        <v>103247</v>
      </c>
      <c r="H3321" s="401" t="s">
        <v>9827</v>
      </c>
      <c r="I3321" s="401" t="s">
        <v>45</v>
      </c>
      <c r="J3321" s="401" t="s">
        <v>6404</v>
      </c>
      <c r="K3321" s="402" t="n">
        <v>2467.75</v>
      </c>
      <c r="L3321" s="401" t="s">
        <v>6405</v>
      </c>
    </row>
    <row r="3322" customFormat="false" ht="13.5" hidden="false" customHeight="false" outlineLevel="0" collapsed="false">
      <c r="A3322" s="401" t="s">
        <v>9758</v>
      </c>
      <c r="B3322" s="401" t="s">
        <v>9759</v>
      </c>
      <c r="C3322" s="401" t="s">
        <v>9821</v>
      </c>
      <c r="D3322" s="401" t="s">
        <v>9822</v>
      </c>
      <c r="E3322" s="402"/>
      <c r="F3322" s="401"/>
      <c r="G3322" s="401" t="n">
        <v>103248</v>
      </c>
      <c r="H3322" s="401" t="s">
        <v>9828</v>
      </c>
      <c r="I3322" s="401" t="s">
        <v>45</v>
      </c>
      <c r="J3322" s="401" t="s">
        <v>6404</v>
      </c>
      <c r="K3322" s="402" t="n">
        <v>2022.29</v>
      </c>
      <c r="L3322" s="401" t="s">
        <v>6405</v>
      </c>
    </row>
    <row r="3323" customFormat="false" ht="13.5" hidden="false" customHeight="false" outlineLevel="0" collapsed="false">
      <c r="A3323" s="401" t="s">
        <v>9758</v>
      </c>
      <c r="B3323" s="401" t="s">
        <v>9759</v>
      </c>
      <c r="C3323" s="401" t="s">
        <v>9821</v>
      </c>
      <c r="D3323" s="401" t="s">
        <v>9822</v>
      </c>
      <c r="E3323" s="402"/>
      <c r="F3323" s="401"/>
      <c r="G3323" s="401" t="n">
        <v>103249</v>
      </c>
      <c r="H3323" s="401" t="s">
        <v>9829</v>
      </c>
      <c r="I3323" s="401" t="s">
        <v>45</v>
      </c>
      <c r="J3323" s="401" t="s">
        <v>6404</v>
      </c>
      <c r="K3323" s="402" t="n">
        <v>2170.31</v>
      </c>
      <c r="L3323" s="401" t="s">
        <v>6405</v>
      </c>
    </row>
    <row r="3324" customFormat="false" ht="13.5" hidden="false" customHeight="false" outlineLevel="0" collapsed="false">
      <c r="A3324" s="401" t="s">
        <v>9758</v>
      </c>
      <c r="B3324" s="401" t="s">
        <v>9759</v>
      </c>
      <c r="C3324" s="401" t="s">
        <v>9821</v>
      </c>
      <c r="D3324" s="401" t="s">
        <v>9822</v>
      </c>
      <c r="E3324" s="402"/>
      <c r="F3324" s="401"/>
      <c r="G3324" s="401" t="n">
        <v>103250</v>
      </c>
      <c r="H3324" s="401" t="s">
        <v>9830</v>
      </c>
      <c r="I3324" s="401" t="s">
        <v>45</v>
      </c>
      <c r="J3324" s="401" t="s">
        <v>6404</v>
      </c>
      <c r="K3324" s="402" t="n">
        <v>3570.13</v>
      </c>
      <c r="L3324" s="401" t="s">
        <v>6405</v>
      </c>
    </row>
    <row r="3325" customFormat="false" ht="13.5" hidden="false" customHeight="false" outlineLevel="0" collapsed="false">
      <c r="A3325" s="401" t="s">
        <v>9758</v>
      </c>
      <c r="B3325" s="401" t="s">
        <v>9759</v>
      </c>
      <c r="C3325" s="401" t="s">
        <v>9821</v>
      </c>
      <c r="D3325" s="401" t="s">
        <v>9822</v>
      </c>
      <c r="E3325" s="402"/>
      <c r="F3325" s="401"/>
      <c r="G3325" s="401" t="n">
        <v>103251</v>
      </c>
      <c r="H3325" s="401" t="s">
        <v>9831</v>
      </c>
      <c r="I3325" s="401" t="s">
        <v>45</v>
      </c>
      <c r="J3325" s="401" t="s">
        <v>6404</v>
      </c>
      <c r="K3325" s="402" t="n">
        <v>2826.13</v>
      </c>
      <c r="L3325" s="401" t="s">
        <v>6405</v>
      </c>
    </row>
    <row r="3326" customFormat="false" ht="13.5" hidden="false" customHeight="false" outlineLevel="0" collapsed="false">
      <c r="A3326" s="401" t="s">
        <v>9758</v>
      </c>
      <c r="B3326" s="401" t="s">
        <v>9759</v>
      </c>
      <c r="C3326" s="401" t="s">
        <v>9821</v>
      </c>
      <c r="D3326" s="401" t="s">
        <v>9822</v>
      </c>
      <c r="E3326" s="402"/>
      <c r="F3326" s="401"/>
      <c r="G3326" s="401" t="n">
        <v>103252</v>
      </c>
      <c r="H3326" s="401" t="s">
        <v>9832</v>
      </c>
      <c r="I3326" s="401" t="s">
        <v>45</v>
      </c>
      <c r="J3326" s="401" t="s">
        <v>6404</v>
      </c>
      <c r="K3326" s="402" t="n">
        <v>3126.16</v>
      </c>
      <c r="L3326" s="401" t="s">
        <v>6405</v>
      </c>
    </row>
    <row r="3327" customFormat="false" ht="13.5" hidden="false" customHeight="false" outlineLevel="0" collapsed="false">
      <c r="A3327" s="401" t="s">
        <v>9758</v>
      </c>
      <c r="B3327" s="401" t="s">
        <v>9759</v>
      </c>
      <c r="C3327" s="401" t="s">
        <v>9821</v>
      </c>
      <c r="D3327" s="401" t="s">
        <v>9822</v>
      </c>
      <c r="E3327" s="402"/>
      <c r="F3327" s="401"/>
      <c r="G3327" s="401" t="n">
        <v>103253</v>
      </c>
      <c r="H3327" s="401" t="s">
        <v>9833</v>
      </c>
      <c r="I3327" s="401" t="s">
        <v>45</v>
      </c>
      <c r="J3327" s="401" t="s">
        <v>6404</v>
      </c>
      <c r="K3327" s="402" t="n">
        <v>4855.27</v>
      </c>
      <c r="L3327" s="401" t="s">
        <v>6405</v>
      </c>
    </row>
    <row r="3328" customFormat="false" ht="13.5" hidden="false" customHeight="false" outlineLevel="0" collapsed="false">
      <c r="A3328" s="401" t="s">
        <v>9758</v>
      </c>
      <c r="B3328" s="401" t="s">
        <v>9759</v>
      </c>
      <c r="C3328" s="401" t="s">
        <v>9821</v>
      </c>
      <c r="D3328" s="401" t="s">
        <v>9822</v>
      </c>
      <c r="E3328" s="402"/>
      <c r="F3328" s="401"/>
      <c r="G3328" s="401" t="n">
        <v>103254</v>
      </c>
      <c r="H3328" s="401" t="s">
        <v>9834</v>
      </c>
      <c r="I3328" s="401" t="s">
        <v>45</v>
      </c>
      <c r="J3328" s="401" t="s">
        <v>6404</v>
      </c>
      <c r="K3328" s="402" t="n">
        <v>3638.91</v>
      </c>
      <c r="L3328" s="401" t="s">
        <v>6405</v>
      </c>
    </row>
    <row r="3329" customFormat="false" ht="13.5" hidden="false" customHeight="false" outlineLevel="0" collapsed="false">
      <c r="A3329" s="401" t="s">
        <v>9758</v>
      </c>
      <c r="B3329" s="401" t="s">
        <v>9759</v>
      </c>
      <c r="C3329" s="401" t="s">
        <v>9821</v>
      </c>
      <c r="D3329" s="401" t="s">
        <v>9822</v>
      </c>
      <c r="E3329" s="402"/>
      <c r="F3329" s="401"/>
      <c r="G3329" s="401" t="n">
        <v>103255</v>
      </c>
      <c r="H3329" s="401" t="s">
        <v>9835</v>
      </c>
      <c r="I3329" s="401" t="s">
        <v>45</v>
      </c>
      <c r="J3329" s="401" t="s">
        <v>6404</v>
      </c>
      <c r="K3329" s="402" t="n">
        <v>4068.07</v>
      </c>
      <c r="L3329" s="401" t="s">
        <v>6405</v>
      </c>
    </row>
    <row r="3330" customFormat="false" ht="13.5" hidden="false" customHeight="false" outlineLevel="0" collapsed="false">
      <c r="A3330" s="401" t="s">
        <v>9758</v>
      </c>
      <c r="B3330" s="401" t="s">
        <v>9759</v>
      </c>
      <c r="C3330" s="401" t="s">
        <v>9821</v>
      </c>
      <c r="D3330" s="401" t="s">
        <v>9822</v>
      </c>
      <c r="E3330" s="402"/>
      <c r="F3330" s="401"/>
      <c r="G3330" s="401" t="n">
        <v>103256</v>
      </c>
      <c r="H3330" s="401" t="s">
        <v>9836</v>
      </c>
      <c r="I3330" s="401" t="s">
        <v>45</v>
      </c>
      <c r="J3330" s="401" t="s">
        <v>6404</v>
      </c>
      <c r="K3330" s="402" t="n">
        <v>8982.7</v>
      </c>
      <c r="L3330" s="401" t="s">
        <v>6405</v>
      </c>
    </row>
    <row r="3331" customFormat="false" ht="13.5" hidden="false" customHeight="false" outlineLevel="0" collapsed="false">
      <c r="A3331" s="401" t="s">
        <v>9758</v>
      </c>
      <c r="B3331" s="401" t="s">
        <v>9759</v>
      </c>
      <c r="C3331" s="401" t="s">
        <v>9821</v>
      </c>
      <c r="D3331" s="401" t="s">
        <v>9822</v>
      </c>
      <c r="E3331" s="402"/>
      <c r="F3331" s="401"/>
      <c r="G3331" s="401" t="n">
        <v>103257</v>
      </c>
      <c r="H3331" s="401" t="s">
        <v>9837</v>
      </c>
      <c r="I3331" s="401" t="s">
        <v>45</v>
      </c>
      <c r="J3331" s="401" t="s">
        <v>6404</v>
      </c>
      <c r="K3331" s="402" t="n">
        <v>5143.26</v>
      </c>
      <c r="L3331" s="401" t="s">
        <v>6405</v>
      </c>
    </row>
    <row r="3332" customFormat="false" ht="13.5" hidden="false" customHeight="false" outlineLevel="0" collapsed="false">
      <c r="A3332" s="401" t="s">
        <v>9758</v>
      </c>
      <c r="B3332" s="401" t="s">
        <v>9759</v>
      </c>
      <c r="C3332" s="401" t="s">
        <v>9821</v>
      </c>
      <c r="D3332" s="401" t="s">
        <v>9822</v>
      </c>
      <c r="E3332" s="402"/>
      <c r="F3332" s="401"/>
      <c r="G3332" s="401" t="n">
        <v>103258</v>
      </c>
      <c r="H3332" s="401" t="s">
        <v>9838</v>
      </c>
      <c r="I3332" s="401" t="s">
        <v>45</v>
      </c>
      <c r="J3332" s="401" t="s">
        <v>6404</v>
      </c>
      <c r="K3332" s="402" t="n">
        <v>10039.44</v>
      </c>
      <c r="L3332" s="401" t="s">
        <v>6405</v>
      </c>
    </row>
    <row r="3333" customFormat="false" ht="13.5" hidden="false" customHeight="false" outlineLevel="0" collapsed="false">
      <c r="A3333" s="401" t="s">
        <v>9758</v>
      </c>
      <c r="B3333" s="401" t="s">
        <v>9759</v>
      </c>
      <c r="C3333" s="401" t="s">
        <v>9821</v>
      </c>
      <c r="D3333" s="401" t="s">
        <v>9822</v>
      </c>
      <c r="E3333" s="402"/>
      <c r="F3333" s="401"/>
      <c r="G3333" s="401" t="n">
        <v>103259</v>
      </c>
      <c r="H3333" s="401" t="s">
        <v>9839</v>
      </c>
      <c r="I3333" s="401" t="s">
        <v>45</v>
      </c>
      <c r="J3333" s="401" t="s">
        <v>6404</v>
      </c>
      <c r="K3333" s="402" t="n">
        <v>5421.15</v>
      </c>
      <c r="L3333" s="401" t="s">
        <v>6405</v>
      </c>
    </row>
    <row r="3334" customFormat="false" ht="13.5" hidden="false" customHeight="false" outlineLevel="0" collapsed="false">
      <c r="A3334" s="401" t="s">
        <v>9758</v>
      </c>
      <c r="B3334" s="401" t="s">
        <v>9759</v>
      </c>
      <c r="C3334" s="401" t="s">
        <v>9821</v>
      </c>
      <c r="D3334" s="401" t="s">
        <v>9822</v>
      </c>
      <c r="E3334" s="402"/>
      <c r="F3334" s="401"/>
      <c r="G3334" s="401" t="n">
        <v>103260</v>
      </c>
      <c r="H3334" s="401" t="s">
        <v>9840</v>
      </c>
      <c r="I3334" s="401" t="s">
        <v>45</v>
      </c>
      <c r="J3334" s="401" t="s">
        <v>6404</v>
      </c>
      <c r="K3334" s="402" t="n">
        <v>5568.12</v>
      </c>
      <c r="L3334" s="401" t="s">
        <v>6405</v>
      </c>
    </row>
    <row r="3335" customFormat="false" ht="13.5" hidden="false" customHeight="false" outlineLevel="0" collapsed="false">
      <c r="A3335" s="401" t="s">
        <v>9758</v>
      </c>
      <c r="B3335" s="401" t="s">
        <v>9759</v>
      </c>
      <c r="C3335" s="401" t="s">
        <v>9821</v>
      </c>
      <c r="D3335" s="401" t="s">
        <v>9822</v>
      </c>
      <c r="E3335" s="402"/>
      <c r="F3335" s="401"/>
      <c r="G3335" s="401" t="n">
        <v>103261</v>
      </c>
      <c r="H3335" s="401" t="s">
        <v>9841</v>
      </c>
      <c r="I3335" s="401" t="s">
        <v>45</v>
      </c>
      <c r="J3335" s="401" t="s">
        <v>6404</v>
      </c>
      <c r="K3335" s="402" t="n">
        <v>11322.09</v>
      </c>
      <c r="L3335" s="401" t="s">
        <v>6405</v>
      </c>
    </row>
    <row r="3336" customFormat="false" ht="13.5" hidden="false" customHeight="false" outlineLevel="0" collapsed="false">
      <c r="A3336" s="401" t="s">
        <v>9758</v>
      </c>
      <c r="B3336" s="401" t="s">
        <v>9759</v>
      </c>
      <c r="C3336" s="401" t="s">
        <v>9821</v>
      </c>
      <c r="D3336" s="401" t="s">
        <v>9822</v>
      </c>
      <c r="E3336" s="402"/>
      <c r="F3336" s="401"/>
      <c r="G3336" s="401" t="n">
        <v>103262</v>
      </c>
      <c r="H3336" s="401" t="s">
        <v>9842</v>
      </c>
      <c r="I3336" s="401" t="s">
        <v>45</v>
      </c>
      <c r="J3336" s="401" t="s">
        <v>6404</v>
      </c>
      <c r="K3336" s="402" t="n">
        <v>7114.21</v>
      </c>
      <c r="L3336" s="401" t="s">
        <v>6405</v>
      </c>
    </row>
    <row r="3337" customFormat="false" ht="13.5" hidden="false" customHeight="false" outlineLevel="0" collapsed="false">
      <c r="A3337" s="401" t="s">
        <v>9758</v>
      </c>
      <c r="B3337" s="401" t="s">
        <v>9759</v>
      </c>
      <c r="C3337" s="401" t="s">
        <v>9821</v>
      </c>
      <c r="D3337" s="401" t="s">
        <v>9822</v>
      </c>
      <c r="E3337" s="402"/>
      <c r="F3337" s="401"/>
      <c r="G3337" s="401" t="n">
        <v>103263</v>
      </c>
      <c r="H3337" s="401" t="s">
        <v>9843</v>
      </c>
      <c r="I3337" s="401" t="s">
        <v>45</v>
      </c>
      <c r="J3337" s="401" t="s">
        <v>6404</v>
      </c>
      <c r="K3337" s="402" t="n">
        <v>15656.54</v>
      </c>
      <c r="L3337" s="401" t="s">
        <v>6405</v>
      </c>
    </row>
    <row r="3338" customFormat="false" ht="13.5" hidden="false" customHeight="false" outlineLevel="0" collapsed="false">
      <c r="A3338" s="401" t="s">
        <v>9758</v>
      </c>
      <c r="B3338" s="401" t="s">
        <v>9759</v>
      </c>
      <c r="C3338" s="401" t="s">
        <v>9821</v>
      </c>
      <c r="D3338" s="401" t="s">
        <v>9822</v>
      </c>
      <c r="E3338" s="402"/>
      <c r="F3338" s="401"/>
      <c r="G3338" s="401" t="n">
        <v>103264</v>
      </c>
      <c r="H3338" s="401" t="s">
        <v>9844</v>
      </c>
      <c r="I3338" s="401" t="s">
        <v>45</v>
      </c>
      <c r="J3338" s="401" t="s">
        <v>6404</v>
      </c>
      <c r="K3338" s="402" t="n">
        <v>8767.03</v>
      </c>
      <c r="L3338" s="401" t="s">
        <v>6405</v>
      </c>
    </row>
    <row r="3339" customFormat="false" ht="13.5" hidden="false" customHeight="false" outlineLevel="0" collapsed="false">
      <c r="A3339" s="401" t="s">
        <v>9758</v>
      </c>
      <c r="B3339" s="401" t="s">
        <v>9759</v>
      </c>
      <c r="C3339" s="401" t="s">
        <v>9821</v>
      </c>
      <c r="D3339" s="401" t="s">
        <v>9822</v>
      </c>
      <c r="E3339" s="402"/>
      <c r="F3339" s="401"/>
      <c r="G3339" s="401" t="n">
        <v>103265</v>
      </c>
      <c r="H3339" s="401" t="s">
        <v>9845</v>
      </c>
      <c r="I3339" s="401" t="s">
        <v>45</v>
      </c>
      <c r="J3339" s="401" t="s">
        <v>6404</v>
      </c>
      <c r="K3339" s="402" t="n">
        <v>18881.38</v>
      </c>
      <c r="L3339" s="401" t="s">
        <v>6405</v>
      </c>
    </row>
    <row r="3340" customFormat="false" ht="13.5" hidden="false" customHeight="false" outlineLevel="0" collapsed="false">
      <c r="A3340" s="401" t="s">
        <v>9758</v>
      </c>
      <c r="B3340" s="401" t="s">
        <v>9759</v>
      </c>
      <c r="C3340" s="401" t="s">
        <v>9821</v>
      </c>
      <c r="D3340" s="401" t="s">
        <v>9822</v>
      </c>
      <c r="E3340" s="402"/>
      <c r="F3340" s="401"/>
      <c r="G3340" s="401" t="n">
        <v>103266</v>
      </c>
      <c r="H3340" s="401" t="s">
        <v>9846</v>
      </c>
      <c r="I3340" s="401" t="s">
        <v>45</v>
      </c>
      <c r="J3340" s="401" t="s">
        <v>6404</v>
      </c>
      <c r="K3340" s="402" t="n">
        <v>9794.7</v>
      </c>
      <c r="L3340" s="401" t="s">
        <v>6405</v>
      </c>
    </row>
    <row r="3341" customFormat="false" ht="13.5" hidden="false" customHeight="false" outlineLevel="0" collapsed="false">
      <c r="A3341" s="401" t="s">
        <v>9758</v>
      </c>
      <c r="B3341" s="401" t="s">
        <v>9759</v>
      </c>
      <c r="C3341" s="401" t="s">
        <v>9821</v>
      </c>
      <c r="D3341" s="401" t="s">
        <v>9822</v>
      </c>
      <c r="E3341" s="402"/>
      <c r="F3341" s="401"/>
      <c r="G3341" s="401" t="n">
        <v>103267</v>
      </c>
      <c r="H3341" s="401" t="s">
        <v>9847</v>
      </c>
      <c r="I3341" s="401" t="s">
        <v>45</v>
      </c>
      <c r="J3341" s="401" t="s">
        <v>6404</v>
      </c>
      <c r="K3341" s="402" t="n">
        <v>5620.04</v>
      </c>
      <c r="L3341" s="401" t="s">
        <v>6405</v>
      </c>
    </row>
    <row r="3342" customFormat="false" ht="13.5" hidden="false" customHeight="false" outlineLevel="0" collapsed="false">
      <c r="A3342" s="401" t="s">
        <v>9758</v>
      </c>
      <c r="B3342" s="401" t="s">
        <v>9759</v>
      </c>
      <c r="C3342" s="401" t="s">
        <v>9821</v>
      </c>
      <c r="D3342" s="401" t="s">
        <v>9822</v>
      </c>
      <c r="E3342" s="402"/>
      <c r="F3342" s="401"/>
      <c r="G3342" s="401" t="n">
        <v>103268</v>
      </c>
      <c r="H3342" s="401" t="s">
        <v>9848</v>
      </c>
      <c r="I3342" s="401" t="s">
        <v>45</v>
      </c>
      <c r="J3342" s="401" t="s">
        <v>6404</v>
      </c>
      <c r="K3342" s="402" t="n">
        <v>6666.82</v>
      </c>
      <c r="L3342" s="401" t="s">
        <v>6405</v>
      </c>
    </row>
    <row r="3343" customFormat="false" ht="13.5" hidden="false" customHeight="false" outlineLevel="0" collapsed="false">
      <c r="A3343" s="401" t="s">
        <v>9758</v>
      </c>
      <c r="B3343" s="401" t="s">
        <v>9759</v>
      </c>
      <c r="C3343" s="401" t="s">
        <v>9821</v>
      </c>
      <c r="D3343" s="401" t="s">
        <v>9822</v>
      </c>
      <c r="E3343" s="402"/>
      <c r="F3343" s="401"/>
      <c r="G3343" s="401" t="n">
        <v>103269</v>
      </c>
      <c r="H3343" s="401" t="s">
        <v>9849</v>
      </c>
      <c r="I3343" s="401" t="s">
        <v>45</v>
      </c>
      <c r="J3343" s="401" t="s">
        <v>6404</v>
      </c>
      <c r="K3343" s="402" t="n">
        <v>6902.1</v>
      </c>
      <c r="L3343" s="401" t="s">
        <v>6405</v>
      </c>
    </row>
    <row r="3344" customFormat="false" ht="13.5" hidden="false" customHeight="false" outlineLevel="0" collapsed="false">
      <c r="A3344" s="401" t="s">
        <v>9758</v>
      </c>
      <c r="B3344" s="401" t="s">
        <v>9759</v>
      </c>
      <c r="C3344" s="401" t="s">
        <v>9821</v>
      </c>
      <c r="D3344" s="401" t="s">
        <v>9822</v>
      </c>
      <c r="E3344" s="402"/>
      <c r="F3344" s="401"/>
      <c r="G3344" s="401" t="n">
        <v>103270</v>
      </c>
      <c r="H3344" s="401" t="s">
        <v>9850</v>
      </c>
      <c r="I3344" s="401" t="s">
        <v>45</v>
      </c>
      <c r="J3344" s="401" t="s">
        <v>6404</v>
      </c>
      <c r="K3344" s="402" t="n">
        <v>7163.6</v>
      </c>
      <c r="L3344" s="401" t="s">
        <v>6405</v>
      </c>
    </row>
    <row r="3345" customFormat="false" ht="13.5" hidden="false" customHeight="false" outlineLevel="0" collapsed="false">
      <c r="A3345" s="401" t="s">
        <v>9758</v>
      </c>
      <c r="B3345" s="401" t="s">
        <v>9759</v>
      </c>
      <c r="C3345" s="401" t="s">
        <v>9821</v>
      </c>
      <c r="D3345" s="401" t="s">
        <v>9822</v>
      </c>
      <c r="E3345" s="402"/>
      <c r="F3345" s="401"/>
      <c r="G3345" s="401" t="n">
        <v>103271</v>
      </c>
      <c r="H3345" s="401" t="s">
        <v>9851</v>
      </c>
      <c r="I3345" s="401" t="s">
        <v>45</v>
      </c>
      <c r="J3345" s="401" t="s">
        <v>6404</v>
      </c>
      <c r="K3345" s="402" t="n">
        <v>10139.17</v>
      </c>
      <c r="L3345" s="401" t="s">
        <v>6405</v>
      </c>
    </row>
    <row r="3346" customFormat="false" ht="13.5" hidden="false" customHeight="false" outlineLevel="0" collapsed="false">
      <c r="A3346" s="401" t="s">
        <v>9758</v>
      </c>
      <c r="B3346" s="401" t="s">
        <v>9759</v>
      </c>
      <c r="C3346" s="401" t="s">
        <v>9821</v>
      </c>
      <c r="D3346" s="401" t="s">
        <v>9822</v>
      </c>
      <c r="E3346" s="402"/>
      <c r="F3346" s="401"/>
      <c r="G3346" s="401" t="n">
        <v>103272</v>
      </c>
      <c r="H3346" s="401" t="s">
        <v>9852</v>
      </c>
      <c r="I3346" s="401" t="s">
        <v>45</v>
      </c>
      <c r="J3346" s="401" t="s">
        <v>6404</v>
      </c>
      <c r="K3346" s="402" t="n">
        <v>10471.72</v>
      </c>
      <c r="L3346" s="401" t="s">
        <v>6405</v>
      </c>
    </row>
    <row r="3347" customFormat="false" ht="13.5" hidden="false" customHeight="false" outlineLevel="0" collapsed="false">
      <c r="A3347" s="401" t="s">
        <v>9758</v>
      </c>
      <c r="B3347" s="401" t="s">
        <v>9759</v>
      </c>
      <c r="C3347" s="401" t="s">
        <v>9821</v>
      </c>
      <c r="D3347" s="401" t="s">
        <v>9822</v>
      </c>
      <c r="E3347" s="402"/>
      <c r="F3347" s="401"/>
      <c r="G3347" s="401" t="n">
        <v>103273</v>
      </c>
      <c r="H3347" s="401" t="s">
        <v>9853</v>
      </c>
      <c r="I3347" s="401" t="s">
        <v>45</v>
      </c>
      <c r="J3347" s="401" t="s">
        <v>6404</v>
      </c>
      <c r="K3347" s="402" t="n">
        <v>10715.47</v>
      </c>
      <c r="L3347" s="401" t="s">
        <v>6405</v>
      </c>
    </row>
    <row r="3348" customFormat="false" ht="13.5" hidden="false" customHeight="false" outlineLevel="0" collapsed="false">
      <c r="A3348" s="401" t="s">
        <v>9758</v>
      </c>
      <c r="B3348" s="401" t="s">
        <v>9759</v>
      </c>
      <c r="C3348" s="401" t="s">
        <v>9821</v>
      </c>
      <c r="D3348" s="401" t="s">
        <v>9822</v>
      </c>
      <c r="E3348" s="402"/>
      <c r="F3348" s="401"/>
      <c r="G3348" s="401" t="n">
        <v>103274</v>
      </c>
      <c r="H3348" s="401" t="s">
        <v>9854</v>
      </c>
      <c r="I3348" s="401" t="s">
        <v>45</v>
      </c>
      <c r="J3348" s="401" t="s">
        <v>6404</v>
      </c>
      <c r="K3348" s="402" t="n">
        <v>12279.47</v>
      </c>
      <c r="L3348" s="401" t="s">
        <v>6405</v>
      </c>
    </row>
    <row r="3349" customFormat="false" ht="13.5" hidden="false" customHeight="false" outlineLevel="0" collapsed="false">
      <c r="A3349" s="401" t="s">
        <v>9758</v>
      </c>
      <c r="B3349" s="401" t="s">
        <v>9759</v>
      </c>
      <c r="C3349" s="401" t="s">
        <v>9821</v>
      </c>
      <c r="D3349" s="401" t="s">
        <v>9822</v>
      </c>
      <c r="E3349" s="402"/>
      <c r="F3349" s="401"/>
      <c r="G3349" s="401" t="n">
        <v>103275</v>
      </c>
      <c r="H3349" s="401" t="s">
        <v>9855</v>
      </c>
      <c r="I3349" s="401" t="s">
        <v>45</v>
      </c>
      <c r="J3349" s="401" t="s">
        <v>6404</v>
      </c>
      <c r="K3349" s="402" t="n">
        <v>12215.62</v>
      </c>
      <c r="L3349" s="401" t="s">
        <v>6405</v>
      </c>
    </row>
    <row r="3350" customFormat="false" ht="13.5" hidden="false" customHeight="false" outlineLevel="0" collapsed="false">
      <c r="A3350" s="401" t="s">
        <v>9758</v>
      </c>
      <c r="B3350" s="401" t="s">
        <v>9759</v>
      </c>
      <c r="C3350" s="401" t="s">
        <v>9821</v>
      </c>
      <c r="D3350" s="401" t="s">
        <v>9822</v>
      </c>
      <c r="E3350" s="402"/>
      <c r="F3350" s="401"/>
      <c r="G3350" s="401" t="n">
        <v>103276</v>
      </c>
      <c r="H3350" s="401" t="s">
        <v>9856</v>
      </c>
      <c r="I3350" s="401" t="s">
        <v>45</v>
      </c>
      <c r="J3350" s="401" t="s">
        <v>6404</v>
      </c>
      <c r="K3350" s="402" t="n">
        <v>12820.52</v>
      </c>
      <c r="L3350" s="401" t="s">
        <v>6405</v>
      </c>
    </row>
    <row r="3351" customFormat="false" ht="13.5" hidden="false" customHeight="false" outlineLevel="0" collapsed="false">
      <c r="A3351" s="401" t="s">
        <v>9758</v>
      </c>
      <c r="B3351" s="401" t="s">
        <v>9759</v>
      </c>
      <c r="C3351" s="401" t="s">
        <v>9821</v>
      </c>
      <c r="D3351" s="401" t="s">
        <v>9822</v>
      </c>
      <c r="E3351" s="402"/>
      <c r="F3351" s="401"/>
      <c r="G3351" s="401" t="n">
        <v>103277</v>
      </c>
      <c r="H3351" s="401" t="s">
        <v>9857</v>
      </c>
      <c r="I3351" s="401" t="s">
        <v>45</v>
      </c>
      <c r="J3351" s="401" t="s">
        <v>6404</v>
      </c>
      <c r="K3351" s="402" t="n">
        <v>23674.48</v>
      </c>
      <c r="L3351" s="401" t="s">
        <v>6405</v>
      </c>
    </row>
    <row r="3352" customFormat="false" ht="13.5" hidden="false" customHeight="false" outlineLevel="0" collapsed="false">
      <c r="A3352" s="401" t="s">
        <v>9758</v>
      </c>
      <c r="B3352" s="401" t="s">
        <v>9759</v>
      </c>
      <c r="C3352" s="401" t="s">
        <v>9821</v>
      </c>
      <c r="D3352" s="401" t="s">
        <v>9822</v>
      </c>
      <c r="E3352" s="402"/>
      <c r="F3352" s="401"/>
      <c r="G3352" s="401" t="n">
        <v>103278</v>
      </c>
      <c r="H3352" s="401" t="s">
        <v>9858</v>
      </c>
      <c r="I3352" s="401" t="s">
        <v>45</v>
      </c>
      <c r="J3352" s="401" t="s">
        <v>6404</v>
      </c>
      <c r="K3352" s="402" t="n">
        <v>30319.97</v>
      </c>
      <c r="L3352" s="401" t="s">
        <v>6405</v>
      </c>
    </row>
    <row r="3353" customFormat="false" ht="13.5" hidden="false" customHeight="false" outlineLevel="0" collapsed="false">
      <c r="A3353" s="401" t="s">
        <v>9758</v>
      </c>
      <c r="B3353" s="401" t="s">
        <v>9759</v>
      </c>
      <c r="C3353" s="401" t="s">
        <v>9821</v>
      </c>
      <c r="D3353" s="401" t="s">
        <v>9822</v>
      </c>
      <c r="E3353" s="402"/>
      <c r="F3353" s="401"/>
      <c r="G3353" s="401" t="n">
        <v>103288</v>
      </c>
      <c r="H3353" s="401" t="s">
        <v>9859</v>
      </c>
      <c r="I3353" s="401" t="s">
        <v>45</v>
      </c>
      <c r="J3353" s="401" t="s">
        <v>6476</v>
      </c>
      <c r="K3353" s="402" t="n">
        <v>16.95</v>
      </c>
      <c r="L3353" s="401" t="s">
        <v>6405</v>
      </c>
    </row>
    <row r="3354" customFormat="false" ht="13.5" hidden="false" customHeight="false" outlineLevel="0" collapsed="false">
      <c r="A3354" s="401" t="s">
        <v>9758</v>
      </c>
      <c r="B3354" s="401" t="s">
        <v>9759</v>
      </c>
      <c r="C3354" s="401" t="s">
        <v>9821</v>
      </c>
      <c r="D3354" s="401" t="s">
        <v>9822</v>
      </c>
      <c r="E3354" s="402"/>
      <c r="F3354" s="401"/>
      <c r="G3354" s="401" t="n">
        <v>103289</v>
      </c>
      <c r="H3354" s="401" t="s">
        <v>9860</v>
      </c>
      <c r="I3354" s="401" t="s">
        <v>82</v>
      </c>
      <c r="J3354" s="401" t="s">
        <v>6404</v>
      </c>
      <c r="K3354" s="402" t="n">
        <v>35.95</v>
      </c>
      <c r="L3354" s="401" t="s">
        <v>6405</v>
      </c>
    </row>
    <row r="3355" customFormat="false" ht="13.5" hidden="false" customHeight="false" outlineLevel="0" collapsed="false">
      <c r="A3355" s="401" t="s">
        <v>9758</v>
      </c>
      <c r="B3355" s="401" t="s">
        <v>9759</v>
      </c>
      <c r="C3355" s="401" t="s">
        <v>9821</v>
      </c>
      <c r="D3355" s="401" t="s">
        <v>9822</v>
      </c>
      <c r="E3355" s="402"/>
      <c r="F3355" s="401"/>
      <c r="G3355" s="401" t="n">
        <v>103290</v>
      </c>
      <c r="H3355" s="401" t="s">
        <v>9861</v>
      </c>
      <c r="I3355" s="401" t="s">
        <v>82</v>
      </c>
      <c r="J3355" s="401" t="s">
        <v>6404</v>
      </c>
      <c r="K3355" s="402" t="n">
        <v>60.95</v>
      </c>
      <c r="L3355" s="401" t="s">
        <v>6405</v>
      </c>
    </row>
    <row r="3356" customFormat="false" ht="13.5" hidden="false" customHeight="false" outlineLevel="0" collapsed="false">
      <c r="A3356" s="401" t="s">
        <v>9758</v>
      </c>
      <c r="B3356" s="401" t="s">
        <v>9759</v>
      </c>
      <c r="C3356" s="401" t="s">
        <v>9821</v>
      </c>
      <c r="D3356" s="401" t="s">
        <v>9822</v>
      </c>
      <c r="E3356" s="402"/>
      <c r="F3356" s="401"/>
      <c r="G3356" s="401" t="n">
        <v>103291</v>
      </c>
      <c r="H3356" s="401" t="s">
        <v>9862</v>
      </c>
      <c r="I3356" s="401" t="s">
        <v>82</v>
      </c>
      <c r="J3356" s="401" t="s">
        <v>6404</v>
      </c>
      <c r="K3356" s="402" t="n">
        <v>75.04</v>
      </c>
      <c r="L3356" s="401" t="s">
        <v>6405</v>
      </c>
    </row>
    <row r="3357" customFormat="false" ht="13.5" hidden="false" customHeight="false" outlineLevel="0" collapsed="false">
      <c r="A3357" s="401" t="s">
        <v>9758</v>
      </c>
      <c r="B3357" s="401" t="s">
        <v>9759</v>
      </c>
      <c r="C3357" s="401" t="s">
        <v>9821</v>
      </c>
      <c r="D3357" s="401" t="s">
        <v>9822</v>
      </c>
      <c r="E3357" s="402"/>
      <c r="F3357" s="401"/>
      <c r="G3357" s="401" t="n">
        <v>103292</v>
      </c>
      <c r="H3357" s="401" t="s">
        <v>9863</v>
      </c>
      <c r="I3357" s="401" t="s">
        <v>82</v>
      </c>
      <c r="J3357" s="401" t="s">
        <v>6404</v>
      </c>
      <c r="K3357" s="402" t="n">
        <v>90.73</v>
      </c>
      <c r="L3357" s="401" t="s">
        <v>6405</v>
      </c>
    </row>
    <row r="3358" customFormat="false" ht="13.5" hidden="false" customHeight="false" outlineLevel="0" collapsed="false">
      <c r="A3358" s="401" t="s">
        <v>9758</v>
      </c>
      <c r="B3358" s="401" t="s">
        <v>9759</v>
      </c>
      <c r="C3358" s="401" t="s">
        <v>9864</v>
      </c>
      <c r="D3358" s="401" t="s">
        <v>9865</v>
      </c>
      <c r="E3358" s="402"/>
      <c r="F3358" s="401"/>
      <c r="G3358" s="401" t="n">
        <v>101936</v>
      </c>
      <c r="H3358" s="401" t="s">
        <v>9866</v>
      </c>
      <c r="I3358" s="401" t="s">
        <v>45</v>
      </c>
      <c r="J3358" s="401" t="s">
        <v>6404</v>
      </c>
      <c r="K3358" s="402" t="n">
        <v>8229.03</v>
      </c>
      <c r="L3358" s="401" t="s">
        <v>6405</v>
      </c>
    </row>
    <row r="3359" customFormat="false" ht="13.5" hidden="false" customHeight="false" outlineLevel="0" collapsed="false">
      <c r="A3359" s="401" t="s">
        <v>9758</v>
      </c>
      <c r="B3359" s="401" t="s">
        <v>9759</v>
      </c>
      <c r="C3359" s="401" t="s">
        <v>9864</v>
      </c>
      <c r="D3359" s="401" t="s">
        <v>9865</v>
      </c>
      <c r="E3359" s="402"/>
      <c r="F3359" s="401"/>
      <c r="G3359" s="401" t="n">
        <v>101937</v>
      </c>
      <c r="H3359" s="401" t="s">
        <v>9867</v>
      </c>
      <c r="I3359" s="401" t="s">
        <v>45</v>
      </c>
      <c r="J3359" s="401" t="s">
        <v>6404</v>
      </c>
      <c r="K3359" s="402" t="n">
        <v>14709.66</v>
      </c>
      <c r="L3359" s="401" t="s">
        <v>6405</v>
      </c>
    </row>
    <row r="3360" customFormat="false" ht="13.5" hidden="false" customHeight="false" outlineLevel="0" collapsed="false">
      <c r="A3360" s="401" t="s">
        <v>9758</v>
      </c>
      <c r="B3360" s="401" t="s">
        <v>9759</v>
      </c>
      <c r="C3360" s="401" t="s">
        <v>9868</v>
      </c>
      <c r="D3360" s="401" t="s">
        <v>9869</v>
      </c>
      <c r="E3360" s="402"/>
      <c r="F3360" s="401"/>
      <c r="G3360" s="401" t="n">
        <v>98294</v>
      </c>
      <c r="H3360" s="401" t="s">
        <v>9870</v>
      </c>
      <c r="I3360" s="401" t="s">
        <v>82</v>
      </c>
      <c r="J3360" s="401" t="s">
        <v>6476</v>
      </c>
      <c r="K3360" s="402" t="n">
        <v>6.15</v>
      </c>
      <c r="L3360" s="401" t="s">
        <v>6405</v>
      </c>
    </row>
    <row r="3361" customFormat="false" ht="13.5" hidden="false" customHeight="false" outlineLevel="0" collapsed="false">
      <c r="A3361" s="401" t="s">
        <v>9758</v>
      </c>
      <c r="B3361" s="401" t="s">
        <v>9759</v>
      </c>
      <c r="C3361" s="401" t="s">
        <v>9868</v>
      </c>
      <c r="D3361" s="401" t="s">
        <v>9869</v>
      </c>
      <c r="E3361" s="402"/>
      <c r="F3361" s="401"/>
      <c r="G3361" s="401" t="n">
        <v>98295</v>
      </c>
      <c r="H3361" s="401" t="s">
        <v>9871</v>
      </c>
      <c r="I3361" s="401" t="s">
        <v>82</v>
      </c>
      <c r="J3361" s="401" t="s">
        <v>6476</v>
      </c>
      <c r="K3361" s="402" t="n">
        <v>5.49</v>
      </c>
      <c r="L3361" s="401" t="s">
        <v>6405</v>
      </c>
    </row>
    <row r="3362" customFormat="false" ht="13.5" hidden="false" customHeight="false" outlineLevel="0" collapsed="false">
      <c r="A3362" s="401" t="s">
        <v>9758</v>
      </c>
      <c r="B3362" s="401" t="s">
        <v>9759</v>
      </c>
      <c r="C3362" s="401" t="s">
        <v>9868</v>
      </c>
      <c r="D3362" s="401" t="s">
        <v>9869</v>
      </c>
      <c r="E3362" s="402"/>
      <c r="F3362" s="401"/>
      <c r="G3362" s="401" t="n">
        <v>98296</v>
      </c>
      <c r="H3362" s="401" t="s">
        <v>9872</v>
      </c>
      <c r="I3362" s="401" t="s">
        <v>82</v>
      </c>
      <c r="J3362" s="401" t="s">
        <v>6476</v>
      </c>
      <c r="K3362" s="402" t="n">
        <v>8.97</v>
      </c>
      <c r="L3362" s="401" t="s">
        <v>6405</v>
      </c>
    </row>
    <row r="3363" customFormat="false" ht="13.5" hidden="false" customHeight="false" outlineLevel="0" collapsed="false">
      <c r="A3363" s="401" t="s">
        <v>9758</v>
      </c>
      <c r="B3363" s="401" t="s">
        <v>9759</v>
      </c>
      <c r="C3363" s="401" t="s">
        <v>9868</v>
      </c>
      <c r="D3363" s="401" t="s">
        <v>9869</v>
      </c>
      <c r="E3363" s="402"/>
      <c r="F3363" s="401"/>
      <c r="G3363" s="401" t="n">
        <v>98297</v>
      </c>
      <c r="H3363" s="401" t="s">
        <v>9873</v>
      </c>
      <c r="I3363" s="401" t="s">
        <v>82</v>
      </c>
      <c r="J3363" s="401" t="s">
        <v>6476</v>
      </c>
      <c r="K3363" s="402" t="n">
        <v>7.92</v>
      </c>
      <c r="L3363" s="401" t="s">
        <v>6405</v>
      </c>
    </row>
    <row r="3364" customFormat="false" ht="13.5" hidden="false" customHeight="false" outlineLevel="0" collapsed="false">
      <c r="A3364" s="401" t="s">
        <v>9758</v>
      </c>
      <c r="B3364" s="401" t="s">
        <v>9759</v>
      </c>
      <c r="C3364" s="401" t="s">
        <v>9868</v>
      </c>
      <c r="D3364" s="401" t="s">
        <v>9869</v>
      </c>
      <c r="E3364" s="402"/>
      <c r="F3364" s="401"/>
      <c r="G3364" s="401" t="n">
        <v>98301</v>
      </c>
      <c r="H3364" s="401" t="s">
        <v>9874</v>
      </c>
      <c r="I3364" s="401" t="s">
        <v>45</v>
      </c>
      <c r="J3364" s="401" t="s">
        <v>6404</v>
      </c>
      <c r="K3364" s="402" t="n">
        <v>661.31</v>
      </c>
      <c r="L3364" s="401" t="s">
        <v>6405</v>
      </c>
    </row>
    <row r="3365" customFormat="false" ht="13.5" hidden="false" customHeight="false" outlineLevel="0" collapsed="false">
      <c r="A3365" s="401" t="s">
        <v>9758</v>
      </c>
      <c r="B3365" s="401" t="s">
        <v>9759</v>
      </c>
      <c r="C3365" s="401" t="s">
        <v>9868</v>
      </c>
      <c r="D3365" s="401" t="s">
        <v>9869</v>
      </c>
      <c r="E3365" s="402"/>
      <c r="F3365" s="401"/>
      <c r="G3365" s="401" t="n">
        <v>98302</v>
      </c>
      <c r="H3365" s="401" t="s">
        <v>9875</v>
      </c>
      <c r="I3365" s="401" t="s">
        <v>45</v>
      </c>
      <c r="J3365" s="401" t="s">
        <v>6404</v>
      </c>
      <c r="K3365" s="402" t="n">
        <v>1283.04</v>
      </c>
      <c r="L3365" s="401" t="s">
        <v>6405</v>
      </c>
    </row>
    <row r="3366" customFormat="false" ht="13.5" hidden="false" customHeight="false" outlineLevel="0" collapsed="false">
      <c r="A3366" s="401" t="s">
        <v>9758</v>
      </c>
      <c r="B3366" s="401" t="s">
        <v>9759</v>
      </c>
      <c r="C3366" s="401" t="s">
        <v>9868</v>
      </c>
      <c r="D3366" s="401" t="s">
        <v>9869</v>
      </c>
      <c r="E3366" s="402"/>
      <c r="F3366" s="401"/>
      <c r="G3366" s="401" t="n">
        <v>98304</v>
      </c>
      <c r="H3366" s="401" t="s">
        <v>9876</v>
      </c>
      <c r="I3366" s="401" t="s">
        <v>45</v>
      </c>
      <c r="J3366" s="401" t="s">
        <v>6404</v>
      </c>
      <c r="K3366" s="402" t="n">
        <v>4075.09</v>
      </c>
      <c r="L3366" s="401" t="s">
        <v>6405</v>
      </c>
    </row>
    <row r="3367" customFormat="false" ht="13.5" hidden="false" customHeight="false" outlineLevel="0" collapsed="false">
      <c r="A3367" s="401" t="s">
        <v>9758</v>
      </c>
      <c r="B3367" s="401" t="s">
        <v>9759</v>
      </c>
      <c r="C3367" s="401" t="s">
        <v>9868</v>
      </c>
      <c r="D3367" s="401" t="s">
        <v>9869</v>
      </c>
      <c r="E3367" s="402"/>
      <c r="F3367" s="401"/>
      <c r="G3367" s="401" t="n">
        <v>98305</v>
      </c>
      <c r="H3367" s="401" t="s">
        <v>9877</v>
      </c>
      <c r="I3367" s="401" t="s">
        <v>45</v>
      </c>
      <c r="J3367" s="401" t="s">
        <v>6404</v>
      </c>
      <c r="K3367" s="402" t="n">
        <v>3063.16</v>
      </c>
      <c r="L3367" s="401" t="s">
        <v>6405</v>
      </c>
    </row>
    <row r="3368" customFormat="false" ht="13.5" hidden="false" customHeight="false" outlineLevel="0" collapsed="false">
      <c r="A3368" s="401" t="s">
        <v>9758</v>
      </c>
      <c r="B3368" s="401" t="s">
        <v>9759</v>
      </c>
      <c r="C3368" s="401" t="s">
        <v>9868</v>
      </c>
      <c r="D3368" s="401" t="s">
        <v>9869</v>
      </c>
      <c r="E3368" s="402"/>
      <c r="F3368" s="401"/>
      <c r="G3368" s="401" t="n">
        <v>98306</v>
      </c>
      <c r="H3368" s="401" t="s">
        <v>9878</v>
      </c>
      <c r="I3368" s="401" t="s">
        <v>45</v>
      </c>
      <c r="J3368" s="401" t="s">
        <v>6404</v>
      </c>
      <c r="K3368" s="402" t="n">
        <v>64.77</v>
      </c>
      <c r="L3368" s="401" t="s">
        <v>6405</v>
      </c>
    </row>
    <row r="3369" customFormat="false" ht="13.5" hidden="false" customHeight="false" outlineLevel="0" collapsed="false">
      <c r="A3369" s="401" t="s">
        <v>9758</v>
      </c>
      <c r="B3369" s="401" t="s">
        <v>9759</v>
      </c>
      <c r="C3369" s="401" t="s">
        <v>9868</v>
      </c>
      <c r="D3369" s="401" t="s">
        <v>9869</v>
      </c>
      <c r="E3369" s="402"/>
      <c r="F3369" s="401"/>
      <c r="G3369" s="401" t="n">
        <v>98307</v>
      </c>
      <c r="H3369" s="401" t="s">
        <v>9879</v>
      </c>
      <c r="I3369" s="401" t="s">
        <v>45</v>
      </c>
      <c r="J3369" s="401" t="s">
        <v>6476</v>
      </c>
      <c r="K3369" s="402" t="n">
        <v>52.06</v>
      </c>
      <c r="L3369" s="401" t="s">
        <v>6405</v>
      </c>
    </row>
    <row r="3370" customFormat="false" ht="13.5" hidden="false" customHeight="false" outlineLevel="0" collapsed="false">
      <c r="A3370" s="401" t="s">
        <v>9758</v>
      </c>
      <c r="B3370" s="401" t="s">
        <v>9759</v>
      </c>
      <c r="C3370" s="401" t="s">
        <v>9868</v>
      </c>
      <c r="D3370" s="401" t="s">
        <v>9869</v>
      </c>
      <c r="E3370" s="402"/>
      <c r="F3370" s="401"/>
      <c r="G3370" s="401" t="n">
        <v>98308</v>
      </c>
      <c r="H3370" s="401" t="s">
        <v>9880</v>
      </c>
      <c r="I3370" s="401" t="s">
        <v>45</v>
      </c>
      <c r="J3370" s="401" t="s">
        <v>6476</v>
      </c>
      <c r="K3370" s="402" t="n">
        <v>33.68</v>
      </c>
      <c r="L3370" s="401" t="s">
        <v>6405</v>
      </c>
    </row>
    <row r="3371" customFormat="false" ht="13.5" hidden="false" customHeight="false" outlineLevel="0" collapsed="false">
      <c r="A3371" s="401" t="s">
        <v>9758</v>
      </c>
      <c r="B3371" s="401" t="s">
        <v>9759</v>
      </c>
      <c r="C3371" s="401" t="s">
        <v>9868</v>
      </c>
      <c r="D3371" s="401" t="s">
        <v>9869</v>
      </c>
      <c r="E3371" s="402"/>
      <c r="F3371" s="401"/>
      <c r="G3371" s="401" t="n">
        <v>98593</v>
      </c>
      <c r="H3371" s="401" t="s">
        <v>9881</v>
      </c>
      <c r="I3371" s="401" t="s">
        <v>45</v>
      </c>
      <c r="J3371" s="401" t="s">
        <v>6404</v>
      </c>
      <c r="K3371" s="402" t="n">
        <v>2807.37</v>
      </c>
      <c r="L3371" s="401" t="s">
        <v>6405</v>
      </c>
    </row>
    <row r="3372" customFormat="false" ht="13.5" hidden="false" customHeight="false" outlineLevel="0" collapsed="false">
      <c r="A3372" s="401" t="s">
        <v>9758</v>
      </c>
      <c r="B3372" s="401" t="s">
        <v>9759</v>
      </c>
      <c r="C3372" s="401" t="s">
        <v>9868</v>
      </c>
      <c r="D3372" s="401" t="s">
        <v>9869</v>
      </c>
      <c r="E3372" s="402"/>
      <c r="F3372" s="401"/>
      <c r="G3372" s="401" t="n">
        <v>100555</v>
      </c>
      <c r="H3372" s="401" t="s">
        <v>9882</v>
      </c>
      <c r="I3372" s="401" t="s">
        <v>45</v>
      </c>
      <c r="J3372" s="401" t="s">
        <v>6404</v>
      </c>
      <c r="K3372" s="402" t="n">
        <v>1529.84</v>
      </c>
      <c r="L3372" s="401" t="s">
        <v>6405</v>
      </c>
    </row>
    <row r="3373" customFormat="false" ht="13.5" hidden="false" customHeight="false" outlineLevel="0" collapsed="false">
      <c r="A3373" s="401" t="s">
        <v>9883</v>
      </c>
      <c r="B3373" s="401" t="s">
        <v>9884</v>
      </c>
      <c r="C3373" s="401" t="s">
        <v>9885</v>
      </c>
      <c r="D3373" s="401" t="s">
        <v>9886</v>
      </c>
      <c r="E3373" s="402"/>
      <c r="F3373" s="401"/>
      <c r="G3373" s="401" t="n">
        <v>89355</v>
      </c>
      <c r="H3373" s="401" t="s">
        <v>9887</v>
      </c>
      <c r="I3373" s="401" t="s">
        <v>82</v>
      </c>
      <c r="J3373" s="401" t="s">
        <v>6476</v>
      </c>
      <c r="K3373" s="402" t="n">
        <v>19.01</v>
      </c>
      <c r="L3373" s="401" t="s">
        <v>6405</v>
      </c>
    </row>
    <row r="3374" customFormat="false" ht="13.5" hidden="false" customHeight="false" outlineLevel="0" collapsed="false">
      <c r="A3374" s="401" t="s">
        <v>9883</v>
      </c>
      <c r="B3374" s="401" t="s">
        <v>9884</v>
      </c>
      <c r="C3374" s="401" t="s">
        <v>9885</v>
      </c>
      <c r="D3374" s="401" t="s">
        <v>9886</v>
      </c>
      <c r="E3374" s="402"/>
      <c r="F3374" s="401"/>
      <c r="G3374" s="401" t="n">
        <v>89356</v>
      </c>
      <c r="H3374" s="401" t="s">
        <v>9888</v>
      </c>
      <c r="I3374" s="401" t="s">
        <v>82</v>
      </c>
      <c r="J3374" s="401" t="s">
        <v>6476</v>
      </c>
      <c r="K3374" s="402" t="n">
        <v>22.51</v>
      </c>
      <c r="L3374" s="401" t="s">
        <v>6405</v>
      </c>
    </row>
    <row r="3375" customFormat="false" ht="13.5" hidden="false" customHeight="false" outlineLevel="0" collapsed="false">
      <c r="A3375" s="401" t="s">
        <v>9883</v>
      </c>
      <c r="B3375" s="401" t="s">
        <v>9884</v>
      </c>
      <c r="C3375" s="401" t="s">
        <v>9885</v>
      </c>
      <c r="D3375" s="401" t="s">
        <v>9886</v>
      </c>
      <c r="E3375" s="402"/>
      <c r="F3375" s="401"/>
      <c r="G3375" s="401" t="n">
        <v>89357</v>
      </c>
      <c r="H3375" s="401" t="s">
        <v>9889</v>
      </c>
      <c r="I3375" s="401" t="s">
        <v>82</v>
      </c>
      <c r="J3375" s="401" t="s">
        <v>6476</v>
      </c>
      <c r="K3375" s="402" t="n">
        <v>32.09</v>
      </c>
      <c r="L3375" s="401" t="s">
        <v>6405</v>
      </c>
    </row>
    <row r="3376" customFormat="false" ht="13.5" hidden="false" customHeight="false" outlineLevel="0" collapsed="false">
      <c r="A3376" s="401" t="s">
        <v>9883</v>
      </c>
      <c r="B3376" s="401" t="s">
        <v>9884</v>
      </c>
      <c r="C3376" s="401" t="s">
        <v>9885</v>
      </c>
      <c r="D3376" s="401" t="s">
        <v>9886</v>
      </c>
      <c r="E3376" s="402"/>
      <c r="F3376" s="401"/>
      <c r="G3376" s="401" t="n">
        <v>89401</v>
      </c>
      <c r="H3376" s="401" t="s">
        <v>9890</v>
      </c>
      <c r="I3376" s="401" t="s">
        <v>82</v>
      </c>
      <c r="J3376" s="401" t="s">
        <v>6476</v>
      </c>
      <c r="K3376" s="402" t="n">
        <v>10.17</v>
      </c>
      <c r="L3376" s="401" t="s">
        <v>6405</v>
      </c>
    </row>
    <row r="3377" customFormat="false" ht="13.5" hidden="false" customHeight="false" outlineLevel="0" collapsed="false">
      <c r="A3377" s="401" t="s">
        <v>9883</v>
      </c>
      <c r="B3377" s="401" t="s">
        <v>9884</v>
      </c>
      <c r="C3377" s="401" t="s">
        <v>9885</v>
      </c>
      <c r="D3377" s="401" t="s">
        <v>9886</v>
      </c>
      <c r="E3377" s="402"/>
      <c r="F3377" s="401"/>
      <c r="G3377" s="401" t="n">
        <v>89402</v>
      </c>
      <c r="H3377" s="401" t="s">
        <v>81</v>
      </c>
      <c r="I3377" s="401" t="s">
        <v>82</v>
      </c>
      <c r="J3377" s="401" t="s">
        <v>6476</v>
      </c>
      <c r="K3377" s="402" t="n">
        <v>12.28</v>
      </c>
      <c r="L3377" s="401" t="s">
        <v>6405</v>
      </c>
    </row>
    <row r="3378" customFormat="false" ht="13.5" hidden="false" customHeight="false" outlineLevel="0" collapsed="false">
      <c r="A3378" s="401" t="s">
        <v>9883</v>
      </c>
      <c r="B3378" s="401" t="s">
        <v>9884</v>
      </c>
      <c r="C3378" s="401" t="s">
        <v>9885</v>
      </c>
      <c r="D3378" s="401" t="s">
        <v>9886</v>
      </c>
      <c r="E3378" s="402"/>
      <c r="F3378" s="401"/>
      <c r="G3378" s="401" t="n">
        <v>89403</v>
      </c>
      <c r="H3378" s="401" t="s">
        <v>9891</v>
      </c>
      <c r="I3378" s="401" t="s">
        <v>82</v>
      </c>
      <c r="J3378" s="401" t="s">
        <v>6476</v>
      </c>
      <c r="K3378" s="402" t="n">
        <v>19.91</v>
      </c>
      <c r="L3378" s="401" t="s">
        <v>6405</v>
      </c>
    </row>
    <row r="3379" customFormat="false" ht="13.5" hidden="false" customHeight="false" outlineLevel="0" collapsed="false">
      <c r="A3379" s="401" t="s">
        <v>9883</v>
      </c>
      <c r="B3379" s="401" t="s">
        <v>9884</v>
      </c>
      <c r="C3379" s="401" t="s">
        <v>9885</v>
      </c>
      <c r="D3379" s="401" t="s">
        <v>9886</v>
      </c>
      <c r="E3379" s="402"/>
      <c r="F3379" s="401"/>
      <c r="G3379" s="401" t="n">
        <v>89446</v>
      </c>
      <c r="H3379" s="401" t="s">
        <v>9892</v>
      </c>
      <c r="I3379" s="401" t="s">
        <v>82</v>
      </c>
      <c r="J3379" s="401" t="s">
        <v>6476</v>
      </c>
      <c r="K3379" s="402" t="n">
        <v>5.86</v>
      </c>
      <c r="L3379" s="401" t="s">
        <v>6405</v>
      </c>
    </row>
    <row r="3380" customFormat="false" ht="13.5" hidden="false" customHeight="false" outlineLevel="0" collapsed="false">
      <c r="A3380" s="401" t="s">
        <v>9883</v>
      </c>
      <c r="B3380" s="401" t="s">
        <v>9884</v>
      </c>
      <c r="C3380" s="401" t="s">
        <v>9885</v>
      </c>
      <c r="D3380" s="401" t="s">
        <v>9886</v>
      </c>
      <c r="E3380" s="402"/>
      <c r="F3380" s="401"/>
      <c r="G3380" s="401" t="n">
        <v>89447</v>
      </c>
      <c r="H3380" s="401" t="s">
        <v>9893</v>
      </c>
      <c r="I3380" s="401" t="s">
        <v>82</v>
      </c>
      <c r="J3380" s="401" t="s">
        <v>6476</v>
      </c>
      <c r="K3380" s="402" t="n">
        <v>12.27</v>
      </c>
      <c r="L3380" s="401" t="s">
        <v>6405</v>
      </c>
    </row>
    <row r="3381" customFormat="false" ht="13.5" hidden="false" customHeight="false" outlineLevel="0" collapsed="false">
      <c r="A3381" s="401" t="s">
        <v>9883</v>
      </c>
      <c r="B3381" s="401" t="s">
        <v>9884</v>
      </c>
      <c r="C3381" s="401" t="s">
        <v>9885</v>
      </c>
      <c r="D3381" s="401" t="s">
        <v>9886</v>
      </c>
      <c r="E3381" s="402"/>
      <c r="F3381" s="401"/>
      <c r="G3381" s="401" t="n">
        <v>89448</v>
      </c>
      <c r="H3381" s="401" t="s">
        <v>9894</v>
      </c>
      <c r="I3381" s="401" t="s">
        <v>82</v>
      </c>
      <c r="J3381" s="401" t="s">
        <v>6476</v>
      </c>
      <c r="K3381" s="402" t="n">
        <v>17.58</v>
      </c>
      <c r="L3381" s="401" t="s">
        <v>6405</v>
      </c>
    </row>
    <row r="3382" customFormat="false" ht="13.5" hidden="false" customHeight="false" outlineLevel="0" collapsed="false">
      <c r="A3382" s="401" t="s">
        <v>9883</v>
      </c>
      <c r="B3382" s="401" t="s">
        <v>9884</v>
      </c>
      <c r="C3382" s="401" t="s">
        <v>9885</v>
      </c>
      <c r="D3382" s="401" t="s">
        <v>9886</v>
      </c>
      <c r="E3382" s="402"/>
      <c r="F3382" s="401"/>
      <c r="G3382" s="401" t="n">
        <v>89449</v>
      </c>
      <c r="H3382" s="401" t="s">
        <v>9895</v>
      </c>
      <c r="I3382" s="401" t="s">
        <v>82</v>
      </c>
      <c r="J3382" s="401" t="s">
        <v>6476</v>
      </c>
      <c r="K3382" s="402" t="n">
        <v>20.22</v>
      </c>
      <c r="L3382" s="401" t="s">
        <v>6405</v>
      </c>
    </row>
    <row r="3383" customFormat="false" ht="13.5" hidden="false" customHeight="false" outlineLevel="0" collapsed="false">
      <c r="A3383" s="401" t="s">
        <v>9883</v>
      </c>
      <c r="B3383" s="401" t="s">
        <v>9884</v>
      </c>
      <c r="C3383" s="401" t="s">
        <v>9885</v>
      </c>
      <c r="D3383" s="401" t="s">
        <v>9886</v>
      </c>
      <c r="E3383" s="402"/>
      <c r="F3383" s="401"/>
      <c r="G3383" s="401" t="n">
        <v>89450</v>
      </c>
      <c r="H3383" s="401" t="s">
        <v>9896</v>
      </c>
      <c r="I3383" s="401" t="s">
        <v>82</v>
      </c>
      <c r="J3383" s="401" t="s">
        <v>6476</v>
      </c>
      <c r="K3383" s="402" t="n">
        <v>33.31</v>
      </c>
      <c r="L3383" s="401" t="s">
        <v>6405</v>
      </c>
    </row>
    <row r="3384" customFormat="false" ht="13.5" hidden="false" customHeight="false" outlineLevel="0" collapsed="false">
      <c r="A3384" s="401" t="s">
        <v>9883</v>
      </c>
      <c r="B3384" s="401" t="s">
        <v>9884</v>
      </c>
      <c r="C3384" s="401" t="s">
        <v>9885</v>
      </c>
      <c r="D3384" s="401" t="s">
        <v>9886</v>
      </c>
      <c r="E3384" s="402"/>
      <c r="F3384" s="401"/>
      <c r="G3384" s="401" t="n">
        <v>89451</v>
      </c>
      <c r="H3384" s="401" t="s">
        <v>9897</v>
      </c>
      <c r="I3384" s="401" t="s">
        <v>82</v>
      </c>
      <c r="J3384" s="401" t="s">
        <v>6476</v>
      </c>
      <c r="K3384" s="402" t="n">
        <v>55.01</v>
      </c>
      <c r="L3384" s="401" t="s">
        <v>6405</v>
      </c>
    </row>
    <row r="3385" customFormat="false" ht="13.5" hidden="false" customHeight="false" outlineLevel="0" collapsed="false">
      <c r="A3385" s="401" t="s">
        <v>9883</v>
      </c>
      <c r="B3385" s="401" t="s">
        <v>9884</v>
      </c>
      <c r="C3385" s="401" t="s">
        <v>9885</v>
      </c>
      <c r="D3385" s="401" t="s">
        <v>9886</v>
      </c>
      <c r="E3385" s="402"/>
      <c r="F3385" s="401"/>
      <c r="G3385" s="401" t="n">
        <v>89452</v>
      </c>
      <c r="H3385" s="401" t="s">
        <v>9898</v>
      </c>
      <c r="I3385" s="401" t="s">
        <v>82</v>
      </c>
      <c r="J3385" s="401" t="s">
        <v>6476</v>
      </c>
      <c r="K3385" s="402" t="n">
        <v>68.44</v>
      </c>
      <c r="L3385" s="401" t="s">
        <v>6405</v>
      </c>
    </row>
    <row r="3386" customFormat="false" ht="13.5" hidden="false" customHeight="false" outlineLevel="0" collapsed="false">
      <c r="A3386" s="401" t="s">
        <v>9883</v>
      </c>
      <c r="B3386" s="401" t="s">
        <v>9884</v>
      </c>
      <c r="C3386" s="401" t="s">
        <v>9885</v>
      </c>
      <c r="D3386" s="401" t="s">
        <v>9886</v>
      </c>
      <c r="E3386" s="402"/>
      <c r="F3386" s="401"/>
      <c r="G3386" s="401" t="n">
        <v>89508</v>
      </c>
      <c r="H3386" s="401" t="s">
        <v>9899</v>
      </c>
      <c r="I3386" s="401" t="s">
        <v>82</v>
      </c>
      <c r="J3386" s="401" t="s">
        <v>6476</v>
      </c>
      <c r="K3386" s="402" t="n">
        <v>21.66</v>
      </c>
      <c r="L3386" s="401" t="s">
        <v>6405</v>
      </c>
    </row>
    <row r="3387" customFormat="false" ht="13.5" hidden="false" customHeight="false" outlineLevel="0" collapsed="false">
      <c r="A3387" s="401" t="s">
        <v>9883</v>
      </c>
      <c r="B3387" s="401" t="s">
        <v>9884</v>
      </c>
      <c r="C3387" s="401" t="s">
        <v>9885</v>
      </c>
      <c r="D3387" s="401" t="s">
        <v>9886</v>
      </c>
      <c r="E3387" s="402"/>
      <c r="F3387" s="401"/>
      <c r="G3387" s="401" t="n">
        <v>89509</v>
      </c>
      <c r="H3387" s="401" t="s">
        <v>9900</v>
      </c>
      <c r="I3387" s="401" t="s">
        <v>82</v>
      </c>
      <c r="J3387" s="401" t="s">
        <v>6476</v>
      </c>
      <c r="K3387" s="402" t="n">
        <v>29.62</v>
      </c>
      <c r="L3387" s="401" t="s">
        <v>6405</v>
      </c>
    </row>
    <row r="3388" customFormat="false" ht="13.5" hidden="false" customHeight="false" outlineLevel="0" collapsed="false">
      <c r="A3388" s="401" t="s">
        <v>9883</v>
      </c>
      <c r="B3388" s="401" t="s">
        <v>9884</v>
      </c>
      <c r="C3388" s="401" t="s">
        <v>9885</v>
      </c>
      <c r="D3388" s="401" t="s">
        <v>9886</v>
      </c>
      <c r="E3388" s="402"/>
      <c r="F3388" s="401"/>
      <c r="G3388" s="401" t="n">
        <v>89511</v>
      </c>
      <c r="H3388" s="401" t="s">
        <v>9901</v>
      </c>
      <c r="I3388" s="401" t="s">
        <v>82</v>
      </c>
      <c r="J3388" s="401" t="s">
        <v>6476</v>
      </c>
      <c r="K3388" s="402" t="n">
        <v>43.31</v>
      </c>
      <c r="L3388" s="401" t="s">
        <v>6405</v>
      </c>
    </row>
    <row r="3389" customFormat="false" ht="13.5" hidden="false" customHeight="false" outlineLevel="0" collapsed="false">
      <c r="A3389" s="401" t="s">
        <v>9883</v>
      </c>
      <c r="B3389" s="401" t="s">
        <v>9884</v>
      </c>
      <c r="C3389" s="401" t="s">
        <v>9885</v>
      </c>
      <c r="D3389" s="401" t="s">
        <v>9886</v>
      </c>
      <c r="E3389" s="402"/>
      <c r="F3389" s="401"/>
      <c r="G3389" s="401" t="n">
        <v>89512</v>
      </c>
      <c r="H3389" s="401" t="s">
        <v>9902</v>
      </c>
      <c r="I3389" s="401" t="s">
        <v>82</v>
      </c>
      <c r="J3389" s="401" t="s">
        <v>6476</v>
      </c>
      <c r="K3389" s="402" t="n">
        <v>69.43</v>
      </c>
      <c r="L3389" s="401" t="s">
        <v>6405</v>
      </c>
    </row>
    <row r="3390" customFormat="false" ht="13.5" hidden="false" customHeight="false" outlineLevel="0" collapsed="false">
      <c r="A3390" s="401" t="s">
        <v>9883</v>
      </c>
      <c r="B3390" s="401" t="s">
        <v>9884</v>
      </c>
      <c r="C3390" s="401" t="s">
        <v>9885</v>
      </c>
      <c r="D3390" s="401" t="s">
        <v>9886</v>
      </c>
      <c r="E3390" s="402"/>
      <c r="F3390" s="401"/>
      <c r="G3390" s="401" t="n">
        <v>89576</v>
      </c>
      <c r="H3390" s="401" t="s">
        <v>9903</v>
      </c>
      <c r="I3390" s="401" t="s">
        <v>82</v>
      </c>
      <c r="J3390" s="401" t="s">
        <v>6476</v>
      </c>
      <c r="K3390" s="402" t="n">
        <v>27.2</v>
      </c>
      <c r="L3390" s="401" t="s">
        <v>6405</v>
      </c>
    </row>
    <row r="3391" customFormat="false" ht="13.5" hidden="false" customHeight="false" outlineLevel="0" collapsed="false">
      <c r="A3391" s="401" t="s">
        <v>9883</v>
      </c>
      <c r="B3391" s="401" t="s">
        <v>9884</v>
      </c>
      <c r="C3391" s="401" t="s">
        <v>9885</v>
      </c>
      <c r="D3391" s="401" t="s">
        <v>9886</v>
      </c>
      <c r="E3391" s="402"/>
      <c r="F3391" s="401"/>
      <c r="G3391" s="401" t="n">
        <v>89578</v>
      </c>
      <c r="H3391" s="401" t="s">
        <v>9904</v>
      </c>
      <c r="I3391" s="401" t="s">
        <v>82</v>
      </c>
      <c r="J3391" s="401" t="s">
        <v>6476</v>
      </c>
      <c r="K3391" s="402" t="n">
        <v>47.11</v>
      </c>
      <c r="L3391" s="401" t="s">
        <v>6405</v>
      </c>
    </row>
    <row r="3392" customFormat="false" ht="13.5" hidden="false" customHeight="false" outlineLevel="0" collapsed="false">
      <c r="A3392" s="401" t="s">
        <v>9883</v>
      </c>
      <c r="B3392" s="401" t="s">
        <v>9884</v>
      </c>
      <c r="C3392" s="401" t="s">
        <v>9885</v>
      </c>
      <c r="D3392" s="401" t="s">
        <v>9886</v>
      </c>
      <c r="E3392" s="402"/>
      <c r="F3392" s="401"/>
      <c r="G3392" s="401" t="n">
        <v>89580</v>
      </c>
      <c r="H3392" s="401" t="s">
        <v>9905</v>
      </c>
      <c r="I3392" s="401" t="s">
        <v>82</v>
      </c>
      <c r="J3392" s="401" t="s">
        <v>6476</v>
      </c>
      <c r="K3392" s="402" t="n">
        <v>93.95</v>
      </c>
      <c r="L3392" s="401" t="s">
        <v>6405</v>
      </c>
    </row>
    <row r="3393" customFormat="false" ht="13.5" hidden="false" customHeight="false" outlineLevel="0" collapsed="false">
      <c r="A3393" s="401" t="s">
        <v>9883</v>
      </c>
      <c r="B3393" s="401" t="s">
        <v>9884</v>
      </c>
      <c r="C3393" s="401" t="s">
        <v>9885</v>
      </c>
      <c r="D3393" s="401" t="s">
        <v>9886</v>
      </c>
      <c r="E3393" s="402"/>
      <c r="F3393" s="401"/>
      <c r="G3393" s="401" t="n">
        <v>89633</v>
      </c>
      <c r="H3393" s="401" t="s">
        <v>9906</v>
      </c>
      <c r="I3393" s="401" t="s">
        <v>82</v>
      </c>
      <c r="J3393" s="401" t="s">
        <v>6476</v>
      </c>
      <c r="K3393" s="402" t="n">
        <v>21.04</v>
      </c>
      <c r="L3393" s="401" t="s">
        <v>6405</v>
      </c>
    </row>
    <row r="3394" customFormat="false" ht="13.5" hidden="false" customHeight="false" outlineLevel="0" collapsed="false">
      <c r="A3394" s="401" t="s">
        <v>9883</v>
      </c>
      <c r="B3394" s="401" t="s">
        <v>9884</v>
      </c>
      <c r="C3394" s="401" t="s">
        <v>9885</v>
      </c>
      <c r="D3394" s="401" t="s">
        <v>9886</v>
      </c>
      <c r="E3394" s="402"/>
      <c r="F3394" s="401"/>
      <c r="G3394" s="401" t="n">
        <v>89634</v>
      </c>
      <c r="H3394" s="401" t="s">
        <v>9907</v>
      </c>
      <c r="I3394" s="401" t="s">
        <v>82</v>
      </c>
      <c r="J3394" s="401" t="s">
        <v>6476</v>
      </c>
      <c r="K3394" s="402" t="n">
        <v>30.9</v>
      </c>
      <c r="L3394" s="401" t="s">
        <v>6405</v>
      </c>
    </row>
    <row r="3395" customFormat="false" ht="13.5" hidden="false" customHeight="false" outlineLevel="0" collapsed="false">
      <c r="A3395" s="401" t="s">
        <v>9883</v>
      </c>
      <c r="B3395" s="401" t="s">
        <v>9884</v>
      </c>
      <c r="C3395" s="401" t="s">
        <v>9885</v>
      </c>
      <c r="D3395" s="401" t="s">
        <v>9886</v>
      </c>
      <c r="E3395" s="402"/>
      <c r="F3395" s="401"/>
      <c r="G3395" s="401" t="n">
        <v>89635</v>
      </c>
      <c r="H3395" s="401" t="s">
        <v>9908</v>
      </c>
      <c r="I3395" s="401" t="s">
        <v>82</v>
      </c>
      <c r="J3395" s="401" t="s">
        <v>6476</v>
      </c>
      <c r="K3395" s="402" t="n">
        <v>42.85</v>
      </c>
      <c r="L3395" s="401" t="s">
        <v>6405</v>
      </c>
    </row>
    <row r="3396" customFormat="false" ht="13.5" hidden="false" customHeight="false" outlineLevel="0" collapsed="false">
      <c r="A3396" s="401" t="s">
        <v>9883</v>
      </c>
      <c r="B3396" s="401" t="s">
        <v>9884</v>
      </c>
      <c r="C3396" s="401" t="s">
        <v>9885</v>
      </c>
      <c r="D3396" s="401" t="s">
        <v>9886</v>
      </c>
      <c r="E3396" s="402"/>
      <c r="F3396" s="401"/>
      <c r="G3396" s="401" t="n">
        <v>89636</v>
      </c>
      <c r="H3396" s="401" t="s">
        <v>9909</v>
      </c>
      <c r="I3396" s="401" t="s">
        <v>82</v>
      </c>
      <c r="J3396" s="401" t="s">
        <v>6476</v>
      </c>
      <c r="K3396" s="402" t="n">
        <v>51.91</v>
      </c>
      <c r="L3396" s="401" t="s">
        <v>6405</v>
      </c>
    </row>
    <row r="3397" customFormat="false" ht="13.5" hidden="false" customHeight="false" outlineLevel="0" collapsed="false">
      <c r="A3397" s="401" t="s">
        <v>9883</v>
      </c>
      <c r="B3397" s="401" t="s">
        <v>9884</v>
      </c>
      <c r="C3397" s="401" t="s">
        <v>9885</v>
      </c>
      <c r="D3397" s="401" t="s">
        <v>9886</v>
      </c>
      <c r="E3397" s="402"/>
      <c r="F3397" s="401"/>
      <c r="G3397" s="401" t="n">
        <v>89711</v>
      </c>
      <c r="H3397" s="401" t="s">
        <v>9910</v>
      </c>
      <c r="I3397" s="401" t="s">
        <v>82</v>
      </c>
      <c r="J3397" s="401" t="s">
        <v>6476</v>
      </c>
      <c r="K3397" s="402" t="n">
        <v>20.22</v>
      </c>
      <c r="L3397" s="401" t="s">
        <v>6405</v>
      </c>
    </row>
    <row r="3398" customFormat="false" ht="13.5" hidden="false" customHeight="false" outlineLevel="0" collapsed="false">
      <c r="A3398" s="401" t="s">
        <v>9883</v>
      </c>
      <c r="B3398" s="401" t="s">
        <v>9884</v>
      </c>
      <c r="C3398" s="401" t="s">
        <v>9885</v>
      </c>
      <c r="D3398" s="401" t="s">
        <v>9886</v>
      </c>
      <c r="E3398" s="402"/>
      <c r="F3398" s="401"/>
      <c r="G3398" s="401" t="n">
        <v>89712</v>
      </c>
      <c r="H3398" s="401" t="s">
        <v>9911</v>
      </c>
      <c r="I3398" s="401" t="s">
        <v>82</v>
      </c>
      <c r="J3398" s="401" t="s">
        <v>6476</v>
      </c>
      <c r="K3398" s="402" t="n">
        <v>30.37</v>
      </c>
      <c r="L3398" s="401" t="s">
        <v>6405</v>
      </c>
    </row>
    <row r="3399" customFormat="false" ht="13.5" hidden="false" customHeight="false" outlineLevel="0" collapsed="false">
      <c r="A3399" s="401" t="s">
        <v>9883</v>
      </c>
      <c r="B3399" s="401" t="s">
        <v>9884</v>
      </c>
      <c r="C3399" s="401" t="s">
        <v>9885</v>
      </c>
      <c r="D3399" s="401" t="s">
        <v>9886</v>
      </c>
      <c r="E3399" s="402"/>
      <c r="F3399" s="401"/>
      <c r="G3399" s="401" t="n">
        <v>89713</v>
      </c>
      <c r="H3399" s="401" t="s">
        <v>9912</v>
      </c>
      <c r="I3399" s="401" t="s">
        <v>82</v>
      </c>
      <c r="J3399" s="401" t="s">
        <v>6476</v>
      </c>
      <c r="K3399" s="402" t="n">
        <v>46.17</v>
      </c>
      <c r="L3399" s="401" t="s">
        <v>6405</v>
      </c>
    </row>
    <row r="3400" customFormat="false" ht="13.5" hidden="false" customHeight="false" outlineLevel="0" collapsed="false">
      <c r="A3400" s="401" t="s">
        <v>9883</v>
      </c>
      <c r="B3400" s="401" t="s">
        <v>9884</v>
      </c>
      <c r="C3400" s="401" t="s">
        <v>9885</v>
      </c>
      <c r="D3400" s="401" t="s">
        <v>9886</v>
      </c>
      <c r="E3400" s="402"/>
      <c r="F3400" s="401"/>
      <c r="G3400" s="401" t="n">
        <v>89714</v>
      </c>
      <c r="H3400" s="401" t="s">
        <v>92</v>
      </c>
      <c r="I3400" s="401" t="s">
        <v>82</v>
      </c>
      <c r="J3400" s="401" t="s">
        <v>6476</v>
      </c>
      <c r="K3400" s="402" t="n">
        <v>58.93</v>
      </c>
      <c r="L3400" s="401" t="s">
        <v>6405</v>
      </c>
    </row>
    <row r="3401" customFormat="false" ht="13.5" hidden="false" customHeight="false" outlineLevel="0" collapsed="false">
      <c r="A3401" s="401" t="s">
        <v>9883</v>
      </c>
      <c r="B3401" s="401" t="s">
        <v>9884</v>
      </c>
      <c r="C3401" s="401" t="s">
        <v>9885</v>
      </c>
      <c r="D3401" s="401" t="s">
        <v>9886</v>
      </c>
      <c r="E3401" s="402"/>
      <c r="F3401" s="401"/>
      <c r="G3401" s="401" t="n">
        <v>89716</v>
      </c>
      <c r="H3401" s="401" t="s">
        <v>9913</v>
      </c>
      <c r="I3401" s="401" t="s">
        <v>82</v>
      </c>
      <c r="J3401" s="401" t="s">
        <v>6476</v>
      </c>
      <c r="K3401" s="402" t="n">
        <v>21.63</v>
      </c>
      <c r="L3401" s="401" t="s">
        <v>6405</v>
      </c>
    </row>
    <row r="3402" customFormat="false" ht="13.5" hidden="false" customHeight="false" outlineLevel="0" collapsed="false">
      <c r="A3402" s="401" t="s">
        <v>9883</v>
      </c>
      <c r="B3402" s="401" t="s">
        <v>9884</v>
      </c>
      <c r="C3402" s="401" t="s">
        <v>9885</v>
      </c>
      <c r="D3402" s="401" t="s">
        <v>9886</v>
      </c>
      <c r="E3402" s="402"/>
      <c r="F3402" s="401"/>
      <c r="G3402" s="401" t="n">
        <v>89717</v>
      </c>
      <c r="H3402" s="401" t="s">
        <v>9914</v>
      </c>
      <c r="I3402" s="401" t="s">
        <v>82</v>
      </c>
      <c r="J3402" s="401" t="s">
        <v>6476</v>
      </c>
      <c r="K3402" s="402" t="n">
        <v>31.89</v>
      </c>
      <c r="L3402" s="401" t="s">
        <v>6405</v>
      </c>
    </row>
    <row r="3403" customFormat="false" ht="13.5" hidden="false" customHeight="false" outlineLevel="0" collapsed="false">
      <c r="A3403" s="401" t="s">
        <v>9883</v>
      </c>
      <c r="B3403" s="401" t="s">
        <v>9884</v>
      </c>
      <c r="C3403" s="401" t="s">
        <v>9885</v>
      </c>
      <c r="D3403" s="401" t="s">
        <v>9886</v>
      </c>
      <c r="E3403" s="402"/>
      <c r="F3403" s="401"/>
      <c r="G3403" s="401" t="n">
        <v>89770</v>
      </c>
      <c r="H3403" s="401" t="s">
        <v>9915</v>
      </c>
      <c r="I3403" s="401" t="s">
        <v>82</v>
      </c>
      <c r="J3403" s="401" t="s">
        <v>6476</v>
      </c>
      <c r="K3403" s="402" t="n">
        <v>30.92</v>
      </c>
      <c r="L3403" s="401" t="s">
        <v>6405</v>
      </c>
    </row>
    <row r="3404" customFormat="false" ht="13.5" hidden="false" customHeight="false" outlineLevel="0" collapsed="false">
      <c r="A3404" s="401" t="s">
        <v>9883</v>
      </c>
      <c r="B3404" s="401" t="s">
        <v>9884</v>
      </c>
      <c r="C3404" s="401" t="s">
        <v>9885</v>
      </c>
      <c r="D3404" s="401" t="s">
        <v>9886</v>
      </c>
      <c r="E3404" s="402"/>
      <c r="F3404" s="401"/>
      <c r="G3404" s="401" t="n">
        <v>89771</v>
      </c>
      <c r="H3404" s="401" t="s">
        <v>9916</v>
      </c>
      <c r="I3404" s="401" t="s">
        <v>82</v>
      </c>
      <c r="J3404" s="401" t="s">
        <v>6476</v>
      </c>
      <c r="K3404" s="402" t="n">
        <v>42.17</v>
      </c>
      <c r="L3404" s="401" t="s">
        <v>6405</v>
      </c>
    </row>
    <row r="3405" customFormat="false" ht="13.5" hidden="false" customHeight="false" outlineLevel="0" collapsed="false">
      <c r="A3405" s="401" t="s">
        <v>9883</v>
      </c>
      <c r="B3405" s="401" t="s">
        <v>9884</v>
      </c>
      <c r="C3405" s="401" t="s">
        <v>9885</v>
      </c>
      <c r="D3405" s="401" t="s">
        <v>9886</v>
      </c>
      <c r="E3405" s="402"/>
      <c r="F3405" s="401"/>
      <c r="G3405" s="401" t="n">
        <v>89773</v>
      </c>
      <c r="H3405" s="401" t="s">
        <v>9917</v>
      </c>
      <c r="I3405" s="401" t="s">
        <v>82</v>
      </c>
      <c r="J3405" s="401" t="s">
        <v>6476</v>
      </c>
      <c r="K3405" s="402" t="n">
        <v>97.81</v>
      </c>
      <c r="L3405" s="401" t="s">
        <v>6405</v>
      </c>
    </row>
    <row r="3406" customFormat="false" ht="13.5" hidden="false" customHeight="false" outlineLevel="0" collapsed="false">
      <c r="A3406" s="401" t="s">
        <v>9883</v>
      </c>
      <c r="B3406" s="401" t="s">
        <v>9884</v>
      </c>
      <c r="C3406" s="401" t="s">
        <v>9885</v>
      </c>
      <c r="D3406" s="401" t="s">
        <v>9886</v>
      </c>
      <c r="E3406" s="402"/>
      <c r="F3406" s="401"/>
      <c r="G3406" s="401" t="n">
        <v>89775</v>
      </c>
      <c r="H3406" s="401" t="s">
        <v>9918</v>
      </c>
      <c r="I3406" s="401" t="s">
        <v>82</v>
      </c>
      <c r="J3406" s="401" t="s">
        <v>6476</v>
      </c>
      <c r="K3406" s="402" t="n">
        <v>154.15</v>
      </c>
      <c r="L3406" s="401" t="s">
        <v>6405</v>
      </c>
    </row>
    <row r="3407" customFormat="false" ht="13.5" hidden="false" customHeight="false" outlineLevel="0" collapsed="false">
      <c r="A3407" s="401" t="s">
        <v>9883</v>
      </c>
      <c r="B3407" s="401" t="s">
        <v>9884</v>
      </c>
      <c r="C3407" s="401" t="s">
        <v>9885</v>
      </c>
      <c r="D3407" s="401" t="s">
        <v>9886</v>
      </c>
      <c r="E3407" s="402"/>
      <c r="F3407" s="401"/>
      <c r="G3407" s="401" t="n">
        <v>89798</v>
      </c>
      <c r="H3407" s="401" t="s">
        <v>9919</v>
      </c>
      <c r="I3407" s="401" t="s">
        <v>82</v>
      </c>
      <c r="J3407" s="401" t="s">
        <v>6476</v>
      </c>
      <c r="K3407" s="402" t="n">
        <v>13.66</v>
      </c>
      <c r="L3407" s="401" t="s">
        <v>6405</v>
      </c>
    </row>
    <row r="3408" customFormat="false" ht="13.5" hidden="false" customHeight="false" outlineLevel="0" collapsed="false">
      <c r="A3408" s="401" t="s">
        <v>9883</v>
      </c>
      <c r="B3408" s="401" t="s">
        <v>9884</v>
      </c>
      <c r="C3408" s="401" t="s">
        <v>9885</v>
      </c>
      <c r="D3408" s="401" t="s">
        <v>9886</v>
      </c>
      <c r="E3408" s="402"/>
      <c r="F3408" s="401"/>
      <c r="G3408" s="401" t="n">
        <v>89799</v>
      </c>
      <c r="H3408" s="401" t="s">
        <v>9920</v>
      </c>
      <c r="I3408" s="401" t="s">
        <v>82</v>
      </c>
      <c r="J3408" s="401" t="s">
        <v>6476</v>
      </c>
      <c r="K3408" s="402" t="n">
        <v>22.11</v>
      </c>
      <c r="L3408" s="401" t="s">
        <v>6405</v>
      </c>
    </row>
    <row r="3409" customFormat="false" ht="13.5" hidden="false" customHeight="false" outlineLevel="0" collapsed="false">
      <c r="A3409" s="401" t="s">
        <v>9883</v>
      </c>
      <c r="B3409" s="401" t="s">
        <v>9884</v>
      </c>
      <c r="C3409" s="401" t="s">
        <v>9885</v>
      </c>
      <c r="D3409" s="401" t="s">
        <v>9886</v>
      </c>
      <c r="E3409" s="402"/>
      <c r="F3409" s="401"/>
      <c r="G3409" s="401" t="n">
        <v>89800</v>
      </c>
      <c r="H3409" s="401" t="s">
        <v>9921</v>
      </c>
      <c r="I3409" s="401" t="s">
        <v>82</v>
      </c>
      <c r="J3409" s="401" t="s">
        <v>6476</v>
      </c>
      <c r="K3409" s="402" t="n">
        <v>27.21</v>
      </c>
      <c r="L3409" s="401" t="s">
        <v>6405</v>
      </c>
    </row>
    <row r="3410" customFormat="false" ht="13.5" hidden="false" customHeight="false" outlineLevel="0" collapsed="false">
      <c r="A3410" s="401" t="s">
        <v>9883</v>
      </c>
      <c r="B3410" s="401" t="s">
        <v>9884</v>
      </c>
      <c r="C3410" s="401" t="s">
        <v>9885</v>
      </c>
      <c r="D3410" s="401" t="s">
        <v>9886</v>
      </c>
      <c r="E3410" s="402"/>
      <c r="F3410" s="401"/>
      <c r="G3410" s="401" t="n">
        <v>89848</v>
      </c>
      <c r="H3410" s="401" t="s">
        <v>9922</v>
      </c>
      <c r="I3410" s="401" t="s">
        <v>82</v>
      </c>
      <c r="J3410" s="401" t="s">
        <v>6476</v>
      </c>
      <c r="K3410" s="402" t="n">
        <v>32.72</v>
      </c>
      <c r="L3410" s="401" t="s">
        <v>6405</v>
      </c>
    </row>
    <row r="3411" customFormat="false" ht="13.5" hidden="false" customHeight="false" outlineLevel="0" collapsed="false">
      <c r="A3411" s="401" t="s">
        <v>9883</v>
      </c>
      <c r="B3411" s="401" t="s">
        <v>9884</v>
      </c>
      <c r="C3411" s="401" t="s">
        <v>9885</v>
      </c>
      <c r="D3411" s="401" t="s">
        <v>9886</v>
      </c>
      <c r="E3411" s="402"/>
      <c r="F3411" s="401"/>
      <c r="G3411" s="401" t="n">
        <v>89849</v>
      </c>
      <c r="H3411" s="401" t="s">
        <v>9923</v>
      </c>
      <c r="I3411" s="401" t="s">
        <v>82</v>
      </c>
      <c r="J3411" s="401" t="s">
        <v>6476</v>
      </c>
      <c r="K3411" s="402" t="n">
        <v>65.33</v>
      </c>
      <c r="L3411" s="401" t="s">
        <v>6405</v>
      </c>
    </row>
    <row r="3412" customFormat="false" ht="13.5" hidden="false" customHeight="false" outlineLevel="0" collapsed="false">
      <c r="A3412" s="401" t="s">
        <v>9883</v>
      </c>
      <c r="B3412" s="401" t="s">
        <v>9884</v>
      </c>
      <c r="C3412" s="401" t="s">
        <v>9885</v>
      </c>
      <c r="D3412" s="401" t="s">
        <v>9886</v>
      </c>
      <c r="E3412" s="402"/>
      <c r="F3412" s="401"/>
      <c r="G3412" s="401" t="n">
        <v>89865</v>
      </c>
      <c r="H3412" s="401" t="s">
        <v>9924</v>
      </c>
      <c r="I3412" s="401" t="s">
        <v>82</v>
      </c>
      <c r="J3412" s="401" t="s">
        <v>6476</v>
      </c>
      <c r="K3412" s="402" t="n">
        <v>13.78</v>
      </c>
      <c r="L3412" s="401" t="s">
        <v>6405</v>
      </c>
    </row>
    <row r="3413" customFormat="false" ht="13.5" hidden="false" customHeight="false" outlineLevel="0" collapsed="false">
      <c r="A3413" s="401" t="s">
        <v>9883</v>
      </c>
      <c r="B3413" s="401" t="s">
        <v>9884</v>
      </c>
      <c r="C3413" s="401" t="s">
        <v>9885</v>
      </c>
      <c r="D3413" s="401" t="s">
        <v>9886</v>
      </c>
      <c r="E3413" s="402"/>
      <c r="F3413" s="401"/>
      <c r="G3413" s="401" t="n">
        <v>91784</v>
      </c>
      <c r="H3413" s="401" t="s">
        <v>9925</v>
      </c>
      <c r="I3413" s="401" t="s">
        <v>82</v>
      </c>
      <c r="J3413" s="401" t="s">
        <v>6476</v>
      </c>
      <c r="K3413" s="402" t="n">
        <v>44.84</v>
      </c>
      <c r="L3413" s="401" t="s">
        <v>6405</v>
      </c>
    </row>
    <row r="3414" customFormat="false" ht="13.5" hidden="false" customHeight="false" outlineLevel="0" collapsed="false">
      <c r="A3414" s="401" t="s">
        <v>9883</v>
      </c>
      <c r="B3414" s="401" t="s">
        <v>9884</v>
      </c>
      <c r="C3414" s="401" t="s">
        <v>9885</v>
      </c>
      <c r="D3414" s="401" t="s">
        <v>9886</v>
      </c>
      <c r="E3414" s="402"/>
      <c r="F3414" s="401"/>
      <c r="G3414" s="401" t="n">
        <v>91785</v>
      </c>
      <c r="H3414" s="401" t="s">
        <v>9926</v>
      </c>
      <c r="I3414" s="401" t="s">
        <v>82</v>
      </c>
      <c r="J3414" s="401" t="s">
        <v>6404</v>
      </c>
      <c r="K3414" s="402" t="n">
        <v>44.46</v>
      </c>
      <c r="L3414" s="401" t="s">
        <v>6405</v>
      </c>
    </row>
    <row r="3415" customFormat="false" ht="13.5" hidden="false" customHeight="false" outlineLevel="0" collapsed="false">
      <c r="A3415" s="401" t="s">
        <v>9883</v>
      </c>
      <c r="B3415" s="401" t="s">
        <v>9884</v>
      </c>
      <c r="C3415" s="401" t="s">
        <v>9885</v>
      </c>
      <c r="D3415" s="401" t="s">
        <v>9886</v>
      </c>
      <c r="E3415" s="402"/>
      <c r="F3415" s="401"/>
      <c r="G3415" s="401" t="n">
        <v>91786</v>
      </c>
      <c r="H3415" s="401" t="s">
        <v>9927</v>
      </c>
      <c r="I3415" s="401" t="s">
        <v>82</v>
      </c>
      <c r="J3415" s="401" t="s">
        <v>6476</v>
      </c>
      <c r="K3415" s="402" t="n">
        <v>33.27</v>
      </c>
      <c r="L3415" s="401" t="s">
        <v>6405</v>
      </c>
    </row>
    <row r="3416" customFormat="false" ht="13.5" hidden="false" customHeight="false" outlineLevel="0" collapsed="false">
      <c r="A3416" s="401" t="s">
        <v>9883</v>
      </c>
      <c r="B3416" s="401" t="s">
        <v>9884</v>
      </c>
      <c r="C3416" s="401" t="s">
        <v>9885</v>
      </c>
      <c r="D3416" s="401" t="s">
        <v>9886</v>
      </c>
      <c r="E3416" s="402"/>
      <c r="F3416" s="401"/>
      <c r="G3416" s="401" t="n">
        <v>91787</v>
      </c>
      <c r="H3416" s="401" t="s">
        <v>9928</v>
      </c>
      <c r="I3416" s="401" t="s">
        <v>82</v>
      </c>
      <c r="J3416" s="401" t="s">
        <v>6404</v>
      </c>
      <c r="K3416" s="402" t="n">
        <v>37.39</v>
      </c>
      <c r="L3416" s="401" t="s">
        <v>6405</v>
      </c>
    </row>
    <row r="3417" customFormat="false" ht="13.5" hidden="false" customHeight="false" outlineLevel="0" collapsed="false">
      <c r="A3417" s="401" t="s">
        <v>9883</v>
      </c>
      <c r="B3417" s="401" t="s">
        <v>9884</v>
      </c>
      <c r="C3417" s="401" t="s">
        <v>9885</v>
      </c>
      <c r="D3417" s="401" t="s">
        <v>9886</v>
      </c>
      <c r="E3417" s="402"/>
      <c r="F3417" s="401"/>
      <c r="G3417" s="401" t="n">
        <v>91788</v>
      </c>
      <c r="H3417" s="401" t="s">
        <v>9929</v>
      </c>
      <c r="I3417" s="401" t="s">
        <v>82</v>
      </c>
      <c r="J3417" s="401" t="s">
        <v>6404</v>
      </c>
      <c r="K3417" s="402" t="n">
        <v>47.12</v>
      </c>
      <c r="L3417" s="401" t="s">
        <v>6405</v>
      </c>
    </row>
    <row r="3418" customFormat="false" ht="13.5" hidden="false" customHeight="false" outlineLevel="0" collapsed="false">
      <c r="A3418" s="401" t="s">
        <v>9883</v>
      </c>
      <c r="B3418" s="401" t="s">
        <v>9884</v>
      </c>
      <c r="C3418" s="401" t="s">
        <v>9885</v>
      </c>
      <c r="D3418" s="401" t="s">
        <v>9886</v>
      </c>
      <c r="E3418" s="402"/>
      <c r="F3418" s="401"/>
      <c r="G3418" s="401" t="n">
        <v>91789</v>
      </c>
      <c r="H3418" s="401" t="s">
        <v>9930</v>
      </c>
      <c r="I3418" s="401" t="s">
        <v>82</v>
      </c>
      <c r="J3418" s="401" t="s">
        <v>6476</v>
      </c>
      <c r="K3418" s="402" t="n">
        <v>52.98</v>
      </c>
      <c r="L3418" s="401" t="s">
        <v>6405</v>
      </c>
    </row>
    <row r="3419" customFormat="false" ht="13.5" hidden="false" customHeight="false" outlineLevel="0" collapsed="false">
      <c r="A3419" s="401" t="s">
        <v>9883</v>
      </c>
      <c r="B3419" s="401" t="s">
        <v>9884</v>
      </c>
      <c r="C3419" s="401" t="s">
        <v>9885</v>
      </c>
      <c r="D3419" s="401" t="s">
        <v>9886</v>
      </c>
      <c r="E3419" s="402"/>
      <c r="F3419" s="401"/>
      <c r="G3419" s="401" t="n">
        <v>91790</v>
      </c>
      <c r="H3419" s="401" t="s">
        <v>9931</v>
      </c>
      <c r="I3419" s="401" t="s">
        <v>82</v>
      </c>
      <c r="J3419" s="401" t="s">
        <v>6404</v>
      </c>
      <c r="K3419" s="402" t="n">
        <v>77.25</v>
      </c>
      <c r="L3419" s="401" t="s">
        <v>6405</v>
      </c>
    </row>
    <row r="3420" customFormat="false" ht="13.5" hidden="false" customHeight="false" outlineLevel="0" collapsed="false">
      <c r="A3420" s="401" t="s">
        <v>9883</v>
      </c>
      <c r="B3420" s="401" t="s">
        <v>9884</v>
      </c>
      <c r="C3420" s="401" t="s">
        <v>9885</v>
      </c>
      <c r="D3420" s="401" t="s">
        <v>9886</v>
      </c>
      <c r="E3420" s="402"/>
      <c r="F3420" s="401"/>
      <c r="G3420" s="401" t="n">
        <v>91791</v>
      </c>
      <c r="H3420" s="401" t="s">
        <v>9932</v>
      </c>
      <c r="I3420" s="401" t="s">
        <v>82</v>
      </c>
      <c r="J3420" s="401" t="s">
        <v>6404</v>
      </c>
      <c r="K3420" s="402" t="n">
        <v>101.06</v>
      </c>
      <c r="L3420" s="401" t="s">
        <v>6405</v>
      </c>
    </row>
    <row r="3421" customFormat="false" ht="13.5" hidden="false" customHeight="false" outlineLevel="0" collapsed="false">
      <c r="A3421" s="401" t="s">
        <v>9883</v>
      </c>
      <c r="B3421" s="401" t="s">
        <v>9884</v>
      </c>
      <c r="C3421" s="401" t="s">
        <v>9885</v>
      </c>
      <c r="D3421" s="401" t="s">
        <v>9886</v>
      </c>
      <c r="E3421" s="402"/>
      <c r="F3421" s="401"/>
      <c r="G3421" s="401" t="n">
        <v>91792</v>
      </c>
      <c r="H3421" s="401" t="s">
        <v>9933</v>
      </c>
      <c r="I3421" s="401" t="s">
        <v>82</v>
      </c>
      <c r="J3421" s="401" t="s">
        <v>6404</v>
      </c>
      <c r="K3421" s="402" t="n">
        <v>59.15</v>
      </c>
      <c r="L3421" s="401" t="s">
        <v>6405</v>
      </c>
    </row>
    <row r="3422" customFormat="false" ht="13.5" hidden="false" customHeight="false" outlineLevel="0" collapsed="false">
      <c r="A3422" s="401" t="s">
        <v>9883</v>
      </c>
      <c r="B3422" s="401" t="s">
        <v>9884</v>
      </c>
      <c r="C3422" s="401" t="s">
        <v>9885</v>
      </c>
      <c r="D3422" s="401" t="s">
        <v>9886</v>
      </c>
      <c r="E3422" s="402"/>
      <c r="F3422" s="401"/>
      <c r="G3422" s="401" t="n">
        <v>91793</v>
      </c>
      <c r="H3422" s="401" t="s">
        <v>9934</v>
      </c>
      <c r="I3422" s="401" t="s">
        <v>82</v>
      </c>
      <c r="J3422" s="401" t="s">
        <v>6404</v>
      </c>
      <c r="K3422" s="402" t="n">
        <v>88.38</v>
      </c>
      <c r="L3422" s="401" t="s">
        <v>6405</v>
      </c>
    </row>
    <row r="3423" customFormat="false" ht="13.5" hidden="false" customHeight="false" outlineLevel="0" collapsed="false">
      <c r="A3423" s="401" t="s">
        <v>9883</v>
      </c>
      <c r="B3423" s="401" t="s">
        <v>9884</v>
      </c>
      <c r="C3423" s="401" t="s">
        <v>9885</v>
      </c>
      <c r="D3423" s="401" t="s">
        <v>9886</v>
      </c>
      <c r="E3423" s="402"/>
      <c r="F3423" s="401"/>
      <c r="G3423" s="401" t="n">
        <v>91794</v>
      </c>
      <c r="H3423" s="401" t="s">
        <v>9935</v>
      </c>
      <c r="I3423" s="401" t="s">
        <v>82</v>
      </c>
      <c r="J3423" s="401" t="s">
        <v>6404</v>
      </c>
      <c r="K3423" s="402" t="n">
        <v>42.93</v>
      </c>
      <c r="L3423" s="401" t="s">
        <v>6405</v>
      </c>
    </row>
    <row r="3424" customFormat="false" ht="13.5" hidden="false" customHeight="false" outlineLevel="0" collapsed="false">
      <c r="A3424" s="401" t="s">
        <v>9883</v>
      </c>
      <c r="B3424" s="401" t="s">
        <v>9884</v>
      </c>
      <c r="C3424" s="401" t="s">
        <v>9885</v>
      </c>
      <c r="D3424" s="401" t="s">
        <v>9886</v>
      </c>
      <c r="E3424" s="402"/>
      <c r="F3424" s="401"/>
      <c r="G3424" s="401" t="n">
        <v>91795</v>
      </c>
      <c r="H3424" s="401" t="s">
        <v>9936</v>
      </c>
      <c r="I3424" s="401" t="s">
        <v>82</v>
      </c>
      <c r="J3424" s="401" t="s">
        <v>6404</v>
      </c>
      <c r="K3424" s="402" t="n">
        <v>71.84</v>
      </c>
      <c r="L3424" s="401" t="s">
        <v>6405</v>
      </c>
    </row>
    <row r="3425" customFormat="false" ht="13.5" hidden="false" customHeight="false" outlineLevel="0" collapsed="false">
      <c r="A3425" s="401" t="s">
        <v>9883</v>
      </c>
      <c r="B3425" s="401" t="s">
        <v>9884</v>
      </c>
      <c r="C3425" s="401" t="s">
        <v>9885</v>
      </c>
      <c r="D3425" s="401" t="s">
        <v>9886</v>
      </c>
      <c r="E3425" s="402"/>
      <c r="F3425" s="401"/>
      <c r="G3425" s="401" t="n">
        <v>91796</v>
      </c>
      <c r="H3425" s="401" t="s">
        <v>9937</v>
      </c>
      <c r="I3425" s="401" t="s">
        <v>82</v>
      </c>
      <c r="J3425" s="401" t="s">
        <v>6476</v>
      </c>
      <c r="K3425" s="402" t="n">
        <v>80.92</v>
      </c>
      <c r="L3425" s="401" t="s">
        <v>6405</v>
      </c>
    </row>
    <row r="3426" customFormat="false" ht="13.5" hidden="false" customHeight="false" outlineLevel="0" collapsed="false">
      <c r="A3426" s="401" t="s">
        <v>9883</v>
      </c>
      <c r="B3426" s="401" t="s">
        <v>9884</v>
      </c>
      <c r="C3426" s="401" t="s">
        <v>9885</v>
      </c>
      <c r="D3426" s="401" t="s">
        <v>9886</v>
      </c>
      <c r="E3426" s="402"/>
      <c r="F3426" s="401"/>
      <c r="G3426" s="401" t="n">
        <v>92275</v>
      </c>
      <c r="H3426" s="401" t="s">
        <v>9938</v>
      </c>
      <c r="I3426" s="401" t="s">
        <v>82</v>
      </c>
      <c r="J3426" s="401" t="s">
        <v>6404</v>
      </c>
      <c r="K3426" s="402" t="n">
        <v>59.86</v>
      </c>
      <c r="L3426" s="401" t="s">
        <v>6405</v>
      </c>
    </row>
    <row r="3427" customFormat="false" ht="13.5" hidden="false" customHeight="false" outlineLevel="0" collapsed="false">
      <c r="A3427" s="401" t="s">
        <v>9883</v>
      </c>
      <c r="B3427" s="401" t="s">
        <v>9884</v>
      </c>
      <c r="C3427" s="401" t="s">
        <v>9885</v>
      </c>
      <c r="D3427" s="401" t="s">
        <v>9886</v>
      </c>
      <c r="E3427" s="402"/>
      <c r="F3427" s="401"/>
      <c r="G3427" s="401" t="n">
        <v>92276</v>
      </c>
      <c r="H3427" s="401" t="s">
        <v>9939</v>
      </c>
      <c r="I3427" s="401" t="s">
        <v>82</v>
      </c>
      <c r="J3427" s="401" t="s">
        <v>6404</v>
      </c>
      <c r="K3427" s="402" t="n">
        <v>76.02</v>
      </c>
      <c r="L3427" s="401" t="s">
        <v>6405</v>
      </c>
    </row>
    <row r="3428" customFormat="false" ht="13.5" hidden="false" customHeight="false" outlineLevel="0" collapsed="false">
      <c r="A3428" s="401" t="s">
        <v>9883</v>
      </c>
      <c r="B3428" s="401" t="s">
        <v>9884</v>
      </c>
      <c r="C3428" s="401" t="s">
        <v>9885</v>
      </c>
      <c r="D3428" s="401" t="s">
        <v>9886</v>
      </c>
      <c r="E3428" s="402"/>
      <c r="F3428" s="401"/>
      <c r="G3428" s="401" t="n">
        <v>92277</v>
      </c>
      <c r="H3428" s="401" t="s">
        <v>9940</v>
      </c>
      <c r="I3428" s="401" t="s">
        <v>82</v>
      </c>
      <c r="J3428" s="401" t="s">
        <v>6404</v>
      </c>
      <c r="K3428" s="402" t="n">
        <v>109.9</v>
      </c>
      <c r="L3428" s="401" t="s">
        <v>6405</v>
      </c>
    </row>
    <row r="3429" customFormat="false" ht="13.5" hidden="false" customHeight="false" outlineLevel="0" collapsed="false">
      <c r="A3429" s="401" t="s">
        <v>9883</v>
      </c>
      <c r="B3429" s="401" t="s">
        <v>9884</v>
      </c>
      <c r="C3429" s="401" t="s">
        <v>9885</v>
      </c>
      <c r="D3429" s="401" t="s">
        <v>9886</v>
      </c>
      <c r="E3429" s="402"/>
      <c r="F3429" s="401"/>
      <c r="G3429" s="401" t="n">
        <v>92278</v>
      </c>
      <c r="H3429" s="401" t="s">
        <v>9941</v>
      </c>
      <c r="I3429" s="401" t="s">
        <v>82</v>
      </c>
      <c r="J3429" s="401" t="s">
        <v>6404</v>
      </c>
      <c r="K3429" s="402" t="n">
        <v>147.95</v>
      </c>
      <c r="L3429" s="401" t="s">
        <v>6405</v>
      </c>
    </row>
    <row r="3430" customFormat="false" ht="13.5" hidden="false" customHeight="false" outlineLevel="0" collapsed="false">
      <c r="A3430" s="401" t="s">
        <v>9883</v>
      </c>
      <c r="B3430" s="401" t="s">
        <v>9884</v>
      </c>
      <c r="C3430" s="401" t="s">
        <v>9885</v>
      </c>
      <c r="D3430" s="401" t="s">
        <v>9886</v>
      </c>
      <c r="E3430" s="402"/>
      <c r="F3430" s="401"/>
      <c r="G3430" s="401" t="n">
        <v>92279</v>
      </c>
      <c r="H3430" s="401" t="s">
        <v>9942</v>
      </c>
      <c r="I3430" s="401" t="s">
        <v>82</v>
      </c>
      <c r="J3430" s="401" t="s">
        <v>6404</v>
      </c>
      <c r="K3430" s="402" t="n">
        <v>213.95</v>
      </c>
      <c r="L3430" s="401" t="s">
        <v>6405</v>
      </c>
    </row>
    <row r="3431" customFormat="false" ht="13.5" hidden="false" customHeight="false" outlineLevel="0" collapsed="false">
      <c r="A3431" s="401" t="s">
        <v>9883</v>
      </c>
      <c r="B3431" s="401" t="s">
        <v>9884</v>
      </c>
      <c r="C3431" s="401" t="s">
        <v>9885</v>
      </c>
      <c r="D3431" s="401" t="s">
        <v>9886</v>
      </c>
      <c r="E3431" s="402"/>
      <c r="F3431" s="401"/>
      <c r="G3431" s="401" t="n">
        <v>92280</v>
      </c>
      <c r="H3431" s="401" t="s">
        <v>9943</v>
      </c>
      <c r="I3431" s="401" t="s">
        <v>82</v>
      </c>
      <c r="J3431" s="401" t="s">
        <v>6404</v>
      </c>
      <c r="K3431" s="402" t="n">
        <v>300.51</v>
      </c>
      <c r="L3431" s="401" t="s">
        <v>6405</v>
      </c>
    </row>
    <row r="3432" customFormat="false" ht="13.5" hidden="false" customHeight="false" outlineLevel="0" collapsed="false">
      <c r="A3432" s="401" t="s">
        <v>9883</v>
      </c>
      <c r="B3432" s="401" t="s">
        <v>9884</v>
      </c>
      <c r="C3432" s="401" t="s">
        <v>9885</v>
      </c>
      <c r="D3432" s="401" t="s">
        <v>9886</v>
      </c>
      <c r="E3432" s="402"/>
      <c r="F3432" s="401"/>
      <c r="G3432" s="401" t="n">
        <v>92281</v>
      </c>
      <c r="H3432" s="401" t="s">
        <v>9944</v>
      </c>
      <c r="I3432" s="401" t="s">
        <v>82</v>
      </c>
      <c r="J3432" s="401" t="s">
        <v>6404</v>
      </c>
      <c r="K3432" s="402" t="n">
        <v>180.64</v>
      </c>
      <c r="L3432" s="401" t="s">
        <v>6405</v>
      </c>
    </row>
    <row r="3433" customFormat="false" ht="13.5" hidden="false" customHeight="false" outlineLevel="0" collapsed="false">
      <c r="A3433" s="401" t="s">
        <v>9883</v>
      </c>
      <c r="B3433" s="401" t="s">
        <v>9884</v>
      </c>
      <c r="C3433" s="401" t="s">
        <v>9885</v>
      </c>
      <c r="D3433" s="401" t="s">
        <v>9886</v>
      </c>
      <c r="E3433" s="402"/>
      <c r="F3433" s="401"/>
      <c r="G3433" s="401" t="n">
        <v>92282</v>
      </c>
      <c r="H3433" s="401" t="s">
        <v>9945</v>
      </c>
      <c r="I3433" s="401" t="s">
        <v>82</v>
      </c>
      <c r="J3433" s="401" t="s">
        <v>6404</v>
      </c>
      <c r="K3433" s="402" t="n">
        <v>201.75</v>
      </c>
      <c r="L3433" s="401" t="s">
        <v>6405</v>
      </c>
    </row>
    <row r="3434" customFormat="false" ht="13.5" hidden="false" customHeight="false" outlineLevel="0" collapsed="false">
      <c r="A3434" s="401" t="s">
        <v>9883</v>
      </c>
      <c r="B3434" s="401" t="s">
        <v>9884</v>
      </c>
      <c r="C3434" s="401" t="s">
        <v>9885</v>
      </c>
      <c r="D3434" s="401" t="s">
        <v>9886</v>
      </c>
      <c r="E3434" s="402"/>
      <c r="F3434" s="401"/>
      <c r="G3434" s="401" t="n">
        <v>92283</v>
      </c>
      <c r="H3434" s="401" t="s">
        <v>9946</v>
      </c>
      <c r="I3434" s="401" t="s">
        <v>82</v>
      </c>
      <c r="J3434" s="401" t="s">
        <v>6404</v>
      </c>
      <c r="K3434" s="402" t="n">
        <v>268.97</v>
      </c>
      <c r="L3434" s="401" t="s">
        <v>6405</v>
      </c>
    </row>
    <row r="3435" customFormat="false" ht="13.5" hidden="false" customHeight="false" outlineLevel="0" collapsed="false">
      <c r="A3435" s="401" t="s">
        <v>9883</v>
      </c>
      <c r="B3435" s="401" t="s">
        <v>9884</v>
      </c>
      <c r="C3435" s="401" t="s">
        <v>9885</v>
      </c>
      <c r="D3435" s="401" t="s">
        <v>9886</v>
      </c>
      <c r="E3435" s="402"/>
      <c r="F3435" s="401"/>
      <c r="G3435" s="401" t="n">
        <v>92284</v>
      </c>
      <c r="H3435" s="401" t="s">
        <v>9947</v>
      </c>
      <c r="I3435" s="401" t="s">
        <v>82</v>
      </c>
      <c r="J3435" s="401" t="s">
        <v>6404</v>
      </c>
      <c r="K3435" s="402" t="n">
        <v>329.35</v>
      </c>
      <c r="L3435" s="401" t="s">
        <v>6405</v>
      </c>
    </row>
    <row r="3436" customFormat="false" ht="13.5" hidden="false" customHeight="false" outlineLevel="0" collapsed="false">
      <c r="A3436" s="401" t="s">
        <v>9883</v>
      </c>
      <c r="B3436" s="401" t="s">
        <v>9884</v>
      </c>
      <c r="C3436" s="401" t="s">
        <v>9885</v>
      </c>
      <c r="D3436" s="401" t="s">
        <v>9886</v>
      </c>
      <c r="E3436" s="402"/>
      <c r="F3436" s="401"/>
      <c r="G3436" s="401" t="n">
        <v>92285</v>
      </c>
      <c r="H3436" s="401" t="s">
        <v>9948</v>
      </c>
      <c r="I3436" s="401" t="s">
        <v>82</v>
      </c>
      <c r="J3436" s="401" t="s">
        <v>6404</v>
      </c>
      <c r="K3436" s="402" t="n">
        <v>430.87</v>
      </c>
      <c r="L3436" s="401" t="s">
        <v>6405</v>
      </c>
    </row>
    <row r="3437" customFormat="false" ht="13.5" hidden="false" customHeight="false" outlineLevel="0" collapsed="false">
      <c r="A3437" s="401" t="s">
        <v>9883</v>
      </c>
      <c r="B3437" s="401" t="s">
        <v>9884</v>
      </c>
      <c r="C3437" s="401" t="s">
        <v>9885</v>
      </c>
      <c r="D3437" s="401" t="s">
        <v>9886</v>
      </c>
      <c r="E3437" s="402"/>
      <c r="F3437" s="401"/>
      <c r="G3437" s="401" t="n">
        <v>92286</v>
      </c>
      <c r="H3437" s="401" t="s">
        <v>9949</v>
      </c>
      <c r="I3437" s="401" t="s">
        <v>82</v>
      </c>
      <c r="J3437" s="401" t="s">
        <v>6404</v>
      </c>
      <c r="K3437" s="402" t="n">
        <v>520.47</v>
      </c>
      <c r="L3437" s="401" t="s">
        <v>6405</v>
      </c>
    </row>
    <row r="3438" customFormat="false" ht="13.5" hidden="false" customHeight="false" outlineLevel="0" collapsed="false">
      <c r="A3438" s="401" t="s">
        <v>9883</v>
      </c>
      <c r="B3438" s="401" t="s">
        <v>9884</v>
      </c>
      <c r="C3438" s="401" t="s">
        <v>9885</v>
      </c>
      <c r="D3438" s="401" t="s">
        <v>9886</v>
      </c>
      <c r="E3438" s="402"/>
      <c r="F3438" s="401"/>
      <c r="G3438" s="401" t="n">
        <v>92305</v>
      </c>
      <c r="H3438" s="401" t="s">
        <v>9950</v>
      </c>
      <c r="I3438" s="401" t="s">
        <v>82</v>
      </c>
      <c r="J3438" s="401" t="s">
        <v>6404</v>
      </c>
      <c r="K3438" s="402" t="n">
        <v>39.84</v>
      </c>
      <c r="L3438" s="401" t="s">
        <v>6405</v>
      </c>
    </row>
    <row r="3439" customFormat="false" ht="13.5" hidden="false" customHeight="false" outlineLevel="0" collapsed="false">
      <c r="A3439" s="401" t="s">
        <v>9883</v>
      </c>
      <c r="B3439" s="401" t="s">
        <v>9884</v>
      </c>
      <c r="C3439" s="401" t="s">
        <v>9885</v>
      </c>
      <c r="D3439" s="401" t="s">
        <v>9886</v>
      </c>
      <c r="E3439" s="402"/>
      <c r="F3439" s="401"/>
      <c r="G3439" s="401" t="n">
        <v>92306</v>
      </c>
      <c r="H3439" s="401" t="s">
        <v>9951</v>
      </c>
      <c r="I3439" s="401" t="s">
        <v>82</v>
      </c>
      <c r="J3439" s="401" t="s">
        <v>6404</v>
      </c>
      <c r="K3439" s="402" t="n">
        <v>65</v>
      </c>
      <c r="L3439" s="401" t="s">
        <v>6405</v>
      </c>
    </row>
    <row r="3440" customFormat="false" ht="13.5" hidden="false" customHeight="false" outlineLevel="0" collapsed="false">
      <c r="A3440" s="401" t="s">
        <v>9883</v>
      </c>
      <c r="B3440" s="401" t="s">
        <v>9884</v>
      </c>
      <c r="C3440" s="401" t="s">
        <v>9885</v>
      </c>
      <c r="D3440" s="401" t="s">
        <v>9886</v>
      </c>
      <c r="E3440" s="402"/>
      <c r="F3440" s="401"/>
      <c r="G3440" s="401" t="n">
        <v>92307</v>
      </c>
      <c r="H3440" s="401" t="s">
        <v>9952</v>
      </c>
      <c r="I3440" s="401" t="s">
        <v>82</v>
      </c>
      <c r="J3440" s="401" t="s">
        <v>6404</v>
      </c>
      <c r="K3440" s="402" t="n">
        <v>81.4</v>
      </c>
      <c r="L3440" s="401" t="s">
        <v>6405</v>
      </c>
    </row>
    <row r="3441" customFormat="false" ht="13.5" hidden="false" customHeight="false" outlineLevel="0" collapsed="false">
      <c r="A3441" s="401" t="s">
        <v>9883</v>
      </c>
      <c r="B3441" s="401" t="s">
        <v>9884</v>
      </c>
      <c r="C3441" s="401" t="s">
        <v>9885</v>
      </c>
      <c r="D3441" s="401" t="s">
        <v>9886</v>
      </c>
      <c r="E3441" s="402"/>
      <c r="F3441" s="401"/>
      <c r="G3441" s="401" t="n">
        <v>92308</v>
      </c>
      <c r="H3441" s="401" t="s">
        <v>9953</v>
      </c>
      <c r="I3441" s="401" t="s">
        <v>82</v>
      </c>
      <c r="J3441" s="401" t="s">
        <v>6404</v>
      </c>
      <c r="K3441" s="402" t="n">
        <v>67.62</v>
      </c>
      <c r="L3441" s="401" t="s">
        <v>6405</v>
      </c>
    </row>
    <row r="3442" customFormat="false" ht="13.5" hidden="false" customHeight="false" outlineLevel="0" collapsed="false">
      <c r="A3442" s="401" t="s">
        <v>9883</v>
      </c>
      <c r="B3442" s="401" t="s">
        <v>9884</v>
      </c>
      <c r="C3442" s="401" t="s">
        <v>9885</v>
      </c>
      <c r="D3442" s="401" t="s">
        <v>9886</v>
      </c>
      <c r="E3442" s="402"/>
      <c r="F3442" s="401"/>
      <c r="G3442" s="401" t="n">
        <v>92309</v>
      </c>
      <c r="H3442" s="401" t="s">
        <v>9954</v>
      </c>
      <c r="I3442" s="401" t="s">
        <v>82</v>
      </c>
      <c r="J3442" s="401" t="s">
        <v>6404</v>
      </c>
      <c r="K3442" s="402" t="n">
        <v>188.35</v>
      </c>
      <c r="L3442" s="401" t="s">
        <v>6405</v>
      </c>
    </row>
    <row r="3443" customFormat="false" ht="13.5" hidden="false" customHeight="false" outlineLevel="0" collapsed="false">
      <c r="A3443" s="401" t="s">
        <v>9883</v>
      </c>
      <c r="B3443" s="401" t="s">
        <v>9884</v>
      </c>
      <c r="C3443" s="401" t="s">
        <v>9885</v>
      </c>
      <c r="D3443" s="401" t="s">
        <v>9886</v>
      </c>
      <c r="E3443" s="402"/>
      <c r="F3443" s="401"/>
      <c r="G3443" s="401" t="n">
        <v>92310</v>
      </c>
      <c r="H3443" s="401" t="s">
        <v>9955</v>
      </c>
      <c r="I3443" s="401" t="s">
        <v>82</v>
      </c>
      <c r="J3443" s="401" t="s">
        <v>6404</v>
      </c>
      <c r="K3443" s="402" t="n">
        <v>209.71</v>
      </c>
      <c r="L3443" s="401" t="s">
        <v>6405</v>
      </c>
    </row>
    <row r="3444" customFormat="false" ht="13.5" hidden="false" customHeight="false" outlineLevel="0" collapsed="false">
      <c r="A3444" s="401" t="s">
        <v>9883</v>
      </c>
      <c r="B3444" s="401" t="s">
        <v>9884</v>
      </c>
      <c r="C3444" s="401" t="s">
        <v>9885</v>
      </c>
      <c r="D3444" s="401" t="s">
        <v>9886</v>
      </c>
      <c r="E3444" s="402"/>
      <c r="F3444" s="401"/>
      <c r="G3444" s="401" t="n">
        <v>92320</v>
      </c>
      <c r="H3444" s="401" t="s">
        <v>9956</v>
      </c>
      <c r="I3444" s="401" t="s">
        <v>82</v>
      </c>
      <c r="J3444" s="401" t="s">
        <v>6404</v>
      </c>
      <c r="K3444" s="402" t="n">
        <v>50.42</v>
      </c>
      <c r="L3444" s="401" t="s">
        <v>6405</v>
      </c>
    </row>
    <row r="3445" customFormat="false" ht="13.5" hidden="false" customHeight="false" outlineLevel="0" collapsed="false">
      <c r="A3445" s="401" t="s">
        <v>9883</v>
      </c>
      <c r="B3445" s="401" t="s">
        <v>9884</v>
      </c>
      <c r="C3445" s="401" t="s">
        <v>9885</v>
      </c>
      <c r="D3445" s="401" t="s">
        <v>9886</v>
      </c>
      <c r="E3445" s="402"/>
      <c r="F3445" s="401"/>
      <c r="G3445" s="401" t="n">
        <v>92321</v>
      </c>
      <c r="H3445" s="401" t="s">
        <v>9957</v>
      </c>
      <c r="I3445" s="401" t="s">
        <v>82</v>
      </c>
      <c r="J3445" s="401" t="s">
        <v>6404</v>
      </c>
      <c r="K3445" s="402" t="n">
        <v>83.24</v>
      </c>
      <c r="L3445" s="401" t="s">
        <v>6405</v>
      </c>
    </row>
    <row r="3446" customFormat="false" ht="13.5" hidden="false" customHeight="false" outlineLevel="0" collapsed="false">
      <c r="A3446" s="401" t="s">
        <v>9883</v>
      </c>
      <c r="B3446" s="401" t="s">
        <v>9884</v>
      </c>
      <c r="C3446" s="401" t="s">
        <v>9885</v>
      </c>
      <c r="D3446" s="401" t="s">
        <v>9886</v>
      </c>
      <c r="E3446" s="402"/>
      <c r="F3446" s="401"/>
      <c r="G3446" s="401" t="n">
        <v>92322</v>
      </c>
      <c r="H3446" s="401" t="s">
        <v>9958</v>
      </c>
      <c r="I3446" s="401" t="s">
        <v>82</v>
      </c>
      <c r="J3446" s="401" t="s">
        <v>6404</v>
      </c>
      <c r="K3446" s="402" t="n">
        <v>106.19</v>
      </c>
      <c r="L3446" s="401" t="s">
        <v>6405</v>
      </c>
    </row>
    <row r="3447" customFormat="false" ht="13.5" hidden="false" customHeight="false" outlineLevel="0" collapsed="false">
      <c r="A3447" s="401" t="s">
        <v>9883</v>
      </c>
      <c r="B3447" s="401" t="s">
        <v>9884</v>
      </c>
      <c r="C3447" s="401" t="s">
        <v>9885</v>
      </c>
      <c r="D3447" s="401" t="s">
        <v>9886</v>
      </c>
      <c r="E3447" s="402"/>
      <c r="F3447" s="401"/>
      <c r="G3447" s="401" t="n">
        <v>92323</v>
      </c>
      <c r="H3447" s="401" t="s">
        <v>9959</v>
      </c>
      <c r="I3447" s="401" t="s">
        <v>82</v>
      </c>
      <c r="J3447" s="401" t="s">
        <v>6404</v>
      </c>
      <c r="K3447" s="402" t="n">
        <v>75.66</v>
      </c>
      <c r="L3447" s="401" t="s">
        <v>6405</v>
      </c>
    </row>
    <row r="3448" customFormat="false" ht="13.5" hidden="false" customHeight="false" outlineLevel="0" collapsed="false">
      <c r="A3448" s="401" t="s">
        <v>9883</v>
      </c>
      <c r="B3448" s="401" t="s">
        <v>9884</v>
      </c>
      <c r="C3448" s="401" t="s">
        <v>9885</v>
      </c>
      <c r="D3448" s="401" t="s">
        <v>9886</v>
      </c>
      <c r="E3448" s="402"/>
      <c r="F3448" s="401"/>
      <c r="G3448" s="401" t="n">
        <v>92324</v>
      </c>
      <c r="H3448" s="401" t="s">
        <v>9960</v>
      </c>
      <c r="I3448" s="401" t="s">
        <v>82</v>
      </c>
      <c r="J3448" s="401" t="s">
        <v>6404</v>
      </c>
      <c r="K3448" s="402" t="n">
        <v>204.05</v>
      </c>
      <c r="L3448" s="401" t="s">
        <v>6405</v>
      </c>
    </row>
    <row r="3449" customFormat="false" ht="13.5" hidden="false" customHeight="false" outlineLevel="0" collapsed="false">
      <c r="A3449" s="401" t="s">
        <v>9883</v>
      </c>
      <c r="B3449" s="401" t="s">
        <v>9884</v>
      </c>
      <c r="C3449" s="401" t="s">
        <v>9885</v>
      </c>
      <c r="D3449" s="401" t="s">
        <v>9886</v>
      </c>
      <c r="E3449" s="402"/>
      <c r="F3449" s="401"/>
      <c r="G3449" s="401" t="n">
        <v>92325</v>
      </c>
      <c r="H3449" s="401" t="s">
        <v>9961</v>
      </c>
      <c r="I3449" s="401" t="s">
        <v>82</v>
      </c>
      <c r="J3449" s="401" t="s">
        <v>6404</v>
      </c>
      <c r="K3449" s="402" t="n">
        <v>231.96</v>
      </c>
      <c r="L3449" s="401" t="s">
        <v>6405</v>
      </c>
    </row>
    <row r="3450" customFormat="false" ht="13.5" hidden="false" customHeight="false" outlineLevel="0" collapsed="false">
      <c r="A3450" s="401" t="s">
        <v>9883</v>
      </c>
      <c r="B3450" s="401" t="s">
        <v>9884</v>
      </c>
      <c r="C3450" s="401" t="s">
        <v>9885</v>
      </c>
      <c r="D3450" s="401" t="s">
        <v>9886</v>
      </c>
      <c r="E3450" s="402"/>
      <c r="F3450" s="401"/>
      <c r="G3450" s="401" t="n">
        <v>92335</v>
      </c>
      <c r="H3450" s="401" t="s">
        <v>9962</v>
      </c>
      <c r="I3450" s="401" t="s">
        <v>82</v>
      </c>
      <c r="J3450" s="401" t="s">
        <v>6404</v>
      </c>
      <c r="K3450" s="402" t="n">
        <v>115.07</v>
      </c>
      <c r="L3450" s="401" t="s">
        <v>6405</v>
      </c>
    </row>
    <row r="3451" customFormat="false" ht="13.5" hidden="false" customHeight="false" outlineLevel="0" collapsed="false">
      <c r="A3451" s="401" t="s">
        <v>9883</v>
      </c>
      <c r="B3451" s="401" t="s">
        <v>9884</v>
      </c>
      <c r="C3451" s="401" t="s">
        <v>9885</v>
      </c>
      <c r="D3451" s="401" t="s">
        <v>9886</v>
      </c>
      <c r="E3451" s="402"/>
      <c r="F3451" s="401"/>
      <c r="G3451" s="401" t="n">
        <v>92336</v>
      </c>
      <c r="H3451" s="401" t="s">
        <v>9963</v>
      </c>
      <c r="I3451" s="401" t="s">
        <v>82</v>
      </c>
      <c r="J3451" s="401" t="s">
        <v>6404</v>
      </c>
      <c r="K3451" s="402" t="n">
        <v>141.73</v>
      </c>
      <c r="L3451" s="401" t="s">
        <v>6405</v>
      </c>
    </row>
    <row r="3452" customFormat="false" ht="13.5" hidden="false" customHeight="false" outlineLevel="0" collapsed="false">
      <c r="A3452" s="401" t="s">
        <v>9883</v>
      </c>
      <c r="B3452" s="401" t="s">
        <v>9884</v>
      </c>
      <c r="C3452" s="401" t="s">
        <v>9885</v>
      </c>
      <c r="D3452" s="401" t="s">
        <v>9886</v>
      </c>
      <c r="E3452" s="402"/>
      <c r="F3452" s="401"/>
      <c r="G3452" s="401" t="n">
        <v>92337</v>
      </c>
      <c r="H3452" s="401" t="s">
        <v>9964</v>
      </c>
      <c r="I3452" s="401" t="s">
        <v>82</v>
      </c>
      <c r="J3452" s="401" t="s">
        <v>6404</v>
      </c>
      <c r="K3452" s="402" t="n">
        <v>187.72</v>
      </c>
      <c r="L3452" s="401" t="s">
        <v>6405</v>
      </c>
    </row>
    <row r="3453" customFormat="false" ht="13.5" hidden="false" customHeight="false" outlineLevel="0" collapsed="false">
      <c r="A3453" s="401" t="s">
        <v>9883</v>
      </c>
      <c r="B3453" s="401" t="s">
        <v>9884</v>
      </c>
      <c r="C3453" s="401" t="s">
        <v>9885</v>
      </c>
      <c r="D3453" s="401" t="s">
        <v>9886</v>
      </c>
      <c r="E3453" s="402"/>
      <c r="F3453" s="401"/>
      <c r="G3453" s="401" t="n">
        <v>92338</v>
      </c>
      <c r="H3453" s="401" t="s">
        <v>9965</v>
      </c>
      <c r="I3453" s="401" t="s">
        <v>82</v>
      </c>
      <c r="J3453" s="401" t="s">
        <v>6404</v>
      </c>
      <c r="K3453" s="402" t="n">
        <v>138.65</v>
      </c>
      <c r="L3453" s="401" t="s">
        <v>6405</v>
      </c>
    </row>
    <row r="3454" customFormat="false" ht="13.5" hidden="false" customHeight="false" outlineLevel="0" collapsed="false">
      <c r="A3454" s="401" t="s">
        <v>9883</v>
      </c>
      <c r="B3454" s="401" t="s">
        <v>9884</v>
      </c>
      <c r="C3454" s="401" t="s">
        <v>9885</v>
      </c>
      <c r="D3454" s="401" t="s">
        <v>9886</v>
      </c>
      <c r="E3454" s="402"/>
      <c r="F3454" s="401"/>
      <c r="G3454" s="401" t="n">
        <v>92339</v>
      </c>
      <c r="H3454" s="401" t="s">
        <v>9966</v>
      </c>
      <c r="I3454" s="401" t="s">
        <v>82</v>
      </c>
      <c r="J3454" s="401" t="s">
        <v>6404</v>
      </c>
      <c r="K3454" s="402" t="n">
        <v>210.63</v>
      </c>
      <c r="L3454" s="401" t="s">
        <v>6405</v>
      </c>
    </row>
    <row r="3455" customFormat="false" ht="13.5" hidden="false" customHeight="false" outlineLevel="0" collapsed="false">
      <c r="A3455" s="401" t="s">
        <v>9883</v>
      </c>
      <c r="B3455" s="401" t="s">
        <v>9884</v>
      </c>
      <c r="C3455" s="401" t="s">
        <v>9885</v>
      </c>
      <c r="D3455" s="401" t="s">
        <v>9886</v>
      </c>
      <c r="E3455" s="402"/>
      <c r="F3455" s="401"/>
      <c r="G3455" s="401" t="n">
        <v>92341</v>
      </c>
      <c r="H3455" s="401" t="s">
        <v>9967</v>
      </c>
      <c r="I3455" s="401" t="s">
        <v>82</v>
      </c>
      <c r="J3455" s="401" t="s">
        <v>6404</v>
      </c>
      <c r="K3455" s="402" t="n">
        <v>124.77</v>
      </c>
      <c r="L3455" s="401" t="s">
        <v>6405</v>
      </c>
    </row>
    <row r="3456" customFormat="false" ht="13.5" hidden="false" customHeight="false" outlineLevel="0" collapsed="false">
      <c r="A3456" s="401" t="s">
        <v>9883</v>
      </c>
      <c r="B3456" s="401" t="s">
        <v>9884</v>
      </c>
      <c r="C3456" s="401" t="s">
        <v>9885</v>
      </c>
      <c r="D3456" s="401" t="s">
        <v>9886</v>
      </c>
      <c r="E3456" s="402"/>
      <c r="F3456" s="401"/>
      <c r="G3456" s="401" t="n">
        <v>92342</v>
      </c>
      <c r="H3456" s="401" t="s">
        <v>9968</v>
      </c>
      <c r="I3456" s="401" t="s">
        <v>82</v>
      </c>
      <c r="J3456" s="401" t="s">
        <v>6404</v>
      </c>
      <c r="K3456" s="402" t="n">
        <v>151.51</v>
      </c>
      <c r="L3456" s="401" t="s">
        <v>6405</v>
      </c>
    </row>
    <row r="3457" customFormat="false" ht="13.5" hidden="false" customHeight="false" outlineLevel="0" collapsed="false">
      <c r="A3457" s="401" t="s">
        <v>9883</v>
      </c>
      <c r="B3457" s="401" t="s">
        <v>9884</v>
      </c>
      <c r="C3457" s="401" t="s">
        <v>9885</v>
      </c>
      <c r="D3457" s="401" t="s">
        <v>9886</v>
      </c>
      <c r="E3457" s="402"/>
      <c r="F3457" s="401"/>
      <c r="G3457" s="401" t="n">
        <v>92343</v>
      </c>
      <c r="H3457" s="401" t="s">
        <v>9969</v>
      </c>
      <c r="I3457" s="401" t="s">
        <v>82</v>
      </c>
      <c r="J3457" s="401" t="s">
        <v>6404</v>
      </c>
      <c r="K3457" s="402" t="n">
        <v>197.58</v>
      </c>
      <c r="L3457" s="401" t="s">
        <v>6405</v>
      </c>
    </row>
    <row r="3458" customFormat="false" ht="13.5" hidden="false" customHeight="false" outlineLevel="0" collapsed="false">
      <c r="A3458" s="401" t="s">
        <v>9883</v>
      </c>
      <c r="B3458" s="401" t="s">
        <v>9884</v>
      </c>
      <c r="C3458" s="401" t="s">
        <v>9885</v>
      </c>
      <c r="D3458" s="401" t="s">
        <v>9886</v>
      </c>
      <c r="E3458" s="402"/>
      <c r="F3458" s="401"/>
      <c r="G3458" s="401" t="n">
        <v>92359</v>
      </c>
      <c r="H3458" s="401" t="s">
        <v>9970</v>
      </c>
      <c r="I3458" s="401" t="s">
        <v>82</v>
      </c>
      <c r="J3458" s="401" t="s">
        <v>6404</v>
      </c>
      <c r="K3458" s="402" t="n">
        <v>65.69</v>
      </c>
      <c r="L3458" s="401" t="s">
        <v>6405</v>
      </c>
    </row>
    <row r="3459" customFormat="false" ht="13.5" hidden="false" customHeight="false" outlineLevel="0" collapsed="false">
      <c r="A3459" s="401" t="s">
        <v>9883</v>
      </c>
      <c r="B3459" s="401" t="s">
        <v>9884</v>
      </c>
      <c r="C3459" s="401" t="s">
        <v>9885</v>
      </c>
      <c r="D3459" s="401" t="s">
        <v>9886</v>
      </c>
      <c r="E3459" s="402"/>
      <c r="F3459" s="401"/>
      <c r="G3459" s="401" t="n">
        <v>92360</v>
      </c>
      <c r="H3459" s="401" t="s">
        <v>9971</v>
      </c>
      <c r="I3459" s="401" t="s">
        <v>82</v>
      </c>
      <c r="J3459" s="401" t="s">
        <v>6404</v>
      </c>
      <c r="K3459" s="402" t="n">
        <v>87.81</v>
      </c>
      <c r="L3459" s="401" t="s">
        <v>6405</v>
      </c>
    </row>
    <row r="3460" customFormat="false" ht="13.5" hidden="false" customHeight="false" outlineLevel="0" collapsed="false">
      <c r="A3460" s="401" t="s">
        <v>9883</v>
      </c>
      <c r="B3460" s="401" t="s">
        <v>9884</v>
      </c>
      <c r="C3460" s="401" t="s">
        <v>9885</v>
      </c>
      <c r="D3460" s="401" t="s">
        <v>9886</v>
      </c>
      <c r="E3460" s="402"/>
      <c r="F3460" s="401"/>
      <c r="G3460" s="401" t="n">
        <v>92361</v>
      </c>
      <c r="H3460" s="401" t="s">
        <v>9972</v>
      </c>
      <c r="I3460" s="401" t="s">
        <v>82</v>
      </c>
      <c r="J3460" s="401" t="s">
        <v>6404</v>
      </c>
      <c r="K3460" s="402" t="n">
        <v>118.49</v>
      </c>
      <c r="L3460" s="401" t="s">
        <v>6405</v>
      </c>
    </row>
    <row r="3461" customFormat="false" ht="13.5" hidden="false" customHeight="false" outlineLevel="0" collapsed="false">
      <c r="A3461" s="401" t="s">
        <v>9883</v>
      </c>
      <c r="B3461" s="401" t="s">
        <v>9884</v>
      </c>
      <c r="C3461" s="401" t="s">
        <v>9885</v>
      </c>
      <c r="D3461" s="401" t="s">
        <v>9886</v>
      </c>
      <c r="E3461" s="402"/>
      <c r="F3461" s="401"/>
      <c r="G3461" s="401" t="n">
        <v>92362</v>
      </c>
      <c r="H3461" s="401" t="s">
        <v>9973</v>
      </c>
      <c r="I3461" s="401" t="s">
        <v>82</v>
      </c>
      <c r="J3461" s="401" t="s">
        <v>6404</v>
      </c>
      <c r="K3461" s="402" t="n">
        <v>189.67</v>
      </c>
      <c r="L3461" s="401" t="s">
        <v>6405</v>
      </c>
    </row>
    <row r="3462" customFormat="false" ht="13.5" hidden="false" customHeight="false" outlineLevel="0" collapsed="false">
      <c r="A3462" s="401" t="s">
        <v>9883</v>
      </c>
      <c r="B3462" s="401" t="s">
        <v>9884</v>
      </c>
      <c r="C3462" s="401" t="s">
        <v>9885</v>
      </c>
      <c r="D3462" s="401" t="s">
        <v>9886</v>
      </c>
      <c r="E3462" s="402"/>
      <c r="F3462" s="401"/>
      <c r="G3462" s="401" t="n">
        <v>92364</v>
      </c>
      <c r="H3462" s="401" t="s">
        <v>9974</v>
      </c>
      <c r="I3462" s="401" t="s">
        <v>82</v>
      </c>
      <c r="J3462" s="401" t="s">
        <v>6404</v>
      </c>
      <c r="K3462" s="402" t="n">
        <v>69.57</v>
      </c>
      <c r="L3462" s="401" t="s">
        <v>6405</v>
      </c>
    </row>
    <row r="3463" customFormat="false" ht="13.5" hidden="false" customHeight="false" outlineLevel="0" collapsed="false">
      <c r="A3463" s="401" t="s">
        <v>9883</v>
      </c>
      <c r="B3463" s="401" t="s">
        <v>9884</v>
      </c>
      <c r="C3463" s="401" t="s">
        <v>9885</v>
      </c>
      <c r="D3463" s="401" t="s">
        <v>9886</v>
      </c>
      <c r="E3463" s="402"/>
      <c r="F3463" s="401"/>
      <c r="G3463" s="401" t="n">
        <v>92365</v>
      </c>
      <c r="H3463" s="401" t="s">
        <v>9975</v>
      </c>
      <c r="I3463" s="401" t="s">
        <v>82</v>
      </c>
      <c r="J3463" s="401" t="s">
        <v>6404</v>
      </c>
      <c r="K3463" s="402" t="n">
        <v>80.23</v>
      </c>
      <c r="L3463" s="401" t="s">
        <v>6405</v>
      </c>
    </row>
    <row r="3464" customFormat="false" ht="13.5" hidden="false" customHeight="false" outlineLevel="0" collapsed="false">
      <c r="A3464" s="401" t="s">
        <v>9883</v>
      </c>
      <c r="B3464" s="401" t="s">
        <v>9884</v>
      </c>
      <c r="C3464" s="401" t="s">
        <v>9885</v>
      </c>
      <c r="D3464" s="401" t="s">
        <v>9886</v>
      </c>
      <c r="E3464" s="402"/>
      <c r="F3464" s="401"/>
      <c r="G3464" s="401" t="n">
        <v>92366</v>
      </c>
      <c r="H3464" s="401" t="s">
        <v>9976</v>
      </c>
      <c r="I3464" s="401" t="s">
        <v>82</v>
      </c>
      <c r="J3464" s="401" t="s">
        <v>6404</v>
      </c>
      <c r="K3464" s="402" t="n">
        <v>112.76</v>
      </c>
      <c r="L3464" s="401" t="s">
        <v>6405</v>
      </c>
    </row>
    <row r="3465" customFormat="false" ht="13.5" hidden="false" customHeight="false" outlineLevel="0" collapsed="false">
      <c r="A3465" s="401" t="s">
        <v>9883</v>
      </c>
      <c r="B3465" s="401" t="s">
        <v>9884</v>
      </c>
      <c r="C3465" s="401" t="s">
        <v>9885</v>
      </c>
      <c r="D3465" s="401" t="s">
        <v>9886</v>
      </c>
      <c r="E3465" s="402"/>
      <c r="F3465" s="401"/>
      <c r="G3465" s="401" t="n">
        <v>92367</v>
      </c>
      <c r="H3465" s="401" t="s">
        <v>9977</v>
      </c>
      <c r="I3465" s="401" t="s">
        <v>82</v>
      </c>
      <c r="J3465" s="401" t="s">
        <v>6404</v>
      </c>
      <c r="K3465" s="402" t="n">
        <v>138.94</v>
      </c>
      <c r="L3465" s="401" t="s">
        <v>6405</v>
      </c>
    </row>
    <row r="3466" customFormat="false" ht="13.5" hidden="false" customHeight="false" outlineLevel="0" collapsed="false">
      <c r="A3466" s="401" t="s">
        <v>9883</v>
      </c>
      <c r="B3466" s="401" t="s">
        <v>9884</v>
      </c>
      <c r="C3466" s="401" t="s">
        <v>9885</v>
      </c>
      <c r="D3466" s="401" t="s">
        <v>9886</v>
      </c>
      <c r="E3466" s="402"/>
      <c r="F3466" s="401"/>
      <c r="G3466" s="401" t="n">
        <v>92368</v>
      </c>
      <c r="H3466" s="401" t="s">
        <v>9978</v>
      </c>
      <c r="I3466" s="401" t="s">
        <v>82</v>
      </c>
      <c r="J3466" s="401" t="s">
        <v>6404</v>
      </c>
      <c r="K3466" s="402" t="n">
        <v>184.52</v>
      </c>
      <c r="L3466" s="401" t="s">
        <v>6405</v>
      </c>
    </row>
    <row r="3467" customFormat="false" ht="13.5" hidden="false" customHeight="false" outlineLevel="0" collapsed="false">
      <c r="A3467" s="401" t="s">
        <v>9883</v>
      </c>
      <c r="B3467" s="401" t="s">
        <v>9884</v>
      </c>
      <c r="C3467" s="401" t="s">
        <v>9885</v>
      </c>
      <c r="D3467" s="401" t="s">
        <v>9886</v>
      </c>
      <c r="E3467" s="402"/>
      <c r="F3467" s="401"/>
      <c r="G3467" s="401" t="n">
        <v>92645</v>
      </c>
      <c r="H3467" s="401" t="s">
        <v>9979</v>
      </c>
      <c r="I3467" s="401" t="s">
        <v>82</v>
      </c>
      <c r="J3467" s="401" t="s">
        <v>6404</v>
      </c>
      <c r="K3467" s="402" t="n">
        <v>69.32</v>
      </c>
      <c r="L3467" s="401" t="s">
        <v>6405</v>
      </c>
    </row>
    <row r="3468" customFormat="false" ht="13.5" hidden="false" customHeight="false" outlineLevel="0" collapsed="false">
      <c r="A3468" s="401" t="s">
        <v>9883</v>
      </c>
      <c r="B3468" s="401" t="s">
        <v>9884</v>
      </c>
      <c r="C3468" s="401" t="s">
        <v>9885</v>
      </c>
      <c r="D3468" s="401" t="s">
        <v>9886</v>
      </c>
      <c r="E3468" s="402"/>
      <c r="F3468" s="401"/>
      <c r="G3468" s="401" t="n">
        <v>92646</v>
      </c>
      <c r="H3468" s="401" t="s">
        <v>9980</v>
      </c>
      <c r="I3468" s="401" t="s">
        <v>82</v>
      </c>
      <c r="J3468" s="401" t="s">
        <v>6404</v>
      </c>
      <c r="K3468" s="402" t="n">
        <v>91.45</v>
      </c>
      <c r="L3468" s="401" t="s">
        <v>6405</v>
      </c>
    </row>
    <row r="3469" customFormat="false" ht="13.5" hidden="false" customHeight="false" outlineLevel="0" collapsed="false">
      <c r="A3469" s="401" t="s">
        <v>9883</v>
      </c>
      <c r="B3469" s="401" t="s">
        <v>9884</v>
      </c>
      <c r="C3469" s="401" t="s">
        <v>9885</v>
      </c>
      <c r="D3469" s="401" t="s">
        <v>9886</v>
      </c>
      <c r="E3469" s="402"/>
      <c r="F3469" s="401"/>
      <c r="G3469" s="401" t="n">
        <v>92648</v>
      </c>
      <c r="H3469" s="401" t="s">
        <v>9981</v>
      </c>
      <c r="I3469" s="401" t="s">
        <v>82</v>
      </c>
      <c r="J3469" s="401" t="s">
        <v>6404</v>
      </c>
      <c r="K3469" s="402" t="n">
        <v>100.08</v>
      </c>
      <c r="L3469" s="401" t="s">
        <v>6405</v>
      </c>
    </row>
    <row r="3470" customFormat="false" ht="13.5" hidden="false" customHeight="false" outlineLevel="0" collapsed="false">
      <c r="A3470" s="401" t="s">
        <v>9883</v>
      </c>
      <c r="B3470" s="401" t="s">
        <v>9884</v>
      </c>
      <c r="C3470" s="401" t="s">
        <v>9885</v>
      </c>
      <c r="D3470" s="401" t="s">
        <v>9886</v>
      </c>
      <c r="E3470" s="402"/>
      <c r="F3470" s="401"/>
      <c r="G3470" s="401" t="n">
        <v>92649</v>
      </c>
      <c r="H3470" s="401" t="s">
        <v>9982</v>
      </c>
      <c r="I3470" s="401" t="s">
        <v>82</v>
      </c>
      <c r="J3470" s="401" t="s">
        <v>6404</v>
      </c>
      <c r="K3470" s="402" t="n">
        <v>122.12</v>
      </c>
      <c r="L3470" s="401" t="s">
        <v>6405</v>
      </c>
    </row>
    <row r="3471" customFormat="false" ht="13.5" hidden="false" customHeight="false" outlineLevel="0" collapsed="false">
      <c r="A3471" s="401" t="s">
        <v>9883</v>
      </c>
      <c r="B3471" s="401" t="s">
        <v>9884</v>
      </c>
      <c r="C3471" s="401" t="s">
        <v>9885</v>
      </c>
      <c r="D3471" s="401" t="s">
        <v>9886</v>
      </c>
      <c r="E3471" s="402"/>
      <c r="F3471" s="401"/>
      <c r="G3471" s="401" t="n">
        <v>92650</v>
      </c>
      <c r="H3471" s="401" t="s">
        <v>9983</v>
      </c>
      <c r="I3471" s="401" t="s">
        <v>82</v>
      </c>
      <c r="J3471" s="401" t="s">
        <v>6404</v>
      </c>
      <c r="K3471" s="402" t="n">
        <v>193.29</v>
      </c>
      <c r="L3471" s="401" t="s">
        <v>6405</v>
      </c>
    </row>
    <row r="3472" customFormat="false" ht="13.5" hidden="false" customHeight="false" outlineLevel="0" collapsed="false">
      <c r="A3472" s="401" t="s">
        <v>9883</v>
      </c>
      <c r="B3472" s="401" t="s">
        <v>9884</v>
      </c>
      <c r="C3472" s="401" t="s">
        <v>9885</v>
      </c>
      <c r="D3472" s="401" t="s">
        <v>9886</v>
      </c>
      <c r="E3472" s="402"/>
      <c r="F3472" s="401"/>
      <c r="G3472" s="401" t="n">
        <v>92652</v>
      </c>
      <c r="H3472" s="401" t="s">
        <v>9984</v>
      </c>
      <c r="I3472" s="401" t="s">
        <v>82</v>
      </c>
      <c r="J3472" s="401" t="s">
        <v>6404</v>
      </c>
      <c r="K3472" s="402" t="n">
        <v>74</v>
      </c>
      <c r="L3472" s="401" t="s">
        <v>6405</v>
      </c>
    </row>
    <row r="3473" customFormat="false" ht="13.5" hidden="false" customHeight="false" outlineLevel="0" collapsed="false">
      <c r="A3473" s="401" t="s">
        <v>9883</v>
      </c>
      <c r="B3473" s="401" t="s">
        <v>9884</v>
      </c>
      <c r="C3473" s="401" t="s">
        <v>9885</v>
      </c>
      <c r="D3473" s="401" t="s">
        <v>9886</v>
      </c>
      <c r="E3473" s="402"/>
      <c r="F3473" s="401"/>
      <c r="G3473" s="401" t="n">
        <v>92653</v>
      </c>
      <c r="H3473" s="401" t="s">
        <v>9985</v>
      </c>
      <c r="I3473" s="401" t="s">
        <v>82</v>
      </c>
      <c r="J3473" s="401" t="s">
        <v>6404</v>
      </c>
      <c r="K3473" s="402" t="n">
        <v>84.7</v>
      </c>
      <c r="L3473" s="401" t="s">
        <v>6405</v>
      </c>
    </row>
    <row r="3474" customFormat="false" ht="13.5" hidden="false" customHeight="false" outlineLevel="0" collapsed="false">
      <c r="A3474" s="401" t="s">
        <v>9883</v>
      </c>
      <c r="B3474" s="401" t="s">
        <v>9884</v>
      </c>
      <c r="C3474" s="401" t="s">
        <v>9885</v>
      </c>
      <c r="D3474" s="401" t="s">
        <v>9886</v>
      </c>
      <c r="E3474" s="402"/>
      <c r="F3474" s="401"/>
      <c r="G3474" s="401" t="n">
        <v>92654</v>
      </c>
      <c r="H3474" s="401" t="s">
        <v>9986</v>
      </c>
      <c r="I3474" s="401" t="s">
        <v>82</v>
      </c>
      <c r="J3474" s="401" t="s">
        <v>6404</v>
      </c>
      <c r="K3474" s="402" t="n">
        <v>117.24</v>
      </c>
      <c r="L3474" s="401" t="s">
        <v>6405</v>
      </c>
    </row>
    <row r="3475" customFormat="false" ht="13.5" hidden="false" customHeight="false" outlineLevel="0" collapsed="false">
      <c r="A3475" s="401" t="s">
        <v>9883</v>
      </c>
      <c r="B3475" s="401" t="s">
        <v>9884</v>
      </c>
      <c r="C3475" s="401" t="s">
        <v>9885</v>
      </c>
      <c r="D3475" s="401" t="s">
        <v>9886</v>
      </c>
      <c r="E3475" s="402"/>
      <c r="F3475" s="401"/>
      <c r="G3475" s="401" t="n">
        <v>92655</v>
      </c>
      <c r="H3475" s="401" t="s">
        <v>9987</v>
      </c>
      <c r="I3475" s="401" t="s">
        <v>82</v>
      </c>
      <c r="J3475" s="401" t="s">
        <v>6404</v>
      </c>
      <c r="K3475" s="402" t="n">
        <v>143.51</v>
      </c>
      <c r="L3475" s="401" t="s">
        <v>6405</v>
      </c>
    </row>
    <row r="3476" customFormat="false" ht="13.5" hidden="false" customHeight="false" outlineLevel="0" collapsed="false">
      <c r="A3476" s="401" t="s">
        <v>9883</v>
      </c>
      <c r="B3476" s="401" t="s">
        <v>9884</v>
      </c>
      <c r="C3476" s="401" t="s">
        <v>9885</v>
      </c>
      <c r="D3476" s="401" t="s">
        <v>9886</v>
      </c>
      <c r="E3476" s="402"/>
      <c r="F3476" s="401"/>
      <c r="G3476" s="401" t="n">
        <v>92656</v>
      </c>
      <c r="H3476" s="401" t="s">
        <v>9988</v>
      </c>
      <c r="I3476" s="401" t="s">
        <v>82</v>
      </c>
      <c r="J3476" s="401" t="s">
        <v>6404</v>
      </c>
      <c r="K3476" s="402" t="n">
        <v>189.08</v>
      </c>
      <c r="L3476" s="401" t="s">
        <v>6405</v>
      </c>
    </row>
    <row r="3477" customFormat="false" ht="13.5" hidden="false" customHeight="false" outlineLevel="0" collapsed="false">
      <c r="A3477" s="401" t="s">
        <v>9883</v>
      </c>
      <c r="B3477" s="401" t="s">
        <v>9884</v>
      </c>
      <c r="C3477" s="401" t="s">
        <v>9885</v>
      </c>
      <c r="D3477" s="401" t="s">
        <v>9886</v>
      </c>
      <c r="E3477" s="402"/>
      <c r="F3477" s="401"/>
      <c r="G3477" s="401" t="n">
        <v>92687</v>
      </c>
      <c r="H3477" s="401" t="s">
        <v>9989</v>
      </c>
      <c r="I3477" s="401" t="s">
        <v>82</v>
      </c>
      <c r="J3477" s="401" t="s">
        <v>6404</v>
      </c>
      <c r="K3477" s="402" t="n">
        <v>33.85</v>
      </c>
      <c r="L3477" s="401" t="s">
        <v>6405</v>
      </c>
    </row>
    <row r="3478" customFormat="false" ht="13.5" hidden="false" customHeight="false" outlineLevel="0" collapsed="false">
      <c r="A3478" s="401" t="s">
        <v>9883</v>
      </c>
      <c r="B3478" s="401" t="s">
        <v>9884</v>
      </c>
      <c r="C3478" s="401" t="s">
        <v>9885</v>
      </c>
      <c r="D3478" s="401" t="s">
        <v>9886</v>
      </c>
      <c r="E3478" s="402"/>
      <c r="F3478" s="401"/>
      <c r="G3478" s="401" t="n">
        <v>92688</v>
      </c>
      <c r="H3478" s="401" t="s">
        <v>9990</v>
      </c>
      <c r="I3478" s="401" t="s">
        <v>82</v>
      </c>
      <c r="J3478" s="401" t="s">
        <v>6404</v>
      </c>
      <c r="K3478" s="402" t="n">
        <v>46.39</v>
      </c>
      <c r="L3478" s="401" t="s">
        <v>6405</v>
      </c>
    </row>
    <row r="3479" customFormat="false" ht="13.5" hidden="false" customHeight="false" outlineLevel="0" collapsed="false">
      <c r="A3479" s="401" t="s">
        <v>9883</v>
      </c>
      <c r="B3479" s="401" t="s">
        <v>9884</v>
      </c>
      <c r="C3479" s="401" t="s">
        <v>9885</v>
      </c>
      <c r="D3479" s="401" t="s">
        <v>9886</v>
      </c>
      <c r="E3479" s="402"/>
      <c r="F3479" s="401"/>
      <c r="G3479" s="401" t="n">
        <v>92689</v>
      </c>
      <c r="H3479" s="401" t="s">
        <v>9991</v>
      </c>
      <c r="I3479" s="401" t="s">
        <v>82</v>
      </c>
      <c r="J3479" s="401" t="s">
        <v>6404</v>
      </c>
      <c r="K3479" s="402" t="n">
        <v>48.69</v>
      </c>
      <c r="L3479" s="401" t="s">
        <v>6405</v>
      </c>
    </row>
    <row r="3480" customFormat="false" ht="13.5" hidden="false" customHeight="false" outlineLevel="0" collapsed="false">
      <c r="A3480" s="401" t="s">
        <v>9883</v>
      </c>
      <c r="B3480" s="401" t="s">
        <v>9884</v>
      </c>
      <c r="C3480" s="401" t="s">
        <v>9885</v>
      </c>
      <c r="D3480" s="401" t="s">
        <v>9886</v>
      </c>
      <c r="E3480" s="402"/>
      <c r="F3480" s="401"/>
      <c r="G3480" s="401" t="n">
        <v>92690</v>
      </c>
      <c r="H3480" s="401" t="s">
        <v>9992</v>
      </c>
      <c r="I3480" s="401" t="s">
        <v>82</v>
      </c>
      <c r="J3480" s="401" t="s">
        <v>6404</v>
      </c>
      <c r="K3480" s="402" t="n">
        <v>69.36</v>
      </c>
      <c r="L3480" s="401" t="s">
        <v>6405</v>
      </c>
    </row>
    <row r="3481" customFormat="false" ht="13.5" hidden="false" customHeight="false" outlineLevel="0" collapsed="false">
      <c r="A3481" s="401" t="s">
        <v>9883</v>
      </c>
      <c r="B3481" s="401" t="s">
        <v>9884</v>
      </c>
      <c r="C3481" s="401" t="s">
        <v>9885</v>
      </c>
      <c r="D3481" s="401" t="s">
        <v>9886</v>
      </c>
      <c r="E3481" s="402"/>
      <c r="F3481" s="401"/>
      <c r="G3481" s="401" t="n">
        <v>92691</v>
      </c>
      <c r="H3481" s="401" t="s">
        <v>9993</v>
      </c>
      <c r="I3481" s="401" t="s">
        <v>82</v>
      </c>
      <c r="J3481" s="401" t="s">
        <v>6404</v>
      </c>
      <c r="K3481" s="402" t="n">
        <v>89.78</v>
      </c>
      <c r="L3481" s="401" t="s">
        <v>6405</v>
      </c>
    </row>
    <row r="3482" customFormat="false" ht="13.5" hidden="false" customHeight="false" outlineLevel="0" collapsed="false">
      <c r="A3482" s="401" t="s">
        <v>9883</v>
      </c>
      <c r="B3482" s="401" t="s">
        <v>9884</v>
      </c>
      <c r="C3482" s="401" t="s">
        <v>9885</v>
      </c>
      <c r="D3482" s="401" t="s">
        <v>9886</v>
      </c>
      <c r="E3482" s="402"/>
      <c r="F3482" s="401"/>
      <c r="G3482" s="401" t="n">
        <v>94462</v>
      </c>
      <c r="H3482" s="401" t="s">
        <v>9994</v>
      </c>
      <c r="I3482" s="401" t="s">
        <v>82</v>
      </c>
      <c r="J3482" s="401" t="s">
        <v>6404</v>
      </c>
      <c r="K3482" s="402" t="n">
        <v>121.4</v>
      </c>
      <c r="L3482" s="401" t="s">
        <v>6405</v>
      </c>
    </row>
    <row r="3483" customFormat="false" ht="13.5" hidden="false" customHeight="false" outlineLevel="0" collapsed="false">
      <c r="A3483" s="401" t="s">
        <v>9883</v>
      </c>
      <c r="B3483" s="401" t="s">
        <v>9884</v>
      </c>
      <c r="C3483" s="401" t="s">
        <v>9885</v>
      </c>
      <c r="D3483" s="401" t="s">
        <v>9886</v>
      </c>
      <c r="E3483" s="402"/>
      <c r="F3483" s="401"/>
      <c r="G3483" s="401" t="n">
        <v>94463</v>
      </c>
      <c r="H3483" s="401" t="s">
        <v>9995</v>
      </c>
      <c r="I3483" s="401" t="s">
        <v>82</v>
      </c>
      <c r="J3483" s="401" t="s">
        <v>6404</v>
      </c>
      <c r="K3483" s="402" t="n">
        <v>144.28</v>
      </c>
      <c r="L3483" s="401" t="s">
        <v>6405</v>
      </c>
    </row>
    <row r="3484" customFormat="false" ht="13.5" hidden="false" customHeight="false" outlineLevel="0" collapsed="false">
      <c r="A3484" s="401" t="s">
        <v>9883</v>
      </c>
      <c r="B3484" s="401" t="s">
        <v>9884</v>
      </c>
      <c r="C3484" s="401" t="s">
        <v>9885</v>
      </c>
      <c r="D3484" s="401" t="s">
        <v>9886</v>
      </c>
      <c r="E3484" s="402"/>
      <c r="F3484" s="401"/>
      <c r="G3484" s="401" t="n">
        <v>94464</v>
      </c>
      <c r="H3484" s="401" t="s">
        <v>9996</v>
      </c>
      <c r="I3484" s="401" t="s">
        <v>82</v>
      </c>
      <c r="J3484" s="401" t="s">
        <v>6404</v>
      </c>
      <c r="K3484" s="402" t="n">
        <v>205.03</v>
      </c>
      <c r="L3484" s="401" t="s">
        <v>6405</v>
      </c>
    </row>
    <row r="3485" customFormat="false" ht="13.5" hidden="false" customHeight="false" outlineLevel="0" collapsed="false">
      <c r="A3485" s="401" t="s">
        <v>9883</v>
      </c>
      <c r="B3485" s="401" t="s">
        <v>9884</v>
      </c>
      <c r="C3485" s="401" t="s">
        <v>9885</v>
      </c>
      <c r="D3485" s="401" t="s">
        <v>9886</v>
      </c>
      <c r="E3485" s="402"/>
      <c r="F3485" s="401"/>
      <c r="G3485" s="401" t="n">
        <v>94602</v>
      </c>
      <c r="H3485" s="401" t="s">
        <v>9997</v>
      </c>
      <c r="I3485" s="401" t="s">
        <v>82</v>
      </c>
      <c r="J3485" s="401" t="s">
        <v>6404</v>
      </c>
      <c r="K3485" s="402" t="n">
        <v>225.6</v>
      </c>
      <c r="L3485" s="401" t="s">
        <v>6405</v>
      </c>
    </row>
    <row r="3486" customFormat="false" ht="13.5" hidden="false" customHeight="false" outlineLevel="0" collapsed="false">
      <c r="A3486" s="401" t="s">
        <v>9883</v>
      </c>
      <c r="B3486" s="401" t="s">
        <v>9884</v>
      </c>
      <c r="C3486" s="401" t="s">
        <v>9885</v>
      </c>
      <c r="D3486" s="401" t="s">
        <v>9886</v>
      </c>
      <c r="E3486" s="402"/>
      <c r="F3486" s="401"/>
      <c r="G3486" s="401" t="n">
        <v>94603</v>
      </c>
      <c r="H3486" s="401" t="s">
        <v>9998</v>
      </c>
      <c r="I3486" s="401" t="s">
        <v>82</v>
      </c>
      <c r="J3486" s="401" t="s">
        <v>6404</v>
      </c>
      <c r="K3486" s="402" t="n">
        <v>305.1</v>
      </c>
      <c r="L3486" s="401" t="s">
        <v>6405</v>
      </c>
    </row>
    <row r="3487" customFormat="false" ht="13.5" hidden="false" customHeight="false" outlineLevel="0" collapsed="false">
      <c r="A3487" s="401" t="s">
        <v>9883</v>
      </c>
      <c r="B3487" s="401" t="s">
        <v>9884</v>
      </c>
      <c r="C3487" s="401" t="s">
        <v>9885</v>
      </c>
      <c r="D3487" s="401" t="s">
        <v>9886</v>
      </c>
      <c r="E3487" s="402"/>
      <c r="F3487" s="401"/>
      <c r="G3487" s="401" t="n">
        <v>94604</v>
      </c>
      <c r="H3487" s="401" t="s">
        <v>9999</v>
      </c>
      <c r="I3487" s="401" t="s">
        <v>82</v>
      </c>
      <c r="J3487" s="401" t="s">
        <v>6404</v>
      </c>
      <c r="K3487" s="402" t="n">
        <v>418.44</v>
      </c>
      <c r="L3487" s="401" t="s">
        <v>6405</v>
      </c>
    </row>
    <row r="3488" customFormat="false" ht="13.5" hidden="false" customHeight="false" outlineLevel="0" collapsed="false">
      <c r="A3488" s="401" t="s">
        <v>9883</v>
      </c>
      <c r="B3488" s="401" t="s">
        <v>9884</v>
      </c>
      <c r="C3488" s="401" t="s">
        <v>9885</v>
      </c>
      <c r="D3488" s="401" t="s">
        <v>9886</v>
      </c>
      <c r="E3488" s="402"/>
      <c r="F3488" s="401"/>
      <c r="G3488" s="401" t="n">
        <v>94605</v>
      </c>
      <c r="H3488" s="401" t="s">
        <v>10000</v>
      </c>
      <c r="I3488" s="401" t="s">
        <v>82</v>
      </c>
      <c r="J3488" s="401" t="s">
        <v>6404</v>
      </c>
      <c r="K3488" s="402" t="n">
        <v>600.91</v>
      </c>
      <c r="L3488" s="401" t="s">
        <v>6405</v>
      </c>
    </row>
    <row r="3489" customFormat="false" ht="13.5" hidden="false" customHeight="false" outlineLevel="0" collapsed="false">
      <c r="A3489" s="401" t="s">
        <v>9883</v>
      </c>
      <c r="B3489" s="401" t="s">
        <v>9884</v>
      </c>
      <c r="C3489" s="401" t="s">
        <v>9885</v>
      </c>
      <c r="D3489" s="401" t="s">
        <v>9886</v>
      </c>
      <c r="E3489" s="402"/>
      <c r="F3489" s="401"/>
      <c r="G3489" s="401" t="n">
        <v>94648</v>
      </c>
      <c r="H3489" s="401" t="s">
        <v>10001</v>
      </c>
      <c r="I3489" s="401" t="s">
        <v>82</v>
      </c>
      <c r="J3489" s="401" t="s">
        <v>6476</v>
      </c>
      <c r="K3489" s="402" t="n">
        <v>11.02</v>
      </c>
      <c r="L3489" s="401" t="s">
        <v>6405</v>
      </c>
    </row>
    <row r="3490" customFormat="false" ht="13.5" hidden="false" customHeight="false" outlineLevel="0" collapsed="false">
      <c r="A3490" s="401" t="s">
        <v>9883</v>
      </c>
      <c r="B3490" s="401" t="s">
        <v>9884</v>
      </c>
      <c r="C3490" s="401" t="s">
        <v>9885</v>
      </c>
      <c r="D3490" s="401" t="s">
        <v>9886</v>
      </c>
      <c r="E3490" s="402"/>
      <c r="F3490" s="401"/>
      <c r="G3490" s="401" t="n">
        <v>94649</v>
      </c>
      <c r="H3490" s="401" t="s">
        <v>10002</v>
      </c>
      <c r="I3490" s="401" t="s">
        <v>82</v>
      </c>
      <c r="J3490" s="401" t="s">
        <v>6476</v>
      </c>
      <c r="K3490" s="402" t="n">
        <v>17.19</v>
      </c>
      <c r="L3490" s="401" t="s">
        <v>6405</v>
      </c>
    </row>
    <row r="3491" customFormat="false" ht="13.5" hidden="false" customHeight="false" outlineLevel="0" collapsed="false">
      <c r="A3491" s="401" t="s">
        <v>9883</v>
      </c>
      <c r="B3491" s="401" t="s">
        <v>9884</v>
      </c>
      <c r="C3491" s="401" t="s">
        <v>9885</v>
      </c>
      <c r="D3491" s="401" t="s">
        <v>9886</v>
      </c>
      <c r="E3491" s="402"/>
      <c r="F3491" s="401"/>
      <c r="G3491" s="401" t="n">
        <v>94650</v>
      </c>
      <c r="H3491" s="401" t="s">
        <v>10003</v>
      </c>
      <c r="I3491" s="401" t="s">
        <v>82</v>
      </c>
      <c r="J3491" s="401" t="s">
        <v>6476</v>
      </c>
      <c r="K3491" s="402" t="n">
        <v>24.58</v>
      </c>
      <c r="L3491" s="401" t="s">
        <v>6405</v>
      </c>
    </row>
    <row r="3492" customFormat="false" ht="13.5" hidden="false" customHeight="false" outlineLevel="0" collapsed="false">
      <c r="A3492" s="401" t="s">
        <v>9883</v>
      </c>
      <c r="B3492" s="401" t="s">
        <v>9884</v>
      </c>
      <c r="C3492" s="401" t="s">
        <v>9885</v>
      </c>
      <c r="D3492" s="401" t="s">
        <v>9886</v>
      </c>
      <c r="E3492" s="402"/>
      <c r="F3492" s="401"/>
      <c r="G3492" s="401" t="n">
        <v>94651</v>
      </c>
      <c r="H3492" s="401" t="s">
        <v>10004</v>
      </c>
      <c r="I3492" s="401" t="s">
        <v>82</v>
      </c>
      <c r="J3492" s="401" t="s">
        <v>6476</v>
      </c>
      <c r="K3492" s="402" t="n">
        <v>26.91</v>
      </c>
      <c r="L3492" s="401" t="s">
        <v>6405</v>
      </c>
    </row>
    <row r="3493" customFormat="false" ht="13.5" hidden="false" customHeight="false" outlineLevel="0" collapsed="false">
      <c r="A3493" s="401" t="s">
        <v>9883</v>
      </c>
      <c r="B3493" s="401" t="s">
        <v>9884</v>
      </c>
      <c r="C3493" s="401" t="s">
        <v>9885</v>
      </c>
      <c r="D3493" s="401" t="s">
        <v>9886</v>
      </c>
      <c r="E3493" s="402"/>
      <c r="F3493" s="401"/>
      <c r="G3493" s="401" t="n">
        <v>94652</v>
      </c>
      <c r="H3493" s="401" t="s">
        <v>10005</v>
      </c>
      <c r="I3493" s="401" t="s">
        <v>82</v>
      </c>
      <c r="J3493" s="401" t="s">
        <v>6476</v>
      </c>
      <c r="K3493" s="402" t="n">
        <v>43.78</v>
      </c>
      <c r="L3493" s="401" t="s">
        <v>6405</v>
      </c>
    </row>
    <row r="3494" customFormat="false" ht="13.5" hidden="false" customHeight="false" outlineLevel="0" collapsed="false">
      <c r="A3494" s="401" t="s">
        <v>9883</v>
      </c>
      <c r="B3494" s="401" t="s">
        <v>9884</v>
      </c>
      <c r="C3494" s="401" t="s">
        <v>9885</v>
      </c>
      <c r="D3494" s="401" t="s">
        <v>9886</v>
      </c>
      <c r="E3494" s="402"/>
      <c r="F3494" s="401"/>
      <c r="G3494" s="401" t="n">
        <v>94653</v>
      </c>
      <c r="H3494" s="401" t="s">
        <v>10006</v>
      </c>
      <c r="I3494" s="401" t="s">
        <v>82</v>
      </c>
      <c r="J3494" s="401" t="s">
        <v>6476</v>
      </c>
      <c r="K3494" s="402" t="n">
        <v>63.86</v>
      </c>
      <c r="L3494" s="401" t="s">
        <v>6405</v>
      </c>
    </row>
    <row r="3495" customFormat="false" ht="13.5" hidden="false" customHeight="false" outlineLevel="0" collapsed="false">
      <c r="A3495" s="401" t="s">
        <v>9883</v>
      </c>
      <c r="B3495" s="401" t="s">
        <v>9884</v>
      </c>
      <c r="C3495" s="401" t="s">
        <v>9885</v>
      </c>
      <c r="D3495" s="401" t="s">
        <v>9886</v>
      </c>
      <c r="E3495" s="402"/>
      <c r="F3495" s="401"/>
      <c r="G3495" s="401" t="n">
        <v>94654</v>
      </c>
      <c r="H3495" s="401" t="s">
        <v>10007</v>
      </c>
      <c r="I3495" s="401" t="s">
        <v>82</v>
      </c>
      <c r="J3495" s="401" t="s">
        <v>6476</v>
      </c>
      <c r="K3495" s="402" t="n">
        <v>83.79</v>
      </c>
      <c r="L3495" s="401" t="s">
        <v>6405</v>
      </c>
    </row>
    <row r="3496" customFormat="false" ht="13.5" hidden="false" customHeight="false" outlineLevel="0" collapsed="false">
      <c r="A3496" s="401" t="s">
        <v>9883</v>
      </c>
      <c r="B3496" s="401" t="s">
        <v>9884</v>
      </c>
      <c r="C3496" s="401" t="s">
        <v>9885</v>
      </c>
      <c r="D3496" s="401" t="s">
        <v>9886</v>
      </c>
      <c r="E3496" s="402"/>
      <c r="F3496" s="401"/>
      <c r="G3496" s="401" t="n">
        <v>94655</v>
      </c>
      <c r="H3496" s="401" t="s">
        <v>10008</v>
      </c>
      <c r="I3496" s="401" t="s">
        <v>82</v>
      </c>
      <c r="J3496" s="401" t="s">
        <v>6476</v>
      </c>
      <c r="K3496" s="402" t="n">
        <v>119.55</v>
      </c>
      <c r="L3496" s="401" t="s">
        <v>6405</v>
      </c>
    </row>
    <row r="3497" customFormat="false" ht="13.5" hidden="false" customHeight="false" outlineLevel="0" collapsed="false">
      <c r="A3497" s="401" t="s">
        <v>9883</v>
      </c>
      <c r="B3497" s="401" t="s">
        <v>9884</v>
      </c>
      <c r="C3497" s="401" t="s">
        <v>9885</v>
      </c>
      <c r="D3497" s="401" t="s">
        <v>9886</v>
      </c>
      <c r="E3497" s="402"/>
      <c r="F3497" s="401"/>
      <c r="G3497" s="401" t="n">
        <v>94716</v>
      </c>
      <c r="H3497" s="401" t="s">
        <v>10009</v>
      </c>
      <c r="I3497" s="401" t="s">
        <v>82</v>
      </c>
      <c r="J3497" s="401" t="s">
        <v>6476</v>
      </c>
      <c r="K3497" s="402" t="n">
        <v>20.33</v>
      </c>
      <c r="L3497" s="401" t="s">
        <v>6405</v>
      </c>
    </row>
    <row r="3498" customFormat="false" ht="13.5" hidden="false" customHeight="false" outlineLevel="0" collapsed="false">
      <c r="A3498" s="401" t="s">
        <v>9883</v>
      </c>
      <c r="B3498" s="401" t="s">
        <v>9884</v>
      </c>
      <c r="C3498" s="401" t="s">
        <v>9885</v>
      </c>
      <c r="D3498" s="401" t="s">
        <v>9886</v>
      </c>
      <c r="E3498" s="402"/>
      <c r="F3498" s="401"/>
      <c r="G3498" s="401" t="n">
        <v>94717</v>
      </c>
      <c r="H3498" s="401" t="s">
        <v>10010</v>
      </c>
      <c r="I3498" s="401" t="s">
        <v>82</v>
      </c>
      <c r="J3498" s="401" t="s">
        <v>6476</v>
      </c>
      <c r="K3498" s="402" t="n">
        <v>29.21</v>
      </c>
      <c r="L3498" s="401" t="s">
        <v>6405</v>
      </c>
    </row>
    <row r="3499" customFormat="false" ht="13.5" hidden="false" customHeight="false" outlineLevel="0" collapsed="false">
      <c r="A3499" s="401" t="s">
        <v>9883</v>
      </c>
      <c r="B3499" s="401" t="s">
        <v>9884</v>
      </c>
      <c r="C3499" s="401" t="s">
        <v>9885</v>
      </c>
      <c r="D3499" s="401" t="s">
        <v>9886</v>
      </c>
      <c r="E3499" s="402"/>
      <c r="F3499" s="401"/>
      <c r="G3499" s="401" t="n">
        <v>94718</v>
      </c>
      <c r="H3499" s="401" t="s">
        <v>10011</v>
      </c>
      <c r="I3499" s="401" t="s">
        <v>82</v>
      </c>
      <c r="J3499" s="401" t="s">
        <v>6476</v>
      </c>
      <c r="K3499" s="402" t="n">
        <v>36.24</v>
      </c>
      <c r="L3499" s="401" t="s">
        <v>6405</v>
      </c>
    </row>
    <row r="3500" customFormat="false" ht="13.5" hidden="false" customHeight="false" outlineLevel="0" collapsed="false">
      <c r="A3500" s="401" t="s">
        <v>9883</v>
      </c>
      <c r="B3500" s="401" t="s">
        <v>9884</v>
      </c>
      <c r="C3500" s="401" t="s">
        <v>9885</v>
      </c>
      <c r="D3500" s="401" t="s">
        <v>9886</v>
      </c>
      <c r="E3500" s="402"/>
      <c r="F3500" s="401"/>
      <c r="G3500" s="401" t="n">
        <v>94719</v>
      </c>
      <c r="H3500" s="401" t="s">
        <v>10012</v>
      </c>
      <c r="I3500" s="401" t="s">
        <v>82</v>
      </c>
      <c r="J3500" s="401" t="s">
        <v>6476</v>
      </c>
      <c r="K3500" s="402" t="n">
        <v>46.9</v>
      </c>
      <c r="L3500" s="401" t="s">
        <v>6405</v>
      </c>
    </row>
    <row r="3501" customFormat="false" ht="13.5" hidden="false" customHeight="false" outlineLevel="0" collapsed="false">
      <c r="A3501" s="401" t="s">
        <v>9883</v>
      </c>
      <c r="B3501" s="401" t="s">
        <v>9884</v>
      </c>
      <c r="C3501" s="401" t="s">
        <v>9885</v>
      </c>
      <c r="D3501" s="401" t="s">
        <v>9886</v>
      </c>
      <c r="E3501" s="402"/>
      <c r="F3501" s="401"/>
      <c r="G3501" s="401" t="n">
        <v>94720</v>
      </c>
      <c r="H3501" s="401" t="s">
        <v>10013</v>
      </c>
      <c r="I3501" s="401" t="s">
        <v>82</v>
      </c>
      <c r="J3501" s="401" t="s">
        <v>6476</v>
      </c>
      <c r="K3501" s="402" t="n">
        <v>71.22</v>
      </c>
      <c r="L3501" s="401" t="s">
        <v>6405</v>
      </c>
    </row>
    <row r="3502" customFormat="false" ht="13.5" hidden="false" customHeight="false" outlineLevel="0" collapsed="false">
      <c r="A3502" s="401" t="s">
        <v>9883</v>
      </c>
      <c r="B3502" s="401" t="s">
        <v>9884</v>
      </c>
      <c r="C3502" s="401" t="s">
        <v>9885</v>
      </c>
      <c r="D3502" s="401" t="s">
        <v>9886</v>
      </c>
      <c r="E3502" s="402"/>
      <c r="F3502" s="401"/>
      <c r="G3502" s="401" t="n">
        <v>94721</v>
      </c>
      <c r="H3502" s="401" t="s">
        <v>10014</v>
      </c>
      <c r="I3502" s="401" t="s">
        <v>82</v>
      </c>
      <c r="J3502" s="401" t="s">
        <v>6476</v>
      </c>
      <c r="K3502" s="402" t="n">
        <v>102.44</v>
      </c>
      <c r="L3502" s="401" t="s">
        <v>6405</v>
      </c>
    </row>
    <row r="3503" customFormat="false" ht="13.5" hidden="false" customHeight="false" outlineLevel="0" collapsed="false">
      <c r="A3503" s="401" t="s">
        <v>9883</v>
      </c>
      <c r="B3503" s="401" t="s">
        <v>9884</v>
      </c>
      <c r="C3503" s="401" t="s">
        <v>9885</v>
      </c>
      <c r="D3503" s="401" t="s">
        <v>9886</v>
      </c>
      <c r="E3503" s="402"/>
      <c r="F3503" s="401"/>
      <c r="G3503" s="401" t="n">
        <v>94722</v>
      </c>
      <c r="H3503" s="401" t="s">
        <v>10015</v>
      </c>
      <c r="I3503" s="401" t="s">
        <v>82</v>
      </c>
      <c r="J3503" s="401" t="s">
        <v>6476</v>
      </c>
      <c r="K3503" s="402" t="n">
        <v>179.47</v>
      </c>
      <c r="L3503" s="401" t="s">
        <v>6405</v>
      </c>
    </row>
    <row r="3504" customFormat="false" ht="13.5" hidden="false" customHeight="false" outlineLevel="0" collapsed="false">
      <c r="A3504" s="401" t="s">
        <v>9883</v>
      </c>
      <c r="B3504" s="401" t="s">
        <v>9884</v>
      </c>
      <c r="C3504" s="401" t="s">
        <v>9885</v>
      </c>
      <c r="D3504" s="401" t="s">
        <v>9886</v>
      </c>
      <c r="E3504" s="402"/>
      <c r="F3504" s="401"/>
      <c r="G3504" s="401" t="n">
        <v>95697</v>
      </c>
      <c r="H3504" s="401" t="s">
        <v>10016</v>
      </c>
      <c r="I3504" s="401" t="s">
        <v>82</v>
      </c>
      <c r="J3504" s="401" t="s">
        <v>6404</v>
      </c>
      <c r="K3504" s="402" t="n">
        <v>96.44</v>
      </c>
      <c r="L3504" s="401" t="s">
        <v>6405</v>
      </c>
    </row>
    <row r="3505" customFormat="false" ht="13.5" hidden="false" customHeight="false" outlineLevel="0" collapsed="false">
      <c r="A3505" s="401" t="s">
        <v>9883</v>
      </c>
      <c r="B3505" s="401" t="s">
        <v>9884</v>
      </c>
      <c r="C3505" s="401" t="s">
        <v>9885</v>
      </c>
      <c r="D3505" s="401" t="s">
        <v>9886</v>
      </c>
      <c r="E3505" s="402"/>
      <c r="F3505" s="401"/>
      <c r="G3505" s="401" t="n">
        <v>96635</v>
      </c>
      <c r="H3505" s="401" t="s">
        <v>10017</v>
      </c>
      <c r="I3505" s="401" t="s">
        <v>82</v>
      </c>
      <c r="J3505" s="401" t="s">
        <v>6476</v>
      </c>
      <c r="K3505" s="402" t="n">
        <v>32.96</v>
      </c>
      <c r="L3505" s="401" t="s">
        <v>6405</v>
      </c>
    </row>
    <row r="3506" customFormat="false" ht="13.5" hidden="false" customHeight="false" outlineLevel="0" collapsed="false">
      <c r="A3506" s="401" t="s">
        <v>9883</v>
      </c>
      <c r="B3506" s="401" t="s">
        <v>9884</v>
      </c>
      <c r="C3506" s="401" t="s">
        <v>9885</v>
      </c>
      <c r="D3506" s="401" t="s">
        <v>9886</v>
      </c>
      <c r="E3506" s="402"/>
      <c r="F3506" s="401"/>
      <c r="G3506" s="401" t="n">
        <v>96636</v>
      </c>
      <c r="H3506" s="401" t="s">
        <v>10018</v>
      </c>
      <c r="I3506" s="401" t="s">
        <v>82</v>
      </c>
      <c r="J3506" s="401" t="s">
        <v>6476</v>
      </c>
      <c r="K3506" s="402" t="n">
        <v>34.6</v>
      </c>
      <c r="L3506" s="401" t="s">
        <v>6405</v>
      </c>
    </row>
    <row r="3507" customFormat="false" ht="13.5" hidden="false" customHeight="false" outlineLevel="0" collapsed="false">
      <c r="A3507" s="401" t="s">
        <v>9883</v>
      </c>
      <c r="B3507" s="401" t="s">
        <v>9884</v>
      </c>
      <c r="C3507" s="401" t="s">
        <v>9885</v>
      </c>
      <c r="D3507" s="401" t="s">
        <v>9886</v>
      </c>
      <c r="E3507" s="402"/>
      <c r="F3507" s="401"/>
      <c r="G3507" s="401" t="n">
        <v>96644</v>
      </c>
      <c r="H3507" s="401" t="s">
        <v>10019</v>
      </c>
      <c r="I3507" s="401" t="s">
        <v>82</v>
      </c>
      <c r="J3507" s="401" t="s">
        <v>6476</v>
      </c>
      <c r="K3507" s="402" t="n">
        <v>22.86</v>
      </c>
      <c r="L3507" s="401" t="s">
        <v>6405</v>
      </c>
    </row>
    <row r="3508" customFormat="false" ht="13.5" hidden="false" customHeight="false" outlineLevel="0" collapsed="false">
      <c r="A3508" s="401" t="s">
        <v>9883</v>
      </c>
      <c r="B3508" s="401" t="s">
        <v>9884</v>
      </c>
      <c r="C3508" s="401" t="s">
        <v>9885</v>
      </c>
      <c r="D3508" s="401" t="s">
        <v>9886</v>
      </c>
      <c r="E3508" s="402"/>
      <c r="F3508" s="401"/>
      <c r="G3508" s="401" t="n">
        <v>96645</v>
      </c>
      <c r="H3508" s="401" t="s">
        <v>10020</v>
      </c>
      <c r="I3508" s="401" t="s">
        <v>82</v>
      </c>
      <c r="J3508" s="401" t="s">
        <v>6476</v>
      </c>
      <c r="K3508" s="402" t="n">
        <v>29.43</v>
      </c>
      <c r="L3508" s="401" t="s">
        <v>6405</v>
      </c>
    </row>
    <row r="3509" customFormat="false" ht="13.5" hidden="false" customHeight="false" outlineLevel="0" collapsed="false">
      <c r="A3509" s="401" t="s">
        <v>9883</v>
      </c>
      <c r="B3509" s="401" t="s">
        <v>9884</v>
      </c>
      <c r="C3509" s="401" t="s">
        <v>9885</v>
      </c>
      <c r="D3509" s="401" t="s">
        <v>9886</v>
      </c>
      <c r="E3509" s="402"/>
      <c r="F3509" s="401"/>
      <c r="G3509" s="401" t="n">
        <v>96646</v>
      </c>
      <c r="H3509" s="401" t="s">
        <v>10021</v>
      </c>
      <c r="I3509" s="401" t="s">
        <v>82</v>
      </c>
      <c r="J3509" s="401" t="s">
        <v>6476</v>
      </c>
      <c r="K3509" s="402" t="n">
        <v>45.51</v>
      </c>
      <c r="L3509" s="401" t="s">
        <v>6405</v>
      </c>
    </row>
    <row r="3510" customFormat="false" ht="13.5" hidden="false" customHeight="false" outlineLevel="0" collapsed="false">
      <c r="A3510" s="401" t="s">
        <v>9883</v>
      </c>
      <c r="B3510" s="401" t="s">
        <v>9884</v>
      </c>
      <c r="C3510" s="401" t="s">
        <v>9885</v>
      </c>
      <c r="D3510" s="401" t="s">
        <v>9886</v>
      </c>
      <c r="E3510" s="402"/>
      <c r="F3510" s="401"/>
      <c r="G3510" s="401" t="n">
        <v>96647</v>
      </c>
      <c r="H3510" s="401" t="s">
        <v>10022</v>
      </c>
      <c r="I3510" s="401" t="s">
        <v>82</v>
      </c>
      <c r="J3510" s="401" t="s">
        <v>6476</v>
      </c>
      <c r="K3510" s="402" t="n">
        <v>21.03</v>
      </c>
      <c r="L3510" s="401" t="s">
        <v>6405</v>
      </c>
    </row>
    <row r="3511" customFormat="false" ht="13.5" hidden="false" customHeight="false" outlineLevel="0" collapsed="false">
      <c r="A3511" s="401" t="s">
        <v>9883</v>
      </c>
      <c r="B3511" s="401" t="s">
        <v>9884</v>
      </c>
      <c r="C3511" s="401" t="s">
        <v>9885</v>
      </c>
      <c r="D3511" s="401" t="s">
        <v>9886</v>
      </c>
      <c r="E3511" s="402"/>
      <c r="F3511" s="401"/>
      <c r="G3511" s="401" t="n">
        <v>96648</v>
      </c>
      <c r="H3511" s="401" t="s">
        <v>10023</v>
      </c>
      <c r="I3511" s="401" t="s">
        <v>82</v>
      </c>
      <c r="J3511" s="401" t="s">
        <v>6476</v>
      </c>
      <c r="K3511" s="402" t="n">
        <v>37.7</v>
      </c>
      <c r="L3511" s="401" t="s">
        <v>6405</v>
      </c>
    </row>
    <row r="3512" customFormat="false" ht="13.5" hidden="false" customHeight="false" outlineLevel="0" collapsed="false">
      <c r="A3512" s="401" t="s">
        <v>9883</v>
      </c>
      <c r="B3512" s="401" t="s">
        <v>9884</v>
      </c>
      <c r="C3512" s="401" t="s">
        <v>9885</v>
      </c>
      <c r="D3512" s="401" t="s">
        <v>9886</v>
      </c>
      <c r="E3512" s="402"/>
      <c r="F3512" s="401"/>
      <c r="G3512" s="401" t="n">
        <v>96649</v>
      </c>
      <c r="H3512" s="401" t="s">
        <v>10024</v>
      </c>
      <c r="I3512" s="401" t="s">
        <v>82</v>
      </c>
      <c r="J3512" s="401" t="s">
        <v>6476</v>
      </c>
      <c r="K3512" s="402" t="n">
        <v>54.96</v>
      </c>
      <c r="L3512" s="401" t="s">
        <v>6405</v>
      </c>
    </row>
    <row r="3513" customFormat="false" ht="13.5" hidden="false" customHeight="false" outlineLevel="0" collapsed="false">
      <c r="A3513" s="401" t="s">
        <v>9883</v>
      </c>
      <c r="B3513" s="401" t="s">
        <v>9884</v>
      </c>
      <c r="C3513" s="401" t="s">
        <v>9885</v>
      </c>
      <c r="D3513" s="401" t="s">
        <v>9886</v>
      </c>
      <c r="E3513" s="402"/>
      <c r="F3513" s="401"/>
      <c r="G3513" s="401" t="n">
        <v>96668</v>
      </c>
      <c r="H3513" s="401" t="s">
        <v>10025</v>
      </c>
      <c r="I3513" s="401" t="s">
        <v>82</v>
      </c>
      <c r="J3513" s="401" t="s">
        <v>6476</v>
      </c>
      <c r="K3513" s="402" t="n">
        <v>15.83</v>
      </c>
      <c r="L3513" s="401" t="s">
        <v>6405</v>
      </c>
    </row>
    <row r="3514" customFormat="false" ht="13.5" hidden="false" customHeight="false" outlineLevel="0" collapsed="false">
      <c r="A3514" s="401" t="s">
        <v>9883</v>
      </c>
      <c r="B3514" s="401" t="s">
        <v>9884</v>
      </c>
      <c r="C3514" s="401" t="s">
        <v>9885</v>
      </c>
      <c r="D3514" s="401" t="s">
        <v>9886</v>
      </c>
      <c r="E3514" s="402"/>
      <c r="F3514" s="401"/>
      <c r="G3514" s="401" t="n">
        <v>96669</v>
      </c>
      <c r="H3514" s="401" t="s">
        <v>10026</v>
      </c>
      <c r="I3514" s="401" t="s">
        <v>82</v>
      </c>
      <c r="J3514" s="401" t="s">
        <v>6476</v>
      </c>
      <c r="K3514" s="402" t="n">
        <v>19.71</v>
      </c>
      <c r="L3514" s="401" t="s">
        <v>6405</v>
      </c>
    </row>
    <row r="3515" customFormat="false" ht="13.5" hidden="false" customHeight="false" outlineLevel="0" collapsed="false">
      <c r="A3515" s="401" t="s">
        <v>9883</v>
      </c>
      <c r="B3515" s="401" t="s">
        <v>9884</v>
      </c>
      <c r="C3515" s="401" t="s">
        <v>9885</v>
      </c>
      <c r="D3515" s="401" t="s">
        <v>9886</v>
      </c>
      <c r="E3515" s="402"/>
      <c r="F3515" s="401"/>
      <c r="G3515" s="401" t="n">
        <v>96670</v>
      </c>
      <c r="H3515" s="401" t="s">
        <v>10027</v>
      </c>
      <c r="I3515" s="401" t="s">
        <v>82</v>
      </c>
      <c r="J3515" s="401" t="s">
        <v>6476</v>
      </c>
      <c r="K3515" s="402" t="n">
        <v>29.94</v>
      </c>
      <c r="L3515" s="401" t="s">
        <v>6405</v>
      </c>
    </row>
    <row r="3516" customFormat="false" ht="13.5" hidden="false" customHeight="false" outlineLevel="0" collapsed="false">
      <c r="A3516" s="401" t="s">
        <v>9883</v>
      </c>
      <c r="B3516" s="401" t="s">
        <v>9884</v>
      </c>
      <c r="C3516" s="401" t="s">
        <v>9885</v>
      </c>
      <c r="D3516" s="401" t="s">
        <v>9886</v>
      </c>
      <c r="E3516" s="402"/>
      <c r="F3516" s="401"/>
      <c r="G3516" s="401" t="n">
        <v>96671</v>
      </c>
      <c r="H3516" s="401" t="s">
        <v>10028</v>
      </c>
      <c r="I3516" s="401" t="s">
        <v>82</v>
      </c>
      <c r="J3516" s="401" t="s">
        <v>6476</v>
      </c>
      <c r="K3516" s="402" t="n">
        <v>39.96</v>
      </c>
      <c r="L3516" s="401" t="s">
        <v>6405</v>
      </c>
    </row>
    <row r="3517" customFormat="false" ht="13.5" hidden="false" customHeight="false" outlineLevel="0" collapsed="false">
      <c r="A3517" s="401" t="s">
        <v>9883</v>
      </c>
      <c r="B3517" s="401" t="s">
        <v>9884</v>
      </c>
      <c r="C3517" s="401" t="s">
        <v>9885</v>
      </c>
      <c r="D3517" s="401" t="s">
        <v>9886</v>
      </c>
      <c r="E3517" s="402"/>
      <c r="F3517" s="401"/>
      <c r="G3517" s="401" t="n">
        <v>96672</v>
      </c>
      <c r="H3517" s="401" t="s">
        <v>10029</v>
      </c>
      <c r="I3517" s="401" t="s">
        <v>82</v>
      </c>
      <c r="J3517" s="401" t="s">
        <v>6476</v>
      </c>
      <c r="K3517" s="402" t="n">
        <v>58.58</v>
      </c>
      <c r="L3517" s="401" t="s">
        <v>6405</v>
      </c>
    </row>
    <row r="3518" customFormat="false" ht="13.5" hidden="false" customHeight="false" outlineLevel="0" collapsed="false">
      <c r="A3518" s="401" t="s">
        <v>9883</v>
      </c>
      <c r="B3518" s="401" t="s">
        <v>9884</v>
      </c>
      <c r="C3518" s="401" t="s">
        <v>9885</v>
      </c>
      <c r="D3518" s="401" t="s">
        <v>9886</v>
      </c>
      <c r="E3518" s="402"/>
      <c r="F3518" s="401"/>
      <c r="G3518" s="401" t="n">
        <v>96673</v>
      </c>
      <c r="H3518" s="401" t="s">
        <v>10030</v>
      </c>
      <c r="I3518" s="401" t="s">
        <v>82</v>
      </c>
      <c r="J3518" s="401" t="s">
        <v>6476</v>
      </c>
      <c r="K3518" s="402" t="n">
        <v>96.12</v>
      </c>
      <c r="L3518" s="401" t="s">
        <v>6405</v>
      </c>
    </row>
    <row r="3519" customFormat="false" ht="13.5" hidden="false" customHeight="false" outlineLevel="0" collapsed="false">
      <c r="A3519" s="401" t="s">
        <v>9883</v>
      </c>
      <c r="B3519" s="401" t="s">
        <v>9884</v>
      </c>
      <c r="C3519" s="401" t="s">
        <v>9885</v>
      </c>
      <c r="D3519" s="401" t="s">
        <v>9886</v>
      </c>
      <c r="E3519" s="402"/>
      <c r="F3519" s="401"/>
      <c r="G3519" s="401" t="n">
        <v>96674</v>
      </c>
      <c r="H3519" s="401" t="s">
        <v>10031</v>
      </c>
      <c r="I3519" s="401" t="s">
        <v>82</v>
      </c>
      <c r="J3519" s="401" t="s">
        <v>6476</v>
      </c>
      <c r="K3519" s="402" t="n">
        <v>134.98</v>
      </c>
      <c r="L3519" s="401" t="s">
        <v>6405</v>
      </c>
    </row>
    <row r="3520" customFormat="false" ht="13.5" hidden="false" customHeight="false" outlineLevel="0" collapsed="false">
      <c r="A3520" s="401" t="s">
        <v>9883</v>
      </c>
      <c r="B3520" s="401" t="s">
        <v>9884</v>
      </c>
      <c r="C3520" s="401" t="s">
        <v>9885</v>
      </c>
      <c r="D3520" s="401" t="s">
        <v>9886</v>
      </c>
      <c r="E3520" s="402"/>
      <c r="F3520" s="401"/>
      <c r="G3520" s="401" t="n">
        <v>96675</v>
      </c>
      <c r="H3520" s="401" t="s">
        <v>10032</v>
      </c>
      <c r="I3520" s="401" t="s">
        <v>82</v>
      </c>
      <c r="J3520" s="401" t="s">
        <v>6476</v>
      </c>
      <c r="K3520" s="402" t="n">
        <v>235.48</v>
      </c>
      <c r="L3520" s="401" t="s">
        <v>6405</v>
      </c>
    </row>
    <row r="3521" customFormat="false" ht="13.5" hidden="false" customHeight="false" outlineLevel="0" collapsed="false">
      <c r="A3521" s="401" t="s">
        <v>9883</v>
      </c>
      <c r="B3521" s="401" t="s">
        <v>9884</v>
      </c>
      <c r="C3521" s="401" t="s">
        <v>9885</v>
      </c>
      <c r="D3521" s="401" t="s">
        <v>9886</v>
      </c>
      <c r="E3521" s="402"/>
      <c r="F3521" s="401"/>
      <c r="G3521" s="401" t="n">
        <v>96676</v>
      </c>
      <c r="H3521" s="401" t="s">
        <v>10033</v>
      </c>
      <c r="I3521" s="401" t="s">
        <v>82</v>
      </c>
      <c r="J3521" s="401" t="s">
        <v>6476</v>
      </c>
      <c r="K3521" s="402" t="n">
        <v>15.78</v>
      </c>
      <c r="L3521" s="401" t="s">
        <v>6405</v>
      </c>
    </row>
    <row r="3522" customFormat="false" ht="13.5" hidden="false" customHeight="false" outlineLevel="0" collapsed="false">
      <c r="A3522" s="401" t="s">
        <v>9883</v>
      </c>
      <c r="B3522" s="401" t="s">
        <v>9884</v>
      </c>
      <c r="C3522" s="401" t="s">
        <v>9885</v>
      </c>
      <c r="D3522" s="401" t="s">
        <v>9886</v>
      </c>
      <c r="E3522" s="402"/>
      <c r="F3522" s="401"/>
      <c r="G3522" s="401" t="n">
        <v>96677</v>
      </c>
      <c r="H3522" s="401" t="s">
        <v>10034</v>
      </c>
      <c r="I3522" s="401" t="s">
        <v>82</v>
      </c>
      <c r="J3522" s="401" t="s">
        <v>6476</v>
      </c>
      <c r="K3522" s="402" t="n">
        <v>26.1</v>
      </c>
      <c r="L3522" s="401" t="s">
        <v>6405</v>
      </c>
    </row>
    <row r="3523" customFormat="false" ht="13.5" hidden="false" customHeight="false" outlineLevel="0" collapsed="false">
      <c r="A3523" s="401" t="s">
        <v>9883</v>
      </c>
      <c r="B3523" s="401" t="s">
        <v>9884</v>
      </c>
      <c r="C3523" s="401" t="s">
        <v>9885</v>
      </c>
      <c r="D3523" s="401" t="s">
        <v>9886</v>
      </c>
      <c r="E3523" s="402"/>
      <c r="F3523" s="401"/>
      <c r="G3523" s="401" t="n">
        <v>96678</v>
      </c>
      <c r="H3523" s="401" t="s">
        <v>10035</v>
      </c>
      <c r="I3523" s="401" t="s">
        <v>82</v>
      </c>
      <c r="J3523" s="401" t="s">
        <v>6476</v>
      </c>
      <c r="K3523" s="402" t="n">
        <v>36.24</v>
      </c>
      <c r="L3523" s="401" t="s">
        <v>6405</v>
      </c>
    </row>
    <row r="3524" customFormat="false" ht="13.5" hidden="false" customHeight="false" outlineLevel="0" collapsed="false">
      <c r="A3524" s="401" t="s">
        <v>9883</v>
      </c>
      <c r="B3524" s="401" t="s">
        <v>9884</v>
      </c>
      <c r="C3524" s="401" t="s">
        <v>9885</v>
      </c>
      <c r="D3524" s="401" t="s">
        <v>9886</v>
      </c>
      <c r="E3524" s="402"/>
      <c r="F3524" s="401"/>
      <c r="G3524" s="401" t="n">
        <v>96679</v>
      </c>
      <c r="H3524" s="401" t="s">
        <v>10036</v>
      </c>
      <c r="I3524" s="401" t="s">
        <v>82</v>
      </c>
      <c r="J3524" s="401" t="s">
        <v>6476</v>
      </c>
      <c r="K3524" s="402" t="n">
        <v>52.85</v>
      </c>
      <c r="L3524" s="401" t="s">
        <v>6405</v>
      </c>
    </row>
    <row r="3525" customFormat="false" ht="13.5" hidden="false" customHeight="false" outlineLevel="0" collapsed="false">
      <c r="A3525" s="401" t="s">
        <v>9883</v>
      </c>
      <c r="B3525" s="401" t="s">
        <v>9884</v>
      </c>
      <c r="C3525" s="401" t="s">
        <v>9885</v>
      </c>
      <c r="D3525" s="401" t="s">
        <v>9886</v>
      </c>
      <c r="E3525" s="402"/>
      <c r="F3525" s="401"/>
      <c r="G3525" s="401" t="n">
        <v>96680</v>
      </c>
      <c r="H3525" s="401" t="s">
        <v>10037</v>
      </c>
      <c r="I3525" s="401" t="s">
        <v>82</v>
      </c>
      <c r="J3525" s="401" t="s">
        <v>6476</v>
      </c>
      <c r="K3525" s="402" t="n">
        <v>70.95</v>
      </c>
      <c r="L3525" s="401" t="s">
        <v>6405</v>
      </c>
    </row>
    <row r="3526" customFormat="false" ht="13.5" hidden="false" customHeight="false" outlineLevel="0" collapsed="false">
      <c r="A3526" s="401" t="s">
        <v>9883</v>
      </c>
      <c r="B3526" s="401" t="s">
        <v>9884</v>
      </c>
      <c r="C3526" s="401" t="s">
        <v>9885</v>
      </c>
      <c r="D3526" s="401" t="s">
        <v>9886</v>
      </c>
      <c r="E3526" s="402"/>
      <c r="F3526" s="401"/>
      <c r="G3526" s="401" t="n">
        <v>96681</v>
      </c>
      <c r="H3526" s="401" t="s">
        <v>10038</v>
      </c>
      <c r="I3526" s="401" t="s">
        <v>82</v>
      </c>
      <c r="J3526" s="401" t="s">
        <v>6476</v>
      </c>
      <c r="K3526" s="402" t="n">
        <v>133.38</v>
      </c>
      <c r="L3526" s="401" t="s">
        <v>6405</v>
      </c>
    </row>
    <row r="3527" customFormat="false" ht="13.5" hidden="false" customHeight="false" outlineLevel="0" collapsed="false">
      <c r="A3527" s="401" t="s">
        <v>9883</v>
      </c>
      <c r="B3527" s="401" t="s">
        <v>9884</v>
      </c>
      <c r="C3527" s="401" t="s">
        <v>9885</v>
      </c>
      <c r="D3527" s="401" t="s">
        <v>9886</v>
      </c>
      <c r="E3527" s="402"/>
      <c r="F3527" s="401"/>
      <c r="G3527" s="401" t="n">
        <v>96682</v>
      </c>
      <c r="H3527" s="401" t="s">
        <v>10039</v>
      </c>
      <c r="I3527" s="401" t="s">
        <v>82</v>
      </c>
      <c r="J3527" s="401" t="s">
        <v>6476</v>
      </c>
      <c r="K3527" s="402" t="n">
        <v>196.88</v>
      </c>
      <c r="L3527" s="401" t="s">
        <v>6405</v>
      </c>
    </row>
    <row r="3528" customFormat="false" ht="13.5" hidden="false" customHeight="false" outlineLevel="0" collapsed="false">
      <c r="A3528" s="401" t="s">
        <v>9883</v>
      </c>
      <c r="B3528" s="401" t="s">
        <v>9884</v>
      </c>
      <c r="C3528" s="401" t="s">
        <v>9885</v>
      </c>
      <c r="D3528" s="401" t="s">
        <v>9886</v>
      </c>
      <c r="E3528" s="402"/>
      <c r="F3528" s="401"/>
      <c r="G3528" s="401" t="n">
        <v>96683</v>
      </c>
      <c r="H3528" s="401" t="s">
        <v>10040</v>
      </c>
      <c r="I3528" s="401" t="s">
        <v>82</v>
      </c>
      <c r="J3528" s="401" t="s">
        <v>6476</v>
      </c>
      <c r="K3528" s="402" t="n">
        <v>269.05</v>
      </c>
      <c r="L3528" s="401" t="s">
        <v>6405</v>
      </c>
    </row>
    <row r="3529" customFormat="false" ht="13.5" hidden="false" customHeight="false" outlineLevel="0" collapsed="false">
      <c r="A3529" s="401" t="s">
        <v>9883</v>
      </c>
      <c r="B3529" s="401" t="s">
        <v>9884</v>
      </c>
      <c r="C3529" s="401" t="s">
        <v>9885</v>
      </c>
      <c r="D3529" s="401" t="s">
        <v>9886</v>
      </c>
      <c r="E3529" s="402"/>
      <c r="F3529" s="401"/>
      <c r="G3529" s="401" t="n">
        <v>96718</v>
      </c>
      <c r="H3529" s="401" t="s">
        <v>10041</v>
      </c>
      <c r="I3529" s="401" t="s">
        <v>82</v>
      </c>
      <c r="J3529" s="401" t="s">
        <v>6476</v>
      </c>
      <c r="K3529" s="402" t="n">
        <v>10.56</v>
      </c>
      <c r="L3529" s="401" t="s">
        <v>6405</v>
      </c>
    </row>
    <row r="3530" customFormat="false" ht="13.5" hidden="false" customHeight="false" outlineLevel="0" collapsed="false">
      <c r="A3530" s="401" t="s">
        <v>9883</v>
      </c>
      <c r="B3530" s="401" t="s">
        <v>9884</v>
      </c>
      <c r="C3530" s="401" t="s">
        <v>9885</v>
      </c>
      <c r="D3530" s="401" t="s">
        <v>9886</v>
      </c>
      <c r="E3530" s="402"/>
      <c r="F3530" s="401"/>
      <c r="G3530" s="401" t="n">
        <v>96719</v>
      </c>
      <c r="H3530" s="401" t="s">
        <v>10042</v>
      </c>
      <c r="I3530" s="401" t="s">
        <v>82</v>
      </c>
      <c r="J3530" s="401" t="s">
        <v>6476</v>
      </c>
      <c r="K3530" s="402" t="n">
        <v>19.89</v>
      </c>
      <c r="L3530" s="401" t="s">
        <v>6405</v>
      </c>
    </row>
    <row r="3531" customFormat="false" ht="13.5" hidden="false" customHeight="false" outlineLevel="0" collapsed="false">
      <c r="A3531" s="401" t="s">
        <v>9883</v>
      </c>
      <c r="B3531" s="401" t="s">
        <v>9884</v>
      </c>
      <c r="C3531" s="401" t="s">
        <v>9885</v>
      </c>
      <c r="D3531" s="401" t="s">
        <v>9886</v>
      </c>
      <c r="E3531" s="402"/>
      <c r="F3531" s="401"/>
      <c r="G3531" s="401" t="n">
        <v>96720</v>
      </c>
      <c r="H3531" s="401" t="s">
        <v>10043</v>
      </c>
      <c r="I3531" s="401" t="s">
        <v>82</v>
      </c>
      <c r="J3531" s="401" t="s">
        <v>6476</v>
      </c>
      <c r="K3531" s="402" t="n">
        <v>24.25</v>
      </c>
      <c r="L3531" s="401" t="s">
        <v>6405</v>
      </c>
    </row>
    <row r="3532" customFormat="false" ht="13.5" hidden="false" customHeight="false" outlineLevel="0" collapsed="false">
      <c r="A3532" s="401" t="s">
        <v>9883</v>
      </c>
      <c r="B3532" s="401" t="s">
        <v>9884</v>
      </c>
      <c r="C3532" s="401" t="s">
        <v>9885</v>
      </c>
      <c r="D3532" s="401" t="s">
        <v>9886</v>
      </c>
      <c r="E3532" s="402"/>
      <c r="F3532" s="401"/>
      <c r="G3532" s="401" t="n">
        <v>96721</v>
      </c>
      <c r="H3532" s="401" t="s">
        <v>10044</v>
      </c>
      <c r="I3532" s="401" t="s">
        <v>82</v>
      </c>
      <c r="J3532" s="401" t="s">
        <v>6476</v>
      </c>
      <c r="K3532" s="402" t="n">
        <v>33.29</v>
      </c>
      <c r="L3532" s="401" t="s">
        <v>6405</v>
      </c>
    </row>
    <row r="3533" customFormat="false" ht="13.5" hidden="false" customHeight="false" outlineLevel="0" collapsed="false">
      <c r="A3533" s="401" t="s">
        <v>9883</v>
      </c>
      <c r="B3533" s="401" t="s">
        <v>9884</v>
      </c>
      <c r="C3533" s="401" t="s">
        <v>9885</v>
      </c>
      <c r="D3533" s="401" t="s">
        <v>9886</v>
      </c>
      <c r="E3533" s="402"/>
      <c r="F3533" s="401"/>
      <c r="G3533" s="401" t="n">
        <v>96722</v>
      </c>
      <c r="H3533" s="401" t="s">
        <v>10045</v>
      </c>
      <c r="I3533" s="401" t="s">
        <v>82</v>
      </c>
      <c r="J3533" s="401" t="s">
        <v>6476</v>
      </c>
      <c r="K3533" s="402" t="n">
        <v>45.13</v>
      </c>
      <c r="L3533" s="401" t="s">
        <v>6405</v>
      </c>
    </row>
    <row r="3534" customFormat="false" ht="13.5" hidden="false" customHeight="false" outlineLevel="0" collapsed="false">
      <c r="A3534" s="401" t="s">
        <v>9883</v>
      </c>
      <c r="B3534" s="401" t="s">
        <v>9884</v>
      </c>
      <c r="C3534" s="401" t="s">
        <v>9885</v>
      </c>
      <c r="D3534" s="401" t="s">
        <v>9886</v>
      </c>
      <c r="E3534" s="402"/>
      <c r="F3534" s="401"/>
      <c r="G3534" s="401" t="n">
        <v>96723</v>
      </c>
      <c r="H3534" s="401" t="s">
        <v>10046</v>
      </c>
      <c r="I3534" s="401" t="s">
        <v>82</v>
      </c>
      <c r="J3534" s="401" t="s">
        <v>6476</v>
      </c>
      <c r="K3534" s="402" t="n">
        <v>60.95</v>
      </c>
      <c r="L3534" s="401" t="s">
        <v>6405</v>
      </c>
    </row>
    <row r="3535" customFormat="false" ht="13.5" hidden="false" customHeight="false" outlineLevel="0" collapsed="false">
      <c r="A3535" s="401" t="s">
        <v>9883</v>
      </c>
      <c r="B3535" s="401" t="s">
        <v>9884</v>
      </c>
      <c r="C3535" s="401" t="s">
        <v>9885</v>
      </c>
      <c r="D3535" s="401" t="s">
        <v>9886</v>
      </c>
      <c r="E3535" s="402"/>
      <c r="F3535" s="401"/>
      <c r="G3535" s="401" t="n">
        <v>96724</v>
      </c>
      <c r="H3535" s="401" t="s">
        <v>10047</v>
      </c>
      <c r="I3535" s="401" t="s">
        <v>82</v>
      </c>
      <c r="J3535" s="401" t="s">
        <v>6476</v>
      </c>
      <c r="K3535" s="402" t="n">
        <v>99.46</v>
      </c>
      <c r="L3535" s="401" t="s">
        <v>6405</v>
      </c>
    </row>
    <row r="3536" customFormat="false" ht="13.5" hidden="false" customHeight="false" outlineLevel="0" collapsed="false">
      <c r="A3536" s="401" t="s">
        <v>9883</v>
      </c>
      <c r="B3536" s="401" t="s">
        <v>9884</v>
      </c>
      <c r="C3536" s="401" t="s">
        <v>9885</v>
      </c>
      <c r="D3536" s="401" t="s">
        <v>9886</v>
      </c>
      <c r="E3536" s="402"/>
      <c r="F3536" s="401"/>
      <c r="G3536" s="401" t="n">
        <v>96725</v>
      </c>
      <c r="H3536" s="401" t="s">
        <v>10048</v>
      </c>
      <c r="I3536" s="401" t="s">
        <v>82</v>
      </c>
      <c r="J3536" s="401" t="s">
        <v>6476</v>
      </c>
      <c r="K3536" s="402" t="n">
        <v>132.44</v>
      </c>
      <c r="L3536" s="401" t="s">
        <v>6405</v>
      </c>
    </row>
    <row r="3537" customFormat="false" ht="13.5" hidden="false" customHeight="false" outlineLevel="0" collapsed="false">
      <c r="A3537" s="401" t="s">
        <v>9883</v>
      </c>
      <c r="B3537" s="401" t="s">
        <v>9884</v>
      </c>
      <c r="C3537" s="401" t="s">
        <v>9885</v>
      </c>
      <c r="D3537" s="401" t="s">
        <v>9886</v>
      </c>
      <c r="E3537" s="402"/>
      <c r="F3537" s="401"/>
      <c r="G3537" s="401" t="n">
        <v>96726</v>
      </c>
      <c r="H3537" s="401" t="s">
        <v>10049</v>
      </c>
      <c r="I3537" s="401" t="s">
        <v>82</v>
      </c>
      <c r="J3537" s="401" t="s">
        <v>6476</v>
      </c>
      <c r="K3537" s="402" t="n">
        <v>216.25</v>
      </c>
      <c r="L3537" s="401" t="s">
        <v>6405</v>
      </c>
    </row>
    <row r="3538" customFormat="false" ht="13.5" hidden="false" customHeight="false" outlineLevel="0" collapsed="false">
      <c r="A3538" s="401" t="s">
        <v>9883</v>
      </c>
      <c r="B3538" s="401" t="s">
        <v>9884</v>
      </c>
      <c r="C3538" s="401" t="s">
        <v>9885</v>
      </c>
      <c r="D3538" s="401" t="s">
        <v>9886</v>
      </c>
      <c r="E3538" s="402"/>
      <c r="F3538" s="401"/>
      <c r="G3538" s="401" t="n">
        <v>96727</v>
      </c>
      <c r="H3538" s="401" t="s">
        <v>10050</v>
      </c>
      <c r="I3538" s="401" t="s">
        <v>82</v>
      </c>
      <c r="J3538" s="401" t="s">
        <v>6476</v>
      </c>
      <c r="K3538" s="402" t="n">
        <v>16.77</v>
      </c>
      <c r="L3538" s="401" t="s">
        <v>6405</v>
      </c>
    </row>
    <row r="3539" customFormat="false" ht="13.5" hidden="false" customHeight="false" outlineLevel="0" collapsed="false">
      <c r="A3539" s="401" t="s">
        <v>9883</v>
      </c>
      <c r="B3539" s="401" t="s">
        <v>9884</v>
      </c>
      <c r="C3539" s="401" t="s">
        <v>9885</v>
      </c>
      <c r="D3539" s="401" t="s">
        <v>9886</v>
      </c>
      <c r="E3539" s="402"/>
      <c r="F3539" s="401"/>
      <c r="G3539" s="401" t="n">
        <v>96728</v>
      </c>
      <c r="H3539" s="401" t="s">
        <v>10051</v>
      </c>
      <c r="I3539" s="401" t="s">
        <v>82</v>
      </c>
      <c r="J3539" s="401" t="s">
        <v>6476</v>
      </c>
      <c r="K3539" s="402" t="n">
        <v>20.43</v>
      </c>
      <c r="L3539" s="401" t="s">
        <v>6405</v>
      </c>
    </row>
    <row r="3540" customFormat="false" ht="13.5" hidden="false" customHeight="false" outlineLevel="0" collapsed="false">
      <c r="A3540" s="401" t="s">
        <v>9883</v>
      </c>
      <c r="B3540" s="401" t="s">
        <v>9884</v>
      </c>
      <c r="C3540" s="401" t="s">
        <v>9885</v>
      </c>
      <c r="D3540" s="401" t="s">
        <v>9886</v>
      </c>
      <c r="E3540" s="402"/>
      <c r="F3540" s="401"/>
      <c r="G3540" s="401" t="n">
        <v>96729</v>
      </c>
      <c r="H3540" s="401" t="s">
        <v>10052</v>
      </c>
      <c r="I3540" s="401" t="s">
        <v>82</v>
      </c>
      <c r="J3540" s="401" t="s">
        <v>6476</v>
      </c>
      <c r="K3540" s="402" t="n">
        <v>31.38</v>
      </c>
      <c r="L3540" s="401" t="s">
        <v>6405</v>
      </c>
    </row>
    <row r="3541" customFormat="false" ht="13.5" hidden="false" customHeight="false" outlineLevel="0" collapsed="false">
      <c r="A3541" s="401" t="s">
        <v>9883</v>
      </c>
      <c r="B3541" s="401" t="s">
        <v>9884</v>
      </c>
      <c r="C3541" s="401" t="s">
        <v>9885</v>
      </c>
      <c r="D3541" s="401" t="s">
        <v>9886</v>
      </c>
      <c r="E3541" s="402"/>
      <c r="F3541" s="401"/>
      <c r="G3541" s="401" t="n">
        <v>96730</v>
      </c>
      <c r="H3541" s="401" t="s">
        <v>10053</v>
      </c>
      <c r="I3541" s="401" t="s">
        <v>82</v>
      </c>
      <c r="J3541" s="401" t="s">
        <v>6476</v>
      </c>
      <c r="K3541" s="402" t="n">
        <v>40.25</v>
      </c>
      <c r="L3541" s="401" t="s">
        <v>6405</v>
      </c>
    </row>
    <row r="3542" customFormat="false" ht="13.5" hidden="false" customHeight="false" outlineLevel="0" collapsed="false">
      <c r="A3542" s="401" t="s">
        <v>9883</v>
      </c>
      <c r="B3542" s="401" t="s">
        <v>9884</v>
      </c>
      <c r="C3542" s="401" t="s">
        <v>9885</v>
      </c>
      <c r="D3542" s="401" t="s">
        <v>9886</v>
      </c>
      <c r="E3542" s="402"/>
      <c r="F3542" s="401"/>
      <c r="G3542" s="401" t="n">
        <v>96731</v>
      </c>
      <c r="H3542" s="401" t="s">
        <v>10054</v>
      </c>
      <c r="I3542" s="401" t="s">
        <v>82</v>
      </c>
      <c r="J3542" s="401" t="s">
        <v>6476</v>
      </c>
      <c r="K3542" s="402" t="n">
        <v>58.75</v>
      </c>
      <c r="L3542" s="401" t="s">
        <v>6405</v>
      </c>
    </row>
    <row r="3543" customFormat="false" ht="13.5" hidden="false" customHeight="false" outlineLevel="0" collapsed="false">
      <c r="A3543" s="401" t="s">
        <v>9883</v>
      </c>
      <c r="B3543" s="401" t="s">
        <v>9884</v>
      </c>
      <c r="C3543" s="401" t="s">
        <v>9885</v>
      </c>
      <c r="D3543" s="401" t="s">
        <v>9886</v>
      </c>
      <c r="E3543" s="402"/>
      <c r="F3543" s="401"/>
      <c r="G3543" s="401" t="n">
        <v>96732</v>
      </c>
      <c r="H3543" s="401" t="s">
        <v>10055</v>
      </c>
      <c r="I3543" s="401" t="s">
        <v>82</v>
      </c>
      <c r="J3543" s="401" t="s">
        <v>6476</v>
      </c>
      <c r="K3543" s="402" t="n">
        <v>73.73</v>
      </c>
      <c r="L3543" s="401" t="s">
        <v>6405</v>
      </c>
    </row>
    <row r="3544" customFormat="false" ht="13.5" hidden="false" customHeight="false" outlineLevel="0" collapsed="false">
      <c r="A3544" s="401" t="s">
        <v>9883</v>
      </c>
      <c r="B3544" s="401" t="s">
        <v>9884</v>
      </c>
      <c r="C3544" s="401" t="s">
        <v>9885</v>
      </c>
      <c r="D3544" s="401" t="s">
        <v>9886</v>
      </c>
      <c r="E3544" s="402"/>
      <c r="F3544" s="401"/>
      <c r="G3544" s="401" t="n">
        <v>96733</v>
      </c>
      <c r="H3544" s="401" t="s">
        <v>10056</v>
      </c>
      <c r="I3544" s="401" t="s">
        <v>82</v>
      </c>
      <c r="J3544" s="401" t="s">
        <v>6476</v>
      </c>
      <c r="K3544" s="402" t="n">
        <v>136.03</v>
      </c>
      <c r="L3544" s="401" t="s">
        <v>6405</v>
      </c>
    </row>
    <row r="3545" customFormat="false" ht="13.5" hidden="false" customHeight="false" outlineLevel="0" collapsed="false">
      <c r="A3545" s="401" t="s">
        <v>9883</v>
      </c>
      <c r="B3545" s="401" t="s">
        <v>9884</v>
      </c>
      <c r="C3545" s="401" t="s">
        <v>9885</v>
      </c>
      <c r="D3545" s="401" t="s">
        <v>9886</v>
      </c>
      <c r="E3545" s="402"/>
      <c r="F3545" s="401"/>
      <c r="G3545" s="401" t="n">
        <v>96734</v>
      </c>
      <c r="H3545" s="401" t="s">
        <v>10057</v>
      </c>
      <c r="I3545" s="401" t="s">
        <v>82</v>
      </c>
      <c r="J3545" s="401" t="s">
        <v>6476</v>
      </c>
      <c r="K3545" s="402" t="n">
        <v>191.28</v>
      </c>
      <c r="L3545" s="401" t="s">
        <v>6405</v>
      </c>
    </row>
    <row r="3546" customFormat="false" ht="13.5" hidden="false" customHeight="false" outlineLevel="0" collapsed="false">
      <c r="A3546" s="401" t="s">
        <v>9883</v>
      </c>
      <c r="B3546" s="401" t="s">
        <v>9884</v>
      </c>
      <c r="C3546" s="401" t="s">
        <v>9885</v>
      </c>
      <c r="D3546" s="401" t="s">
        <v>9886</v>
      </c>
      <c r="E3546" s="402"/>
      <c r="F3546" s="401"/>
      <c r="G3546" s="401" t="n">
        <v>96735</v>
      </c>
      <c r="H3546" s="401" t="s">
        <v>10058</v>
      </c>
      <c r="I3546" s="401" t="s">
        <v>82</v>
      </c>
      <c r="J3546" s="401" t="s">
        <v>6476</v>
      </c>
      <c r="K3546" s="402" t="n">
        <v>247.85</v>
      </c>
      <c r="L3546" s="401" t="s">
        <v>6405</v>
      </c>
    </row>
    <row r="3547" customFormat="false" ht="13.5" hidden="false" customHeight="false" outlineLevel="0" collapsed="false">
      <c r="A3547" s="401" t="s">
        <v>9883</v>
      </c>
      <c r="B3547" s="401" t="s">
        <v>9884</v>
      </c>
      <c r="C3547" s="401" t="s">
        <v>9885</v>
      </c>
      <c r="D3547" s="401" t="s">
        <v>9886</v>
      </c>
      <c r="E3547" s="402"/>
      <c r="F3547" s="401"/>
      <c r="G3547" s="401" t="n">
        <v>96794</v>
      </c>
      <c r="H3547" s="401" t="s">
        <v>10059</v>
      </c>
      <c r="I3547" s="401" t="s">
        <v>82</v>
      </c>
      <c r="J3547" s="401" t="s">
        <v>6404</v>
      </c>
      <c r="K3547" s="402" t="n">
        <v>9.16</v>
      </c>
      <c r="L3547" s="401" t="s">
        <v>6405</v>
      </c>
    </row>
    <row r="3548" customFormat="false" ht="13.5" hidden="false" customHeight="false" outlineLevel="0" collapsed="false">
      <c r="A3548" s="401" t="s">
        <v>9883</v>
      </c>
      <c r="B3548" s="401" t="s">
        <v>9884</v>
      </c>
      <c r="C3548" s="401" t="s">
        <v>9885</v>
      </c>
      <c r="D3548" s="401" t="s">
        <v>9886</v>
      </c>
      <c r="E3548" s="402"/>
      <c r="F3548" s="401"/>
      <c r="G3548" s="401" t="n">
        <v>96795</v>
      </c>
      <c r="H3548" s="401" t="s">
        <v>10060</v>
      </c>
      <c r="I3548" s="401" t="s">
        <v>82</v>
      </c>
      <c r="J3548" s="401" t="s">
        <v>6404</v>
      </c>
      <c r="K3548" s="402" t="n">
        <v>11.65</v>
      </c>
      <c r="L3548" s="401" t="s">
        <v>6405</v>
      </c>
    </row>
    <row r="3549" customFormat="false" ht="13.5" hidden="false" customHeight="false" outlineLevel="0" collapsed="false">
      <c r="A3549" s="401" t="s">
        <v>9883</v>
      </c>
      <c r="B3549" s="401" t="s">
        <v>9884</v>
      </c>
      <c r="C3549" s="401" t="s">
        <v>9885</v>
      </c>
      <c r="D3549" s="401" t="s">
        <v>9886</v>
      </c>
      <c r="E3549" s="402"/>
      <c r="F3549" s="401"/>
      <c r="G3549" s="401" t="n">
        <v>96796</v>
      </c>
      <c r="H3549" s="401" t="s">
        <v>10061</v>
      </c>
      <c r="I3549" s="401" t="s">
        <v>82</v>
      </c>
      <c r="J3549" s="401" t="s">
        <v>6404</v>
      </c>
      <c r="K3549" s="402" t="n">
        <v>16.32</v>
      </c>
      <c r="L3549" s="401" t="s">
        <v>6405</v>
      </c>
    </row>
    <row r="3550" customFormat="false" ht="13.5" hidden="false" customHeight="false" outlineLevel="0" collapsed="false">
      <c r="A3550" s="401" t="s">
        <v>9883</v>
      </c>
      <c r="B3550" s="401" t="s">
        <v>9884</v>
      </c>
      <c r="C3550" s="401" t="s">
        <v>9885</v>
      </c>
      <c r="D3550" s="401" t="s">
        <v>9886</v>
      </c>
      <c r="E3550" s="402"/>
      <c r="F3550" s="401"/>
      <c r="G3550" s="401" t="n">
        <v>96797</v>
      </c>
      <c r="H3550" s="401" t="s">
        <v>10062</v>
      </c>
      <c r="I3550" s="401" t="s">
        <v>82</v>
      </c>
      <c r="J3550" s="401" t="s">
        <v>6404</v>
      </c>
      <c r="K3550" s="402" t="n">
        <v>24.68</v>
      </c>
      <c r="L3550" s="401" t="s">
        <v>6405</v>
      </c>
    </row>
    <row r="3551" customFormat="false" ht="13.5" hidden="false" customHeight="false" outlineLevel="0" collapsed="false">
      <c r="A3551" s="401" t="s">
        <v>9883</v>
      </c>
      <c r="B3551" s="401" t="s">
        <v>9884</v>
      </c>
      <c r="C3551" s="401" t="s">
        <v>9885</v>
      </c>
      <c r="D3551" s="401" t="s">
        <v>9886</v>
      </c>
      <c r="E3551" s="402"/>
      <c r="F3551" s="401"/>
      <c r="G3551" s="401" t="n">
        <v>96798</v>
      </c>
      <c r="H3551" s="401" t="s">
        <v>10063</v>
      </c>
      <c r="I3551" s="401" t="s">
        <v>82</v>
      </c>
      <c r="J3551" s="401" t="s">
        <v>6404</v>
      </c>
      <c r="K3551" s="402" t="n">
        <v>9.3</v>
      </c>
      <c r="L3551" s="401" t="s">
        <v>6405</v>
      </c>
    </row>
    <row r="3552" customFormat="false" ht="13.5" hidden="false" customHeight="false" outlineLevel="0" collapsed="false">
      <c r="A3552" s="401" t="s">
        <v>9883</v>
      </c>
      <c r="B3552" s="401" t="s">
        <v>9884</v>
      </c>
      <c r="C3552" s="401" t="s">
        <v>9885</v>
      </c>
      <c r="D3552" s="401" t="s">
        <v>9886</v>
      </c>
      <c r="E3552" s="402"/>
      <c r="F3552" s="401"/>
      <c r="G3552" s="401" t="n">
        <v>96799</v>
      </c>
      <c r="H3552" s="401" t="s">
        <v>10064</v>
      </c>
      <c r="I3552" s="401" t="s">
        <v>82</v>
      </c>
      <c r="J3552" s="401" t="s">
        <v>6404</v>
      </c>
      <c r="K3552" s="402" t="n">
        <v>12.44</v>
      </c>
      <c r="L3552" s="401" t="s">
        <v>6405</v>
      </c>
    </row>
    <row r="3553" customFormat="false" ht="13.5" hidden="false" customHeight="false" outlineLevel="0" collapsed="false">
      <c r="A3553" s="401" t="s">
        <v>9883</v>
      </c>
      <c r="B3553" s="401" t="s">
        <v>9884</v>
      </c>
      <c r="C3553" s="401" t="s">
        <v>9885</v>
      </c>
      <c r="D3553" s="401" t="s">
        <v>9886</v>
      </c>
      <c r="E3553" s="402"/>
      <c r="F3553" s="401"/>
      <c r="G3553" s="401" t="n">
        <v>96800</v>
      </c>
      <c r="H3553" s="401" t="s">
        <v>10065</v>
      </c>
      <c r="I3553" s="401" t="s">
        <v>82</v>
      </c>
      <c r="J3553" s="401" t="s">
        <v>6404</v>
      </c>
      <c r="K3553" s="402" t="n">
        <v>17.97</v>
      </c>
      <c r="L3553" s="401" t="s">
        <v>6405</v>
      </c>
    </row>
    <row r="3554" customFormat="false" ht="13.5" hidden="false" customHeight="false" outlineLevel="0" collapsed="false">
      <c r="A3554" s="401" t="s">
        <v>9883</v>
      </c>
      <c r="B3554" s="401" t="s">
        <v>9884</v>
      </c>
      <c r="C3554" s="401" t="s">
        <v>9885</v>
      </c>
      <c r="D3554" s="401" t="s">
        <v>9886</v>
      </c>
      <c r="E3554" s="402"/>
      <c r="F3554" s="401"/>
      <c r="G3554" s="401" t="n">
        <v>96801</v>
      </c>
      <c r="H3554" s="401" t="s">
        <v>10066</v>
      </c>
      <c r="I3554" s="401" t="s">
        <v>82</v>
      </c>
      <c r="J3554" s="401" t="s">
        <v>6404</v>
      </c>
      <c r="K3554" s="402" t="n">
        <v>27.51</v>
      </c>
      <c r="L3554" s="401" t="s">
        <v>6405</v>
      </c>
    </row>
    <row r="3555" customFormat="false" ht="13.5" hidden="false" customHeight="false" outlineLevel="0" collapsed="false">
      <c r="A3555" s="401" t="s">
        <v>9883</v>
      </c>
      <c r="B3555" s="401" t="s">
        <v>9884</v>
      </c>
      <c r="C3555" s="401" t="s">
        <v>9885</v>
      </c>
      <c r="D3555" s="401" t="s">
        <v>9886</v>
      </c>
      <c r="E3555" s="402"/>
      <c r="F3555" s="401"/>
      <c r="G3555" s="401" t="n">
        <v>97327</v>
      </c>
      <c r="H3555" s="401" t="s">
        <v>10067</v>
      </c>
      <c r="I3555" s="401" t="s">
        <v>82</v>
      </c>
      <c r="J3555" s="401" t="s">
        <v>6404</v>
      </c>
      <c r="K3555" s="402" t="n">
        <v>32.33</v>
      </c>
      <c r="L3555" s="401" t="s">
        <v>6405</v>
      </c>
    </row>
    <row r="3556" customFormat="false" ht="13.5" hidden="false" customHeight="false" outlineLevel="0" collapsed="false">
      <c r="A3556" s="401" t="s">
        <v>9883</v>
      </c>
      <c r="B3556" s="401" t="s">
        <v>9884</v>
      </c>
      <c r="C3556" s="401" t="s">
        <v>9885</v>
      </c>
      <c r="D3556" s="401" t="s">
        <v>9886</v>
      </c>
      <c r="E3556" s="402"/>
      <c r="F3556" s="401"/>
      <c r="G3556" s="401" t="n">
        <v>97328</v>
      </c>
      <c r="H3556" s="401" t="s">
        <v>10068</v>
      </c>
      <c r="I3556" s="401" t="s">
        <v>82</v>
      </c>
      <c r="J3556" s="401" t="s">
        <v>6404</v>
      </c>
      <c r="K3556" s="402" t="n">
        <v>57.27</v>
      </c>
      <c r="L3556" s="401" t="s">
        <v>6405</v>
      </c>
    </row>
    <row r="3557" customFormat="false" ht="13.5" hidden="false" customHeight="false" outlineLevel="0" collapsed="false">
      <c r="A3557" s="401" t="s">
        <v>9883</v>
      </c>
      <c r="B3557" s="401" t="s">
        <v>9884</v>
      </c>
      <c r="C3557" s="401" t="s">
        <v>9885</v>
      </c>
      <c r="D3557" s="401" t="s">
        <v>9886</v>
      </c>
      <c r="E3557" s="402"/>
      <c r="F3557" s="401"/>
      <c r="G3557" s="401" t="n">
        <v>97329</v>
      </c>
      <c r="H3557" s="401" t="s">
        <v>10069</v>
      </c>
      <c r="I3557" s="401" t="s">
        <v>82</v>
      </c>
      <c r="J3557" s="401" t="s">
        <v>6404</v>
      </c>
      <c r="K3557" s="402" t="n">
        <v>71.28</v>
      </c>
      <c r="L3557" s="401" t="s">
        <v>6405</v>
      </c>
    </row>
    <row r="3558" customFormat="false" ht="13.5" hidden="false" customHeight="false" outlineLevel="0" collapsed="false">
      <c r="A3558" s="401" t="s">
        <v>9883</v>
      </c>
      <c r="B3558" s="401" t="s">
        <v>9884</v>
      </c>
      <c r="C3558" s="401" t="s">
        <v>9885</v>
      </c>
      <c r="D3558" s="401" t="s">
        <v>9886</v>
      </c>
      <c r="E3558" s="402"/>
      <c r="F3558" s="401"/>
      <c r="G3558" s="401" t="n">
        <v>97330</v>
      </c>
      <c r="H3558" s="401" t="s">
        <v>10070</v>
      </c>
      <c r="I3558" s="401" t="s">
        <v>82</v>
      </c>
      <c r="J3558" s="401" t="s">
        <v>6404</v>
      </c>
      <c r="K3558" s="402" t="n">
        <v>86.92</v>
      </c>
      <c r="L3558" s="401" t="s">
        <v>6405</v>
      </c>
    </row>
    <row r="3559" customFormat="false" ht="13.5" hidden="false" customHeight="false" outlineLevel="0" collapsed="false">
      <c r="A3559" s="401" t="s">
        <v>9883</v>
      </c>
      <c r="B3559" s="401" t="s">
        <v>9884</v>
      </c>
      <c r="C3559" s="401" t="s">
        <v>9885</v>
      </c>
      <c r="D3559" s="401" t="s">
        <v>9886</v>
      </c>
      <c r="E3559" s="402"/>
      <c r="F3559" s="401"/>
      <c r="G3559" s="401" t="n">
        <v>97331</v>
      </c>
      <c r="H3559" s="401" t="s">
        <v>10071</v>
      </c>
      <c r="I3559" s="401" t="s">
        <v>82</v>
      </c>
      <c r="J3559" s="401" t="s">
        <v>6404</v>
      </c>
      <c r="K3559" s="402" t="n">
        <v>32.64</v>
      </c>
      <c r="L3559" s="401" t="s">
        <v>6405</v>
      </c>
    </row>
    <row r="3560" customFormat="false" ht="13.5" hidden="false" customHeight="false" outlineLevel="0" collapsed="false">
      <c r="A3560" s="401" t="s">
        <v>9883</v>
      </c>
      <c r="B3560" s="401" t="s">
        <v>9884</v>
      </c>
      <c r="C3560" s="401" t="s">
        <v>9885</v>
      </c>
      <c r="D3560" s="401" t="s">
        <v>9886</v>
      </c>
      <c r="E3560" s="402"/>
      <c r="F3560" s="401"/>
      <c r="G3560" s="401" t="n">
        <v>97332</v>
      </c>
      <c r="H3560" s="401" t="s">
        <v>10072</v>
      </c>
      <c r="I3560" s="401" t="s">
        <v>82</v>
      </c>
      <c r="J3560" s="401" t="s">
        <v>6404</v>
      </c>
      <c r="K3560" s="402" t="n">
        <v>57.64</v>
      </c>
      <c r="L3560" s="401" t="s">
        <v>6405</v>
      </c>
    </row>
    <row r="3561" customFormat="false" ht="13.5" hidden="false" customHeight="false" outlineLevel="0" collapsed="false">
      <c r="A3561" s="401" t="s">
        <v>9883</v>
      </c>
      <c r="B3561" s="401" t="s">
        <v>9884</v>
      </c>
      <c r="C3561" s="401" t="s">
        <v>9885</v>
      </c>
      <c r="D3561" s="401" t="s">
        <v>9886</v>
      </c>
      <c r="E3561" s="402"/>
      <c r="F3561" s="401"/>
      <c r="G3561" s="401" t="n">
        <v>97333</v>
      </c>
      <c r="H3561" s="401" t="s">
        <v>10073</v>
      </c>
      <c r="I3561" s="401" t="s">
        <v>82</v>
      </c>
      <c r="J3561" s="401" t="s">
        <v>6404</v>
      </c>
      <c r="K3561" s="402" t="n">
        <v>71.73</v>
      </c>
      <c r="L3561" s="401" t="s">
        <v>6405</v>
      </c>
    </row>
    <row r="3562" customFormat="false" ht="13.5" hidden="false" customHeight="false" outlineLevel="0" collapsed="false">
      <c r="A3562" s="401" t="s">
        <v>9883</v>
      </c>
      <c r="B3562" s="401" t="s">
        <v>9884</v>
      </c>
      <c r="C3562" s="401" t="s">
        <v>9885</v>
      </c>
      <c r="D3562" s="401" t="s">
        <v>9886</v>
      </c>
      <c r="E3562" s="402"/>
      <c r="F3562" s="401"/>
      <c r="G3562" s="401" t="n">
        <v>97334</v>
      </c>
      <c r="H3562" s="401" t="s">
        <v>10074</v>
      </c>
      <c r="I3562" s="401" t="s">
        <v>82</v>
      </c>
      <c r="J3562" s="401" t="s">
        <v>6404</v>
      </c>
      <c r="K3562" s="402" t="n">
        <v>87.42</v>
      </c>
      <c r="L3562" s="401" t="s">
        <v>6405</v>
      </c>
    </row>
    <row r="3563" customFormat="false" ht="13.5" hidden="false" customHeight="false" outlineLevel="0" collapsed="false">
      <c r="A3563" s="401" t="s">
        <v>9883</v>
      </c>
      <c r="B3563" s="401" t="s">
        <v>9884</v>
      </c>
      <c r="C3563" s="401" t="s">
        <v>9885</v>
      </c>
      <c r="D3563" s="401" t="s">
        <v>9886</v>
      </c>
      <c r="E3563" s="402"/>
      <c r="F3563" s="401"/>
      <c r="G3563" s="401" t="n">
        <v>97335</v>
      </c>
      <c r="H3563" s="401" t="s">
        <v>10075</v>
      </c>
      <c r="I3563" s="401" t="s">
        <v>82</v>
      </c>
      <c r="J3563" s="401" t="s">
        <v>6404</v>
      </c>
      <c r="K3563" s="402" t="n">
        <v>86.27</v>
      </c>
      <c r="L3563" s="401" t="s">
        <v>6405</v>
      </c>
    </row>
    <row r="3564" customFormat="false" ht="13.5" hidden="false" customHeight="false" outlineLevel="0" collapsed="false">
      <c r="A3564" s="401" t="s">
        <v>9883</v>
      </c>
      <c r="B3564" s="401" t="s">
        <v>9884</v>
      </c>
      <c r="C3564" s="401" t="s">
        <v>9885</v>
      </c>
      <c r="D3564" s="401" t="s">
        <v>9886</v>
      </c>
      <c r="E3564" s="402"/>
      <c r="F3564" s="401"/>
      <c r="G3564" s="401" t="n">
        <v>97336</v>
      </c>
      <c r="H3564" s="401" t="s">
        <v>10076</v>
      </c>
      <c r="I3564" s="401" t="s">
        <v>82</v>
      </c>
      <c r="J3564" s="401" t="s">
        <v>6404</v>
      </c>
      <c r="K3564" s="402" t="n">
        <v>109.78</v>
      </c>
      <c r="L3564" s="401" t="s">
        <v>6405</v>
      </c>
    </row>
    <row r="3565" customFormat="false" ht="13.5" hidden="false" customHeight="false" outlineLevel="0" collapsed="false">
      <c r="A3565" s="401" t="s">
        <v>9883</v>
      </c>
      <c r="B3565" s="401" t="s">
        <v>9884</v>
      </c>
      <c r="C3565" s="401" t="s">
        <v>9885</v>
      </c>
      <c r="D3565" s="401" t="s">
        <v>9886</v>
      </c>
      <c r="E3565" s="402"/>
      <c r="F3565" s="401"/>
      <c r="G3565" s="401" t="n">
        <v>97337</v>
      </c>
      <c r="H3565" s="401" t="s">
        <v>10077</v>
      </c>
      <c r="I3565" s="401" t="s">
        <v>82</v>
      </c>
      <c r="J3565" s="401" t="s">
        <v>6404</v>
      </c>
      <c r="K3565" s="402" t="n">
        <v>165.17</v>
      </c>
      <c r="L3565" s="401" t="s">
        <v>6405</v>
      </c>
    </row>
    <row r="3566" customFormat="false" ht="13.5" hidden="false" customHeight="false" outlineLevel="0" collapsed="false">
      <c r="A3566" s="401" t="s">
        <v>9883</v>
      </c>
      <c r="B3566" s="401" t="s">
        <v>9884</v>
      </c>
      <c r="C3566" s="401" t="s">
        <v>9885</v>
      </c>
      <c r="D3566" s="401" t="s">
        <v>9886</v>
      </c>
      <c r="E3566" s="402"/>
      <c r="F3566" s="401"/>
      <c r="G3566" s="401" t="n">
        <v>97338</v>
      </c>
      <c r="H3566" s="401" t="s">
        <v>10078</v>
      </c>
      <c r="I3566" s="401" t="s">
        <v>82</v>
      </c>
      <c r="J3566" s="401" t="s">
        <v>6404</v>
      </c>
      <c r="K3566" s="402" t="n">
        <v>198.74</v>
      </c>
      <c r="L3566" s="401" t="s">
        <v>6405</v>
      </c>
    </row>
    <row r="3567" customFormat="false" ht="13.5" hidden="false" customHeight="false" outlineLevel="0" collapsed="false">
      <c r="A3567" s="401" t="s">
        <v>9883</v>
      </c>
      <c r="B3567" s="401" t="s">
        <v>9884</v>
      </c>
      <c r="C3567" s="401" t="s">
        <v>9885</v>
      </c>
      <c r="D3567" s="401" t="s">
        <v>9886</v>
      </c>
      <c r="E3567" s="402"/>
      <c r="F3567" s="401"/>
      <c r="G3567" s="401" t="n">
        <v>97339</v>
      </c>
      <c r="H3567" s="401" t="s">
        <v>10079</v>
      </c>
      <c r="I3567" s="401" t="s">
        <v>82</v>
      </c>
      <c r="J3567" s="401" t="s">
        <v>6404</v>
      </c>
      <c r="K3567" s="402" t="n">
        <v>213.95</v>
      </c>
      <c r="L3567" s="401" t="s">
        <v>6405</v>
      </c>
    </row>
    <row r="3568" customFormat="false" ht="13.5" hidden="false" customHeight="false" outlineLevel="0" collapsed="false">
      <c r="A3568" s="401" t="s">
        <v>9883</v>
      </c>
      <c r="B3568" s="401" t="s">
        <v>9884</v>
      </c>
      <c r="C3568" s="401" t="s">
        <v>9885</v>
      </c>
      <c r="D3568" s="401" t="s">
        <v>9886</v>
      </c>
      <c r="E3568" s="402"/>
      <c r="F3568" s="401"/>
      <c r="G3568" s="401" t="n">
        <v>97340</v>
      </c>
      <c r="H3568" s="401" t="s">
        <v>10080</v>
      </c>
      <c r="I3568" s="401" t="s">
        <v>82</v>
      </c>
      <c r="J3568" s="401" t="s">
        <v>6404</v>
      </c>
      <c r="K3568" s="402" t="n">
        <v>215.12</v>
      </c>
      <c r="L3568" s="401" t="s">
        <v>6405</v>
      </c>
    </row>
    <row r="3569" customFormat="false" ht="13.5" hidden="false" customHeight="false" outlineLevel="0" collapsed="false">
      <c r="A3569" s="401" t="s">
        <v>9883</v>
      </c>
      <c r="B3569" s="401" t="s">
        <v>9884</v>
      </c>
      <c r="C3569" s="401" t="s">
        <v>9885</v>
      </c>
      <c r="D3569" s="401" t="s">
        <v>9886</v>
      </c>
      <c r="E3569" s="402"/>
      <c r="F3569" s="401"/>
      <c r="G3569" s="401" t="n">
        <v>97347</v>
      </c>
      <c r="H3569" s="401" t="s">
        <v>10081</v>
      </c>
      <c r="I3569" s="401" t="s">
        <v>82</v>
      </c>
      <c r="J3569" s="401" t="s">
        <v>6404</v>
      </c>
      <c r="K3569" s="402" t="n">
        <v>103.97</v>
      </c>
      <c r="L3569" s="401" t="s">
        <v>6405</v>
      </c>
    </row>
    <row r="3570" customFormat="false" ht="13.5" hidden="false" customHeight="false" outlineLevel="0" collapsed="false">
      <c r="A3570" s="401" t="s">
        <v>9883</v>
      </c>
      <c r="B3570" s="401" t="s">
        <v>9884</v>
      </c>
      <c r="C3570" s="401" t="s">
        <v>9885</v>
      </c>
      <c r="D3570" s="401" t="s">
        <v>9886</v>
      </c>
      <c r="E3570" s="402"/>
      <c r="F3570" s="401"/>
      <c r="G3570" s="401" t="n">
        <v>97348</v>
      </c>
      <c r="H3570" s="401" t="s">
        <v>10082</v>
      </c>
      <c r="I3570" s="401" t="s">
        <v>82</v>
      </c>
      <c r="J3570" s="401" t="s">
        <v>6404</v>
      </c>
      <c r="K3570" s="402" t="n">
        <v>143.64</v>
      </c>
      <c r="L3570" s="401" t="s">
        <v>6405</v>
      </c>
    </row>
    <row r="3571" customFormat="false" ht="13.5" hidden="false" customHeight="false" outlineLevel="0" collapsed="false">
      <c r="A3571" s="401" t="s">
        <v>9883</v>
      </c>
      <c r="B3571" s="401" t="s">
        <v>9884</v>
      </c>
      <c r="C3571" s="401" t="s">
        <v>9885</v>
      </c>
      <c r="D3571" s="401" t="s">
        <v>9886</v>
      </c>
      <c r="E3571" s="402"/>
      <c r="F3571" s="401"/>
      <c r="G3571" s="401" t="n">
        <v>97349</v>
      </c>
      <c r="H3571" s="401" t="s">
        <v>10083</v>
      </c>
      <c r="I3571" s="401" t="s">
        <v>82</v>
      </c>
      <c r="J3571" s="401" t="s">
        <v>6404</v>
      </c>
      <c r="K3571" s="402" t="n">
        <v>207.06</v>
      </c>
      <c r="L3571" s="401" t="s">
        <v>6405</v>
      </c>
    </row>
    <row r="3572" customFormat="false" ht="13.5" hidden="false" customHeight="false" outlineLevel="0" collapsed="false">
      <c r="A3572" s="401" t="s">
        <v>9883</v>
      </c>
      <c r="B3572" s="401" t="s">
        <v>9884</v>
      </c>
      <c r="C3572" s="401" t="s">
        <v>9885</v>
      </c>
      <c r="D3572" s="401" t="s">
        <v>9886</v>
      </c>
      <c r="E3572" s="402"/>
      <c r="F3572" s="401"/>
      <c r="G3572" s="401" t="n">
        <v>97350</v>
      </c>
      <c r="H3572" s="401" t="s">
        <v>10084</v>
      </c>
      <c r="I3572" s="401" t="s">
        <v>82</v>
      </c>
      <c r="J3572" s="401" t="s">
        <v>6404</v>
      </c>
      <c r="K3572" s="402" t="n">
        <v>251.43</v>
      </c>
      <c r="L3572" s="401" t="s">
        <v>6405</v>
      </c>
    </row>
    <row r="3573" customFormat="false" ht="13.5" hidden="false" customHeight="false" outlineLevel="0" collapsed="false">
      <c r="A3573" s="401" t="s">
        <v>9883</v>
      </c>
      <c r="B3573" s="401" t="s">
        <v>9884</v>
      </c>
      <c r="C3573" s="401" t="s">
        <v>9885</v>
      </c>
      <c r="D3573" s="401" t="s">
        <v>9886</v>
      </c>
      <c r="E3573" s="402"/>
      <c r="F3573" s="401"/>
      <c r="G3573" s="401" t="n">
        <v>97351</v>
      </c>
      <c r="H3573" s="401" t="s">
        <v>10085</v>
      </c>
      <c r="I3573" s="401" t="s">
        <v>82</v>
      </c>
      <c r="J3573" s="401" t="s">
        <v>6404</v>
      </c>
      <c r="K3573" s="402" t="n">
        <v>347.67</v>
      </c>
      <c r="L3573" s="401" t="s">
        <v>6405</v>
      </c>
    </row>
    <row r="3574" customFormat="false" ht="13.5" hidden="false" customHeight="false" outlineLevel="0" collapsed="false">
      <c r="A3574" s="401" t="s">
        <v>9883</v>
      </c>
      <c r="B3574" s="401" t="s">
        <v>9884</v>
      </c>
      <c r="C3574" s="401" t="s">
        <v>9885</v>
      </c>
      <c r="D3574" s="401" t="s">
        <v>9886</v>
      </c>
      <c r="E3574" s="402"/>
      <c r="F3574" s="401"/>
      <c r="G3574" s="401" t="n">
        <v>97352</v>
      </c>
      <c r="H3574" s="401" t="s">
        <v>10086</v>
      </c>
      <c r="I3574" s="401" t="s">
        <v>82</v>
      </c>
      <c r="J3574" s="401" t="s">
        <v>6404</v>
      </c>
      <c r="K3574" s="402" t="n">
        <v>450.6</v>
      </c>
      <c r="L3574" s="401" t="s">
        <v>6405</v>
      </c>
    </row>
    <row r="3575" customFormat="false" ht="13.5" hidden="false" customHeight="false" outlineLevel="0" collapsed="false">
      <c r="A3575" s="401" t="s">
        <v>9883</v>
      </c>
      <c r="B3575" s="401" t="s">
        <v>9884</v>
      </c>
      <c r="C3575" s="401" t="s">
        <v>9885</v>
      </c>
      <c r="D3575" s="401" t="s">
        <v>9886</v>
      </c>
      <c r="E3575" s="402"/>
      <c r="F3575" s="401"/>
      <c r="G3575" s="401" t="n">
        <v>97353</v>
      </c>
      <c r="H3575" s="401" t="s">
        <v>10087</v>
      </c>
      <c r="I3575" s="401" t="s">
        <v>82</v>
      </c>
      <c r="J3575" s="401" t="s">
        <v>6404</v>
      </c>
      <c r="K3575" s="402" t="n">
        <v>68.18</v>
      </c>
      <c r="L3575" s="401" t="s">
        <v>6405</v>
      </c>
    </row>
    <row r="3576" customFormat="false" ht="13.5" hidden="false" customHeight="false" outlineLevel="0" collapsed="false">
      <c r="A3576" s="401" t="s">
        <v>9883</v>
      </c>
      <c r="B3576" s="401" t="s">
        <v>9884</v>
      </c>
      <c r="C3576" s="401" t="s">
        <v>9885</v>
      </c>
      <c r="D3576" s="401" t="s">
        <v>9886</v>
      </c>
      <c r="E3576" s="402"/>
      <c r="F3576" s="401"/>
      <c r="G3576" s="401" t="n">
        <v>97354</v>
      </c>
      <c r="H3576" s="401" t="s">
        <v>10088</v>
      </c>
      <c r="I3576" s="401" t="s">
        <v>82</v>
      </c>
      <c r="J3576" s="401" t="s">
        <v>6404</v>
      </c>
      <c r="K3576" s="402" t="n">
        <v>108.4</v>
      </c>
      <c r="L3576" s="401" t="s">
        <v>6405</v>
      </c>
    </row>
    <row r="3577" customFormat="false" ht="13.5" hidden="false" customHeight="false" outlineLevel="0" collapsed="false">
      <c r="A3577" s="401" t="s">
        <v>9883</v>
      </c>
      <c r="B3577" s="401" t="s">
        <v>9884</v>
      </c>
      <c r="C3577" s="401" t="s">
        <v>9885</v>
      </c>
      <c r="D3577" s="401" t="s">
        <v>9886</v>
      </c>
      <c r="E3577" s="402"/>
      <c r="F3577" s="401"/>
      <c r="G3577" s="401" t="n">
        <v>97355</v>
      </c>
      <c r="H3577" s="401" t="s">
        <v>10089</v>
      </c>
      <c r="I3577" s="401" t="s">
        <v>82</v>
      </c>
      <c r="J3577" s="401" t="s">
        <v>6404</v>
      </c>
      <c r="K3577" s="402" t="n">
        <v>148.39</v>
      </c>
      <c r="L3577" s="401" t="s">
        <v>6405</v>
      </c>
    </row>
    <row r="3578" customFormat="false" ht="13.5" hidden="false" customHeight="false" outlineLevel="0" collapsed="false">
      <c r="A3578" s="401" t="s">
        <v>9883</v>
      </c>
      <c r="B3578" s="401" t="s">
        <v>9884</v>
      </c>
      <c r="C3578" s="401" t="s">
        <v>9885</v>
      </c>
      <c r="D3578" s="401" t="s">
        <v>9886</v>
      </c>
      <c r="E3578" s="402"/>
      <c r="F3578" s="401"/>
      <c r="G3578" s="401" t="n">
        <v>97356</v>
      </c>
      <c r="H3578" s="401" t="s">
        <v>10090</v>
      </c>
      <c r="I3578" s="401" t="s">
        <v>82</v>
      </c>
      <c r="J3578" s="401" t="s">
        <v>6404</v>
      </c>
      <c r="K3578" s="402" t="n">
        <v>77.91</v>
      </c>
      <c r="L3578" s="401" t="s">
        <v>6405</v>
      </c>
    </row>
    <row r="3579" customFormat="false" ht="13.5" hidden="false" customHeight="false" outlineLevel="0" collapsed="false">
      <c r="A3579" s="401" t="s">
        <v>9883</v>
      </c>
      <c r="B3579" s="401" t="s">
        <v>9884</v>
      </c>
      <c r="C3579" s="401" t="s">
        <v>9885</v>
      </c>
      <c r="D3579" s="401" t="s">
        <v>9886</v>
      </c>
      <c r="E3579" s="402"/>
      <c r="F3579" s="401"/>
      <c r="G3579" s="401" t="n">
        <v>97357</v>
      </c>
      <c r="H3579" s="401" t="s">
        <v>10091</v>
      </c>
      <c r="I3579" s="401" t="s">
        <v>82</v>
      </c>
      <c r="J3579" s="401" t="s">
        <v>6404</v>
      </c>
      <c r="K3579" s="402" t="n">
        <v>125.12</v>
      </c>
      <c r="L3579" s="401" t="s">
        <v>6405</v>
      </c>
    </row>
    <row r="3580" customFormat="false" ht="13.5" hidden="false" customHeight="false" outlineLevel="0" collapsed="false">
      <c r="A3580" s="401" t="s">
        <v>9883</v>
      </c>
      <c r="B3580" s="401" t="s">
        <v>9884</v>
      </c>
      <c r="C3580" s="401" t="s">
        <v>9885</v>
      </c>
      <c r="D3580" s="401" t="s">
        <v>9886</v>
      </c>
      <c r="E3580" s="402"/>
      <c r="F3580" s="401"/>
      <c r="G3580" s="401" t="n">
        <v>97358</v>
      </c>
      <c r="H3580" s="401" t="s">
        <v>10092</v>
      </c>
      <c r="I3580" s="401" t="s">
        <v>82</v>
      </c>
      <c r="J3580" s="401" t="s">
        <v>6404</v>
      </c>
      <c r="K3580" s="402" t="n">
        <v>171.18</v>
      </c>
      <c r="L3580" s="401" t="s">
        <v>6405</v>
      </c>
    </row>
    <row r="3581" customFormat="false" ht="13.5" hidden="false" customHeight="false" outlineLevel="0" collapsed="false">
      <c r="A3581" s="401" t="s">
        <v>9883</v>
      </c>
      <c r="B3581" s="401" t="s">
        <v>9884</v>
      </c>
      <c r="C3581" s="401" t="s">
        <v>9885</v>
      </c>
      <c r="D3581" s="401" t="s">
        <v>9886</v>
      </c>
      <c r="E3581" s="402"/>
      <c r="F3581" s="401"/>
      <c r="G3581" s="401" t="n">
        <v>97498</v>
      </c>
      <c r="H3581" s="401" t="s">
        <v>10093</v>
      </c>
      <c r="I3581" s="401" t="s">
        <v>82</v>
      </c>
      <c r="J3581" s="401" t="s">
        <v>6404</v>
      </c>
      <c r="K3581" s="402" t="n">
        <v>56.15</v>
      </c>
      <c r="L3581" s="401" t="s">
        <v>6405</v>
      </c>
    </row>
    <row r="3582" customFormat="false" ht="13.5" hidden="false" customHeight="false" outlineLevel="0" collapsed="false">
      <c r="A3582" s="401" t="s">
        <v>9883</v>
      </c>
      <c r="B3582" s="401" t="s">
        <v>9884</v>
      </c>
      <c r="C3582" s="401" t="s">
        <v>9885</v>
      </c>
      <c r="D3582" s="401" t="s">
        <v>9886</v>
      </c>
      <c r="E3582" s="402"/>
      <c r="F3582" s="401"/>
      <c r="G3582" s="401" t="n">
        <v>97535</v>
      </c>
      <c r="H3582" s="401" t="s">
        <v>10094</v>
      </c>
      <c r="I3582" s="401" t="s">
        <v>82</v>
      </c>
      <c r="J3582" s="401" t="s">
        <v>6404</v>
      </c>
      <c r="K3582" s="402" t="n">
        <v>60.59</v>
      </c>
      <c r="L3582" s="401" t="s">
        <v>6405</v>
      </c>
    </row>
    <row r="3583" customFormat="false" ht="13.5" hidden="false" customHeight="false" outlineLevel="0" collapsed="false">
      <c r="A3583" s="401" t="s">
        <v>9883</v>
      </c>
      <c r="B3583" s="401" t="s">
        <v>9884</v>
      </c>
      <c r="C3583" s="401" t="s">
        <v>9885</v>
      </c>
      <c r="D3583" s="401" t="s">
        <v>9886</v>
      </c>
      <c r="E3583" s="402"/>
      <c r="F3583" s="401"/>
      <c r="G3583" s="401" t="n">
        <v>97536</v>
      </c>
      <c r="H3583" s="401" t="s">
        <v>10095</v>
      </c>
      <c r="I3583" s="401" t="s">
        <v>82</v>
      </c>
      <c r="J3583" s="401" t="s">
        <v>6404</v>
      </c>
      <c r="K3583" s="402" t="n">
        <v>70.77</v>
      </c>
      <c r="L3583" s="401" t="s">
        <v>6405</v>
      </c>
    </row>
    <row r="3584" customFormat="false" ht="13.5" hidden="false" customHeight="false" outlineLevel="0" collapsed="false">
      <c r="A3584" s="401" t="s">
        <v>9883</v>
      </c>
      <c r="B3584" s="401" t="s">
        <v>9884</v>
      </c>
      <c r="C3584" s="401" t="s">
        <v>9885</v>
      </c>
      <c r="D3584" s="401" t="s">
        <v>9886</v>
      </c>
      <c r="E3584" s="402"/>
      <c r="F3584" s="401"/>
      <c r="G3584" s="401" t="n">
        <v>100788</v>
      </c>
      <c r="H3584" s="401" t="s">
        <v>10096</v>
      </c>
      <c r="I3584" s="401" t="s">
        <v>45</v>
      </c>
      <c r="J3584" s="401" t="s">
        <v>6404</v>
      </c>
      <c r="K3584" s="402" t="n">
        <v>725.94</v>
      </c>
      <c r="L3584" s="401" t="s">
        <v>6405</v>
      </c>
    </row>
    <row r="3585" customFormat="false" ht="13.5" hidden="false" customHeight="false" outlineLevel="0" collapsed="false">
      <c r="A3585" s="401" t="s">
        <v>9883</v>
      </c>
      <c r="B3585" s="401" t="s">
        <v>9884</v>
      </c>
      <c r="C3585" s="401" t="s">
        <v>9885</v>
      </c>
      <c r="D3585" s="401" t="s">
        <v>9886</v>
      </c>
      <c r="E3585" s="402"/>
      <c r="F3585" s="401"/>
      <c r="G3585" s="401" t="n">
        <v>100791</v>
      </c>
      <c r="H3585" s="401" t="s">
        <v>10097</v>
      </c>
      <c r="I3585" s="401" t="s">
        <v>82</v>
      </c>
      <c r="J3585" s="401" t="s">
        <v>6404</v>
      </c>
      <c r="K3585" s="402" t="n">
        <v>19.06</v>
      </c>
      <c r="L3585" s="401" t="s">
        <v>6405</v>
      </c>
    </row>
    <row r="3586" customFormat="false" ht="13.5" hidden="false" customHeight="false" outlineLevel="0" collapsed="false">
      <c r="A3586" s="401" t="s">
        <v>9883</v>
      </c>
      <c r="B3586" s="401" t="s">
        <v>9884</v>
      </c>
      <c r="C3586" s="401" t="s">
        <v>9885</v>
      </c>
      <c r="D3586" s="401" t="s">
        <v>9886</v>
      </c>
      <c r="E3586" s="402"/>
      <c r="F3586" s="401"/>
      <c r="G3586" s="401" t="n">
        <v>100792</v>
      </c>
      <c r="H3586" s="401" t="s">
        <v>10098</v>
      </c>
      <c r="I3586" s="401" t="s">
        <v>82</v>
      </c>
      <c r="J3586" s="401" t="s">
        <v>6404</v>
      </c>
      <c r="K3586" s="402" t="n">
        <v>27.97</v>
      </c>
      <c r="L3586" s="401" t="s">
        <v>6405</v>
      </c>
    </row>
    <row r="3587" customFormat="false" ht="13.5" hidden="false" customHeight="false" outlineLevel="0" collapsed="false">
      <c r="A3587" s="401" t="s">
        <v>9883</v>
      </c>
      <c r="B3587" s="401" t="s">
        <v>9884</v>
      </c>
      <c r="C3587" s="401" t="s">
        <v>9885</v>
      </c>
      <c r="D3587" s="401" t="s">
        <v>9886</v>
      </c>
      <c r="E3587" s="402"/>
      <c r="F3587" s="401"/>
      <c r="G3587" s="401" t="n">
        <v>100793</v>
      </c>
      <c r="H3587" s="401" t="s">
        <v>10099</v>
      </c>
      <c r="I3587" s="401" t="s">
        <v>82</v>
      </c>
      <c r="J3587" s="401" t="s">
        <v>6404</v>
      </c>
      <c r="K3587" s="402" t="n">
        <v>37.12</v>
      </c>
      <c r="L3587" s="401" t="s">
        <v>6405</v>
      </c>
    </row>
    <row r="3588" customFormat="false" ht="13.5" hidden="false" customHeight="false" outlineLevel="0" collapsed="false">
      <c r="A3588" s="401" t="s">
        <v>9883</v>
      </c>
      <c r="B3588" s="401" t="s">
        <v>9884</v>
      </c>
      <c r="C3588" s="401" t="s">
        <v>9885</v>
      </c>
      <c r="D3588" s="401" t="s">
        <v>9886</v>
      </c>
      <c r="E3588" s="402"/>
      <c r="F3588" s="401"/>
      <c r="G3588" s="401" t="n">
        <v>100794</v>
      </c>
      <c r="H3588" s="401" t="s">
        <v>10100</v>
      </c>
      <c r="I3588" s="401" t="s">
        <v>82</v>
      </c>
      <c r="J3588" s="401" t="s">
        <v>6404</v>
      </c>
      <c r="K3588" s="402" t="n">
        <v>50.08</v>
      </c>
      <c r="L3588" s="401" t="s">
        <v>6405</v>
      </c>
    </row>
    <row r="3589" customFormat="false" ht="13.5" hidden="false" customHeight="false" outlineLevel="0" collapsed="false">
      <c r="A3589" s="401" t="s">
        <v>9883</v>
      </c>
      <c r="B3589" s="401" t="s">
        <v>9884</v>
      </c>
      <c r="C3589" s="401" t="s">
        <v>9885</v>
      </c>
      <c r="D3589" s="401" t="s">
        <v>9886</v>
      </c>
      <c r="E3589" s="402"/>
      <c r="F3589" s="401"/>
      <c r="G3589" s="401" t="n">
        <v>100799</v>
      </c>
      <c r="H3589" s="401" t="s">
        <v>10101</v>
      </c>
      <c r="I3589" s="401" t="s">
        <v>82</v>
      </c>
      <c r="J3589" s="401" t="s">
        <v>6404</v>
      </c>
      <c r="K3589" s="402" t="n">
        <v>19.52</v>
      </c>
      <c r="L3589" s="401" t="s">
        <v>6405</v>
      </c>
    </row>
    <row r="3590" customFormat="false" ht="13.5" hidden="false" customHeight="false" outlineLevel="0" collapsed="false">
      <c r="A3590" s="401" t="s">
        <v>9883</v>
      </c>
      <c r="B3590" s="401" t="s">
        <v>9884</v>
      </c>
      <c r="C3590" s="401" t="s">
        <v>9885</v>
      </c>
      <c r="D3590" s="401" t="s">
        <v>9886</v>
      </c>
      <c r="E3590" s="402"/>
      <c r="F3590" s="401"/>
      <c r="G3590" s="401" t="n">
        <v>100800</v>
      </c>
      <c r="H3590" s="401" t="s">
        <v>10102</v>
      </c>
      <c r="I3590" s="401" t="s">
        <v>82</v>
      </c>
      <c r="J3590" s="401" t="s">
        <v>6404</v>
      </c>
      <c r="K3590" s="402" t="n">
        <v>28.43</v>
      </c>
      <c r="L3590" s="401" t="s">
        <v>6405</v>
      </c>
    </row>
    <row r="3591" customFormat="false" ht="13.5" hidden="false" customHeight="false" outlineLevel="0" collapsed="false">
      <c r="A3591" s="401" t="s">
        <v>9883</v>
      </c>
      <c r="B3591" s="401" t="s">
        <v>9884</v>
      </c>
      <c r="C3591" s="401" t="s">
        <v>9885</v>
      </c>
      <c r="D3591" s="401" t="s">
        <v>9886</v>
      </c>
      <c r="E3591" s="402"/>
      <c r="F3591" s="401"/>
      <c r="G3591" s="401" t="n">
        <v>100801</v>
      </c>
      <c r="H3591" s="401" t="s">
        <v>10103</v>
      </c>
      <c r="I3591" s="401" t="s">
        <v>82</v>
      </c>
      <c r="J3591" s="401" t="s">
        <v>6404</v>
      </c>
      <c r="K3591" s="402" t="n">
        <v>37.58</v>
      </c>
      <c r="L3591" s="401" t="s">
        <v>6405</v>
      </c>
    </row>
    <row r="3592" customFormat="false" ht="13.5" hidden="false" customHeight="false" outlineLevel="0" collapsed="false">
      <c r="A3592" s="401" t="s">
        <v>9883</v>
      </c>
      <c r="B3592" s="401" t="s">
        <v>9884</v>
      </c>
      <c r="C3592" s="401" t="s">
        <v>9885</v>
      </c>
      <c r="D3592" s="401" t="s">
        <v>9886</v>
      </c>
      <c r="E3592" s="402"/>
      <c r="F3592" s="401"/>
      <c r="G3592" s="401" t="n">
        <v>100802</v>
      </c>
      <c r="H3592" s="401" t="s">
        <v>10104</v>
      </c>
      <c r="I3592" s="401" t="s">
        <v>82</v>
      </c>
      <c r="J3592" s="401" t="s">
        <v>6404</v>
      </c>
      <c r="K3592" s="402" t="n">
        <v>50.54</v>
      </c>
      <c r="L3592" s="401" t="s">
        <v>6405</v>
      </c>
    </row>
    <row r="3593" customFormat="false" ht="13.5" hidden="false" customHeight="false" outlineLevel="0" collapsed="false">
      <c r="A3593" s="401" t="s">
        <v>9883</v>
      </c>
      <c r="B3593" s="401" t="s">
        <v>9884</v>
      </c>
      <c r="C3593" s="401" t="s">
        <v>9885</v>
      </c>
      <c r="D3593" s="401" t="s">
        <v>9886</v>
      </c>
      <c r="E3593" s="402"/>
      <c r="F3593" s="401"/>
      <c r="G3593" s="401" t="n">
        <v>100803</v>
      </c>
      <c r="H3593" s="401" t="s">
        <v>10105</v>
      </c>
      <c r="I3593" s="401" t="s">
        <v>82</v>
      </c>
      <c r="J3593" s="401" t="s">
        <v>6404</v>
      </c>
      <c r="K3593" s="402" t="n">
        <v>18.12</v>
      </c>
      <c r="L3593" s="401" t="s">
        <v>6405</v>
      </c>
    </row>
    <row r="3594" customFormat="false" ht="13.5" hidden="false" customHeight="false" outlineLevel="0" collapsed="false">
      <c r="A3594" s="401" t="s">
        <v>9883</v>
      </c>
      <c r="B3594" s="401" t="s">
        <v>9884</v>
      </c>
      <c r="C3594" s="401" t="s">
        <v>9885</v>
      </c>
      <c r="D3594" s="401" t="s">
        <v>9886</v>
      </c>
      <c r="E3594" s="402"/>
      <c r="F3594" s="401"/>
      <c r="G3594" s="401" t="n">
        <v>100804</v>
      </c>
      <c r="H3594" s="401" t="s">
        <v>10106</v>
      </c>
      <c r="I3594" s="401" t="s">
        <v>82</v>
      </c>
      <c r="J3594" s="401" t="s">
        <v>6404</v>
      </c>
      <c r="K3594" s="402" t="n">
        <v>26.86</v>
      </c>
      <c r="L3594" s="401" t="s">
        <v>6405</v>
      </c>
    </row>
    <row r="3595" customFormat="false" ht="13.5" hidden="false" customHeight="false" outlineLevel="0" collapsed="false">
      <c r="A3595" s="401" t="s">
        <v>9883</v>
      </c>
      <c r="B3595" s="401" t="s">
        <v>9884</v>
      </c>
      <c r="C3595" s="401" t="s">
        <v>9885</v>
      </c>
      <c r="D3595" s="401" t="s">
        <v>9886</v>
      </c>
      <c r="E3595" s="402"/>
      <c r="F3595" s="401"/>
      <c r="G3595" s="401" t="n">
        <v>100805</v>
      </c>
      <c r="H3595" s="401" t="s">
        <v>10107</v>
      </c>
      <c r="I3595" s="401" t="s">
        <v>82</v>
      </c>
      <c r="J3595" s="401" t="s">
        <v>6404</v>
      </c>
      <c r="K3595" s="402" t="n">
        <v>35.79</v>
      </c>
      <c r="L3595" s="401" t="s">
        <v>6405</v>
      </c>
    </row>
    <row r="3596" customFormat="false" ht="13.5" hidden="false" customHeight="false" outlineLevel="0" collapsed="false">
      <c r="A3596" s="401" t="s">
        <v>9883</v>
      </c>
      <c r="B3596" s="401" t="s">
        <v>9884</v>
      </c>
      <c r="C3596" s="401" t="s">
        <v>9885</v>
      </c>
      <c r="D3596" s="401" t="s">
        <v>9886</v>
      </c>
      <c r="E3596" s="402"/>
      <c r="F3596" s="401"/>
      <c r="G3596" s="401" t="n">
        <v>100806</v>
      </c>
      <c r="H3596" s="401" t="s">
        <v>10108</v>
      </c>
      <c r="I3596" s="401" t="s">
        <v>82</v>
      </c>
      <c r="J3596" s="401" t="s">
        <v>6404</v>
      </c>
      <c r="K3596" s="402" t="n">
        <v>48.45</v>
      </c>
      <c r="L3596" s="401" t="s">
        <v>6405</v>
      </c>
    </row>
    <row r="3597" customFormat="false" ht="13.5" hidden="false" customHeight="false" outlineLevel="0" collapsed="false">
      <c r="A3597" s="401" t="s">
        <v>9883</v>
      </c>
      <c r="B3597" s="401" t="s">
        <v>9884</v>
      </c>
      <c r="C3597" s="401" t="s">
        <v>9885</v>
      </c>
      <c r="D3597" s="401" t="s">
        <v>9886</v>
      </c>
      <c r="E3597" s="402"/>
      <c r="F3597" s="401"/>
      <c r="G3597" s="401" t="n">
        <v>100807</v>
      </c>
      <c r="H3597" s="401" t="s">
        <v>10109</v>
      </c>
      <c r="I3597" s="401" t="s">
        <v>82</v>
      </c>
      <c r="J3597" s="401" t="s">
        <v>6404</v>
      </c>
      <c r="K3597" s="402" t="n">
        <v>24.85</v>
      </c>
      <c r="L3597" s="401" t="s">
        <v>6405</v>
      </c>
    </row>
    <row r="3598" customFormat="false" ht="13.5" hidden="false" customHeight="false" outlineLevel="0" collapsed="false">
      <c r="A3598" s="401" t="s">
        <v>9883</v>
      </c>
      <c r="B3598" s="401" t="s">
        <v>9884</v>
      </c>
      <c r="C3598" s="401" t="s">
        <v>9885</v>
      </c>
      <c r="D3598" s="401" t="s">
        <v>9886</v>
      </c>
      <c r="E3598" s="402"/>
      <c r="F3598" s="401"/>
      <c r="G3598" s="401" t="n">
        <v>100808</v>
      </c>
      <c r="H3598" s="401" t="s">
        <v>10110</v>
      </c>
      <c r="I3598" s="401" t="s">
        <v>82</v>
      </c>
      <c r="J3598" s="401" t="s">
        <v>6404</v>
      </c>
      <c r="K3598" s="402" t="n">
        <v>34.76</v>
      </c>
      <c r="L3598" s="401" t="s">
        <v>6405</v>
      </c>
    </row>
    <row r="3599" customFormat="false" ht="13.5" hidden="false" customHeight="false" outlineLevel="0" collapsed="false">
      <c r="A3599" s="401" t="s">
        <v>9883</v>
      </c>
      <c r="B3599" s="401" t="s">
        <v>9884</v>
      </c>
      <c r="C3599" s="401" t="s">
        <v>9885</v>
      </c>
      <c r="D3599" s="401" t="s">
        <v>9886</v>
      </c>
      <c r="E3599" s="402"/>
      <c r="F3599" s="401"/>
      <c r="G3599" s="401" t="n">
        <v>100809</v>
      </c>
      <c r="H3599" s="401" t="s">
        <v>10111</v>
      </c>
      <c r="I3599" s="401" t="s">
        <v>82</v>
      </c>
      <c r="J3599" s="401" t="s">
        <v>6404</v>
      </c>
      <c r="K3599" s="402" t="n">
        <v>45.15</v>
      </c>
      <c r="L3599" s="401" t="s">
        <v>6405</v>
      </c>
    </row>
    <row r="3600" customFormat="false" ht="13.5" hidden="false" customHeight="false" outlineLevel="0" collapsed="false">
      <c r="A3600" s="401" t="s">
        <v>9883</v>
      </c>
      <c r="B3600" s="401" t="s">
        <v>9884</v>
      </c>
      <c r="C3600" s="401" t="s">
        <v>9885</v>
      </c>
      <c r="D3600" s="401" t="s">
        <v>9886</v>
      </c>
      <c r="E3600" s="402"/>
      <c r="F3600" s="401"/>
      <c r="G3600" s="401" t="n">
        <v>100810</v>
      </c>
      <c r="H3600" s="401" t="s">
        <v>10112</v>
      </c>
      <c r="I3600" s="401" t="s">
        <v>82</v>
      </c>
      <c r="J3600" s="401" t="s">
        <v>6404</v>
      </c>
      <c r="K3600" s="402" t="n">
        <v>59.85</v>
      </c>
      <c r="L3600" s="401" t="s">
        <v>6405</v>
      </c>
    </row>
    <row r="3601" customFormat="false" ht="13.5" hidden="false" customHeight="false" outlineLevel="0" collapsed="false">
      <c r="A3601" s="401" t="s">
        <v>9883</v>
      </c>
      <c r="B3601" s="401" t="s">
        <v>9884</v>
      </c>
      <c r="C3601" s="401" t="s">
        <v>9885</v>
      </c>
      <c r="D3601" s="401" t="s">
        <v>9886</v>
      </c>
      <c r="E3601" s="402"/>
      <c r="F3601" s="401"/>
      <c r="G3601" s="401" t="n">
        <v>101918</v>
      </c>
      <c r="H3601" s="401" t="s">
        <v>10113</v>
      </c>
      <c r="I3601" s="401" t="s">
        <v>82</v>
      </c>
      <c r="J3601" s="401" t="s">
        <v>6404</v>
      </c>
      <c r="K3601" s="402" t="n">
        <v>265.17</v>
      </c>
      <c r="L3601" s="401" t="s">
        <v>6405</v>
      </c>
    </row>
    <row r="3602" customFormat="false" ht="13.5" hidden="false" customHeight="false" outlineLevel="0" collapsed="false">
      <c r="A3602" s="401" t="s">
        <v>9883</v>
      </c>
      <c r="B3602" s="401" t="s">
        <v>9884</v>
      </c>
      <c r="C3602" s="401" t="s">
        <v>9885</v>
      </c>
      <c r="D3602" s="401" t="s">
        <v>9886</v>
      </c>
      <c r="E3602" s="402"/>
      <c r="F3602" s="401"/>
      <c r="G3602" s="401" t="n">
        <v>101919</v>
      </c>
      <c r="H3602" s="401" t="s">
        <v>10114</v>
      </c>
      <c r="I3602" s="401" t="s">
        <v>45</v>
      </c>
      <c r="J3602" s="401" t="s">
        <v>6404</v>
      </c>
      <c r="K3602" s="402" t="n">
        <v>423.71</v>
      </c>
      <c r="L3602" s="401" t="s">
        <v>6405</v>
      </c>
    </row>
    <row r="3603" customFormat="false" ht="13.5" hidden="false" customHeight="false" outlineLevel="0" collapsed="false">
      <c r="A3603" s="401" t="s">
        <v>9883</v>
      </c>
      <c r="B3603" s="401" t="s">
        <v>9884</v>
      </c>
      <c r="C3603" s="401" t="s">
        <v>9885</v>
      </c>
      <c r="D3603" s="401" t="s">
        <v>9886</v>
      </c>
      <c r="E3603" s="402"/>
      <c r="F3603" s="401"/>
      <c r="G3603" s="401" t="n">
        <v>101920</v>
      </c>
      <c r="H3603" s="401" t="s">
        <v>10115</v>
      </c>
      <c r="I3603" s="401" t="s">
        <v>45</v>
      </c>
      <c r="J3603" s="401" t="s">
        <v>6404</v>
      </c>
      <c r="K3603" s="402" t="n">
        <v>199.29</v>
      </c>
      <c r="L3603" s="401" t="s">
        <v>6405</v>
      </c>
    </row>
    <row r="3604" customFormat="false" ht="13.5" hidden="false" customHeight="false" outlineLevel="0" collapsed="false">
      <c r="A3604" s="401" t="s">
        <v>9883</v>
      </c>
      <c r="B3604" s="401" t="s">
        <v>9884</v>
      </c>
      <c r="C3604" s="401" t="s">
        <v>9885</v>
      </c>
      <c r="D3604" s="401" t="s">
        <v>9886</v>
      </c>
      <c r="E3604" s="402"/>
      <c r="F3604" s="401"/>
      <c r="G3604" s="401" t="n">
        <v>101921</v>
      </c>
      <c r="H3604" s="401" t="s">
        <v>10116</v>
      </c>
      <c r="I3604" s="401" t="s">
        <v>45</v>
      </c>
      <c r="J3604" s="401" t="s">
        <v>6404</v>
      </c>
      <c r="K3604" s="402" t="n">
        <v>228.19</v>
      </c>
      <c r="L3604" s="401" t="s">
        <v>6405</v>
      </c>
    </row>
    <row r="3605" customFormat="false" ht="13.5" hidden="false" customHeight="false" outlineLevel="0" collapsed="false">
      <c r="A3605" s="401" t="s">
        <v>9883</v>
      </c>
      <c r="B3605" s="401" t="s">
        <v>9884</v>
      </c>
      <c r="C3605" s="401" t="s">
        <v>9885</v>
      </c>
      <c r="D3605" s="401" t="s">
        <v>9886</v>
      </c>
      <c r="E3605" s="402"/>
      <c r="F3605" s="401"/>
      <c r="G3605" s="401" t="n">
        <v>101922</v>
      </c>
      <c r="H3605" s="401" t="s">
        <v>10117</v>
      </c>
      <c r="I3605" s="401" t="s">
        <v>45</v>
      </c>
      <c r="J3605" s="401" t="s">
        <v>6404</v>
      </c>
      <c r="K3605" s="402" t="n">
        <v>228.19</v>
      </c>
      <c r="L3605" s="401" t="s">
        <v>6405</v>
      </c>
    </row>
    <row r="3606" customFormat="false" ht="13.5" hidden="false" customHeight="false" outlineLevel="0" collapsed="false">
      <c r="A3606" s="401" t="s">
        <v>9883</v>
      </c>
      <c r="B3606" s="401" t="s">
        <v>9884</v>
      </c>
      <c r="C3606" s="401" t="s">
        <v>9885</v>
      </c>
      <c r="D3606" s="401" t="s">
        <v>9886</v>
      </c>
      <c r="E3606" s="402"/>
      <c r="F3606" s="401"/>
      <c r="G3606" s="401" t="n">
        <v>101923</v>
      </c>
      <c r="H3606" s="401" t="s">
        <v>10118</v>
      </c>
      <c r="I3606" s="401" t="s">
        <v>45</v>
      </c>
      <c r="J3606" s="401" t="s">
        <v>6404</v>
      </c>
      <c r="K3606" s="402" t="n">
        <v>228.19</v>
      </c>
      <c r="L3606" s="401" t="s">
        <v>6405</v>
      </c>
    </row>
    <row r="3607" customFormat="false" ht="13.5" hidden="false" customHeight="false" outlineLevel="0" collapsed="false">
      <c r="A3607" s="401" t="s">
        <v>9883</v>
      </c>
      <c r="B3607" s="401" t="s">
        <v>9884</v>
      </c>
      <c r="C3607" s="401" t="s">
        <v>9885</v>
      </c>
      <c r="D3607" s="401" t="s">
        <v>9886</v>
      </c>
      <c r="E3607" s="402"/>
      <c r="F3607" s="401"/>
      <c r="G3607" s="401" t="n">
        <v>101924</v>
      </c>
      <c r="H3607" s="401" t="s">
        <v>10119</v>
      </c>
      <c r="I3607" s="401" t="s">
        <v>45</v>
      </c>
      <c r="J3607" s="401" t="s">
        <v>6404</v>
      </c>
      <c r="K3607" s="402" t="n">
        <v>187.2</v>
      </c>
      <c r="L3607" s="401" t="s">
        <v>6405</v>
      </c>
    </row>
    <row r="3608" customFormat="false" ht="13.5" hidden="false" customHeight="false" outlineLevel="0" collapsed="false">
      <c r="A3608" s="401" t="s">
        <v>9883</v>
      </c>
      <c r="B3608" s="401" t="s">
        <v>9884</v>
      </c>
      <c r="C3608" s="401" t="s">
        <v>9885</v>
      </c>
      <c r="D3608" s="401" t="s">
        <v>9886</v>
      </c>
      <c r="E3608" s="402"/>
      <c r="F3608" s="401"/>
      <c r="G3608" s="401" t="n">
        <v>101925</v>
      </c>
      <c r="H3608" s="401" t="s">
        <v>10120</v>
      </c>
      <c r="I3608" s="401" t="s">
        <v>45</v>
      </c>
      <c r="J3608" s="401" t="s">
        <v>6404</v>
      </c>
      <c r="K3608" s="402" t="n">
        <v>313.99</v>
      </c>
      <c r="L3608" s="401" t="s">
        <v>6405</v>
      </c>
    </row>
    <row r="3609" customFormat="false" ht="13.5" hidden="false" customHeight="false" outlineLevel="0" collapsed="false">
      <c r="A3609" s="401" t="s">
        <v>9883</v>
      </c>
      <c r="B3609" s="401" t="s">
        <v>9884</v>
      </c>
      <c r="C3609" s="401" t="s">
        <v>9885</v>
      </c>
      <c r="D3609" s="401" t="s">
        <v>9886</v>
      </c>
      <c r="E3609" s="402"/>
      <c r="F3609" s="401"/>
      <c r="G3609" s="401" t="n">
        <v>101926</v>
      </c>
      <c r="H3609" s="401" t="s">
        <v>10121</v>
      </c>
      <c r="I3609" s="401" t="s">
        <v>45</v>
      </c>
      <c r="J3609" s="401" t="s">
        <v>6404</v>
      </c>
      <c r="K3609" s="402" t="n">
        <v>404.47</v>
      </c>
      <c r="L3609" s="401" t="s">
        <v>6405</v>
      </c>
    </row>
    <row r="3610" customFormat="false" ht="13.5" hidden="false" customHeight="false" outlineLevel="0" collapsed="false">
      <c r="A3610" s="401" t="s">
        <v>9883</v>
      </c>
      <c r="B3610" s="401" t="s">
        <v>9884</v>
      </c>
      <c r="C3610" s="401" t="s">
        <v>9885</v>
      </c>
      <c r="D3610" s="401" t="s">
        <v>9886</v>
      </c>
      <c r="E3610" s="402"/>
      <c r="F3610" s="401"/>
      <c r="G3610" s="401" t="n">
        <v>101927</v>
      </c>
      <c r="H3610" s="401" t="s">
        <v>10122</v>
      </c>
      <c r="I3610" s="401" t="s">
        <v>82</v>
      </c>
      <c r="J3610" s="401" t="s">
        <v>6404</v>
      </c>
      <c r="K3610" s="402" t="n">
        <v>251.35</v>
      </c>
      <c r="L3610" s="401" t="s">
        <v>6405</v>
      </c>
    </row>
    <row r="3611" customFormat="false" ht="13.5" hidden="false" customHeight="false" outlineLevel="0" collapsed="false">
      <c r="A3611" s="401" t="s">
        <v>9883</v>
      </c>
      <c r="B3611" s="401" t="s">
        <v>9884</v>
      </c>
      <c r="C3611" s="401" t="s">
        <v>9885</v>
      </c>
      <c r="D3611" s="401" t="s">
        <v>9886</v>
      </c>
      <c r="E3611" s="402"/>
      <c r="F3611" s="401"/>
      <c r="G3611" s="401" t="n">
        <v>101928</v>
      </c>
      <c r="H3611" s="401" t="s">
        <v>10123</v>
      </c>
      <c r="I3611" s="401" t="s">
        <v>45</v>
      </c>
      <c r="J3611" s="401" t="s">
        <v>6404</v>
      </c>
      <c r="K3611" s="402" t="n">
        <v>429</v>
      </c>
      <c r="L3611" s="401" t="s">
        <v>6405</v>
      </c>
    </row>
    <row r="3612" customFormat="false" ht="13.5" hidden="false" customHeight="false" outlineLevel="0" collapsed="false">
      <c r="A3612" s="401" t="s">
        <v>9883</v>
      </c>
      <c r="B3612" s="401" t="s">
        <v>9884</v>
      </c>
      <c r="C3612" s="401" t="s">
        <v>9885</v>
      </c>
      <c r="D3612" s="401" t="s">
        <v>9886</v>
      </c>
      <c r="E3612" s="402"/>
      <c r="F3612" s="401"/>
      <c r="G3612" s="401" t="n">
        <v>101929</v>
      </c>
      <c r="H3612" s="401" t="s">
        <v>10124</v>
      </c>
      <c r="I3612" s="401" t="s">
        <v>45</v>
      </c>
      <c r="J3612" s="401" t="s">
        <v>6404</v>
      </c>
      <c r="K3612" s="402" t="n">
        <v>204.58</v>
      </c>
      <c r="L3612" s="401" t="s">
        <v>6405</v>
      </c>
    </row>
    <row r="3613" customFormat="false" ht="13.5" hidden="false" customHeight="false" outlineLevel="0" collapsed="false">
      <c r="A3613" s="401" t="s">
        <v>9883</v>
      </c>
      <c r="B3613" s="401" t="s">
        <v>9884</v>
      </c>
      <c r="C3613" s="401" t="s">
        <v>9885</v>
      </c>
      <c r="D3613" s="401" t="s">
        <v>9886</v>
      </c>
      <c r="E3613" s="402"/>
      <c r="F3613" s="401"/>
      <c r="G3613" s="401" t="n">
        <v>101930</v>
      </c>
      <c r="H3613" s="401" t="s">
        <v>10125</v>
      </c>
      <c r="I3613" s="401" t="s">
        <v>45</v>
      </c>
      <c r="J3613" s="401" t="s">
        <v>6404</v>
      </c>
      <c r="K3613" s="402" t="n">
        <v>233.48</v>
      </c>
      <c r="L3613" s="401" t="s">
        <v>6405</v>
      </c>
    </row>
    <row r="3614" customFormat="false" ht="13.5" hidden="false" customHeight="false" outlineLevel="0" collapsed="false">
      <c r="A3614" s="401" t="s">
        <v>9883</v>
      </c>
      <c r="B3614" s="401" t="s">
        <v>9884</v>
      </c>
      <c r="C3614" s="401" t="s">
        <v>9885</v>
      </c>
      <c r="D3614" s="401" t="s">
        <v>9886</v>
      </c>
      <c r="E3614" s="402"/>
      <c r="F3614" s="401"/>
      <c r="G3614" s="401" t="n">
        <v>101931</v>
      </c>
      <c r="H3614" s="401" t="s">
        <v>10126</v>
      </c>
      <c r="I3614" s="401" t="s">
        <v>45</v>
      </c>
      <c r="J3614" s="401" t="s">
        <v>6404</v>
      </c>
      <c r="K3614" s="402" t="n">
        <v>233.48</v>
      </c>
      <c r="L3614" s="401" t="s">
        <v>6405</v>
      </c>
    </row>
    <row r="3615" customFormat="false" ht="13.5" hidden="false" customHeight="false" outlineLevel="0" collapsed="false">
      <c r="A3615" s="401" t="s">
        <v>9883</v>
      </c>
      <c r="B3615" s="401" t="s">
        <v>9884</v>
      </c>
      <c r="C3615" s="401" t="s">
        <v>9885</v>
      </c>
      <c r="D3615" s="401" t="s">
        <v>9886</v>
      </c>
      <c r="E3615" s="402"/>
      <c r="F3615" s="401"/>
      <c r="G3615" s="401" t="n">
        <v>101932</v>
      </c>
      <c r="H3615" s="401" t="s">
        <v>10127</v>
      </c>
      <c r="I3615" s="401" t="s">
        <v>45</v>
      </c>
      <c r="J3615" s="401" t="s">
        <v>6404</v>
      </c>
      <c r="K3615" s="402" t="n">
        <v>233.48</v>
      </c>
      <c r="L3615" s="401" t="s">
        <v>6405</v>
      </c>
    </row>
    <row r="3616" customFormat="false" ht="13.5" hidden="false" customHeight="false" outlineLevel="0" collapsed="false">
      <c r="A3616" s="401" t="s">
        <v>9883</v>
      </c>
      <c r="B3616" s="401" t="s">
        <v>9884</v>
      </c>
      <c r="C3616" s="401" t="s">
        <v>9885</v>
      </c>
      <c r="D3616" s="401" t="s">
        <v>9886</v>
      </c>
      <c r="E3616" s="402"/>
      <c r="F3616" s="401"/>
      <c r="G3616" s="401" t="n">
        <v>101933</v>
      </c>
      <c r="H3616" s="401" t="s">
        <v>10128</v>
      </c>
      <c r="I3616" s="401" t="s">
        <v>45</v>
      </c>
      <c r="J3616" s="401" t="s">
        <v>6404</v>
      </c>
      <c r="K3616" s="402" t="n">
        <v>192.49</v>
      </c>
      <c r="L3616" s="401" t="s">
        <v>6405</v>
      </c>
    </row>
    <row r="3617" customFormat="false" ht="13.5" hidden="false" customHeight="false" outlineLevel="0" collapsed="false">
      <c r="A3617" s="401" t="s">
        <v>9883</v>
      </c>
      <c r="B3617" s="401" t="s">
        <v>9884</v>
      </c>
      <c r="C3617" s="401" t="s">
        <v>9885</v>
      </c>
      <c r="D3617" s="401" t="s">
        <v>9886</v>
      </c>
      <c r="E3617" s="402"/>
      <c r="F3617" s="401"/>
      <c r="G3617" s="401" t="n">
        <v>101934</v>
      </c>
      <c r="H3617" s="401" t="s">
        <v>10129</v>
      </c>
      <c r="I3617" s="401" t="s">
        <v>45</v>
      </c>
      <c r="J3617" s="401" t="s">
        <v>6404</v>
      </c>
      <c r="K3617" s="402" t="n">
        <v>321.93</v>
      </c>
      <c r="L3617" s="401" t="s">
        <v>6405</v>
      </c>
    </row>
    <row r="3618" customFormat="false" ht="13.5" hidden="false" customHeight="false" outlineLevel="0" collapsed="false">
      <c r="A3618" s="401" t="s">
        <v>9883</v>
      </c>
      <c r="B3618" s="401" t="s">
        <v>9884</v>
      </c>
      <c r="C3618" s="401" t="s">
        <v>9885</v>
      </c>
      <c r="D3618" s="401" t="s">
        <v>9886</v>
      </c>
      <c r="E3618" s="402"/>
      <c r="F3618" s="401"/>
      <c r="G3618" s="401" t="n">
        <v>101935</v>
      </c>
      <c r="H3618" s="401" t="s">
        <v>10130</v>
      </c>
      <c r="I3618" s="401" t="s">
        <v>45</v>
      </c>
      <c r="J3618" s="401" t="s">
        <v>6404</v>
      </c>
      <c r="K3618" s="402" t="n">
        <v>415.06</v>
      </c>
      <c r="L3618" s="401" t="s">
        <v>6405</v>
      </c>
    </row>
    <row r="3619" customFormat="false" ht="13.5" hidden="false" customHeight="false" outlineLevel="0" collapsed="false">
      <c r="A3619" s="401" t="s">
        <v>9883</v>
      </c>
      <c r="B3619" s="401" t="s">
        <v>9884</v>
      </c>
      <c r="C3619" s="401" t="s">
        <v>9885</v>
      </c>
      <c r="D3619" s="401" t="s">
        <v>9886</v>
      </c>
      <c r="E3619" s="402"/>
      <c r="F3619" s="401"/>
      <c r="G3619" s="401" t="n">
        <v>103802</v>
      </c>
      <c r="H3619" s="401" t="s">
        <v>10131</v>
      </c>
      <c r="I3619" s="401" t="s">
        <v>82</v>
      </c>
      <c r="J3619" s="401" t="s">
        <v>6404</v>
      </c>
      <c r="K3619" s="402" t="n">
        <v>41.87</v>
      </c>
      <c r="L3619" s="401" t="s">
        <v>6405</v>
      </c>
    </row>
    <row r="3620" customFormat="false" ht="13.5" hidden="false" customHeight="false" outlineLevel="0" collapsed="false">
      <c r="A3620" s="401" t="s">
        <v>9883</v>
      </c>
      <c r="B3620" s="401" t="s">
        <v>9884</v>
      </c>
      <c r="C3620" s="401" t="s">
        <v>9885</v>
      </c>
      <c r="D3620" s="401" t="s">
        <v>9886</v>
      </c>
      <c r="E3620" s="402"/>
      <c r="F3620" s="401"/>
      <c r="G3620" s="401" t="n">
        <v>103803</v>
      </c>
      <c r="H3620" s="401" t="s">
        <v>10132</v>
      </c>
      <c r="I3620" s="401" t="s">
        <v>82</v>
      </c>
      <c r="J3620" s="401" t="s">
        <v>6404</v>
      </c>
      <c r="K3620" s="402" t="n">
        <v>71.97</v>
      </c>
      <c r="L3620" s="401" t="s">
        <v>6405</v>
      </c>
    </row>
    <row r="3621" customFormat="false" ht="13.5" hidden="false" customHeight="false" outlineLevel="0" collapsed="false">
      <c r="A3621" s="401" t="s">
        <v>9883</v>
      </c>
      <c r="B3621" s="401" t="s">
        <v>9884</v>
      </c>
      <c r="C3621" s="401" t="s">
        <v>9885</v>
      </c>
      <c r="D3621" s="401" t="s">
        <v>9886</v>
      </c>
      <c r="E3621" s="402"/>
      <c r="F3621" s="401"/>
      <c r="G3621" s="401" t="n">
        <v>103804</v>
      </c>
      <c r="H3621" s="401" t="s">
        <v>10133</v>
      </c>
      <c r="I3621" s="401" t="s">
        <v>82</v>
      </c>
      <c r="J3621" s="401" t="s">
        <v>6404</v>
      </c>
      <c r="K3621" s="402" t="n">
        <v>87.55</v>
      </c>
      <c r="L3621" s="401" t="s">
        <v>6405</v>
      </c>
    </row>
    <row r="3622" customFormat="false" ht="13.5" hidden="false" customHeight="false" outlineLevel="0" collapsed="false">
      <c r="A3622" s="401" t="s">
        <v>9883</v>
      </c>
      <c r="B3622" s="401" t="s">
        <v>9884</v>
      </c>
      <c r="C3622" s="401" t="s">
        <v>9885</v>
      </c>
      <c r="D3622" s="401" t="s">
        <v>9886</v>
      </c>
      <c r="E3622" s="402"/>
      <c r="F3622" s="401"/>
      <c r="G3622" s="401" t="n">
        <v>103835</v>
      </c>
      <c r="H3622" s="401" t="s">
        <v>10134</v>
      </c>
      <c r="I3622" s="401" t="s">
        <v>82</v>
      </c>
      <c r="J3622" s="401" t="s">
        <v>6404</v>
      </c>
      <c r="K3622" s="402" t="n">
        <v>65.36</v>
      </c>
      <c r="L3622" s="401" t="s">
        <v>6405</v>
      </c>
    </row>
    <row r="3623" customFormat="false" ht="13.5" hidden="false" customHeight="false" outlineLevel="0" collapsed="false">
      <c r="A3623" s="401" t="s">
        <v>9883</v>
      </c>
      <c r="B3623" s="401" t="s">
        <v>9884</v>
      </c>
      <c r="C3623" s="401" t="s">
        <v>9885</v>
      </c>
      <c r="D3623" s="401" t="s">
        <v>9886</v>
      </c>
      <c r="E3623" s="402"/>
      <c r="F3623" s="401"/>
      <c r="G3623" s="401" t="n">
        <v>103836</v>
      </c>
      <c r="H3623" s="401" t="s">
        <v>10135</v>
      </c>
      <c r="I3623" s="401" t="s">
        <v>82</v>
      </c>
      <c r="J3623" s="401" t="s">
        <v>6404</v>
      </c>
      <c r="K3623" s="402" t="n">
        <v>101.97</v>
      </c>
      <c r="L3623" s="401" t="s">
        <v>6405</v>
      </c>
    </row>
    <row r="3624" customFormat="false" ht="13.5" hidden="false" customHeight="false" outlineLevel="0" collapsed="false">
      <c r="A3624" s="401" t="s">
        <v>9883</v>
      </c>
      <c r="B3624" s="401" t="s">
        <v>9884</v>
      </c>
      <c r="C3624" s="401" t="s">
        <v>9885</v>
      </c>
      <c r="D3624" s="401" t="s">
        <v>9886</v>
      </c>
      <c r="E3624" s="402"/>
      <c r="F3624" s="401"/>
      <c r="G3624" s="401" t="n">
        <v>103837</v>
      </c>
      <c r="H3624" s="401" t="s">
        <v>10136</v>
      </c>
      <c r="I3624" s="401" t="s">
        <v>82</v>
      </c>
      <c r="J3624" s="401" t="s">
        <v>6404</v>
      </c>
      <c r="K3624" s="402" t="n">
        <v>128.68</v>
      </c>
      <c r="L3624" s="401" t="s">
        <v>6405</v>
      </c>
    </row>
    <row r="3625" customFormat="false" ht="13.5" hidden="false" customHeight="false" outlineLevel="0" collapsed="false">
      <c r="A3625" s="401" t="s">
        <v>9883</v>
      </c>
      <c r="B3625" s="401" t="s">
        <v>9884</v>
      </c>
      <c r="C3625" s="401" t="s">
        <v>9885</v>
      </c>
      <c r="D3625" s="401" t="s">
        <v>9886</v>
      </c>
      <c r="E3625" s="402"/>
      <c r="F3625" s="401"/>
      <c r="G3625" s="401" t="n">
        <v>103868</v>
      </c>
      <c r="H3625" s="401" t="s">
        <v>10137</v>
      </c>
      <c r="I3625" s="401" t="s">
        <v>82</v>
      </c>
      <c r="J3625" s="401" t="s">
        <v>6404</v>
      </c>
      <c r="K3625" s="402" t="n">
        <v>51</v>
      </c>
      <c r="L3625" s="401" t="s">
        <v>6405</v>
      </c>
    </row>
    <row r="3626" customFormat="false" ht="13.5" hidden="false" customHeight="false" outlineLevel="0" collapsed="false">
      <c r="A3626" s="401" t="s">
        <v>9883</v>
      </c>
      <c r="B3626" s="401" t="s">
        <v>9884</v>
      </c>
      <c r="C3626" s="401" t="s">
        <v>9885</v>
      </c>
      <c r="D3626" s="401" t="s">
        <v>9886</v>
      </c>
      <c r="E3626" s="402"/>
      <c r="F3626" s="401"/>
      <c r="G3626" s="401" t="n">
        <v>103869</v>
      </c>
      <c r="H3626" s="401" t="s">
        <v>10138</v>
      </c>
      <c r="I3626" s="401" t="s">
        <v>82</v>
      </c>
      <c r="J3626" s="401" t="s">
        <v>6404</v>
      </c>
      <c r="K3626" s="402" t="n">
        <v>78.36</v>
      </c>
      <c r="L3626" s="401" t="s">
        <v>6405</v>
      </c>
    </row>
    <row r="3627" customFormat="false" ht="13.5" hidden="false" customHeight="false" outlineLevel="0" collapsed="false">
      <c r="A3627" s="401" t="s">
        <v>9883</v>
      </c>
      <c r="B3627" s="401" t="s">
        <v>9884</v>
      </c>
      <c r="C3627" s="401" t="s">
        <v>9885</v>
      </c>
      <c r="D3627" s="401" t="s">
        <v>9886</v>
      </c>
      <c r="E3627" s="402"/>
      <c r="F3627" s="401"/>
      <c r="G3627" s="401" t="n">
        <v>103870</v>
      </c>
      <c r="H3627" s="401" t="s">
        <v>10139</v>
      </c>
      <c r="I3627" s="401" t="s">
        <v>82</v>
      </c>
      <c r="J3627" s="401" t="s">
        <v>6404</v>
      </c>
      <c r="K3627" s="402" t="n">
        <v>96.64</v>
      </c>
      <c r="L3627" s="401" t="s">
        <v>6405</v>
      </c>
    </row>
    <row r="3628" customFormat="false" ht="13.5" hidden="false" customHeight="false" outlineLevel="0" collapsed="false">
      <c r="A3628" s="401" t="s">
        <v>9883</v>
      </c>
      <c r="B3628" s="401" t="s">
        <v>9884</v>
      </c>
      <c r="C3628" s="401" t="s">
        <v>9885</v>
      </c>
      <c r="D3628" s="401" t="s">
        <v>9886</v>
      </c>
      <c r="E3628" s="402"/>
      <c r="F3628" s="401"/>
      <c r="G3628" s="401" t="n">
        <v>103871</v>
      </c>
      <c r="H3628" s="401" t="s">
        <v>10140</v>
      </c>
      <c r="I3628" s="401" t="s">
        <v>82</v>
      </c>
      <c r="J3628" s="401" t="s">
        <v>6404</v>
      </c>
      <c r="K3628" s="402" t="n">
        <v>76.14</v>
      </c>
      <c r="L3628" s="401" t="s">
        <v>6405</v>
      </c>
    </row>
    <row r="3629" customFormat="false" ht="13.5" hidden="false" customHeight="false" outlineLevel="0" collapsed="false">
      <c r="A3629" s="401" t="s">
        <v>9883</v>
      </c>
      <c r="B3629" s="401" t="s">
        <v>9884</v>
      </c>
      <c r="C3629" s="401" t="s">
        <v>9885</v>
      </c>
      <c r="D3629" s="401" t="s">
        <v>9886</v>
      </c>
      <c r="E3629" s="402"/>
      <c r="F3629" s="401"/>
      <c r="G3629" s="401" t="n">
        <v>103872</v>
      </c>
      <c r="H3629" s="401" t="s">
        <v>10141</v>
      </c>
      <c r="I3629" s="401" t="s">
        <v>82</v>
      </c>
      <c r="J3629" s="401" t="s">
        <v>6404</v>
      </c>
      <c r="K3629" s="402" t="n">
        <v>199.06</v>
      </c>
      <c r="L3629" s="401" t="s">
        <v>6405</v>
      </c>
    </row>
    <row r="3630" customFormat="false" ht="13.5" hidden="false" customHeight="false" outlineLevel="0" collapsed="false">
      <c r="A3630" s="401" t="s">
        <v>9883</v>
      </c>
      <c r="B3630" s="401" t="s">
        <v>9884</v>
      </c>
      <c r="C3630" s="401" t="s">
        <v>9885</v>
      </c>
      <c r="D3630" s="401" t="s">
        <v>9886</v>
      </c>
      <c r="E3630" s="402"/>
      <c r="F3630" s="401"/>
      <c r="G3630" s="401" t="n">
        <v>103873</v>
      </c>
      <c r="H3630" s="401" t="s">
        <v>10142</v>
      </c>
      <c r="I3630" s="401" t="s">
        <v>82</v>
      </c>
      <c r="J3630" s="401" t="s">
        <v>6404</v>
      </c>
      <c r="K3630" s="402" t="n">
        <v>222.3</v>
      </c>
      <c r="L3630" s="401" t="s">
        <v>6405</v>
      </c>
    </row>
    <row r="3631" customFormat="false" ht="13.5" hidden="false" customHeight="false" outlineLevel="0" collapsed="false">
      <c r="A3631" s="401" t="s">
        <v>9883</v>
      </c>
      <c r="B3631" s="401" t="s">
        <v>9884</v>
      </c>
      <c r="C3631" s="401" t="s">
        <v>9885</v>
      </c>
      <c r="D3631" s="401" t="s">
        <v>9886</v>
      </c>
      <c r="E3631" s="402"/>
      <c r="F3631" s="401"/>
      <c r="G3631" s="401" t="n">
        <v>103978</v>
      </c>
      <c r="H3631" s="401" t="s">
        <v>10143</v>
      </c>
      <c r="I3631" s="401" t="s">
        <v>82</v>
      </c>
      <c r="J3631" s="401" t="s">
        <v>6476</v>
      </c>
      <c r="K3631" s="402" t="n">
        <v>26.56</v>
      </c>
      <c r="L3631" s="401" t="s">
        <v>6405</v>
      </c>
    </row>
    <row r="3632" customFormat="false" ht="13.5" hidden="false" customHeight="false" outlineLevel="0" collapsed="false">
      <c r="A3632" s="401" t="s">
        <v>9883</v>
      </c>
      <c r="B3632" s="401" t="s">
        <v>9884</v>
      </c>
      <c r="C3632" s="401" t="s">
        <v>9885</v>
      </c>
      <c r="D3632" s="401" t="s">
        <v>9886</v>
      </c>
      <c r="E3632" s="402"/>
      <c r="F3632" s="401"/>
      <c r="G3632" s="401" t="n">
        <v>103979</v>
      </c>
      <c r="H3632" s="401" t="s">
        <v>10144</v>
      </c>
      <c r="I3632" s="401" t="s">
        <v>82</v>
      </c>
      <c r="J3632" s="401" t="s">
        <v>6476</v>
      </c>
      <c r="K3632" s="402" t="n">
        <v>30.94</v>
      </c>
      <c r="L3632" s="401" t="s">
        <v>6405</v>
      </c>
    </row>
    <row r="3633" customFormat="false" ht="13.5" hidden="false" customHeight="false" outlineLevel="0" collapsed="false">
      <c r="A3633" s="401" t="s">
        <v>9883</v>
      </c>
      <c r="B3633" s="401" t="s">
        <v>9884</v>
      </c>
      <c r="C3633" s="401" t="s">
        <v>9885</v>
      </c>
      <c r="D3633" s="401" t="s">
        <v>9886</v>
      </c>
      <c r="E3633" s="402"/>
      <c r="F3633" s="401"/>
      <c r="G3633" s="401" t="n">
        <v>104021</v>
      </c>
      <c r="H3633" s="401" t="s">
        <v>10145</v>
      </c>
      <c r="I3633" s="401" t="s">
        <v>82</v>
      </c>
      <c r="J3633" s="401" t="s">
        <v>6476</v>
      </c>
      <c r="K3633" s="402" t="n">
        <v>51.45</v>
      </c>
      <c r="L3633" s="401" t="s">
        <v>6405</v>
      </c>
    </row>
    <row r="3634" customFormat="false" ht="13.5" hidden="false" customHeight="false" outlineLevel="0" collapsed="false">
      <c r="A3634" s="401" t="s">
        <v>9883</v>
      </c>
      <c r="B3634" s="401" t="s">
        <v>9884</v>
      </c>
      <c r="C3634" s="401" t="s">
        <v>9885</v>
      </c>
      <c r="D3634" s="401" t="s">
        <v>9886</v>
      </c>
      <c r="E3634" s="402"/>
      <c r="F3634" s="401"/>
      <c r="G3634" s="401" t="n">
        <v>104166</v>
      </c>
      <c r="H3634" s="401" t="s">
        <v>10146</v>
      </c>
      <c r="I3634" s="401" t="s">
        <v>82</v>
      </c>
      <c r="J3634" s="401" t="s">
        <v>6476</v>
      </c>
      <c r="K3634" s="402" t="n">
        <v>98.2</v>
      </c>
      <c r="L3634" s="401" t="s">
        <v>6405</v>
      </c>
    </row>
    <row r="3635" customFormat="false" ht="13.5" hidden="false" customHeight="false" outlineLevel="0" collapsed="false">
      <c r="A3635" s="401" t="s">
        <v>9883</v>
      </c>
      <c r="B3635" s="401" t="s">
        <v>9884</v>
      </c>
      <c r="C3635" s="401" t="s">
        <v>9222</v>
      </c>
      <c r="D3635" s="401" t="s">
        <v>10147</v>
      </c>
      <c r="E3635" s="402"/>
      <c r="F3635" s="401"/>
      <c r="G3635" s="401" t="n">
        <v>89358</v>
      </c>
      <c r="H3635" s="401" t="s">
        <v>10148</v>
      </c>
      <c r="I3635" s="401" t="s">
        <v>45</v>
      </c>
      <c r="J3635" s="401" t="s">
        <v>6476</v>
      </c>
      <c r="K3635" s="402" t="n">
        <v>7.5</v>
      </c>
      <c r="L3635" s="401" t="s">
        <v>6405</v>
      </c>
    </row>
    <row r="3636" customFormat="false" ht="13.5" hidden="false" customHeight="false" outlineLevel="0" collapsed="false">
      <c r="A3636" s="401" t="s">
        <v>9883</v>
      </c>
      <c r="B3636" s="401" t="s">
        <v>9884</v>
      </c>
      <c r="C3636" s="401" t="s">
        <v>9222</v>
      </c>
      <c r="D3636" s="401" t="s">
        <v>10147</v>
      </c>
      <c r="E3636" s="402"/>
      <c r="F3636" s="401"/>
      <c r="G3636" s="401" t="n">
        <v>89359</v>
      </c>
      <c r="H3636" s="401" t="s">
        <v>10149</v>
      </c>
      <c r="I3636" s="401" t="s">
        <v>45</v>
      </c>
      <c r="J3636" s="401" t="s">
        <v>6476</v>
      </c>
      <c r="K3636" s="402" t="n">
        <v>7.95</v>
      </c>
      <c r="L3636" s="401" t="s">
        <v>6405</v>
      </c>
    </row>
    <row r="3637" customFormat="false" ht="13.5" hidden="false" customHeight="false" outlineLevel="0" collapsed="false">
      <c r="A3637" s="401" t="s">
        <v>9883</v>
      </c>
      <c r="B3637" s="401" t="s">
        <v>9884</v>
      </c>
      <c r="C3637" s="401" t="s">
        <v>9222</v>
      </c>
      <c r="D3637" s="401" t="s">
        <v>10147</v>
      </c>
      <c r="E3637" s="402"/>
      <c r="F3637" s="401"/>
      <c r="G3637" s="401" t="n">
        <v>89360</v>
      </c>
      <c r="H3637" s="401" t="s">
        <v>10150</v>
      </c>
      <c r="I3637" s="401" t="s">
        <v>45</v>
      </c>
      <c r="J3637" s="401" t="s">
        <v>6476</v>
      </c>
      <c r="K3637" s="402" t="n">
        <v>9.87</v>
      </c>
      <c r="L3637" s="401" t="s">
        <v>6405</v>
      </c>
    </row>
    <row r="3638" customFormat="false" ht="13.5" hidden="false" customHeight="false" outlineLevel="0" collapsed="false">
      <c r="A3638" s="401" t="s">
        <v>9883</v>
      </c>
      <c r="B3638" s="401" t="s">
        <v>9884</v>
      </c>
      <c r="C3638" s="401" t="s">
        <v>9222</v>
      </c>
      <c r="D3638" s="401" t="s">
        <v>10147</v>
      </c>
      <c r="E3638" s="402"/>
      <c r="F3638" s="401"/>
      <c r="G3638" s="401" t="n">
        <v>89361</v>
      </c>
      <c r="H3638" s="401" t="s">
        <v>10151</v>
      </c>
      <c r="I3638" s="401" t="s">
        <v>45</v>
      </c>
      <c r="J3638" s="401" t="s">
        <v>6476</v>
      </c>
      <c r="K3638" s="402" t="n">
        <v>9.12</v>
      </c>
      <c r="L3638" s="401" t="s">
        <v>6405</v>
      </c>
    </row>
    <row r="3639" customFormat="false" ht="13.5" hidden="false" customHeight="false" outlineLevel="0" collapsed="false">
      <c r="A3639" s="401" t="s">
        <v>9883</v>
      </c>
      <c r="B3639" s="401" t="s">
        <v>9884</v>
      </c>
      <c r="C3639" s="401" t="s">
        <v>9222</v>
      </c>
      <c r="D3639" s="401" t="s">
        <v>10147</v>
      </c>
      <c r="E3639" s="402"/>
      <c r="F3639" s="401"/>
      <c r="G3639" s="401" t="n">
        <v>89362</v>
      </c>
      <c r="H3639" s="401" t="s">
        <v>10152</v>
      </c>
      <c r="I3639" s="401" t="s">
        <v>45</v>
      </c>
      <c r="J3639" s="401" t="s">
        <v>6476</v>
      </c>
      <c r="K3639" s="402" t="n">
        <v>9.04</v>
      </c>
      <c r="L3639" s="401" t="s">
        <v>6405</v>
      </c>
    </row>
    <row r="3640" customFormat="false" ht="13.5" hidden="false" customHeight="false" outlineLevel="0" collapsed="false">
      <c r="A3640" s="401" t="s">
        <v>9883</v>
      </c>
      <c r="B3640" s="401" t="s">
        <v>9884</v>
      </c>
      <c r="C3640" s="401" t="s">
        <v>9222</v>
      </c>
      <c r="D3640" s="401" t="s">
        <v>10147</v>
      </c>
      <c r="E3640" s="402"/>
      <c r="F3640" s="401"/>
      <c r="G3640" s="401" t="n">
        <v>89363</v>
      </c>
      <c r="H3640" s="401" t="s">
        <v>10153</v>
      </c>
      <c r="I3640" s="401" t="s">
        <v>45</v>
      </c>
      <c r="J3640" s="401" t="s">
        <v>6476</v>
      </c>
      <c r="K3640" s="402" t="n">
        <v>10.01</v>
      </c>
      <c r="L3640" s="401" t="s">
        <v>6405</v>
      </c>
    </row>
    <row r="3641" customFormat="false" ht="13.5" hidden="false" customHeight="false" outlineLevel="0" collapsed="false">
      <c r="A3641" s="401" t="s">
        <v>9883</v>
      </c>
      <c r="B3641" s="401" t="s">
        <v>9884</v>
      </c>
      <c r="C3641" s="401" t="s">
        <v>9222</v>
      </c>
      <c r="D3641" s="401" t="s">
        <v>10147</v>
      </c>
      <c r="E3641" s="402"/>
      <c r="F3641" s="401"/>
      <c r="G3641" s="401" t="n">
        <v>89364</v>
      </c>
      <c r="H3641" s="401" t="s">
        <v>10154</v>
      </c>
      <c r="I3641" s="401" t="s">
        <v>45</v>
      </c>
      <c r="J3641" s="401" t="s">
        <v>6476</v>
      </c>
      <c r="K3641" s="402" t="n">
        <v>12.03</v>
      </c>
      <c r="L3641" s="401" t="s">
        <v>6405</v>
      </c>
    </row>
    <row r="3642" customFormat="false" ht="13.5" hidden="false" customHeight="false" outlineLevel="0" collapsed="false">
      <c r="A3642" s="401" t="s">
        <v>9883</v>
      </c>
      <c r="B3642" s="401" t="s">
        <v>9884</v>
      </c>
      <c r="C3642" s="401" t="s">
        <v>9222</v>
      </c>
      <c r="D3642" s="401" t="s">
        <v>10147</v>
      </c>
      <c r="E3642" s="402"/>
      <c r="F3642" s="401"/>
      <c r="G3642" s="401" t="n">
        <v>89365</v>
      </c>
      <c r="H3642" s="401" t="s">
        <v>10155</v>
      </c>
      <c r="I3642" s="401" t="s">
        <v>45</v>
      </c>
      <c r="J3642" s="401" t="s">
        <v>6476</v>
      </c>
      <c r="K3642" s="402" t="n">
        <v>11.13</v>
      </c>
      <c r="L3642" s="401" t="s">
        <v>6405</v>
      </c>
    </row>
    <row r="3643" customFormat="false" ht="13.5" hidden="false" customHeight="false" outlineLevel="0" collapsed="false">
      <c r="A3643" s="401" t="s">
        <v>9883</v>
      </c>
      <c r="B3643" s="401" t="s">
        <v>9884</v>
      </c>
      <c r="C3643" s="401" t="s">
        <v>9222</v>
      </c>
      <c r="D3643" s="401" t="s">
        <v>10147</v>
      </c>
      <c r="E3643" s="402"/>
      <c r="F3643" s="401"/>
      <c r="G3643" s="401" t="n">
        <v>89366</v>
      </c>
      <c r="H3643" s="401" t="s">
        <v>10156</v>
      </c>
      <c r="I3643" s="401" t="s">
        <v>45</v>
      </c>
      <c r="J3643" s="401" t="s">
        <v>6476</v>
      </c>
      <c r="K3643" s="402" t="n">
        <v>16.74</v>
      </c>
      <c r="L3643" s="401" t="s">
        <v>6405</v>
      </c>
    </row>
    <row r="3644" customFormat="false" ht="13.5" hidden="false" customHeight="false" outlineLevel="0" collapsed="false">
      <c r="A3644" s="401" t="s">
        <v>9883</v>
      </c>
      <c r="B3644" s="401" t="s">
        <v>9884</v>
      </c>
      <c r="C3644" s="401" t="s">
        <v>9222</v>
      </c>
      <c r="D3644" s="401" t="s">
        <v>10147</v>
      </c>
      <c r="E3644" s="402"/>
      <c r="F3644" s="401"/>
      <c r="G3644" s="401" t="n">
        <v>89367</v>
      </c>
      <c r="H3644" s="401" t="s">
        <v>10157</v>
      </c>
      <c r="I3644" s="401" t="s">
        <v>45</v>
      </c>
      <c r="J3644" s="401" t="s">
        <v>6476</v>
      </c>
      <c r="K3644" s="402" t="n">
        <v>12.64</v>
      </c>
      <c r="L3644" s="401" t="s">
        <v>6405</v>
      </c>
    </row>
    <row r="3645" customFormat="false" ht="13.5" hidden="false" customHeight="false" outlineLevel="0" collapsed="false">
      <c r="A3645" s="401" t="s">
        <v>9883</v>
      </c>
      <c r="B3645" s="401" t="s">
        <v>9884</v>
      </c>
      <c r="C3645" s="401" t="s">
        <v>9222</v>
      </c>
      <c r="D3645" s="401" t="s">
        <v>10147</v>
      </c>
      <c r="E3645" s="402"/>
      <c r="F3645" s="401"/>
      <c r="G3645" s="401" t="n">
        <v>89368</v>
      </c>
      <c r="H3645" s="401" t="s">
        <v>10158</v>
      </c>
      <c r="I3645" s="401" t="s">
        <v>45</v>
      </c>
      <c r="J3645" s="401" t="s">
        <v>6476</v>
      </c>
      <c r="K3645" s="402" t="n">
        <v>15.38</v>
      </c>
      <c r="L3645" s="401" t="s">
        <v>6405</v>
      </c>
    </row>
    <row r="3646" customFormat="false" ht="13.5" hidden="false" customHeight="false" outlineLevel="0" collapsed="false">
      <c r="A3646" s="401" t="s">
        <v>9883</v>
      </c>
      <c r="B3646" s="401" t="s">
        <v>9884</v>
      </c>
      <c r="C3646" s="401" t="s">
        <v>9222</v>
      </c>
      <c r="D3646" s="401" t="s">
        <v>10147</v>
      </c>
      <c r="E3646" s="402"/>
      <c r="F3646" s="401"/>
      <c r="G3646" s="401" t="n">
        <v>89369</v>
      </c>
      <c r="H3646" s="401" t="s">
        <v>10159</v>
      </c>
      <c r="I3646" s="401" t="s">
        <v>45</v>
      </c>
      <c r="J3646" s="401" t="s">
        <v>6476</v>
      </c>
      <c r="K3646" s="402" t="n">
        <v>18.78</v>
      </c>
      <c r="L3646" s="401" t="s">
        <v>6405</v>
      </c>
    </row>
    <row r="3647" customFormat="false" ht="13.5" hidden="false" customHeight="false" outlineLevel="0" collapsed="false">
      <c r="A3647" s="401" t="s">
        <v>9883</v>
      </c>
      <c r="B3647" s="401" t="s">
        <v>9884</v>
      </c>
      <c r="C3647" s="401" t="s">
        <v>9222</v>
      </c>
      <c r="D3647" s="401" t="s">
        <v>10147</v>
      </c>
      <c r="E3647" s="402"/>
      <c r="F3647" s="401"/>
      <c r="G3647" s="401" t="n">
        <v>89370</v>
      </c>
      <c r="H3647" s="401" t="s">
        <v>10160</v>
      </c>
      <c r="I3647" s="401" t="s">
        <v>45</v>
      </c>
      <c r="J3647" s="401" t="s">
        <v>6476</v>
      </c>
      <c r="K3647" s="402" t="n">
        <v>14.8</v>
      </c>
      <c r="L3647" s="401" t="s">
        <v>6405</v>
      </c>
    </row>
    <row r="3648" customFormat="false" ht="13.5" hidden="false" customHeight="false" outlineLevel="0" collapsed="false">
      <c r="A3648" s="401" t="s">
        <v>9883</v>
      </c>
      <c r="B3648" s="401" t="s">
        <v>9884</v>
      </c>
      <c r="C3648" s="401" t="s">
        <v>9222</v>
      </c>
      <c r="D3648" s="401" t="s">
        <v>10147</v>
      </c>
      <c r="E3648" s="402"/>
      <c r="F3648" s="401"/>
      <c r="G3648" s="401" t="n">
        <v>89371</v>
      </c>
      <c r="H3648" s="401" t="s">
        <v>10161</v>
      </c>
      <c r="I3648" s="401" t="s">
        <v>45</v>
      </c>
      <c r="J3648" s="401" t="s">
        <v>6476</v>
      </c>
      <c r="K3648" s="402" t="n">
        <v>5.64</v>
      </c>
      <c r="L3648" s="401" t="s">
        <v>6405</v>
      </c>
    </row>
    <row r="3649" customFormat="false" ht="13.5" hidden="false" customHeight="false" outlineLevel="0" collapsed="false">
      <c r="A3649" s="401" t="s">
        <v>9883</v>
      </c>
      <c r="B3649" s="401" t="s">
        <v>9884</v>
      </c>
      <c r="C3649" s="401" t="s">
        <v>9222</v>
      </c>
      <c r="D3649" s="401" t="s">
        <v>10147</v>
      </c>
      <c r="E3649" s="402"/>
      <c r="F3649" s="401"/>
      <c r="G3649" s="401" t="n">
        <v>89372</v>
      </c>
      <c r="H3649" s="401" t="s">
        <v>10162</v>
      </c>
      <c r="I3649" s="401" t="s">
        <v>45</v>
      </c>
      <c r="J3649" s="401" t="s">
        <v>6476</v>
      </c>
      <c r="K3649" s="402" t="n">
        <v>14.69</v>
      </c>
      <c r="L3649" s="401" t="s">
        <v>6405</v>
      </c>
    </row>
    <row r="3650" customFormat="false" ht="13.5" hidden="false" customHeight="false" outlineLevel="0" collapsed="false">
      <c r="A3650" s="401" t="s">
        <v>9883</v>
      </c>
      <c r="B3650" s="401" t="s">
        <v>9884</v>
      </c>
      <c r="C3650" s="401" t="s">
        <v>9222</v>
      </c>
      <c r="D3650" s="401" t="s">
        <v>10147</v>
      </c>
      <c r="E3650" s="402"/>
      <c r="F3650" s="401"/>
      <c r="G3650" s="401" t="n">
        <v>89373</v>
      </c>
      <c r="H3650" s="401" t="s">
        <v>10163</v>
      </c>
      <c r="I3650" s="401" t="s">
        <v>45</v>
      </c>
      <c r="J3650" s="401" t="s">
        <v>6476</v>
      </c>
      <c r="K3650" s="402" t="n">
        <v>6.94</v>
      </c>
      <c r="L3650" s="401" t="s">
        <v>6405</v>
      </c>
    </row>
    <row r="3651" customFormat="false" ht="13.5" hidden="false" customHeight="false" outlineLevel="0" collapsed="false">
      <c r="A3651" s="401" t="s">
        <v>9883</v>
      </c>
      <c r="B3651" s="401" t="s">
        <v>9884</v>
      </c>
      <c r="C3651" s="401" t="s">
        <v>9222</v>
      </c>
      <c r="D3651" s="401" t="s">
        <v>10147</v>
      </c>
      <c r="E3651" s="402"/>
      <c r="F3651" s="401"/>
      <c r="G3651" s="401" t="n">
        <v>89374</v>
      </c>
      <c r="H3651" s="401" t="s">
        <v>10164</v>
      </c>
      <c r="I3651" s="401" t="s">
        <v>45</v>
      </c>
      <c r="J3651" s="401" t="s">
        <v>6476</v>
      </c>
      <c r="K3651" s="402" t="n">
        <v>11.05</v>
      </c>
      <c r="L3651" s="401" t="s">
        <v>6405</v>
      </c>
    </row>
    <row r="3652" customFormat="false" ht="13.5" hidden="false" customHeight="false" outlineLevel="0" collapsed="false">
      <c r="A3652" s="401" t="s">
        <v>9883</v>
      </c>
      <c r="B3652" s="401" t="s">
        <v>9884</v>
      </c>
      <c r="C3652" s="401" t="s">
        <v>9222</v>
      </c>
      <c r="D3652" s="401" t="s">
        <v>10147</v>
      </c>
      <c r="E3652" s="402"/>
      <c r="F3652" s="401"/>
      <c r="G3652" s="401" t="n">
        <v>89375</v>
      </c>
      <c r="H3652" s="401" t="s">
        <v>10165</v>
      </c>
      <c r="I3652" s="401" t="s">
        <v>45</v>
      </c>
      <c r="J3652" s="401" t="s">
        <v>6476</v>
      </c>
      <c r="K3652" s="402" t="n">
        <v>14.33</v>
      </c>
      <c r="L3652" s="401" t="s">
        <v>6405</v>
      </c>
    </row>
    <row r="3653" customFormat="false" ht="13.5" hidden="false" customHeight="false" outlineLevel="0" collapsed="false">
      <c r="A3653" s="401" t="s">
        <v>9883</v>
      </c>
      <c r="B3653" s="401" t="s">
        <v>9884</v>
      </c>
      <c r="C3653" s="401" t="s">
        <v>9222</v>
      </c>
      <c r="D3653" s="401" t="s">
        <v>10147</v>
      </c>
      <c r="E3653" s="402"/>
      <c r="F3653" s="401"/>
      <c r="G3653" s="401" t="n">
        <v>89376</v>
      </c>
      <c r="H3653" s="401" t="s">
        <v>10166</v>
      </c>
      <c r="I3653" s="401" t="s">
        <v>45</v>
      </c>
      <c r="J3653" s="401" t="s">
        <v>6476</v>
      </c>
      <c r="K3653" s="402" t="n">
        <v>5.41</v>
      </c>
      <c r="L3653" s="401" t="s">
        <v>6405</v>
      </c>
    </row>
    <row r="3654" customFormat="false" ht="13.5" hidden="false" customHeight="false" outlineLevel="0" collapsed="false">
      <c r="A3654" s="401" t="s">
        <v>9883</v>
      </c>
      <c r="B3654" s="401" t="s">
        <v>9884</v>
      </c>
      <c r="C3654" s="401" t="s">
        <v>9222</v>
      </c>
      <c r="D3654" s="401" t="s">
        <v>10147</v>
      </c>
      <c r="E3654" s="402"/>
      <c r="F3654" s="401"/>
      <c r="G3654" s="401" t="n">
        <v>89377</v>
      </c>
      <c r="H3654" s="401" t="s">
        <v>10167</v>
      </c>
      <c r="I3654" s="401" t="s">
        <v>45</v>
      </c>
      <c r="J3654" s="401" t="s">
        <v>6476</v>
      </c>
      <c r="K3654" s="402" t="n">
        <v>10.1</v>
      </c>
      <c r="L3654" s="401" t="s">
        <v>6405</v>
      </c>
    </row>
    <row r="3655" customFormat="false" ht="13.5" hidden="false" customHeight="false" outlineLevel="0" collapsed="false">
      <c r="A3655" s="401" t="s">
        <v>9883</v>
      </c>
      <c r="B3655" s="401" t="s">
        <v>9884</v>
      </c>
      <c r="C3655" s="401" t="s">
        <v>9222</v>
      </c>
      <c r="D3655" s="401" t="s">
        <v>10147</v>
      </c>
      <c r="E3655" s="402"/>
      <c r="F3655" s="401"/>
      <c r="G3655" s="401" t="n">
        <v>89378</v>
      </c>
      <c r="H3655" s="401" t="s">
        <v>10168</v>
      </c>
      <c r="I3655" s="401" t="s">
        <v>45</v>
      </c>
      <c r="J3655" s="401" t="s">
        <v>6476</v>
      </c>
      <c r="K3655" s="402" t="n">
        <v>6.79</v>
      </c>
      <c r="L3655" s="401" t="s">
        <v>6405</v>
      </c>
    </row>
    <row r="3656" customFormat="false" ht="13.5" hidden="false" customHeight="false" outlineLevel="0" collapsed="false">
      <c r="A3656" s="401" t="s">
        <v>9883</v>
      </c>
      <c r="B3656" s="401" t="s">
        <v>9884</v>
      </c>
      <c r="C3656" s="401" t="s">
        <v>9222</v>
      </c>
      <c r="D3656" s="401" t="s">
        <v>10147</v>
      </c>
      <c r="E3656" s="402"/>
      <c r="F3656" s="401"/>
      <c r="G3656" s="401" t="n">
        <v>89379</v>
      </c>
      <c r="H3656" s="401" t="s">
        <v>10169</v>
      </c>
      <c r="I3656" s="401" t="s">
        <v>45</v>
      </c>
      <c r="J3656" s="401" t="s">
        <v>6476</v>
      </c>
      <c r="K3656" s="402" t="n">
        <v>18.85</v>
      </c>
      <c r="L3656" s="401" t="s">
        <v>6405</v>
      </c>
    </row>
    <row r="3657" customFormat="false" ht="13.5" hidden="false" customHeight="false" outlineLevel="0" collapsed="false">
      <c r="A3657" s="401" t="s">
        <v>9883</v>
      </c>
      <c r="B3657" s="401" t="s">
        <v>9884</v>
      </c>
      <c r="C3657" s="401" t="s">
        <v>9222</v>
      </c>
      <c r="D3657" s="401" t="s">
        <v>10147</v>
      </c>
      <c r="E3657" s="402"/>
      <c r="F3657" s="401"/>
      <c r="G3657" s="401" t="n">
        <v>89380</v>
      </c>
      <c r="H3657" s="401" t="s">
        <v>10170</v>
      </c>
      <c r="I3657" s="401" t="s">
        <v>45</v>
      </c>
      <c r="J3657" s="401" t="s">
        <v>6476</v>
      </c>
      <c r="K3657" s="402" t="n">
        <v>11.15</v>
      </c>
      <c r="L3657" s="401" t="s">
        <v>6405</v>
      </c>
    </row>
    <row r="3658" customFormat="false" ht="13.5" hidden="false" customHeight="false" outlineLevel="0" collapsed="false">
      <c r="A3658" s="401" t="s">
        <v>9883</v>
      </c>
      <c r="B3658" s="401" t="s">
        <v>9884</v>
      </c>
      <c r="C3658" s="401" t="s">
        <v>9222</v>
      </c>
      <c r="D3658" s="401" t="s">
        <v>10147</v>
      </c>
      <c r="E3658" s="402"/>
      <c r="F3658" s="401"/>
      <c r="G3658" s="401" t="n">
        <v>89381</v>
      </c>
      <c r="H3658" s="401" t="s">
        <v>10171</v>
      </c>
      <c r="I3658" s="401" t="s">
        <v>45</v>
      </c>
      <c r="J3658" s="401" t="s">
        <v>6476</v>
      </c>
      <c r="K3658" s="402" t="n">
        <v>13.93</v>
      </c>
      <c r="L3658" s="401" t="s">
        <v>6405</v>
      </c>
    </row>
    <row r="3659" customFormat="false" ht="13.5" hidden="false" customHeight="false" outlineLevel="0" collapsed="false">
      <c r="A3659" s="401" t="s">
        <v>9883</v>
      </c>
      <c r="B3659" s="401" t="s">
        <v>9884</v>
      </c>
      <c r="C3659" s="401" t="s">
        <v>9222</v>
      </c>
      <c r="D3659" s="401" t="s">
        <v>10147</v>
      </c>
      <c r="E3659" s="402"/>
      <c r="F3659" s="401"/>
      <c r="G3659" s="401" t="n">
        <v>89382</v>
      </c>
      <c r="H3659" s="401" t="s">
        <v>10172</v>
      </c>
      <c r="I3659" s="401" t="s">
        <v>45</v>
      </c>
      <c r="J3659" s="401" t="s">
        <v>6476</v>
      </c>
      <c r="K3659" s="402" t="n">
        <v>17.18</v>
      </c>
      <c r="L3659" s="401" t="s">
        <v>6405</v>
      </c>
    </row>
    <row r="3660" customFormat="false" ht="13.5" hidden="false" customHeight="false" outlineLevel="0" collapsed="false">
      <c r="A3660" s="401" t="s">
        <v>9883</v>
      </c>
      <c r="B3660" s="401" t="s">
        <v>9884</v>
      </c>
      <c r="C3660" s="401" t="s">
        <v>9222</v>
      </c>
      <c r="D3660" s="401" t="s">
        <v>10147</v>
      </c>
      <c r="E3660" s="402"/>
      <c r="F3660" s="401"/>
      <c r="G3660" s="401" t="n">
        <v>89383</v>
      </c>
      <c r="H3660" s="401" t="s">
        <v>10173</v>
      </c>
      <c r="I3660" s="401" t="s">
        <v>45</v>
      </c>
      <c r="J3660" s="401" t="s">
        <v>6476</v>
      </c>
      <c r="K3660" s="402" t="n">
        <v>6.42</v>
      </c>
      <c r="L3660" s="401" t="s">
        <v>6405</v>
      </c>
    </row>
    <row r="3661" customFormat="false" ht="13.5" hidden="false" customHeight="false" outlineLevel="0" collapsed="false">
      <c r="A3661" s="401" t="s">
        <v>9883</v>
      </c>
      <c r="B3661" s="401" t="s">
        <v>9884</v>
      </c>
      <c r="C3661" s="401" t="s">
        <v>9222</v>
      </c>
      <c r="D3661" s="401" t="s">
        <v>10147</v>
      </c>
      <c r="E3661" s="402"/>
      <c r="F3661" s="401"/>
      <c r="G3661" s="401" t="n">
        <v>89384</v>
      </c>
      <c r="H3661" s="401" t="s">
        <v>10174</v>
      </c>
      <c r="I3661" s="401" t="s">
        <v>45</v>
      </c>
      <c r="J3661" s="401" t="s">
        <v>6476</v>
      </c>
      <c r="K3661" s="402" t="n">
        <v>14.62</v>
      </c>
      <c r="L3661" s="401" t="s">
        <v>6405</v>
      </c>
    </row>
    <row r="3662" customFormat="false" ht="13.5" hidden="false" customHeight="false" outlineLevel="0" collapsed="false">
      <c r="A3662" s="401" t="s">
        <v>9883</v>
      </c>
      <c r="B3662" s="401" t="s">
        <v>9884</v>
      </c>
      <c r="C3662" s="401" t="s">
        <v>9222</v>
      </c>
      <c r="D3662" s="401" t="s">
        <v>10147</v>
      </c>
      <c r="E3662" s="402"/>
      <c r="F3662" s="401"/>
      <c r="G3662" s="401" t="n">
        <v>89385</v>
      </c>
      <c r="H3662" s="401" t="s">
        <v>10175</v>
      </c>
      <c r="I3662" s="401" t="s">
        <v>45</v>
      </c>
      <c r="J3662" s="401" t="s">
        <v>6476</v>
      </c>
      <c r="K3662" s="402" t="n">
        <v>7.38</v>
      </c>
      <c r="L3662" s="401" t="s">
        <v>6405</v>
      </c>
    </row>
    <row r="3663" customFormat="false" ht="13.5" hidden="false" customHeight="false" outlineLevel="0" collapsed="false">
      <c r="A3663" s="401" t="s">
        <v>9883</v>
      </c>
      <c r="B3663" s="401" t="s">
        <v>9884</v>
      </c>
      <c r="C3663" s="401" t="s">
        <v>9222</v>
      </c>
      <c r="D3663" s="401" t="s">
        <v>10147</v>
      </c>
      <c r="E3663" s="402"/>
      <c r="F3663" s="401"/>
      <c r="G3663" s="401" t="n">
        <v>89386</v>
      </c>
      <c r="H3663" s="401" t="s">
        <v>10176</v>
      </c>
      <c r="I3663" s="401" t="s">
        <v>45</v>
      </c>
      <c r="J3663" s="401" t="s">
        <v>6476</v>
      </c>
      <c r="K3663" s="402" t="n">
        <v>9.54</v>
      </c>
      <c r="L3663" s="401" t="s">
        <v>6405</v>
      </c>
    </row>
    <row r="3664" customFormat="false" ht="13.5" hidden="false" customHeight="false" outlineLevel="0" collapsed="false">
      <c r="A3664" s="401" t="s">
        <v>9883</v>
      </c>
      <c r="B3664" s="401" t="s">
        <v>9884</v>
      </c>
      <c r="C3664" s="401" t="s">
        <v>9222</v>
      </c>
      <c r="D3664" s="401" t="s">
        <v>10147</v>
      </c>
      <c r="E3664" s="402"/>
      <c r="F3664" s="401"/>
      <c r="G3664" s="401" t="n">
        <v>89387</v>
      </c>
      <c r="H3664" s="401" t="s">
        <v>10177</v>
      </c>
      <c r="I3664" s="401" t="s">
        <v>45</v>
      </c>
      <c r="J3664" s="401" t="s">
        <v>6476</v>
      </c>
      <c r="K3664" s="402" t="n">
        <v>38.32</v>
      </c>
      <c r="L3664" s="401" t="s">
        <v>6405</v>
      </c>
    </row>
    <row r="3665" customFormat="false" ht="13.5" hidden="false" customHeight="false" outlineLevel="0" collapsed="false">
      <c r="A3665" s="401" t="s">
        <v>9883</v>
      </c>
      <c r="B3665" s="401" t="s">
        <v>9884</v>
      </c>
      <c r="C3665" s="401" t="s">
        <v>9222</v>
      </c>
      <c r="D3665" s="401" t="s">
        <v>10147</v>
      </c>
      <c r="E3665" s="402"/>
      <c r="F3665" s="401"/>
      <c r="G3665" s="401" t="n">
        <v>89389</v>
      </c>
      <c r="H3665" s="401" t="s">
        <v>10178</v>
      </c>
      <c r="I3665" s="401" t="s">
        <v>45</v>
      </c>
      <c r="J3665" s="401" t="s">
        <v>6476</v>
      </c>
      <c r="K3665" s="402" t="n">
        <v>13.27</v>
      </c>
      <c r="L3665" s="401" t="s">
        <v>6405</v>
      </c>
    </row>
    <row r="3666" customFormat="false" ht="13.5" hidden="false" customHeight="false" outlineLevel="0" collapsed="false">
      <c r="A3666" s="401" t="s">
        <v>9883</v>
      </c>
      <c r="B3666" s="401" t="s">
        <v>9884</v>
      </c>
      <c r="C3666" s="401" t="s">
        <v>9222</v>
      </c>
      <c r="D3666" s="401" t="s">
        <v>10147</v>
      </c>
      <c r="E3666" s="402"/>
      <c r="F3666" s="401"/>
      <c r="G3666" s="401" t="n">
        <v>89390</v>
      </c>
      <c r="H3666" s="401" t="s">
        <v>10179</v>
      </c>
      <c r="I3666" s="401" t="s">
        <v>45</v>
      </c>
      <c r="J3666" s="401" t="s">
        <v>6476</v>
      </c>
      <c r="K3666" s="402" t="n">
        <v>25.77</v>
      </c>
      <c r="L3666" s="401" t="s">
        <v>6405</v>
      </c>
    </row>
    <row r="3667" customFormat="false" ht="13.5" hidden="false" customHeight="false" outlineLevel="0" collapsed="false">
      <c r="A3667" s="401" t="s">
        <v>9883</v>
      </c>
      <c r="B3667" s="401" t="s">
        <v>9884</v>
      </c>
      <c r="C3667" s="401" t="s">
        <v>9222</v>
      </c>
      <c r="D3667" s="401" t="s">
        <v>10147</v>
      </c>
      <c r="E3667" s="402"/>
      <c r="F3667" s="401"/>
      <c r="G3667" s="401" t="n">
        <v>89391</v>
      </c>
      <c r="H3667" s="401" t="s">
        <v>10180</v>
      </c>
      <c r="I3667" s="401" t="s">
        <v>45</v>
      </c>
      <c r="J3667" s="401" t="s">
        <v>6476</v>
      </c>
      <c r="K3667" s="402" t="n">
        <v>8.77</v>
      </c>
      <c r="L3667" s="401" t="s">
        <v>6405</v>
      </c>
    </row>
    <row r="3668" customFormat="false" ht="13.5" hidden="false" customHeight="false" outlineLevel="0" collapsed="false">
      <c r="A3668" s="401" t="s">
        <v>9883</v>
      </c>
      <c r="B3668" s="401" t="s">
        <v>9884</v>
      </c>
      <c r="C3668" s="401" t="s">
        <v>9222</v>
      </c>
      <c r="D3668" s="401" t="s">
        <v>10147</v>
      </c>
      <c r="E3668" s="402"/>
      <c r="F3668" s="401"/>
      <c r="G3668" s="401" t="n">
        <v>89392</v>
      </c>
      <c r="H3668" s="401" t="s">
        <v>10181</v>
      </c>
      <c r="I3668" s="401" t="s">
        <v>45</v>
      </c>
      <c r="J3668" s="401" t="s">
        <v>6476</v>
      </c>
      <c r="K3668" s="402" t="n">
        <v>30.73</v>
      </c>
      <c r="L3668" s="401" t="s">
        <v>6405</v>
      </c>
    </row>
    <row r="3669" customFormat="false" ht="13.5" hidden="false" customHeight="false" outlineLevel="0" collapsed="false">
      <c r="A3669" s="401" t="s">
        <v>9883</v>
      </c>
      <c r="B3669" s="401" t="s">
        <v>9884</v>
      </c>
      <c r="C3669" s="401" t="s">
        <v>9222</v>
      </c>
      <c r="D3669" s="401" t="s">
        <v>10147</v>
      </c>
      <c r="E3669" s="402"/>
      <c r="F3669" s="401"/>
      <c r="G3669" s="401" t="n">
        <v>89393</v>
      </c>
      <c r="H3669" s="401" t="s">
        <v>10182</v>
      </c>
      <c r="I3669" s="401" t="s">
        <v>45</v>
      </c>
      <c r="J3669" s="401" t="s">
        <v>6476</v>
      </c>
      <c r="K3669" s="402" t="n">
        <v>10.46</v>
      </c>
      <c r="L3669" s="401" t="s">
        <v>6405</v>
      </c>
    </row>
    <row r="3670" customFormat="false" ht="13.5" hidden="false" customHeight="false" outlineLevel="0" collapsed="false">
      <c r="A3670" s="401" t="s">
        <v>9883</v>
      </c>
      <c r="B3670" s="401" t="s">
        <v>9884</v>
      </c>
      <c r="C3670" s="401" t="s">
        <v>9222</v>
      </c>
      <c r="D3670" s="401" t="s">
        <v>10147</v>
      </c>
      <c r="E3670" s="402"/>
      <c r="F3670" s="401"/>
      <c r="G3670" s="401" t="n">
        <v>89394</v>
      </c>
      <c r="H3670" s="401" t="s">
        <v>10183</v>
      </c>
      <c r="I3670" s="401" t="s">
        <v>45</v>
      </c>
      <c r="J3670" s="401" t="s">
        <v>6476</v>
      </c>
      <c r="K3670" s="402" t="n">
        <v>21.11</v>
      </c>
      <c r="L3670" s="401" t="s">
        <v>6405</v>
      </c>
    </row>
    <row r="3671" customFormat="false" ht="13.5" hidden="false" customHeight="false" outlineLevel="0" collapsed="false">
      <c r="A3671" s="401" t="s">
        <v>9883</v>
      </c>
      <c r="B3671" s="401" t="s">
        <v>9884</v>
      </c>
      <c r="C3671" s="401" t="s">
        <v>9222</v>
      </c>
      <c r="D3671" s="401" t="s">
        <v>10147</v>
      </c>
      <c r="E3671" s="402"/>
      <c r="F3671" s="401"/>
      <c r="G3671" s="401" t="n">
        <v>89395</v>
      </c>
      <c r="H3671" s="401" t="s">
        <v>10184</v>
      </c>
      <c r="I3671" s="401" t="s">
        <v>45</v>
      </c>
      <c r="J3671" s="401" t="s">
        <v>6476</v>
      </c>
      <c r="K3671" s="402" t="n">
        <v>12.59</v>
      </c>
      <c r="L3671" s="401" t="s">
        <v>6405</v>
      </c>
    </row>
    <row r="3672" customFormat="false" ht="13.5" hidden="false" customHeight="false" outlineLevel="0" collapsed="false">
      <c r="A3672" s="401" t="s">
        <v>9883</v>
      </c>
      <c r="B3672" s="401" t="s">
        <v>9884</v>
      </c>
      <c r="C3672" s="401" t="s">
        <v>9222</v>
      </c>
      <c r="D3672" s="401" t="s">
        <v>10147</v>
      </c>
      <c r="E3672" s="402"/>
      <c r="F3672" s="401"/>
      <c r="G3672" s="401" t="n">
        <v>89396</v>
      </c>
      <c r="H3672" s="401" t="s">
        <v>10185</v>
      </c>
      <c r="I3672" s="401" t="s">
        <v>45</v>
      </c>
      <c r="J3672" s="401" t="s">
        <v>6476</v>
      </c>
      <c r="K3672" s="402" t="n">
        <v>20.74</v>
      </c>
      <c r="L3672" s="401" t="s">
        <v>6405</v>
      </c>
    </row>
    <row r="3673" customFormat="false" ht="13.5" hidden="false" customHeight="false" outlineLevel="0" collapsed="false">
      <c r="A3673" s="401" t="s">
        <v>9883</v>
      </c>
      <c r="B3673" s="401" t="s">
        <v>9884</v>
      </c>
      <c r="C3673" s="401" t="s">
        <v>9222</v>
      </c>
      <c r="D3673" s="401" t="s">
        <v>10147</v>
      </c>
      <c r="E3673" s="402"/>
      <c r="F3673" s="401"/>
      <c r="G3673" s="401" t="n">
        <v>89397</v>
      </c>
      <c r="H3673" s="401" t="s">
        <v>10186</v>
      </c>
      <c r="I3673" s="401" t="s">
        <v>45</v>
      </c>
      <c r="J3673" s="401" t="s">
        <v>6476</v>
      </c>
      <c r="K3673" s="402" t="n">
        <v>14.29</v>
      </c>
      <c r="L3673" s="401" t="s">
        <v>6405</v>
      </c>
    </row>
    <row r="3674" customFormat="false" ht="13.5" hidden="false" customHeight="false" outlineLevel="0" collapsed="false">
      <c r="A3674" s="401" t="s">
        <v>9883</v>
      </c>
      <c r="B3674" s="401" t="s">
        <v>9884</v>
      </c>
      <c r="C3674" s="401" t="s">
        <v>9222</v>
      </c>
      <c r="D3674" s="401" t="s">
        <v>10147</v>
      </c>
      <c r="E3674" s="402"/>
      <c r="F3674" s="401"/>
      <c r="G3674" s="401" t="n">
        <v>89398</v>
      </c>
      <c r="H3674" s="401" t="s">
        <v>10187</v>
      </c>
      <c r="I3674" s="401" t="s">
        <v>45</v>
      </c>
      <c r="J3674" s="401" t="s">
        <v>6476</v>
      </c>
      <c r="K3674" s="402" t="n">
        <v>18.69</v>
      </c>
      <c r="L3674" s="401" t="s">
        <v>6405</v>
      </c>
    </row>
    <row r="3675" customFormat="false" ht="13.5" hidden="false" customHeight="false" outlineLevel="0" collapsed="false">
      <c r="A3675" s="401" t="s">
        <v>9883</v>
      </c>
      <c r="B3675" s="401" t="s">
        <v>9884</v>
      </c>
      <c r="C3675" s="401" t="s">
        <v>9222</v>
      </c>
      <c r="D3675" s="401" t="s">
        <v>10147</v>
      </c>
      <c r="E3675" s="402"/>
      <c r="F3675" s="401"/>
      <c r="G3675" s="401" t="n">
        <v>89399</v>
      </c>
      <c r="H3675" s="401" t="s">
        <v>10188</v>
      </c>
      <c r="I3675" s="401" t="s">
        <v>45</v>
      </c>
      <c r="J3675" s="401" t="s">
        <v>6476</v>
      </c>
      <c r="K3675" s="402" t="n">
        <v>32.55</v>
      </c>
      <c r="L3675" s="401" t="s">
        <v>6405</v>
      </c>
    </row>
    <row r="3676" customFormat="false" ht="13.5" hidden="false" customHeight="false" outlineLevel="0" collapsed="false">
      <c r="A3676" s="401" t="s">
        <v>9883</v>
      </c>
      <c r="B3676" s="401" t="s">
        <v>9884</v>
      </c>
      <c r="C3676" s="401" t="s">
        <v>9222</v>
      </c>
      <c r="D3676" s="401" t="s">
        <v>10147</v>
      </c>
      <c r="E3676" s="402"/>
      <c r="F3676" s="401"/>
      <c r="G3676" s="401" t="n">
        <v>89400</v>
      </c>
      <c r="H3676" s="401" t="s">
        <v>10189</v>
      </c>
      <c r="I3676" s="401" t="s">
        <v>45</v>
      </c>
      <c r="J3676" s="401" t="s">
        <v>6476</v>
      </c>
      <c r="K3676" s="402" t="n">
        <v>20.06</v>
      </c>
      <c r="L3676" s="401" t="s">
        <v>6405</v>
      </c>
    </row>
    <row r="3677" customFormat="false" ht="13.5" hidden="false" customHeight="false" outlineLevel="0" collapsed="false">
      <c r="A3677" s="401" t="s">
        <v>9883</v>
      </c>
      <c r="B3677" s="401" t="s">
        <v>9884</v>
      </c>
      <c r="C3677" s="401" t="s">
        <v>9222</v>
      </c>
      <c r="D3677" s="401" t="s">
        <v>10147</v>
      </c>
      <c r="E3677" s="402"/>
      <c r="F3677" s="401"/>
      <c r="G3677" s="401" t="n">
        <v>89404</v>
      </c>
      <c r="H3677" s="401" t="s">
        <v>10190</v>
      </c>
      <c r="I3677" s="401" t="s">
        <v>45</v>
      </c>
      <c r="J3677" s="401" t="s">
        <v>6476</v>
      </c>
      <c r="K3677" s="402" t="n">
        <v>6.85</v>
      </c>
      <c r="L3677" s="401" t="s">
        <v>6405</v>
      </c>
    </row>
    <row r="3678" customFormat="false" ht="13.5" hidden="false" customHeight="false" outlineLevel="0" collapsed="false">
      <c r="A3678" s="401" t="s">
        <v>9883</v>
      </c>
      <c r="B3678" s="401" t="s">
        <v>9884</v>
      </c>
      <c r="C3678" s="401" t="s">
        <v>9222</v>
      </c>
      <c r="D3678" s="401" t="s">
        <v>10147</v>
      </c>
      <c r="E3678" s="402"/>
      <c r="F3678" s="401"/>
      <c r="G3678" s="401" t="n">
        <v>89405</v>
      </c>
      <c r="H3678" s="401" t="s">
        <v>10191</v>
      </c>
      <c r="I3678" s="401" t="s">
        <v>45</v>
      </c>
      <c r="J3678" s="401" t="s">
        <v>6476</v>
      </c>
      <c r="K3678" s="402" t="n">
        <v>7.3</v>
      </c>
      <c r="L3678" s="401" t="s">
        <v>6405</v>
      </c>
    </row>
    <row r="3679" customFormat="false" ht="13.5" hidden="false" customHeight="false" outlineLevel="0" collapsed="false">
      <c r="A3679" s="401" t="s">
        <v>9883</v>
      </c>
      <c r="B3679" s="401" t="s">
        <v>9884</v>
      </c>
      <c r="C3679" s="401" t="s">
        <v>9222</v>
      </c>
      <c r="D3679" s="401" t="s">
        <v>10147</v>
      </c>
      <c r="E3679" s="402"/>
      <c r="F3679" s="401"/>
      <c r="G3679" s="401" t="n">
        <v>89406</v>
      </c>
      <c r="H3679" s="401" t="s">
        <v>10192</v>
      </c>
      <c r="I3679" s="401" t="s">
        <v>45</v>
      </c>
      <c r="J3679" s="401" t="s">
        <v>6476</v>
      </c>
      <c r="K3679" s="402" t="n">
        <v>9.22</v>
      </c>
      <c r="L3679" s="401" t="s">
        <v>6405</v>
      </c>
    </row>
    <row r="3680" customFormat="false" ht="13.5" hidden="false" customHeight="false" outlineLevel="0" collapsed="false">
      <c r="A3680" s="401" t="s">
        <v>9883</v>
      </c>
      <c r="B3680" s="401" t="s">
        <v>9884</v>
      </c>
      <c r="C3680" s="401" t="s">
        <v>9222</v>
      </c>
      <c r="D3680" s="401" t="s">
        <v>10147</v>
      </c>
      <c r="E3680" s="402"/>
      <c r="F3680" s="401"/>
      <c r="G3680" s="401" t="n">
        <v>89407</v>
      </c>
      <c r="H3680" s="401" t="s">
        <v>10193</v>
      </c>
      <c r="I3680" s="401" t="s">
        <v>45</v>
      </c>
      <c r="J3680" s="401" t="s">
        <v>6476</v>
      </c>
      <c r="K3680" s="402" t="n">
        <v>8.47</v>
      </c>
      <c r="L3680" s="401" t="s">
        <v>6405</v>
      </c>
    </row>
    <row r="3681" customFormat="false" ht="13.5" hidden="false" customHeight="false" outlineLevel="0" collapsed="false">
      <c r="A3681" s="401" t="s">
        <v>9883</v>
      </c>
      <c r="B3681" s="401" t="s">
        <v>9884</v>
      </c>
      <c r="C3681" s="401" t="s">
        <v>9222</v>
      </c>
      <c r="D3681" s="401" t="s">
        <v>10147</v>
      </c>
      <c r="E3681" s="402"/>
      <c r="F3681" s="401"/>
      <c r="G3681" s="401" t="n">
        <v>89408</v>
      </c>
      <c r="H3681" s="401" t="s">
        <v>10194</v>
      </c>
      <c r="I3681" s="401" t="s">
        <v>45</v>
      </c>
      <c r="J3681" s="401" t="s">
        <v>6476</v>
      </c>
      <c r="K3681" s="402" t="n">
        <v>8.3</v>
      </c>
      <c r="L3681" s="401" t="s">
        <v>6405</v>
      </c>
    </row>
    <row r="3682" customFormat="false" ht="13.5" hidden="false" customHeight="false" outlineLevel="0" collapsed="false">
      <c r="A3682" s="401" t="s">
        <v>9883</v>
      </c>
      <c r="B3682" s="401" t="s">
        <v>9884</v>
      </c>
      <c r="C3682" s="401" t="s">
        <v>9222</v>
      </c>
      <c r="D3682" s="401" t="s">
        <v>10147</v>
      </c>
      <c r="E3682" s="402"/>
      <c r="F3682" s="401"/>
      <c r="G3682" s="401" t="n">
        <v>89409</v>
      </c>
      <c r="H3682" s="401" t="s">
        <v>10195</v>
      </c>
      <c r="I3682" s="401" t="s">
        <v>45</v>
      </c>
      <c r="J3682" s="401" t="s">
        <v>6476</v>
      </c>
      <c r="K3682" s="402" t="n">
        <v>9.27</v>
      </c>
      <c r="L3682" s="401" t="s">
        <v>6405</v>
      </c>
    </row>
    <row r="3683" customFormat="false" ht="13.5" hidden="false" customHeight="false" outlineLevel="0" collapsed="false">
      <c r="A3683" s="401" t="s">
        <v>9883</v>
      </c>
      <c r="B3683" s="401" t="s">
        <v>9884</v>
      </c>
      <c r="C3683" s="401" t="s">
        <v>9222</v>
      </c>
      <c r="D3683" s="401" t="s">
        <v>10147</v>
      </c>
      <c r="E3683" s="402"/>
      <c r="F3683" s="401"/>
      <c r="G3683" s="401" t="n">
        <v>89410</v>
      </c>
      <c r="H3683" s="401" t="s">
        <v>10196</v>
      </c>
      <c r="I3683" s="401" t="s">
        <v>45</v>
      </c>
      <c r="J3683" s="401" t="s">
        <v>6476</v>
      </c>
      <c r="K3683" s="402" t="n">
        <v>11.29</v>
      </c>
      <c r="L3683" s="401" t="s">
        <v>6405</v>
      </c>
    </row>
    <row r="3684" customFormat="false" ht="13.5" hidden="false" customHeight="false" outlineLevel="0" collapsed="false">
      <c r="A3684" s="401" t="s">
        <v>9883</v>
      </c>
      <c r="B3684" s="401" t="s">
        <v>9884</v>
      </c>
      <c r="C3684" s="401" t="s">
        <v>9222</v>
      </c>
      <c r="D3684" s="401" t="s">
        <v>10147</v>
      </c>
      <c r="E3684" s="402"/>
      <c r="F3684" s="401"/>
      <c r="G3684" s="401" t="n">
        <v>89411</v>
      </c>
      <c r="H3684" s="401" t="s">
        <v>10197</v>
      </c>
      <c r="I3684" s="401" t="s">
        <v>45</v>
      </c>
      <c r="J3684" s="401" t="s">
        <v>6476</v>
      </c>
      <c r="K3684" s="402" t="n">
        <v>10.39</v>
      </c>
      <c r="L3684" s="401" t="s">
        <v>6405</v>
      </c>
    </row>
    <row r="3685" customFormat="false" ht="13.5" hidden="false" customHeight="false" outlineLevel="0" collapsed="false">
      <c r="A3685" s="401" t="s">
        <v>9883</v>
      </c>
      <c r="B3685" s="401" t="s">
        <v>9884</v>
      </c>
      <c r="C3685" s="401" t="s">
        <v>9222</v>
      </c>
      <c r="D3685" s="401" t="s">
        <v>10147</v>
      </c>
      <c r="E3685" s="402"/>
      <c r="F3685" s="401"/>
      <c r="G3685" s="401" t="n">
        <v>89412</v>
      </c>
      <c r="H3685" s="401" t="s">
        <v>10198</v>
      </c>
      <c r="I3685" s="401" t="s">
        <v>45</v>
      </c>
      <c r="J3685" s="401" t="s">
        <v>6476</v>
      </c>
      <c r="K3685" s="402" t="n">
        <v>11.02</v>
      </c>
      <c r="L3685" s="401" t="s">
        <v>6405</v>
      </c>
    </row>
    <row r="3686" customFormat="false" ht="13.5" hidden="false" customHeight="false" outlineLevel="0" collapsed="false">
      <c r="A3686" s="401" t="s">
        <v>9883</v>
      </c>
      <c r="B3686" s="401" t="s">
        <v>9884</v>
      </c>
      <c r="C3686" s="401" t="s">
        <v>9222</v>
      </c>
      <c r="D3686" s="401" t="s">
        <v>10147</v>
      </c>
      <c r="E3686" s="402"/>
      <c r="F3686" s="401"/>
      <c r="G3686" s="401" t="n">
        <v>89413</v>
      </c>
      <c r="H3686" s="401" t="s">
        <v>10199</v>
      </c>
      <c r="I3686" s="401" t="s">
        <v>45</v>
      </c>
      <c r="J3686" s="401" t="s">
        <v>6476</v>
      </c>
      <c r="K3686" s="402" t="n">
        <v>11.75</v>
      </c>
      <c r="L3686" s="401" t="s">
        <v>6405</v>
      </c>
    </row>
    <row r="3687" customFormat="false" ht="13.5" hidden="false" customHeight="false" outlineLevel="0" collapsed="false">
      <c r="A3687" s="401" t="s">
        <v>9883</v>
      </c>
      <c r="B3687" s="401" t="s">
        <v>9884</v>
      </c>
      <c r="C3687" s="401" t="s">
        <v>9222</v>
      </c>
      <c r="D3687" s="401" t="s">
        <v>10147</v>
      </c>
      <c r="E3687" s="402"/>
      <c r="F3687" s="401"/>
      <c r="G3687" s="401" t="n">
        <v>89414</v>
      </c>
      <c r="H3687" s="401" t="s">
        <v>10200</v>
      </c>
      <c r="I3687" s="401" t="s">
        <v>45</v>
      </c>
      <c r="J3687" s="401" t="s">
        <v>6476</v>
      </c>
      <c r="K3687" s="402" t="n">
        <v>14.49</v>
      </c>
      <c r="L3687" s="401" t="s">
        <v>6405</v>
      </c>
    </row>
    <row r="3688" customFormat="false" ht="13.5" hidden="false" customHeight="false" outlineLevel="0" collapsed="false">
      <c r="A3688" s="401" t="s">
        <v>9883</v>
      </c>
      <c r="B3688" s="401" t="s">
        <v>9884</v>
      </c>
      <c r="C3688" s="401" t="s">
        <v>9222</v>
      </c>
      <c r="D3688" s="401" t="s">
        <v>10147</v>
      </c>
      <c r="E3688" s="402"/>
      <c r="F3688" s="401"/>
      <c r="G3688" s="401" t="n">
        <v>89415</v>
      </c>
      <c r="H3688" s="401" t="s">
        <v>10201</v>
      </c>
      <c r="I3688" s="401" t="s">
        <v>45</v>
      </c>
      <c r="J3688" s="401" t="s">
        <v>6476</v>
      </c>
      <c r="K3688" s="402" t="n">
        <v>17.89</v>
      </c>
      <c r="L3688" s="401" t="s">
        <v>6405</v>
      </c>
    </row>
    <row r="3689" customFormat="false" ht="13.5" hidden="false" customHeight="false" outlineLevel="0" collapsed="false">
      <c r="A3689" s="401" t="s">
        <v>9883</v>
      </c>
      <c r="B3689" s="401" t="s">
        <v>9884</v>
      </c>
      <c r="C3689" s="401" t="s">
        <v>9222</v>
      </c>
      <c r="D3689" s="401" t="s">
        <v>10147</v>
      </c>
      <c r="E3689" s="402"/>
      <c r="F3689" s="401"/>
      <c r="G3689" s="401" t="n">
        <v>89416</v>
      </c>
      <c r="H3689" s="401" t="s">
        <v>10202</v>
      </c>
      <c r="I3689" s="401" t="s">
        <v>45</v>
      </c>
      <c r="J3689" s="401" t="s">
        <v>6476</v>
      </c>
      <c r="K3689" s="402" t="n">
        <v>13.91</v>
      </c>
      <c r="L3689" s="401" t="s">
        <v>6405</v>
      </c>
    </row>
    <row r="3690" customFormat="false" ht="13.5" hidden="false" customHeight="false" outlineLevel="0" collapsed="false">
      <c r="A3690" s="401" t="s">
        <v>9883</v>
      </c>
      <c r="B3690" s="401" t="s">
        <v>9884</v>
      </c>
      <c r="C3690" s="401" t="s">
        <v>9222</v>
      </c>
      <c r="D3690" s="401" t="s">
        <v>10147</v>
      </c>
      <c r="E3690" s="402"/>
      <c r="F3690" s="401"/>
      <c r="G3690" s="401" t="n">
        <v>89417</v>
      </c>
      <c r="H3690" s="401" t="s">
        <v>10203</v>
      </c>
      <c r="I3690" s="401" t="s">
        <v>45</v>
      </c>
      <c r="J3690" s="401" t="s">
        <v>6476</v>
      </c>
      <c r="K3690" s="402" t="n">
        <v>5.2</v>
      </c>
      <c r="L3690" s="401" t="s">
        <v>6405</v>
      </c>
    </row>
    <row r="3691" customFormat="false" ht="13.5" hidden="false" customHeight="false" outlineLevel="0" collapsed="false">
      <c r="A3691" s="401" t="s">
        <v>9883</v>
      </c>
      <c r="B3691" s="401" t="s">
        <v>9884</v>
      </c>
      <c r="C3691" s="401" t="s">
        <v>9222</v>
      </c>
      <c r="D3691" s="401" t="s">
        <v>10147</v>
      </c>
      <c r="E3691" s="402"/>
      <c r="F3691" s="401"/>
      <c r="G3691" s="401" t="n">
        <v>89418</v>
      </c>
      <c r="H3691" s="401" t="s">
        <v>10204</v>
      </c>
      <c r="I3691" s="401" t="s">
        <v>45</v>
      </c>
      <c r="J3691" s="401" t="s">
        <v>6476</v>
      </c>
      <c r="K3691" s="402" t="n">
        <v>14.25</v>
      </c>
      <c r="L3691" s="401" t="s">
        <v>6405</v>
      </c>
    </row>
    <row r="3692" customFormat="false" ht="13.5" hidden="false" customHeight="false" outlineLevel="0" collapsed="false">
      <c r="A3692" s="401" t="s">
        <v>9883</v>
      </c>
      <c r="B3692" s="401" t="s">
        <v>9884</v>
      </c>
      <c r="C3692" s="401" t="s">
        <v>9222</v>
      </c>
      <c r="D3692" s="401" t="s">
        <v>10147</v>
      </c>
      <c r="E3692" s="402"/>
      <c r="F3692" s="401"/>
      <c r="G3692" s="401" t="n">
        <v>89419</v>
      </c>
      <c r="H3692" s="401" t="s">
        <v>10205</v>
      </c>
      <c r="I3692" s="401" t="s">
        <v>45</v>
      </c>
      <c r="J3692" s="401" t="s">
        <v>6476</v>
      </c>
      <c r="K3692" s="402" t="n">
        <v>6.47</v>
      </c>
      <c r="L3692" s="401" t="s">
        <v>6405</v>
      </c>
    </row>
    <row r="3693" customFormat="false" ht="13.5" hidden="false" customHeight="false" outlineLevel="0" collapsed="false">
      <c r="A3693" s="401" t="s">
        <v>9883</v>
      </c>
      <c r="B3693" s="401" t="s">
        <v>9884</v>
      </c>
      <c r="C3693" s="401" t="s">
        <v>9222</v>
      </c>
      <c r="D3693" s="401" t="s">
        <v>10147</v>
      </c>
      <c r="E3693" s="402"/>
      <c r="F3693" s="401"/>
      <c r="G3693" s="401" t="n">
        <v>89421</v>
      </c>
      <c r="H3693" s="401" t="s">
        <v>10206</v>
      </c>
      <c r="I3693" s="401" t="s">
        <v>45</v>
      </c>
      <c r="J3693" s="401" t="s">
        <v>6476</v>
      </c>
      <c r="K3693" s="402" t="n">
        <v>13.89</v>
      </c>
      <c r="L3693" s="401" t="s">
        <v>6405</v>
      </c>
    </row>
    <row r="3694" customFormat="false" ht="13.5" hidden="false" customHeight="false" outlineLevel="0" collapsed="false">
      <c r="A3694" s="401" t="s">
        <v>9883</v>
      </c>
      <c r="B3694" s="401" t="s">
        <v>9884</v>
      </c>
      <c r="C3694" s="401" t="s">
        <v>9222</v>
      </c>
      <c r="D3694" s="401" t="s">
        <v>10147</v>
      </c>
      <c r="E3694" s="402"/>
      <c r="F3694" s="401"/>
      <c r="G3694" s="401" t="n">
        <v>89423</v>
      </c>
      <c r="H3694" s="401" t="s">
        <v>10207</v>
      </c>
      <c r="I3694" s="401" t="s">
        <v>45</v>
      </c>
      <c r="J3694" s="401" t="s">
        <v>6476</v>
      </c>
      <c r="K3694" s="402" t="n">
        <v>9.66</v>
      </c>
      <c r="L3694" s="401" t="s">
        <v>6405</v>
      </c>
    </row>
    <row r="3695" customFormat="false" ht="13.5" hidden="false" customHeight="false" outlineLevel="0" collapsed="false">
      <c r="A3695" s="401" t="s">
        <v>9883</v>
      </c>
      <c r="B3695" s="401" t="s">
        <v>9884</v>
      </c>
      <c r="C3695" s="401" t="s">
        <v>9222</v>
      </c>
      <c r="D3695" s="401" t="s">
        <v>10147</v>
      </c>
      <c r="E3695" s="402"/>
      <c r="F3695" s="401"/>
      <c r="G3695" s="401" t="n">
        <v>89424</v>
      </c>
      <c r="H3695" s="401" t="s">
        <v>10208</v>
      </c>
      <c r="I3695" s="401" t="s">
        <v>45</v>
      </c>
      <c r="J3695" s="401" t="s">
        <v>6476</v>
      </c>
      <c r="K3695" s="402" t="n">
        <v>6.29</v>
      </c>
      <c r="L3695" s="401" t="s">
        <v>6405</v>
      </c>
    </row>
    <row r="3696" customFormat="false" ht="13.5" hidden="false" customHeight="false" outlineLevel="0" collapsed="false">
      <c r="A3696" s="401" t="s">
        <v>9883</v>
      </c>
      <c r="B3696" s="401" t="s">
        <v>9884</v>
      </c>
      <c r="C3696" s="401" t="s">
        <v>9222</v>
      </c>
      <c r="D3696" s="401" t="s">
        <v>10147</v>
      </c>
      <c r="E3696" s="402"/>
      <c r="F3696" s="401"/>
      <c r="G3696" s="401" t="n">
        <v>89425</v>
      </c>
      <c r="H3696" s="401" t="s">
        <v>10209</v>
      </c>
      <c r="I3696" s="401" t="s">
        <v>45</v>
      </c>
      <c r="J3696" s="401" t="s">
        <v>6476</v>
      </c>
      <c r="K3696" s="402" t="n">
        <v>18.35</v>
      </c>
      <c r="L3696" s="401" t="s">
        <v>6405</v>
      </c>
    </row>
    <row r="3697" customFormat="false" ht="13.5" hidden="false" customHeight="false" outlineLevel="0" collapsed="false">
      <c r="A3697" s="401" t="s">
        <v>9883</v>
      </c>
      <c r="B3697" s="401" t="s">
        <v>9884</v>
      </c>
      <c r="C3697" s="401" t="s">
        <v>9222</v>
      </c>
      <c r="D3697" s="401" t="s">
        <v>10147</v>
      </c>
      <c r="E3697" s="402"/>
      <c r="F3697" s="401"/>
      <c r="G3697" s="401" t="n">
        <v>89426</v>
      </c>
      <c r="H3697" s="401" t="s">
        <v>10210</v>
      </c>
      <c r="I3697" s="401" t="s">
        <v>45</v>
      </c>
      <c r="J3697" s="401" t="s">
        <v>6476</v>
      </c>
      <c r="K3697" s="402" t="n">
        <v>10.61</v>
      </c>
      <c r="L3697" s="401" t="s">
        <v>6405</v>
      </c>
    </row>
    <row r="3698" customFormat="false" ht="13.5" hidden="false" customHeight="false" outlineLevel="0" collapsed="false">
      <c r="A3698" s="401" t="s">
        <v>9883</v>
      </c>
      <c r="B3698" s="401" t="s">
        <v>9884</v>
      </c>
      <c r="C3698" s="401" t="s">
        <v>9222</v>
      </c>
      <c r="D3698" s="401" t="s">
        <v>10147</v>
      </c>
      <c r="E3698" s="402"/>
      <c r="F3698" s="401"/>
      <c r="G3698" s="401" t="n">
        <v>89427</v>
      </c>
      <c r="H3698" s="401" t="s">
        <v>10211</v>
      </c>
      <c r="I3698" s="401" t="s">
        <v>45</v>
      </c>
      <c r="J3698" s="401" t="s">
        <v>6476</v>
      </c>
      <c r="K3698" s="402" t="n">
        <v>13.46</v>
      </c>
      <c r="L3698" s="401" t="s">
        <v>6405</v>
      </c>
    </row>
    <row r="3699" customFormat="false" ht="13.5" hidden="false" customHeight="false" outlineLevel="0" collapsed="false">
      <c r="A3699" s="401" t="s">
        <v>9883</v>
      </c>
      <c r="B3699" s="401" t="s">
        <v>9884</v>
      </c>
      <c r="C3699" s="401" t="s">
        <v>9222</v>
      </c>
      <c r="D3699" s="401" t="s">
        <v>10147</v>
      </c>
      <c r="E3699" s="402"/>
      <c r="F3699" s="401"/>
      <c r="G3699" s="401" t="n">
        <v>89428</v>
      </c>
      <c r="H3699" s="401" t="s">
        <v>10212</v>
      </c>
      <c r="I3699" s="401" t="s">
        <v>45</v>
      </c>
      <c r="J3699" s="401" t="s">
        <v>6476</v>
      </c>
      <c r="K3699" s="402" t="n">
        <v>16.68</v>
      </c>
      <c r="L3699" s="401" t="s">
        <v>6405</v>
      </c>
    </row>
    <row r="3700" customFormat="false" ht="13.5" hidden="false" customHeight="false" outlineLevel="0" collapsed="false">
      <c r="A3700" s="401" t="s">
        <v>9883</v>
      </c>
      <c r="B3700" s="401" t="s">
        <v>9884</v>
      </c>
      <c r="C3700" s="401" t="s">
        <v>9222</v>
      </c>
      <c r="D3700" s="401" t="s">
        <v>10147</v>
      </c>
      <c r="E3700" s="402"/>
      <c r="F3700" s="401"/>
      <c r="G3700" s="401" t="n">
        <v>89429</v>
      </c>
      <c r="H3700" s="401" t="s">
        <v>10213</v>
      </c>
      <c r="I3700" s="401" t="s">
        <v>45</v>
      </c>
      <c r="J3700" s="401" t="s">
        <v>6476</v>
      </c>
      <c r="K3700" s="402" t="n">
        <v>5.95</v>
      </c>
      <c r="L3700" s="401" t="s">
        <v>6405</v>
      </c>
    </row>
    <row r="3701" customFormat="false" ht="13.5" hidden="false" customHeight="false" outlineLevel="0" collapsed="false">
      <c r="A3701" s="401" t="s">
        <v>9883</v>
      </c>
      <c r="B3701" s="401" t="s">
        <v>9884</v>
      </c>
      <c r="C3701" s="401" t="s">
        <v>9222</v>
      </c>
      <c r="D3701" s="401" t="s">
        <v>10147</v>
      </c>
      <c r="E3701" s="402"/>
      <c r="F3701" s="401"/>
      <c r="G3701" s="401" t="n">
        <v>89430</v>
      </c>
      <c r="H3701" s="401" t="s">
        <v>10214</v>
      </c>
      <c r="I3701" s="401" t="s">
        <v>45</v>
      </c>
      <c r="J3701" s="401" t="s">
        <v>6476</v>
      </c>
      <c r="K3701" s="402" t="n">
        <v>14.12</v>
      </c>
      <c r="L3701" s="401" t="s">
        <v>6405</v>
      </c>
    </row>
    <row r="3702" customFormat="false" ht="13.5" hidden="false" customHeight="false" outlineLevel="0" collapsed="false">
      <c r="A3702" s="401" t="s">
        <v>9883</v>
      </c>
      <c r="B3702" s="401" t="s">
        <v>9884</v>
      </c>
      <c r="C3702" s="401" t="s">
        <v>9222</v>
      </c>
      <c r="D3702" s="401" t="s">
        <v>10147</v>
      </c>
      <c r="E3702" s="402"/>
      <c r="F3702" s="401"/>
      <c r="G3702" s="401" t="n">
        <v>89431</v>
      </c>
      <c r="H3702" s="401" t="s">
        <v>10215</v>
      </c>
      <c r="I3702" s="401" t="s">
        <v>45</v>
      </c>
      <c r="J3702" s="401" t="s">
        <v>6476</v>
      </c>
      <c r="K3702" s="402" t="n">
        <v>8.95</v>
      </c>
      <c r="L3702" s="401" t="s">
        <v>6405</v>
      </c>
    </row>
    <row r="3703" customFormat="false" ht="13.5" hidden="false" customHeight="false" outlineLevel="0" collapsed="false">
      <c r="A3703" s="401" t="s">
        <v>9883</v>
      </c>
      <c r="B3703" s="401" t="s">
        <v>9884</v>
      </c>
      <c r="C3703" s="401" t="s">
        <v>9222</v>
      </c>
      <c r="D3703" s="401" t="s">
        <v>10147</v>
      </c>
      <c r="E3703" s="402"/>
      <c r="F3703" s="401"/>
      <c r="G3703" s="401" t="n">
        <v>89432</v>
      </c>
      <c r="H3703" s="401" t="s">
        <v>10216</v>
      </c>
      <c r="I3703" s="401" t="s">
        <v>45</v>
      </c>
      <c r="J3703" s="401" t="s">
        <v>6476</v>
      </c>
      <c r="K3703" s="402" t="n">
        <v>37.73</v>
      </c>
      <c r="L3703" s="401" t="s">
        <v>6405</v>
      </c>
    </row>
    <row r="3704" customFormat="false" ht="13.5" hidden="false" customHeight="false" outlineLevel="0" collapsed="false">
      <c r="A3704" s="401" t="s">
        <v>9883</v>
      </c>
      <c r="B3704" s="401" t="s">
        <v>9884</v>
      </c>
      <c r="C3704" s="401" t="s">
        <v>9222</v>
      </c>
      <c r="D3704" s="401" t="s">
        <v>10147</v>
      </c>
      <c r="E3704" s="402"/>
      <c r="F3704" s="401"/>
      <c r="G3704" s="401" t="n">
        <v>89433</v>
      </c>
      <c r="H3704" s="401" t="s">
        <v>10217</v>
      </c>
      <c r="I3704" s="401" t="s">
        <v>45</v>
      </c>
      <c r="J3704" s="401" t="s">
        <v>6476</v>
      </c>
      <c r="K3704" s="402" t="n">
        <v>12.88</v>
      </c>
      <c r="L3704" s="401" t="s">
        <v>6405</v>
      </c>
    </row>
    <row r="3705" customFormat="false" ht="13.5" hidden="false" customHeight="false" outlineLevel="0" collapsed="false">
      <c r="A3705" s="401" t="s">
        <v>9883</v>
      </c>
      <c r="B3705" s="401" t="s">
        <v>9884</v>
      </c>
      <c r="C3705" s="401" t="s">
        <v>9222</v>
      </c>
      <c r="D3705" s="401" t="s">
        <v>10147</v>
      </c>
      <c r="E3705" s="402"/>
      <c r="F3705" s="401"/>
      <c r="G3705" s="401" t="n">
        <v>89434</v>
      </c>
      <c r="H3705" s="401" t="s">
        <v>10218</v>
      </c>
      <c r="I3705" s="401" t="s">
        <v>45</v>
      </c>
      <c r="J3705" s="401" t="s">
        <v>6476</v>
      </c>
      <c r="K3705" s="402" t="n">
        <v>12.73</v>
      </c>
      <c r="L3705" s="401" t="s">
        <v>6405</v>
      </c>
    </row>
    <row r="3706" customFormat="false" ht="13.5" hidden="false" customHeight="false" outlineLevel="0" collapsed="false">
      <c r="A3706" s="401" t="s">
        <v>9883</v>
      </c>
      <c r="B3706" s="401" t="s">
        <v>9884</v>
      </c>
      <c r="C3706" s="401" t="s">
        <v>9222</v>
      </c>
      <c r="D3706" s="401" t="s">
        <v>10147</v>
      </c>
      <c r="E3706" s="402"/>
      <c r="F3706" s="401"/>
      <c r="G3706" s="401" t="n">
        <v>89435</v>
      </c>
      <c r="H3706" s="401" t="s">
        <v>10219</v>
      </c>
      <c r="I3706" s="401" t="s">
        <v>45</v>
      </c>
      <c r="J3706" s="401" t="s">
        <v>6476</v>
      </c>
      <c r="K3706" s="402" t="n">
        <v>25.18</v>
      </c>
      <c r="L3706" s="401" t="s">
        <v>6405</v>
      </c>
    </row>
    <row r="3707" customFormat="false" ht="13.5" hidden="false" customHeight="false" outlineLevel="0" collapsed="false">
      <c r="A3707" s="401" t="s">
        <v>9883</v>
      </c>
      <c r="B3707" s="401" t="s">
        <v>9884</v>
      </c>
      <c r="C3707" s="401" t="s">
        <v>9222</v>
      </c>
      <c r="D3707" s="401" t="s">
        <v>10147</v>
      </c>
      <c r="E3707" s="402"/>
      <c r="F3707" s="401"/>
      <c r="G3707" s="401" t="n">
        <v>89436</v>
      </c>
      <c r="H3707" s="401" t="s">
        <v>10220</v>
      </c>
      <c r="I3707" s="401" t="s">
        <v>45</v>
      </c>
      <c r="J3707" s="401" t="s">
        <v>6476</v>
      </c>
      <c r="K3707" s="402" t="n">
        <v>8.23</v>
      </c>
      <c r="L3707" s="401" t="s">
        <v>6405</v>
      </c>
    </row>
    <row r="3708" customFormat="false" ht="13.5" hidden="false" customHeight="false" outlineLevel="0" collapsed="false">
      <c r="A3708" s="401" t="s">
        <v>9883</v>
      </c>
      <c r="B3708" s="401" t="s">
        <v>9884</v>
      </c>
      <c r="C3708" s="401" t="s">
        <v>9222</v>
      </c>
      <c r="D3708" s="401" t="s">
        <v>10147</v>
      </c>
      <c r="E3708" s="402"/>
      <c r="F3708" s="401"/>
      <c r="G3708" s="401" t="n">
        <v>89437</v>
      </c>
      <c r="H3708" s="401" t="s">
        <v>10221</v>
      </c>
      <c r="I3708" s="401" t="s">
        <v>45</v>
      </c>
      <c r="J3708" s="401" t="s">
        <v>6476</v>
      </c>
      <c r="K3708" s="402" t="n">
        <v>30.14</v>
      </c>
      <c r="L3708" s="401" t="s">
        <v>6405</v>
      </c>
    </row>
    <row r="3709" customFormat="false" ht="13.5" hidden="false" customHeight="false" outlineLevel="0" collapsed="false">
      <c r="A3709" s="401" t="s">
        <v>9883</v>
      </c>
      <c r="B3709" s="401" t="s">
        <v>9884</v>
      </c>
      <c r="C3709" s="401" t="s">
        <v>9222</v>
      </c>
      <c r="D3709" s="401" t="s">
        <v>10147</v>
      </c>
      <c r="E3709" s="402"/>
      <c r="F3709" s="401"/>
      <c r="G3709" s="401" t="n">
        <v>89438</v>
      </c>
      <c r="H3709" s="401" t="s">
        <v>10222</v>
      </c>
      <c r="I3709" s="401" t="s">
        <v>45</v>
      </c>
      <c r="J3709" s="401" t="s">
        <v>6476</v>
      </c>
      <c r="K3709" s="402" t="n">
        <v>9.6</v>
      </c>
      <c r="L3709" s="401" t="s">
        <v>6405</v>
      </c>
    </row>
    <row r="3710" customFormat="false" ht="13.5" hidden="false" customHeight="false" outlineLevel="0" collapsed="false">
      <c r="A3710" s="401" t="s">
        <v>9883</v>
      </c>
      <c r="B3710" s="401" t="s">
        <v>9884</v>
      </c>
      <c r="C3710" s="401" t="s">
        <v>9222</v>
      </c>
      <c r="D3710" s="401" t="s">
        <v>10147</v>
      </c>
      <c r="E3710" s="402"/>
      <c r="F3710" s="401"/>
      <c r="G3710" s="401" t="n">
        <v>89439</v>
      </c>
      <c r="H3710" s="401" t="s">
        <v>10223</v>
      </c>
      <c r="I3710" s="401" t="s">
        <v>45</v>
      </c>
      <c r="J3710" s="401" t="s">
        <v>6476</v>
      </c>
      <c r="K3710" s="402" t="n">
        <v>12.19</v>
      </c>
      <c r="L3710" s="401" t="s">
        <v>6405</v>
      </c>
    </row>
    <row r="3711" customFormat="false" ht="13.5" hidden="false" customHeight="false" outlineLevel="0" collapsed="false">
      <c r="A3711" s="401" t="s">
        <v>9883</v>
      </c>
      <c r="B3711" s="401" t="s">
        <v>9884</v>
      </c>
      <c r="C3711" s="401" t="s">
        <v>9222</v>
      </c>
      <c r="D3711" s="401" t="s">
        <v>10147</v>
      </c>
      <c r="E3711" s="402"/>
      <c r="F3711" s="401"/>
      <c r="G3711" s="401" t="n">
        <v>89440</v>
      </c>
      <c r="H3711" s="401" t="s">
        <v>10224</v>
      </c>
      <c r="I3711" s="401" t="s">
        <v>45</v>
      </c>
      <c r="J3711" s="401" t="s">
        <v>6476</v>
      </c>
      <c r="K3711" s="402" t="n">
        <v>11.6</v>
      </c>
      <c r="L3711" s="401" t="s">
        <v>6405</v>
      </c>
    </row>
    <row r="3712" customFormat="false" ht="13.5" hidden="false" customHeight="false" outlineLevel="0" collapsed="false">
      <c r="A3712" s="401" t="s">
        <v>9883</v>
      </c>
      <c r="B3712" s="401" t="s">
        <v>9884</v>
      </c>
      <c r="C3712" s="401" t="s">
        <v>9222</v>
      </c>
      <c r="D3712" s="401" t="s">
        <v>10147</v>
      </c>
      <c r="E3712" s="402"/>
      <c r="F3712" s="401"/>
      <c r="G3712" s="401" t="n">
        <v>89442</v>
      </c>
      <c r="H3712" s="401" t="s">
        <v>10225</v>
      </c>
      <c r="I3712" s="401" t="s">
        <v>45</v>
      </c>
      <c r="J3712" s="401" t="s">
        <v>6476</v>
      </c>
      <c r="K3712" s="402" t="n">
        <v>13.37</v>
      </c>
      <c r="L3712" s="401" t="s">
        <v>6405</v>
      </c>
    </row>
    <row r="3713" customFormat="false" ht="13.5" hidden="false" customHeight="false" outlineLevel="0" collapsed="false">
      <c r="A3713" s="401" t="s">
        <v>9883</v>
      </c>
      <c r="B3713" s="401" t="s">
        <v>9884</v>
      </c>
      <c r="C3713" s="401" t="s">
        <v>9222</v>
      </c>
      <c r="D3713" s="401" t="s">
        <v>10147</v>
      </c>
      <c r="E3713" s="402"/>
      <c r="F3713" s="401"/>
      <c r="G3713" s="401" t="n">
        <v>89443</v>
      </c>
      <c r="H3713" s="401" t="s">
        <v>10226</v>
      </c>
      <c r="I3713" s="401" t="s">
        <v>45</v>
      </c>
      <c r="J3713" s="401" t="s">
        <v>6476</v>
      </c>
      <c r="K3713" s="402" t="n">
        <v>17.51</v>
      </c>
      <c r="L3713" s="401" t="s">
        <v>6405</v>
      </c>
    </row>
    <row r="3714" customFormat="false" ht="13.5" hidden="false" customHeight="false" outlineLevel="0" collapsed="false">
      <c r="A3714" s="401" t="s">
        <v>9883</v>
      </c>
      <c r="B3714" s="401" t="s">
        <v>9884</v>
      </c>
      <c r="C3714" s="401" t="s">
        <v>9222</v>
      </c>
      <c r="D3714" s="401" t="s">
        <v>10147</v>
      </c>
      <c r="E3714" s="402"/>
      <c r="F3714" s="401"/>
      <c r="G3714" s="401" t="n">
        <v>89444</v>
      </c>
      <c r="H3714" s="401" t="s">
        <v>10227</v>
      </c>
      <c r="I3714" s="401" t="s">
        <v>45</v>
      </c>
      <c r="J3714" s="401" t="s">
        <v>6476</v>
      </c>
      <c r="K3714" s="402" t="n">
        <v>31.99</v>
      </c>
      <c r="L3714" s="401" t="s">
        <v>6405</v>
      </c>
    </row>
    <row r="3715" customFormat="false" ht="13.5" hidden="false" customHeight="false" outlineLevel="0" collapsed="false">
      <c r="A3715" s="401" t="s">
        <v>9883</v>
      </c>
      <c r="B3715" s="401" t="s">
        <v>9884</v>
      </c>
      <c r="C3715" s="401" t="s">
        <v>9222</v>
      </c>
      <c r="D3715" s="401" t="s">
        <v>10147</v>
      </c>
      <c r="E3715" s="402"/>
      <c r="F3715" s="401"/>
      <c r="G3715" s="401" t="n">
        <v>89445</v>
      </c>
      <c r="H3715" s="401" t="s">
        <v>10228</v>
      </c>
      <c r="I3715" s="401" t="s">
        <v>45</v>
      </c>
      <c r="J3715" s="401" t="s">
        <v>6476</v>
      </c>
      <c r="K3715" s="402" t="n">
        <v>18.97</v>
      </c>
      <c r="L3715" s="401" t="s">
        <v>6405</v>
      </c>
    </row>
    <row r="3716" customFormat="false" ht="13.5" hidden="false" customHeight="false" outlineLevel="0" collapsed="false">
      <c r="A3716" s="401" t="s">
        <v>9883</v>
      </c>
      <c r="B3716" s="401" t="s">
        <v>9884</v>
      </c>
      <c r="C3716" s="401" t="s">
        <v>9222</v>
      </c>
      <c r="D3716" s="401" t="s">
        <v>10147</v>
      </c>
      <c r="E3716" s="402"/>
      <c r="F3716" s="401"/>
      <c r="G3716" s="401" t="n">
        <v>89481</v>
      </c>
      <c r="H3716" s="401" t="s">
        <v>10229</v>
      </c>
      <c r="I3716" s="401" t="s">
        <v>45</v>
      </c>
      <c r="J3716" s="401" t="s">
        <v>6476</v>
      </c>
      <c r="K3716" s="402" t="n">
        <v>5.27</v>
      </c>
      <c r="L3716" s="401" t="s">
        <v>6405</v>
      </c>
    </row>
    <row r="3717" customFormat="false" ht="13.5" hidden="false" customHeight="false" outlineLevel="0" collapsed="false">
      <c r="A3717" s="401" t="s">
        <v>9883</v>
      </c>
      <c r="B3717" s="401" t="s">
        <v>9884</v>
      </c>
      <c r="C3717" s="401" t="s">
        <v>9222</v>
      </c>
      <c r="D3717" s="401" t="s">
        <v>10147</v>
      </c>
      <c r="E3717" s="402"/>
      <c r="F3717" s="401"/>
      <c r="G3717" s="401" t="n">
        <v>89485</v>
      </c>
      <c r="H3717" s="401" t="s">
        <v>10230</v>
      </c>
      <c r="I3717" s="401" t="s">
        <v>45</v>
      </c>
      <c r="J3717" s="401" t="s">
        <v>6476</v>
      </c>
      <c r="K3717" s="402" t="n">
        <v>6.24</v>
      </c>
      <c r="L3717" s="401" t="s">
        <v>6405</v>
      </c>
    </row>
    <row r="3718" customFormat="false" ht="13.5" hidden="false" customHeight="false" outlineLevel="0" collapsed="false">
      <c r="A3718" s="401" t="s">
        <v>9883</v>
      </c>
      <c r="B3718" s="401" t="s">
        <v>9884</v>
      </c>
      <c r="C3718" s="401" t="s">
        <v>9222</v>
      </c>
      <c r="D3718" s="401" t="s">
        <v>10147</v>
      </c>
      <c r="E3718" s="402"/>
      <c r="F3718" s="401"/>
      <c r="G3718" s="401" t="n">
        <v>89489</v>
      </c>
      <c r="H3718" s="401" t="s">
        <v>10231</v>
      </c>
      <c r="I3718" s="401" t="s">
        <v>45</v>
      </c>
      <c r="J3718" s="401" t="s">
        <v>6476</v>
      </c>
      <c r="K3718" s="402" t="n">
        <v>8.26</v>
      </c>
      <c r="L3718" s="401" t="s">
        <v>6405</v>
      </c>
    </row>
    <row r="3719" customFormat="false" ht="13.5" hidden="false" customHeight="false" outlineLevel="0" collapsed="false">
      <c r="A3719" s="401" t="s">
        <v>9883</v>
      </c>
      <c r="B3719" s="401" t="s">
        <v>9884</v>
      </c>
      <c r="C3719" s="401" t="s">
        <v>9222</v>
      </c>
      <c r="D3719" s="401" t="s">
        <v>10147</v>
      </c>
      <c r="E3719" s="402"/>
      <c r="F3719" s="401"/>
      <c r="G3719" s="401" t="n">
        <v>89490</v>
      </c>
      <c r="H3719" s="401" t="s">
        <v>10232</v>
      </c>
      <c r="I3719" s="401" t="s">
        <v>45</v>
      </c>
      <c r="J3719" s="401" t="s">
        <v>6476</v>
      </c>
      <c r="K3719" s="402" t="n">
        <v>7.36</v>
      </c>
      <c r="L3719" s="401" t="s">
        <v>6405</v>
      </c>
    </row>
    <row r="3720" customFormat="false" ht="13.5" hidden="false" customHeight="false" outlineLevel="0" collapsed="false">
      <c r="A3720" s="401" t="s">
        <v>9883</v>
      </c>
      <c r="B3720" s="401" t="s">
        <v>9884</v>
      </c>
      <c r="C3720" s="401" t="s">
        <v>9222</v>
      </c>
      <c r="D3720" s="401" t="s">
        <v>10147</v>
      </c>
      <c r="E3720" s="402"/>
      <c r="F3720" s="401"/>
      <c r="G3720" s="401" t="n">
        <v>89492</v>
      </c>
      <c r="H3720" s="401" t="s">
        <v>10233</v>
      </c>
      <c r="I3720" s="401" t="s">
        <v>45</v>
      </c>
      <c r="J3720" s="401" t="s">
        <v>6476</v>
      </c>
      <c r="K3720" s="402" t="n">
        <v>8.22</v>
      </c>
      <c r="L3720" s="401" t="s">
        <v>6405</v>
      </c>
    </row>
    <row r="3721" customFormat="false" ht="13.5" hidden="false" customHeight="false" outlineLevel="0" collapsed="false">
      <c r="A3721" s="401" t="s">
        <v>9883</v>
      </c>
      <c r="B3721" s="401" t="s">
        <v>9884</v>
      </c>
      <c r="C3721" s="401" t="s">
        <v>9222</v>
      </c>
      <c r="D3721" s="401" t="s">
        <v>10147</v>
      </c>
      <c r="E3721" s="402"/>
      <c r="F3721" s="401"/>
      <c r="G3721" s="401" t="n">
        <v>89493</v>
      </c>
      <c r="H3721" s="401" t="s">
        <v>10234</v>
      </c>
      <c r="I3721" s="401" t="s">
        <v>45</v>
      </c>
      <c r="J3721" s="401" t="s">
        <v>6476</v>
      </c>
      <c r="K3721" s="402" t="n">
        <v>10.96</v>
      </c>
      <c r="L3721" s="401" t="s">
        <v>6405</v>
      </c>
    </row>
    <row r="3722" customFormat="false" ht="13.5" hidden="false" customHeight="false" outlineLevel="0" collapsed="false">
      <c r="A3722" s="401" t="s">
        <v>9883</v>
      </c>
      <c r="B3722" s="401" t="s">
        <v>9884</v>
      </c>
      <c r="C3722" s="401" t="s">
        <v>9222</v>
      </c>
      <c r="D3722" s="401" t="s">
        <v>10147</v>
      </c>
      <c r="E3722" s="402"/>
      <c r="F3722" s="401"/>
      <c r="G3722" s="401" t="n">
        <v>89494</v>
      </c>
      <c r="H3722" s="401" t="s">
        <v>10235</v>
      </c>
      <c r="I3722" s="401" t="s">
        <v>45</v>
      </c>
      <c r="J3722" s="401" t="s">
        <v>6476</v>
      </c>
      <c r="K3722" s="402" t="n">
        <v>14.36</v>
      </c>
      <c r="L3722" s="401" t="s">
        <v>6405</v>
      </c>
    </row>
    <row r="3723" customFormat="false" ht="13.5" hidden="false" customHeight="false" outlineLevel="0" collapsed="false">
      <c r="A3723" s="401" t="s">
        <v>9883</v>
      </c>
      <c r="B3723" s="401" t="s">
        <v>9884</v>
      </c>
      <c r="C3723" s="401" t="s">
        <v>9222</v>
      </c>
      <c r="D3723" s="401" t="s">
        <v>10147</v>
      </c>
      <c r="E3723" s="402"/>
      <c r="F3723" s="401"/>
      <c r="G3723" s="401" t="n">
        <v>89496</v>
      </c>
      <c r="H3723" s="401" t="s">
        <v>10236</v>
      </c>
      <c r="I3723" s="401" t="s">
        <v>45</v>
      </c>
      <c r="J3723" s="401" t="s">
        <v>6476</v>
      </c>
      <c r="K3723" s="402" t="n">
        <v>10.38</v>
      </c>
      <c r="L3723" s="401" t="s">
        <v>6405</v>
      </c>
    </row>
    <row r="3724" customFormat="false" ht="13.5" hidden="false" customHeight="false" outlineLevel="0" collapsed="false">
      <c r="A3724" s="401" t="s">
        <v>9883</v>
      </c>
      <c r="B3724" s="401" t="s">
        <v>9884</v>
      </c>
      <c r="C3724" s="401" t="s">
        <v>9222</v>
      </c>
      <c r="D3724" s="401" t="s">
        <v>10147</v>
      </c>
      <c r="E3724" s="402"/>
      <c r="F3724" s="401"/>
      <c r="G3724" s="401" t="n">
        <v>89497</v>
      </c>
      <c r="H3724" s="401" t="s">
        <v>10237</v>
      </c>
      <c r="I3724" s="401" t="s">
        <v>45</v>
      </c>
      <c r="J3724" s="401" t="s">
        <v>6476</v>
      </c>
      <c r="K3724" s="402" t="n">
        <v>13.33</v>
      </c>
      <c r="L3724" s="401" t="s">
        <v>6405</v>
      </c>
    </row>
    <row r="3725" customFormat="false" ht="13.5" hidden="false" customHeight="false" outlineLevel="0" collapsed="false">
      <c r="A3725" s="401" t="s">
        <v>9883</v>
      </c>
      <c r="B3725" s="401" t="s">
        <v>9884</v>
      </c>
      <c r="C3725" s="401" t="s">
        <v>9222</v>
      </c>
      <c r="D3725" s="401" t="s">
        <v>10147</v>
      </c>
      <c r="E3725" s="402"/>
      <c r="F3725" s="401"/>
      <c r="G3725" s="401" t="n">
        <v>89498</v>
      </c>
      <c r="H3725" s="401" t="s">
        <v>10238</v>
      </c>
      <c r="I3725" s="401" t="s">
        <v>45</v>
      </c>
      <c r="J3725" s="401" t="s">
        <v>6476</v>
      </c>
      <c r="K3725" s="402" t="n">
        <v>14.58</v>
      </c>
      <c r="L3725" s="401" t="s">
        <v>6405</v>
      </c>
    </row>
    <row r="3726" customFormat="false" ht="13.5" hidden="false" customHeight="false" outlineLevel="0" collapsed="false">
      <c r="A3726" s="401" t="s">
        <v>9883</v>
      </c>
      <c r="B3726" s="401" t="s">
        <v>9884</v>
      </c>
      <c r="C3726" s="401" t="s">
        <v>9222</v>
      </c>
      <c r="D3726" s="401" t="s">
        <v>10147</v>
      </c>
      <c r="E3726" s="402"/>
      <c r="F3726" s="401"/>
      <c r="G3726" s="401" t="n">
        <v>89499</v>
      </c>
      <c r="H3726" s="401" t="s">
        <v>10239</v>
      </c>
      <c r="I3726" s="401" t="s">
        <v>45</v>
      </c>
      <c r="J3726" s="401" t="s">
        <v>6476</v>
      </c>
      <c r="K3726" s="402" t="n">
        <v>22.57</v>
      </c>
      <c r="L3726" s="401" t="s">
        <v>6405</v>
      </c>
    </row>
    <row r="3727" customFormat="false" ht="13.5" hidden="false" customHeight="false" outlineLevel="0" collapsed="false">
      <c r="A3727" s="401" t="s">
        <v>9883</v>
      </c>
      <c r="B3727" s="401" t="s">
        <v>9884</v>
      </c>
      <c r="C3727" s="401" t="s">
        <v>9222</v>
      </c>
      <c r="D3727" s="401" t="s">
        <v>10147</v>
      </c>
      <c r="E3727" s="402"/>
      <c r="F3727" s="401"/>
      <c r="G3727" s="401" t="n">
        <v>89500</v>
      </c>
      <c r="H3727" s="401" t="s">
        <v>10240</v>
      </c>
      <c r="I3727" s="401" t="s">
        <v>45</v>
      </c>
      <c r="J3727" s="401" t="s">
        <v>6476</v>
      </c>
      <c r="K3727" s="402" t="n">
        <v>14.83</v>
      </c>
      <c r="L3727" s="401" t="s">
        <v>6405</v>
      </c>
    </row>
    <row r="3728" customFormat="false" ht="13.5" hidden="false" customHeight="false" outlineLevel="0" collapsed="false">
      <c r="A3728" s="401" t="s">
        <v>9883</v>
      </c>
      <c r="B3728" s="401" t="s">
        <v>9884</v>
      </c>
      <c r="C3728" s="401" t="s">
        <v>9222</v>
      </c>
      <c r="D3728" s="401" t="s">
        <v>10147</v>
      </c>
      <c r="E3728" s="402"/>
      <c r="F3728" s="401"/>
      <c r="G3728" s="401" t="n">
        <v>89501</v>
      </c>
      <c r="H3728" s="401" t="s">
        <v>10241</v>
      </c>
      <c r="I3728" s="401" t="s">
        <v>45</v>
      </c>
      <c r="J3728" s="401" t="s">
        <v>6476</v>
      </c>
      <c r="K3728" s="402" t="n">
        <v>15.86</v>
      </c>
      <c r="L3728" s="401" t="s">
        <v>6405</v>
      </c>
    </row>
    <row r="3729" customFormat="false" ht="13.5" hidden="false" customHeight="false" outlineLevel="0" collapsed="false">
      <c r="A3729" s="401" t="s">
        <v>9883</v>
      </c>
      <c r="B3729" s="401" t="s">
        <v>9884</v>
      </c>
      <c r="C3729" s="401" t="s">
        <v>9222</v>
      </c>
      <c r="D3729" s="401" t="s">
        <v>10147</v>
      </c>
      <c r="E3729" s="402"/>
      <c r="F3729" s="401"/>
      <c r="G3729" s="401" t="n">
        <v>89502</v>
      </c>
      <c r="H3729" s="401" t="s">
        <v>10242</v>
      </c>
      <c r="I3729" s="401" t="s">
        <v>45</v>
      </c>
      <c r="J3729" s="401" t="s">
        <v>6476</v>
      </c>
      <c r="K3729" s="402" t="n">
        <v>18.12</v>
      </c>
      <c r="L3729" s="401" t="s">
        <v>6405</v>
      </c>
    </row>
    <row r="3730" customFormat="false" ht="13.5" hidden="false" customHeight="false" outlineLevel="0" collapsed="false">
      <c r="A3730" s="401" t="s">
        <v>9883</v>
      </c>
      <c r="B3730" s="401" t="s">
        <v>9884</v>
      </c>
      <c r="C3730" s="401" t="s">
        <v>9222</v>
      </c>
      <c r="D3730" s="401" t="s">
        <v>10147</v>
      </c>
      <c r="E3730" s="402"/>
      <c r="F3730" s="401"/>
      <c r="G3730" s="401" t="n">
        <v>89503</v>
      </c>
      <c r="H3730" s="401" t="s">
        <v>10243</v>
      </c>
      <c r="I3730" s="401" t="s">
        <v>45</v>
      </c>
      <c r="J3730" s="401" t="s">
        <v>6476</v>
      </c>
      <c r="K3730" s="402" t="n">
        <v>28.03</v>
      </c>
      <c r="L3730" s="401" t="s">
        <v>6405</v>
      </c>
    </row>
    <row r="3731" customFormat="false" ht="13.5" hidden="false" customHeight="false" outlineLevel="0" collapsed="false">
      <c r="A3731" s="401" t="s">
        <v>9883</v>
      </c>
      <c r="B3731" s="401" t="s">
        <v>9884</v>
      </c>
      <c r="C3731" s="401" t="s">
        <v>9222</v>
      </c>
      <c r="D3731" s="401" t="s">
        <v>10147</v>
      </c>
      <c r="E3731" s="402"/>
      <c r="F3731" s="401"/>
      <c r="G3731" s="401" t="n">
        <v>89504</v>
      </c>
      <c r="H3731" s="401" t="s">
        <v>10244</v>
      </c>
      <c r="I3731" s="401" t="s">
        <v>45</v>
      </c>
      <c r="J3731" s="401" t="s">
        <v>6476</v>
      </c>
      <c r="K3731" s="402" t="n">
        <v>24.44</v>
      </c>
      <c r="L3731" s="401" t="s">
        <v>6405</v>
      </c>
    </row>
    <row r="3732" customFormat="false" ht="13.5" hidden="false" customHeight="false" outlineLevel="0" collapsed="false">
      <c r="A3732" s="401" t="s">
        <v>9883</v>
      </c>
      <c r="B3732" s="401" t="s">
        <v>9884</v>
      </c>
      <c r="C3732" s="401" t="s">
        <v>9222</v>
      </c>
      <c r="D3732" s="401" t="s">
        <v>10147</v>
      </c>
      <c r="E3732" s="402"/>
      <c r="F3732" s="401"/>
      <c r="G3732" s="401" t="n">
        <v>89505</v>
      </c>
      <c r="H3732" s="401" t="s">
        <v>10245</v>
      </c>
      <c r="I3732" s="401" t="s">
        <v>45</v>
      </c>
      <c r="J3732" s="401" t="s">
        <v>6476</v>
      </c>
      <c r="K3732" s="402" t="n">
        <v>41.85</v>
      </c>
      <c r="L3732" s="401" t="s">
        <v>6405</v>
      </c>
    </row>
    <row r="3733" customFormat="false" ht="13.5" hidden="false" customHeight="false" outlineLevel="0" collapsed="false">
      <c r="A3733" s="401" t="s">
        <v>9883</v>
      </c>
      <c r="B3733" s="401" t="s">
        <v>9884</v>
      </c>
      <c r="C3733" s="401" t="s">
        <v>9222</v>
      </c>
      <c r="D3733" s="401" t="s">
        <v>10147</v>
      </c>
      <c r="E3733" s="402"/>
      <c r="F3733" s="401"/>
      <c r="G3733" s="401" t="n">
        <v>89506</v>
      </c>
      <c r="H3733" s="401" t="s">
        <v>10246</v>
      </c>
      <c r="I3733" s="401" t="s">
        <v>45</v>
      </c>
      <c r="J3733" s="401" t="s">
        <v>6476</v>
      </c>
      <c r="K3733" s="402" t="n">
        <v>47.26</v>
      </c>
      <c r="L3733" s="401" t="s">
        <v>6405</v>
      </c>
    </row>
    <row r="3734" customFormat="false" ht="13.5" hidden="false" customHeight="false" outlineLevel="0" collapsed="false">
      <c r="A3734" s="401" t="s">
        <v>9883</v>
      </c>
      <c r="B3734" s="401" t="s">
        <v>9884</v>
      </c>
      <c r="C3734" s="401" t="s">
        <v>9222</v>
      </c>
      <c r="D3734" s="401" t="s">
        <v>10147</v>
      </c>
      <c r="E3734" s="402"/>
      <c r="F3734" s="401"/>
      <c r="G3734" s="401" t="n">
        <v>89507</v>
      </c>
      <c r="H3734" s="401" t="s">
        <v>10247</v>
      </c>
      <c r="I3734" s="401" t="s">
        <v>45</v>
      </c>
      <c r="J3734" s="401" t="s">
        <v>6476</v>
      </c>
      <c r="K3734" s="402" t="n">
        <v>58.52</v>
      </c>
      <c r="L3734" s="401" t="s">
        <v>6405</v>
      </c>
    </row>
    <row r="3735" customFormat="false" ht="13.5" hidden="false" customHeight="false" outlineLevel="0" collapsed="false">
      <c r="A3735" s="401" t="s">
        <v>9883</v>
      </c>
      <c r="B3735" s="401" t="s">
        <v>9884</v>
      </c>
      <c r="C3735" s="401" t="s">
        <v>9222</v>
      </c>
      <c r="D3735" s="401" t="s">
        <v>10147</v>
      </c>
      <c r="E3735" s="402"/>
      <c r="F3735" s="401"/>
      <c r="G3735" s="401" t="n">
        <v>89510</v>
      </c>
      <c r="H3735" s="401" t="s">
        <v>10248</v>
      </c>
      <c r="I3735" s="401" t="s">
        <v>45</v>
      </c>
      <c r="J3735" s="401" t="s">
        <v>6476</v>
      </c>
      <c r="K3735" s="402" t="n">
        <v>37.86</v>
      </c>
      <c r="L3735" s="401" t="s">
        <v>6405</v>
      </c>
    </row>
    <row r="3736" customFormat="false" ht="13.5" hidden="false" customHeight="false" outlineLevel="0" collapsed="false">
      <c r="A3736" s="401" t="s">
        <v>9883</v>
      </c>
      <c r="B3736" s="401" t="s">
        <v>9884</v>
      </c>
      <c r="C3736" s="401" t="s">
        <v>9222</v>
      </c>
      <c r="D3736" s="401" t="s">
        <v>10147</v>
      </c>
      <c r="E3736" s="402"/>
      <c r="F3736" s="401"/>
      <c r="G3736" s="401" t="n">
        <v>89513</v>
      </c>
      <c r="H3736" s="401" t="s">
        <v>10249</v>
      </c>
      <c r="I3736" s="401" t="s">
        <v>45</v>
      </c>
      <c r="J3736" s="401" t="s">
        <v>6476</v>
      </c>
      <c r="K3736" s="402" t="n">
        <v>131.11</v>
      </c>
      <c r="L3736" s="401" t="s">
        <v>6405</v>
      </c>
    </row>
    <row r="3737" customFormat="false" ht="13.5" hidden="false" customHeight="false" outlineLevel="0" collapsed="false">
      <c r="A3737" s="401" t="s">
        <v>9883</v>
      </c>
      <c r="B3737" s="401" t="s">
        <v>9884</v>
      </c>
      <c r="C3737" s="401" t="s">
        <v>9222</v>
      </c>
      <c r="D3737" s="401" t="s">
        <v>10147</v>
      </c>
      <c r="E3737" s="402"/>
      <c r="F3737" s="401"/>
      <c r="G3737" s="401" t="n">
        <v>89514</v>
      </c>
      <c r="H3737" s="401" t="s">
        <v>10250</v>
      </c>
      <c r="I3737" s="401" t="s">
        <v>45</v>
      </c>
      <c r="J3737" s="401" t="s">
        <v>6476</v>
      </c>
      <c r="K3737" s="402" t="n">
        <v>10.79</v>
      </c>
      <c r="L3737" s="401" t="s">
        <v>6405</v>
      </c>
    </row>
    <row r="3738" customFormat="false" ht="13.5" hidden="false" customHeight="false" outlineLevel="0" collapsed="false">
      <c r="A3738" s="401" t="s">
        <v>9883</v>
      </c>
      <c r="B3738" s="401" t="s">
        <v>9884</v>
      </c>
      <c r="C3738" s="401" t="s">
        <v>9222</v>
      </c>
      <c r="D3738" s="401" t="s">
        <v>10147</v>
      </c>
      <c r="E3738" s="402"/>
      <c r="F3738" s="401"/>
      <c r="G3738" s="401" t="n">
        <v>89515</v>
      </c>
      <c r="H3738" s="401" t="s">
        <v>10251</v>
      </c>
      <c r="I3738" s="401" t="s">
        <v>45</v>
      </c>
      <c r="J3738" s="401" t="s">
        <v>6476</v>
      </c>
      <c r="K3738" s="402" t="n">
        <v>98.17</v>
      </c>
      <c r="L3738" s="401" t="s">
        <v>6405</v>
      </c>
    </row>
    <row r="3739" customFormat="false" ht="13.5" hidden="false" customHeight="false" outlineLevel="0" collapsed="false">
      <c r="A3739" s="401" t="s">
        <v>9883</v>
      </c>
      <c r="B3739" s="401" t="s">
        <v>9884</v>
      </c>
      <c r="C3739" s="401" t="s">
        <v>9222</v>
      </c>
      <c r="D3739" s="401" t="s">
        <v>10147</v>
      </c>
      <c r="E3739" s="402"/>
      <c r="F3739" s="401"/>
      <c r="G3739" s="401" t="n">
        <v>89516</v>
      </c>
      <c r="H3739" s="401" t="s">
        <v>10252</v>
      </c>
      <c r="I3739" s="401" t="s">
        <v>45</v>
      </c>
      <c r="J3739" s="401" t="s">
        <v>6476</v>
      </c>
      <c r="K3739" s="402" t="n">
        <v>9.29</v>
      </c>
      <c r="L3739" s="401" t="s">
        <v>6405</v>
      </c>
    </row>
    <row r="3740" customFormat="false" ht="13.5" hidden="false" customHeight="false" outlineLevel="0" collapsed="false">
      <c r="A3740" s="401" t="s">
        <v>9883</v>
      </c>
      <c r="B3740" s="401" t="s">
        <v>9884</v>
      </c>
      <c r="C3740" s="401" t="s">
        <v>9222</v>
      </c>
      <c r="D3740" s="401" t="s">
        <v>10147</v>
      </c>
      <c r="E3740" s="402"/>
      <c r="F3740" s="401"/>
      <c r="G3740" s="401" t="n">
        <v>89517</v>
      </c>
      <c r="H3740" s="401" t="s">
        <v>10253</v>
      </c>
      <c r="I3740" s="401" t="s">
        <v>45</v>
      </c>
      <c r="J3740" s="401" t="s">
        <v>6476</v>
      </c>
      <c r="K3740" s="402" t="n">
        <v>82.15</v>
      </c>
      <c r="L3740" s="401" t="s">
        <v>6405</v>
      </c>
    </row>
    <row r="3741" customFormat="false" ht="13.5" hidden="false" customHeight="false" outlineLevel="0" collapsed="false">
      <c r="A3741" s="401" t="s">
        <v>9883</v>
      </c>
      <c r="B3741" s="401" t="s">
        <v>9884</v>
      </c>
      <c r="C3741" s="401" t="s">
        <v>9222</v>
      </c>
      <c r="D3741" s="401" t="s">
        <v>10147</v>
      </c>
      <c r="E3741" s="402"/>
      <c r="F3741" s="401"/>
      <c r="G3741" s="401" t="n">
        <v>89518</v>
      </c>
      <c r="H3741" s="401" t="s">
        <v>10254</v>
      </c>
      <c r="I3741" s="401" t="s">
        <v>45</v>
      </c>
      <c r="J3741" s="401" t="s">
        <v>6476</v>
      </c>
      <c r="K3741" s="402" t="n">
        <v>18.88</v>
      </c>
      <c r="L3741" s="401" t="s">
        <v>6405</v>
      </c>
    </row>
    <row r="3742" customFormat="false" ht="13.5" hidden="false" customHeight="false" outlineLevel="0" collapsed="false">
      <c r="A3742" s="401" t="s">
        <v>9883</v>
      </c>
      <c r="B3742" s="401" t="s">
        <v>9884</v>
      </c>
      <c r="C3742" s="401" t="s">
        <v>9222</v>
      </c>
      <c r="D3742" s="401" t="s">
        <v>10147</v>
      </c>
      <c r="E3742" s="402"/>
      <c r="F3742" s="401"/>
      <c r="G3742" s="401" t="n">
        <v>89519</v>
      </c>
      <c r="H3742" s="401" t="s">
        <v>10255</v>
      </c>
      <c r="I3742" s="401" t="s">
        <v>45</v>
      </c>
      <c r="J3742" s="401" t="s">
        <v>6476</v>
      </c>
      <c r="K3742" s="402" t="n">
        <v>54.5</v>
      </c>
      <c r="L3742" s="401" t="s">
        <v>6405</v>
      </c>
    </row>
    <row r="3743" customFormat="false" ht="13.5" hidden="false" customHeight="false" outlineLevel="0" collapsed="false">
      <c r="A3743" s="401" t="s">
        <v>9883</v>
      </c>
      <c r="B3743" s="401" t="s">
        <v>9884</v>
      </c>
      <c r="C3743" s="401" t="s">
        <v>9222</v>
      </c>
      <c r="D3743" s="401" t="s">
        <v>10147</v>
      </c>
      <c r="E3743" s="402"/>
      <c r="F3743" s="401"/>
      <c r="G3743" s="401" t="n">
        <v>89520</v>
      </c>
      <c r="H3743" s="401" t="s">
        <v>10256</v>
      </c>
      <c r="I3743" s="401" t="s">
        <v>45</v>
      </c>
      <c r="J3743" s="401" t="s">
        <v>6476</v>
      </c>
      <c r="K3743" s="402" t="n">
        <v>16.91</v>
      </c>
      <c r="L3743" s="401" t="s">
        <v>6405</v>
      </c>
    </row>
    <row r="3744" customFormat="false" ht="13.5" hidden="false" customHeight="false" outlineLevel="0" collapsed="false">
      <c r="A3744" s="401" t="s">
        <v>9883</v>
      </c>
      <c r="B3744" s="401" t="s">
        <v>9884</v>
      </c>
      <c r="C3744" s="401" t="s">
        <v>9222</v>
      </c>
      <c r="D3744" s="401" t="s">
        <v>10147</v>
      </c>
      <c r="E3744" s="402"/>
      <c r="F3744" s="401"/>
      <c r="G3744" s="401" t="n">
        <v>89521</v>
      </c>
      <c r="H3744" s="401" t="s">
        <v>10257</v>
      </c>
      <c r="I3744" s="401" t="s">
        <v>45</v>
      </c>
      <c r="J3744" s="401" t="s">
        <v>6476</v>
      </c>
      <c r="K3744" s="402" t="n">
        <v>155.07</v>
      </c>
      <c r="L3744" s="401" t="s">
        <v>6405</v>
      </c>
    </row>
    <row r="3745" customFormat="false" ht="13.5" hidden="false" customHeight="false" outlineLevel="0" collapsed="false">
      <c r="A3745" s="401" t="s">
        <v>9883</v>
      </c>
      <c r="B3745" s="401" t="s">
        <v>9884</v>
      </c>
      <c r="C3745" s="401" t="s">
        <v>9222</v>
      </c>
      <c r="D3745" s="401" t="s">
        <v>10147</v>
      </c>
      <c r="E3745" s="402"/>
      <c r="F3745" s="401"/>
      <c r="G3745" s="401" t="n">
        <v>89522</v>
      </c>
      <c r="H3745" s="401" t="s">
        <v>10258</v>
      </c>
      <c r="I3745" s="401" t="s">
        <v>45</v>
      </c>
      <c r="J3745" s="401" t="s">
        <v>6476</v>
      </c>
      <c r="K3745" s="402" t="n">
        <v>34.68</v>
      </c>
      <c r="L3745" s="401" t="s">
        <v>6405</v>
      </c>
    </row>
    <row r="3746" customFormat="false" ht="13.5" hidden="false" customHeight="false" outlineLevel="0" collapsed="false">
      <c r="A3746" s="401" t="s">
        <v>9883</v>
      </c>
      <c r="B3746" s="401" t="s">
        <v>9884</v>
      </c>
      <c r="C3746" s="401" t="s">
        <v>9222</v>
      </c>
      <c r="D3746" s="401" t="s">
        <v>10147</v>
      </c>
      <c r="E3746" s="402"/>
      <c r="F3746" s="401"/>
      <c r="G3746" s="401" t="n">
        <v>89523</v>
      </c>
      <c r="H3746" s="401" t="s">
        <v>10259</v>
      </c>
      <c r="I3746" s="401" t="s">
        <v>45</v>
      </c>
      <c r="J3746" s="401" t="s">
        <v>6476</v>
      </c>
      <c r="K3746" s="402" t="n">
        <v>116.29</v>
      </c>
      <c r="L3746" s="401" t="s">
        <v>6405</v>
      </c>
    </row>
    <row r="3747" customFormat="false" ht="13.5" hidden="false" customHeight="false" outlineLevel="0" collapsed="false">
      <c r="A3747" s="401" t="s">
        <v>9883</v>
      </c>
      <c r="B3747" s="401" t="s">
        <v>9884</v>
      </c>
      <c r="C3747" s="401" t="s">
        <v>9222</v>
      </c>
      <c r="D3747" s="401" t="s">
        <v>10147</v>
      </c>
      <c r="E3747" s="402"/>
      <c r="F3747" s="401"/>
      <c r="G3747" s="401" t="n">
        <v>89524</v>
      </c>
      <c r="H3747" s="401" t="s">
        <v>10260</v>
      </c>
      <c r="I3747" s="401" t="s">
        <v>45</v>
      </c>
      <c r="J3747" s="401" t="s">
        <v>6476</v>
      </c>
      <c r="K3747" s="402" t="n">
        <v>30.91</v>
      </c>
      <c r="L3747" s="401" t="s">
        <v>6405</v>
      </c>
    </row>
    <row r="3748" customFormat="false" ht="13.5" hidden="false" customHeight="false" outlineLevel="0" collapsed="false">
      <c r="A3748" s="401" t="s">
        <v>9883</v>
      </c>
      <c r="B3748" s="401" t="s">
        <v>9884</v>
      </c>
      <c r="C3748" s="401" t="s">
        <v>9222</v>
      </c>
      <c r="D3748" s="401" t="s">
        <v>10147</v>
      </c>
      <c r="E3748" s="402"/>
      <c r="F3748" s="401"/>
      <c r="G3748" s="401" t="n">
        <v>89525</v>
      </c>
      <c r="H3748" s="401" t="s">
        <v>10261</v>
      </c>
      <c r="I3748" s="401" t="s">
        <v>45</v>
      </c>
      <c r="J3748" s="401" t="s">
        <v>6476</v>
      </c>
      <c r="K3748" s="402" t="n">
        <v>114.32</v>
      </c>
      <c r="L3748" s="401" t="s">
        <v>6405</v>
      </c>
    </row>
    <row r="3749" customFormat="false" ht="13.5" hidden="false" customHeight="false" outlineLevel="0" collapsed="false">
      <c r="A3749" s="401" t="s">
        <v>9883</v>
      </c>
      <c r="B3749" s="401" t="s">
        <v>9884</v>
      </c>
      <c r="C3749" s="401" t="s">
        <v>9222</v>
      </c>
      <c r="D3749" s="401" t="s">
        <v>10147</v>
      </c>
      <c r="E3749" s="402"/>
      <c r="F3749" s="401"/>
      <c r="G3749" s="401" t="n">
        <v>89526</v>
      </c>
      <c r="H3749" s="401" t="s">
        <v>10262</v>
      </c>
      <c r="I3749" s="401" t="s">
        <v>45</v>
      </c>
      <c r="J3749" s="401" t="s">
        <v>6476</v>
      </c>
      <c r="K3749" s="402" t="n">
        <v>44.67</v>
      </c>
      <c r="L3749" s="401" t="s">
        <v>6405</v>
      </c>
    </row>
    <row r="3750" customFormat="false" ht="13.5" hidden="false" customHeight="false" outlineLevel="0" collapsed="false">
      <c r="A3750" s="401" t="s">
        <v>9883</v>
      </c>
      <c r="B3750" s="401" t="s">
        <v>9884</v>
      </c>
      <c r="C3750" s="401" t="s">
        <v>9222</v>
      </c>
      <c r="D3750" s="401" t="s">
        <v>10147</v>
      </c>
      <c r="E3750" s="402"/>
      <c r="F3750" s="401"/>
      <c r="G3750" s="401" t="n">
        <v>89527</v>
      </c>
      <c r="H3750" s="401" t="s">
        <v>10263</v>
      </c>
      <c r="I3750" s="401" t="s">
        <v>45</v>
      </c>
      <c r="J3750" s="401" t="s">
        <v>6476</v>
      </c>
      <c r="K3750" s="402" t="n">
        <v>87.12</v>
      </c>
      <c r="L3750" s="401" t="s">
        <v>6405</v>
      </c>
    </row>
    <row r="3751" customFormat="false" ht="13.5" hidden="false" customHeight="false" outlineLevel="0" collapsed="false">
      <c r="A3751" s="401" t="s">
        <v>9883</v>
      </c>
      <c r="B3751" s="401" t="s">
        <v>9884</v>
      </c>
      <c r="C3751" s="401" t="s">
        <v>9222</v>
      </c>
      <c r="D3751" s="401" t="s">
        <v>10147</v>
      </c>
      <c r="E3751" s="402"/>
      <c r="F3751" s="401"/>
      <c r="G3751" s="401" t="n">
        <v>89528</v>
      </c>
      <c r="H3751" s="401" t="s">
        <v>10264</v>
      </c>
      <c r="I3751" s="401" t="s">
        <v>45</v>
      </c>
      <c r="J3751" s="401" t="s">
        <v>6476</v>
      </c>
      <c r="K3751" s="402" t="n">
        <v>4.26</v>
      </c>
      <c r="L3751" s="401" t="s">
        <v>6405</v>
      </c>
    </row>
    <row r="3752" customFormat="false" ht="13.5" hidden="false" customHeight="false" outlineLevel="0" collapsed="false">
      <c r="A3752" s="401" t="s">
        <v>9883</v>
      </c>
      <c r="B3752" s="401" t="s">
        <v>9884</v>
      </c>
      <c r="C3752" s="401" t="s">
        <v>9222</v>
      </c>
      <c r="D3752" s="401" t="s">
        <v>10147</v>
      </c>
      <c r="E3752" s="402"/>
      <c r="F3752" s="401"/>
      <c r="G3752" s="401" t="n">
        <v>89529</v>
      </c>
      <c r="H3752" s="401" t="s">
        <v>10265</v>
      </c>
      <c r="I3752" s="401" t="s">
        <v>45</v>
      </c>
      <c r="J3752" s="401" t="s">
        <v>6476</v>
      </c>
      <c r="K3752" s="402" t="n">
        <v>58.15</v>
      </c>
      <c r="L3752" s="401" t="s">
        <v>6405</v>
      </c>
    </row>
    <row r="3753" customFormat="false" ht="13.5" hidden="false" customHeight="false" outlineLevel="0" collapsed="false">
      <c r="A3753" s="401" t="s">
        <v>9883</v>
      </c>
      <c r="B3753" s="401" t="s">
        <v>9884</v>
      </c>
      <c r="C3753" s="401" t="s">
        <v>9222</v>
      </c>
      <c r="D3753" s="401" t="s">
        <v>10147</v>
      </c>
      <c r="E3753" s="402"/>
      <c r="F3753" s="401"/>
      <c r="G3753" s="401" t="n">
        <v>89530</v>
      </c>
      <c r="H3753" s="401" t="s">
        <v>10266</v>
      </c>
      <c r="I3753" s="401" t="s">
        <v>45</v>
      </c>
      <c r="J3753" s="401" t="s">
        <v>6476</v>
      </c>
      <c r="K3753" s="402" t="n">
        <v>16.32</v>
      </c>
      <c r="L3753" s="401" t="s">
        <v>6405</v>
      </c>
    </row>
    <row r="3754" customFormat="false" ht="13.5" hidden="false" customHeight="false" outlineLevel="0" collapsed="false">
      <c r="A3754" s="401" t="s">
        <v>9883</v>
      </c>
      <c r="B3754" s="401" t="s">
        <v>9884</v>
      </c>
      <c r="C3754" s="401" t="s">
        <v>9222</v>
      </c>
      <c r="D3754" s="401" t="s">
        <v>10147</v>
      </c>
      <c r="E3754" s="402"/>
      <c r="F3754" s="401"/>
      <c r="G3754" s="401" t="n">
        <v>89531</v>
      </c>
      <c r="H3754" s="401" t="s">
        <v>10267</v>
      </c>
      <c r="I3754" s="401" t="s">
        <v>45</v>
      </c>
      <c r="J3754" s="401" t="s">
        <v>6476</v>
      </c>
      <c r="K3754" s="402" t="n">
        <v>42.74</v>
      </c>
      <c r="L3754" s="401" t="s">
        <v>6405</v>
      </c>
    </row>
    <row r="3755" customFormat="false" ht="13.5" hidden="false" customHeight="false" outlineLevel="0" collapsed="false">
      <c r="A3755" s="401" t="s">
        <v>9883</v>
      </c>
      <c r="B3755" s="401" t="s">
        <v>9884</v>
      </c>
      <c r="C3755" s="401" t="s">
        <v>9222</v>
      </c>
      <c r="D3755" s="401" t="s">
        <v>10147</v>
      </c>
      <c r="E3755" s="402"/>
      <c r="F3755" s="401"/>
      <c r="G3755" s="401" t="n">
        <v>89532</v>
      </c>
      <c r="H3755" s="401" t="s">
        <v>10268</v>
      </c>
      <c r="I3755" s="401" t="s">
        <v>45</v>
      </c>
      <c r="J3755" s="401" t="s">
        <v>6476</v>
      </c>
      <c r="K3755" s="402" t="n">
        <v>8.42</v>
      </c>
      <c r="L3755" s="401" t="s">
        <v>6405</v>
      </c>
    </row>
    <row r="3756" customFormat="false" ht="13.5" hidden="false" customHeight="false" outlineLevel="0" collapsed="false">
      <c r="A3756" s="401" t="s">
        <v>9883</v>
      </c>
      <c r="B3756" s="401" t="s">
        <v>9884</v>
      </c>
      <c r="C3756" s="401" t="s">
        <v>9222</v>
      </c>
      <c r="D3756" s="401" t="s">
        <v>10147</v>
      </c>
      <c r="E3756" s="402"/>
      <c r="F3756" s="401"/>
      <c r="G3756" s="401" t="n">
        <v>89535</v>
      </c>
      <c r="H3756" s="401" t="s">
        <v>10269</v>
      </c>
      <c r="I3756" s="401" t="s">
        <v>45</v>
      </c>
      <c r="J3756" s="401" t="s">
        <v>6476</v>
      </c>
      <c r="K3756" s="402" t="n">
        <v>66.34</v>
      </c>
      <c r="L3756" s="401" t="s">
        <v>6405</v>
      </c>
    </row>
    <row r="3757" customFormat="false" ht="13.5" hidden="false" customHeight="false" outlineLevel="0" collapsed="false">
      <c r="A3757" s="401" t="s">
        <v>9883</v>
      </c>
      <c r="B3757" s="401" t="s">
        <v>9884</v>
      </c>
      <c r="C3757" s="401" t="s">
        <v>9222</v>
      </c>
      <c r="D3757" s="401" t="s">
        <v>10147</v>
      </c>
      <c r="E3757" s="402"/>
      <c r="F3757" s="401"/>
      <c r="G3757" s="401" t="n">
        <v>89536</v>
      </c>
      <c r="H3757" s="401" t="s">
        <v>10270</v>
      </c>
      <c r="I3757" s="401" t="s">
        <v>45</v>
      </c>
      <c r="J3757" s="401" t="s">
        <v>6476</v>
      </c>
      <c r="K3757" s="402" t="n">
        <v>14.65</v>
      </c>
      <c r="L3757" s="401" t="s">
        <v>6405</v>
      </c>
    </row>
    <row r="3758" customFormat="false" ht="13.5" hidden="false" customHeight="false" outlineLevel="0" collapsed="false">
      <c r="A3758" s="401" t="s">
        <v>9883</v>
      </c>
      <c r="B3758" s="401" t="s">
        <v>9884</v>
      </c>
      <c r="C3758" s="401" t="s">
        <v>9222</v>
      </c>
      <c r="D3758" s="401" t="s">
        <v>10147</v>
      </c>
      <c r="E3758" s="402"/>
      <c r="F3758" s="401"/>
      <c r="G3758" s="401" t="n">
        <v>89539</v>
      </c>
      <c r="H3758" s="401" t="s">
        <v>10271</v>
      </c>
      <c r="I3758" s="401" t="s">
        <v>45</v>
      </c>
      <c r="J3758" s="401" t="s">
        <v>6476</v>
      </c>
      <c r="K3758" s="402" t="n">
        <v>45.3</v>
      </c>
      <c r="L3758" s="401" t="s">
        <v>6405</v>
      </c>
    </row>
    <row r="3759" customFormat="false" ht="13.5" hidden="false" customHeight="false" outlineLevel="0" collapsed="false">
      <c r="A3759" s="401" t="s">
        <v>9883</v>
      </c>
      <c r="B3759" s="401" t="s">
        <v>9884</v>
      </c>
      <c r="C3759" s="401" t="s">
        <v>9222</v>
      </c>
      <c r="D3759" s="401" t="s">
        <v>10147</v>
      </c>
      <c r="E3759" s="402"/>
      <c r="F3759" s="401"/>
      <c r="G3759" s="401" t="n">
        <v>89540</v>
      </c>
      <c r="H3759" s="401" t="s">
        <v>10272</v>
      </c>
      <c r="I3759" s="401" t="s">
        <v>45</v>
      </c>
      <c r="J3759" s="401" t="s">
        <v>6476</v>
      </c>
      <c r="K3759" s="402" t="n">
        <v>12.09</v>
      </c>
      <c r="L3759" s="401" t="s">
        <v>6405</v>
      </c>
    </row>
    <row r="3760" customFormat="false" ht="13.5" hidden="false" customHeight="false" outlineLevel="0" collapsed="false">
      <c r="A3760" s="401" t="s">
        <v>9883</v>
      </c>
      <c r="B3760" s="401" t="s">
        <v>9884</v>
      </c>
      <c r="C3760" s="401" t="s">
        <v>9222</v>
      </c>
      <c r="D3760" s="401" t="s">
        <v>10147</v>
      </c>
      <c r="E3760" s="402"/>
      <c r="F3760" s="401"/>
      <c r="G3760" s="401" t="n">
        <v>89541</v>
      </c>
      <c r="H3760" s="401" t="s">
        <v>10273</v>
      </c>
      <c r="I3760" s="401" t="s">
        <v>45</v>
      </c>
      <c r="J3760" s="401" t="s">
        <v>6476</v>
      </c>
      <c r="K3760" s="402" t="n">
        <v>6.59</v>
      </c>
      <c r="L3760" s="401" t="s">
        <v>6405</v>
      </c>
    </row>
    <row r="3761" customFormat="false" ht="13.5" hidden="false" customHeight="false" outlineLevel="0" collapsed="false">
      <c r="A3761" s="401" t="s">
        <v>9883</v>
      </c>
      <c r="B3761" s="401" t="s">
        <v>9884</v>
      </c>
      <c r="C3761" s="401" t="s">
        <v>9222</v>
      </c>
      <c r="D3761" s="401" t="s">
        <v>10147</v>
      </c>
      <c r="E3761" s="402"/>
      <c r="F3761" s="401"/>
      <c r="G3761" s="401" t="n">
        <v>89542</v>
      </c>
      <c r="H3761" s="401" t="s">
        <v>10274</v>
      </c>
      <c r="I3761" s="401" t="s">
        <v>45</v>
      </c>
      <c r="J3761" s="401" t="s">
        <v>6476</v>
      </c>
      <c r="K3761" s="402" t="n">
        <v>35.37</v>
      </c>
      <c r="L3761" s="401" t="s">
        <v>6405</v>
      </c>
    </row>
    <row r="3762" customFormat="false" ht="13.5" hidden="false" customHeight="false" outlineLevel="0" collapsed="false">
      <c r="A3762" s="401" t="s">
        <v>9883</v>
      </c>
      <c r="B3762" s="401" t="s">
        <v>9884</v>
      </c>
      <c r="C3762" s="401" t="s">
        <v>9222</v>
      </c>
      <c r="D3762" s="401" t="s">
        <v>10147</v>
      </c>
      <c r="E3762" s="402"/>
      <c r="F3762" s="401"/>
      <c r="G3762" s="401" t="n">
        <v>89544</v>
      </c>
      <c r="H3762" s="401" t="s">
        <v>10275</v>
      </c>
      <c r="I3762" s="401" t="s">
        <v>45</v>
      </c>
      <c r="J3762" s="401" t="s">
        <v>6476</v>
      </c>
      <c r="K3762" s="402" t="n">
        <v>9.48</v>
      </c>
      <c r="L3762" s="401" t="s">
        <v>6405</v>
      </c>
    </row>
    <row r="3763" customFormat="false" ht="13.5" hidden="false" customHeight="false" outlineLevel="0" collapsed="false">
      <c r="A3763" s="401" t="s">
        <v>9883</v>
      </c>
      <c r="B3763" s="401" t="s">
        <v>9884</v>
      </c>
      <c r="C3763" s="401" t="s">
        <v>9222</v>
      </c>
      <c r="D3763" s="401" t="s">
        <v>10147</v>
      </c>
      <c r="E3763" s="402"/>
      <c r="F3763" s="401"/>
      <c r="G3763" s="401" t="n">
        <v>89545</v>
      </c>
      <c r="H3763" s="401" t="s">
        <v>10276</v>
      </c>
      <c r="I3763" s="401" t="s">
        <v>45</v>
      </c>
      <c r="J3763" s="401" t="s">
        <v>6476</v>
      </c>
      <c r="K3763" s="402" t="n">
        <v>15.88</v>
      </c>
      <c r="L3763" s="401" t="s">
        <v>6405</v>
      </c>
    </row>
    <row r="3764" customFormat="false" ht="13.5" hidden="false" customHeight="false" outlineLevel="0" collapsed="false">
      <c r="A3764" s="401" t="s">
        <v>9883</v>
      </c>
      <c r="B3764" s="401" t="s">
        <v>9884</v>
      </c>
      <c r="C3764" s="401" t="s">
        <v>9222</v>
      </c>
      <c r="D3764" s="401" t="s">
        <v>10147</v>
      </c>
      <c r="E3764" s="402"/>
      <c r="F3764" s="401"/>
      <c r="G3764" s="401" t="n">
        <v>89546</v>
      </c>
      <c r="H3764" s="401" t="s">
        <v>10277</v>
      </c>
      <c r="I3764" s="401" t="s">
        <v>45</v>
      </c>
      <c r="J3764" s="401" t="s">
        <v>6476</v>
      </c>
      <c r="K3764" s="402" t="n">
        <v>13.24</v>
      </c>
      <c r="L3764" s="401" t="s">
        <v>6405</v>
      </c>
    </row>
    <row r="3765" customFormat="false" ht="13.5" hidden="false" customHeight="false" outlineLevel="0" collapsed="false">
      <c r="A3765" s="401" t="s">
        <v>9883</v>
      </c>
      <c r="B3765" s="401" t="s">
        <v>9884</v>
      </c>
      <c r="C3765" s="401" t="s">
        <v>9222</v>
      </c>
      <c r="D3765" s="401" t="s">
        <v>10147</v>
      </c>
      <c r="E3765" s="402"/>
      <c r="F3765" s="401"/>
      <c r="G3765" s="401" t="n">
        <v>89547</v>
      </c>
      <c r="H3765" s="401" t="s">
        <v>10278</v>
      </c>
      <c r="I3765" s="401" t="s">
        <v>45</v>
      </c>
      <c r="J3765" s="401" t="s">
        <v>6476</v>
      </c>
      <c r="K3765" s="402" t="n">
        <v>23.58</v>
      </c>
      <c r="L3765" s="401" t="s">
        <v>6405</v>
      </c>
    </row>
    <row r="3766" customFormat="false" ht="13.5" hidden="false" customHeight="false" outlineLevel="0" collapsed="false">
      <c r="A3766" s="401" t="s">
        <v>9883</v>
      </c>
      <c r="B3766" s="401" t="s">
        <v>9884</v>
      </c>
      <c r="C3766" s="401" t="s">
        <v>9222</v>
      </c>
      <c r="D3766" s="401" t="s">
        <v>10147</v>
      </c>
      <c r="E3766" s="402"/>
      <c r="F3766" s="401"/>
      <c r="G3766" s="401" t="n">
        <v>89548</v>
      </c>
      <c r="H3766" s="401" t="s">
        <v>10279</v>
      </c>
      <c r="I3766" s="401" t="s">
        <v>45</v>
      </c>
      <c r="J3766" s="401" t="s">
        <v>6476</v>
      </c>
      <c r="K3766" s="402" t="n">
        <v>26.12</v>
      </c>
      <c r="L3766" s="401" t="s">
        <v>6405</v>
      </c>
    </row>
    <row r="3767" customFormat="false" ht="13.5" hidden="false" customHeight="false" outlineLevel="0" collapsed="false">
      <c r="A3767" s="401" t="s">
        <v>9883</v>
      </c>
      <c r="B3767" s="401" t="s">
        <v>9884</v>
      </c>
      <c r="C3767" s="401" t="s">
        <v>9222</v>
      </c>
      <c r="D3767" s="401" t="s">
        <v>10147</v>
      </c>
      <c r="E3767" s="402"/>
      <c r="F3767" s="401"/>
      <c r="G3767" s="401" t="n">
        <v>89549</v>
      </c>
      <c r="H3767" s="401" t="s">
        <v>10280</v>
      </c>
      <c r="I3767" s="401" t="s">
        <v>45</v>
      </c>
      <c r="J3767" s="401" t="s">
        <v>6476</v>
      </c>
      <c r="K3767" s="402" t="n">
        <v>17.84</v>
      </c>
      <c r="L3767" s="401" t="s">
        <v>6405</v>
      </c>
    </row>
    <row r="3768" customFormat="false" ht="13.5" hidden="false" customHeight="false" outlineLevel="0" collapsed="false">
      <c r="A3768" s="401" t="s">
        <v>9883</v>
      </c>
      <c r="B3768" s="401" t="s">
        <v>9884</v>
      </c>
      <c r="C3768" s="401" t="s">
        <v>9222</v>
      </c>
      <c r="D3768" s="401" t="s">
        <v>10147</v>
      </c>
      <c r="E3768" s="402"/>
      <c r="F3768" s="401"/>
      <c r="G3768" s="401" t="n">
        <v>89550</v>
      </c>
      <c r="H3768" s="401" t="s">
        <v>10281</v>
      </c>
      <c r="I3768" s="401" t="s">
        <v>45</v>
      </c>
      <c r="J3768" s="401" t="s">
        <v>6476</v>
      </c>
      <c r="K3768" s="402" t="n">
        <v>44.86</v>
      </c>
      <c r="L3768" s="401" t="s">
        <v>6405</v>
      </c>
    </row>
    <row r="3769" customFormat="false" ht="13.5" hidden="false" customHeight="false" outlineLevel="0" collapsed="false">
      <c r="A3769" s="401" t="s">
        <v>9883</v>
      </c>
      <c r="B3769" s="401" t="s">
        <v>9884</v>
      </c>
      <c r="C3769" s="401" t="s">
        <v>9222</v>
      </c>
      <c r="D3769" s="401" t="s">
        <v>10147</v>
      </c>
      <c r="E3769" s="402"/>
      <c r="F3769" s="401"/>
      <c r="G3769" s="401" t="n">
        <v>89551</v>
      </c>
      <c r="H3769" s="401" t="s">
        <v>10282</v>
      </c>
      <c r="I3769" s="401" t="s">
        <v>45</v>
      </c>
      <c r="J3769" s="401" t="s">
        <v>6476</v>
      </c>
      <c r="K3769" s="402" t="n">
        <v>10.54</v>
      </c>
      <c r="L3769" s="401" t="s">
        <v>6405</v>
      </c>
    </row>
    <row r="3770" customFormat="false" ht="13.5" hidden="false" customHeight="false" outlineLevel="0" collapsed="false">
      <c r="A3770" s="401" t="s">
        <v>9883</v>
      </c>
      <c r="B3770" s="401" t="s">
        <v>9884</v>
      </c>
      <c r="C3770" s="401" t="s">
        <v>9222</v>
      </c>
      <c r="D3770" s="401" t="s">
        <v>10147</v>
      </c>
      <c r="E3770" s="402"/>
      <c r="F3770" s="401"/>
      <c r="G3770" s="401" t="n">
        <v>89552</v>
      </c>
      <c r="H3770" s="401" t="s">
        <v>10283</v>
      </c>
      <c r="I3770" s="401" t="s">
        <v>45</v>
      </c>
      <c r="J3770" s="401" t="s">
        <v>6476</v>
      </c>
      <c r="K3770" s="402" t="n">
        <v>22.82</v>
      </c>
      <c r="L3770" s="401" t="s">
        <v>6405</v>
      </c>
    </row>
    <row r="3771" customFormat="false" ht="13.5" hidden="false" customHeight="false" outlineLevel="0" collapsed="false">
      <c r="A3771" s="401" t="s">
        <v>9883</v>
      </c>
      <c r="B3771" s="401" t="s">
        <v>9884</v>
      </c>
      <c r="C3771" s="401" t="s">
        <v>9222</v>
      </c>
      <c r="D3771" s="401" t="s">
        <v>10147</v>
      </c>
      <c r="E3771" s="402"/>
      <c r="F3771" s="401"/>
      <c r="G3771" s="401" t="n">
        <v>89553</v>
      </c>
      <c r="H3771" s="401" t="s">
        <v>10284</v>
      </c>
      <c r="I3771" s="401" t="s">
        <v>45</v>
      </c>
      <c r="J3771" s="401" t="s">
        <v>6476</v>
      </c>
      <c r="K3771" s="402" t="n">
        <v>6.04</v>
      </c>
      <c r="L3771" s="401" t="s">
        <v>6405</v>
      </c>
    </row>
    <row r="3772" customFormat="false" ht="13.5" hidden="false" customHeight="false" outlineLevel="0" collapsed="false">
      <c r="A3772" s="401" t="s">
        <v>9883</v>
      </c>
      <c r="B3772" s="401" t="s">
        <v>9884</v>
      </c>
      <c r="C3772" s="401" t="s">
        <v>9222</v>
      </c>
      <c r="D3772" s="401" t="s">
        <v>10147</v>
      </c>
      <c r="E3772" s="402"/>
      <c r="F3772" s="401"/>
      <c r="G3772" s="401" t="n">
        <v>89554</v>
      </c>
      <c r="H3772" s="401" t="s">
        <v>10285</v>
      </c>
      <c r="I3772" s="401" t="s">
        <v>45</v>
      </c>
      <c r="J3772" s="401" t="s">
        <v>6476</v>
      </c>
      <c r="K3772" s="402" t="n">
        <v>33.72</v>
      </c>
      <c r="L3772" s="401" t="s">
        <v>6405</v>
      </c>
    </row>
    <row r="3773" customFormat="false" ht="13.5" hidden="false" customHeight="false" outlineLevel="0" collapsed="false">
      <c r="A3773" s="401" t="s">
        <v>9883</v>
      </c>
      <c r="B3773" s="401" t="s">
        <v>9884</v>
      </c>
      <c r="C3773" s="401" t="s">
        <v>9222</v>
      </c>
      <c r="D3773" s="401" t="s">
        <v>10147</v>
      </c>
      <c r="E3773" s="402"/>
      <c r="F3773" s="401"/>
      <c r="G3773" s="401" t="n">
        <v>89555</v>
      </c>
      <c r="H3773" s="401" t="s">
        <v>10286</v>
      </c>
      <c r="I3773" s="401" t="s">
        <v>45</v>
      </c>
      <c r="J3773" s="401" t="s">
        <v>6476</v>
      </c>
      <c r="K3773" s="402" t="n">
        <v>27.78</v>
      </c>
      <c r="L3773" s="401" t="s">
        <v>6405</v>
      </c>
    </row>
    <row r="3774" customFormat="false" ht="13.5" hidden="false" customHeight="false" outlineLevel="0" collapsed="false">
      <c r="A3774" s="401" t="s">
        <v>9883</v>
      </c>
      <c r="B3774" s="401" t="s">
        <v>9884</v>
      </c>
      <c r="C3774" s="401" t="s">
        <v>9222</v>
      </c>
      <c r="D3774" s="401" t="s">
        <v>10147</v>
      </c>
      <c r="E3774" s="402"/>
      <c r="F3774" s="401"/>
      <c r="G3774" s="401" t="n">
        <v>89556</v>
      </c>
      <c r="H3774" s="401" t="s">
        <v>10287</v>
      </c>
      <c r="I3774" s="401" t="s">
        <v>45</v>
      </c>
      <c r="J3774" s="401" t="s">
        <v>6476</v>
      </c>
      <c r="K3774" s="402" t="n">
        <v>46.99</v>
      </c>
      <c r="L3774" s="401" t="s">
        <v>6405</v>
      </c>
    </row>
    <row r="3775" customFormat="false" ht="13.5" hidden="false" customHeight="false" outlineLevel="0" collapsed="false">
      <c r="A3775" s="401" t="s">
        <v>9883</v>
      </c>
      <c r="B3775" s="401" t="s">
        <v>9884</v>
      </c>
      <c r="C3775" s="401" t="s">
        <v>9222</v>
      </c>
      <c r="D3775" s="401" t="s">
        <v>10147</v>
      </c>
      <c r="E3775" s="402"/>
      <c r="F3775" s="401"/>
      <c r="G3775" s="401" t="n">
        <v>89557</v>
      </c>
      <c r="H3775" s="401" t="s">
        <v>10288</v>
      </c>
      <c r="I3775" s="401" t="s">
        <v>45</v>
      </c>
      <c r="J3775" s="401" t="s">
        <v>6476</v>
      </c>
      <c r="K3775" s="402" t="n">
        <v>36.61</v>
      </c>
      <c r="L3775" s="401" t="s">
        <v>6405</v>
      </c>
    </row>
    <row r="3776" customFormat="false" ht="13.5" hidden="false" customHeight="false" outlineLevel="0" collapsed="false">
      <c r="A3776" s="401" t="s">
        <v>9883</v>
      </c>
      <c r="B3776" s="401" t="s">
        <v>9884</v>
      </c>
      <c r="C3776" s="401" t="s">
        <v>9222</v>
      </c>
      <c r="D3776" s="401" t="s">
        <v>10147</v>
      </c>
      <c r="E3776" s="402"/>
      <c r="F3776" s="401"/>
      <c r="G3776" s="401" t="n">
        <v>89558</v>
      </c>
      <c r="H3776" s="401" t="s">
        <v>10289</v>
      </c>
      <c r="I3776" s="401" t="s">
        <v>45</v>
      </c>
      <c r="J3776" s="401" t="s">
        <v>6476</v>
      </c>
      <c r="K3776" s="402" t="n">
        <v>10.1</v>
      </c>
      <c r="L3776" s="401" t="s">
        <v>6405</v>
      </c>
    </row>
    <row r="3777" customFormat="false" ht="13.5" hidden="false" customHeight="false" outlineLevel="0" collapsed="false">
      <c r="A3777" s="401" t="s">
        <v>9883</v>
      </c>
      <c r="B3777" s="401" t="s">
        <v>9884</v>
      </c>
      <c r="C3777" s="401" t="s">
        <v>9222</v>
      </c>
      <c r="D3777" s="401" t="s">
        <v>10147</v>
      </c>
      <c r="E3777" s="402"/>
      <c r="F3777" s="401"/>
      <c r="G3777" s="401" t="n">
        <v>89559</v>
      </c>
      <c r="H3777" s="401" t="s">
        <v>10290</v>
      </c>
      <c r="I3777" s="401" t="s">
        <v>45</v>
      </c>
      <c r="J3777" s="401" t="s">
        <v>6476</v>
      </c>
      <c r="K3777" s="402" t="n">
        <v>77.62</v>
      </c>
      <c r="L3777" s="401" t="s">
        <v>6405</v>
      </c>
    </row>
    <row r="3778" customFormat="false" ht="13.5" hidden="false" customHeight="false" outlineLevel="0" collapsed="false">
      <c r="A3778" s="401" t="s">
        <v>9883</v>
      </c>
      <c r="B3778" s="401" t="s">
        <v>9884</v>
      </c>
      <c r="C3778" s="401" t="s">
        <v>9222</v>
      </c>
      <c r="D3778" s="401" t="s">
        <v>10147</v>
      </c>
      <c r="E3778" s="402"/>
      <c r="F3778" s="401"/>
      <c r="G3778" s="401" t="n">
        <v>89561</v>
      </c>
      <c r="H3778" s="401" t="s">
        <v>10291</v>
      </c>
      <c r="I3778" s="401" t="s">
        <v>45</v>
      </c>
      <c r="J3778" s="401" t="s">
        <v>6476</v>
      </c>
      <c r="K3778" s="402" t="n">
        <v>13.68</v>
      </c>
      <c r="L3778" s="401" t="s">
        <v>6405</v>
      </c>
    </row>
    <row r="3779" customFormat="false" ht="13.5" hidden="false" customHeight="false" outlineLevel="0" collapsed="false">
      <c r="A3779" s="401" t="s">
        <v>9883</v>
      </c>
      <c r="B3779" s="401" t="s">
        <v>9884</v>
      </c>
      <c r="C3779" s="401" t="s">
        <v>9222</v>
      </c>
      <c r="D3779" s="401" t="s">
        <v>10147</v>
      </c>
      <c r="E3779" s="402"/>
      <c r="F3779" s="401"/>
      <c r="G3779" s="401" t="n">
        <v>89562</v>
      </c>
      <c r="H3779" s="401" t="s">
        <v>10292</v>
      </c>
      <c r="I3779" s="401" t="s">
        <v>45</v>
      </c>
      <c r="J3779" s="401" t="s">
        <v>6476</v>
      </c>
      <c r="K3779" s="402" t="n">
        <v>10.33</v>
      </c>
      <c r="L3779" s="401" t="s">
        <v>6405</v>
      </c>
    </row>
    <row r="3780" customFormat="false" ht="13.5" hidden="false" customHeight="false" outlineLevel="0" collapsed="false">
      <c r="A3780" s="401" t="s">
        <v>9883</v>
      </c>
      <c r="B3780" s="401" t="s">
        <v>9884</v>
      </c>
      <c r="C3780" s="401" t="s">
        <v>9222</v>
      </c>
      <c r="D3780" s="401" t="s">
        <v>10147</v>
      </c>
      <c r="E3780" s="402"/>
      <c r="F3780" s="401"/>
      <c r="G3780" s="401" t="n">
        <v>89563</v>
      </c>
      <c r="H3780" s="401" t="s">
        <v>10293</v>
      </c>
      <c r="I3780" s="401" t="s">
        <v>45</v>
      </c>
      <c r="J3780" s="401" t="s">
        <v>6476</v>
      </c>
      <c r="K3780" s="402" t="n">
        <v>26.71</v>
      </c>
      <c r="L3780" s="401" t="s">
        <v>6405</v>
      </c>
    </row>
    <row r="3781" customFormat="false" ht="13.5" hidden="false" customHeight="false" outlineLevel="0" collapsed="false">
      <c r="A3781" s="401" t="s">
        <v>9883</v>
      </c>
      <c r="B3781" s="401" t="s">
        <v>9884</v>
      </c>
      <c r="C3781" s="401" t="s">
        <v>9222</v>
      </c>
      <c r="D3781" s="401" t="s">
        <v>10147</v>
      </c>
      <c r="E3781" s="402"/>
      <c r="F3781" s="401"/>
      <c r="G3781" s="401" t="n">
        <v>89564</v>
      </c>
      <c r="H3781" s="401" t="s">
        <v>10294</v>
      </c>
      <c r="I3781" s="401" t="s">
        <v>45</v>
      </c>
      <c r="J3781" s="401" t="s">
        <v>6476</v>
      </c>
      <c r="K3781" s="402" t="n">
        <v>19.72</v>
      </c>
      <c r="L3781" s="401" t="s">
        <v>6405</v>
      </c>
    </row>
    <row r="3782" customFormat="false" ht="13.5" hidden="false" customHeight="false" outlineLevel="0" collapsed="false">
      <c r="A3782" s="401" t="s">
        <v>9883</v>
      </c>
      <c r="B3782" s="401" t="s">
        <v>9884</v>
      </c>
      <c r="C3782" s="401" t="s">
        <v>9222</v>
      </c>
      <c r="D3782" s="401" t="s">
        <v>10147</v>
      </c>
      <c r="E3782" s="402"/>
      <c r="F3782" s="401"/>
      <c r="G3782" s="401" t="n">
        <v>89565</v>
      </c>
      <c r="H3782" s="401" t="s">
        <v>10295</v>
      </c>
      <c r="I3782" s="401" t="s">
        <v>45</v>
      </c>
      <c r="J3782" s="401" t="s">
        <v>6476</v>
      </c>
      <c r="K3782" s="402" t="n">
        <v>60.06</v>
      </c>
      <c r="L3782" s="401" t="s">
        <v>6405</v>
      </c>
    </row>
    <row r="3783" customFormat="false" ht="13.5" hidden="false" customHeight="false" outlineLevel="0" collapsed="false">
      <c r="A3783" s="401" t="s">
        <v>9883</v>
      </c>
      <c r="B3783" s="401" t="s">
        <v>9884</v>
      </c>
      <c r="C3783" s="401" t="s">
        <v>9222</v>
      </c>
      <c r="D3783" s="401" t="s">
        <v>10147</v>
      </c>
      <c r="E3783" s="402"/>
      <c r="F3783" s="401"/>
      <c r="G3783" s="401" t="n">
        <v>89566</v>
      </c>
      <c r="H3783" s="401" t="s">
        <v>10296</v>
      </c>
      <c r="I3783" s="401" t="s">
        <v>45</v>
      </c>
      <c r="J3783" s="401" t="s">
        <v>6476</v>
      </c>
      <c r="K3783" s="402" t="n">
        <v>51.91</v>
      </c>
      <c r="L3783" s="401" t="s">
        <v>6405</v>
      </c>
    </row>
    <row r="3784" customFormat="false" ht="13.5" hidden="false" customHeight="false" outlineLevel="0" collapsed="false">
      <c r="A3784" s="401" t="s">
        <v>9883</v>
      </c>
      <c r="B3784" s="401" t="s">
        <v>9884</v>
      </c>
      <c r="C3784" s="401" t="s">
        <v>9222</v>
      </c>
      <c r="D3784" s="401" t="s">
        <v>10147</v>
      </c>
      <c r="E3784" s="402"/>
      <c r="F3784" s="401"/>
      <c r="G3784" s="401" t="n">
        <v>89567</v>
      </c>
      <c r="H3784" s="401" t="s">
        <v>10297</v>
      </c>
      <c r="I3784" s="401" t="s">
        <v>45</v>
      </c>
      <c r="J3784" s="401" t="s">
        <v>6476</v>
      </c>
      <c r="K3784" s="402" t="n">
        <v>90.58</v>
      </c>
      <c r="L3784" s="401" t="s">
        <v>6405</v>
      </c>
    </row>
    <row r="3785" customFormat="false" ht="13.5" hidden="false" customHeight="false" outlineLevel="0" collapsed="false">
      <c r="A3785" s="401" t="s">
        <v>9883</v>
      </c>
      <c r="B3785" s="401" t="s">
        <v>9884</v>
      </c>
      <c r="C3785" s="401" t="s">
        <v>9222</v>
      </c>
      <c r="D3785" s="401" t="s">
        <v>10147</v>
      </c>
      <c r="E3785" s="402"/>
      <c r="F3785" s="401"/>
      <c r="G3785" s="401" t="n">
        <v>89568</v>
      </c>
      <c r="H3785" s="401" t="s">
        <v>10298</v>
      </c>
      <c r="I3785" s="401" t="s">
        <v>45</v>
      </c>
      <c r="J3785" s="401" t="s">
        <v>6476</v>
      </c>
      <c r="K3785" s="402" t="n">
        <v>41.51</v>
      </c>
      <c r="L3785" s="401" t="s">
        <v>6405</v>
      </c>
    </row>
    <row r="3786" customFormat="false" ht="13.5" hidden="false" customHeight="false" outlineLevel="0" collapsed="false">
      <c r="A3786" s="401" t="s">
        <v>9883</v>
      </c>
      <c r="B3786" s="401" t="s">
        <v>9884</v>
      </c>
      <c r="C3786" s="401" t="s">
        <v>9222</v>
      </c>
      <c r="D3786" s="401" t="s">
        <v>10147</v>
      </c>
      <c r="E3786" s="402"/>
      <c r="F3786" s="401"/>
      <c r="G3786" s="401" t="n">
        <v>89569</v>
      </c>
      <c r="H3786" s="401" t="s">
        <v>10299</v>
      </c>
      <c r="I3786" s="401" t="s">
        <v>45</v>
      </c>
      <c r="J3786" s="401" t="s">
        <v>6476</v>
      </c>
      <c r="K3786" s="402" t="n">
        <v>87.14</v>
      </c>
      <c r="L3786" s="401" t="s">
        <v>6405</v>
      </c>
    </row>
    <row r="3787" customFormat="false" ht="13.5" hidden="false" customHeight="false" outlineLevel="0" collapsed="false">
      <c r="A3787" s="401" t="s">
        <v>9883</v>
      </c>
      <c r="B3787" s="401" t="s">
        <v>9884</v>
      </c>
      <c r="C3787" s="401" t="s">
        <v>9222</v>
      </c>
      <c r="D3787" s="401" t="s">
        <v>10147</v>
      </c>
      <c r="E3787" s="402"/>
      <c r="F3787" s="401"/>
      <c r="G3787" s="401" t="n">
        <v>89570</v>
      </c>
      <c r="H3787" s="401" t="s">
        <v>10300</v>
      </c>
      <c r="I3787" s="401" t="s">
        <v>45</v>
      </c>
      <c r="J3787" s="401" t="s">
        <v>6476</v>
      </c>
      <c r="K3787" s="402" t="n">
        <v>13.72</v>
      </c>
      <c r="L3787" s="401" t="s">
        <v>6405</v>
      </c>
    </row>
    <row r="3788" customFormat="false" ht="13.5" hidden="false" customHeight="false" outlineLevel="0" collapsed="false">
      <c r="A3788" s="401" t="s">
        <v>9883</v>
      </c>
      <c r="B3788" s="401" t="s">
        <v>9884</v>
      </c>
      <c r="C3788" s="401" t="s">
        <v>9222</v>
      </c>
      <c r="D3788" s="401" t="s">
        <v>10147</v>
      </c>
      <c r="E3788" s="402"/>
      <c r="F3788" s="401"/>
      <c r="G3788" s="401" t="n">
        <v>89571</v>
      </c>
      <c r="H3788" s="401" t="s">
        <v>10301</v>
      </c>
      <c r="I3788" s="401" t="s">
        <v>45</v>
      </c>
      <c r="J3788" s="401" t="s">
        <v>6476</v>
      </c>
      <c r="K3788" s="402" t="n">
        <v>89.65</v>
      </c>
      <c r="L3788" s="401" t="s">
        <v>6405</v>
      </c>
    </row>
    <row r="3789" customFormat="false" ht="13.5" hidden="false" customHeight="false" outlineLevel="0" collapsed="false">
      <c r="A3789" s="401" t="s">
        <v>9883</v>
      </c>
      <c r="B3789" s="401" t="s">
        <v>9884</v>
      </c>
      <c r="C3789" s="401" t="s">
        <v>9222</v>
      </c>
      <c r="D3789" s="401" t="s">
        <v>10147</v>
      </c>
      <c r="E3789" s="402"/>
      <c r="F3789" s="401"/>
      <c r="G3789" s="401" t="n">
        <v>89572</v>
      </c>
      <c r="H3789" s="401" t="s">
        <v>10302</v>
      </c>
      <c r="I3789" s="401" t="s">
        <v>45</v>
      </c>
      <c r="J3789" s="401" t="s">
        <v>6476</v>
      </c>
      <c r="K3789" s="402" t="n">
        <v>9.05</v>
      </c>
      <c r="L3789" s="401" t="s">
        <v>6405</v>
      </c>
    </row>
    <row r="3790" customFormat="false" ht="13.5" hidden="false" customHeight="false" outlineLevel="0" collapsed="false">
      <c r="A3790" s="401" t="s">
        <v>9883</v>
      </c>
      <c r="B3790" s="401" t="s">
        <v>9884</v>
      </c>
      <c r="C3790" s="401" t="s">
        <v>9222</v>
      </c>
      <c r="D3790" s="401" t="s">
        <v>10147</v>
      </c>
      <c r="E3790" s="402"/>
      <c r="F3790" s="401"/>
      <c r="G3790" s="401" t="n">
        <v>89573</v>
      </c>
      <c r="H3790" s="401" t="s">
        <v>10303</v>
      </c>
      <c r="I3790" s="401" t="s">
        <v>45</v>
      </c>
      <c r="J3790" s="401" t="s">
        <v>6476</v>
      </c>
      <c r="K3790" s="402" t="n">
        <v>77.47</v>
      </c>
      <c r="L3790" s="401" t="s">
        <v>6405</v>
      </c>
    </row>
    <row r="3791" customFormat="false" ht="13.5" hidden="false" customHeight="false" outlineLevel="0" collapsed="false">
      <c r="A3791" s="401" t="s">
        <v>9883</v>
      </c>
      <c r="B3791" s="401" t="s">
        <v>9884</v>
      </c>
      <c r="C3791" s="401" t="s">
        <v>9222</v>
      </c>
      <c r="D3791" s="401" t="s">
        <v>10147</v>
      </c>
      <c r="E3791" s="402"/>
      <c r="F3791" s="401"/>
      <c r="G3791" s="401" t="n">
        <v>89574</v>
      </c>
      <c r="H3791" s="401" t="s">
        <v>10304</v>
      </c>
      <c r="I3791" s="401" t="s">
        <v>45</v>
      </c>
      <c r="J3791" s="401" t="s">
        <v>6476</v>
      </c>
      <c r="K3791" s="402" t="n">
        <v>155.58</v>
      </c>
      <c r="L3791" s="401" t="s">
        <v>6405</v>
      </c>
    </row>
    <row r="3792" customFormat="false" ht="13.5" hidden="false" customHeight="false" outlineLevel="0" collapsed="false">
      <c r="A3792" s="401" t="s">
        <v>9883</v>
      </c>
      <c r="B3792" s="401" t="s">
        <v>9884</v>
      </c>
      <c r="C3792" s="401" t="s">
        <v>9222</v>
      </c>
      <c r="D3792" s="401" t="s">
        <v>10147</v>
      </c>
      <c r="E3792" s="402"/>
      <c r="F3792" s="401"/>
      <c r="G3792" s="401" t="n">
        <v>89575</v>
      </c>
      <c r="H3792" s="401" t="s">
        <v>10305</v>
      </c>
      <c r="I3792" s="401" t="s">
        <v>45</v>
      </c>
      <c r="J3792" s="401" t="s">
        <v>6476</v>
      </c>
      <c r="K3792" s="402" t="n">
        <v>12.62</v>
      </c>
      <c r="L3792" s="401" t="s">
        <v>6405</v>
      </c>
    </row>
    <row r="3793" customFormat="false" ht="13.5" hidden="false" customHeight="false" outlineLevel="0" collapsed="false">
      <c r="A3793" s="401" t="s">
        <v>9883</v>
      </c>
      <c r="B3793" s="401" t="s">
        <v>9884</v>
      </c>
      <c r="C3793" s="401" t="s">
        <v>9222</v>
      </c>
      <c r="D3793" s="401" t="s">
        <v>10147</v>
      </c>
      <c r="E3793" s="402"/>
      <c r="F3793" s="401"/>
      <c r="G3793" s="401" t="n">
        <v>89577</v>
      </c>
      <c r="H3793" s="401" t="s">
        <v>10306</v>
      </c>
      <c r="I3793" s="401" t="s">
        <v>45</v>
      </c>
      <c r="J3793" s="401" t="s">
        <v>6476</v>
      </c>
      <c r="K3793" s="402" t="n">
        <v>42.2</v>
      </c>
      <c r="L3793" s="401" t="s">
        <v>6405</v>
      </c>
    </row>
    <row r="3794" customFormat="false" ht="13.5" hidden="false" customHeight="false" outlineLevel="0" collapsed="false">
      <c r="A3794" s="401" t="s">
        <v>9883</v>
      </c>
      <c r="B3794" s="401" t="s">
        <v>9884</v>
      </c>
      <c r="C3794" s="401" t="s">
        <v>9222</v>
      </c>
      <c r="D3794" s="401" t="s">
        <v>10147</v>
      </c>
      <c r="E3794" s="402"/>
      <c r="F3794" s="401"/>
      <c r="G3794" s="401" t="n">
        <v>89579</v>
      </c>
      <c r="H3794" s="401" t="s">
        <v>10307</v>
      </c>
      <c r="I3794" s="401" t="s">
        <v>45</v>
      </c>
      <c r="J3794" s="401" t="s">
        <v>6476</v>
      </c>
      <c r="K3794" s="402" t="n">
        <v>11.22</v>
      </c>
      <c r="L3794" s="401" t="s">
        <v>6405</v>
      </c>
    </row>
    <row r="3795" customFormat="false" ht="13.5" hidden="false" customHeight="false" outlineLevel="0" collapsed="false">
      <c r="A3795" s="401" t="s">
        <v>9883</v>
      </c>
      <c r="B3795" s="401" t="s">
        <v>9884</v>
      </c>
      <c r="C3795" s="401" t="s">
        <v>9222</v>
      </c>
      <c r="D3795" s="401" t="s">
        <v>10147</v>
      </c>
      <c r="E3795" s="402"/>
      <c r="F3795" s="401"/>
      <c r="G3795" s="401" t="n">
        <v>89581</v>
      </c>
      <c r="H3795" s="401" t="s">
        <v>10308</v>
      </c>
      <c r="I3795" s="401" t="s">
        <v>45</v>
      </c>
      <c r="J3795" s="401" t="s">
        <v>6476</v>
      </c>
      <c r="K3795" s="402" t="n">
        <v>38.32</v>
      </c>
      <c r="L3795" s="401" t="s">
        <v>6405</v>
      </c>
    </row>
    <row r="3796" customFormat="false" ht="13.5" hidden="false" customHeight="false" outlineLevel="0" collapsed="false">
      <c r="A3796" s="401" t="s">
        <v>9883</v>
      </c>
      <c r="B3796" s="401" t="s">
        <v>9884</v>
      </c>
      <c r="C3796" s="401" t="s">
        <v>9222</v>
      </c>
      <c r="D3796" s="401" t="s">
        <v>10147</v>
      </c>
      <c r="E3796" s="402"/>
      <c r="F3796" s="401"/>
      <c r="G3796" s="401" t="n">
        <v>89582</v>
      </c>
      <c r="H3796" s="401" t="s">
        <v>10309</v>
      </c>
      <c r="I3796" s="401" t="s">
        <v>45</v>
      </c>
      <c r="J3796" s="401" t="s">
        <v>6476</v>
      </c>
      <c r="K3796" s="402" t="n">
        <v>34.55</v>
      </c>
      <c r="L3796" s="401" t="s">
        <v>6405</v>
      </c>
    </row>
    <row r="3797" customFormat="false" ht="13.5" hidden="false" customHeight="false" outlineLevel="0" collapsed="false">
      <c r="A3797" s="401" t="s">
        <v>9883</v>
      </c>
      <c r="B3797" s="401" t="s">
        <v>9884</v>
      </c>
      <c r="C3797" s="401" t="s">
        <v>9222</v>
      </c>
      <c r="D3797" s="401" t="s">
        <v>10147</v>
      </c>
      <c r="E3797" s="402"/>
      <c r="F3797" s="401"/>
      <c r="G3797" s="401" t="n">
        <v>89583</v>
      </c>
      <c r="H3797" s="401" t="s">
        <v>10310</v>
      </c>
      <c r="I3797" s="401" t="s">
        <v>45</v>
      </c>
      <c r="J3797" s="401" t="s">
        <v>6476</v>
      </c>
      <c r="K3797" s="402" t="n">
        <v>48.31</v>
      </c>
      <c r="L3797" s="401" t="s">
        <v>6405</v>
      </c>
    </row>
    <row r="3798" customFormat="false" ht="13.5" hidden="false" customHeight="false" outlineLevel="0" collapsed="false">
      <c r="A3798" s="401" t="s">
        <v>9883</v>
      </c>
      <c r="B3798" s="401" t="s">
        <v>9884</v>
      </c>
      <c r="C3798" s="401" t="s">
        <v>9222</v>
      </c>
      <c r="D3798" s="401" t="s">
        <v>10147</v>
      </c>
      <c r="E3798" s="402"/>
      <c r="F3798" s="401"/>
      <c r="G3798" s="401" t="n">
        <v>89584</v>
      </c>
      <c r="H3798" s="401" t="s">
        <v>10311</v>
      </c>
      <c r="I3798" s="401" t="s">
        <v>45</v>
      </c>
      <c r="J3798" s="401" t="s">
        <v>6476</v>
      </c>
      <c r="K3798" s="402" t="n">
        <v>58.52</v>
      </c>
      <c r="L3798" s="401" t="s">
        <v>6405</v>
      </c>
    </row>
    <row r="3799" customFormat="false" ht="13.5" hidden="false" customHeight="false" outlineLevel="0" collapsed="false">
      <c r="A3799" s="401" t="s">
        <v>9883</v>
      </c>
      <c r="B3799" s="401" t="s">
        <v>9884</v>
      </c>
      <c r="C3799" s="401" t="s">
        <v>9222</v>
      </c>
      <c r="D3799" s="401" t="s">
        <v>10147</v>
      </c>
      <c r="E3799" s="402"/>
      <c r="F3799" s="401"/>
      <c r="G3799" s="401" t="n">
        <v>89585</v>
      </c>
      <c r="H3799" s="401" t="s">
        <v>10312</v>
      </c>
      <c r="I3799" s="401" t="s">
        <v>45</v>
      </c>
      <c r="J3799" s="401" t="s">
        <v>6476</v>
      </c>
      <c r="K3799" s="402" t="n">
        <v>49.33</v>
      </c>
      <c r="L3799" s="401" t="s">
        <v>6405</v>
      </c>
    </row>
    <row r="3800" customFormat="false" ht="13.5" hidden="false" customHeight="false" outlineLevel="0" collapsed="false">
      <c r="A3800" s="401" t="s">
        <v>9883</v>
      </c>
      <c r="B3800" s="401" t="s">
        <v>9884</v>
      </c>
      <c r="C3800" s="401" t="s">
        <v>9222</v>
      </c>
      <c r="D3800" s="401" t="s">
        <v>10147</v>
      </c>
      <c r="E3800" s="402"/>
      <c r="F3800" s="401"/>
      <c r="G3800" s="401" t="n">
        <v>89587</v>
      </c>
      <c r="H3800" s="401" t="s">
        <v>10313</v>
      </c>
      <c r="I3800" s="401" t="s">
        <v>45</v>
      </c>
      <c r="J3800" s="401" t="s">
        <v>6476</v>
      </c>
      <c r="K3800" s="402" t="n">
        <v>72.93</v>
      </c>
      <c r="L3800" s="401" t="s">
        <v>6405</v>
      </c>
    </row>
    <row r="3801" customFormat="false" ht="13.5" hidden="false" customHeight="false" outlineLevel="0" collapsed="false">
      <c r="A3801" s="401" t="s">
        <v>9883</v>
      </c>
      <c r="B3801" s="401" t="s">
        <v>9884</v>
      </c>
      <c r="C3801" s="401" t="s">
        <v>9222</v>
      </c>
      <c r="D3801" s="401" t="s">
        <v>10147</v>
      </c>
      <c r="E3801" s="402"/>
      <c r="F3801" s="401"/>
      <c r="G3801" s="401" t="n">
        <v>89589</v>
      </c>
      <c r="H3801" s="401" t="s">
        <v>10314</v>
      </c>
      <c r="I3801" s="401" t="s">
        <v>45</v>
      </c>
      <c r="J3801" s="401" t="s">
        <v>6476</v>
      </c>
      <c r="K3801" s="402" t="n">
        <v>51.89</v>
      </c>
      <c r="L3801" s="401" t="s">
        <v>6405</v>
      </c>
    </row>
    <row r="3802" customFormat="false" ht="13.5" hidden="false" customHeight="false" outlineLevel="0" collapsed="false">
      <c r="A3802" s="401" t="s">
        <v>9883</v>
      </c>
      <c r="B3802" s="401" t="s">
        <v>9884</v>
      </c>
      <c r="C3802" s="401" t="s">
        <v>9222</v>
      </c>
      <c r="D3802" s="401" t="s">
        <v>10147</v>
      </c>
      <c r="E3802" s="402"/>
      <c r="F3802" s="401"/>
      <c r="G3802" s="401" t="n">
        <v>89590</v>
      </c>
      <c r="H3802" s="401" t="s">
        <v>10315</v>
      </c>
      <c r="I3802" s="401" t="s">
        <v>45</v>
      </c>
      <c r="J3802" s="401" t="s">
        <v>6476</v>
      </c>
      <c r="K3802" s="402" t="n">
        <v>169.67</v>
      </c>
      <c r="L3802" s="401" t="s">
        <v>6405</v>
      </c>
    </row>
    <row r="3803" customFormat="false" ht="13.5" hidden="false" customHeight="false" outlineLevel="0" collapsed="false">
      <c r="A3803" s="401" t="s">
        <v>9883</v>
      </c>
      <c r="B3803" s="401" t="s">
        <v>9884</v>
      </c>
      <c r="C3803" s="401" t="s">
        <v>9222</v>
      </c>
      <c r="D3803" s="401" t="s">
        <v>10147</v>
      </c>
      <c r="E3803" s="402"/>
      <c r="F3803" s="401"/>
      <c r="G3803" s="401" t="n">
        <v>89591</v>
      </c>
      <c r="H3803" s="401" t="s">
        <v>10316</v>
      </c>
      <c r="I3803" s="401" t="s">
        <v>45</v>
      </c>
      <c r="J3803" s="401" t="s">
        <v>6476</v>
      </c>
      <c r="K3803" s="402" t="n">
        <v>143.28</v>
      </c>
      <c r="L3803" s="401" t="s">
        <v>6405</v>
      </c>
    </row>
    <row r="3804" customFormat="false" ht="13.5" hidden="false" customHeight="false" outlineLevel="0" collapsed="false">
      <c r="A3804" s="401" t="s">
        <v>9883</v>
      </c>
      <c r="B3804" s="401" t="s">
        <v>9884</v>
      </c>
      <c r="C3804" s="401" t="s">
        <v>9222</v>
      </c>
      <c r="D3804" s="401" t="s">
        <v>10147</v>
      </c>
      <c r="E3804" s="402"/>
      <c r="F3804" s="401"/>
      <c r="G3804" s="401" t="n">
        <v>89592</v>
      </c>
      <c r="H3804" s="401" t="s">
        <v>10317</v>
      </c>
      <c r="I3804" s="401" t="s">
        <v>45</v>
      </c>
      <c r="J3804" s="401" t="s">
        <v>6476</v>
      </c>
      <c r="K3804" s="402" t="n">
        <v>220</v>
      </c>
      <c r="L3804" s="401" t="s">
        <v>6405</v>
      </c>
    </row>
    <row r="3805" customFormat="false" ht="13.5" hidden="false" customHeight="false" outlineLevel="0" collapsed="false">
      <c r="A3805" s="401" t="s">
        <v>9883</v>
      </c>
      <c r="B3805" s="401" t="s">
        <v>9884</v>
      </c>
      <c r="C3805" s="401" t="s">
        <v>9222</v>
      </c>
      <c r="D3805" s="401" t="s">
        <v>10147</v>
      </c>
      <c r="E3805" s="402"/>
      <c r="F3805" s="401"/>
      <c r="G3805" s="401" t="n">
        <v>89593</v>
      </c>
      <c r="H3805" s="401" t="s">
        <v>10318</v>
      </c>
      <c r="I3805" s="401" t="s">
        <v>45</v>
      </c>
      <c r="J3805" s="401" t="s">
        <v>6476</v>
      </c>
      <c r="K3805" s="402" t="n">
        <v>36.91</v>
      </c>
      <c r="L3805" s="401" t="s">
        <v>6405</v>
      </c>
    </row>
    <row r="3806" customFormat="false" ht="13.5" hidden="false" customHeight="false" outlineLevel="0" collapsed="false">
      <c r="A3806" s="401" t="s">
        <v>9883</v>
      </c>
      <c r="B3806" s="401" t="s">
        <v>9884</v>
      </c>
      <c r="C3806" s="401" t="s">
        <v>9222</v>
      </c>
      <c r="D3806" s="401" t="s">
        <v>10147</v>
      </c>
      <c r="E3806" s="402"/>
      <c r="F3806" s="401"/>
      <c r="G3806" s="401" t="n">
        <v>89594</v>
      </c>
      <c r="H3806" s="401" t="s">
        <v>10319</v>
      </c>
      <c r="I3806" s="401" t="s">
        <v>45</v>
      </c>
      <c r="J3806" s="401" t="s">
        <v>6476</v>
      </c>
      <c r="K3806" s="402" t="n">
        <v>46.17</v>
      </c>
      <c r="L3806" s="401" t="s">
        <v>6405</v>
      </c>
    </row>
    <row r="3807" customFormat="false" ht="13.5" hidden="false" customHeight="false" outlineLevel="0" collapsed="false">
      <c r="A3807" s="401" t="s">
        <v>9883</v>
      </c>
      <c r="B3807" s="401" t="s">
        <v>9884</v>
      </c>
      <c r="C3807" s="401" t="s">
        <v>9222</v>
      </c>
      <c r="D3807" s="401" t="s">
        <v>10147</v>
      </c>
      <c r="E3807" s="402"/>
      <c r="F3807" s="401"/>
      <c r="G3807" s="401" t="n">
        <v>89595</v>
      </c>
      <c r="H3807" s="401" t="s">
        <v>10320</v>
      </c>
      <c r="I3807" s="401" t="s">
        <v>45</v>
      </c>
      <c r="J3807" s="401" t="s">
        <v>6476</v>
      </c>
      <c r="K3807" s="402" t="n">
        <v>15.82</v>
      </c>
      <c r="L3807" s="401" t="s">
        <v>6405</v>
      </c>
    </row>
    <row r="3808" customFormat="false" ht="13.5" hidden="false" customHeight="false" outlineLevel="0" collapsed="false">
      <c r="A3808" s="401" t="s">
        <v>9883</v>
      </c>
      <c r="B3808" s="401" t="s">
        <v>9884</v>
      </c>
      <c r="C3808" s="401" t="s">
        <v>9222</v>
      </c>
      <c r="D3808" s="401" t="s">
        <v>10147</v>
      </c>
      <c r="E3808" s="402"/>
      <c r="F3808" s="401"/>
      <c r="G3808" s="401" t="n">
        <v>89596</v>
      </c>
      <c r="H3808" s="401" t="s">
        <v>10321</v>
      </c>
      <c r="I3808" s="401" t="s">
        <v>45</v>
      </c>
      <c r="J3808" s="401" t="s">
        <v>6476</v>
      </c>
      <c r="K3808" s="402" t="n">
        <v>11.19</v>
      </c>
      <c r="L3808" s="401" t="s">
        <v>6405</v>
      </c>
    </row>
    <row r="3809" customFormat="false" ht="13.5" hidden="false" customHeight="false" outlineLevel="0" collapsed="false">
      <c r="A3809" s="401" t="s">
        <v>9883</v>
      </c>
      <c r="B3809" s="401" t="s">
        <v>9884</v>
      </c>
      <c r="C3809" s="401" t="s">
        <v>9222</v>
      </c>
      <c r="D3809" s="401" t="s">
        <v>10147</v>
      </c>
      <c r="E3809" s="402"/>
      <c r="F3809" s="401"/>
      <c r="G3809" s="401" t="n">
        <v>89597</v>
      </c>
      <c r="H3809" s="401" t="s">
        <v>10322</v>
      </c>
      <c r="I3809" s="401" t="s">
        <v>45</v>
      </c>
      <c r="J3809" s="401" t="s">
        <v>6476</v>
      </c>
      <c r="K3809" s="402" t="n">
        <v>23.71</v>
      </c>
      <c r="L3809" s="401" t="s">
        <v>6405</v>
      </c>
    </row>
    <row r="3810" customFormat="false" ht="13.5" hidden="false" customHeight="false" outlineLevel="0" collapsed="false">
      <c r="A3810" s="401" t="s">
        <v>9883</v>
      </c>
      <c r="B3810" s="401" t="s">
        <v>9884</v>
      </c>
      <c r="C3810" s="401" t="s">
        <v>9222</v>
      </c>
      <c r="D3810" s="401" t="s">
        <v>10147</v>
      </c>
      <c r="E3810" s="402"/>
      <c r="F3810" s="401"/>
      <c r="G3810" s="401" t="n">
        <v>89598</v>
      </c>
      <c r="H3810" s="401" t="s">
        <v>10323</v>
      </c>
      <c r="I3810" s="401" t="s">
        <v>45</v>
      </c>
      <c r="J3810" s="401" t="s">
        <v>6476</v>
      </c>
      <c r="K3810" s="402" t="n">
        <v>63.78</v>
      </c>
      <c r="L3810" s="401" t="s">
        <v>6405</v>
      </c>
    </row>
    <row r="3811" customFormat="false" ht="13.5" hidden="false" customHeight="false" outlineLevel="0" collapsed="false">
      <c r="A3811" s="401" t="s">
        <v>9883</v>
      </c>
      <c r="B3811" s="401" t="s">
        <v>9884</v>
      </c>
      <c r="C3811" s="401" t="s">
        <v>9222</v>
      </c>
      <c r="D3811" s="401" t="s">
        <v>10147</v>
      </c>
      <c r="E3811" s="402"/>
      <c r="F3811" s="401"/>
      <c r="G3811" s="401" t="n">
        <v>89599</v>
      </c>
      <c r="H3811" s="401" t="s">
        <v>10324</v>
      </c>
      <c r="I3811" s="401" t="s">
        <v>45</v>
      </c>
      <c r="J3811" s="401" t="s">
        <v>6476</v>
      </c>
      <c r="K3811" s="402" t="n">
        <v>26.01</v>
      </c>
      <c r="L3811" s="401" t="s">
        <v>6405</v>
      </c>
    </row>
    <row r="3812" customFormat="false" ht="13.5" hidden="false" customHeight="false" outlineLevel="0" collapsed="false">
      <c r="A3812" s="401" t="s">
        <v>9883</v>
      </c>
      <c r="B3812" s="401" t="s">
        <v>9884</v>
      </c>
      <c r="C3812" s="401" t="s">
        <v>9222</v>
      </c>
      <c r="D3812" s="401" t="s">
        <v>10147</v>
      </c>
      <c r="E3812" s="402"/>
      <c r="F3812" s="401"/>
      <c r="G3812" s="401" t="n">
        <v>89600</v>
      </c>
      <c r="H3812" s="401" t="s">
        <v>10325</v>
      </c>
      <c r="I3812" s="401" t="s">
        <v>45</v>
      </c>
      <c r="J3812" s="401" t="s">
        <v>6476</v>
      </c>
      <c r="K3812" s="402" t="n">
        <v>28.54</v>
      </c>
      <c r="L3812" s="401" t="s">
        <v>6405</v>
      </c>
    </row>
    <row r="3813" customFormat="false" ht="13.5" hidden="false" customHeight="false" outlineLevel="0" collapsed="false">
      <c r="A3813" s="401" t="s">
        <v>9883</v>
      </c>
      <c r="B3813" s="401" t="s">
        <v>9884</v>
      </c>
      <c r="C3813" s="401" t="s">
        <v>9222</v>
      </c>
      <c r="D3813" s="401" t="s">
        <v>10147</v>
      </c>
      <c r="E3813" s="402"/>
      <c r="F3813" s="401"/>
      <c r="G3813" s="401" t="n">
        <v>89605</v>
      </c>
      <c r="H3813" s="401" t="s">
        <v>10326</v>
      </c>
      <c r="I3813" s="401" t="s">
        <v>45</v>
      </c>
      <c r="J3813" s="401" t="s">
        <v>6476</v>
      </c>
      <c r="K3813" s="402" t="n">
        <v>22.29</v>
      </c>
      <c r="L3813" s="401" t="s">
        <v>6405</v>
      </c>
    </row>
    <row r="3814" customFormat="false" ht="13.5" hidden="false" customHeight="false" outlineLevel="0" collapsed="false">
      <c r="A3814" s="401" t="s">
        <v>9883</v>
      </c>
      <c r="B3814" s="401" t="s">
        <v>9884</v>
      </c>
      <c r="C3814" s="401" t="s">
        <v>9222</v>
      </c>
      <c r="D3814" s="401" t="s">
        <v>10147</v>
      </c>
      <c r="E3814" s="402"/>
      <c r="F3814" s="401"/>
      <c r="G3814" s="401" t="n">
        <v>89609</v>
      </c>
      <c r="H3814" s="401" t="s">
        <v>10327</v>
      </c>
      <c r="I3814" s="401" t="s">
        <v>45</v>
      </c>
      <c r="J3814" s="401" t="s">
        <v>6476</v>
      </c>
      <c r="K3814" s="402" t="n">
        <v>107.64</v>
      </c>
      <c r="L3814" s="401" t="s">
        <v>6405</v>
      </c>
    </row>
    <row r="3815" customFormat="false" ht="13.5" hidden="false" customHeight="false" outlineLevel="0" collapsed="false">
      <c r="A3815" s="401" t="s">
        <v>9883</v>
      </c>
      <c r="B3815" s="401" t="s">
        <v>9884</v>
      </c>
      <c r="C3815" s="401" t="s">
        <v>9222</v>
      </c>
      <c r="D3815" s="401" t="s">
        <v>10147</v>
      </c>
      <c r="E3815" s="402"/>
      <c r="F3815" s="401"/>
      <c r="G3815" s="401" t="n">
        <v>89610</v>
      </c>
      <c r="H3815" s="401" t="s">
        <v>10328</v>
      </c>
      <c r="I3815" s="401" t="s">
        <v>45</v>
      </c>
      <c r="J3815" s="401" t="s">
        <v>6476</v>
      </c>
      <c r="K3815" s="402" t="n">
        <v>22.9</v>
      </c>
      <c r="L3815" s="401" t="s">
        <v>6405</v>
      </c>
    </row>
    <row r="3816" customFormat="false" ht="13.5" hidden="false" customHeight="false" outlineLevel="0" collapsed="false">
      <c r="A3816" s="401" t="s">
        <v>9883</v>
      </c>
      <c r="B3816" s="401" t="s">
        <v>9884</v>
      </c>
      <c r="C3816" s="401" t="s">
        <v>9222</v>
      </c>
      <c r="D3816" s="401" t="s">
        <v>10147</v>
      </c>
      <c r="E3816" s="402"/>
      <c r="F3816" s="401"/>
      <c r="G3816" s="401" t="n">
        <v>89611</v>
      </c>
      <c r="H3816" s="401" t="s">
        <v>10329</v>
      </c>
      <c r="I3816" s="401" t="s">
        <v>45</v>
      </c>
      <c r="J3816" s="401" t="s">
        <v>6476</v>
      </c>
      <c r="K3816" s="402" t="n">
        <v>37.97</v>
      </c>
      <c r="L3816" s="401" t="s">
        <v>6405</v>
      </c>
    </row>
    <row r="3817" customFormat="false" ht="13.5" hidden="false" customHeight="false" outlineLevel="0" collapsed="false">
      <c r="A3817" s="401" t="s">
        <v>9883</v>
      </c>
      <c r="B3817" s="401" t="s">
        <v>9884</v>
      </c>
      <c r="C3817" s="401" t="s">
        <v>9222</v>
      </c>
      <c r="D3817" s="401" t="s">
        <v>10147</v>
      </c>
      <c r="E3817" s="402"/>
      <c r="F3817" s="401"/>
      <c r="G3817" s="401" t="n">
        <v>89612</v>
      </c>
      <c r="H3817" s="401" t="s">
        <v>10330</v>
      </c>
      <c r="I3817" s="401" t="s">
        <v>45</v>
      </c>
      <c r="J3817" s="401" t="s">
        <v>6476</v>
      </c>
      <c r="K3817" s="402" t="n">
        <v>211.59</v>
      </c>
      <c r="L3817" s="401" t="s">
        <v>6405</v>
      </c>
    </row>
    <row r="3818" customFormat="false" ht="13.5" hidden="false" customHeight="false" outlineLevel="0" collapsed="false">
      <c r="A3818" s="401" t="s">
        <v>9883</v>
      </c>
      <c r="B3818" s="401" t="s">
        <v>9884</v>
      </c>
      <c r="C3818" s="401" t="s">
        <v>9222</v>
      </c>
      <c r="D3818" s="401" t="s">
        <v>10147</v>
      </c>
      <c r="E3818" s="402"/>
      <c r="F3818" s="401"/>
      <c r="G3818" s="401" t="n">
        <v>89613</v>
      </c>
      <c r="H3818" s="401" t="s">
        <v>10331</v>
      </c>
      <c r="I3818" s="401" t="s">
        <v>45</v>
      </c>
      <c r="J3818" s="401" t="s">
        <v>6476</v>
      </c>
      <c r="K3818" s="402" t="n">
        <v>32.16</v>
      </c>
      <c r="L3818" s="401" t="s">
        <v>6405</v>
      </c>
    </row>
    <row r="3819" customFormat="false" ht="13.5" hidden="false" customHeight="false" outlineLevel="0" collapsed="false">
      <c r="A3819" s="401" t="s">
        <v>9883</v>
      </c>
      <c r="B3819" s="401" t="s">
        <v>9884</v>
      </c>
      <c r="C3819" s="401" t="s">
        <v>9222</v>
      </c>
      <c r="D3819" s="401" t="s">
        <v>10147</v>
      </c>
      <c r="E3819" s="402"/>
      <c r="F3819" s="401"/>
      <c r="G3819" s="401" t="n">
        <v>89614</v>
      </c>
      <c r="H3819" s="401" t="s">
        <v>10332</v>
      </c>
      <c r="I3819" s="401" t="s">
        <v>45</v>
      </c>
      <c r="J3819" s="401" t="s">
        <v>6476</v>
      </c>
      <c r="K3819" s="402" t="n">
        <v>74.45</v>
      </c>
      <c r="L3819" s="401" t="s">
        <v>6405</v>
      </c>
    </row>
    <row r="3820" customFormat="false" ht="13.5" hidden="false" customHeight="false" outlineLevel="0" collapsed="false">
      <c r="A3820" s="401" t="s">
        <v>9883</v>
      </c>
      <c r="B3820" s="401" t="s">
        <v>9884</v>
      </c>
      <c r="C3820" s="401" t="s">
        <v>9222</v>
      </c>
      <c r="D3820" s="401" t="s">
        <v>10147</v>
      </c>
      <c r="E3820" s="402"/>
      <c r="F3820" s="401"/>
      <c r="G3820" s="401" t="n">
        <v>89615</v>
      </c>
      <c r="H3820" s="401" t="s">
        <v>10333</v>
      </c>
      <c r="I3820" s="401" t="s">
        <v>45</v>
      </c>
      <c r="J3820" s="401" t="s">
        <v>6476</v>
      </c>
      <c r="K3820" s="402" t="n">
        <v>321.38</v>
      </c>
      <c r="L3820" s="401" t="s">
        <v>6405</v>
      </c>
    </row>
    <row r="3821" customFormat="false" ht="13.5" hidden="false" customHeight="false" outlineLevel="0" collapsed="false">
      <c r="A3821" s="401" t="s">
        <v>9883</v>
      </c>
      <c r="B3821" s="401" t="s">
        <v>9884</v>
      </c>
      <c r="C3821" s="401" t="s">
        <v>9222</v>
      </c>
      <c r="D3821" s="401" t="s">
        <v>10147</v>
      </c>
      <c r="E3821" s="402"/>
      <c r="F3821" s="401"/>
      <c r="G3821" s="401" t="n">
        <v>89616</v>
      </c>
      <c r="H3821" s="401" t="s">
        <v>10334</v>
      </c>
      <c r="I3821" s="401" t="s">
        <v>45</v>
      </c>
      <c r="J3821" s="401" t="s">
        <v>6476</v>
      </c>
      <c r="K3821" s="402" t="n">
        <v>49.01</v>
      </c>
      <c r="L3821" s="401" t="s">
        <v>6405</v>
      </c>
    </row>
    <row r="3822" customFormat="false" ht="13.5" hidden="false" customHeight="false" outlineLevel="0" collapsed="false">
      <c r="A3822" s="401" t="s">
        <v>9883</v>
      </c>
      <c r="B3822" s="401" t="s">
        <v>9884</v>
      </c>
      <c r="C3822" s="401" t="s">
        <v>9222</v>
      </c>
      <c r="D3822" s="401" t="s">
        <v>10147</v>
      </c>
      <c r="E3822" s="402"/>
      <c r="F3822" s="401"/>
      <c r="G3822" s="401" t="n">
        <v>89617</v>
      </c>
      <c r="H3822" s="401" t="s">
        <v>10335</v>
      </c>
      <c r="I3822" s="401" t="s">
        <v>45</v>
      </c>
      <c r="J3822" s="401" t="s">
        <v>6476</v>
      </c>
      <c r="K3822" s="402" t="n">
        <v>7.56</v>
      </c>
      <c r="L3822" s="401" t="s">
        <v>6405</v>
      </c>
    </row>
    <row r="3823" customFormat="false" ht="13.5" hidden="false" customHeight="false" outlineLevel="0" collapsed="false">
      <c r="A3823" s="401" t="s">
        <v>9883</v>
      </c>
      <c r="B3823" s="401" t="s">
        <v>9884</v>
      </c>
      <c r="C3823" s="401" t="s">
        <v>9222</v>
      </c>
      <c r="D3823" s="401" t="s">
        <v>10147</v>
      </c>
      <c r="E3823" s="402"/>
      <c r="F3823" s="401"/>
      <c r="G3823" s="401" t="n">
        <v>89620</v>
      </c>
      <c r="H3823" s="401" t="s">
        <v>10336</v>
      </c>
      <c r="I3823" s="401" t="s">
        <v>45</v>
      </c>
      <c r="J3823" s="401" t="s">
        <v>6476</v>
      </c>
      <c r="K3823" s="402" t="n">
        <v>12.83</v>
      </c>
      <c r="L3823" s="401" t="s">
        <v>6405</v>
      </c>
    </row>
    <row r="3824" customFormat="false" ht="13.5" hidden="false" customHeight="false" outlineLevel="0" collapsed="false">
      <c r="A3824" s="401" t="s">
        <v>9883</v>
      </c>
      <c r="B3824" s="401" t="s">
        <v>9884</v>
      </c>
      <c r="C3824" s="401" t="s">
        <v>9222</v>
      </c>
      <c r="D3824" s="401" t="s">
        <v>10147</v>
      </c>
      <c r="E3824" s="402"/>
      <c r="F3824" s="401"/>
      <c r="G3824" s="401" t="n">
        <v>89622</v>
      </c>
      <c r="H3824" s="401" t="s">
        <v>10337</v>
      </c>
      <c r="I3824" s="401" t="s">
        <v>45</v>
      </c>
      <c r="J3824" s="401" t="s">
        <v>6476</v>
      </c>
      <c r="K3824" s="402" t="n">
        <v>14.6</v>
      </c>
      <c r="L3824" s="401" t="s">
        <v>6405</v>
      </c>
    </row>
    <row r="3825" customFormat="false" ht="13.5" hidden="false" customHeight="false" outlineLevel="0" collapsed="false">
      <c r="A3825" s="401" t="s">
        <v>9883</v>
      </c>
      <c r="B3825" s="401" t="s">
        <v>9884</v>
      </c>
      <c r="C3825" s="401" t="s">
        <v>9222</v>
      </c>
      <c r="D3825" s="401" t="s">
        <v>10147</v>
      </c>
      <c r="E3825" s="402"/>
      <c r="F3825" s="401"/>
      <c r="G3825" s="401" t="n">
        <v>89623</v>
      </c>
      <c r="H3825" s="401" t="s">
        <v>10338</v>
      </c>
      <c r="I3825" s="401" t="s">
        <v>45</v>
      </c>
      <c r="J3825" s="401" t="s">
        <v>6476</v>
      </c>
      <c r="K3825" s="402" t="n">
        <v>20.84</v>
      </c>
      <c r="L3825" s="401" t="s">
        <v>6405</v>
      </c>
    </row>
    <row r="3826" customFormat="false" ht="13.5" hidden="false" customHeight="false" outlineLevel="0" collapsed="false">
      <c r="A3826" s="401" t="s">
        <v>9883</v>
      </c>
      <c r="B3826" s="401" t="s">
        <v>9884</v>
      </c>
      <c r="C3826" s="401" t="s">
        <v>9222</v>
      </c>
      <c r="D3826" s="401" t="s">
        <v>10147</v>
      </c>
      <c r="E3826" s="402"/>
      <c r="F3826" s="401"/>
      <c r="G3826" s="401" t="n">
        <v>89624</v>
      </c>
      <c r="H3826" s="401" t="s">
        <v>10339</v>
      </c>
      <c r="I3826" s="401" t="s">
        <v>45</v>
      </c>
      <c r="J3826" s="401" t="s">
        <v>6476</v>
      </c>
      <c r="K3826" s="402" t="n">
        <v>21.26</v>
      </c>
      <c r="L3826" s="401" t="s">
        <v>6405</v>
      </c>
    </row>
    <row r="3827" customFormat="false" ht="13.5" hidden="false" customHeight="false" outlineLevel="0" collapsed="false">
      <c r="A3827" s="401" t="s">
        <v>9883</v>
      </c>
      <c r="B3827" s="401" t="s">
        <v>9884</v>
      </c>
      <c r="C3827" s="401" t="s">
        <v>9222</v>
      </c>
      <c r="D3827" s="401" t="s">
        <v>10147</v>
      </c>
      <c r="E3827" s="402"/>
      <c r="F3827" s="401"/>
      <c r="G3827" s="401" t="n">
        <v>89625</v>
      </c>
      <c r="H3827" s="401" t="s">
        <v>10340</v>
      </c>
      <c r="I3827" s="401" t="s">
        <v>45</v>
      </c>
      <c r="J3827" s="401" t="s">
        <v>6476</v>
      </c>
      <c r="K3827" s="402" t="n">
        <v>24.98</v>
      </c>
      <c r="L3827" s="401" t="s">
        <v>6405</v>
      </c>
    </row>
    <row r="3828" customFormat="false" ht="13.5" hidden="false" customHeight="false" outlineLevel="0" collapsed="false">
      <c r="A3828" s="401" t="s">
        <v>9883</v>
      </c>
      <c r="B3828" s="401" t="s">
        <v>9884</v>
      </c>
      <c r="C3828" s="401" t="s">
        <v>9222</v>
      </c>
      <c r="D3828" s="401" t="s">
        <v>10147</v>
      </c>
      <c r="E3828" s="402"/>
      <c r="F3828" s="401"/>
      <c r="G3828" s="401" t="n">
        <v>89626</v>
      </c>
      <c r="H3828" s="401" t="s">
        <v>10341</v>
      </c>
      <c r="I3828" s="401" t="s">
        <v>45</v>
      </c>
      <c r="J3828" s="401" t="s">
        <v>6476</v>
      </c>
      <c r="K3828" s="402" t="n">
        <v>33.52</v>
      </c>
      <c r="L3828" s="401" t="s">
        <v>6405</v>
      </c>
    </row>
    <row r="3829" customFormat="false" ht="13.5" hidden="false" customHeight="false" outlineLevel="0" collapsed="false">
      <c r="A3829" s="401" t="s">
        <v>9883</v>
      </c>
      <c r="B3829" s="401" t="s">
        <v>9884</v>
      </c>
      <c r="C3829" s="401" t="s">
        <v>9222</v>
      </c>
      <c r="D3829" s="401" t="s">
        <v>10147</v>
      </c>
      <c r="E3829" s="402"/>
      <c r="F3829" s="401"/>
      <c r="G3829" s="401" t="n">
        <v>89627</v>
      </c>
      <c r="H3829" s="401" t="s">
        <v>10342</v>
      </c>
      <c r="I3829" s="401" t="s">
        <v>45</v>
      </c>
      <c r="J3829" s="401" t="s">
        <v>6476</v>
      </c>
      <c r="K3829" s="402" t="n">
        <v>20.45</v>
      </c>
      <c r="L3829" s="401" t="s">
        <v>6405</v>
      </c>
    </row>
    <row r="3830" customFormat="false" ht="13.5" hidden="false" customHeight="false" outlineLevel="0" collapsed="false">
      <c r="A3830" s="401" t="s">
        <v>9883</v>
      </c>
      <c r="B3830" s="401" t="s">
        <v>9884</v>
      </c>
      <c r="C3830" s="401" t="s">
        <v>9222</v>
      </c>
      <c r="D3830" s="401" t="s">
        <v>10147</v>
      </c>
      <c r="E3830" s="402"/>
      <c r="F3830" s="401"/>
      <c r="G3830" s="401" t="n">
        <v>89628</v>
      </c>
      <c r="H3830" s="401" t="s">
        <v>10343</v>
      </c>
      <c r="I3830" s="401" t="s">
        <v>45</v>
      </c>
      <c r="J3830" s="401" t="s">
        <v>6476</v>
      </c>
      <c r="K3830" s="402" t="n">
        <v>53.41</v>
      </c>
      <c r="L3830" s="401" t="s">
        <v>6405</v>
      </c>
    </row>
    <row r="3831" customFormat="false" ht="13.5" hidden="false" customHeight="false" outlineLevel="0" collapsed="false">
      <c r="A3831" s="401" t="s">
        <v>9883</v>
      </c>
      <c r="B3831" s="401" t="s">
        <v>9884</v>
      </c>
      <c r="C3831" s="401" t="s">
        <v>9222</v>
      </c>
      <c r="D3831" s="401" t="s">
        <v>10147</v>
      </c>
      <c r="E3831" s="402"/>
      <c r="F3831" s="401"/>
      <c r="G3831" s="401" t="n">
        <v>89629</v>
      </c>
      <c r="H3831" s="401" t="s">
        <v>10344</v>
      </c>
      <c r="I3831" s="401" t="s">
        <v>45</v>
      </c>
      <c r="J3831" s="401" t="s">
        <v>6476</v>
      </c>
      <c r="K3831" s="402" t="n">
        <v>96.87</v>
      </c>
      <c r="L3831" s="401" t="s">
        <v>6405</v>
      </c>
    </row>
    <row r="3832" customFormat="false" ht="13.5" hidden="false" customHeight="false" outlineLevel="0" collapsed="false">
      <c r="A3832" s="401" t="s">
        <v>9883</v>
      </c>
      <c r="B3832" s="401" t="s">
        <v>9884</v>
      </c>
      <c r="C3832" s="401" t="s">
        <v>9222</v>
      </c>
      <c r="D3832" s="401" t="s">
        <v>10147</v>
      </c>
      <c r="E3832" s="402"/>
      <c r="F3832" s="401"/>
      <c r="G3832" s="401" t="n">
        <v>89630</v>
      </c>
      <c r="H3832" s="401" t="s">
        <v>10345</v>
      </c>
      <c r="I3832" s="401" t="s">
        <v>45</v>
      </c>
      <c r="J3832" s="401" t="s">
        <v>6476</v>
      </c>
      <c r="K3832" s="402" t="n">
        <v>79.44</v>
      </c>
      <c r="L3832" s="401" t="s">
        <v>6405</v>
      </c>
    </row>
    <row r="3833" customFormat="false" ht="13.5" hidden="false" customHeight="false" outlineLevel="0" collapsed="false">
      <c r="A3833" s="401" t="s">
        <v>9883</v>
      </c>
      <c r="B3833" s="401" t="s">
        <v>9884</v>
      </c>
      <c r="C3833" s="401" t="s">
        <v>9222</v>
      </c>
      <c r="D3833" s="401" t="s">
        <v>10147</v>
      </c>
      <c r="E3833" s="402"/>
      <c r="F3833" s="401"/>
      <c r="G3833" s="401" t="n">
        <v>89631</v>
      </c>
      <c r="H3833" s="401" t="s">
        <v>10346</v>
      </c>
      <c r="I3833" s="401" t="s">
        <v>45</v>
      </c>
      <c r="J3833" s="401" t="s">
        <v>6476</v>
      </c>
      <c r="K3833" s="402" t="n">
        <v>149.72</v>
      </c>
      <c r="L3833" s="401" t="s">
        <v>6405</v>
      </c>
    </row>
    <row r="3834" customFormat="false" ht="13.5" hidden="false" customHeight="false" outlineLevel="0" collapsed="false">
      <c r="A3834" s="401" t="s">
        <v>9883</v>
      </c>
      <c r="B3834" s="401" t="s">
        <v>9884</v>
      </c>
      <c r="C3834" s="401" t="s">
        <v>9222</v>
      </c>
      <c r="D3834" s="401" t="s">
        <v>10147</v>
      </c>
      <c r="E3834" s="402"/>
      <c r="F3834" s="401"/>
      <c r="G3834" s="401" t="n">
        <v>89632</v>
      </c>
      <c r="H3834" s="401" t="s">
        <v>10347</v>
      </c>
      <c r="I3834" s="401" t="s">
        <v>45</v>
      </c>
      <c r="J3834" s="401" t="s">
        <v>6476</v>
      </c>
      <c r="K3834" s="402" t="n">
        <v>117.75</v>
      </c>
      <c r="L3834" s="401" t="s">
        <v>6405</v>
      </c>
    </row>
    <row r="3835" customFormat="false" ht="13.5" hidden="false" customHeight="false" outlineLevel="0" collapsed="false">
      <c r="A3835" s="401" t="s">
        <v>9883</v>
      </c>
      <c r="B3835" s="401" t="s">
        <v>9884</v>
      </c>
      <c r="C3835" s="401" t="s">
        <v>9222</v>
      </c>
      <c r="D3835" s="401" t="s">
        <v>10147</v>
      </c>
      <c r="E3835" s="402"/>
      <c r="F3835" s="401"/>
      <c r="G3835" s="401" t="n">
        <v>89637</v>
      </c>
      <c r="H3835" s="401" t="s">
        <v>10348</v>
      </c>
      <c r="I3835" s="401" t="s">
        <v>45</v>
      </c>
      <c r="J3835" s="401" t="s">
        <v>6476</v>
      </c>
      <c r="K3835" s="402" t="n">
        <v>9.52</v>
      </c>
      <c r="L3835" s="401" t="s">
        <v>6405</v>
      </c>
    </row>
    <row r="3836" customFormat="false" ht="13.5" hidden="false" customHeight="false" outlineLevel="0" collapsed="false">
      <c r="A3836" s="401" t="s">
        <v>9883</v>
      </c>
      <c r="B3836" s="401" t="s">
        <v>9884</v>
      </c>
      <c r="C3836" s="401" t="s">
        <v>9222</v>
      </c>
      <c r="D3836" s="401" t="s">
        <v>10147</v>
      </c>
      <c r="E3836" s="402"/>
      <c r="F3836" s="401"/>
      <c r="G3836" s="401" t="n">
        <v>89638</v>
      </c>
      <c r="H3836" s="401" t="s">
        <v>10349</v>
      </c>
      <c r="I3836" s="401" t="s">
        <v>45</v>
      </c>
      <c r="J3836" s="401" t="s">
        <v>6476</v>
      </c>
      <c r="K3836" s="402" t="n">
        <v>10.36</v>
      </c>
      <c r="L3836" s="401" t="s">
        <v>6405</v>
      </c>
    </row>
    <row r="3837" customFormat="false" ht="13.5" hidden="false" customHeight="false" outlineLevel="0" collapsed="false">
      <c r="A3837" s="401" t="s">
        <v>9883</v>
      </c>
      <c r="B3837" s="401" t="s">
        <v>9884</v>
      </c>
      <c r="C3837" s="401" t="s">
        <v>9222</v>
      </c>
      <c r="D3837" s="401" t="s">
        <v>10147</v>
      </c>
      <c r="E3837" s="402"/>
      <c r="F3837" s="401"/>
      <c r="G3837" s="401" t="n">
        <v>89639</v>
      </c>
      <c r="H3837" s="401" t="s">
        <v>10350</v>
      </c>
      <c r="I3837" s="401" t="s">
        <v>45</v>
      </c>
      <c r="J3837" s="401" t="s">
        <v>6476</v>
      </c>
      <c r="K3837" s="402" t="n">
        <v>10.69</v>
      </c>
      <c r="L3837" s="401" t="s">
        <v>6405</v>
      </c>
    </row>
    <row r="3838" customFormat="false" ht="13.5" hidden="false" customHeight="false" outlineLevel="0" collapsed="false">
      <c r="A3838" s="401" t="s">
        <v>9883</v>
      </c>
      <c r="B3838" s="401" t="s">
        <v>9884</v>
      </c>
      <c r="C3838" s="401" t="s">
        <v>9222</v>
      </c>
      <c r="D3838" s="401" t="s">
        <v>10147</v>
      </c>
      <c r="E3838" s="402"/>
      <c r="F3838" s="401"/>
      <c r="G3838" s="401" t="n">
        <v>89640</v>
      </c>
      <c r="H3838" s="401" t="s">
        <v>10351</v>
      </c>
      <c r="I3838" s="401" t="s">
        <v>45</v>
      </c>
      <c r="J3838" s="401" t="s">
        <v>6476</v>
      </c>
      <c r="K3838" s="402" t="n">
        <v>15.72</v>
      </c>
      <c r="L3838" s="401" t="s">
        <v>6405</v>
      </c>
    </row>
    <row r="3839" customFormat="false" ht="13.5" hidden="false" customHeight="false" outlineLevel="0" collapsed="false">
      <c r="A3839" s="401" t="s">
        <v>9883</v>
      </c>
      <c r="B3839" s="401" t="s">
        <v>9884</v>
      </c>
      <c r="C3839" s="401" t="s">
        <v>9222</v>
      </c>
      <c r="D3839" s="401" t="s">
        <v>10147</v>
      </c>
      <c r="E3839" s="402"/>
      <c r="F3839" s="401"/>
      <c r="G3839" s="401" t="n">
        <v>89641</v>
      </c>
      <c r="H3839" s="401" t="s">
        <v>10352</v>
      </c>
      <c r="I3839" s="401" t="s">
        <v>45</v>
      </c>
      <c r="J3839" s="401" t="s">
        <v>6476</v>
      </c>
      <c r="K3839" s="402" t="n">
        <v>13.31</v>
      </c>
      <c r="L3839" s="401" t="s">
        <v>6405</v>
      </c>
    </row>
    <row r="3840" customFormat="false" ht="13.5" hidden="false" customHeight="false" outlineLevel="0" collapsed="false">
      <c r="A3840" s="401" t="s">
        <v>9883</v>
      </c>
      <c r="B3840" s="401" t="s">
        <v>9884</v>
      </c>
      <c r="C3840" s="401" t="s">
        <v>9222</v>
      </c>
      <c r="D3840" s="401" t="s">
        <v>10147</v>
      </c>
      <c r="E3840" s="402"/>
      <c r="F3840" s="401"/>
      <c r="G3840" s="401" t="n">
        <v>89642</v>
      </c>
      <c r="H3840" s="401" t="s">
        <v>10353</v>
      </c>
      <c r="I3840" s="401" t="s">
        <v>45</v>
      </c>
      <c r="J3840" s="401" t="s">
        <v>6476</v>
      </c>
      <c r="K3840" s="402" t="n">
        <v>14.94</v>
      </c>
      <c r="L3840" s="401" t="s">
        <v>6405</v>
      </c>
    </row>
    <row r="3841" customFormat="false" ht="13.5" hidden="false" customHeight="false" outlineLevel="0" collapsed="false">
      <c r="A3841" s="401" t="s">
        <v>9883</v>
      </c>
      <c r="B3841" s="401" t="s">
        <v>9884</v>
      </c>
      <c r="C3841" s="401" t="s">
        <v>9222</v>
      </c>
      <c r="D3841" s="401" t="s">
        <v>10147</v>
      </c>
      <c r="E3841" s="402"/>
      <c r="F3841" s="401"/>
      <c r="G3841" s="401" t="n">
        <v>89643</v>
      </c>
      <c r="H3841" s="401" t="s">
        <v>10354</v>
      </c>
      <c r="I3841" s="401" t="s">
        <v>45</v>
      </c>
      <c r="J3841" s="401" t="s">
        <v>6476</v>
      </c>
      <c r="K3841" s="402" t="n">
        <v>15.48</v>
      </c>
      <c r="L3841" s="401" t="s">
        <v>6405</v>
      </c>
    </row>
    <row r="3842" customFormat="false" ht="13.5" hidden="false" customHeight="false" outlineLevel="0" collapsed="false">
      <c r="A3842" s="401" t="s">
        <v>9883</v>
      </c>
      <c r="B3842" s="401" t="s">
        <v>9884</v>
      </c>
      <c r="C3842" s="401" t="s">
        <v>9222</v>
      </c>
      <c r="D3842" s="401" t="s">
        <v>10147</v>
      </c>
      <c r="E3842" s="402"/>
      <c r="F3842" s="401"/>
      <c r="G3842" s="401" t="n">
        <v>89644</v>
      </c>
      <c r="H3842" s="401" t="s">
        <v>10355</v>
      </c>
      <c r="I3842" s="401" t="s">
        <v>45</v>
      </c>
      <c r="J3842" s="401" t="s">
        <v>6476</v>
      </c>
      <c r="K3842" s="402" t="n">
        <v>22.01</v>
      </c>
      <c r="L3842" s="401" t="s">
        <v>6405</v>
      </c>
    </row>
    <row r="3843" customFormat="false" ht="13.5" hidden="false" customHeight="false" outlineLevel="0" collapsed="false">
      <c r="A3843" s="401" t="s">
        <v>9883</v>
      </c>
      <c r="B3843" s="401" t="s">
        <v>9884</v>
      </c>
      <c r="C3843" s="401" t="s">
        <v>9222</v>
      </c>
      <c r="D3843" s="401" t="s">
        <v>10147</v>
      </c>
      <c r="E3843" s="402"/>
      <c r="F3843" s="401"/>
      <c r="G3843" s="401" t="n">
        <v>89645</v>
      </c>
      <c r="H3843" s="401" t="s">
        <v>10356</v>
      </c>
      <c r="I3843" s="401" t="s">
        <v>45</v>
      </c>
      <c r="J3843" s="401" t="s">
        <v>6476</v>
      </c>
      <c r="K3843" s="402" t="n">
        <v>26.83</v>
      </c>
      <c r="L3843" s="401" t="s">
        <v>6405</v>
      </c>
    </row>
    <row r="3844" customFormat="false" ht="13.5" hidden="false" customHeight="false" outlineLevel="0" collapsed="false">
      <c r="A3844" s="401" t="s">
        <v>9883</v>
      </c>
      <c r="B3844" s="401" t="s">
        <v>9884</v>
      </c>
      <c r="C3844" s="401" t="s">
        <v>9222</v>
      </c>
      <c r="D3844" s="401" t="s">
        <v>10147</v>
      </c>
      <c r="E3844" s="402"/>
      <c r="F3844" s="401"/>
      <c r="G3844" s="401" t="n">
        <v>89646</v>
      </c>
      <c r="H3844" s="401" t="s">
        <v>10357</v>
      </c>
      <c r="I3844" s="401" t="s">
        <v>45</v>
      </c>
      <c r="J3844" s="401" t="s">
        <v>6476</v>
      </c>
      <c r="K3844" s="402" t="n">
        <v>19.98</v>
      </c>
      <c r="L3844" s="401" t="s">
        <v>6405</v>
      </c>
    </row>
    <row r="3845" customFormat="false" ht="13.5" hidden="false" customHeight="false" outlineLevel="0" collapsed="false">
      <c r="A3845" s="401" t="s">
        <v>9883</v>
      </c>
      <c r="B3845" s="401" t="s">
        <v>9884</v>
      </c>
      <c r="C3845" s="401" t="s">
        <v>9222</v>
      </c>
      <c r="D3845" s="401" t="s">
        <v>10147</v>
      </c>
      <c r="E3845" s="402"/>
      <c r="F3845" s="401"/>
      <c r="G3845" s="401" t="n">
        <v>89647</v>
      </c>
      <c r="H3845" s="401" t="s">
        <v>10358</v>
      </c>
      <c r="I3845" s="401" t="s">
        <v>45</v>
      </c>
      <c r="J3845" s="401" t="s">
        <v>6476</v>
      </c>
      <c r="K3845" s="402" t="n">
        <v>19.6</v>
      </c>
      <c r="L3845" s="401" t="s">
        <v>6405</v>
      </c>
    </row>
    <row r="3846" customFormat="false" ht="13.5" hidden="false" customHeight="false" outlineLevel="0" collapsed="false">
      <c r="A3846" s="401" t="s">
        <v>9883</v>
      </c>
      <c r="B3846" s="401" t="s">
        <v>9884</v>
      </c>
      <c r="C3846" s="401" t="s">
        <v>9222</v>
      </c>
      <c r="D3846" s="401" t="s">
        <v>10147</v>
      </c>
      <c r="E3846" s="402"/>
      <c r="F3846" s="401"/>
      <c r="G3846" s="401" t="n">
        <v>89648</v>
      </c>
      <c r="H3846" s="401" t="s">
        <v>10359</v>
      </c>
      <c r="I3846" s="401" t="s">
        <v>45</v>
      </c>
      <c r="J3846" s="401" t="s">
        <v>6476</v>
      </c>
      <c r="K3846" s="402" t="n">
        <v>21.34</v>
      </c>
      <c r="L3846" s="401" t="s">
        <v>6405</v>
      </c>
    </row>
    <row r="3847" customFormat="false" ht="13.5" hidden="false" customHeight="false" outlineLevel="0" collapsed="false">
      <c r="A3847" s="401" t="s">
        <v>9883</v>
      </c>
      <c r="B3847" s="401" t="s">
        <v>9884</v>
      </c>
      <c r="C3847" s="401" t="s">
        <v>9222</v>
      </c>
      <c r="D3847" s="401" t="s">
        <v>10147</v>
      </c>
      <c r="E3847" s="402"/>
      <c r="F3847" s="401"/>
      <c r="G3847" s="401" t="n">
        <v>89649</v>
      </c>
      <c r="H3847" s="401" t="s">
        <v>10360</v>
      </c>
      <c r="I3847" s="401" t="s">
        <v>45</v>
      </c>
      <c r="J3847" s="401" t="s">
        <v>6476</v>
      </c>
      <c r="K3847" s="402" t="n">
        <v>28.65</v>
      </c>
      <c r="L3847" s="401" t="s">
        <v>6405</v>
      </c>
    </row>
    <row r="3848" customFormat="false" ht="13.5" hidden="false" customHeight="false" outlineLevel="0" collapsed="false">
      <c r="A3848" s="401" t="s">
        <v>9883</v>
      </c>
      <c r="B3848" s="401" t="s">
        <v>9884</v>
      </c>
      <c r="C3848" s="401" t="s">
        <v>9222</v>
      </c>
      <c r="D3848" s="401" t="s">
        <v>10147</v>
      </c>
      <c r="E3848" s="402"/>
      <c r="F3848" s="401"/>
      <c r="G3848" s="401" t="n">
        <v>89650</v>
      </c>
      <c r="H3848" s="401" t="s">
        <v>10361</v>
      </c>
      <c r="I3848" s="401" t="s">
        <v>45</v>
      </c>
      <c r="J3848" s="401" t="s">
        <v>6476</v>
      </c>
      <c r="K3848" s="402" t="n">
        <v>28.65</v>
      </c>
      <c r="L3848" s="401" t="s">
        <v>6405</v>
      </c>
    </row>
    <row r="3849" customFormat="false" ht="13.5" hidden="false" customHeight="false" outlineLevel="0" collapsed="false">
      <c r="A3849" s="401" t="s">
        <v>9883</v>
      </c>
      <c r="B3849" s="401" t="s">
        <v>9884</v>
      </c>
      <c r="C3849" s="401" t="s">
        <v>9222</v>
      </c>
      <c r="D3849" s="401" t="s">
        <v>10147</v>
      </c>
      <c r="E3849" s="402"/>
      <c r="F3849" s="401"/>
      <c r="G3849" s="401" t="n">
        <v>89651</v>
      </c>
      <c r="H3849" s="401" t="s">
        <v>10362</v>
      </c>
      <c r="I3849" s="401" t="s">
        <v>45</v>
      </c>
      <c r="J3849" s="401" t="s">
        <v>6476</v>
      </c>
      <c r="K3849" s="402" t="n">
        <v>6.78</v>
      </c>
      <c r="L3849" s="401" t="s">
        <v>6405</v>
      </c>
    </row>
    <row r="3850" customFormat="false" ht="13.5" hidden="false" customHeight="false" outlineLevel="0" collapsed="false">
      <c r="A3850" s="401" t="s">
        <v>9883</v>
      </c>
      <c r="B3850" s="401" t="s">
        <v>9884</v>
      </c>
      <c r="C3850" s="401" t="s">
        <v>9222</v>
      </c>
      <c r="D3850" s="401" t="s">
        <v>10147</v>
      </c>
      <c r="E3850" s="402"/>
      <c r="F3850" s="401"/>
      <c r="G3850" s="401" t="n">
        <v>89652</v>
      </c>
      <c r="H3850" s="401" t="s">
        <v>10363</v>
      </c>
      <c r="I3850" s="401" t="s">
        <v>45</v>
      </c>
      <c r="J3850" s="401" t="s">
        <v>6476</v>
      </c>
      <c r="K3850" s="402" t="n">
        <v>10.49</v>
      </c>
      <c r="L3850" s="401" t="s">
        <v>6405</v>
      </c>
    </row>
    <row r="3851" customFormat="false" ht="13.5" hidden="false" customHeight="false" outlineLevel="0" collapsed="false">
      <c r="A3851" s="401" t="s">
        <v>9883</v>
      </c>
      <c r="B3851" s="401" t="s">
        <v>9884</v>
      </c>
      <c r="C3851" s="401" t="s">
        <v>9222</v>
      </c>
      <c r="D3851" s="401" t="s">
        <v>10147</v>
      </c>
      <c r="E3851" s="402"/>
      <c r="F3851" s="401"/>
      <c r="G3851" s="401" t="n">
        <v>89653</v>
      </c>
      <c r="H3851" s="401" t="s">
        <v>10364</v>
      </c>
      <c r="I3851" s="401" t="s">
        <v>45</v>
      </c>
      <c r="J3851" s="401" t="s">
        <v>6476</v>
      </c>
      <c r="K3851" s="402" t="n">
        <v>16.21</v>
      </c>
      <c r="L3851" s="401" t="s">
        <v>6405</v>
      </c>
    </row>
    <row r="3852" customFormat="false" ht="13.5" hidden="false" customHeight="false" outlineLevel="0" collapsed="false">
      <c r="A3852" s="401" t="s">
        <v>9883</v>
      </c>
      <c r="B3852" s="401" t="s">
        <v>9884</v>
      </c>
      <c r="C3852" s="401" t="s">
        <v>9222</v>
      </c>
      <c r="D3852" s="401" t="s">
        <v>10147</v>
      </c>
      <c r="E3852" s="402"/>
      <c r="F3852" s="401"/>
      <c r="G3852" s="401" t="n">
        <v>89654</v>
      </c>
      <c r="H3852" s="401" t="s">
        <v>10365</v>
      </c>
      <c r="I3852" s="401" t="s">
        <v>45</v>
      </c>
      <c r="J3852" s="401" t="s">
        <v>6476</v>
      </c>
      <c r="K3852" s="402" t="n">
        <v>15.83</v>
      </c>
      <c r="L3852" s="401" t="s">
        <v>6405</v>
      </c>
    </row>
    <row r="3853" customFormat="false" ht="13.5" hidden="false" customHeight="false" outlineLevel="0" collapsed="false">
      <c r="A3853" s="401" t="s">
        <v>9883</v>
      </c>
      <c r="B3853" s="401" t="s">
        <v>9884</v>
      </c>
      <c r="C3853" s="401" t="s">
        <v>9222</v>
      </c>
      <c r="D3853" s="401" t="s">
        <v>10147</v>
      </c>
      <c r="E3853" s="402"/>
      <c r="F3853" s="401"/>
      <c r="G3853" s="401" t="n">
        <v>89655</v>
      </c>
      <c r="H3853" s="401" t="s">
        <v>10366</v>
      </c>
      <c r="I3853" s="401" t="s">
        <v>45</v>
      </c>
      <c r="J3853" s="401" t="s">
        <v>6476</v>
      </c>
      <c r="K3853" s="402" t="n">
        <v>22.81</v>
      </c>
      <c r="L3853" s="401" t="s">
        <v>6405</v>
      </c>
    </row>
    <row r="3854" customFormat="false" ht="13.5" hidden="false" customHeight="false" outlineLevel="0" collapsed="false">
      <c r="A3854" s="401" t="s">
        <v>9883</v>
      </c>
      <c r="B3854" s="401" t="s">
        <v>9884</v>
      </c>
      <c r="C3854" s="401" t="s">
        <v>9222</v>
      </c>
      <c r="D3854" s="401" t="s">
        <v>10147</v>
      </c>
      <c r="E3854" s="402"/>
      <c r="F3854" s="401"/>
      <c r="G3854" s="401" t="n">
        <v>89656</v>
      </c>
      <c r="H3854" s="401" t="s">
        <v>10367</v>
      </c>
      <c r="I3854" s="401" t="s">
        <v>45</v>
      </c>
      <c r="J3854" s="401" t="s">
        <v>6476</v>
      </c>
      <c r="K3854" s="402" t="n">
        <v>11.08</v>
      </c>
      <c r="L3854" s="401" t="s">
        <v>6405</v>
      </c>
    </row>
    <row r="3855" customFormat="false" ht="13.5" hidden="false" customHeight="false" outlineLevel="0" collapsed="false">
      <c r="A3855" s="401" t="s">
        <v>9883</v>
      </c>
      <c r="B3855" s="401" t="s">
        <v>9884</v>
      </c>
      <c r="C3855" s="401" t="s">
        <v>9222</v>
      </c>
      <c r="D3855" s="401" t="s">
        <v>10147</v>
      </c>
      <c r="E3855" s="402"/>
      <c r="F3855" s="401"/>
      <c r="G3855" s="401" t="n">
        <v>89657</v>
      </c>
      <c r="H3855" s="401" t="s">
        <v>10368</v>
      </c>
      <c r="I3855" s="401" t="s">
        <v>45</v>
      </c>
      <c r="J3855" s="401" t="s">
        <v>6476</v>
      </c>
      <c r="K3855" s="402" t="n">
        <v>11.27</v>
      </c>
      <c r="L3855" s="401" t="s">
        <v>6405</v>
      </c>
    </row>
    <row r="3856" customFormat="false" ht="13.5" hidden="false" customHeight="false" outlineLevel="0" collapsed="false">
      <c r="A3856" s="401" t="s">
        <v>9883</v>
      </c>
      <c r="B3856" s="401" t="s">
        <v>9884</v>
      </c>
      <c r="C3856" s="401" t="s">
        <v>9222</v>
      </c>
      <c r="D3856" s="401" t="s">
        <v>10147</v>
      </c>
      <c r="E3856" s="402"/>
      <c r="F3856" s="401"/>
      <c r="G3856" s="401" t="n">
        <v>89658</v>
      </c>
      <c r="H3856" s="401" t="s">
        <v>10369</v>
      </c>
      <c r="I3856" s="401" t="s">
        <v>45</v>
      </c>
      <c r="J3856" s="401" t="s">
        <v>6476</v>
      </c>
      <c r="K3856" s="402" t="n">
        <v>9.35</v>
      </c>
      <c r="L3856" s="401" t="s">
        <v>6405</v>
      </c>
    </row>
    <row r="3857" customFormat="false" ht="13.5" hidden="false" customHeight="false" outlineLevel="0" collapsed="false">
      <c r="A3857" s="401" t="s">
        <v>9883</v>
      </c>
      <c r="B3857" s="401" t="s">
        <v>9884</v>
      </c>
      <c r="C3857" s="401" t="s">
        <v>9222</v>
      </c>
      <c r="D3857" s="401" t="s">
        <v>10147</v>
      </c>
      <c r="E3857" s="402"/>
      <c r="F3857" s="401"/>
      <c r="G3857" s="401" t="n">
        <v>89659</v>
      </c>
      <c r="H3857" s="401" t="s">
        <v>10370</v>
      </c>
      <c r="I3857" s="401" t="s">
        <v>45</v>
      </c>
      <c r="J3857" s="401" t="s">
        <v>6476</v>
      </c>
      <c r="K3857" s="402" t="n">
        <v>15.04</v>
      </c>
      <c r="L3857" s="401" t="s">
        <v>6405</v>
      </c>
    </row>
    <row r="3858" customFormat="false" ht="13.5" hidden="false" customHeight="false" outlineLevel="0" collapsed="false">
      <c r="A3858" s="401" t="s">
        <v>9883</v>
      </c>
      <c r="B3858" s="401" t="s">
        <v>9884</v>
      </c>
      <c r="C3858" s="401" t="s">
        <v>9222</v>
      </c>
      <c r="D3858" s="401" t="s">
        <v>10147</v>
      </c>
      <c r="E3858" s="402"/>
      <c r="F3858" s="401"/>
      <c r="G3858" s="401" t="n">
        <v>89660</v>
      </c>
      <c r="H3858" s="401" t="s">
        <v>10371</v>
      </c>
      <c r="I3858" s="401" t="s">
        <v>45</v>
      </c>
      <c r="J3858" s="401" t="s">
        <v>6476</v>
      </c>
      <c r="K3858" s="402" t="n">
        <v>9.06</v>
      </c>
      <c r="L3858" s="401" t="s">
        <v>6405</v>
      </c>
    </row>
    <row r="3859" customFormat="false" ht="13.5" hidden="false" customHeight="false" outlineLevel="0" collapsed="false">
      <c r="A3859" s="401" t="s">
        <v>9883</v>
      </c>
      <c r="B3859" s="401" t="s">
        <v>9884</v>
      </c>
      <c r="C3859" s="401" t="s">
        <v>9222</v>
      </c>
      <c r="D3859" s="401" t="s">
        <v>10147</v>
      </c>
      <c r="E3859" s="402"/>
      <c r="F3859" s="401"/>
      <c r="G3859" s="401" t="n">
        <v>89661</v>
      </c>
      <c r="H3859" s="401" t="s">
        <v>10372</v>
      </c>
      <c r="I3859" s="401" t="s">
        <v>45</v>
      </c>
      <c r="J3859" s="401" t="s">
        <v>6476</v>
      </c>
      <c r="K3859" s="402" t="n">
        <v>19.37</v>
      </c>
      <c r="L3859" s="401" t="s">
        <v>6405</v>
      </c>
    </row>
    <row r="3860" customFormat="false" ht="13.5" hidden="false" customHeight="false" outlineLevel="0" collapsed="false">
      <c r="A3860" s="401" t="s">
        <v>9883</v>
      </c>
      <c r="B3860" s="401" t="s">
        <v>9884</v>
      </c>
      <c r="C3860" s="401" t="s">
        <v>9222</v>
      </c>
      <c r="D3860" s="401" t="s">
        <v>10147</v>
      </c>
      <c r="E3860" s="402"/>
      <c r="F3860" s="401"/>
      <c r="G3860" s="401" t="n">
        <v>89662</v>
      </c>
      <c r="H3860" s="401" t="s">
        <v>10373</v>
      </c>
      <c r="I3860" s="401" t="s">
        <v>45</v>
      </c>
      <c r="J3860" s="401" t="s">
        <v>6476</v>
      </c>
      <c r="K3860" s="402" t="n">
        <v>27.73</v>
      </c>
      <c r="L3860" s="401" t="s">
        <v>6405</v>
      </c>
    </row>
    <row r="3861" customFormat="false" ht="13.5" hidden="false" customHeight="false" outlineLevel="0" collapsed="false">
      <c r="A3861" s="401" t="s">
        <v>9883</v>
      </c>
      <c r="B3861" s="401" t="s">
        <v>9884</v>
      </c>
      <c r="C3861" s="401" t="s">
        <v>9222</v>
      </c>
      <c r="D3861" s="401" t="s">
        <v>10147</v>
      </c>
      <c r="E3861" s="402"/>
      <c r="F3861" s="401"/>
      <c r="G3861" s="401" t="n">
        <v>89663</v>
      </c>
      <c r="H3861" s="401" t="s">
        <v>10374</v>
      </c>
      <c r="I3861" s="401" t="s">
        <v>45</v>
      </c>
      <c r="J3861" s="401" t="s">
        <v>6476</v>
      </c>
      <c r="K3861" s="402" t="n">
        <v>13.11</v>
      </c>
      <c r="L3861" s="401" t="s">
        <v>6405</v>
      </c>
    </row>
    <row r="3862" customFormat="false" ht="13.5" hidden="false" customHeight="false" outlineLevel="0" collapsed="false">
      <c r="A3862" s="401" t="s">
        <v>9883</v>
      </c>
      <c r="B3862" s="401" t="s">
        <v>9884</v>
      </c>
      <c r="C3862" s="401" t="s">
        <v>9222</v>
      </c>
      <c r="D3862" s="401" t="s">
        <v>10147</v>
      </c>
      <c r="E3862" s="402"/>
      <c r="F3862" s="401"/>
      <c r="G3862" s="401" t="n">
        <v>89664</v>
      </c>
      <c r="H3862" s="401" t="s">
        <v>10375</v>
      </c>
      <c r="I3862" s="401" t="s">
        <v>45</v>
      </c>
      <c r="J3862" s="401" t="s">
        <v>6476</v>
      </c>
      <c r="K3862" s="402" t="n">
        <v>15.04</v>
      </c>
      <c r="L3862" s="401" t="s">
        <v>6405</v>
      </c>
    </row>
    <row r="3863" customFormat="false" ht="13.5" hidden="false" customHeight="false" outlineLevel="0" collapsed="false">
      <c r="A3863" s="401" t="s">
        <v>9883</v>
      </c>
      <c r="B3863" s="401" t="s">
        <v>9884</v>
      </c>
      <c r="C3863" s="401" t="s">
        <v>9222</v>
      </c>
      <c r="D3863" s="401" t="s">
        <v>10147</v>
      </c>
      <c r="E3863" s="402"/>
      <c r="F3863" s="401"/>
      <c r="G3863" s="401" t="n">
        <v>89666</v>
      </c>
      <c r="H3863" s="401" t="s">
        <v>10376</v>
      </c>
      <c r="I3863" s="401" t="s">
        <v>45</v>
      </c>
      <c r="J3863" s="401" t="s">
        <v>6476</v>
      </c>
      <c r="K3863" s="402" t="n">
        <v>7.11</v>
      </c>
      <c r="L3863" s="401" t="s">
        <v>6405</v>
      </c>
    </row>
    <row r="3864" customFormat="false" ht="13.5" hidden="false" customHeight="false" outlineLevel="0" collapsed="false">
      <c r="A3864" s="401" t="s">
        <v>9883</v>
      </c>
      <c r="B3864" s="401" t="s">
        <v>9884</v>
      </c>
      <c r="C3864" s="401" t="s">
        <v>9222</v>
      </c>
      <c r="D3864" s="401" t="s">
        <v>10147</v>
      </c>
      <c r="E3864" s="402"/>
      <c r="F3864" s="401"/>
      <c r="G3864" s="401" t="n">
        <v>89667</v>
      </c>
      <c r="H3864" s="401" t="s">
        <v>10377</v>
      </c>
      <c r="I3864" s="401" t="s">
        <v>45</v>
      </c>
      <c r="J3864" s="401" t="s">
        <v>6476</v>
      </c>
      <c r="K3864" s="402" t="n">
        <v>47.28</v>
      </c>
      <c r="L3864" s="401" t="s">
        <v>6405</v>
      </c>
    </row>
    <row r="3865" customFormat="false" ht="13.5" hidden="false" customHeight="false" outlineLevel="0" collapsed="false">
      <c r="A3865" s="401" t="s">
        <v>9883</v>
      </c>
      <c r="B3865" s="401" t="s">
        <v>9884</v>
      </c>
      <c r="C3865" s="401" t="s">
        <v>9222</v>
      </c>
      <c r="D3865" s="401" t="s">
        <v>10147</v>
      </c>
      <c r="E3865" s="402"/>
      <c r="F3865" s="401"/>
      <c r="G3865" s="401" t="n">
        <v>89668</v>
      </c>
      <c r="H3865" s="401" t="s">
        <v>10378</v>
      </c>
      <c r="I3865" s="401" t="s">
        <v>45</v>
      </c>
      <c r="J3865" s="401" t="s">
        <v>6476</v>
      </c>
      <c r="K3865" s="402" t="n">
        <v>27.15</v>
      </c>
      <c r="L3865" s="401" t="s">
        <v>6405</v>
      </c>
    </row>
    <row r="3866" customFormat="false" ht="13.5" hidden="false" customHeight="false" outlineLevel="0" collapsed="false">
      <c r="A3866" s="401" t="s">
        <v>9883</v>
      </c>
      <c r="B3866" s="401" t="s">
        <v>9884</v>
      </c>
      <c r="C3866" s="401" t="s">
        <v>9222</v>
      </c>
      <c r="D3866" s="401" t="s">
        <v>10147</v>
      </c>
      <c r="E3866" s="402"/>
      <c r="F3866" s="401"/>
      <c r="G3866" s="401" t="n">
        <v>89669</v>
      </c>
      <c r="H3866" s="401" t="s">
        <v>10379</v>
      </c>
      <c r="I3866" s="401" t="s">
        <v>45</v>
      </c>
      <c r="J3866" s="401" t="s">
        <v>6476</v>
      </c>
      <c r="K3866" s="402" t="n">
        <v>38.14</v>
      </c>
      <c r="L3866" s="401" t="s">
        <v>6405</v>
      </c>
    </row>
    <row r="3867" customFormat="false" ht="13.5" hidden="false" customHeight="false" outlineLevel="0" collapsed="false">
      <c r="A3867" s="401" t="s">
        <v>9883</v>
      </c>
      <c r="B3867" s="401" t="s">
        <v>9884</v>
      </c>
      <c r="C3867" s="401" t="s">
        <v>9222</v>
      </c>
      <c r="D3867" s="401" t="s">
        <v>10147</v>
      </c>
      <c r="E3867" s="402"/>
      <c r="F3867" s="401"/>
      <c r="G3867" s="401" t="n">
        <v>89670</v>
      </c>
      <c r="H3867" s="401" t="s">
        <v>10380</v>
      </c>
      <c r="I3867" s="401" t="s">
        <v>45</v>
      </c>
      <c r="J3867" s="401" t="s">
        <v>6476</v>
      </c>
      <c r="K3867" s="402" t="n">
        <v>13.43</v>
      </c>
      <c r="L3867" s="401" t="s">
        <v>6405</v>
      </c>
    </row>
    <row r="3868" customFormat="false" ht="13.5" hidden="false" customHeight="false" outlineLevel="0" collapsed="false">
      <c r="A3868" s="401" t="s">
        <v>9883</v>
      </c>
      <c r="B3868" s="401" t="s">
        <v>9884</v>
      </c>
      <c r="C3868" s="401" t="s">
        <v>9222</v>
      </c>
      <c r="D3868" s="401" t="s">
        <v>10147</v>
      </c>
      <c r="E3868" s="402"/>
      <c r="F3868" s="401"/>
      <c r="G3868" s="401" t="n">
        <v>89671</v>
      </c>
      <c r="H3868" s="401" t="s">
        <v>10381</v>
      </c>
      <c r="I3868" s="401" t="s">
        <v>45</v>
      </c>
      <c r="J3868" s="401" t="s">
        <v>6476</v>
      </c>
      <c r="K3868" s="402" t="n">
        <v>51.38</v>
      </c>
      <c r="L3868" s="401" t="s">
        <v>6405</v>
      </c>
    </row>
    <row r="3869" customFormat="false" ht="13.5" hidden="false" customHeight="false" outlineLevel="0" collapsed="false">
      <c r="A3869" s="401" t="s">
        <v>9883</v>
      </c>
      <c r="B3869" s="401" t="s">
        <v>9884</v>
      </c>
      <c r="C3869" s="401" t="s">
        <v>9222</v>
      </c>
      <c r="D3869" s="401" t="s">
        <v>10147</v>
      </c>
      <c r="E3869" s="402"/>
      <c r="F3869" s="401"/>
      <c r="G3869" s="401" t="n">
        <v>89672</v>
      </c>
      <c r="H3869" s="401" t="s">
        <v>10382</v>
      </c>
      <c r="I3869" s="401" t="s">
        <v>45</v>
      </c>
      <c r="J3869" s="401" t="s">
        <v>6476</v>
      </c>
      <c r="K3869" s="402" t="n">
        <v>19.95</v>
      </c>
      <c r="L3869" s="401" t="s">
        <v>6405</v>
      </c>
    </row>
    <row r="3870" customFormat="false" ht="13.5" hidden="false" customHeight="false" outlineLevel="0" collapsed="false">
      <c r="A3870" s="401" t="s">
        <v>9883</v>
      </c>
      <c r="B3870" s="401" t="s">
        <v>9884</v>
      </c>
      <c r="C3870" s="401" t="s">
        <v>9222</v>
      </c>
      <c r="D3870" s="401" t="s">
        <v>10147</v>
      </c>
      <c r="E3870" s="402"/>
      <c r="F3870" s="401"/>
      <c r="G3870" s="401" t="n">
        <v>89673</v>
      </c>
      <c r="H3870" s="401" t="s">
        <v>10383</v>
      </c>
      <c r="I3870" s="401" t="s">
        <v>45</v>
      </c>
      <c r="J3870" s="401" t="s">
        <v>6476</v>
      </c>
      <c r="K3870" s="402" t="n">
        <v>40.01</v>
      </c>
      <c r="L3870" s="401" t="s">
        <v>6405</v>
      </c>
    </row>
    <row r="3871" customFormat="false" ht="13.5" hidden="false" customHeight="false" outlineLevel="0" collapsed="false">
      <c r="A3871" s="401" t="s">
        <v>9883</v>
      </c>
      <c r="B3871" s="401" t="s">
        <v>9884</v>
      </c>
      <c r="C3871" s="401" t="s">
        <v>9222</v>
      </c>
      <c r="D3871" s="401" t="s">
        <v>10147</v>
      </c>
      <c r="E3871" s="402"/>
      <c r="F3871" s="401"/>
      <c r="G3871" s="401" t="n">
        <v>89674</v>
      </c>
      <c r="H3871" s="401" t="s">
        <v>10384</v>
      </c>
      <c r="I3871" s="401" t="s">
        <v>45</v>
      </c>
      <c r="J3871" s="401" t="s">
        <v>6476</v>
      </c>
      <c r="K3871" s="402" t="n">
        <v>28.25</v>
      </c>
      <c r="L3871" s="401" t="s">
        <v>6405</v>
      </c>
    </row>
    <row r="3872" customFormat="false" ht="13.5" hidden="false" customHeight="false" outlineLevel="0" collapsed="false">
      <c r="A3872" s="401" t="s">
        <v>9883</v>
      </c>
      <c r="B3872" s="401" t="s">
        <v>9884</v>
      </c>
      <c r="C3872" s="401" t="s">
        <v>9222</v>
      </c>
      <c r="D3872" s="401" t="s">
        <v>10147</v>
      </c>
      <c r="E3872" s="402"/>
      <c r="F3872" s="401"/>
      <c r="G3872" s="401" t="n">
        <v>89675</v>
      </c>
      <c r="H3872" s="401" t="s">
        <v>10385</v>
      </c>
      <c r="I3872" s="401" t="s">
        <v>45</v>
      </c>
      <c r="J3872" s="401" t="s">
        <v>6476</v>
      </c>
      <c r="K3872" s="402" t="n">
        <v>78.9</v>
      </c>
      <c r="L3872" s="401" t="s">
        <v>6405</v>
      </c>
    </row>
    <row r="3873" customFormat="false" ht="13.5" hidden="false" customHeight="false" outlineLevel="0" collapsed="false">
      <c r="A3873" s="401" t="s">
        <v>9883</v>
      </c>
      <c r="B3873" s="401" t="s">
        <v>9884</v>
      </c>
      <c r="C3873" s="401" t="s">
        <v>9222</v>
      </c>
      <c r="D3873" s="401" t="s">
        <v>10147</v>
      </c>
      <c r="E3873" s="402"/>
      <c r="F3873" s="401"/>
      <c r="G3873" s="401" t="n">
        <v>89676</v>
      </c>
      <c r="H3873" s="401" t="s">
        <v>10386</v>
      </c>
      <c r="I3873" s="401" t="s">
        <v>45</v>
      </c>
      <c r="J3873" s="401" t="s">
        <v>6476</v>
      </c>
      <c r="K3873" s="402" t="n">
        <v>41.13</v>
      </c>
      <c r="L3873" s="401" t="s">
        <v>6405</v>
      </c>
    </row>
    <row r="3874" customFormat="false" ht="13.5" hidden="false" customHeight="false" outlineLevel="0" collapsed="false">
      <c r="A3874" s="401" t="s">
        <v>9883</v>
      </c>
      <c r="B3874" s="401" t="s">
        <v>9884</v>
      </c>
      <c r="C3874" s="401" t="s">
        <v>9222</v>
      </c>
      <c r="D3874" s="401" t="s">
        <v>10147</v>
      </c>
      <c r="E3874" s="402"/>
      <c r="F3874" s="401"/>
      <c r="G3874" s="401" t="n">
        <v>89677</v>
      </c>
      <c r="H3874" s="401" t="s">
        <v>10387</v>
      </c>
      <c r="I3874" s="401" t="s">
        <v>45</v>
      </c>
      <c r="J3874" s="401" t="s">
        <v>6476</v>
      </c>
      <c r="K3874" s="402" t="n">
        <v>84.8</v>
      </c>
      <c r="L3874" s="401" t="s">
        <v>6405</v>
      </c>
    </row>
    <row r="3875" customFormat="false" ht="13.5" hidden="false" customHeight="false" outlineLevel="0" collapsed="false">
      <c r="A3875" s="401" t="s">
        <v>9883</v>
      </c>
      <c r="B3875" s="401" t="s">
        <v>9884</v>
      </c>
      <c r="C3875" s="401" t="s">
        <v>9222</v>
      </c>
      <c r="D3875" s="401" t="s">
        <v>10147</v>
      </c>
      <c r="E3875" s="402"/>
      <c r="F3875" s="401"/>
      <c r="G3875" s="401" t="n">
        <v>89678</v>
      </c>
      <c r="H3875" s="401" t="s">
        <v>10388</v>
      </c>
      <c r="I3875" s="401" t="s">
        <v>45</v>
      </c>
      <c r="J3875" s="401" t="s">
        <v>6476</v>
      </c>
      <c r="K3875" s="402" t="n">
        <v>9.69</v>
      </c>
      <c r="L3875" s="401" t="s">
        <v>6405</v>
      </c>
    </row>
    <row r="3876" customFormat="false" ht="13.5" hidden="false" customHeight="false" outlineLevel="0" collapsed="false">
      <c r="A3876" s="401" t="s">
        <v>9883</v>
      </c>
      <c r="B3876" s="401" t="s">
        <v>9884</v>
      </c>
      <c r="C3876" s="401" t="s">
        <v>9222</v>
      </c>
      <c r="D3876" s="401" t="s">
        <v>10147</v>
      </c>
      <c r="E3876" s="402"/>
      <c r="F3876" s="401"/>
      <c r="G3876" s="401" t="n">
        <v>89679</v>
      </c>
      <c r="H3876" s="401" t="s">
        <v>10389</v>
      </c>
      <c r="I3876" s="401" t="s">
        <v>45</v>
      </c>
      <c r="J3876" s="401" t="s">
        <v>6476</v>
      </c>
      <c r="K3876" s="402" t="n">
        <v>139.6</v>
      </c>
      <c r="L3876" s="401" t="s">
        <v>6405</v>
      </c>
    </row>
    <row r="3877" customFormat="false" ht="13.5" hidden="false" customHeight="false" outlineLevel="0" collapsed="false">
      <c r="A3877" s="401" t="s">
        <v>9883</v>
      </c>
      <c r="B3877" s="401" t="s">
        <v>9884</v>
      </c>
      <c r="C3877" s="401" t="s">
        <v>9222</v>
      </c>
      <c r="D3877" s="401" t="s">
        <v>10147</v>
      </c>
      <c r="E3877" s="402"/>
      <c r="F3877" s="401"/>
      <c r="G3877" s="401" t="n">
        <v>89680</v>
      </c>
      <c r="H3877" s="401" t="s">
        <v>10390</v>
      </c>
      <c r="I3877" s="401" t="s">
        <v>45</v>
      </c>
      <c r="J3877" s="401" t="s">
        <v>6476</v>
      </c>
      <c r="K3877" s="402" t="n">
        <v>20.18</v>
      </c>
      <c r="L3877" s="401" t="s">
        <v>6405</v>
      </c>
    </row>
    <row r="3878" customFormat="false" ht="13.5" hidden="false" customHeight="false" outlineLevel="0" collapsed="false">
      <c r="A3878" s="401" t="s">
        <v>9883</v>
      </c>
      <c r="B3878" s="401" t="s">
        <v>9884</v>
      </c>
      <c r="C3878" s="401" t="s">
        <v>9222</v>
      </c>
      <c r="D3878" s="401" t="s">
        <v>10147</v>
      </c>
      <c r="E3878" s="402"/>
      <c r="F3878" s="401"/>
      <c r="G3878" s="401" t="n">
        <v>89681</v>
      </c>
      <c r="H3878" s="401" t="s">
        <v>10391</v>
      </c>
      <c r="I3878" s="401" t="s">
        <v>45</v>
      </c>
      <c r="J3878" s="401" t="s">
        <v>6476</v>
      </c>
      <c r="K3878" s="402" t="n">
        <v>89.01</v>
      </c>
      <c r="L3878" s="401" t="s">
        <v>6405</v>
      </c>
    </row>
    <row r="3879" customFormat="false" ht="13.5" hidden="false" customHeight="false" outlineLevel="0" collapsed="false">
      <c r="A3879" s="401" t="s">
        <v>9883</v>
      </c>
      <c r="B3879" s="401" t="s">
        <v>9884</v>
      </c>
      <c r="C3879" s="401" t="s">
        <v>9222</v>
      </c>
      <c r="D3879" s="401" t="s">
        <v>10147</v>
      </c>
      <c r="E3879" s="402"/>
      <c r="F3879" s="401"/>
      <c r="G3879" s="401" t="n">
        <v>89682</v>
      </c>
      <c r="H3879" s="401" t="s">
        <v>10392</v>
      </c>
      <c r="I3879" s="401" t="s">
        <v>45</v>
      </c>
      <c r="J3879" s="401" t="s">
        <v>6476</v>
      </c>
      <c r="K3879" s="402" t="n">
        <v>29.91</v>
      </c>
      <c r="L3879" s="401" t="s">
        <v>6405</v>
      </c>
    </row>
    <row r="3880" customFormat="false" ht="13.5" hidden="false" customHeight="false" outlineLevel="0" collapsed="false">
      <c r="A3880" s="401" t="s">
        <v>9883</v>
      </c>
      <c r="B3880" s="401" t="s">
        <v>9884</v>
      </c>
      <c r="C3880" s="401" t="s">
        <v>9222</v>
      </c>
      <c r="D3880" s="401" t="s">
        <v>10147</v>
      </c>
      <c r="E3880" s="402"/>
      <c r="F3880" s="401"/>
      <c r="G3880" s="401" t="n">
        <v>89683</v>
      </c>
      <c r="H3880" s="401" t="s">
        <v>10393</v>
      </c>
      <c r="I3880" s="401" t="s">
        <v>45</v>
      </c>
      <c r="J3880" s="401" t="s">
        <v>6476</v>
      </c>
      <c r="K3880" s="402" t="n">
        <v>326.68</v>
      </c>
      <c r="L3880" s="401" t="s">
        <v>6405</v>
      </c>
    </row>
    <row r="3881" customFormat="false" ht="13.5" hidden="false" customHeight="false" outlineLevel="0" collapsed="false">
      <c r="A3881" s="401" t="s">
        <v>9883</v>
      </c>
      <c r="B3881" s="401" t="s">
        <v>9884</v>
      </c>
      <c r="C3881" s="401" t="s">
        <v>9222</v>
      </c>
      <c r="D3881" s="401" t="s">
        <v>10147</v>
      </c>
      <c r="E3881" s="402"/>
      <c r="F3881" s="401"/>
      <c r="G3881" s="401" t="n">
        <v>89684</v>
      </c>
      <c r="H3881" s="401" t="s">
        <v>10394</v>
      </c>
      <c r="I3881" s="401" t="s">
        <v>45</v>
      </c>
      <c r="J3881" s="401" t="s">
        <v>6476</v>
      </c>
      <c r="K3881" s="402" t="n">
        <v>40.35</v>
      </c>
      <c r="L3881" s="401" t="s">
        <v>6405</v>
      </c>
    </row>
    <row r="3882" customFormat="false" ht="13.5" hidden="false" customHeight="false" outlineLevel="0" collapsed="false">
      <c r="A3882" s="401" t="s">
        <v>9883</v>
      </c>
      <c r="B3882" s="401" t="s">
        <v>9884</v>
      </c>
      <c r="C3882" s="401" t="s">
        <v>9222</v>
      </c>
      <c r="D3882" s="401" t="s">
        <v>10147</v>
      </c>
      <c r="E3882" s="402"/>
      <c r="F3882" s="401"/>
      <c r="G3882" s="401" t="n">
        <v>89685</v>
      </c>
      <c r="H3882" s="401" t="s">
        <v>10395</v>
      </c>
      <c r="I3882" s="401" t="s">
        <v>45</v>
      </c>
      <c r="J3882" s="401" t="s">
        <v>6476</v>
      </c>
      <c r="K3882" s="402" t="n">
        <v>64.91</v>
      </c>
      <c r="L3882" s="401" t="s">
        <v>6405</v>
      </c>
    </row>
    <row r="3883" customFormat="false" ht="13.5" hidden="false" customHeight="false" outlineLevel="0" collapsed="false">
      <c r="A3883" s="401" t="s">
        <v>9883</v>
      </c>
      <c r="B3883" s="401" t="s">
        <v>9884</v>
      </c>
      <c r="C3883" s="401" t="s">
        <v>9222</v>
      </c>
      <c r="D3883" s="401" t="s">
        <v>10147</v>
      </c>
      <c r="E3883" s="402"/>
      <c r="F3883" s="401"/>
      <c r="G3883" s="401" t="n">
        <v>89686</v>
      </c>
      <c r="H3883" s="401" t="s">
        <v>10396</v>
      </c>
      <c r="I3883" s="401" t="s">
        <v>45</v>
      </c>
      <c r="J3883" s="401" t="s">
        <v>6476</v>
      </c>
      <c r="K3883" s="402" t="n">
        <v>143.43</v>
      </c>
      <c r="L3883" s="401" t="s">
        <v>6405</v>
      </c>
    </row>
    <row r="3884" customFormat="false" ht="13.5" hidden="false" customHeight="false" outlineLevel="0" collapsed="false">
      <c r="A3884" s="401" t="s">
        <v>9883</v>
      </c>
      <c r="B3884" s="401" t="s">
        <v>9884</v>
      </c>
      <c r="C3884" s="401" t="s">
        <v>9222</v>
      </c>
      <c r="D3884" s="401" t="s">
        <v>10147</v>
      </c>
      <c r="E3884" s="402"/>
      <c r="F3884" s="401"/>
      <c r="G3884" s="401" t="n">
        <v>89687</v>
      </c>
      <c r="H3884" s="401" t="s">
        <v>10397</v>
      </c>
      <c r="I3884" s="401" t="s">
        <v>45</v>
      </c>
      <c r="J3884" s="401" t="s">
        <v>6476</v>
      </c>
      <c r="K3884" s="402" t="n">
        <v>56.76</v>
      </c>
      <c r="L3884" s="401" t="s">
        <v>6405</v>
      </c>
    </row>
    <row r="3885" customFormat="false" ht="13.5" hidden="false" customHeight="false" outlineLevel="0" collapsed="false">
      <c r="A3885" s="401" t="s">
        <v>9883</v>
      </c>
      <c r="B3885" s="401" t="s">
        <v>9884</v>
      </c>
      <c r="C3885" s="401" t="s">
        <v>9222</v>
      </c>
      <c r="D3885" s="401" t="s">
        <v>10147</v>
      </c>
      <c r="E3885" s="402"/>
      <c r="F3885" s="401"/>
      <c r="G3885" s="401" t="n">
        <v>89689</v>
      </c>
      <c r="H3885" s="401" t="s">
        <v>10398</v>
      </c>
      <c r="I3885" s="401" t="s">
        <v>45</v>
      </c>
      <c r="J3885" s="401" t="s">
        <v>6476</v>
      </c>
      <c r="K3885" s="402" t="n">
        <v>31.09</v>
      </c>
      <c r="L3885" s="401" t="s">
        <v>6405</v>
      </c>
    </row>
    <row r="3886" customFormat="false" ht="13.5" hidden="false" customHeight="false" outlineLevel="0" collapsed="false">
      <c r="A3886" s="401" t="s">
        <v>9883</v>
      </c>
      <c r="B3886" s="401" t="s">
        <v>9884</v>
      </c>
      <c r="C3886" s="401" t="s">
        <v>9222</v>
      </c>
      <c r="D3886" s="401" t="s">
        <v>10147</v>
      </c>
      <c r="E3886" s="402"/>
      <c r="F3886" s="401"/>
      <c r="G3886" s="401" t="n">
        <v>89690</v>
      </c>
      <c r="H3886" s="401" t="s">
        <v>10399</v>
      </c>
      <c r="I3886" s="401" t="s">
        <v>45</v>
      </c>
      <c r="J3886" s="401" t="s">
        <v>6476</v>
      </c>
      <c r="K3886" s="402" t="n">
        <v>99.35</v>
      </c>
      <c r="L3886" s="401" t="s">
        <v>6405</v>
      </c>
    </row>
    <row r="3887" customFormat="false" ht="13.5" hidden="false" customHeight="false" outlineLevel="0" collapsed="false">
      <c r="A3887" s="401" t="s">
        <v>9883</v>
      </c>
      <c r="B3887" s="401" t="s">
        <v>9884</v>
      </c>
      <c r="C3887" s="401" t="s">
        <v>9222</v>
      </c>
      <c r="D3887" s="401" t="s">
        <v>10147</v>
      </c>
      <c r="E3887" s="402"/>
      <c r="F3887" s="401"/>
      <c r="G3887" s="401" t="n">
        <v>89691</v>
      </c>
      <c r="H3887" s="401" t="s">
        <v>10400</v>
      </c>
      <c r="I3887" s="401" t="s">
        <v>45</v>
      </c>
      <c r="J3887" s="401" t="s">
        <v>6476</v>
      </c>
      <c r="K3887" s="402" t="n">
        <v>12.49</v>
      </c>
      <c r="L3887" s="401" t="s">
        <v>6405</v>
      </c>
    </row>
    <row r="3888" customFormat="false" ht="13.5" hidden="false" customHeight="false" outlineLevel="0" collapsed="false">
      <c r="A3888" s="401" t="s">
        <v>9883</v>
      </c>
      <c r="B3888" s="401" t="s">
        <v>9884</v>
      </c>
      <c r="C3888" s="401" t="s">
        <v>9222</v>
      </c>
      <c r="D3888" s="401" t="s">
        <v>10147</v>
      </c>
      <c r="E3888" s="402"/>
      <c r="F3888" s="401"/>
      <c r="G3888" s="401" t="n">
        <v>89692</v>
      </c>
      <c r="H3888" s="401" t="s">
        <v>10401</v>
      </c>
      <c r="I3888" s="401" t="s">
        <v>45</v>
      </c>
      <c r="J3888" s="401" t="s">
        <v>6476</v>
      </c>
      <c r="K3888" s="402" t="n">
        <v>91.49</v>
      </c>
      <c r="L3888" s="401" t="s">
        <v>6405</v>
      </c>
    </row>
    <row r="3889" customFormat="false" ht="13.5" hidden="false" customHeight="false" outlineLevel="0" collapsed="false">
      <c r="A3889" s="401" t="s">
        <v>9883</v>
      </c>
      <c r="B3889" s="401" t="s">
        <v>9884</v>
      </c>
      <c r="C3889" s="401" t="s">
        <v>9222</v>
      </c>
      <c r="D3889" s="401" t="s">
        <v>10147</v>
      </c>
      <c r="E3889" s="402"/>
      <c r="F3889" s="401"/>
      <c r="G3889" s="401" t="n">
        <v>89693</v>
      </c>
      <c r="H3889" s="401" t="s">
        <v>10402</v>
      </c>
      <c r="I3889" s="401" t="s">
        <v>45</v>
      </c>
      <c r="J3889" s="401" t="s">
        <v>6476</v>
      </c>
      <c r="K3889" s="402" t="n">
        <v>92.2</v>
      </c>
      <c r="L3889" s="401" t="s">
        <v>6405</v>
      </c>
    </row>
    <row r="3890" customFormat="false" ht="13.5" hidden="false" customHeight="false" outlineLevel="0" collapsed="false">
      <c r="A3890" s="401" t="s">
        <v>9883</v>
      </c>
      <c r="B3890" s="401" t="s">
        <v>9884</v>
      </c>
      <c r="C3890" s="401" t="s">
        <v>9222</v>
      </c>
      <c r="D3890" s="401" t="s">
        <v>10147</v>
      </c>
      <c r="E3890" s="402"/>
      <c r="F3890" s="401"/>
      <c r="G3890" s="401" t="n">
        <v>89694</v>
      </c>
      <c r="H3890" s="401" t="s">
        <v>10403</v>
      </c>
      <c r="I3890" s="401" t="s">
        <v>45</v>
      </c>
      <c r="J3890" s="401" t="s">
        <v>6476</v>
      </c>
      <c r="K3890" s="402" t="n">
        <v>18.86</v>
      </c>
      <c r="L3890" s="401" t="s">
        <v>6405</v>
      </c>
    </row>
    <row r="3891" customFormat="false" ht="13.5" hidden="false" customHeight="false" outlineLevel="0" collapsed="false">
      <c r="A3891" s="401" t="s">
        <v>9883</v>
      </c>
      <c r="B3891" s="401" t="s">
        <v>9884</v>
      </c>
      <c r="C3891" s="401" t="s">
        <v>9222</v>
      </c>
      <c r="D3891" s="401" t="s">
        <v>10147</v>
      </c>
      <c r="E3891" s="402"/>
      <c r="F3891" s="401"/>
      <c r="G3891" s="401" t="n">
        <v>89695</v>
      </c>
      <c r="H3891" s="401" t="s">
        <v>10404</v>
      </c>
      <c r="I3891" s="401" t="s">
        <v>45</v>
      </c>
      <c r="J3891" s="401" t="s">
        <v>6476</v>
      </c>
      <c r="K3891" s="402" t="n">
        <v>17.66</v>
      </c>
      <c r="L3891" s="401" t="s">
        <v>6405</v>
      </c>
    </row>
    <row r="3892" customFormat="false" ht="13.5" hidden="false" customHeight="false" outlineLevel="0" collapsed="false">
      <c r="A3892" s="401" t="s">
        <v>9883</v>
      </c>
      <c r="B3892" s="401" t="s">
        <v>9884</v>
      </c>
      <c r="C3892" s="401" t="s">
        <v>9222</v>
      </c>
      <c r="D3892" s="401" t="s">
        <v>10147</v>
      </c>
      <c r="E3892" s="402"/>
      <c r="F3892" s="401"/>
      <c r="G3892" s="401" t="n">
        <v>89696</v>
      </c>
      <c r="H3892" s="401" t="s">
        <v>10405</v>
      </c>
      <c r="I3892" s="401" t="s">
        <v>45</v>
      </c>
      <c r="J3892" s="401" t="s">
        <v>6476</v>
      </c>
      <c r="K3892" s="402" t="n">
        <v>81.82</v>
      </c>
      <c r="L3892" s="401" t="s">
        <v>6405</v>
      </c>
    </row>
    <row r="3893" customFormat="false" ht="13.5" hidden="false" customHeight="false" outlineLevel="0" collapsed="false">
      <c r="A3893" s="401" t="s">
        <v>9883</v>
      </c>
      <c r="B3893" s="401" t="s">
        <v>9884</v>
      </c>
      <c r="C3893" s="401" t="s">
        <v>9222</v>
      </c>
      <c r="D3893" s="401" t="s">
        <v>10147</v>
      </c>
      <c r="E3893" s="402"/>
      <c r="F3893" s="401"/>
      <c r="G3893" s="401" t="n">
        <v>89697</v>
      </c>
      <c r="H3893" s="401" t="s">
        <v>10406</v>
      </c>
      <c r="I3893" s="401" t="s">
        <v>45</v>
      </c>
      <c r="J3893" s="401" t="s">
        <v>6476</v>
      </c>
      <c r="K3893" s="402" t="n">
        <v>17.55</v>
      </c>
      <c r="L3893" s="401" t="s">
        <v>6405</v>
      </c>
    </row>
    <row r="3894" customFormat="false" ht="13.5" hidden="false" customHeight="false" outlineLevel="0" collapsed="false">
      <c r="A3894" s="401" t="s">
        <v>9883</v>
      </c>
      <c r="B3894" s="401" t="s">
        <v>9884</v>
      </c>
      <c r="C3894" s="401" t="s">
        <v>9222</v>
      </c>
      <c r="D3894" s="401" t="s">
        <v>10147</v>
      </c>
      <c r="E3894" s="402"/>
      <c r="F3894" s="401"/>
      <c r="G3894" s="401" t="n">
        <v>89698</v>
      </c>
      <c r="H3894" s="401" t="s">
        <v>10407</v>
      </c>
      <c r="I3894" s="401" t="s">
        <v>45</v>
      </c>
      <c r="J3894" s="401" t="s">
        <v>6476</v>
      </c>
      <c r="K3894" s="402" t="n">
        <v>273.92</v>
      </c>
      <c r="L3894" s="401" t="s">
        <v>6405</v>
      </c>
    </row>
    <row r="3895" customFormat="false" ht="13.5" hidden="false" customHeight="false" outlineLevel="0" collapsed="false">
      <c r="A3895" s="401" t="s">
        <v>9883</v>
      </c>
      <c r="B3895" s="401" t="s">
        <v>9884</v>
      </c>
      <c r="C3895" s="401" t="s">
        <v>9222</v>
      </c>
      <c r="D3895" s="401" t="s">
        <v>10147</v>
      </c>
      <c r="E3895" s="402"/>
      <c r="F3895" s="401"/>
      <c r="G3895" s="401" t="n">
        <v>89699</v>
      </c>
      <c r="H3895" s="401" t="s">
        <v>10408</v>
      </c>
      <c r="I3895" s="401" t="s">
        <v>45</v>
      </c>
      <c r="J3895" s="401" t="s">
        <v>6476</v>
      </c>
      <c r="K3895" s="402" t="n">
        <v>237.42</v>
      </c>
      <c r="L3895" s="401" t="s">
        <v>6405</v>
      </c>
    </row>
    <row r="3896" customFormat="false" ht="13.5" hidden="false" customHeight="false" outlineLevel="0" collapsed="false">
      <c r="A3896" s="401" t="s">
        <v>9883</v>
      </c>
      <c r="B3896" s="401" t="s">
        <v>9884</v>
      </c>
      <c r="C3896" s="401" t="s">
        <v>9222</v>
      </c>
      <c r="D3896" s="401" t="s">
        <v>10147</v>
      </c>
      <c r="E3896" s="402"/>
      <c r="F3896" s="401"/>
      <c r="G3896" s="401" t="n">
        <v>89700</v>
      </c>
      <c r="H3896" s="401" t="s">
        <v>10409</v>
      </c>
      <c r="I3896" s="401" t="s">
        <v>45</v>
      </c>
      <c r="J3896" s="401" t="s">
        <v>6476</v>
      </c>
      <c r="K3896" s="402" t="n">
        <v>21.41</v>
      </c>
      <c r="L3896" s="401" t="s">
        <v>6405</v>
      </c>
    </row>
    <row r="3897" customFormat="false" ht="13.5" hidden="false" customHeight="false" outlineLevel="0" collapsed="false">
      <c r="A3897" s="401" t="s">
        <v>9883</v>
      </c>
      <c r="B3897" s="401" t="s">
        <v>9884</v>
      </c>
      <c r="C3897" s="401" t="s">
        <v>9222</v>
      </c>
      <c r="D3897" s="401" t="s">
        <v>10147</v>
      </c>
      <c r="E3897" s="402"/>
      <c r="F3897" s="401"/>
      <c r="G3897" s="401" t="n">
        <v>89701</v>
      </c>
      <c r="H3897" s="401" t="s">
        <v>10410</v>
      </c>
      <c r="I3897" s="401" t="s">
        <v>45</v>
      </c>
      <c r="J3897" s="401" t="s">
        <v>6476</v>
      </c>
      <c r="K3897" s="402" t="n">
        <v>217.95</v>
      </c>
      <c r="L3897" s="401" t="s">
        <v>6405</v>
      </c>
    </row>
    <row r="3898" customFormat="false" ht="13.5" hidden="false" customHeight="false" outlineLevel="0" collapsed="false">
      <c r="A3898" s="401" t="s">
        <v>9883</v>
      </c>
      <c r="B3898" s="401" t="s">
        <v>9884</v>
      </c>
      <c r="C3898" s="401" t="s">
        <v>9222</v>
      </c>
      <c r="D3898" s="401" t="s">
        <v>10147</v>
      </c>
      <c r="E3898" s="402"/>
      <c r="F3898" s="401"/>
      <c r="G3898" s="401" t="n">
        <v>89702</v>
      </c>
      <c r="H3898" s="401" t="s">
        <v>10411</v>
      </c>
      <c r="I3898" s="401" t="s">
        <v>45</v>
      </c>
      <c r="J3898" s="401" t="s">
        <v>6476</v>
      </c>
      <c r="K3898" s="402" t="n">
        <v>23</v>
      </c>
      <c r="L3898" s="401" t="s">
        <v>6405</v>
      </c>
    </row>
    <row r="3899" customFormat="false" ht="13.5" hidden="false" customHeight="false" outlineLevel="0" collapsed="false">
      <c r="A3899" s="401" t="s">
        <v>9883</v>
      </c>
      <c r="B3899" s="401" t="s">
        <v>9884</v>
      </c>
      <c r="C3899" s="401" t="s">
        <v>9222</v>
      </c>
      <c r="D3899" s="401" t="s">
        <v>10147</v>
      </c>
      <c r="E3899" s="402"/>
      <c r="F3899" s="401"/>
      <c r="G3899" s="401" t="n">
        <v>89703</v>
      </c>
      <c r="H3899" s="401" t="s">
        <v>10412</v>
      </c>
      <c r="I3899" s="401" t="s">
        <v>45</v>
      </c>
      <c r="J3899" s="401" t="s">
        <v>6476</v>
      </c>
      <c r="K3899" s="402" t="n">
        <v>44.9</v>
      </c>
      <c r="L3899" s="401" t="s">
        <v>6405</v>
      </c>
    </row>
    <row r="3900" customFormat="false" ht="13.5" hidden="false" customHeight="false" outlineLevel="0" collapsed="false">
      <c r="A3900" s="401" t="s">
        <v>9883</v>
      </c>
      <c r="B3900" s="401" t="s">
        <v>9884</v>
      </c>
      <c r="C3900" s="401" t="s">
        <v>9222</v>
      </c>
      <c r="D3900" s="401" t="s">
        <v>10147</v>
      </c>
      <c r="E3900" s="402"/>
      <c r="F3900" s="401"/>
      <c r="G3900" s="401" t="n">
        <v>89704</v>
      </c>
      <c r="H3900" s="401" t="s">
        <v>10413</v>
      </c>
      <c r="I3900" s="401" t="s">
        <v>45</v>
      </c>
      <c r="J3900" s="401" t="s">
        <v>6476</v>
      </c>
      <c r="K3900" s="402" t="n">
        <v>157.17</v>
      </c>
      <c r="L3900" s="401" t="s">
        <v>6405</v>
      </c>
    </row>
    <row r="3901" customFormat="false" ht="13.5" hidden="false" customHeight="false" outlineLevel="0" collapsed="false">
      <c r="A3901" s="401" t="s">
        <v>9883</v>
      </c>
      <c r="B3901" s="401" t="s">
        <v>9884</v>
      </c>
      <c r="C3901" s="401" t="s">
        <v>9222</v>
      </c>
      <c r="D3901" s="401" t="s">
        <v>10147</v>
      </c>
      <c r="E3901" s="402"/>
      <c r="F3901" s="401"/>
      <c r="G3901" s="401" t="n">
        <v>89705</v>
      </c>
      <c r="H3901" s="401" t="s">
        <v>10414</v>
      </c>
      <c r="I3901" s="401" t="s">
        <v>45</v>
      </c>
      <c r="J3901" s="401" t="s">
        <v>6476</v>
      </c>
      <c r="K3901" s="402" t="n">
        <v>24.57</v>
      </c>
      <c r="L3901" s="401" t="s">
        <v>6405</v>
      </c>
    </row>
    <row r="3902" customFormat="false" ht="13.5" hidden="false" customHeight="false" outlineLevel="0" collapsed="false">
      <c r="A3902" s="401" t="s">
        <v>9883</v>
      </c>
      <c r="B3902" s="401" t="s">
        <v>9884</v>
      </c>
      <c r="C3902" s="401" t="s">
        <v>9222</v>
      </c>
      <c r="D3902" s="401" t="s">
        <v>10147</v>
      </c>
      <c r="E3902" s="402"/>
      <c r="F3902" s="401"/>
      <c r="G3902" s="401" t="n">
        <v>89706</v>
      </c>
      <c r="H3902" s="401" t="s">
        <v>10415</v>
      </c>
      <c r="I3902" s="401" t="s">
        <v>45</v>
      </c>
      <c r="J3902" s="401" t="s">
        <v>6476</v>
      </c>
      <c r="K3902" s="402" t="n">
        <v>49.37</v>
      </c>
      <c r="L3902" s="401" t="s">
        <v>6405</v>
      </c>
    </row>
    <row r="3903" customFormat="false" ht="13.5" hidden="false" customHeight="false" outlineLevel="0" collapsed="false">
      <c r="A3903" s="401" t="s">
        <v>9883</v>
      </c>
      <c r="B3903" s="401" t="s">
        <v>9884</v>
      </c>
      <c r="C3903" s="401" t="s">
        <v>9222</v>
      </c>
      <c r="D3903" s="401" t="s">
        <v>10147</v>
      </c>
      <c r="E3903" s="402"/>
      <c r="F3903" s="401"/>
      <c r="G3903" s="401" t="n">
        <v>89718</v>
      </c>
      <c r="H3903" s="401" t="s">
        <v>10416</v>
      </c>
      <c r="I3903" s="401" t="s">
        <v>82</v>
      </c>
      <c r="J3903" s="401" t="s">
        <v>6476</v>
      </c>
      <c r="K3903" s="402" t="n">
        <v>39.03</v>
      </c>
      <c r="L3903" s="401" t="s">
        <v>6405</v>
      </c>
    </row>
    <row r="3904" customFormat="false" ht="13.5" hidden="false" customHeight="false" outlineLevel="0" collapsed="false">
      <c r="A3904" s="401" t="s">
        <v>9883</v>
      </c>
      <c r="B3904" s="401" t="s">
        <v>9884</v>
      </c>
      <c r="C3904" s="401" t="s">
        <v>9222</v>
      </c>
      <c r="D3904" s="401" t="s">
        <v>10147</v>
      </c>
      <c r="E3904" s="402"/>
      <c r="F3904" s="401"/>
      <c r="G3904" s="401" t="n">
        <v>89719</v>
      </c>
      <c r="H3904" s="401" t="s">
        <v>10417</v>
      </c>
      <c r="I3904" s="401" t="s">
        <v>45</v>
      </c>
      <c r="J3904" s="401" t="s">
        <v>6476</v>
      </c>
      <c r="K3904" s="402" t="n">
        <v>12.63</v>
      </c>
      <c r="L3904" s="401" t="s">
        <v>6405</v>
      </c>
    </row>
    <row r="3905" customFormat="false" ht="13.5" hidden="false" customHeight="false" outlineLevel="0" collapsed="false">
      <c r="A3905" s="401" t="s">
        <v>9883</v>
      </c>
      <c r="B3905" s="401" t="s">
        <v>9884</v>
      </c>
      <c r="C3905" s="401" t="s">
        <v>9222</v>
      </c>
      <c r="D3905" s="401" t="s">
        <v>10147</v>
      </c>
      <c r="E3905" s="402"/>
      <c r="F3905" s="401"/>
      <c r="G3905" s="401" t="n">
        <v>89720</v>
      </c>
      <c r="H3905" s="401" t="s">
        <v>10418</v>
      </c>
      <c r="I3905" s="401" t="s">
        <v>45</v>
      </c>
      <c r="J3905" s="401" t="s">
        <v>6476</v>
      </c>
      <c r="K3905" s="402" t="n">
        <v>14.26</v>
      </c>
      <c r="L3905" s="401" t="s">
        <v>6405</v>
      </c>
    </row>
    <row r="3906" customFormat="false" ht="13.5" hidden="false" customHeight="false" outlineLevel="0" collapsed="false">
      <c r="A3906" s="401" t="s">
        <v>9883</v>
      </c>
      <c r="B3906" s="401" t="s">
        <v>9884</v>
      </c>
      <c r="C3906" s="401" t="s">
        <v>9222</v>
      </c>
      <c r="D3906" s="401" t="s">
        <v>10147</v>
      </c>
      <c r="E3906" s="402"/>
      <c r="F3906" s="401"/>
      <c r="G3906" s="401" t="n">
        <v>89721</v>
      </c>
      <c r="H3906" s="401" t="s">
        <v>10419</v>
      </c>
      <c r="I3906" s="401" t="s">
        <v>45</v>
      </c>
      <c r="J3906" s="401" t="s">
        <v>6476</v>
      </c>
      <c r="K3906" s="402" t="n">
        <v>14.8</v>
      </c>
      <c r="L3906" s="401" t="s">
        <v>6405</v>
      </c>
    </row>
    <row r="3907" customFormat="false" ht="13.5" hidden="false" customHeight="false" outlineLevel="0" collapsed="false">
      <c r="A3907" s="401" t="s">
        <v>9883</v>
      </c>
      <c r="B3907" s="401" t="s">
        <v>9884</v>
      </c>
      <c r="C3907" s="401" t="s">
        <v>9222</v>
      </c>
      <c r="D3907" s="401" t="s">
        <v>10147</v>
      </c>
      <c r="E3907" s="402"/>
      <c r="F3907" s="401"/>
      <c r="G3907" s="401" t="n">
        <v>89723</v>
      </c>
      <c r="H3907" s="401" t="s">
        <v>10420</v>
      </c>
      <c r="I3907" s="401" t="s">
        <v>45</v>
      </c>
      <c r="J3907" s="401" t="s">
        <v>6476</v>
      </c>
      <c r="K3907" s="402" t="n">
        <v>19.19</v>
      </c>
      <c r="L3907" s="401" t="s">
        <v>6405</v>
      </c>
    </row>
    <row r="3908" customFormat="false" ht="13.5" hidden="false" customHeight="false" outlineLevel="0" collapsed="false">
      <c r="A3908" s="401" t="s">
        <v>9883</v>
      </c>
      <c r="B3908" s="401" t="s">
        <v>9884</v>
      </c>
      <c r="C3908" s="401" t="s">
        <v>9222</v>
      </c>
      <c r="D3908" s="401" t="s">
        <v>10147</v>
      </c>
      <c r="E3908" s="402"/>
      <c r="F3908" s="401"/>
      <c r="G3908" s="401" t="n">
        <v>89724</v>
      </c>
      <c r="H3908" s="401" t="s">
        <v>10421</v>
      </c>
      <c r="I3908" s="401" t="s">
        <v>45</v>
      </c>
      <c r="J3908" s="401" t="s">
        <v>6476</v>
      </c>
      <c r="K3908" s="402" t="n">
        <v>10.62</v>
      </c>
      <c r="L3908" s="401" t="s">
        <v>6405</v>
      </c>
    </row>
    <row r="3909" customFormat="false" ht="13.5" hidden="false" customHeight="false" outlineLevel="0" collapsed="false">
      <c r="A3909" s="401" t="s">
        <v>9883</v>
      </c>
      <c r="B3909" s="401" t="s">
        <v>9884</v>
      </c>
      <c r="C3909" s="401" t="s">
        <v>9222</v>
      </c>
      <c r="D3909" s="401" t="s">
        <v>10147</v>
      </c>
      <c r="E3909" s="402"/>
      <c r="F3909" s="401"/>
      <c r="G3909" s="401" t="n">
        <v>89725</v>
      </c>
      <c r="H3909" s="401" t="s">
        <v>10422</v>
      </c>
      <c r="I3909" s="401" t="s">
        <v>45</v>
      </c>
      <c r="J3909" s="401" t="s">
        <v>6476</v>
      </c>
      <c r="K3909" s="402" t="n">
        <v>18.81</v>
      </c>
      <c r="L3909" s="401" t="s">
        <v>6405</v>
      </c>
    </row>
    <row r="3910" customFormat="false" ht="13.5" hidden="false" customHeight="false" outlineLevel="0" collapsed="false">
      <c r="A3910" s="401" t="s">
        <v>9883</v>
      </c>
      <c r="B3910" s="401" t="s">
        <v>9884</v>
      </c>
      <c r="C3910" s="401" t="s">
        <v>9222</v>
      </c>
      <c r="D3910" s="401" t="s">
        <v>10147</v>
      </c>
      <c r="E3910" s="402"/>
      <c r="F3910" s="401"/>
      <c r="G3910" s="401" t="n">
        <v>89726</v>
      </c>
      <c r="H3910" s="401" t="s">
        <v>10423</v>
      </c>
      <c r="I3910" s="401" t="s">
        <v>45</v>
      </c>
      <c r="J3910" s="401" t="s">
        <v>6476</v>
      </c>
      <c r="K3910" s="402" t="n">
        <v>7.64</v>
      </c>
      <c r="L3910" s="401" t="s">
        <v>6405</v>
      </c>
    </row>
    <row r="3911" customFormat="false" ht="13.5" hidden="false" customHeight="false" outlineLevel="0" collapsed="false">
      <c r="A3911" s="401" t="s">
        <v>9883</v>
      </c>
      <c r="B3911" s="401" t="s">
        <v>9884</v>
      </c>
      <c r="C3911" s="401" t="s">
        <v>9222</v>
      </c>
      <c r="D3911" s="401" t="s">
        <v>10147</v>
      </c>
      <c r="E3911" s="402"/>
      <c r="F3911" s="401"/>
      <c r="G3911" s="401" t="n">
        <v>89727</v>
      </c>
      <c r="H3911" s="401" t="s">
        <v>10424</v>
      </c>
      <c r="I3911" s="401" t="s">
        <v>45</v>
      </c>
      <c r="J3911" s="401" t="s">
        <v>6476</v>
      </c>
      <c r="K3911" s="402" t="n">
        <v>20.55</v>
      </c>
      <c r="L3911" s="401" t="s">
        <v>6405</v>
      </c>
    </row>
    <row r="3912" customFormat="false" ht="13.5" hidden="false" customHeight="false" outlineLevel="0" collapsed="false">
      <c r="A3912" s="401" t="s">
        <v>9883</v>
      </c>
      <c r="B3912" s="401" t="s">
        <v>9884</v>
      </c>
      <c r="C3912" s="401" t="s">
        <v>9222</v>
      </c>
      <c r="D3912" s="401" t="s">
        <v>10147</v>
      </c>
      <c r="E3912" s="402"/>
      <c r="F3912" s="401"/>
      <c r="G3912" s="401" t="n">
        <v>89728</v>
      </c>
      <c r="H3912" s="401" t="s">
        <v>10425</v>
      </c>
      <c r="I3912" s="401" t="s">
        <v>45</v>
      </c>
      <c r="J3912" s="401" t="s">
        <v>6476</v>
      </c>
      <c r="K3912" s="402" t="n">
        <v>11.36</v>
      </c>
      <c r="L3912" s="401" t="s">
        <v>6405</v>
      </c>
    </row>
    <row r="3913" customFormat="false" ht="13.5" hidden="false" customHeight="false" outlineLevel="0" collapsed="false">
      <c r="A3913" s="401" t="s">
        <v>9883</v>
      </c>
      <c r="B3913" s="401" t="s">
        <v>9884</v>
      </c>
      <c r="C3913" s="401" t="s">
        <v>9222</v>
      </c>
      <c r="D3913" s="401" t="s">
        <v>10147</v>
      </c>
      <c r="E3913" s="402"/>
      <c r="F3913" s="401"/>
      <c r="G3913" s="401" t="n">
        <v>89729</v>
      </c>
      <c r="H3913" s="401" t="s">
        <v>10426</v>
      </c>
      <c r="I3913" s="401" t="s">
        <v>45</v>
      </c>
      <c r="J3913" s="401" t="s">
        <v>6476</v>
      </c>
      <c r="K3913" s="402" t="n">
        <v>27.72</v>
      </c>
      <c r="L3913" s="401" t="s">
        <v>6405</v>
      </c>
    </row>
    <row r="3914" customFormat="false" ht="13.5" hidden="false" customHeight="false" outlineLevel="0" collapsed="false">
      <c r="A3914" s="401" t="s">
        <v>9883</v>
      </c>
      <c r="B3914" s="401" t="s">
        <v>9884</v>
      </c>
      <c r="C3914" s="401" t="s">
        <v>9222</v>
      </c>
      <c r="D3914" s="401" t="s">
        <v>10147</v>
      </c>
      <c r="E3914" s="402"/>
      <c r="F3914" s="401"/>
      <c r="G3914" s="401" t="n">
        <v>89730</v>
      </c>
      <c r="H3914" s="401" t="s">
        <v>10427</v>
      </c>
      <c r="I3914" s="401" t="s">
        <v>45</v>
      </c>
      <c r="J3914" s="401" t="s">
        <v>6476</v>
      </c>
      <c r="K3914" s="402" t="n">
        <v>12.33</v>
      </c>
      <c r="L3914" s="401" t="s">
        <v>6405</v>
      </c>
    </row>
    <row r="3915" customFormat="false" ht="13.5" hidden="false" customHeight="false" outlineLevel="0" collapsed="false">
      <c r="A3915" s="401" t="s">
        <v>9883</v>
      </c>
      <c r="B3915" s="401" t="s">
        <v>9884</v>
      </c>
      <c r="C3915" s="401" t="s">
        <v>9222</v>
      </c>
      <c r="D3915" s="401" t="s">
        <v>10147</v>
      </c>
      <c r="E3915" s="402"/>
      <c r="F3915" s="401"/>
      <c r="G3915" s="401" t="n">
        <v>89731</v>
      </c>
      <c r="H3915" s="401" t="s">
        <v>10428</v>
      </c>
      <c r="I3915" s="401" t="s">
        <v>45</v>
      </c>
      <c r="J3915" s="401" t="s">
        <v>6476</v>
      </c>
      <c r="K3915" s="402" t="n">
        <v>11.11</v>
      </c>
      <c r="L3915" s="401" t="s">
        <v>6405</v>
      </c>
    </row>
    <row r="3916" customFormat="false" ht="13.5" hidden="false" customHeight="false" outlineLevel="0" collapsed="false">
      <c r="A3916" s="401" t="s">
        <v>9883</v>
      </c>
      <c r="B3916" s="401" t="s">
        <v>9884</v>
      </c>
      <c r="C3916" s="401" t="s">
        <v>9222</v>
      </c>
      <c r="D3916" s="401" t="s">
        <v>10147</v>
      </c>
      <c r="E3916" s="402"/>
      <c r="F3916" s="401"/>
      <c r="G3916" s="401" t="n">
        <v>89732</v>
      </c>
      <c r="H3916" s="401" t="s">
        <v>10429</v>
      </c>
      <c r="I3916" s="401" t="s">
        <v>45</v>
      </c>
      <c r="J3916" s="401" t="s">
        <v>6476</v>
      </c>
      <c r="K3916" s="402" t="n">
        <v>11.81</v>
      </c>
      <c r="L3916" s="401" t="s">
        <v>6405</v>
      </c>
    </row>
    <row r="3917" customFormat="false" ht="13.5" hidden="false" customHeight="false" outlineLevel="0" collapsed="false">
      <c r="A3917" s="401" t="s">
        <v>9883</v>
      </c>
      <c r="B3917" s="401" t="s">
        <v>9884</v>
      </c>
      <c r="C3917" s="401" t="s">
        <v>9222</v>
      </c>
      <c r="D3917" s="401" t="s">
        <v>10147</v>
      </c>
      <c r="E3917" s="402"/>
      <c r="F3917" s="401"/>
      <c r="G3917" s="401" t="n">
        <v>89733</v>
      </c>
      <c r="H3917" s="401" t="s">
        <v>10430</v>
      </c>
      <c r="I3917" s="401" t="s">
        <v>45</v>
      </c>
      <c r="J3917" s="401" t="s">
        <v>6476</v>
      </c>
      <c r="K3917" s="402" t="n">
        <v>19.39</v>
      </c>
      <c r="L3917" s="401" t="s">
        <v>6405</v>
      </c>
    </row>
    <row r="3918" customFormat="false" ht="13.5" hidden="false" customHeight="false" outlineLevel="0" collapsed="false">
      <c r="A3918" s="401" t="s">
        <v>9883</v>
      </c>
      <c r="B3918" s="401" t="s">
        <v>9884</v>
      </c>
      <c r="C3918" s="401" t="s">
        <v>9222</v>
      </c>
      <c r="D3918" s="401" t="s">
        <v>10147</v>
      </c>
      <c r="E3918" s="402"/>
      <c r="F3918" s="401"/>
      <c r="G3918" s="401" t="n">
        <v>89734</v>
      </c>
      <c r="H3918" s="401" t="s">
        <v>10431</v>
      </c>
      <c r="I3918" s="401" t="s">
        <v>45</v>
      </c>
      <c r="J3918" s="401" t="s">
        <v>6476</v>
      </c>
      <c r="K3918" s="402" t="n">
        <v>27.72</v>
      </c>
      <c r="L3918" s="401" t="s">
        <v>6405</v>
      </c>
    </row>
    <row r="3919" customFormat="false" ht="13.5" hidden="false" customHeight="false" outlineLevel="0" collapsed="false">
      <c r="A3919" s="401" t="s">
        <v>9883</v>
      </c>
      <c r="B3919" s="401" t="s">
        <v>9884</v>
      </c>
      <c r="C3919" s="401" t="s">
        <v>9222</v>
      </c>
      <c r="D3919" s="401" t="s">
        <v>10147</v>
      </c>
      <c r="E3919" s="402"/>
      <c r="F3919" s="401"/>
      <c r="G3919" s="401" t="n">
        <v>89735</v>
      </c>
      <c r="H3919" s="401" t="s">
        <v>10432</v>
      </c>
      <c r="I3919" s="401" t="s">
        <v>45</v>
      </c>
      <c r="J3919" s="401" t="s">
        <v>6476</v>
      </c>
      <c r="K3919" s="402" t="n">
        <v>20.55</v>
      </c>
      <c r="L3919" s="401" t="s">
        <v>6405</v>
      </c>
    </row>
    <row r="3920" customFormat="false" ht="13.5" hidden="false" customHeight="false" outlineLevel="0" collapsed="false">
      <c r="A3920" s="401" t="s">
        <v>9883</v>
      </c>
      <c r="B3920" s="401" t="s">
        <v>9884</v>
      </c>
      <c r="C3920" s="401" t="s">
        <v>9222</v>
      </c>
      <c r="D3920" s="401" t="s">
        <v>10147</v>
      </c>
      <c r="E3920" s="402"/>
      <c r="F3920" s="401"/>
      <c r="G3920" s="401" t="n">
        <v>89736</v>
      </c>
      <c r="H3920" s="401" t="s">
        <v>10433</v>
      </c>
      <c r="I3920" s="401" t="s">
        <v>45</v>
      </c>
      <c r="J3920" s="401" t="s">
        <v>6476</v>
      </c>
      <c r="K3920" s="402" t="n">
        <v>8.91</v>
      </c>
      <c r="L3920" s="401" t="s">
        <v>6405</v>
      </c>
    </row>
    <row r="3921" customFormat="false" ht="13.5" hidden="false" customHeight="false" outlineLevel="0" collapsed="false">
      <c r="A3921" s="401" t="s">
        <v>9883</v>
      </c>
      <c r="B3921" s="401" t="s">
        <v>9884</v>
      </c>
      <c r="C3921" s="401" t="s">
        <v>9222</v>
      </c>
      <c r="D3921" s="401" t="s">
        <v>10147</v>
      </c>
      <c r="E3921" s="402"/>
      <c r="F3921" s="401"/>
      <c r="G3921" s="401" t="n">
        <v>89737</v>
      </c>
      <c r="H3921" s="401" t="s">
        <v>10434</v>
      </c>
      <c r="I3921" s="401" t="s">
        <v>45</v>
      </c>
      <c r="J3921" s="401" t="s">
        <v>6476</v>
      </c>
      <c r="K3921" s="402" t="n">
        <v>14.68</v>
      </c>
      <c r="L3921" s="401" t="s">
        <v>6405</v>
      </c>
    </row>
    <row r="3922" customFormat="false" ht="13.5" hidden="false" customHeight="false" outlineLevel="0" collapsed="false">
      <c r="A3922" s="401" t="s">
        <v>9883</v>
      </c>
      <c r="B3922" s="401" t="s">
        <v>9884</v>
      </c>
      <c r="C3922" s="401" t="s">
        <v>9222</v>
      </c>
      <c r="D3922" s="401" t="s">
        <v>10147</v>
      </c>
      <c r="E3922" s="402"/>
      <c r="F3922" s="401"/>
      <c r="G3922" s="401" t="n">
        <v>89738</v>
      </c>
      <c r="H3922" s="401" t="s">
        <v>10435</v>
      </c>
      <c r="I3922" s="401" t="s">
        <v>45</v>
      </c>
      <c r="J3922" s="401" t="s">
        <v>6476</v>
      </c>
      <c r="K3922" s="402" t="n">
        <v>14.6</v>
      </c>
      <c r="L3922" s="401" t="s">
        <v>6405</v>
      </c>
    </row>
    <row r="3923" customFormat="false" ht="13.5" hidden="false" customHeight="false" outlineLevel="0" collapsed="false">
      <c r="A3923" s="401" t="s">
        <v>9883</v>
      </c>
      <c r="B3923" s="401" t="s">
        <v>9884</v>
      </c>
      <c r="C3923" s="401" t="s">
        <v>9222</v>
      </c>
      <c r="D3923" s="401" t="s">
        <v>10147</v>
      </c>
      <c r="E3923" s="402"/>
      <c r="F3923" s="401"/>
      <c r="G3923" s="401" t="n">
        <v>89739</v>
      </c>
      <c r="H3923" s="401" t="s">
        <v>10436</v>
      </c>
      <c r="I3923" s="401" t="s">
        <v>45</v>
      </c>
      <c r="J3923" s="401" t="s">
        <v>6476</v>
      </c>
      <c r="K3923" s="402" t="n">
        <v>20.56</v>
      </c>
      <c r="L3923" s="401" t="s">
        <v>6405</v>
      </c>
    </row>
    <row r="3924" customFormat="false" ht="13.5" hidden="false" customHeight="false" outlineLevel="0" collapsed="false">
      <c r="A3924" s="401" t="s">
        <v>9883</v>
      </c>
      <c r="B3924" s="401" t="s">
        <v>9884</v>
      </c>
      <c r="C3924" s="401" t="s">
        <v>9222</v>
      </c>
      <c r="D3924" s="401" t="s">
        <v>10147</v>
      </c>
      <c r="E3924" s="402"/>
      <c r="F3924" s="401"/>
      <c r="G3924" s="401" t="n">
        <v>89740</v>
      </c>
      <c r="H3924" s="401" t="s">
        <v>10437</v>
      </c>
      <c r="I3924" s="401" t="s">
        <v>45</v>
      </c>
      <c r="J3924" s="401" t="s">
        <v>6476</v>
      </c>
      <c r="K3924" s="402" t="n">
        <v>8.59</v>
      </c>
      <c r="L3924" s="401" t="s">
        <v>6405</v>
      </c>
    </row>
    <row r="3925" customFormat="false" ht="13.5" hidden="false" customHeight="false" outlineLevel="0" collapsed="false">
      <c r="A3925" s="401" t="s">
        <v>9883</v>
      </c>
      <c r="B3925" s="401" t="s">
        <v>9884</v>
      </c>
      <c r="C3925" s="401" t="s">
        <v>9222</v>
      </c>
      <c r="D3925" s="401" t="s">
        <v>10147</v>
      </c>
      <c r="E3925" s="402"/>
      <c r="F3925" s="401"/>
      <c r="G3925" s="401" t="n">
        <v>89741</v>
      </c>
      <c r="H3925" s="401" t="s">
        <v>10438</v>
      </c>
      <c r="I3925" s="401" t="s">
        <v>45</v>
      </c>
      <c r="J3925" s="401" t="s">
        <v>6476</v>
      </c>
      <c r="K3925" s="402" t="n">
        <v>18.93</v>
      </c>
      <c r="L3925" s="401" t="s">
        <v>6405</v>
      </c>
    </row>
    <row r="3926" customFormat="false" ht="13.5" hidden="false" customHeight="false" outlineLevel="0" collapsed="false">
      <c r="A3926" s="401" t="s">
        <v>9883</v>
      </c>
      <c r="B3926" s="401" t="s">
        <v>9884</v>
      </c>
      <c r="C3926" s="401" t="s">
        <v>9222</v>
      </c>
      <c r="D3926" s="401" t="s">
        <v>10147</v>
      </c>
      <c r="E3926" s="402"/>
      <c r="F3926" s="401"/>
      <c r="G3926" s="401" t="n">
        <v>89742</v>
      </c>
      <c r="H3926" s="401" t="s">
        <v>10439</v>
      </c>
      <c r="I3926" s="401" t="s">
        <v>45</v>
      </c>
      <c r="J3926" s="401" t="s">
        <v>6476</v>
      </c>
      <c r="K3926" s="402" t="n">
        <v>33.92</v>
      </c>
      <c r="L3926" s="401" t="s">
        <v>6405</v>
      </c>
    </row>
    <row r="3927" customFormat="false" ht="13.5" hidden="false" customHeight="false" outlineLevel="0" collapsed="false">
      <c r="A3927" s="401" t="s">
        <v>9883</v>
      </c>
      <c r="B3927" s="401" t="s">
        <v>9884</v>
      </c>
      <c r="C3927" s="401" t="s">
        <v>9222</v>
      </c>
      <c r="D3927" s="401" t="s">
        <v>10147</v>
      </c>
      <c r="E3927" s="402"/>
      <c r="F3927" s="401"/>
      <c r="G3927" s="401" t="n">
        <v>89743</v>
      </c>
      <c r="H3927" s="401" t="s">
        <v>10440</v>
      </c>
      <c r="I3927" s="401" t="s">
        <v>45</v>
      </c>
      <c r="J3927" s="401" t="s">
        <v>6476</v>
      </c>
      <c r="K3927" s="402" t="n">
        <v>48.33</v>
      </c>
      <c r="L3927" s="401" t="s">
        <v>6405</v>
      </c>
    </row>
    <row r="3928" customFormat="false" ht="13.5" hidden="false" customHeight="false" outlineLevel="0" collapsed="false">
      <c r="A3928" s="401" t="s">
        <v>9883</v>
      </c>
      <c r="B3928" s="401" t="s">
        <v>9884</v>
      </c>
      <c r="C3928" s="401" t="s">
        <v>9222</v>
      </c>
      <c r="D3928" s="401" t="s">
        <v>10147</v>
      </c>
      <c r="E3928" s="402"/>
      <c r="F3928" s="401"/>
      <c r="G3928" s="401" t="n">
        <v>89744</v>
      </c>
      <c r="H3928" s="401" t="s">
        <v>10441</v>
      </c>
      <c r="I3928" s="401" t="s">
        <v>45</v>
      </c>
      <c r="J3928" s="401" t="s">
        <v>6476</v>
      </c>
      <c r="K3928" s="402" t="n">
        <v>25.3</v>
      </c>
      <c r="L3928" s="401" t="s">
        <v>6405</v>
      </c>
    </row>
    <row r="3929" customFormat="false" ht="13.5" hidden="false" customHeight="false" outlineLevel="0" collapsed="false">
      <c r="A3929" s="401" t="s">
        <v>9883</v>
      </c>
      <c r="B3929" s="401" t="s">
        <v>9884</v>
      </c>
      <c r="C3929" s="401" t="s">
        <v>9222</v>
      </c>
      <c r="D3929" s="401" t="s">
        <v>10147</v>
      </c>
      <c r="E3929" s="402"/>
      <c r="F3929" s="401"/>
      <c r="G3929" s="401" t="n">
        <v>89746</v>
      </c>
      <c r="H3929" s="401" t="s">
        <v>10442</v>
      </c>
      <c r="I3929" s="401" t="s">
        <v>45</v>
      </c>
      <c r="J3929" s="401" t="s">
        <v>6476</v>
      </c>
      <c r="K3929" s="402" t="n">
        <v>25.24</v>
      </c>
      <c r="L3929" s="401" t="s">
        <v>6405</v>
      </c>
    </row>
    <row r="3930" customFormat="false" ht="13.5" hidden="false" customHeight="false" outlineLevel="0" collapsed="false">
      <c r="A3930" s="401" t="s">
        <v>9883</v>
      </c>
      <c r="B3930" s="401" t="s">
        <v>9884</v>
      </c>
      <c r="C3930" s="401" t="s">
        <v>9222</v>
      </c>
      <c r="D3930" s="401" t="s">
        <v>10147</v>
      </c>
      <c r="E3930" s="402"/>
      <c r="F3930" s="401"/>
      <c r="G3930" s="401" t="n">
        <v>89747</v>
      </c>
      <c r="H3930" s="401" t="s">
        <v>10443</v>
      </c>
      <c r="I3930" s="401" t="s">
        <v>45</v>
      </c>
      <c r="J3930" s="401" t="s">
        <v>6476</v>
      </c>
      <c r="K3930" s="402" t="n">
        <v>12.67</v>
      </c>
      <c r="L3930" s="401" t="s">
        <v>6405</v>
      </c>
    </row>
    <row r="3931" customFormat="false" ht="13.5" hidden="false" customHeight="false" outlineLevel="0" collapsed="false">
      <c r="A3931" s="401" t="s">
        <v>9883</v>
      </c>
      <c r="B3931" s="401" t="s">
        <v>9884</v>
      </c>
      <c r="C3931" s="401" t="s">
        <v>9222</v>
      </c>
      <c r="D3931" s="401" t="s">
        <v>10147</v>
      </c>
      <c r="E3931" s="402"/>
      <c r="F3931" s="401"/>
      <c r="G3931" s="401" t="n">
        <v>89748</v>
      </c>
      <c r="H3931" s="401" t="s">
        <v>10444</v>
      </c>
      <c r="I3931" s="401" t="s">
        <v>45</v>
      </c>
      <c r="J3931" s="401" t="s">
        <v>6476</v>
      </c>
      <c r="K3931" s="402" t="n">
        <v>40.92</v>
      </c>
      <c r="L3931" s="401" t="s">
        <v>6405</v>
      </c>
    </row>
    <row r="3932" customFormat="false" ht="13.5" hidden="false" customHeight="false" outlineLevel="0" collapsed="false">
      <c r="A3932" s="401" t="s">
        <v>9883</v>
      </c>
      <c r="B3932" s="401" t="s">
        <v>9884</v>
      </c>
      <c r="C3932" s="401" t="s">
        <v>9222</v>
      </c>
      <c r="D3932" s="401" t="s">
        <v>10147</v>
      </c>
      <c r="E3932" s="402"/>
      <c r="F3932" s="401"/>
      <c r="G3932" s="401" t="n">
        <v>89749</v>
      </c>
      <c r="H3932" s="401" t="s">
        <v>10445</v>
      </c>
      <c r="I3932" s="401" t="s">
        <v>45</v>
      </c>
      <c r="J3932" s="401" t="s">
        <v>6476</v>
      </c>
      <c r="K3932" s="402" t="n">
        <v>14.6</v>
      </c>
      <c r="L3932" s="401" t="s">
        <v>6405</v>
      </c>
    </row>
    <row r="3933" customFormat="false" ht="13.5" hidden="false" customHeight="false" outlineLevel="0" collapsed="false">
      <c r="A3933" s="401" t="s">
        <v>9883</v>
      </c>
      <c r="B3933" s="401" t="s">
        <v>9884</v>
      </c>
      <c r="C3933" s="401" t="s">
        <v>9222</v>
      </c>
      <c r="D3933" s="401" t="s">
        <v>10147</v>
      </c>
      <c r="E3933" s="402"/>
      <c r="F3933" s="401"/>
      <c r="G3933" s="401" t="n">
        <v>89750</v>
      </c>
      <c r="H3933" s="401" t="s">
        <v>10446</v>
      </c>
      <c r="I3933" s="401" t="s">
        <v>45</v>
      </c>
      <c r="J3933" s="401" t="s">
        <v>6476</v>
      </c>
      <c r="K3933" s="402" t="n">
        <v>68.65</v>
      </c>
      <c r="L3933" s="401" t="s">
        <v>6405</v>
      </c>
    </row>
    <row r="3934" customFormat="false" ht="13.5" hidden="false" customHeight="false" outlineLevel="0" collapsed="false">
      <c r="A3934" s="401" t="s">
        <v>9883</v>
      </c>
      <c r="B3934" s="401" t="s">
        <v>9884</v>
      </c>
      <c r="C3934" s="401" t="s">
        <v>9222</v>
      </c>
      <c r="D3934" s="401" t="s">
        <v>10147</v>
      </c>
      <c r="E3934" s="402"/>
      <c r="F3934" s="401"/>
      <c r="G3934" s="401" t="n">
        <v>89752</v>
      </c>
      <c r="H3934" s="401" t="s">
        <v>10447</v>
      </c>
      <c r="I3934" s="401" t="s">
        <v>45</v>
      </c>
      <c r="J3934" s="401" t="s">
        <v>6476</v>
      </c>
      <c r="K3934" s="402" t="n">
        <v>6.56</v>
      </c>
      <c r="L3934" s="401" t="s">
        <v>6405</v>
      </c>
    </row>
    <row r="3935" customFormat="false" ht="13.5" hidden="false" customHeight="false" outlineLevel="0" collapsed="false">
      <c r="A3935" s="401" t="s">
        <v>9883</v>
      </c>
      <c r="B3935" s="401" t="s">
        <v>9884</v>
      </c>
      <c r="C3935" s="401" t="s">
        <v>9222</v>
      </c>
      <c r="D3935" s="401" t="s">
        <v>10147</v>
      </c>
      <c r="E3935" s="402"/>
      <c r="F3935" s="401"/>
      <c r="G3935" s="401" t="n">
        <v>89753</v>
      </c>
      <c r="H3935" s="401" t="s">
        <v>10448</v>
      </c>
      <c r="I3935" s="401" t="s">
        <v>45</v>
      </c>
      <c r="J3935" s="401" t="s">
        <v>6476</v>
      </c>
      <c r="K3935" s="402" t="n">
        <v>9.24</v>
      </c>
      <c r="L3935" s="401" t="s">
        <v>6405</v>
      </c>
    </row>
    <row r="3936" customFormat="false" ht="13.5" hidden="false" customHeight="false" outlineLevel="0" collapsed="false">
      <c r="A3936" s="401" t="s">
        <v>9883</v>
      </c>
      <c r="B3936" s="401" t="s">
        <v>9884</v>
      </c>
      <c r="C3936" s="401" t="s">
        <v>9222</v>
      </c>
      <c r="D3936" s="401" t="s">
        <v>10147</v>
      </c>
      <c r="E3936" s="402"/>
      <c r="F3936" s="401"/>
      <c r="G3936" s="401" t="n">
        <v>89754</v>
      </c>
      <c r="H3936" s="401" t="s">
        <v>10449</v>
      </c>
      <c r="I3936" s="401" t="s">
        <v>45</v>
      </c>
      <c r="J3936" s="401" t="s">
        <v>6476</v>
      </c>
      <c r="K3936" s="402" t="n">
        <v>17.66</v>
      </c>
      <c r="L3936" s="401" t="s">
        <v>6405</v>
      </c>
    </row>
    <row r="3937" customFormat="false" ht="13.5" hidden="false" customHeight="false" outlineLevel="0" collapsed="false">
      <c r="A3937" s="401" t="s">
        <v>9883</v>
      </c>
      <c r="B3937" s="401" t="s">
        <v>9884</v>
      </c>
      <c r="C3937" s="401" t="s">
        <v>9222</v>
      </c>
      <c r="D3937" s="401" t="s">
        <v>10147</v>
      </c>
      <c r="E3937" s="402"/>
      <c r="F3937" s="401"/>
      <c r="G3937" s="401" t="n">
        <v>89755</v>
      </c>
      <c r="H3937" s="401" t="s">
        <v>10450</v>
      </c>
      <c r="I3937" s="401" t="s">
        <v>45</v>
      </c>
      <c r="J3937" s="401" t="s">
        <v>6476</v>
      </c>
      <c r="K3937" s="402" t="n">
        <v>12.9</v>
      </c>
      <c r="L3937" s="401" t="s">
        <v>6405</v>
      </c>
    </row>
    <row r="3938" customFormat="false" ht="13.5" hidden="false" customHeight="false" outlineLevel="0" collapsed="false">
      <c r="A3938" s="401" t="s">
        <v>9883</v>
      </c>
      <c r="B3938" s="401" t="s">
        <v>9884</v>
      </c>
      <c r="C3938" s="401" t="s">
        <v>9222</v>
      </c>
      <c r="D3938" s="401" t="s">
        <v>10147</v>
      </c>
      <c r="E3938" s="402"/>
      <c r="F3938" s="401"/>
      <c r="G3938" s="401" t="n">
        <v>89756</v>
      </c>
      <c r="H3938" s="401" t="s">
        <v>10451</v>
      </c>
      <c r="I3938" s="401" t="s">
        <v>45</v>
      </c>
      <c r="J3938" s="401" t="s">
        <v>6476</v>
      </c>
      <c r="K3938" s="402" t="n">
        <v>19.42</v>
      </c>
      <c r="L3938" s="401" t="s">
        <v>6405</v>
      </c>
    </row>
    <row r="3939" customFormat="false" ht="13.5" hidden="false" customHeight="false" outlineLevel="0" collapsed="false">
      <c r="A3939" s="401" t="s">
        <v>9883</v>
      </c>
      <c r="B3939" s="401" t="s">
        <v>9884</v>
      </c>
      <c r="C3939" s="401" t="s">
        <v>9222</v>
      </c>
      <c r="D3939" s="401" t="s">
        <v>10147</v>
      </c>
      <c r="E3939" s="402"/>
      <c r="F3939" s="401"/>
      <c r="G3939" s="401" t="n">
        <v>89757</v>
      </c>
      <c r="H3939" s="401" t="s">
        <v>10452</v>
      </c>
      <c r="I3939" s="401" t="s">
        <v>45</v>
      </c>
      <c r="J3939" s="401" t="s">
        <v>6476</v>
      </c>
      <c r="K3939" s="402" t="n">
        <v>27.72</v>
      </c>
      <c r="L3939" s="401" t="s">
        <v>6405</v>
      </c>
    </row>
    <row r="3940" customFormat="false" ht="13.5" hidden="false" customHeight="false" outlineLevel="0" collapsed="false">
      <c r="A3940" s="401" t="s">
        <v>9883</v>
      </c>
      <c r="B3940" s="401" t="s">
        <v>9884</v>
      </c>
      <c r="C3940" s="401" t="s">
        <v>9222</v>
      </c>
      <c r="D3940" s="401" t="s">
        <v>10147</v>
      </c>
      <c r="E3940" s="402"/>
      <c r="F3940" s="401"/>
      <c r="G3940" s="401" t="n">
        <v>89758</v>
      </c>
      <c r="H3940" s="401" t="s">
        <v>10453</v>
      </c>
      <c r="I3940" s="401" t="s">
        <v>45</v>
      </c>
      <c r="J3940" s="401" t="s">
        <v>6476</v>
      </c>
      <c r="K3940" s="402" t="n">
        <v>41.09</v>
      </c>
      <c r="L3940" s="401" t="s">
        <v>6405</v>
      </c>
    </row>
    <row r="3941" customFormat="false" ht="13.5" hidden="false" customHeight="false" outlineLevel="0" collapsed="false">
      <c r="A3941" s="401" t="s">
        <v>9883</v>
      </c>
      <c r="B3941" s="401" t="s">
        <v>9884</v>
      </c>
      <c r="C3941" s="401" t="s">
        <v>9222</v>
      </c>
      <c r="D3941" s="401" t="s">
        <v>10147</v>
      </c>
      <c r="E3941" s="402"/>
      <c r="F3941" s="401"/>
      <c r="G3941" s="401" t="n">
        <v>89759</v>
      </c>
      <c r="H3941" s="401" t="s">
        <v>10454</v>
      </c>
      <c r="I3941" s="401" t="s">
        <v>45</v>
      </c>
      <c r="J3941" s="401" t="s">
        <v>6476</v>
      </c>
      <c r="K3941" s="402" t="n">
        <v>9.2</v>
      </c>
      <c r="L3941" s="401" t="s">
        <v>6405</v>
      </c>
    </row>
    <row r="3942" customFormat="false" ht="13.5" hidden="false" customHeight="false" outlineLevel="0" collapsed="false">
      <c r="A3942" s="401" t="s">
        <v>9883</v>
      </c>
      <c r="B3942" s="401" t="s">
        <v>9884</v>
      </c>
      <c r="C3942" s="401" t="s">
        <v>9222</v>
      </c>
      <c r="D3942" s="401" t="s">
        <v>10147</v>
      </c>
      <c r="E3942" s="402"/>
      <c r="F3942" s="401"/>
      <c r="G3942" s="401" t="n">
        <v>89760</v>
      </c>
      <c r="H3942" s="401" t="s">
        <v>10455</v>
      </c>
      <c r="I3942" s="401" t="s">
        <v>45</v>
      </c>
      <c r="J3942" s="401" t="s">
        <v>6476</v>
      </c>
      <c r="K3942" s="402" t="n">
        <v>19.56</v>
      </c>
      <c r="L3942" s="401" t="s">
        <v>6405</v>
      </c>
    </row>
    <row r="3943" customFormat="false" ht="13.5" hidden="false" customHeight="false" outlineLevel="0" collapsed="false">
      <c r="A3943" s="401" t="s">
        <v>9883</v>
      </c>
      <c r="B3943" s="401" t="s">
        <v>9884</v>
      </c>
      <c r="C3943" s="401" t="s">
        <v>9222</v>
      </c>
      <c r="D3943" s="401" t="s">
        <v>10147</v>
      </c>
      <c r="E3943" s="402"/>
      <c r="F3943" s="401"/>
      <c r="G3943" s="401" t="n">
        <v>89761</v>
      </c>
      <c r="H3943" s="401" t="s">
        <v>10456</v>
      </c>
      <c r="I3943" s="401" t="s">
        <v>45</v>
      </c>
      <c r="J3943" s="401" t="s">
        <v>6476</v>
      </c>
      <c r="K3943" s="402" t="n">
        <v>29.29</v>
      </c>
      <c r="L3943" s="401" t="s">
        <v>6405</v>
      </c>
    </row>
    <row r="3944" customFormat="false" ht="13.5" hidden="false" customHeight="false" outlineLevel="0" collapsed="false">
      <c r="A3944" s="401" t="s">
        <v>9883</v>
      </c>
      <c r="B3944" s="401" t="s">
        <v>9884</v>
      </c>
      <c r="C3944" s="401" t="s">
        <v>9222</v>
      </c>
      <c r="D3944" s="401" t="s">
        <v>10147</v>
      </c>
      <c r="E3944" s="402"/>
      <c r="F3944" s="401"/>
      <c r="G3944" s="401" t="n">
        <v>89762</v>
      </c>
      <c r="H3944" s="401" t="s">
        <v>10457</v>
      </c>
      <c r="I3944" s="401" t="s">
        <v>45</v>
      </c>
      <c r="J3944" s="401" t="s">
        <v>6476</v>
      </c>
      <c r="K3944" s="402" t="n">
        <v>39.73</v>
      </c>
      <c r="L3944" s="401" t="s">
        <v>6405</v>
      </c>
    </row>
    <row r="3945" customFormat="false" ht="13.5" hidden="false" customHeight="false" outlineLevel="0" collapsed="false">
      <c r="A3945" s="401" t="s">
        <v>9883</v>
      </c>
      <c r="B3945" s="401" t="s">
        <v>9884</v>
      </c>
      <c r="C3945" s="401" t="s">
        <v>9222</v>
      </c>
      <c r="D3945" s="401" t="s">
        <v>10147</v>
      </c>
      <c r="E3945" s="402"/>
      <c r="F3945" s="401"/>
      <c r="G3945" s="401" t="n">
        <v>89763</v>
      </c>
      <c r="H3945" s="401" t="s">
        <v>10458</v>
      </c>
      <c r="I3945" s="401" t="s">
        <v>45</v>
      </c>
      <c r="J3945" s="401" t="s">
        <v>6476</v>
      </c>
      <c r="K3945" s="402" t="n">
        <v>142.82</v>
      </c>
      <c r="L3945" s="401" t="s">
        <v>6405</v>
      </c>
    </row>
    <row r="3946" customFormat="false" ht="13.5" hidden="false" customHeight="false" outlineLevel="0" collapsed="false">
      <c r="A3946" s="401" t="s">
        <v>9883</v>
      </c>
      <c r="B3946" s="401" t="s">
        <v>9884</v>
      </c>
      <c r="C3946" s="401" t="s">
        <v>9222</v>
      </c>
      <c r="D3946" s="401" t="s">
        <v>10147</v>
      </c>
      <c r="E3946" s="402"/>
      <c r="F3946" s="401"/>
      <c r="G3946" s="401" t="n">
        <v>89764</v>
      </c>
      <c r="H3946" s="401" t="s">
        <v>10459</v>
      </c>
      <c r="I3946" s="401" t="s">
        <v>45</v>
      </c>
      <c r="J3946" s="401" t="s">
        <v>6476</v>
      </c>
      <c r="K3946" s="402" t="n">
        <v>30.52</v>
      </c>
      <c r="L3946" s="401" t="s">
        <v>6405</v>
      </c>
    </row>
    <row r="3947" customFormat="false" ht="13.5" hidden="false" customHeight="false" outlineLevel="0" collapsed="false">
      <c r="A3947" s="401" t="s">
        <v>9883</v>
      </c>
      <c r="B3947" s="401" t="s">
        <v>9884</v>
      </c>
      <c r="C3947" s="401" t="s">
        <v>9222</v>
      </c>
      <c r="D3947" s="401" t="s">
        <v>10147</v>
      </c>
      <c r="E3947" s="402"/>
      <c r="F3947" s="401"/>
      <c r="G3947" s="401" t="n">
        <v>89765</v>
      </c>
      <c r="H3947" s="401" t="s">
        <v>10460</v>
      </c>
      <c r="I3947" s="401" t="s">
        <v>45</v>
      </c>
      <c r="J3947" s="401" t="s">
        <v>6476</v>
      </c>
      <c r="K3947" s="402" t="n">
        <v>16.66</v>
      </c>
      <c r="L3947" s="401" t="s">
        <v>6405</v>
      </c>
    </row>
    <row r="3948" customFormat="false" ht="13.5" hidden="false" customHeight="false" outlineLevel="0" collapsed="false">
      <c r="A3948" s="401" t="s">
        <v>9883</v>
      </c>
      <c r="B3948" s="401" t="s">
        <v>9884</v>
      </c>
      <c r="C3948" s="401" t="s">
        <v>9222</v>
      </c>
      <c r="D3948" s="401" t="s">
        <v>10147</v>
      </c>
      <c r="E3948" s="402"/>
      <c r="F3948" s="401"/>
      <c r="G3948" s="401" t="n">
        <v>89767</v>
      </c>
      <c r="H3948" s="401" t="s">
        <v>10461</v>
      </c>
      <c r="I3948" s="401" t="s">
        <v>45</v>
      </c>
      <c r="J3948" s="401" t="s">
        <v>6476</v>
      </c>
      <c r="K3948" s="402" t="n">
        <v>22.11</v>
      </c>
      <c r="L3948" s="401" t="s">
        <v>6405</v>
      </c>
    </row>
    <row r="3949" customFormat="false" ht="13.5" hidden="false" customHeight="false" outlineLevel="0" collapsed="false">
      <c r="A3949" s="401" t="s">
        <v>9883</v>
      </c>
      <c r="B3949" s="401" t="s">
        <v>9884</v>
      </c>
      <c r="C3949" s="401" t="s">
        <v>9222</v>
      </c>
      <c r="D3949" s="401" t="s">
        <v>10147</v>
      </c>
      <c r="E3949" s="402"/>
      <c r="F3949" s="401"/>
      <c r="G3949" s="401" t="n">
        <v>89768</v>
      </c>
      <c r="H3949" s="401" t="s">
        <v>10462</v>
      </c>
      <c r="I3949" s="401" t="s">
        <v>45</v>
      </c>
      <c r="J3949" s="401" t="s">
        <v>6476</v>
      </c>
      <c r="K3949" s="402" t="n">
        <v>23.52</v>
      </c>
      <c r="L3949" s="401" t="s">
        <v>6405</v>
      </c>
    </row>
    <row r="3950" customFormat="false" ht="13.5" hidden="false" customHeight="false" outlineLevel="0" collapsed="false">
      <c r="A3950" s="401" t="s">
        <v>9883</v>
      </c>
      <c r="B3950" s="401" t="s">
        <v>9884</v>
      </c>
      <c r="C3950" s="401" t="s">
        <v>9222</v>
      </c>
      <c r="D3950" s="401" t="s">
        <v>10147</v>
      </c>
      <c r="E3950" s="402"/>
      <c r="F3950" s="401"/>
      <c r="G3950" s="401" t="n">
        <v>89769</v>
      </c>
      <c r="H3950" s="401" t="s">
        <v>10463</v>
      </c>
      <c r="I3950" s="401" t="s">
        <v>45</v>
      </c>
      <c r="J3950" s="401" t="s">
        <v>6476</v>
      </c>
      <c r="K3950" s="402" t="n">
        <v>48.13</v>
      </c>
      <c r="L3950" s="401" t="s">
        <v>6405</v>
      </c>
    </row>
    <row r="3951" customFormat="false" ht="13.5" hidden="false" customHeight="false" outlineLevel="0" collapsed="false">
      <c r="A3951" s="401" t="s">
        <v>9883</v>
      </c>
      <c r="B3951" s="401" t="s">
        <v>9884</v>
      </c>
      <c r="C3951" s="401" t="s">
        <v>9222</v>
      </c>
      <c r="D3951" s="401" t="s">
        <v>10147</v>
      </c>
      <c r="E3951" s="402"/>
      <c r="F3951" s="401"/>
      <c r="G3951" s="401" t="n">
        <v>89772</v>
      </c>
      <c r="H3951" s="401" t="s">
        <v>10464</v>
      </c>
      <c r="I3951" s="401" t="s">
        <v>82</v>
      </c>
      <c r="J3951" s="401" t="s">
        <v>6476</v>
      </c>
      <c r="K3951" s="402" t="n">
        <v>63.91</v>
      </c>
      <c r="L3951" s="401" t="s">
        <v>6405</v>
      </c>
    </row>
    <row r="3952" customFormat="false" ht="13.5" hidden="false" customHeight="false" outlineLevel="0" collapsed="false">
      <c r="A3952" s="401" t="s">
        <v>9883</v>
      </c>
      <c r="B3952" s="401" t="s">
        <v>9884</v>
      </c>
      <c r="C3952" s="401" t="s">
        <v>9222</v>
      </c>
      <c r="D3952" s="401" t="s">
        <v>10147</v>
      </c>
      <c r="E3952" s="402"/>
      <c r="F3952" s="401"/>
      <c r="G3952" s="401" t="n">
        <v>89774</v>
      </c>
      <c r="H3952" s="401" t="s">
        <v>10465</v>
      </c>
      <c r="I3952" s="401" t="s">
        <v>45</v>
      </c>
      <c r="J3952" s="401" t="s">
        <v>6476</v>
      </c>
      <c r="K3952" s="402" t="n">
        <v>15.59</v>
      </c>
      <c r="L3952" s="401" t="s">
        <v>6405</v>
      </c>
    </row>
    <row r="3953" customFormat="false" ht="13.5" hidden="false" customHeight="false" outlineLevel="0" collapsed="false">
      <c r="A3953" s="401" t="s">
        <v>9883</v>
      </c>
      <c r="B3953" s="401" t="s">
        <v>9884</v>
      </c>
      <c r="C3953" s="401" t="s">
        <v>9222</v>
      </c>
      <c r="D3953" s="401" t="s">
        <v>10147</v>
      </c>
      <c r="E3953" s="402"/>
      <c r="F3953" s="401"/>
      <c r="G3953" s="401" t="n">
        <v>89776</v>
      </c>
      <c r="H3953" s="401" t="s">
        <v>10466</v>
      </c>
      <c r="I3953" s="401" t="s">
        <v>45</v>
      </c>
      <c r="J3953" s="401" t="s">
        <v>6476</v>
      </c>
      <c r="K3953" s="402" t="n">
        <v>22.1</v>
      </c>
      <c r="L3953" s="401" t="s">
        <v>6405</v>
      </c>
    </row>
    <row r="3954" customFormat="false" ht="13.5" hidden="false" customHeight="false" outlineLevel="0" collapsed="false">
      <c r="A3954" s="401" t="s">
        <v>9883</v>
      </c>
      <c r="B3954" s="401" t="s">
        <v>9884</v>
      </c>
      <c r="C3954" s="401" t="s">
        <v>9222</v>
      </c>
      <c r="D3954" s="401" t="s">
        <v>10147</v>
      </c>
      <c r="E3954" s="402"/>
      <c r="F3954" s="401"/>
      <c r="G3954" s="401" t="n">
        <v>89777</v>
      </c>
      <c r="H3954" s="401" t="s">
        <v>10467</v>
      </c>
      <c r="I3954" s="401" t="s">
        <v>45</v>
      </c>
      <c r="J3954" s="401" t="s">
        <v>6476</v>
      </c>
      <c r="K3954" s="402" t="n">
        <v>24.04</v>
      </c>
      <c r="L3954" s="401" t="s">
        <v>6405</v>
      </c>
    </row>
    <row r="3955" customFormat="false" ht="13.5" hidden="false" customHeight="false" outlineLevel="0" collapsed="false">
      <c r="A3955" s="401" t="s">
        <v>9883</v>
      </c>
      <c r="B3955" s="401" t="s">
        <v>9884</v>
      </c>
      <c r="C3955" s="401" t="s">
        <v>9222</v>
      </c>
      <c r="D3955" s="401" t="s">
        <v>10147</v>
      </c>
      <c r="E3955" s="402"/>
      <c r="F3955" s="401"/>
      <c r="G3955" s="401" t="n">
        <v>89778</v>
      </c>
      <c r="H3955" s="401" t="s">
        <v>10468</v>
      </c>
      <c r="I3955" s="401" t="s">
        <v>45</v>
      </c>
      <c r="J3955" s="401" t="s">
        <v>6476</v>
      </c>
      <c r="K3955" s="402" t="n">
        <v>19.39</v>
      </c>
      <c r="L3955" s="401" t="s">
        <v>6405</v>
      </c>
    </row>
    <row r="3956" customFormat="false" ht="13.5" hidden="false" customHeight="false" outlineLevel="0" collapsed="false">
      <c r="A3956" s="401" t="s">
        <v>9883</v>
      </c>
      <c r="B3956" s="401" t="s">
        <v>9884</v>
      </c>
      <c r="C3956" s="401" t="s">
        <v>9222</v>
      </c>
      <c r="D3956" s="401" t="s">
        <v>10147</v>
      </c>
      <c r="E3956" s="402"/>
      <c r="F3956" s="401"/>
      <c r="G3956" s="401" t="n">
        <v>89779</v>
      </c>
      <c r="H3956" s="401" t="s">
        <v>10469</v>
      </c>
      <c r="I3956" s="401" t="s">
        <v>45</v>
      </c>
      <c r="J3956" s="401" t="s">
        <v>6476</v>
      </c>
      <c r="K3956" s="402" t="n">
        <v>31.44</v>
      </c>
      <c r="L3956" s="401" t="s">
        <v>6405</v>
      </c>
    </row>
    <row r="3957" customFormat="false" ht="13.5" hidden="false" customHeight="false" outlineLevel="0" collapsed="false">
      <c r="A3957" s="401" t="s">
        <v>9883</v>
      </c>
      <c r="B3957" s="401" t="s">
        <v>9884</v>
      </c>
      <c r="C3957" s="401" t="s">
        <v>9222</v>
      </c>
      <c r="D3957" s="401" t="s">
        <v>10147</v>
      </c>
      <c r="E3957" s="402"/>
      <c r="F3957" s="401"/>
      <c r="G3957" s="401" t="n">
        <v>89780</v>
      </c>
      <c r="H3957" s="401" t="s">
        <v>10470</v>
      </c>
      <c r="I3957" s="401" t="s">
        <v>45</v>
      </c>
      <c r="J3957" s="401" t="s">
        <v>6476</v>
      </c>
      <c r="K3957" s="402" t="n">
        <v>24.04</v>
      </c>
      <c r="L3957" s="401" t="s">
        <v>6405</v>
      </c>
    </row>
    <row r="3958" customFormat="false" ht="13.5" hidden="false" customHeight="false" outlineLevel="0" collapsed="false">
      <c r="A3958" s="401" t="s">
        <v>9883</v>
      </c>
      <c r="B3958" s="401" t="s">
        <v>9884</v>
      </c>
      <c r="C3958" s="401" t="s">
        <v>9222</v>
      </c>
      <c r="D3958" s="401" t="s">
        <v>10147</v>
      </c>
      <c r="E3958" s="402"/>
      <c r="F3958" s="401"/>
      <c r="G3958" s="401" t="n">
        <v>89781</v>
      </c>
      <c r="H3958" s="401" t="s">
        <v>10471</v>
      </c>
      <c r="I3958" s="401" t="s">
        <v>45</v>
      </c>
      <c r="J3958" s="401" t="s">
        <v>6476</v>
      </c>
      <c r="K3958" s="402" t="n">
        <v>34.86</v>
      </c>
      <c r="L3958" s="401" t="s">
        <v>6405</v>
      </c>
    </row>
    <row r="3959" customFormat="false" ht="13.5" hidden="false" customHeight="false" outlineLevel="0" collapsed="false">
      <c r="A3959" s="401" t="s">
        <v>9883</v>
      </c>
      <c r="B3959" s="401" t="s">
        <v>9884</v>
      </c>
      <c r="C3959" s="401" t="s">
        <v>9222</v>
      </c>
      <c r="D3959" s="401" t="s">
        <v>10147</v>
      </c>
      <c r="E3959" s="402"/>
      <c r="F3959" s="401"/>
      <c r="G3959" s="401" t="n">
        <v>89782</v>
      </c>
      <c r="H3959" s="401" t="s">
        <v>10472</v>
      </c>
      <c r="I3959" s="401" t="s">
        <v>45</v>
      </c>
      <c r="J3959" s="401" t="s">
        <v>6476</v>
      </c>
      <c r="K3959" s="402" t="n">
        <v>12.54</v>
      </c>
      <c r="L3959" s="401" t="s">
        <v>6405</v>
      </c>
    </row>
    <row r="3960" customFormat="false" ht="13.5" hidden="false" customHeight="false" outlineLevel="0" collapsed="false">
      <c r="A3960" s="401" t="s">
        <v>9883</v>
      </c>
      <c r="B3960" s="401" t="s">
        <v>9884</v>
      </c>
      <c r="C3960" s="401" t="s">
        <v>9222</v>
      </c>
      <c r="D3960" s="401" t="s">
        <v>10147</v>
      </c>
      <c r="E3960" s="402"/>
      <c r="F3960" s="401"/>
      <c r="G3960" s="401" t="n">
        <v>89783</v>
      </c>
      <c r="H3960" s="401" t="s">
        <v>10473</v>
      </c>
      <c r="I3960" s="401" t="s">
        <v>45</v>
      </c>
      <c r="J3960" s="401" t="s">
        <v>6476</v>
      </c>
      <c r="K3960" s="402" t="n">
        <v>12.85</v>
      </c>
      <c r="L3960" s="401" t="s">
        <v>6405</v>
      </c>
    </row>
    <row r="3961" customFormat="false" ht="13.5" hidden="false" customHeight="false" outlineLevel="0" collapsed="false">
      <c r="A3961" s="401" t="s">
        <v>9883</v>
      </c>
      <c r="B3961" s="401" t="s">
        <v>9884</v>
      </c>
      <c r="C3961" s="401" t="s">
        <v>9222</v>
      </c>
      <c r="D3961" s="401" t="s">
        <v>10147</v>
      </c>
      <c r="E3961" s="402"/>
      <c r="F3961" s="401"/>
      <c r="G3961" s="401" t="n">
        <v>89784</v>
      </c>
      <c r="H3961" s="401" t="s">
        <v>10474</v>
      </c>
      <c r="I3961" s="401" t="s">
        <v>45</v>
      </c>
      <c r="J3961" s="401" t="s">
        <v>6476</v>
      </c>
      <c r="K3961" s="402" t="n">
        <v>20.47</v>
      </c>
      <c r="L3961" s="401" t="s">
        <v>6405</v>
      </c>
    </row>
    <row r="3962" customFormat="false" ht="13.5" hidden="false" customHeight="false" outlineLevel="0" collapsed="false">
      <c r="A3962" s="401" t="s">
        <v>9883</v>
      </c>
      <c r="B3962" s="401" t="s">
        <v>9884</v>
      </c>
      <c r="C3962" s="401" t="s">
        <v>9222</v>
      </c>
      <c r="D3962" s="401" t="s">
        <v>10147</v>
      </c>
      <c r="E3962" s="402"/>
      <c r="F3962" s="401"/>
      <c r="G3962" s="401" t="n">
        <v>89785</v>
      </c>
      <c r="H3962" s="401" t="s">
        <v>10475</v>
      </c>
      <c r="I3962" s="401" t="s">
        <v>45</v>
      </c>
      <c r="J3962" s="401" t="s">
        <v>6476</v>
      </c>
      <c r="K3962" s="402" t="n">
        <v>22.47</v>
      </c>
      <c r="L3962" s="401" t="s">
        <v>6405</v>
      </c>
    </row>
    <row r="3963" customFormat="false" ht="13.5" hidden="false" customHeight="false" outlineLevel="0" collapsed="false">
      <c r="A3963" s="401" t="s">
        <v>9883</v>
      </c>
      <c r="B3963" s="401" t="s">
        <v>9884</v>
      </c>
      <c r="C3963" s="401" t="s">
        <v>9222</v>
      </c>
      <c r="D3963" s="401" t="s">
        <v>10147</v>
      </c>
      <c r="E3963" s="402"/>
      <c r="F3963" s="401"/>
      <c r="G3963" s="401" t="n">
        <v>89786</v>
      </c>
      <c r="H3963" s="401" t="s">
        <v>10476</v>
      </c>
      <c r="I3963" s="401" t="s">
        <v>45</v>
      </c>
      <c r="J3963" s="401" t="s">
        <v>6476</v>
      </c>
      <c r="K3963" s="402" t="n">
        <v>34.42</v>
      </c>
      <c r="L3963" s="401" t="s">
        <v>6405</v>
      </c>
    </row>
    <row r="3964" customFormat="false" ht="13.5" hidden="false" customHeight="false" outlineLevel="0" collapsed="false">
      <c r="A3964" s="401" t="s">
        <v>9883</v>
      </c>
      <c r="B3964" s="401" t="s">
        <v>9884</v>
      </c>
      <c r="C3964" s="401" t="s">
        <v>9222</v>
      </c>
      <c r="D3964" s="401" t="s">
        <v>10147</v>
      </c>
      <c r="E3964" s="402"/>
      <c r="F3964" s="401"/>
      <c r="G3964" s="401" t="n">
        <v>89787</v>
      </c>
      <c r="H3964" s="401" t="s">
        <v>10477</v>
      </c>
      <c r="I3964" s="401" t="s">
        <v>45</v>
      </c>
      <c r="J3964" s="401" t="s">
        <v>6476</v>
      </c>
      <c r="K3964" s="402" t="n">
        <v>34.86</v>
      </c>
      <c r="L3964" s="401" t="s">
        <v>6405</v>
      </c>
    </row>
    <row r="3965" customFormat="false" ht="13.5" hidden="false" customHeight="false" outlineLevel="0" collapsed="false">
      <c r="A3965" s="401" t="s">
        <v>9883</v>
      </c>
      <c r="B3965" s="401" t="s">
        <v>9884</v>
      </c>
      <c r="C3965" s="401" t="s">
        <v>9222</v>
      </c>
      <c r="D3965" s="401" t="s">
        <v>10147</v>
      </c>
      <c r="E3965" s="402"/>
      <c r="F3965" s="401"/>
      <c r="G3965" s="401" t="n">
        <v>89788</v>
      </c>
      <c r="H3965" s="401" t="s">
        <v>10478</v>
      </c>
      <c r="I3965" s="401" t="s">
        <v>45</v>
      </c>
      <c r="J3965" s="401" t="s">
        <v>6476</v>
      </c>
      <c r="K3965" s="402" t="n">
        <v>65.49</v>
      </c>
      <c r="L3965" s="401" t="s">
        <v>6405</v>
      </c>
    </row>
    <row r="3966" customFormat="false" ht="13.5" hidden="false" customHeight="false" outlineLevel="0" collapsed="false">
      <c r="A3966" s="401" t="s">
        <v>9883</v>
      </c>
      <c r="B3966" s="401" t="s">
        <v>9884</v>
      </c>
      <c r="C3966" s="401" t="s">
        <v>9222</v>
      </c>
      <c r="D3966" s="401" t="s">
        <v>10147</v>
      </c>
      <c r="E3966" s="402"/>
      <c r="F3966" s="401"/>
      <c r="G3966" s="401" t="n">
        <v>89789</v>
      </c>
      <c r="H3966" s="401" t="s">
        <v>10479</v>
      </c>
      <c r="I3966" s="401" t="s">
        <v>45</v>
      </c>
      <c r="J3966" s="401" t="s">
        <v>6476</v>
      </c>
      <c r="K3966" s="402" t="n">
        <v>66.45</v>
      </c>
      <c r="L3966" s="401" t="s">
        <v>6405</v>
      </c>
    </row>
    <row r="3967" customFormat="false" ht="13.5" hidden="false" customHeight="false" outlineLevel="0" collapsed="false">
      <c r="A3967" s="401" t="s">
        <v>9883</v>
      </c>
      <c r="B3967" s="401" t="s">
        <v>9884</v>
      </c>
      <c r="C3967" s="401" t="s">
        <v>9222</v>
      </c>
      <c r="D3967" s="401" t="s">
        <v>10147</v>
      </c>
      <c r="E3967" s="402"/>
      <c r="F3967" s="401"/>
      <c r="G3967" s="401" t="n">
        <v>89790</v>
      </c>
      <c r="H3967" s="401" t="s">
        <v>10480</v>
      </c>
      <c r="I3967" s="401" t="s">
        <v>45</v>
      </c>
      <c r="J3967" s="401" t="s">
        <v>6476</v>
      </c>
      <c r="K3967" s="402" t="n">
        <v>155.17</v>
      </c>
      <c r="L3967" s="401" t="s">
        <v>6405</v>
      </c>
    </row>
    <row r="3968" customFormat="false" ht="13.5" hidden="false" customHeight="false" outlineLevel="0" collapsed="false">
      <c r="A3968" s="401" t="s">
        <v>9883</v>
      </c>
      <c r="B3968" s="401" t="s">
        <v>9884</v>
      </c>
      <c r="C3968" s="401" t="s">
        <v>9222</v>
      </c>
      <c r="D3968" s="401" t="s">
        <v>10147</v>
      </c>
      <c r="E3968" s="402"/>
      <c r="F3968" s="401"/>
      <c r="G3968" s="401" t="n">
        <v>89791</v>
      </c>
      <c r="H3968" s="401" t="s">
        <v>10481</v>
      </c>
      <c r="I3968" s="401" t="s">
        <v>45</v>
      </c>
      <c r="J3968" s="401" t="s">
        <v>6476</v>
      </c>
      <c r="K3968" s="402" t="n">
        <v>158.7</v>
      </c>
      <c r="L3968" s="401" t="s">
        <v>6405</v>
      </c>
    </row>
    <row r="3969" customFormat="false" ht="13.5" hidden="false" customHeight="false" outlineLevel="0" collapsed="false">
      <c r="A3969" s="401" t="s">
        <v>9883</v>
      </c>
      <c r="B3969" s="401" t="s">
        <v>9884</v>
      </c>
      <c r="C3969" s="401" t="s">
        <v>9222</v>
      </c>
      <c r="D3969" s="401" t="s">
        <v>10147</v>
      </c>
      <c r="E3969" s="402"/>
      <c r="F3969" s="401"/>
      <c r="G3969" s="401" t="n">
        <v>89792</v>
      </c>
      <c r="H3969" s="401" t="s">
        <v>10482</v>
      </c>
      <c r="I3969" s="401" t="s">
        <v>45</v>
      </c>
      <c r="J3969" s="401" t="s">
        <v>6476</v>
      </c>
      <c r="K3969" s="402" t="n">
        <v>184.92</v>
      </c>
      <c r="L3969" s="401" t="s">
        <v>6405</v>
      </c>
    </row>
    <row r="3970" customFormat="false" ht="13.5" hidden="false" customHeight="false" outlineLevel="0" collapsed="false">
      <c r="A3970" s="401" t="s">
        <v>9883</v>
      </c>
      <c r="B3970" s="401" t="s">
        <v>9884</v>
      </c>
      <c r="C3970" s="401" t="s">
        <v>9222</v>
      </c>
      <c r="D3970" s="401" t="s">
        <v>10147</v>
      </c>
      <c r="E3970" s="402"/>
      <c r="F3970" s="401"/>
      <c r="G3970" s="401" t="n">
        <v>89793</v>
      </c>
      <c r="H3970" s="401" t="s">
        <v>10483</v>
      </c>
      <c r="I3970" s="401" t="s">
        <v>45</v>
      </c>
      <c r="J3970" s="401" t="s">
        <v>6476</v>
      </c>
      <c r="K3970" s="402" t="n">
        <v>189.67</v>
      </c>
      <c r="L3970" s="401" t="s">
        <v>6405</v>
      </c>
    </row>
    <row r="3971" customFormat="false" ht="13.5" hidden="false" customHeight="false" outlineLevel="0" collapsed="false">
      <c r="A3971" s="401" t="s">
        <v>9883</v>
      </c>
      <c r="B3971" s="401" t="s">
        <v>9884</v>
      </c>
      <c r="C3971" s="401" t="s">
        <v>9222</v>
      </c>
      <c r="D3971" s="401" t="s">
        <v>10147</v>
      </c>
      <c r="E3971" s="402"/>
      <c r="F3971" s="401"/>
      <c r="G3971" s="401" t="n">
        <v>89794</v>
      </c>
      <c r="H3971" s="401" t="s">
        <v>10484</v>
      </c>
      <c r="I3971" s="401" t="s">
        <v>45</v>
      </c>
      <c r="J3971" s="401" t="s">
        <v>6476</v>
      </c>
      <c r="K3971" s="402" t="n">
        <v>17.13</v>
      </c>
      <c r="L3971" s="401" t="s">
        <v>6405</v>
      </c>
    </row>
    <row r="3972" customFormat="false" ht="13.5" hidden="false" customHeight="false" outlineLevel="0" collapsed="false">
      <c r="A3972" s="401" t="s">
        <v>9883</v>
      </c>
      <c r="B3972" s="401" t="s">
        <v>9884</v>
      </c>
      <c r="C3972" s="401" t="s">
        <v>9222</v>
      </c>
      <c r="D3972" s="401" t="s">
        <v>10147</v>
      </c>
      <c r="E3972" s="402"/>
      <c r="F3972" s="401"/>
      <c r="G3972" s="401" t="n">
        <v>89795</v>
      </c>
      <c r="H3972" s="401" t="s">
        <v>10485</v>
      </c>
      <c r="I3972" s="401" t="s">
        <v>45</v>
      </c>
      <c r="J3972" s="401" t="s">
        <v>6476</v>
      </c>
      <c r="K3972" s="402" t="n">
        <v>37.18</v>
      </c>
      <c r="L3972" s="401" t="s">
        <v>6405</v>
      </c>
    </row>
    <row r="3973" customFormat="false" ht="13.5" hidden="false" customHeight="false" outlineLevel="0" collapsed="false">
      <c r="A3973" s="401" t="s">
        <v>9883</v>
      </c>
      <c r="B3973" s="401" t="s">
        <v>9884</v>
      </c>
      <c r="C3973" s="401" t="s">
        <v>9222</v>
      </c>
      <c r="D3973" s="401" t="s">
        <v>10147</v>
      </c>
      <c r="E3973" s="402"/>
      <c r="F3973" s="401"/>
      <c r="G3973" s="401" t="n">
        <v>89796</v>
      </c>
      <c r="H3973" s="401" t="s">
        <v>10486</v>
      </c>
      <c r="I3973" s="401" t="s">
        <v>45</v>
      </c>
      <c r="J3973" s="401" t="s">
        <v>6476</v>
      </c>
      <c r="K3973" s="402" t="n">
        <v>42.11</v>
      </c>
      <c r="L3973" s="401" t="s">
        <v>6405</v>
      </c>
    </row>
    <row r="3974" customFormat="false" ht="13.5" hidden="false" customHeight="false" outlineLevel="0" collapsed="false">
      <c r="A3974" s="401" t="s">
        <v>9883</v>
      </c>
      <c r="B3974" s="401" t="s">
        <v>9884</v>
      </c>
      <c r="C3974" s="401" t="s">
        <v>9222</v>
      </c>
      <c r="D3974" s="401" t="s">
        <v>10147</v>
      </c>
      <c r="E3974" s="402"/>
      <c r="F3974" s="401"/>
      <c r="G3974" s="401" t="n">
        <v>89797</v>
      </c>
      <c r="H3974" s="401" t="s">
        <v>10487</v>
      </c>
      <c r="I3974" s="401" t="s">
        <v>45</v>
      </c>
      <c r="J3974" s="401" t="s">
        <v>6476</v>
      </c>
      <c r="K3974" s="402" t="n">
        <v>48.57</v>
      </c>
      <c r="L3974" s="401" t="s">
        <v>6405</v>
      </c>
    </row>
    <row r="3975" customFormat="false" ht="13.5" hidden="false" customHeight="false" outlineLevel="0" collapsed="false">
      <c r="A3975" s="401" t="s">
        <v>9883</v>
      </c>
      <c r="B3975" s="401" t="s">
        <v>9884</v>
      </c>
      <c r="C3975" s="401" t="s">
        <v>9222</v>
      </c>
      <c r="D3975" s="401" t="s">
        <v>10147</v>
      </c>
      <c r="E3975" s="402"/>
      <c r="F3975" s="401"/>
      <c r="G3975" s="401" t="n">
        <v>89801</v>
      </c>
      <c r="H3975" s="401" t="s">
        <v>10488</v>
      </c>
      <c r="I3975" s="401" t="s">
        <v>45</v>
      </c>
      <c r="J3975" s="401" t="s">
        <v>6476</v>
      </c>
      <c r="K3975" s="402" t="n">
        <v>7</v>
      </c>
      <c r="L3975" s="401" t="s">
        <v>6405</v>
      </c>
    </row>
    <row r="3976" customFormat="false" ht="13.5" hidden="false" customHeight="false" outlineLevel="0" collapsed="false">
      <c r="A3976" s="401" t="s">
        <v>9883</v>
      </c>
      <c r="B3976" s="401" t="s">
        <v>9884</v>
      </c>
      <c r="C3976" s="401" t="s">
        <v>9222</v>
      </c>
      <c r="D3976" s="401" t="s">
        <v>10147</v>
      </c>
      <c r="E3976" s="402"/>
      <c r="F3976" s="401"/>
      <c r="G3976" s="401" t="n">
        <v>89802</v>
      </c>
      <c r="H3976" s="401" t="s">
        <v>10489</v>
      </c>
      <c r="I3976" s="401" t="s">
        <v>45</v>
      </c>
      <c r="J3976" s="401" t="s">
        <v>6476</v>
      </c>
      <c r="K3976" s="402" t="n">
        <v>7.7</v>
      </c>
      <c r="L3976" s="401" t="s">
        <v>6405</v>
      </c>
    </row>
    <row r="3977" customFormat="false" ht="13.5" hidden="false" customHeight="false" outlineLevel="0" collapsed="false">
      <c r="A3977" s="401" t="s">
        <v>9883</v>
      </c>
      <c r="B3977" s="401" t="s">
        <v>9884</v>
      </c>
      <c r="C3977" s="401" t="s">
        <v>9222</v>
      </c>
      <c r="D3977" s="401" t="s">
        <v>10147</v>
      </c>
      <c r="E3977" s="402"/>
      <c r="F3977" s="401"/>
      <c r="G3977" s="401" t="n">
        <v>89803</v>
      </c>
      <c r="H3977" s="401" t="s">
        <v>10490</v>
      </c>
      <c r="I3977" s="401" t="s">
        <v>45</v>
      </c>
      <c r="J3977" s="401" t="s">
        <v>6476</v>
      </c>
      <c r="K3977" s="402" t="n">
        <v>15.28</v>
      </c>
      <c r="L3977" s="401" t="s">
        <v>6405</v>
      </c>
    </row>
    <row r="3978" customFormat="false" ht="13.5" hidden="false" customHeight="false" outlineLevel="0" collapsed="false">
      <c r="A3978" s="401" t="s">
        <v>9883</v>
      </c>
      <c r="B3978" s="401" t="s">
        <v>9884</v>
      </c>
      <c r="C3978" s="401" t="s">
        <v>9222</v>
      </c>
      <c r="D3978" s="401" t="s">
        <v>10147</v>
      </c>
      <c r="E3978" s="402"/>
      <c r="F3978" s="401"/>
      <c r="G3978" s="401" t="n">
        <v>89804</v>
      </c>
      <c r="H3978" s="401" t="s">
        <v>10491</v>
      </c>
      <c r="I3978" s="401" t="s">
        <v>45</v>
      </c>
      <c r="J3978" s="401" t="s">
        <v>6476</v>
      </c>
      <c r="K3978" s="402" t="n">
        <v>16.44</v>
      </c>
      <c r="L3978" s="401" t="s">
        <v>6405</v>
      </c>
    </row>
    <row r="3979" customFormat="false" ht="13.5" hidden="false" customHeight="false" outlineLevel="0" collapsed="false">
      <c r="A3979" s="401" t="s">
        <v>9883</v>
      </c>
      <c r="B3979" s="401" t="s">
        <v>9884</v>
      </c>
      <c r="C3979" s="401" t="s">
        <v>9222</v>
      </c>
      <c r="D3979" s="401" t="s">
        <v>10147</v>
      </c>
      <c r="E3979" s="402"/>
      <c r="F3979" s="401"/>
      <c r="G3979" s="401" t="n">
        <v>89805</v>
      </c>
      <c r="H3979" s="401" t="s">
        <v>10492</v>
      </c>
      <c r="I3979" s="401" t="s">
        <v>45</v>
      </c>
      <c r="J3979" s="401" t="s">
        <v>6476</v>
      </c>
      <c r="K3979" s="402" t="n">
        <v>14.53</v>
      </c>
      <c r="L3979" s="401" t="s">
        <v>6405</v>
      </c>
    </row>
    <row r="3980" customFormat="false" ht="13.5" hidden="false" customHeight="false" outlineLevel="0" collapsed="false">
      <c r="A3980" s="401" t="s">
        <v>9883</v>
      </c>
      <c r="B3980" s="401" t="s">
        <v>9884</v>
      </c>
      <c r="C3980" s="401" t="s">
        <v>9222</v>
      </c>
      <c r="D3980" s="401" t="s">
        <v>10147</v>
      </c>
      <c r="E3980" s="402"/>
      <c r="F3980" s="401"/>
      <c r="G3980" s="401" t="n">
        <v>89806</v>
      </c>
      <c r="H3980" s="401" t="s">
        <v>10493</v>
      </c>
      <c r="I3980" s="401" t="s">
        <v>45</v>
      </c>
      <c r="J3980" s="401" t="s">
        <v>6476</v>
      </c>
      <c r="K3980" s="402" t="n">
        <v>15.53</v>
      </c>
      <c r="L3980" s="401" t="s">
        <v>6405</v>
      </c>
    </row>
    <row r="3981" customFormat="false" ht="13.5" hidden="false" customHeight="false" outlineLevel="0" collapsed="false">
      <c r="A3981" s="401" t="s">
        <v>9883</v>
      </c>
      <c r="B3981" s="401" t="s">
        <v>9884</v>
      </c>
      <c r="C3981" s="401" t="s">
        <v>9222</v>
      </c>
      <c r="D3981" s="401" t="s">
        <v>10147</v>
      </c>
      <c r="E3981" s="402"/>
      <c r="F3981" s="401"/>
      <c r="G3981" s="401" t="n">
        <v>89807</v>
      </c>
      <c r="H3981" s="401" t="s">
        <v>10494</v>
      </c>
      <c r="I3981" s="401" t="s">
        <v>45</v>
      </c>
      <c r="J3981" s="401" t="s">
        <v>6476</v>
      </c>
      <c r="K3981" s="402" t="n">
        <v>28.89</v>
      </c>
      <c r="L3981" s="401" t="s">
        <v>6405</v>
      </c>
    </row>
    <row r="3982" customFormat="false" ht="13.5" hidden="false" customHeight="false" outlineLevel="0" collapsed="false">
      <c r="A3982" s="401" t="s">
        <v>9883</v>
      </c>
      <c r="B3982" s="401" t="s">
        <v>9884</v>
      </c>
      <c r="C3982" s="401" t="s">
        <v>9222</v>
      </c>
      <c r="D3982" s="401" t="s">
        <v>10147</v>
      </c>
      <c r="E3982" s="402"/>
      <c r="F3982" s="401"/>
      <c r="G3982" s="401" t="n">
        <v>89808</v>
      </c>
      <c r="H3982" s="401" t="s">
        <v>10495</v>
      </c>
      <c r="I3982" s="401" t="s">
        <v>45</v>
      </c>
      <c r="J3982" s="401" t="s">
        <v>6476</v>
      </c>
      <c r="K3982" s="402" t="n">
        <v>43.3</v>
      </c>
      <c r="L3982" s="401" t="s">
        <v>6405</v>
      </c>
    </row>
    <row r="3983" customFormat="false" ht="13.5" hidden="false" customHeight="false" outlineLevel="0" collapsed="false">
      <c r="A3983" s="401" t="s">
        <v>9883</v>
      </c>
      <c r="B3983" s="401" t="s">
        <v>9884</v>
      </c>
      <c r="C3983" s="401" t="s">
        <v>9222</v>
      </c>
      <c r="D3983" s="401" t="s">
        <v>10147</v>
      </c>
      <c r="E3983" s="402"/>
      <c r="F3983" s="401"/>
      <c r="G3983" s="401" t="n">
        <v>89809</v>
      </c>
      <c r="H3983" s="401" t="s">
        <v>10496</v>
      </c>
      <c r="I3983" s="401" t="s">
        <v>45</v>
      </c>
      <c r="J3983" s="401" t="s">
        <v>6476</v>
      </c>
      <c r="K3983" s="402" t="n">
        <v>19.36</v>
      </c>
      <c r="L3983" s="401" t="s">
        <v>6405</v>
      </c>
    </row>
    <row r="3984" customFormat="false" ht="13.5" hidden="false" customHeight="false" outlineLevel="0" collapsed="false">
      <c r="A3984" s="401" t="s">
        <v>9883</v>
      </c>
      <c r="B3984" s="401" t="s">
        <v>9884</v>
      </c>
      <c r="C3984" s="401" t="s">
        <v>9222</v>
      </c>
      <c r="D3984" s="401" t="s">
        <v>10147</v>
      </c>
      <c r="E3984" s="402"/>
      <c r="F3984" s="401"/>
      <c r="G3984" s="401" t="n">
        <v>89810</v>
      </c>
      <c r="H3984" s="401" t="s">
        <v>10497</v>
      </c>
      <c r="I3984" s="401" t="s">
        <v>45</v>
      </c>
      <c r="J3984" s="401" t="s">
        <v>6476</v>
      </c>
      <c r="K3984" s="402" t="n">
        <v>19.3</v>
      </c>
      <c r="L3984" s="401" t="s">
        <v>6405</v>
      </c>
    </row>
    <row r="3985" customFormat="false" ht="13.5" hidden="false" customHeight="false" outlineLevel="0" collapsed="false">
      <c r="A3985" s="401" t="s">
        <v>9883</v>
      </c>
      <c r="B3985" s="401" t="s">
        <v>9884</v>
      </c>
      <c r="C3985" s="401" t="s">
        <v>9222</v>
      </c>
      <c r="D3985" s="401" t="s">
        <v>10147</v>
      </c>
      <c r="E3985" s="402"/>
      <c r="F3985" s="401"/>
      <c r="G3985" s="401" t="n">
        <v>89811</v>
      </c>
      <c r="H3985" s="401" t="s">
        <v>10498</v>
      </c>
      <c r="I3985" s="401" t="s">
        <v>45</v>
      </c>
      <c r="J3985" s="401" t="s">
        <v>6476</v>
      </c>
      <c r="K3985" s="402" t="n">
        <v>34.98</v>
      </c>
      <c r="L3985" s="401" t="s">
        <v>6405</v>
      </c>
    </row>
    <row r="3986" customFormat="false" ht="13.5" hidden="false" customHeight="false" outlineLevel="0" collapsed="false">
      <c r="A3986" s="401" t="s">
        <v>9883</v>
      </c>
      <c r="B3986" s="401" t="s">
        <v>9884</v>
      </c>
      <c r="C3986" s="401" t="s">
        <v>9222</v>
      </c>
      <c r="D3986" s="401" t="s">
        <v>10147</v>
      </c>
      <c r="E3986" s="402"/>
      <c r="F3986" s="401"/>
      <c r="G3986" s="401" t="n">
        <v>89812</v>
      </c>
      <c r="H3986" s="401" t="s">
        <v>10499</v>
      </c>
      <c r="I3986" s="401" t="s">
        <v>45</v>
      </c>
      <c r="J3986" s="401" t="s">
        <v>6476</v>
      </c>
      <c r="K3986" s="402" t="n">
        <v>62.71</v>
      </c>
      <c r="L3986" s="401" t="s">
        <v>6405</v>
      </c>
    </row>
    <row r="3987" customFormat="false" ht="13.5" hidden="false" customHeight="false" outlineLevel="0" collapsed="false">
      <c r="A3987" s="401" t="s">
        <v>9883</v>
      </c>
      <c r="B3987" s="401" t="s">
        <v>9884</v>
      </c>
      <c r="C3987" s="401" t="s">
        <v>9222</v>
      </c>
      <c r="D3987" s="401" t="s">
        <v>10147</v>
      </c>
      <c r="E3987" s="402"/>
      <c r="F3987" s="401"/>
      <c r="G3987" s="401" t="n">
        <v>89813</v>
      </c>
      <c r="H3987" s="401" t="s">
        <v>10500</v>
      </c>
      <c r="I3987" s="401" t="s">
        <v>45</v>
      </c>
      <c r="J3987" s="401" t="s">
        <v>6476</v>
      </c>
      <c r="K3987" s="402" t="n">
        <v>6.96</v>
      </c>
      <c r="L3987" s="401" t="s">
        <v>6405</v>
      </c>
    </row>
    <row r="3988" customFormat="false" ht="13.5" hidden="false" customHeight="false" outlineLevel="0" collapsed="false">
      <c r="A3988" s="401" t="s">
        <v>9883</v>
      </c>
      <c r="B3988" s="401" t="s">
        <v>9884</v>
      </c>
      <c r="C3988" s="401" t="s">
        <v>9222</v>
      </c>
      <c r="D3988" s="401" t="s">
        <v>10147</v>
      </c>
      <c r="E3988" s="402"/>
      <c r="F3988" s="401"/>
      <c r="G3988" s="401" t="n">
        <v>89814</v>
      </c>
      <c r="H3988" s="401" t="s">
        <v>10501</v>
      </c>
      <c r="I3988" s="401" t="s">
        <v>45</v>
      </c>
      <c r="J3988" s="401" t="s">
        <v>6476</v>
      </c>
      <c r="K3988" s="402" t="n">
        <v>15.38</v>
      </c>
      <c r="L3988" s="401" t="s">
        <v>6405</v>
      </c>
    </row>
    <row r="3989" customFormat="false" ht="13.5" hidden="false" customHeight="false" outlineLevel="0" collapsed="false">
      <c r="A3989" s="401" t="s">
        <v>9883</v>
      </c>
      <c r="B3989" s="401" t="s">
        <v>9884</v>
      </c>
      <c r="C3989" s="401" t="s">
        <v>9222</v>
      </c>
      <c r="D3989" s="401" t="s">
        <v>10147</v>
      </c>
      <c r="E3989" s="402"/>
      <c r="F3989" s="401"/>
      <c r="G3989" s="401" t="n">
        <v>89815</v>
      </c>
      <c r="H3989" s="401" t="s">
        <v>10502</v>
      </c>
      <c r="I3989" s="401" t="s">
        <v>45</v>
      </c>
      <c r="J3989" s="401" t="s">
        <v>6476</v>
      </c>
      <c r="K3989" s="402" t="n">
        <v>26.86</v>
      </c>
      <c r="L3989" s="401" t="s">
        <v>6405</v>
      </c>
    </row>
    <row r="3990" customFormat="false" ht="13.5" hidden="false" customHeight="false" outlineLevel="0" collapsed="false">
      <c r="A3990" s="401" t="s">
        <v>9883</v>
      </c>
      <c r="B3990" s="401" t="s">
        <v>9884</v>
      </c>
      <c r="C3990" s="401" t="s">
        <v>9222</v>
      </c>
      <c r="D3990" s="401" t="s">
        <v>10147</v>
      </c>
      <c r="E3990" s="402"/>
      <c r="F3990" s="401"/>
      <c r="G3990" s="401" t="n">
        <v>89816</v>
      </c>
      <c r="H3990" s="401" t="s">
        <v>10503</v>
      </c>
      <c r="I3990" s="401" t="s">
        <v>45</v>
      </c>
      <c r="J3990" s="401" t="s">
        <v>6476</v>
      </c>
      <c r="K3990" s="402" t="n">
        <v>37.3</v>
      </c>
      <c r="L3990" s="401" t="s">
        <v>6405</v>
      </c>
    </row>
    <row r="3991" customFormat="false" ht="13.5" hidden="false" customHeight="false" outlineLevel="0" collapsed="false">
      <c r="A3991" s="401" t="s">
        <v>9883</v>
      </c>
      <c r="B3991" s="401" t="s">
        <v>9884</v>
      </c>
      <c r="C3991" s="401" t="s">
        <v>9222</v>
      </c>
      <c r="D3991" s="401" t="s">
        <v>10147</v>
      </c>
      <c r="E3991" s="402"/>
      <c r="F3991" s="401"/>
      <c r="G3991" s="401" t="n">
        <v>89817</v>
      </c>
      <c r="H3991" s="401" t="s">
        <v>10504</v>
      </c>
      <c r="I3991" s="401" t="s">
        <v>45</v>
      </c>
      <c r="J3991" s="401" t="s">
        <v>6476</v>
      </c>
      <c r="K3991" s="402" t="n">
        <v>12.39</v>
      </c>
      <c r="L3991" s="401" t="s">
        <v>6405</v>
      </c>
    </row>
    <row r="3992" customFormat="false" ht="13.5" hidden="false" customHeight="false" outlineLevel="0" collapsed="false">
      <c r="A3992" s="401" t="s">
        <v>9883</v>
      </c>
      <c r="B3992" s="401" t="s">
        <v>9884</v>
      </c>
      <c r="C3992" s="401" t="s">
        <v>9222</v>
      </c>
      <c r="D3992" s="401" t="s">
        <v>10147</v>
      </c>
      <c r="E3992" s="402"/>
      <c r="F3992" s="401"/>
      <c r="G3992" s="401" t="n">
        <v>89818</v>
      </c>
      <c r="H3992" s="401" t="s">
        <v>10505</v>
      </c>
      <c r="I3992" s="401" t="s">
        <v>45</v>
      </c>
      <c r="J3992" s="401" t="s">
        <v>6476</v>
      </c>
      <c r="K3992" s="402" t="n">
        <v>140.46</v>
      </c>
      <c r="L3992" s="401" t="s">
        <v>6405</v>
      </c>
    </row>
    <row r="3993" customFormat="false" ht="13.5" hidden="false" customHeight="false" outlineLevel="0" collapsed="false">
      <c r="A3993" s="401" t="s">
        <v>9883</v>
      </c>
      <c r="B3993" s="401" t="s">
        <v>9884</v>
      </c>
      <c r="C3993" s="401" t="s">
        <v>9222</v>
      </c>
      <c r="D3993" s="401" t="s">
        <v>10147</v>
      </c>
      <c r="E3993" s="402"/>
      <c r="F3993" s="401"/>
      <c r="G3993" s="401" t="n">
        <v>89819</v>
      </c>
      <c r="H3993" s="401" t="s">
        <v>10506</v>
      </c>
      <c r="I3993" s="401" t="s">
        <v>45</v>
      </c>
      <c r="J3993" s="401" t="s">
        <v>6476</v>
      </c>
      <c r="K3993" s="402" t="n">
        <v>18.9</v>
      </c>
      <c r="L3993" s="401" t="s">
        <v>6405</v>
      </c>
    </row>
    <row r="3994" customFormat="false" ht="13.5" hidden="false" customHeight="false" outlineLevel="0" collapsed="false">
      <c r="A3994" s="401" t="s">
        <v>9883</v>
      </c>
      <c r="B3994" s="401" t="s">
        <v>9884</v>
      </c>
      <c r="C3994" s="401" t="s">
        <v>9222</v>
      </c>
      <c r="D3994" s="401" t="s">
        <v>10147</v>
      </c>
      <c r="E3994" s="402"/>
      <c r="F3994" s="401"/>
      <c r="G3994" s="401" t="n">
        <v>89821</v>
      </c>
      <c r="H3994" s="401" t="s">
        <v>10507</v>
      </c>
      <c r="I3994" s="401" t="s">
        <v>45</v>
      </c>
      <c r="J3994" s="401" t="s">
        <v>6476</v>
      </c>
      <c r="K3994" s="402" t="n">
        <v>15.28</v>
      </c>
      <c r="L3994" s="401" t="s">
        <v>6405</v>
      </c>
    </row>
    <row r="3995" customFormat="false" ht="13.5" hidden="false" customHeight="false" outlineLevel="0" collapsed="false">
      <c r="A3995" s="401" t="s">
        <v>9883</v>
      </c>
      <c r="B3995" s="401" t="s">
        <v>9884</v>
      </c>
      <c r="C3995" s="401" t="s">
        <v>9222</v>
      </c>
      <c r="D3995" s="401" t="s">
        <v>10147</v>
      </c>
      <c r="E3995" s="402"/>
      <c r="F3995" s="401"/>
      <c r="G3995" s="401" t="n">
        <v>89822</v>
      </c>
      <c r="H3995" s="401" t="s">
        <v>10508</v>
      </c>
      <c r="I3995" s="401" t="s">
        <v>45</v>
      </c>
      <c r="J3995" s="401" t="s">
        <v>6476</v>
      </c>
      <c r="K3995" s="402" t="n">
        <v>22.15</v>
      </c>
      <c r="L3995" s="401" t="s">
        <v>6405</v>
      </c>
    </row>
    <row r="3996" customFormat="false" ht="13.5" hidden="false" customHeight="false" outlineLevel="0" collapsed="false">
      <c r="A3996" s="401" t="s">
        <v>9883</v>
      </c>
      <c r="B3996" s="401" t="s">
        <v>9884</v>
      </c>
      <c r="C3996" s="401" t="s">
        <v>9222</v>
      </c>
      <c r="D3996" s="401" t="s">
        <v>10147</v>
      </c>
      <c r="E3996" s="402"/>
      <c r="F3996" s="401"/>
      <c r="G3996" s="401" t="n">
        <v>89823</v>
      </c>
      <c r="H3996" s="401" t="s">
        <v>10509</v>
      </c>
      <c r="I3996" s="401" t="s">
        <v>45</v>
      </c>
      <c r="J3996" s="401" t="s">
        <v>6476</v>
      </c>
      <c r="K3996" s="402" t="n">
        <v>27.33</v>
      </c>
      <c r="L3996" s="401" t="s">
        <v>6405</v>
      </c>
    </row>
    <row r="3997" customFormat="false" ht="13.5" hidden="false" customHeight="false" outlineLevel="0" collapsed="false">
      <c r="A3997" s="401" t="s">
        <v>9883</v>
      </c>
      <c r="B3997" s="401" t="s">
        <v>9884</v>
      </c>
      <c r="C3997" s="401" t="s">
        <v>9222</v>
      </c>
      <c r="D3997" s="401" t="s">
        <v>10147</v>
      </c>
      <c r="E3997" s="402"/>
      <c r="F3997" s="401"/>
      <c r="G3997" s="401" t="n">
        <v>89824</v>
      </c>
      <c r="H3997" s="401" t="s">
        <v>10510</v>
      </c>
      <c r="I3997" s="401" t="s">
        <v>45</v>
      </c>
      <c r="J3997" s="401" t="s">
        <v>6476</v>
      </c>
      <c r="K3997" s="402" t="n">
        <v>36.02</v>
      </c>
      <c r="L3997" s="401" t="s">
        <v>6405</v>
      </c>
    </row>
    <row r="3998" customFormat="false" ht="13.5" hidden="false" customHeight="false" outlineLevel="0" collapsed="false">
      <c r="A3998" s="401" t="s">
        <v>9883</v>
      </c>
      <c r="B3998" s="401" t="s">
        <v>9884</v>
      </c>
      <c r="C3998" s="401" t="s">
        <v>9222</v>
      </c>
      <c r="D3998" s="401" t="s">
        <v>10147</v>
      </c>
      <c r="E3998" s="402"/>
      <c r="F3998" s="401"/>
      <c r="G3998" s="401" t="n">
        <v>89825</v>
      </c>
      <c r="H3998" s="401" t="s">
        <v>10511</v>
      </c>
      <c r="I3998" s="401" t="s">
        <v>45</v>
      </c>
      <c r="J3998" s="401" t="s">
        <v>6476</v>
      </c>
      <c r="K3998" s="402" t="n">
        <v>15.45</v>
      </c>
      <c r="L3998" s="401" t="s">
        <v>6405</v>
      </c>
    </row>
    <row r="3999" customFormat="false" ht="13.5" hidden="false" customHeight="false" outlineLevel="0" collapsed="false">
      <c r="A3999" s="401" t="s">
        <v>9883</v>
      </c>
      <c r="B3999" s="401" t="s">
        <v>9884</v>
      </c>
      <c r="C3999" s="401" t="s">
        <v>9222</v>
      </c>
      <c r="D3999" s="401" t="s">
        <v>10147</v>
      </c>
      <c r="E3999" s="402"/>
      <c r="F3999" s="401"/>
      <c r="G3999" s="401" t="n">
        <v>89826</v>
      </c>
      <c r="H3999" s="401" t="s">
        <v>10512</v>
      </c>
      <c r="I3999" s="401" t="s">
        <v>45</v>
      </c>
      <c r="J3999" s="401" t="s">
        <v>6476</v>
      </c>
      <c r="K3999" s="402" t="n">
        <v>143.32</v>
      </c>
      <c r="L3999" s="401" t="s">
        <v>6405</v>
      </c>
    </row>
    <row r="4000" customFormat="false" ht="13.5" hidden="false" customHeight="false" outlineLevel="0" collapsed="false">
      <c r="A4000" s="401" t="s">
        <v>9883</v>
      </c>
      <c r="B4000" s="401" t="s">
        <v>9884</v>
      </c>
      <c r="C4000" s="401" t="s">
        <v>9222</v>
      </c>
      <c r="D4000" s="401" t="s">
        <v>10147</v>
      </c>
      <c r="E4000" s="402"/>
      <c r="F4000" s="401"/>
      <c r="G4000" s="401" t="n">
        <v>89827</v>
      </c>
      <c r="H4000" s="401" t="s">
        <v>10513</v>
      </c>
      <c r="I4000" s="401" t="s">
        <v>45</v>
      </c>
      <c r="J4000" s="401" t="s">
        <v>6476</v>
      </c>
      <c r="K4000" s="402" t="n">
        <v>17.45</v>
      </c>
      <c r="L4000" s="401" t="s">
        <v>6405</v>
      </c>
    </row>
    <row r="4001" customFormat="false" ht="13.5" hidden="false" customHeight="false" outlineLevel="0" collapsed="false">
      <c r="A4001" s="401" t="s">
        <v>9883</v>
      </c>
      <c r="B4001" s="401" t="s">
        <v>9884</v>
      </c>
      <c r="C4001" s="401" t="s">
        <v>9222</v>
      </c>
      <c r="D4001" s="401" t="s">
        <v>10147</v>
      </c>
      <c r="E4001" s="402"/>
      <c r="F4001" s="401"/>
      <c r="G4001" s="401" t="n">
        <v>89828</v>
      </c>
      <c r="H4001" s="401" t="s">
        <v>10514</v>
      </c>
      <c r="I4001" s="401" t="s">
        <v>45</v>
      </c>
      <c r="J4001" s="401" t="s">
        <v>6476</v>
      </c>
      <c r="K4001" s="402" t="n">
        <v>53.14</v>
      </c>
      <c r="L4001" s="401" t="s">
        <v>6405</v>
      </c>
    </row>
    <row r="4002" customFormat="false" ht="13.5" hidden="false" customHeight="false" outlineLevel="0" collapsed="false">
      <c r="A4002" s="401" t="s">
        <v>9883</v>
      </c>
      <c r="B4002" s="401" t="s">
        <v>9884</v>
      </c>
      <c r="C4002" s="401" t="s">
        <v>9222</v>
      </c>
      <c r="D4002" s="401" t="s">
        <v>10147</v>
      </c>
      <c r="E4002" s="402"/>
      <c r="F4002" s="401"/>
      <c r="G4002" s="401" t="n">
        <v>89829</v>
      </c>
      <c r="H4002" s="401" t="s">
        <v>10515</v>
      </c>
      <c r="I4002" s="401" t="s">
        <v>45</v>
      </c>
      <c r="J4002" s="401" t="s">
        <v>6476</v>
      </c>
      <c r="K4002" s="402" t="n">
        <v>28.03</v>
      </c>
      <c r="L4002" s="401" t="s">
        <v>6405</v>
      </c>
    </row>
    <row r="4003" customFormat="false" ht="13.5" hidden="false" customHeight="false" outlineLevel="0" collapsed="false">
      <c r="A4003" s="401" t="s">
        <v>9883</v>
      </c>
      <c r="B4003" s="401" t="s">
        <v>9884</v>
      </c>
      <c r="C4003" s="401" t="s">
        <v>9222</v>
      </c>
      <c r="D4003" s="401" t="s">
        <v>10147</v>
      </c>
      <c r="E4003" s="402"/>
      <c r="F4003" s="401"/>
      <c r="G4003" s="401" t="n">
        <v>89830</v>
      </c>
      <c r="H4003" s="401" t="s">
        <v>10516</v>
      </c>
      <c r="I4003" s="401" t="s">
        <v>45</v>
      </c>
      <c r="J4003" s="401" t="s">
        <v>6476</v>
      </c>
      <c r="K4003" s="402" t="n">
        <v>30.79</v>
      </c>
      <c r="L4003" s="401" t="s">
        <v>6405</v>
      </c>
    </row>
    <row r="4004" customFormat="false" ht="13.5" hidden="false" customHeight="false" outlineLevel="0" collapsed="false">
      <c r="A4004" s="401" t="s">
        <v>9883</v>
      </c>
      <c r="B4004" s="401" t="s">
        <v>9884</v>
      </c>
      <c r="C4004" s="401" t="s">
        <v>9222</v>
      </c>
      <c r="D4004" s="401" t="s">
        <v>10147</v>
      </c>
      <c r="E4004" s="402"/>
      <c r="F4004" s="401"/>
      <c r="G4004" s="401" t="n">
        <v>89831</v>
      </c>
      <c r="H4004" s="401" t="s">
        <v>10517</v>
      </c>
      <c r="I4004" s="401" t="s">
        <v>45</v>
      </c>
      <c r="J4004" s="401" t="s">
        <v>6476</v>
      </c>
      <c r="K4004" s="402" t="n">
        <v>170.85</v>
      </c>
      <c r="L4004" s="401" t="s">
        <v>6405</v>
      </c>
    </row>
    <row r="4005" customFormat="false" ht="13.5" hidden="false" customHeight="false" outlineLevel="0" collapsed="false">
      <c r="A4005" s="401" t="s">
        <v>9883</v>
      </c>
      <c r="B4005" s="401" t="s">
        <v>9884</v>
      </c>
      <c r="C4005" s="401" t="s">
        <v>9222</v>
      </c>
      <c r="D4005" s="401" t="s">
        <v>10147</v>
      </c>
      <c r="E4005" s="402"/>
      <c r="F4005" s="401"/>
      <c r="G4005" s="401" t="n">
        <v>89832</v>
      </c>
      <c r="H4005" s="401" t="s">
        <v>10518</v>
      </c>
      <c r="I4005" s="401" t="s">
        <v>45</v>
      </c>
      <c r="J4005" s="401" t="s">
        <v>6476</v>
      </c>
      <c r="K4005" s="402" t="n">
        <v>37.79</v>
      </c>
      <c r="L4005" s="401" t="s">
        <v>6405</v>
      </c>
    </row>
    <row r="4006" customFormat="false" ht="13.5" hidden="false" customHeight="false" outlineLevel="0" collapsed="false">
      <c r="A4006" s="401" t="s">
        <v>9883</v>
      </c>
      <c r="B4006" s="401" t="s">
        <v>9884</v>
      </c>
      <c r="C4006" s="401" t="s">
        <v>9222</v>
      </c>
      <c r="D4006" s="401" t="s">
        <v>10147</v>
      </c>
      <c r="E4006" s="402"/>
      <c r="F4006" s="401"/>
      <c r="G4006" s="401" t="n">
        <v>89833</v>
      </c>
      <c r="H4006" s="401" t="s">
        <v>10519</v>
      </c>
      <c r="I4006" s="401" t="s">
        <v>45</v>
      </c>
      <c r="J4006" s="401" t="s">
        <v>6476</v>
      </c>
      <c r="K4006" s="402" t="n">
        <v>34.34</v>
      </c>
      <c r="L4006" s="401" t="s">
        <v>6405</v>
      </c>
    </row>
    <row r="4007" customFormat="false" ht="13.5" hidden="false" customHeight="false" outlineLevel="0" collapsed="false">
      <c r="A4007" s="401" t="s">
        <v>9883</v>
      </c>
      <c r="B4007" s="401" t="s">
        <v>9884</v>
      </c>
      <c r="C4007" s="401" t="s">
        <v>9222</v>
      </c>
      <c r="D4007" s="401" t="s">
        <v>10147</v>
      </c>
      <c r="E4007" s="402"/>
      <c r="F4007" s="401"/>
      <c r="G4007" s="401" t="n">
        <v>89834</v>
      </c>
      <c r="H4007" s="401" t="s">
        <v>10520</v>
      </c>
      <c r="I4007" s="401" t="s">
        <v>45</v>
      </c>
      <c r="J4007" s="401" t="s">
        <v>6476</v>
      </c>
      <c r="K4007" s="402" t="n">
        <v>40.8</v>
      </c>
      <c r="L4007" s="401" t="s">
        <v>6405</v>
      </c>
    </row>
    <row r="4008" customFormat="false" ht="13.5" hidden="false" customHeight="false" outlineLevel="0" collapsed="false">
      <c r="A4008" s="401" t="s">
        <v>9883</v>
      </c>
      <c r="B4008" s="401" t="s">
        <v>9884</v>
      </c>
      <c r="C4008" s="401" t="s">
        <v>9222</v>
      </c>
      <c r="D4008" s="401" t="s">
        <v>10147</v>
      </c>
      <c r="E4008" s="402"/>
      <c r="F4008" s="401"/>
      <c r="G4008" s="401" t="n">
        <v>89835</v>
      </c>
      <c r="H4008" s="401" t="s">
        <v>10521</v>
      </c>
      <c r="I4008" s="401" t="s">
        <v>45</v>
      </c>
      <c r="J4008" s="401" t="s">
        <v>6476</v>
      </c>
      <c r="K4008" s="402" t="n">
        <v>37.92</v>
      </c>
      <c r="L4008" s="401" t="s">
        <v>6405</v>
      </c>
    </row>
    <row r="4009" customFormat="false" ht="13.5" hidden="false" customHeight="false" outlineLevel="0" collapsed="false">
      <c r="A4009" s="401" t="s">
        <v>9883</v>
      </c>
      <c r="B4009" s="401" t="s">
        <v>9884</v>
      </c>
      <c r="C4009" s="401" t="s">
        <v>9222</v>
      </c>
      <c r="D4009" s="401" t="s">
        <v>10147</v>
      </c>
      <c r="E4009" s="402"/>
      <c r="F4009" s="401"/>
      <c r="G4009" s="401" t="n">
        <v>89836</v>
      </c>
      <c r="H4009" s="401" t="s">
        <v>10522</v>
      </c>
      <c r="I4009" s="401" t="s">
        <v>45</v>
      </c>
      <c r="J4009" s="401" t="s">
        <v>6476</v>
      </c>
      <c r="K4009" s="402" t="n">
        <v>231.35</v>
      </c>
      <c r="L4009" s="401" t="s">
        <v>6405</v>
      </c>
    </row>
    <row r="4010" customFormat="false" ht="13.5" hidden="false" customHeight="false" outlineLevel="0" collapsed="false">
      <c r="A4010" s="401" t="s">
        <v>9883</v>
      </c>
      <c r="B4010" s="401" t="s">
        <v>9884</v>
      </c>
      <c r="C4010" s="401" t="s">
        <v>9222</v>
      </c>
      <c r="D4010" s="401" t="s">
        <v>10147</v>
      </c>
      <c r="E4010" s="402"/>
      <c r="F4010" s="401"/>
      <c r="G4010" s="401" t="n">
        <v>89837</v>
      </c>
      <c r="H4010" s="401" t="s">
        <v>10523</v>
      </c>
      <c r="I4010" s="401" t="s">
        <v>45</v>
      </c>
      <c r="J4010" s="401" t="s">
        <v>6476</v>
      </c>
      <c r="K4010" s="402" t="n">
        <v>117.35</v>
      </c>
      <c r="L4010" s="401" t="s">
        <v>6405</v>
      </c>
    </row>
    <row r="4011" customFormat="false" ht="13.5" hidden="false" customHeight="false" outlineLevel="0" collapsed="false">
      <c r="A4011" s="401" t="s">
        <v>9883</v>
      </c>
      <c r="B4011" s="401" t="s">
        <v>9884</v>
      </c>
      <c r="C4011" s="401" t="s">
        <v>9222</v>
      </c>
      <c r="D4011" s="401" t="s">
        <v>10147</v>
      </c>
      <c r="E4011" s="402"/>
      <c r="F4011" s="401"/>
      <c r="G4011" s="401" t="n">
        <v>89838</v>
      </c>
      <c r="H4011" s="401" t="s">
        <v>10524</v>
      </c>
      <c r="I4011" s="401" t="s">
        <v>45</v>
      </c>
      <c r="J4011" s="401" t="s">
        <v>6476</v>
      </c>
      <c r="K4011" s="402" t="n">
        <v>128.78</v>
      </c>
      <c r="L4011" s="401" t="s">
        <v>6405</v>
      </c>
    </row>
    <row r="4012" customFormat="false" ht="13.5" hidden="false" customHeight="false" outlineLevel="0" collapsed="false">
      <c r="A4012" s="401" t="s">
        <v>9883</v>
      </c>
      <c r="B4012" s="401" t="s">
        <v>9884</v>
      </c>
      <c r="C4012" s="401" t="s">
        <v>9222</v>
      </c>
      <c r="D4012" s="401" t="s">
        <v>10147</v>
      </c>
      <c r="E4012" s="402"/>
      <c r="F4012" s="401"/>
      <c r="G4012" s="401" t="n">
        <v>89839</v>
      </c>
      <c r="H4012" s="401" t="s">
        <v>10525</v>
      </c>
      <c r="I4012" s="401" t="s">
        <v>45</v>
      </c>
      <c r="J4012" s="401" t="s">
        <v>6476</v>
      </c>
      <c r="K4012" s="402" t="n">
        <v>168.02</v>
      </c>
      <c r="L4012" s="401" t="s">
        <v>6405</v>
      </c>
    </row>
    <row r="4013" customFormat="false" ht="13.5" hidden="false" customHeight="false" outlineLevel="0" collapsed="false">
      <c r="A4013" s="401" t="s">
        <v>9883</v>
      </c>
      <c r="B4013" s="401" t="s">
        <v>9884</v>
      </c>
      <c r="C4013" s="401" t="s">
        <v>9222</v>
      </c>
      <c r="D4013" s="401" t="s">
        <v>10147</v>
      </c>
      <c r="E4013" s="402"/>
      <c r="F4013" s="401"/>
      <c r="G4013" s="401" t="n">
        <v>89840</v>
      </c>
      <c r="H4013" s="401" t="s">
        <v>10526</v>
      </c>
      <c r="I4013" s="401" t="s">
        <v>45</v>
      </c>
      <c r="J4013" s="401" t="s">
        <v>6476</v>
      </c>
      <c r="K4013" s="402" t="n">
        <v>149.78</v>
      </c>
      <c r="L4013" s="401" t="s">
        <v>6405</v>
      </c>
    </row>
    <row r="4014" customFormat="false" ht="13.5" hidden="false" customHeight="false" outlineLevel="0" collapsed="false">
      <c r="A4014" s="401" t="s">
        <v>9883</v>
      </c>
      <c r="B4014" s="401" t="s">
        <v>9884</v>
      </c>
      <c r="C4014" s="401" t="s">
        <v>9222</v>
      </c>
      <c r="D4014" s="401" t="s">
        <v>10147</v>
      </c>
      <c r="E4014" s="402"/>
      <c r="F4014" s="401"/>
      <c r="G4014" s="401" t="n">
        <v>89841</v>
      </c>
      <c r="H4014" s="401" t="s">
        <v>10527</v>
      </c>
      <c r="I4014" s="401" t="s">
        <v>45</v>
      </c>
      <c r="J4014" s="401" t="s">
        <v>6476</v>
      </c>
      <c r="K4014" s="402" t="n">
        <v>247.9</v>
      </c>
      <c r="L4014" s="401" t="s">
        <v>6405</v>
      </c>
    </row>
    <row r="4015" customFormat="false" ht="13.5" hidden="false" customHeight="false" outlineLevel="0" collapsed="false">
      <c r="A4015" s="401" t="s">
        <v>9883</v>
      </c>
      <c r="B4015" s="401" t="s">
        <v>9884</v>
      </c>
      <c r="C4015" s="401" t="s">
        <v>9222</v>
      </c>
      <c r="D4015" s="401" t="s">
        <v>10147</v>
      </c>
      <c r="E4015" s="402"/>
      <c r="F4015" s="401"/>
      <c r="G4015" s="401" t="n">
        <v>89842</v>
      </c>
      <c r="H4015" s="401" t="s">
        <v>10528</v>
      </c>
      <c r="I4015" s="401" t="s">
        <v>45</v>
      </c>
      <c r="J4015" s="401" t="s">
        <v>6476</v>
      </c>
      <c r="K4015" s="402" t="n">
        <v>43.26</v>
      </c>
      <c r="L4015" s="401" t="s">
        <v>6405</v>
      </c>
    </row>
    <row r="4016" customFormat="false" ht="13.5" hidden="false" customHeight="false" outlineLevel="0" collapsed="false">
      <c r="A4016" s="401" t="s">
        <v>9883</v>
      </c>
      <c r="B4016" s="401" t="s">
        <v>9884</v>
      </c>
      <c r="C4016" s="401" t="s">
        <v>9222</v>
      </c>
      <c r="D4016" s="401" t="s">
        <v>10147</v>
      </c>
      <c r="E4016" s="402"/>
      <c r="F4016" s="401"/>
      <c r="G4016" s="401" t="n">
        <v>89844</v>
      </c>
      <c r="H4016" s="401" t="s">
        <v>10529</v>
      </c>
      <c r="I4016" s="401" t="s">
        <v>45</v>
      </c>
      <c r="J4016" s="401" t="s">
        <v>6476</v>
      </c>
      <c r="K4016" s="402" t="n">
        <v>54.75</v>
      </c>
      <c r="L4016" s="401" t="s">
        <v>6405</v>
      </c>
    </row>
    <row r="4017" customFormat="false" ht="13.5" hidden="false" customHeight="false" outlineLevel="0" collapsed="false">
      <c r="A4017" s="401" t="s">
        <v>9883</v>
      </c>
      <c r="B4017" s="401" t="s">
        <v>9884</v>
      </c>
      <c r="C4017" s="401" t="s">
        <v>9222</v>
      </c>
      <c r="D4017" s="401" t="s">
        <v>10147</v>
      </c>
      <c r="E4017" s="402"/>
      <c r="F4017" s="401"/>
      <c r="G4017" s="401" t="n">
        <v>89845</v>
      </c>
      <c r="H4017" s="401" t="s">
        <v>10530</v>
      </c>
      <c r="I4017" s="401" t="s">
        <v>45</v>
      </c>
      <c r="J4017" s="401" t="s">
        <v>6476</v>
      </c>
      <c r="K4017" s="402" t="n">
        <v>83.38</v>
      </c>
      <c r="L4017" s="401" t="s">
        <v>6405</v>
      </c>
    </row>
    <row r="4018" customFormat="false" ht="13.5" hidden="false" customHeight="false" outlineLevel="0" collapsed="false">
      <c r="A4018" s="401" t="s">
        <v>9883</v>
      </c>
      <c r="B4018" s="401" t="s">
        <v>9884</v>
      </c>
      <c r="C4018" s="401" t="s">
        <v>9222</v>
      </c>
      <c r="D4018" s="401" t="s">
        <v>10147</v>
      </c>
      <c r="E4018" s="402"/>
      <c r="F4018" s="401"/>
      <c r="G4018" s="401" t="n">
        <v>89846</v>
      </c>
      <c r="H4018" s="401" t="s">
        <v>10531</v>
      </c>
      <c r="I4018" s="401" t="s">
        <v>45</v>
      </c>
      <c r="J4018" s="401" t="s">
        <v>6476</v>
      </c>
      <c r="K4018" s="402" t="n">
        <v>179.34</v>
      </c>
      <c r="L4018" s="401" t="s">
        <v>6405</v>
      </c>
    </row>
    <row r="4019" customFormat="false" ht="13.5" hidden="false" customHeight="false" outlineLevel="0" collapsed="false">
      <c r="A4019" s="401" t="s">
        <v>9883</v>
      </c>
      <c r="B4019" s="401" t="s">
        <v>9884</v>
      </c>
      <c r="C4019" s="401" t="s">
        <v>9222</v>
      </c>
      <c r="D4019" s="401" t="s">
        <v>10147</v>
      </c>
      <c r="E4019" s="402"/>
      <c r="F4019" s="401"/>
      <c r="G4019" s="401" t="n">
        <v>89847</v>
      </c>
      <c r="H4019" s="401" t="s">
        <v>10532</v>
      </c>
      <c r="I4019" s="401" t="s">
        <v>45</v>
      </c>
      <c r="J4019" s="401" t="s">
        <v>6476</v>
      </c>
      <c r="K4019" s="402" t="n">
        <v>223.76</v>
      </c>
      <c r="L4019" s="401" t="s">
        <v>6405</v>
      </c>
    </row>
    <row r="4020" customFormat="false" ht="13.5" hidden="false" customHeight="false" outlineLevel="0" collapsed="false">
      <c r="A4020" s="401" t="s">
        <v>9883</v>
      </c>
      <c r="B4020" s="401" t="s">
        <v>9884</v>
      </c>
      <c r="C4020" s="401" t="s">
        <v>9222</v>
      </c>
      <c r="D4020" s="401" t="s">
        <v>10147</v>
      </c>
      <c r="E4020" s="402"/>
      <c r="F4020" s="401"/>
      <c r="G4020" s="401" t="n">
        <v>89850</v>
      </c>
      <c r="H4020" s="401" t="s">
        <v>10533</v>
      </c>
      <c r="I4020" s="401" t="s">
        <v>45</v>
      </c>
      <c r="J4020" s="401" t="s">
        <v>6476</v>
      </c>
      <c r="K4020" s="402" t="n">
        <v>24.84</v>
      </c>
      <c r="L4020" s="401" t="s">
        <v>6405</v>
      </c>
    </row>
    <row r="4021" customFormat="false" ht="13.5" hidden="false" customHeight="false" outlineLevel="0" collapsed="false">
      <c r="A4021" s="401" t="s">
        <v>9883</v>
      </c>
      <c r="B4021" s="401" t="s">
        <v>9884</v>
      </c>
      <c r="C4021" s="401" t="s">
        <v>9222</v>
      </c>
      <c r="D4021" s="401" t="s">
        <v>10147</v>
      </c>
      <c r="E4021" s="402"/>
      <c r="F4021" s="401"/>
      <c r="G4021" s="401" t="n">
        <v>89851</v>
      </c>
      <c r="H4021" s="401" t="s">
        <v>10534</v>
      </c>
      <c r="I4021" s="401" t="s">
        <v>45</v>
      </c>
      <c r="J4021" s="401" t="s">
        <v>6476</v>
      </c>
      <c r="K4021" s="402" t="n">
        <v>24.78</v>
      </c>
      <c r="L4021" s="401" t="s">
        <v>6405</v>
      </c>
    </row>
    <row r="4022" customFormat="false" ht="13.5" hidden="false" customHeight="false" outlineLevel="0" collapsed="false">
      <c r="A4022" s="401" t="s">
        <v>9883</v>
      </c>
      <c r="B4022" s="401" t="s">
        <v>9884</v>
      </c>
      <c r="C4022" s="401" t="s">
        <v>9222</v>
      </c>
      <c r="D4022" s="401" t="s">
        <v>10147</v>
      </c>
      <c r="E4022" s="402"/>
      <c r="F4022" s="401"/>
      <c r="G4022" s="401" t="n">
        <v>89852</v>
      </c>
      <c r="H4022" s="401" t="s">
        <v>10535</v>
      </c>
      <c r="I4022" s="401" t="s">
        <v>45</v>
      </c>
      <c r="J4022" s="401" t="s">
        <v>6476</v>
      </c>
      <c r="K4022" s="402" t="n">
        <v>40.46</v>
      </c>
      <c r="L4022" s="401" t="s">
        <v>6405</v>
      </c>
    </row>
    <row r="4023" customFormat="false" ht="13.5" hidden="false" customHeight="false" outlineLevel="0" collapsed="false">
      <c r="A4023" s="401" t="s">
        <v>9883</v>
      </c>
      <c r="B4023" s="401" t="s">
        <v>9884</v>
      </c>
      <c r="C4023" s="401" t="s">
        <v>9222</v>
      </c>
      <c r="D4023" s="401" t="s">
        <v>10147</v>
      </c>
      <c r="E4023" s="402"/>
      <c r="F4023" s="401"/>
      <c r="G4023" s="401" t="n">
        <v>89853</v>
      </c>
      <c r="H4023" s="401" t="s">
        <v>10536</v>
      </c>
      <c r="I4023" s="401" t="s">
        <v>45</v>
      </c>
      <c r="J4023" s="401" t="s">
        <v>6476</v>
      </c>
      <c r="K4023" s="402" t="n">
        <v>68.19</v>
      </c>
      <c r="L4023" s="401" t="s">
        <v>6405</v>
      </c>
    </row>
    <row r="4024" customFormat="false" ht="13.5" hidden="false" customHeight="false" outlineLevel="0" collapsed="false">
      <c r="A4024" s="401" t="s">
        <v>9883</v>
      </c>
      <c r="B4024" s="401" t="s">
        <v>9884</v>
      </c>
      <c r="C4024" s="401" t="s">
        <v>9222</v>
      </c>
      <c r="D4024" s="401" t="s">
        <v>10147</v>
      </c>
      <c r="E4024" s="402"/>
      <c r="F4024" s="401"/>
      <c r="G4024" s="401" t="n">
        <v>89854</v>
      </c>
      <c r="H4024" s="401" t="s">
        <v>10537</v>
      </c>
      <c r="I4024" s="401" t="s">
        <v>45</v>
      </c>
      <c r="J4024" s="401" t="s">
        <v>6476</v>
      </c>
      <c r="K4024" s="402" t="n">
        <v>86.31</v>
      </c>
      <c r="L4024" s="401" t="s">
        <v>6405</v>
      </c>
    </row>
    <row r="4025" customFormat="false" ht="13.5" hidden="false" customHeight="false" outlineLevel="0" collapsed="false">
      <c r="A4025" s="401" t="s">
        <v>9883</v>
      </c>
      <c r="B4025" s="401" t="s">
        <v>9884</v>
      </c>
      <c r="C4025" s="401" t="s">
        <v>9222</v>
      </c>
      <c r="D4025" s="401" t="s">
        <v>10147</v>
      </c>
      <c r="E4025" s="402"/>
      <c r="F4025" s="401"/>
      <c r="G4025" s="401" t="n">
        <v>89855</v>
      </c>
      <c r="H4025" s="401" t="s">
        <v>10538</v>
      </c>
      <c r="I4025" s="401" t="s">
        <v>45</v>
      </c>
      <c r="J4025" s="401" t="s">
        <v>6476</v>
      </c>
      <c r="K4025" s="402" t="n">
        <v>91.9</v>
      </c>
      <c r="L4025" s="401" t="s">
        <v>6405</v>
      </c>
    </row>
    <row r="4026" customFormat="false" ht="13.5" hidden="false" customHeight="false" outlineLevel="0" collapsed="false">
      <c r="A4026" s="401" t="s">
        <v>9883</v>
      </c>
      <c r="B4026" s="401" t="s">
        <v>9884</v>
      </c>
      <c r="C4026" s="401" t="s">
        <v>9222</v>
      </c>
      <c r="D4026" s="401" t="s">
        <v>10147</v>
      </c>
      <c r="E4026" s="402"/>
      <c r="F4026" s="401"/>
      <c r="G4026" s="401" t="n">
        <v>89856</v>
      </c>
      <c r="H4026" s="401" t="s">
        <v>10539</v>
      </c>
      <c r="I4026" s="401" t="s">
        <v>45</v>
      </c>
      <c r="J4026" s="401" t="s">
        <v>6476</v>
      </c>
      <c r="K4026" s="402" t="n">
        <v>18.94</v>
      </c>
      <c r="L4026" s="401" t="s">
        <v>6405</v>
      </c>
    </row>
    <row r="4027" customFormat="false" ht="13.5" hidden="false" customHeight="false" outlineLevel="0" collapsed="false">
      <c r="A4027" s="401" t="s">
        <v>9883</v>
      </c>
      <c r="B4027" s="401" t="s">
        <v>9884</v>
      </c>
      <c r="C4027" s="401" t="s">
        <v>9222</v>
      </c>
      <c r="D4027" s="401" t="s">
        <v>10147</v>
      </c>
      <c r="E4027" s="402"/>
      <c r="F4027" s="401"/>
      <c r="G4027" s="401" t="n">
        <v>89857</v>
      </c>
      <c r="H4027" s="401" t="s">
        <v>10540</v>
      </c>
      <c r="I4027" s="401" t="s">
        <v>45</v>
      </c>
      <c r="J4027" s="401" t="s">
        <v>6476</v>
      </c>
      <c r="K4027" s="402" t="n">
        <v>30.99</v>
      </c>
      <c r="L4027" s="401" t="s">
        <v>6405</v>
      </c>
    </row>
    <row r="4028" customFormat="false" ht="13.5" hidden="false" customHeight="false" outlineLevel="0" collapsed="false">
      <c r="A4028" s="401" t="s">
        <v>9883</v>
      </c>
      <c r="B4028" s="401" t="s">
        <v>9884</v>
      </c>
      <c r="C4028" s="401" t="s">
        <v>9222</v>
      </c>
      <c r="D4028" s="401" t="s">
        <v>10147</v>
      </c>
      <c r="E4028" s="402"/>
      <c r="F4028" s="401"/>
      <c r="G4028" s="401" t="n">
        <v>89859</v>
      </c>
      <c r="H4028" s="401" t="s">
        <v>10541</v>
      </c>
      <c r="I4028" s="401" t="s">
        <v>45</v>
      </c>
      <c r="J4028" s="401" t="s">
        <v>6404</v>
      </c>
      <c r="K4028" s="402" t="n">
        <v>114.98</v>
      </c>
      <c r="L4028" s="401" t="s">
        <v>6405</v>
      </c>
    </row>
    <row r="4029" customFormat="false" ht="13.5" hidden="false" customHeight="false" outlineLevel="0" collapsed="false">
      <c r="A4029" s="401" t="s">
        <v>9883</v>
      </c>
      <c r="B4029" s="401" t="s">
        <v>9884</v>
      </c>
      <c r="C4029" s="401" t="s">
        <v>9222</v>
      </c>
      <c r="D4029" s="401" t="s">
        <v>10147</v>
      </c>
      <c r="E4029" s="402"/>
      <c r="F4029" s="401"/>
      <c r="G4029" s="401" t="n">
        <v>89860</v>
      </c>
      <c r="H4029" s="401" t="s">
        <v>10542</v>
      </c>
      <c r="I4029" s="401" t="s">
        <v>45</v>
      </c>
      <c r="J4029" s="401" t="s">
        <v>6476</v>
      </c>
      <c r="K4029" s="402" t="n">
        <v>41.65</v>
      </c>
      <c r="L4029" s="401" t="s">
        <v>6405</v>
      </c>
    </row>
    <row r="4030" customFormat="false" ht="13.5" hidden="false" customHeight="false" outlineLevel="0" collapsed="false">
      <c r="A4030" s="401" t="s">
        <v>9883</v>
      </c>
      <c r="B4030" s="401" t="s">
        <v>9884</v>
      </c>
      <c r="C4030" s="401" t="s">
        <v>9222</v>
      </c>
      <c r="D4030" s="401" t="s">
        <v>10147</v>
      </c>
      <c r="E4030" s="402"/>
      <c r="F4030" s="401"/>
      <c r="G4030" s="401" t="n">
        <v>89861</v>
      </c>
      <c r="H4030" s="401" t="s">
        <v>10543</v>
      </c>
      <c r="I4030" s="401" t="s">
        <v>45</v>
      </c>
      <c r="J4030" s="401" t="s">
        <v>6476</v>
      </c>
      <c r="K4030" s="402" t="n">
        <v>48.11</v>
      </c>
      <c r="L4030" s="401" t="s">
        <v>6405</v>
      </c>
    </row>
    <row r="4031" customFormat="false" ht="13.5" hidden="false" customHeight="false" outlineLevel="0" collapsed="false">
      <c r="A4031" s="401" t="s">
        <v>9883</v>
      </c>
      <c r="B4031" s="401" t="s">
        <v>9884</v>
      </c>
      <c r="C4031" s="401" t="s">
        <v>9222</v>
      </c>
      <c r="D4031" s="401" t="s">
        <v>10147</v>
      </c>
      <c r="E4031" s="402"/>
      <c r="F4031" s="401"/>
      <c r="G4031" s="401" t="n">
        <v>89862</v>
      </c>
      <c r="H4031" s="401" t="s">
        <v>10544</v>
      </c>
      <c r="I4031" s="401" t="s">
        <v>45</v>
      </c>
      <c r="J4031" s="401" t="s">
        <v>6476</v>
      </c>
      <c r="K4031" s="402" t="n">
        <v>90.12</v>
      </c>
      <c r="L4031" s="401" t="s">
        <v>6405</v>
      </c>
    </row>
    <row r="4032" customFormat="false" ht="13.5" hidden="false" customHeight="false" outlineLevel="0" collapsed="false">
      <c r="A4032" s="401" t="s">
        <v>9883</v>
      </c>
      <c r="B4032" s="401" t="s">
        <v>9884</v>
      </c>
      <c r="C4032" s="401" t="s">
        <v>9222</v>
      </c>
      <c r="D4032" s="401" t="s">
        <v>10147</v>
      </c>
      <c r="E4032" s="402"/>
      <c r="F4032" s="401"/>
      <c r="G4032" s="401" t="n">
        <v>89863</v>
      </c>
      <c r="H4032" s="401" t="s">
        <v>10545</v>
      </c>
      <c r="I4032" s="401" t="s">
        <v>45</v>
      </c>
      <c r="J4032" s="401" t="s">
        <v>6476</v>
      </c>
      <c r="K4032" s="402" t="n">
        <v>198.02</v>
      </c>
      <c r="L4032" s="401" t="s">
        <v>6405</v>
      </c>
    </row>
    <row r="4033" customFormat="false" ht="13.5" hidden="false" customHeight="false" outlineLevel="0" collapsed="false">
      <c r="A4033" s="401" t="s">
        <v>9883</v>
      </c>
      <c r="B4033" s="401" t="s">
        <v>9884</v>
      </c>
      <c r="C4033" s="401" t="s">
        <v>9222</v>
      </c>
      <c r="D4033" s="401" t="s">
        <v>10147</v>
      </c>
      <c r="E4033" s="402"/>
      <c r="F4033" s="401"/>
      <c r="G4033" s="401" t="n">
        <v>89866</v>
      </c>
      <c r="H4033" s="401" t="s">
        <v>10546</v>
      </c>
      <c r="I4033" s="401" t="s">
        <v>45</v>
      </c>
      <c r="J4033" s="401" t="s">
        <v>6476</v>
      </c>
      <c r="K4033" s="402" t="n">
        <v>5.27</v>
      </c>
      <c r="L4033" s="401" t="s">
        <v>6405</v>
      </c>
    </row>
    <row r="4034" customFormat="false" ht="13.5" hidden="false" customHeight="false" outlineLevel="0" collapsed="false">
      <c r="A4034" s="401" t="s">
        <v>9883</v>
      </c>
      <c r="B4034" s="401" t="s">
        <v>9884</v>
      </c>
      <c r="C4034" s="401" t="s">
        <v>9222</v>
      </c>
      <c r="D4034" s="401" t="s">
        <v>10147</v>
      </c>
      <c r="E4034" s="402"/>
      <c r="F4034" s="401"/>
      <c r="G4034" s="401" t="n">
        <v>89867</v>
      </c>
      <c r="H4034" s="401" t="s">
        <v>10547</v>
      </c>
      <c r="I4034" s="401" t="s">
        <v>45</v>
      </c>
      <c r="J4034" s="401" t="s">
        <v>6476</v>
      </c>
      <c r="K4034" s="402" t="n">
        <v>6.24</v>
      </c>
      <c r="L4034" s="401" t="s">
        <v>6405</v>
      </c>
    </row>
    <row r="4035" customFormat="false" ht="13.5" hidden="false" customHeight="false" outlineLevel="0" collapsed="false">
      <c r="A4035" s="401" t="s">
        <v>9883</v>
      </c>
      <c r="B4035" s="401" t="s">
        <v>9884</v>
      </c>
      <c r="C4035" s="401" t="s">
        <v>9222</v>
      </c>
      <c r="D4035" s="401" t="s">
        <v>10147</v>
      </c>
      <c r="E4035" s="402"/>
      <c r="F4035" s="401"/>
      <c r="G4035" s="401" t="n">
        <v>89868</v>
      </c>
      <c r="H4035" s="401" t="s">
        <v>10548</v>
      </c>
      <c r="I4035" s="401" t="s">
        <v>45</v>
      </c>
      <c r="J4035" s="401" t="s">
        <v>6476</v>
      </c>
      <c r="K4035" s="402" t="n">
        <v>3.96</v>
      </c>
      <c r="L4035" s="401" t="s">
        <v>6405</v>
      </c>
    </row>
    <row r="4036" customFormat="false" ht="13.5" hidden="false" customHeight="false" outlineLevel="0" collapsed="false">
      <c r="A4036" s="401" t="s">
        <v>9883</v>
      </c>
      <c r="B4036" s="401" t="s">
        <v>9884</v>
      </c>
      <c r="C4036" s="401" t="s">
        <v>9222</v>
      </c>
      <c r="D4036" s="401" t="s">
        <v>10147</v>
      </c>
      <c r="E4036" s="402"/>
      <c r="F4036" s="401"/>
      <c r="G4036" s="401" t="n">
        <v>89869</v>
      </c>
      <c r="H4036" s="401" t="s">
        <v>10549</v>
      </c>
      <c r="I4036" s="401" t="s">
        <v>45</v>
      </c>
      <c r="J4036" s="401" t="s">
        <v>6476</v>
      </c>
      <c r="K4036" s="402" t="n">
        <v>8.51</v>
      </c>
      <c r="L4036" s="401" t="s">
        <v>6405</v>
      </c>
    </row>
    <row r="4037" customFormat="false" ht="13.5" hidden="false" customHeight="false" outlineLevel="0" collapsed="false">
      <c r="A4037" s="401" t="s">
        <v>9883</v>
      </c>
      <c r="B4037" s="401" t="s">
        <v>9884</v>
      </c>
      <c r="C4037" s="401" t="s">
        <v>9222</v>
      </c>
      <c r="D4037" s="401" t="s">
        <v>10147</v>
      </c>
      <c r="E4037" s="402"/>
      <c r="F4037" s="401"/>
      <c r="G4037" s="401" t="n">
        <v>89979</v>
      </c>
      <c r="H4037" s="401" t="s">
        <v>10550</v>
      </c>
      <c r="I4037" s="401" t="s">
        <v>45</v>
      </c>
      <c r="J4037" s="401" t="s">
        <v>6476</v>
      </c>
      <c r="K4037" s="402" t="n">
        <v>29.93</v>
      </c>
      <c r="L4037" s="401" t="s">
        <v>6405</v>
      </c>
    </row>
    <row r="4038" customFormat="false" ht="13.5" hidden="false" customHeight="false" outlineLevel="0" collapsed="false">
      <c r="A4038" s="401" t="s">
        <v>9883</v>
      </c>
      <c r="B4038" s="401" t="s">
        <v>9884</v>
      </c>
      <c r="C4038" s="401" t="s">
        <v>9222</v>
      </c>
      <c r="D4038" s="401" t="s">
        <v>10147</v>
      </c>
      <c r="E4038" s="402"/>
      <c r="F4038" s="401"/>
      <c r="G4038" s="401" t="n">
        <v>89981</v>
      </c>
      <c r="H4038" s="401" t="s">
        <v>10551</v>
      </c>
      <c r="I4038" s="401" t="s">
        <v>45</v>
      </c>
      <c r="J4038" s="401" t="s">
        <v>6476</v>
      </c>
      <c r="K4038" s="402" t="n">
        <v>27.2</v>
      </c>
      <c r="L4038" s="401" t="s">
        <v>6405</v>
      </c>
    </row>
    <row r="4039" customFormat="false" ht="13.5" hidden="false" customHeight="false" outlineLevel="0" collapsed="false">
      <c r="A4039" s="401" t="s">
        <v>9883</v>
      </c>
      <c r="B4039" s="401" t="s">
        <v>9884</v>
      </c>
      <c r="C4039" s="401" t="s">
        <v>9222</v>
      </c>
      <c r="D4039" s="401" t="s">
        <v>10147</v>
      </c>
      <c r="E4039" s="402"/>
      <c r="F4039" s="401"/>
      <c r="G4039" s="401" t="n">
        <v>90373</v>
      </c>
      <c r="H4039" s="401" t="s">
        <v>10552</v>
      </c>
      <c r="I4039" s="401" t="s">
        <v>45</v>
      </c>
      <c r="J4039" s="401" t="s">
        <v>6476</v>
      </c>
      <c r="K4039" s="402" t="n">
        <v>14.8</v>
      </c>
      <c r="L4039" s="401" t="s">
        <v>6405</v>
      </c>
    </row>
    <row r="4040" customFormat="false" ht="13.5" hidden="false" customHeight="false" outlineLevel="0" collapsed="false">
      <c r="A4040" s="401" t="s">
        <v>9883</v>
      </c>
      <c r="B4040" s="401" t="s">
        <v>9884</v>
      </c>
      <c r="C4040" s="401" t="s">
        <v>9222</v>
      </c>
      <c r="D4040" s="401" t="s">
        <v>10147</v>
      </c>
      <c r="E4040" s="402"/>
      <c r="F4040" s="401"/>
      <c r="G4040" s="401" t="n">
        <v>90374</v>
      </c>
      <c r="H4040" s="401" t="s">
        <v>10553</v>
      </c>
      <c r="I4040" s="401" t="s">
        <v>45</v>
      </c>
      <c r="J4040" s="401" t="s">
        <v>6476</v>
      </c>
      <c r="K4040" s="402" t="n">
        <v>24.18</v>
      </c>
      <c r="L4040" s="401" t="s">
        <v>6405</v>
      </c>
    </row>
    <row r="4041" customFormat="false" ht="13.5" hidden="false" customHeight="false" outlineLevel="0" collapsed="false">
      <c r="A4041" s="401" t="s">
        <v>9883</v>
      </c>
      <c r="B4041" s="401" t="s">
        <v>9884</v>
      </c>
      <c r="C4041" s="401" t="s">
        <v>9222</v>
      </c>
      <c r="D4041" s="401" t="s">
        <v>10147</v>
      </c>
      <c r="E4041" s="402"/>
      <c r="F4041" s="401"/>
      <c r="G4041" s="401" t="n">
        <v>92287</v>
      </c>
      <c r="H4041" s="401" t="s">
        <v>10554</v>
      </c>
      <c r="I4041" s="401" t="s">
        <v>45</v>
      </c>
      <c r="J4041" s="401" t="s">
        <v>6404</v>
      </c>
      <c r="K4041" s="402" t="n">
        <v>18.15</v>
      </c>
      <c r="L4041" s="401" t="s">
        <v>6405</v>
      </c>
    </row>
    <row r="4042" customFormat="false" ht="13.5" hidden="false" customHeight="false" outlineLevel="0" collapsed="false">
      <c r="A4042" s="401" t="s">
        <v>9883</v>
      </c>
      <c r="B4042" s="401" t="s">
        <v>9884</v>
      </c>
      <c r="C4042" s="401" t="s">
        <v>9222</v>
      </c>
      <c r="D4042" s="401" t="s">
        <v>10147</v>
      </c>
      <c r="E4042" s="402"/>
      <c r="F4042" s="401"/>
      <c r="G4042" s="401" t="n">
        <v>92288</v>
      </c>
      <c r="H4042" s="401" t="s">
        <v>10555</v>
      </c>
      <c r="I4042" s="401" t="s">
        <v>45</v>
      </c>
      <c r="J4042" s="401" t="s">
        <v>6404</v>
      </c>
      <c r="K4042" s="402" t="n">
        <v>28.83</v>
      </c>
      <c r="L4042" s="401" t="s">
        <v>6405</v>
      </c>
    </row>
    <row r="4043" customFormat="false" ht="13.5" hidden="false" customHeight="false" outlineLevel="0" collapsed="false">
      <c r="A4043" s="401" t="s">
        <v>9883</v>
      </c>
      <c r="B4043" s="401" t="s">
        <v>9884</v>
      </c>
      <c r="C4043" s="401" t="s">
        <v>9222</v>
      </c>
      <c r="D4043" s="401" t="s">
        <v>10147</v>
      </c>
      <c r="E4043" s="402"/>
      <c r="F4043" s="401"/>
      <c r="G4043" s="401" t="n">
        <v>92289</v>
      </c>
      <c r="H4043" s="401" t="s">
        <v>10556</v>
      </c>
      <c r="I4043" s="401" t="s">
        <v>45</v>
      </c>
      <c r="J4043" s="401" t="s">
        <v>6404</v>
      </c>
      <c r="K4043" s="402" t="n">
        <v>51.57</v>
      </c>
      <c r="L4043" s="401" t="s">
        <v>6405</v>
      </c>
    </row>
    <row r="4044" customFormat="false" ht="13.5" hidden="false" customHeight="false" outlineLevel="0" collapsed="false">
      <c r="A4044" s="401" t="s">
        <v>9883</v>
      </c>
      <c r="B4044" s="401" t="s">
        <v>9884</v>
      </c>
      <c r="C4044" s="401" t="s">
        <v>9222</v>
      </c>
      <c r="D4044" s="401" t="s">
        <v>10147</v>
      </c>
      <c r="E4044" s="402"/>
      <c r="F4044" s="401"/>
      <c r="G4044" s="401" t="n">
        <v>92290</v>
      </c>
      <c r="H4044" s="401" t="s">
        <v>10557</v>
      </c>
      <c r="I4044" s="401" t="s">
        <v>45</v>
      </c>
      <c r="J4044" s="401" t="s">
        <v>6404</v>
      </c>
      <c r="K4044" s="402" t="n">
        <v>78.49</v>
      </c>
      <c r="L4044" s="401" t="s">
        <v>6405</v>
      </c>
    </row>
    <row r="4045" customFormat="false" ht="13.5" hidden="false" customHeight="false" outlineLevel="0" collapsed="false">
      <c r="A4045" s="401" t="s">
        <v>9883</v>
      </c>
      <c r="B4045" s="401" t="s">
        <v>9884</v>
      </c>
      <c r="C4045" s="401" t="s">
        <v>9222</v>
      </c>
      <c r="D4045" s="401" t="s">
        <v>10147</v>
      </c>
      <c r="E4045" s="402"/>
      <c r="F4045" s="401"/>
      <c r="G4045" s="401" t="n">
        <v>92291</v>
      </c>
      <c r="H4045" s="401" t="s">
        <v>10558</v>
      </c>
      <c r="I4045" s="401" t="s">
        <v>45</v>
      </c>
      <c r="J4045" s="401" t="s">
        <v>6404</v>
      </c>
      <c r="K4045" s="402" t="n">
        <v>121.96</v>
      </c>
      <c r="L4045" s="401" t="s">
        <v>6405</v>
      </c>
    </row>
    <row r="4046" customFormat="false" ht="13.5" hidden="false" customHeight="false" outlineLevel="0" collapsed="false">
      <c r="A4046" s="401" t="s">
        <v>9883</v>
      </c>
      <c r="B4046" s="401" t="s">
        <v>9884</v>
      </c>
      <c r="C4046" s="401" t="s">
        <v>9222</v>
      </c>
      <c r="D4046" s="401" t="s">
        <v>10147</v>
      </c>
      <c r="E4046" s="402"/>
      <c r="F4046" s="401"/>
      <c r="G4046" s="401" t="n">
        <v>92292</v>
      </c>
      <c r="H4046" s="401" t="s">
        <v>10559</v>
      </c>
      <c r="I4046" s="401" t="s">
        <v>45</v>
      </c>
      <c r="J4046" s="401" t="s">
        <v>6404</v>
      </c>
      <c r="K4046" s="402" t="n">
        <v>381.22</v>
      </c>
      <c r="L4046" s="401" t="s">
        <v>6405</v>
      </c>
    </row>
    <row r="4047" customFormat="false" ht="13.5" hidden="false" customHeight="false" outlineLevel="0" collapsed="false">
      <c r="A4047" s="401" t="s">
        <v>9883</v>
      </c>
      <c r="B4047" s="401" t="s">
        <v>9884</v>
      </c>
      <c r="C4047" s="401" t="s">
        <v>9222</v>
      </c>
      <c r="D4047" s="401" t="s">
        <v>10147</v>
      </c>
      <c r="E4047" s="402"/>
      <c r="F4047" s="401"/>
      <c r="G4047" s="401" t="n">
        <v>92293</v>
      </c>
      <c r="H4047" s="401" t="s">
        <v>10560</v>
      </c>
      <c r="I4047" s="401" t="s">
        <v>45</v>
      </c>
      <c r="J4047" s="401" t="s">
        <v>6404</v>
      </c>
      <c r="K4047" s="402" t="n">
        <v>10.24</v>
      </c>
      <c r="L4047" s="401" t="s">
        <v>6405</v>
      </c>
    </row>
    <row r="4048" customFormat="false" ht="13.5" hidden="false" customHeight="false" outlineLevel="0" collapsed="false">
      <c r="A4048" s="401" t="s">
        <v>9883</v>
      </c>
      <c r="B4048" s="401" t="s">
        <v>9884</v>
      </c>
      <c r="C4048" s="401" t="s">
        <v>9222</v>
      </c>
      <c r="D4048" s="401" t="s">
        <v>10147</v>
      </c>
      <c r="E4048" s="402"/>
      <c r="F4048" s="401"/>
      <c r="G4048" s="401" t="n">
        <v>92294</v>
      </c>
      <c r="H4048" s="401" t="s">
        <v>10561</v>
      </c>
      <c r="I4048" s="401" t="s">
        <v>45</v>
      </c>
      <c r="J4048" s="401" t="s">
        <v>6404</v>
      </c>
      <c r="K4048" s="402" t="n">
        <v>17.51</v>
      </c>
      <c r="L4048" s="401" t="s">
        <v>6405</v>
      </c>
    </row>
    <row r="4049" customFormat="false" ht="13.5" hidden="false" customHeight="false" outlineLevel="0" collapsed="false">
      <c r="A4049" s="401" t="s">
        <v>9883</v>
      </c>
      <c r="B4049" s="401" t="s">
        <v>9884</v>
      </c>
      <c r="C4049" s="401" t="s">
        <v>9222</v>
      </c>
      <c r="D4049" s="401" t="s">
        <v>10147</v>
      </c>
      <c r="E4049" s="402"/>
      <c r="F4049" s="401"/>
      <c r="G4049" s="401" t="n">
        <v>92295</v>
      </c>
      <c r="H4049" s="401" t="s">
        <v>10562</v>
      </c>
      <c r="I4049" s="401" t="s">
        <v>45</v>
      </c>
      <c r="J4049" s="401" t="s">
        <v>6404</v>
      </c>
      <c r="K4049" s="402" t="n">
        <v>33.42</v>
      </c>
      <c r="L4049" s="401" t="s">
        <v>6405</v>
      </c>
    </row>
    <row r="4050" customFormat="false" ht="13.5" hidden="false" customHeight="false" outlineLevel="0" collapsed="false">
      <c r="A4050" s="401" t="s">
        <v>9883</v>
      </c>
      <c r="B4050" s="401" t="s">
        <v>9884</v>
      </c>
      <c r="C4050" s="401" t="s">
        <v>9222</v>
      </c>
      <c r="D4050" s="401" t="s">
        <v>10147</v>
      </c>
      <c r="E4050" s="402"/>
      <c r="F4050" s="401"/>
      <c r="G4050" s="401" t="n">
        <v>92296</v>
      </c>
      <c r="H4050" s="401" t="s">
        <v>10563</v>
      </c>
      <c r="I4050" s="401" t="s">
        <v>45</v>
      </c>
      <c r="J4050" s="401" t="s">
        <v>6404</v>
      </c>
      <c r="K4050" s="402" t="n">
        <v>44.37</v>
      </c>
      <c r="L4050" s="401" t="s">
        <v>6405</v>
      </c>
    </row>
    <row r="4051" customFormat="false" ht="13.5" hidden="false" customHeight="false" outlineLevel="0" collapsed="false">
      <c r="A4051" s="401" t="s">
        <v>9883</v>
      </c>
      <c r="B4051" s="401" t="s">
        <v>9884</v>
      </c>
      <c r="C4051" s="401" t="s">
        <v>9222</v>
      </c>
      <c r="D4051" s="401" t="s">
        <v>10147</v>
      </c>
      <c r="E4051" s="402"/>
      <c r="F4051" s="401"/>
      <c r="G4051" s="401" t="n">
        <v>92297</v>
      </c>
      <c r="H4051" s="401" t="s">
        <v>10564</v>
      </c>
      <c r="I4051" s="401" t="s">
        <v>45</v>
      </c>
      <c r="J4051" s="401" t="s">
        <v>6404</v>
      </c>
      <c r="K4051" s="402" t="n">
        <v>69.09</v>
      </c>
      <c r="L4051" s="401" t="s">
        <v>6405</v>
      </c>
    </row>
    <row r="4052" customFormat="false" ht="13.5" hidden="false" customHeight="false" outlineLevel="0" collapsed="false">
      <c r="A4052" s="401" t="s">
        <v>9883</v>
      </c>
      <c r="B4052" s="401" t="s">
        <v>9884</v>
      </c>
      <c r="C4052" s="401" t="s">
        <v>9222</v>
      </c>
      <c r="D4052" s="401" t="s">
        <v>10147</v>
      </c>
      <c r="E4052" s="402"/>
      <c r="F4052" s="401"/>
      <c r="G4052" s="401" t="n">
        <v>92298</v>
      </c>
      <c r="H4052" s="401" t="s">
        <v>10565</v>
      </c>
      <c r="I4052" s="401" t="s">
        <v>45</v>
      </c>
      <c r="J4052" s="401" t="s">
        <v>6404</v>
      </c>
      <c r="K4052" s="402" t="n">
        <v>196.04</v>
      </c>
      <c r="L4052" s="401" t="s">
        <v>6405</v>
      </c>
    </row>
    <row r="4053" customFormat="false" ht="13.5" hidden="false" customHeight="false" outlineLevel="0" collapsed="false">
      <c r="A4053" s="401" t="s">
        <v>9883</v>
      </c>
      <c r="B4053" s="401" t="s">
        <v>9884</v>
      </c>
      <c r="C4053" s="401" t="s">
        <v>9222</v>
      </c>
      <c r="D4053" s="401" t="s">
        <v>10147</v>
      </c>
      <c r="E4053" s="402"/>
      <c r="F4053" s="401"/>
      <c r="G4053" s="401" t="n">
        <v>92299</v>
      </c>
      <c r="H4053" s="401" t="s">
        <v>10566</v>
      </c>
      <c r="I4053" s="401" t="s">
        <v>45</v>
      </c>
      <c r="J4053" s="401" t="s">
        <v>6404</v>
      </c>
      <c r="K4053" s="402" t="n">
        <v>23.87</v>
      </c>
      <c r="L4053" s="401" t="s">
        <v>6405</v>
      </c>
    </row>
    <row r="4054" customFormat="false" ht="13.5" hidden="false" customHeight="false" outlineLevel="0" collapsed="false">
      <c r="A4054" s="401" t="s">
        <v>9883</v>
      </c>
      <c r="B4054" s="401" t="s">
        <v>9884</v>
      </c>
      <c r="C4054" s="401" t="s">
        <v>9222</v>
      </c>
      <c r="D4054" s="401" t="s">
        <v>10147</v>
      </c>
      <c r="E4054" s="402"/>
      <c r="F4054" s="401"/>
      <c r="G4054" s="401" t="n">
        <v>92300</v>
      </c>
      <c r="H4054" s="401" t="s">
        <v>10567</v>
      </c>
      <c r="I4054" s="401" t="s">
        <v>45</v>
      </c>
      <c r="J4054" s="401" t="s">
        <v>6404</v>
      </c>
      <c r="K4054" s="402" t="n">
        <v>36.6</v>
      </c>
      <c r="L4054" s="401" t="s">
        <v>6405</v>
      </c>
    </row>
    <row r="4055" customFormat="false" ht="13.5" hidden="false" customHeight="false" outlineLevel="0" collapsed="false">
      <c r="A4055" s="401" t="s">
        <v>9883</v>
      </c>
      <c r="B4055" s="401" t="s">
        <v>9884</v>
      </c>
      <c r="C4055" s="401" t="s">
        <v>9222</v>
      </c>
      <c r="D4055" s="401" t="s">
        <v>10147</v>
      </c>
      <c r="E4055" s="402"/>
      <c r="F4055" s="401"/>
      <c r="G4055" s="401" t="n">
        <v>92301</v>
      </c>
      <c r="H4055" s="401" t="s">
        <v>10568</v>
      </c>
      <c r="I4055" s="401" t="s">
        <v>45</v>
      </c>
      <c r="J4055" s="401" t="s">
        <v>6404</v>
      </c>
      <c r="K4055" s="402" t="n">
        <v>73.33</v>
      </c>
      <c r="L4055" s="401" t="s">
        <v>6405</v>
      </c>
    </row>
    <row r="4056" customFormat="false" ht="13.5" hidden="false" customHeight="false" outlineLevel="0" collapsed="false">
      <c r="A4056" s="401" t="s">
        <v>9883</v>
      </c>
      <c r="B4056" s="401" t="s">
        <v>9884</v>
      </c>
      <c r="C4056" s="401" t="s">
        <v>9222</v>
      </c>
      <c r="D4056" s="401" t="s">
        <v>10147</v>
      </c>
      <c r="E4056" s="402"/>
      <c r="F4056" s="401"/>
      <c r="G4056" s="401" t="n">
        <v>92302</v>
      </c>
      <c r="H4056" s="401" t="s">
        <v>10569</v>
      </c>
      <c r="I4056" s="401" t="s">
        <v>45</v>
      </c>
      <c r="J4056" s="401" t="s">
        <v>6404</v>
      </c>
      <c r="K4056" s="402" t="n">
        <v>97.06</v>
      </c>
      <c r="L4056" s="401" t="s">
        <v>6405</v>
      </c>
    </row>
    <row r="4057" customFormat="false" ht="13.5" hidden="false" customHeight="false" outlineLevel="0" collapsed="false">
      <c r="A4057" s="401" t="s">
        <v>9883</v>
      </c>
      <c r="B4057" s="401" t="s">
        <v>9884</v>
      </c>
      <c r="C4057" s="401" t="s">
        <v>9222</v>
      </c>
      <c r="D4057" s="401" t="s">
        <v>10147</v>
      </c>
      <c r="E4057" s="402"/>
      <c r="F4057" s="401"/>
      <c r="G4057" s="401" t="n">
        <v>92303</v>
      </c>
      <c r="H4057" s="401" t="s">
        <v>10570</v>
      </c>
      <c r="I4057" s="401" t="s">
        <v>45</v>
      </c>
      <c r="J4057" s="401" t="s">
        <v>6404</v>
      </c>
      <c r="K4057" s="402" t="n">
        <v>179.18</v>
      </c>
      <c r="L4057" s="401" t="s">
        <v>6405</v>
      </c>
    </row>
    <row r="4058" customFormat="false" ht="13.5" hidden="false" customHeight="false" outlineLevel="0" collapsed="false">
      <c r="A4058" s="401" t="s">
        <v>9883</v>
      </c>
      <c r="B4058" s="401" t="s">
        <v>9884</v>
      </c>
      <c r="C4058" s="401" t="s">
        <v>9222</v>
      </c>
      <c r="D4058" s="401" t="s">
        <v>10147</v>
      </c>
      <c r="E4058" s="402"/>
      <c r="F4058" s="401"/>
      <c r="G4058" s="401" t="n">
        <v>92304</v>
      </c>
      <c r="H4058" s="401" t="s">
        <v>10571</v>
      </c>
      <c r="I4058" s="401" t="s">
        <v>45</v>
      </c>
      <c r="J4058" s="401" t="s">
        <v>6404</v>
      </c>
      <c r="K4058" s="402" t="n">
        <v>468.51</v>
      </c>
      <c r="L4058" s="401" t="s">
        <v>6405</v>
      </c>
    </row>
    <row r="4059" customFormat="false" ht="13.5" hidden="false" customHeight="false" outlineLevel="0" collapsed="false">
      <c r="A4059" s="401" t="s">
        <v>9883</v>
      </c>
      <c r="B4059" s="401" t="s">
        <v>9884</v>
      </c>
      <c r="C4059" s="401" t="s">
        <v>9222</v>
      </c>
      <c r="D4059" s="401" t="s">
        <v>10147</v>
      </c>
      <c r="E4059" s="402"/>
      <c r="F4059" s="401"/>
      <c r="G4059" s="401" t="n">
        <v>92311</v>
      </c>
      <c r="H4059" s="401" t="s">
        <v>10572</v>
      </c>
      <c r="I4059" s="401" t="s">
        <v>45</v>
      </c>
      <c r="J4059" s="401" t="s">
        <v>6404</v>
      </c>
      <c r="K4059" s="402" t="n">
        <v>12.94</v>
      </c>
      <c r="L4059" s="401" t="s">
        <v>6405</v>
      </c>
    </row>
    <row r="4060" customFormat="false" ht="13.5" hidden="false" customHeight="false" outlineLevel="0" collapsed="false">
      <c r="A4060" s="401" t="s">
        <v>9883</v>
      </c>
      <c r="B4060" s="401" t="s">
        <v>9884</v>
      </c>
      <c r="C4060" s="401" t="s">
        <v>9222</v>
      </c>
      <c r="D4060" s="401" t="s">
        <v>10147</v>
      </c>
      <c r="E4060" s="402"/>
      <c r="F4060" s="401"/>
      <c r="G4060" s="401" t="n">
        <v>92312</v>
      </c>
      <c r="H4060" s="401" t="s">
        <v>10573</v>
      </c>
      <c r="I4060" s="401" t="s">
        <v>45</v>
      </c>
      <c r="J4060" s="401" t="s">
        <v>6404</v>
      </c>
      <c r="K4060" s="402" t="n">
        <v>22</v>
      </c>
      <c r="L4060" s="401" t="s">
        <v>6405</v>
      </c>
    </row>
    <row r="4061" customFormat="false" ht="13.5" hidden="false" customHeight="false" outlineLevel="0" collapsed="false">
      <c r="A4061" s="401" t="s">
        <v>9883</v>
      </c>
      <c r="B4061" s="401" t="s">
        <v>9884</v>
      </c>
      <c r="C4061" s="401" t="s">
        <v>9222</v>
      </c>
      <c r="D4061" s="401" t="s">
        <v>10147</v>
      </c>
      <c r="E4061" s="402"/>
      <c r="F4061" s="401"/>
      <c r="G4061" s="401" t="n">
        <v>92313</v>
      </c>
      <c r="H4061" s="401" t="s">
        <v>10574</v>
      </c>
      <c r="I4061" s="401" t="s">
        <v>45</v>
      </c>
      <c r="J4061" s="401" t="s">
        <v>6404</v>
      </c>
      <c r="K4061" s="402" t="n">
        <v>32.4</v>
      </c>
      <c r="L4061" s="401" t="s">
        <v>6405</v>
      </c>
    </row>
    <row r="4062" customFormat="false" ht="13.5" hidden="false" customHeight="false" outlineLevel="0" collapsed="false">
      <c r="A4062" s="401" t="s">
        <v>9883</v>
      </c>
      <c r="B4062" s="401" t="s">
        <v>9884</v>
      </c>
      <c r="C4062" s="401" t="s">
        <v>9222</v>
      </c>
      <c r="D4062" s="401" t="s">
        <v>10147</v>
      </c>
      <c r="E4062" s="402"/>
      <c r="F4062" s="401"/>
      <c r="G4062" s="401" t="n">
        <v>92314</v>
      </c>
      <c r="H4062" s="401" t="s">
        <v>10575</v>
      </c>
      <c r="I4062" s="401" t="s">
        <v>45</v>
      </c>
      <c r="J4062" s="401" t="s">
        <v>6404</v>
      </c>
      <c r="K4062" s="402" t="n">
        <v>8.61</v>
      </c>
      <c r="L4062" s="401" t="s">
        <v>6405</v>
      </c>
    </row>
    <row r="4063" customFormat="false" ht="13.5" hidden="false" customHeight="false" outlineLevel="0" collapsed="false">
      <c r="A4063" s="401" t="s">
        <v>9883</v>
      </c>
      <c r="B4063" s="401" t="s">
        <v>9884</v>
      </c>
      <c r="C4063" s="401" t="s">
        <v>9222</v>
      </c>
      <c r="D4063" s="401" t="s">
        <v>10147</v>
      </c>
      <c r="E4063" s="402"/>
      <c r="F4063" s="401"/>
      <c r="G4063" s="401" t="n">
        <v>92315</v>
      </c>
      <c r="H4063" s="401" t="s">
        <v>10576</v>
      </c>
      <c r="I4063" s="401" t="s">
        <v>45</v>
      </c>
      <c r="J4063" s="401" t="s">
        <v>6404</v>
      </c>
      <c r="K4063" s="402" t="n">
        <v>12.81</v>
      </c>
      <c r="L4063" s="401" t="s">
        <v>6405</v>
      </c>
    </row>
    <row r="4064" customFormat="false" ht="13.5" hidden="false" customHeight="false" outlineLevel="0" collapsed="false">
      <c r="A4064" s="401" t="s">
        <v>9883</v>
      </c>
      <c r="B4064" s="401" t="s">
        <v>9884</v>
      </c>
      <c r="C4064" s="401" t="s">
        <v>9222</v>
      </c>
      <c r="D4064" s="401" t="s">
        <v>10147</v>
      </c>
      <c r="E4064" s="402"/>
      <c r="F4064" s="401"/>
      <c r="G4064" s="401" t="n">
        <v>92316</v>
      </c>
      <c r="H4064" s="401" t="s">
        <v>10577</v>
      </c>
      <c r="I4064" s="401" t="s">
        <v>45</v>
      </c>
      <c r="J4064" s="401" t="s">
        <v>6404</v>
      </c>
      <c r="K4064" s="402" t="n">
        <v>19.9</v>
      </c>
      <c r="L4064" s="401" t="s">
        <v>6405</v>
      </c>
    </row>
    <row r="4065" customFormat="false" ht="13.5" hidden="false" customHeight="false" outlineLevel="0" collapsed="false">
      <c r="A4065" s="401" t="s">
        <v>9883</v>
      </c>
      <c r="B4065" s="401" t="s">
        <v>9884</v>
      </c>
      <c r="C4065" s="401" t="s">
        <v>9222</v>
      </c>
      <c r="D4065" s="401" t="s">
        <v>10147</v>
      </c>
      <c r="E4065" s="402"/>
      <c r="F4065" s="401"/>
      <c r="G4065" s="401" t="n">
        <v>92317</v>
      </c>
      <c r="H4065" s="401" t="s">
        <v>10578</v>
      </c>
      <c r="I4065" s="401" t="s">
        <v>45</v>
      </c>
      <c r="J4065" s="401" t="s">
        <v>6404</v>
      </c>
      <c r="K4065" s="402" t="n">
        <v>18.11</v>
      </c>
      <c r="L4065" s="401" t="s">
        <v>6405</v>
      </c>
    </row>
    <row r="4066" customFormat="false" ht="13.5" hidden="false" customHeight="false" outlineLevel="0" collapsed="false">
      <c r="A4066" s="401" t="s">
        <v>9883</v>
      </c>
      <c r="B4066" s="401" t="s">
        <v>9884</v>
      </c>
      <c r="C4066" s="401" t="s">
        <v>9222</v>
      </c>
      <c r="D4066" s="401" t="s">
        <v>10147</v>
      </c>
      <c r="E4066" s="402"/>
      <c r="F4066" s="401"/>
      <c r="G4066" s="401" t="n">
        <v>92318</v>
      </c>
      <c r="H4066" s="401" t="s">
        <v>10579</v>
      </c>
      <c r="I4066" s="401" t="s">
        <v>45</v>
      </c>
      <c r="J4066" s="401" t="s">
        <v>6404</v>
      </c>
      <c r="K4066" s="402" t="n">
        <v>29.02</v>
      </c>
      <c r="L4066" s="401" t="s">
        <v>6405</v>
      </c>
    </row>
    <row r="4067" customFormat="false" ht="13.5" hidden="false" customHeight="false" outlineLevel="0" collapsed="false">
      <c r="A4067" s="401" t="s">
        <v>9883</v>
      </c>
      <c r="B4067" s="401" t="s">
        <v>9884</v>
      </c>
      <c r="C4067" s="401" t="s">
        <v>9222</v>
      </c>
      <c r="D4067" s="401" t="s">
        <v>10147</v>
      </c>
      <c r="E4067" s="402"/>
      <c r="F4067" s="401"/>
      <c r="G4067" s="401" t="n">
        <v>92319</v>
      </c>
      <c r="H4067" s="401" t="s">
        <v>10580</v>
      </c>
      <c r="I4067" s="401" t="s">
        <v>45</v>
      </c>
      <c r="J4067" s="401" t="s">
        <v>6404</v>
      </c>
      <c r="K4067" s="402" t="n">
        <v>41.35</v>
      </c>
      <c r="L4067" s="401" t="s">
        <v>6405</v>
      </c>
    </row>
    <row r="4068" customFormat="false" ht="13.5" hidden="false" customHeight="false" outlineLevel="0" collapsed="false">
      <c r="A4068" s="401" t="s">
        <v>9883</v>
      </c>
      <c r="B4068" s="401" t="s">
        <v>9884</v>
      </c>
      <c r="C4068" s="401" t="s">
        <v>9222</v>
      </c>
      <c r="D4068" s="401" t="s">
        <v>10147</v>
      </c>
      <c r="E4068" s="402"/>
      <c r="F4068" s="401"/>
      <c r="G4068" s="401" t="n">
        <v>92326</v>
      </c>
      <c r="H4068" s="401" t="s">
        <v>10581</v>
      </c>
      <c r="I4068" s="401" t="s">
        <v>45</v>
      </c>
      <c r="J4068" s="401" t="s">
        <v>6404</v>
      </c>
      <c r="K4068" s="402" t="n">
        <v>13.55</v>
      </c>
      <c r="L4068" s="401" t="s">
        <v>6405</v>
      </c>
    </row>
    <row r="4069" customFormat="false" ht="13.5" hidden="false" customHeight="false" outlineLevel="0" collapsed="false">
      <c r="A4069" s="401" t="s">
        <v>9883</v>
      </c>
      <c r="B4069" s="401" t="s">
        <v>9884</v>
      </c>
      <c r="C4069" s="401" t="s">
        <v>9222</v>
      </c>
      <c r="D4069" s="401" t="s">
        <v>10147</v>
      </c>
      <c r="E4069" s="402"/>
      <c r="F4069" s="401"/>
      <c r="G4069" s="401" t="n">
        <v>92327</v>
      </c>
      <c r="H4069" s="401" t="s">
        <v>10582</v>
      </c>
      <c r="I4069" s="401" t="s">
        <v>45</v>
      </c>
      <c r="J4069" s="401" t="s">
        <v>6404</v>
      </c>
      <c r="K4069" s="402" t="n">
        <v>24.86</v>
      </c>
      <c r="L4069" s="401" t="s">
        <v>6405</v>
      </c>
    </row>
    <row r="4070" customFormat="false" ht="13.5" hidden="false" customHeight="false" outlineLevel="0" collapsed="false">
      <c r="A4070" s="401" t="s">
        <v>9883</v>
      </c>
      <c r="B4070" s="401" t="s">
        <v>9884</v>
      </c>
      <c r="C4070" s="401" t="s">
        <v>9222</v>
      </c>
      <c r="D4070" s="401" t="s">
        <v>10147</v>
      </c>
      <c r="E4070" s="402"/>
      <c r="F4070" s="401"/>
      <c r="G4070" s="401" t="n">
        <v>92328</v>
      </c>
      <c r="H4070" s="401" t="s">
        <v>10583</v>
      </c>
      <c r="I4070" s="401" t="s">
        <v>45</v>
      </c>
      <c r="J4070" s="401" t="s">
        <v>6404</v>
      </c>
      <c r="K4070" s="402" t="n">
        <v>37.49</v>
      </c>
      <c r="L4070" s="401" t="s">
        <v>6405</v>
      </c>
    </row>
    <row r="4071" customFormat="false" ht="13.5" hidden="false" customHeight="false" outlineLevel="0" collapsed="false">
      <c r="A4071" s="401" t="s">
        <v>9883</v>
      </c>
      <c r="B4071" s="401" t="s">
        <v>9884</v>
      </c>
      <c r="C4071" s="401" t="s">
        <v>9222</v>
      </c>
      <c r="D4071" s="401" t="s">
        <v>10147</v>
      </c>
      <c r="E4071" s="402"/>
      <c r="F4071" s="401"/>
      <c r="G4071" s="401" t="n">
        <v>92329</v>
      </c>
      <c r="H4071" s="401" t="s">
        <v>10584</v>
      </c>
      <c r="I4071" s="401" t="s">
        <v>45</v>
      </c>
      <c r="J4071" s="401" t="s">
        <v>6404</v>
      </c>
      <c r="K4071" s="402" t="n">
        <v>8.77</v>
      </c>
      <c r="L4071" s="401" t="s">
        <v>6405</v>
      </c>
    </row>
    <row r="4072" customFormat="false" ht="13.5" hidden="false" customHeight="false" outlineLevel="0" collapsed="false">
      <c r="A4072" s="401" t="s">
        <v>9883</v>
      </c>
      <c r="B4072" s="401" t="s">
        <v>9884</v>
      </c>
      <c r="C4072" s="401" t="s">
        <v>9222</v>
      </c>
      <c r="D4072" s="401" t="s">
        <v>10147</v>
      </c>
      <c r="E4072" s="402"/>
      <c r="F4072" s="401"/>
      <c r="G4072" s="401" t="n">
        <v>92330</v>
      </c>
      <c r="H4072" s="401" t="s">
        <v>10585</v>
      </c>
      <c r="I4072" s="401" t="s">
        <v>45</v>
      </c>
      <c r="J4072" s="401" t="s">
        <v>6404</v>
      </c>
      <c r="K4072" s="402" t="n">
        <v>14.73</v>
      </c>
      <c r="L4072" s="401" t="s">
        <v>6405</v>
      </c>
    </row>
    <row r="4073" customFormat="false" ht="13.5" hidden="false" customHeight="false" outlineLevel="0" collapsed="false">
      <c r="A4073" s="401" t="s">
        <v>9883</v>
      </c>
      <c r="B4073" s="401" t="s">
        <v>9884</v>
      </c>
      <c r="C4073" s="401" t="s">
        <v>9222</v>
      </c>
      <c r="D4073" s="401" t="s">
        <v>10147</v>
      </c>
      <c r="E4073" s="402"/>
      <c r="F4073" s="401"/>
      <c r="G4073" s="401" t="n">
        <v>92331</v>
      </c>
      <c r="H4073" s="401" t="s">
        <v>10586</v>
      </c>
      <c r="I4073" s="401" t="s">
        <v>45</v>
      </c>
      <c r="J4073" s="401" t="s">
        <v>6404</v>
      </c>
      <c r="K4073" s="402" t="n">
        <v>23.32</v>
      </c>
      <c r="L4073" s="401" t="s">
        <v>6405</v>
      </c>
    </row>
    <row r="4074" customFormat="false" ht="13.5" hidden="false" customHeight="false" outlineLevel="0" collapsed="false">
      <c r="A4074" s="401" t="s">
        <v>9883</v>
      </c>
      <c r="B4074" s="401" t="s">
        <v>9884</v>
      </c>
      <c r="C4074" s="401" t="s">
        <v>9222</v>
      </c>
      <c r="D4074" s="401" t="s">
        <v>10147</v>
      </c>
      <c r="E4074" s="402"/>
      <c r="F4074" s="401"/>
      <c r="G4074" s="401" t="n">
        <v>92332</v>
      </c>
      <c r="H4074" s="401" t="s">
        <v>10587</v>
      </c>
      <c r="I4074" s="401" t="s">
        <v>45</v>
      </c>
      <c r="J4074" s="401" t="s">
        <v>6404</v>
      </c>
      <c r="K4074" s="402" t="n">
        <v>18.44</v>
      </c>
      <c r="L4074" s="401" t="s">
        <v>6405</v>
      </c>
    </row>
    <row r="4075" customFormat="false" ht="13.5" hidden="false" customHeight="false" outlineLevel="0" collapsed="false">
      <c r="A4075" s="401" t="s">
        <v>9883</v>
      </c>
      <c r="B4075" s="401" t="s">
        <v>9884</v>
      </c>
      <c r="C4075" s="401" t="s">
        <v>9222</v>
      </c>
      <c r="D4075" s="401" t="s">
        <v>10147</v>
      </c>
      <c r="E4075" s="402"/>
      <c r="F4075" s="401"/>
      <c r="G4075" s="401" t="n">
        <v>92333</v>
      </c>
      <c r="H4075" s="401" t="s">
        <v>10588</v>
      </c>
      <c r="I4075" s="401" t="s">
        <v>45</v>
      </c>
      <c r="J4075" s="401" t="s">
        <v>6404</v>
      </c>
      <c r="K4075" s="402" t="n">
        <v>32.81</v>
      </c>
      <c r="L4075" s="401" t="s">
        <v>6405</v>
      </c>
    </row>
    <row r="4076" customFormat="false" ht="13.5" hidden="false" customHeight="false" outlineLevel="0" collapsed="false">
      <c r="A4076" s="401" t="s">
        <v>9883</v>
      </c>
      <c r="B4076" s="401" t="s">
        <v>9884</v>
      </c>
      <c r="C4076" s="401" t="s">
        <v>9222</v>
      </c>
      <c r="D4076" s="401" t="s">
        <v>10147</v>
      </c>
      <c r="E4076" s="402"/>
      <c r="F4076" s="401"/>
      <c r="G4076" s="401" t="n">
        <v>92334</v>
      </c>
      <c r="H4076" s="401" t="s">
        <v>10589</v>
      </c>
      <c r="I4076" s="401" t="s">
        <v>45</v>
      </c>
      <c r="J4076" s="401" t="s">
        <v>6404</v>
      </c>
      <c r="K4076" s="402" t="n">
        <v>48.14</v>
      </c>
      <c r="L4076" s="401" t="s">
        <v>6405</v>
      </c>
    </row>
    <row r="4077" customFormat="false" ht="13.5" hidden="false" customHeight="false" outlineLevel="0" collapsed="false">
      <c r="A4077" s="401" t="s">
        <v>9883</v>
      </c>
      <c r="B4077" s="401" t="s">
        <v>9884</v>
      </c>
      <c r="C4077" s="401" t="s">
        <v>9222</v>
      </c>
      <c r="D4077" s="401" t="s">
        <v>10147</v>
      </c>
      <c r="E4077" s="402"/>
      <c r="F4077" s="401"/>
      <c r="G4077" s="401" t="n">
        <v>92344</v>
      </c>
      <c r="H4077" s="401" t="s">
        <v>10590</v>
      </c>
      <c r="I4077" s="401" t="s">
        <v>45</v>
      </c>
      <c r="J4077" s="401" t="s">
        <v>6404</v>
      </c>
      <c r="K4077" s="402" t="n">
        <v>66.93</v>
      </c>
      <c r="L4077" s="401" t="s">
        <v>6405</v>
      </c>
    </row>
    <row r="4078" customFormat="false" ht="13.5" hidden="false" customHeight="false" outlineLevel="0" collapsed="false">
      <c r="A4078" s="401" t="s">
        <v>9883</v>
      </c>
      <c r="B4078" s="401" t="s">
        <v>9884</v>
      </c>
      <c r="C4078" s="401" t="s">
        <v>9222</v>
      </c>
      <c r="D4078" s="401" t="s">
        <v>10147</v>
      </c>
      <c r="E4078" s="402"/>
      <c r="F4078" s="401"/>
      <c r="G4078" s="401" t="n">
        <v>92345</v>
      </c>
      <c r="H4078" s="401" t="s">
        <v>10591</v>
      </c>
      <c r="I4078" s="401" t="s">
        <v>45</v>
      </c>
      <c r="J4078" s="401" t="s">
        <v>6404</v>
      </c>
      <c r="K4078" s="402" t="n">
        <v>66.9</v>
      </c>
      <c r="L4078" s="401" t="s">
        <v>6405</v>
      </c>
    </row>
    <row r="4079" customFormat="false" ht="13.5" hidden="false" customHeight="false" outlineLevel="0" collapsed="false">
      <c r="A4079" s="401" t="s">
        <v>9883</v>
      </c>
      <c r="B4079" s="401" t="s">
        <v>9884</v>
      </c>
      <c r="C4079" s="401" t="s">
        <v>9222</v>
      </c>
      <c r="D4079" s="401" t="s">
        <v>10147</v>
      </c>
      <c r="E4079" s="402"/>
      <c r="F4079" s="401"/>
      <c r="G4079" s="401" t="n">
        <v>92346</v>
      </c>
      <c r="H4079" s="401" t="s">
        <v>10592</v>
      </c>
      <c r="I4079" s="401" t="s">
        <v>45</v>
      </c>
      <c r="J4079" s="401" t="s">
        <v>6404</v>
      </c>
      <c r="K4079" s="402" t="n">
        <v>89.24</v>
      </c>
      <c r="L4079" s="401" t="s">
        <v>6405</v>
      </c>
    </row>
    <row r="4080" customFormat="false" ht="13.5" hidden="false" customHeight="false" outlineLevel="0" collapsed="false">
      <c r="A4080" s="401" t="s">
        <v>9883</v>
      </c>
      <c r="B4080" s="401" t="s">
        <v>9884</v>
      </c>
      <c r="C4080" s="401" t="s">
        <v>9222</v>
      </c>
      <c r="D4080" s="401" t="s">
        <v>10147</v>
      </c>
      <c r="E4080" s="402"/>
      <c r="F4080" s="401"/>
      <c r="G4080" s="401" t="n">
        <v>92347</v>
      </c>
      <c r="H4080" s="401" t="s">
        <v>10593</v>
      </c>
      <c r="I4080" s="401" t="s">
        <v>45</v>
      </c>
      <c r="J4080" s="401" t="s">
        <v>6404</v>
      </c>
      <c r="K4080" s="402" t="n">
        <v>100.02</v>
      </c>
      <c r="L4080" s="401" t="s">
        <v>6405</v>
      </c>
    </row>
    <row r="4081" customFormat="false" ht="13.5" hidden="false" customHeight="false" outlineLevel="0" collapsed="false">
      <c r="A4081" s="401" t="s">
        <v>9883</v>
      </c>
      <c r="B4081" s="401" t="s">
        <v>9884</v>
      </c>
      <c r="C4081" s="401" t="s">
        <v>9222</v>
      </c>
      <c r="D4081" s="401" t="s">
        <v>10147</v>
      </c>
      <c r="E4081" s="402"/>
      <c r="F4081" s="401"/>
      <c r="G4081" s="401" t="n">
        <v>92348</v>
      </c>
      <c r="H4081" s="401" t="s">
        <v>10594</v>
      </c>
      <c r="I4081" s="401" t="s">
        <v>45</v>
      </c>
      <c r="J4081" s="401" t="s">
        <v>6404</v>
      </c>
      <c r="K4081" s="402" t="n">
        <v>127.26</v>
      </c>
      <c r="L4081" s="401" t="s">
        <v>6405</v>
      </c>
    </row>
    <row r="4082" customFormat="false" ht="13.5" hidden="false" customHeight="false" outlineLevel="0" collapsed="false">
      <c r="A4082" s="401" t="s">
        <v>9883</v>
      </c>
      <c r="B4082" s="401" t="s">
        <v>9884</v>
      </c>
      <c r="C4082" s="401" t="s">
        <v>9222</v>
      </c>
      <c r="D4082" s="401" t="s">
        <v>10147</v>
      </c>
      <c r="E4082" s="402"/>
      <c r="F4082" s="401"/>
      <c r="G4082" s="401" t="n">
        <v>92349</v>
      </c>
      <c r="H4082" s="401" t="s">
        <v>10595</v>
      </c>
      <c r="I4082" s="401" t="s">
        <v>45</v>
      </c>
      <c r="J4082" s="401" t="s">
        <v>6404</v>
      </c>
      <c r="K4082" s="402" t="n">
        <v>136.85</v>
      </c>
      <c r="L4082" s="401" t="s">
        <v>6405</v>
      </c>
    </row>
    <row r="4083" customFormat="false" ht="13.5" hidden="false" customHeight="false" outlineLevel="0" collapsed="false">
      <c r="A4083" s="401" t="s">
        <v>9883</v>
      </c>
      <c r="B4083" s="401" t="s">
        <v>9884</v>
      </c>
      <c r="C4083" s="401" t="s">
        <v>9222</v>
      </c>
      <c r="D4083" s="401" t="s">
        <v>10147</v>
      </c>
      <c r="E4083" s="402"/>
      <c r="F4083" s="401"/>
      <c r="G4083" s="401" t="n">
        <v>92350</v>
      </c>
      <c r="H4083" s="401" t="s">
        <v>10596</v>
      </c>
      <c r="I4083" s="401" t="s">
        <v>45</v>
      </c>
      <c r="J4083" s="401" t="s">
        <v>6404</v>
      </c>
      <c r="K4083" s="402" t="n">
        <v>99.5</v>
      </c>
      <c r="L4083" s="401" t="s">
        <v>6405</v>
      </c>
    </row>
    <row r="4084" customFormat="false" ht="13.5" hidden="false" customHeight="false" outlineLevel="0" collapsed="false">
      <c r="A4084" s="401" t="s">
        <v>9883</v>
      </c>
      <c r="B4084" s="401" t="s">
        <v>9884</v>
      </c>
      <c r="C4084" s="401" t="s">
        <v>9222</v>
      </c>
      <c r="D4084" s="401" t="s">
        <v>10147</v>
      </c>
      <c r="E4084" s="402"/>
      <c r="F4084" s="401"/>
      <c r="G4084" s="401" t="n">
        <v>92351</v>
      </c>
      <c r="H4084" s="401" t="s">
        <v>10597</v>
      </c>
      <c r="I4084" s="401" t="s">
        <v>45</v>
      </c>
      <c r="J4084" s="401" t="s">
        <v>6404</v>
      </c>
      <c r="K4084" s="402" t="n">
        <v>97.1</v>
      </c>
      <c r="L4084" s="401" t="s">
        <v>6405</v>
      </c>
    </row>
    <row r="4085" customFormat="false" ht="13.5" hidden="false" customHeight="false" outlineLevel="0" collapsed="false">
      <c r="A4085" s="401" t="s">
        <v>9883</v>
      </c>
      <c r="B4085" s="401" t="s">
        <v>9884</v>
      </c>
      <c r="C4085" s="401" t="s">
        <v>9222</v>
      </c>
      <c r="D4085" s="401" t="s">
        <v>10147</v>
      </c>
      <c r="E4085" s="402"/>
      <c r="F4085" s="401"/>
      <c r="G4085" s="401" t="n">
        <v>92352</v>
      </c>
      <c r="H4085" s="401" t="s">
        <v>10598</v>
      </c>
      <c r="I4085" s="401" t="s">
        <v>45</v>
      </c>
      <c r="J4085" s="401" t="s">
        <v>6404</v>
      </c>
      <c r="K4085" s="402" t="n">
        <v>154.57</v>
      </c>
      <c r="L4085" s="401" t="s">
        <v>6405</v>
      </c>
    </row>
    <row r="4086" customFormat="false" ht="13.5" hidden="false" customHeight="false" outlineLevel="0" collapsed="false">
      <c r="A4086" s="401" t="s">
        <v>9883</v>
      </c>
      <c r="B4086" s="401" t="s">
        <v>9884</v>
      </c>
      <c r="C4086" s="401" t="s">
        <v>9222</v>
      </c>
      <c r="D4086" s="401" t="s">
        <v>10147</v>
      </c>
      <c r="E4086" s="402"/>
      <c r="F4086" s="401"/>
      <c r="G4086" s="401" t="n">
        <v>92353</v>
      </c>
      <c r="H4086" s="401" t="s">
        <v>10599</v>
      </c>
      <c r="I4086" s="401" t="s">
        <v>45</v>
      </c>
      <c r="J4086" s="401" t="s">
        <v>6404</v>
      </c>
      <c r="K4086" s="402" t="n">
        <v>144.03</v>
      </c>
      <c r="L4086" s="401" t="s">
        <v>6405</v>
      </c>
    </row>
    <row r="4087" customFormat="false" ht="13.5" hidden="false" customHeight="false" outlineLevel="0" collapsed="false">
      <c r="A4087" s="401" t="s">
        <v>9883</v>
      </c>
      <c r="B4087" s="401" t="s">
        <v>9884</v>
      </c>
      <c r="C4087" s="401" t="s">
        <v>9222</v>
      </c>
      <c r="D4087" s="401" t="s">
        <v>10147</v>
      </c>
      <c r="E4087" s="402"/>
      <c r="F4087" s="401"/>
      <c r="G4087" s="401" t="n">
        <v>92354</v>
      </c>
      <c r="H4087" s="401" t="s">
        <v>10600</v>
      </c>
      <c r="I4087" s="401" t="s">
        <v>45</v>
      </c>
      <c r="J4087" s="401" t="s">
        <v>6404</v>
      </c>
      <c r="K4087" s="402" t="n">
        <v>207.43</v>
      </c>
      <c r="L4087" s="401" t="s">
        <v>6405</v>
      </c>
    </row>
    <row r="4088" customFormat="false" ht="13.5" hidden="false" customHeight="false" outlineLevel="0" collapsed="false">
      <c r="A4088" s="401" t="s">
        <v>9883</v>
      </c>
      <c r="B4088" s="401" t="s">
        <v>9884</v>
      </c>
      <c r="C4088" s="401" t="s">
        <v>9222</v>
      </c>
      <c r="D4088" s="401" t="s">
        <v>10147</v>
      </c>
      <c r="E4088" s="402"/>
      <c r="F4088" s="401"/>
      <c r="G4088" s="401" t="n">
        <v>92355</v>
      </c>
      <c r="H4088" s="401" t="s">
        <v>10601</v>
      </c>
      <c r="I4088" s="401" t="s">
        <v>45</v>
      </c>
      <c r="J4088" s="401" t="s">
        <v>6404</v>
      </c>
      <c r="K4088" s="402" t="n">
        <v>187.11</v>
      </c>
      <c r="L4088" s="401" t="s">
        <v>6405</v>
      </c>
    </row>
    <row r="4089" customFormat="false" ht="13.5" hidden="false" customHeight="false" outlineLevel="0" collapsed="false">
      <c r="A4089" s="401" t="s">
        <v>9883</v>
      </c>
      <c r="B4089" s="401" t="s">
        <v>9884</v>
      </c>
      <c r="C4089" s="401" t="s">
        <v>9222</v>
      </c>
      <c r="D4089" s="401" t="s">
        <v>10147</v>
      </c>
      <c r="E4089" s="402"/>
      <c r="F4089" s="401"/>
      <c r="G4089" s="401" t="n">
        <v>92356</v>
      </c>
      <c r="H4089" s="401" t="s">
        <v>10602</v>
      </c>
      <c r="I4089" s="401" t="s">
        <v>45</v>
      </c>
      <c r="J4089" s="401" t="s">
        <v>6404</v>
      </c>
      <c r="K4089" s="402" t="n">
        <v>129.42</v>
      </c>
      <c r="L4089" s="401" t="s">
        <v>6405</v>
      </c>
    </row>
    <row r="4090" customFormat="false" ht="13.5" hidden="false" customHeight="false" outlineLevel="0" collapsed="false">
      <c r="A4090" s="401" t="s">
        <v>9883</v>
      </c>
      <c r="B4090" s="401" t="s">
        <v>9884</v>
      </c>
      <c r="C4090" s="401" t="s">
        <v>9222</v>
      </c>
      <c r="D4090" s="401" t="s">
        <v>10147</v>
      </c>
      <c r="E4090" s="402"/>
      <c r="F4090" s="401"/>
      <c r="G4090" s="401" t="n">
        <v>92357</v>
      </c>
      <c r="H4090" s="401" t="s">
        <v>10603</v>
      </c>
      <c r="I4090" s="401" t="s">
        <v>45</v>
      </c>
      <c r="J4090" s="401" t="s">
        <v>6404</v>
      </c>
      <c r="K4090" s="402" t="n">
        <v>197.33</v>
      </c>
      <c r="L4090" s="401" t="s">
        <v>6405</v>
      </c>
    </row>
    <row r="4091" customFormat="false" ht="13.5" hidden="false" customHeight="false" outlineLevel="0" collapsed="false">
      <c r="A4091" s="401" t="s">
        <v>9883</v>
      </c>
      <c r="B4091" s="401" t="s">
        <v>9884</v>
      </c>
      <c r="C4091" s="401" t="s">
        <v>9222</v>
      </c>
      <c r="D4091" s="401" t="s">
        <v>10147</v>
      </c>
      <c r="E4091" s="402"/>
      <c r="F4091" s="401"/>
      <c r="G4091" s="401" t="n">
        <v>92358</v>
      </c>
      <c r="H4091" s="401" t="s">
        <v>10604</v>
      </c>
      <c r="I4091" s="401" t="s">
        <v>45</v>
      </c>
      <c r="J4091" s="401" t="s">
        <v>6404</v>
      </c>
      <c r="K4091" s="402" t="n">
        <v>247.52</v>
      </c>
      <c r="L4091" s="401" t="s">
        <v>6405</v>
      </c>
    </row>
    <row r="4092" customFormat="false" ht="13.5" hidden="false" customHeight="false" outlineLevel="0" collapsed="false">
      <c r="A4092" s="401" t="s">
        <v>9883</v>
      </c>
      <c r="B4092" s="401" t="s">
        <v>9884</v>
      </c>
      <c r="C4092" s="401" t="s">
        <v>9222</v>
      </c>
      <c r="D4092" s="401" t="s">
        <v>10147</v>
      </c>
      <c r="E4092" s="402"/>
      <c r="F4092" s="401"/>
      <c r="G4092" s="401" t="n">
        <v>92369</v>
      </c>
      <c r="H4092" s="401" t="s">
        <v>10605</v>
      </c>
      <c r="I4092" s="401" t="s">
        <v>45</v>
      </c>
      <c r="J4092" s="401" t="s">
        <v>6404</v>
      </c>
      <c r="K4092" s="402" t="n">
        <v>34.81</v>
      </c>
      <c r="L4092" s="401" t="s">
        <v>6405</v>
      </c>
    </row>
    <row r="4093" customFormat="false" ht="13.5" hidden="false" customHeight="false" outlineLevel="0" collapsed="false">
      <c r="A4093" s="401" t="s">
        <v>9883</v>
      </c>
      <c r="B4093" s="401" t="s">
        <v>9884</v>
      </c>
      <c r="C4093" s="401" t="s">
        <v>9222</v>
      </c>
      <c r="D4093" s="401" t="s">
        <v>10147</v>
      </c>
      <c r="E4093" s="402"/>
      <c r="F4093" s="401"/>
      <c r="G4093" s="401" t="n">
        <v>92370</v>
      </c>
      <c r="H4093" s="401" t="s">
        <v>10606</v>
      </c>
      <c r="I4093" s="401" t="s">
        <v>45</v>
      </c>
      <c r="J4093" s="401" t="s">
        <v>6404</v>
      </c>
      <c r="K4093" s="402" t="n">
        <v>36.75</v>
      </c>
      <c r="L4093" s="401" t="s">
        <v>6405</v>
      </c>
    </row>
    <row r="4094" customFormat="false" ht="13.5" hidden="false" customHeight="false" outlineLevel="0" collapsed="false">
      <c r="A4094" s="401" t="s">
        <v>9883</v>
      </c>
      <c r="B4094" s="401" t="s">
        <v>9884</v>
      </c>
      <c r="C4094" s="401" t="s">
        <v>9222</v>
      </c>
      <c r="D4094" s="401" t="s">
        <v>10147</v>
      </c>
      <c r="E4094" s="402"/>
      <c r="F4094" s="401"/>
      <c r="G4094" s="401" t="n">
        <v>92371</v>
      </c>
      <c r="H4094" s="401" t="s">
        <v>10607</v>
      </c>
      <c r="I4094" s="401" t="s">
        <v>45</v>
      </c>
      <c r="J4094" s="401" t="s">
        <v>6404</v>
      </c>
      <c r="K4094" s="402" t="n">
        <v>42.62</v>
      </c>
      <c r="L4094" s="401" t="s">
        <v>6405</v>
      </c>
    </row>
    <row r="4095" customFormat="false" ht="13.5" hidden="false" customHeight="false" outlineLevel="0" collapsed="false">
      <c r="A4095" s="401" t="s">
        <v>9883</v>
      </c>
      <c r="B4095" s="401" t="s">
        <v>9884</v>
      </c>
      <c r="C4095" s="401" t="s">
        <v>9222</v>
      </c>
      <c r="D4095" s="401" t="s">
        <v>10147</v>
      </c>
      <c r="E4095" s="402"/>
      <c r="F4095" s="401"/>
      <c r="G4095" s="401" t="n">
        <v>92372</v>
      </c>
      <c r="H4095" s="401" t="s">
        <v>10608</v>
      </c>
      <c r="I4095" s="401" t="s">
        <v>45</v>
      </c>
      <c r="J4095" s="401" t="s">
        <v>6404</v>
      </c>
      <c r="K4095" s="402" t="n">
        <v>44.42</v>
      </c>
      <c r="L4095" s="401" t="s">
        <v>6405</v>
      </c>
    </row>
    <row r="4096" customFormat="false" ht="13.5" hidden="false" customHeight="false" outlineLevel="0" collapsed="false">
      <c r="A4096" s="401" t="s">
        <v>9883</v>
      </c>
      <c r="B4096" s="401" t="s">
        <v>9884</v>
      </c>
      <c r="C4096" s="401" t="s">
        <v>9222</v>
      </c>
      <c r="D4096" s="401" t="s">
        <v>10147</v>
      </c>
      <c r="E4096" s="402"/>
      <c r="F4096" s="401"/>
      <c r="G4096" s="401" t="n">
        <v>92373</v>
      </c>
      <c r="H4096" s="401" t="s">
        <v>10609</v>
      </c>
      <c r="I4096" s="401" t="s">
        <v>45</v>
      </c>
      <c r="J4096" s="401" t="s">
        <v>6404</v>
      </c>
      <c r="K4096" s="402" t="n">
        <v>50.78</v>
      </c>
      <c r="L4096" s="401" t="s">
        <v>6405</v>
      </c>
    </row>
    <row r="4097" customFormat="false" ht="13.5" hidden="false" customHeight="false" outlineLevel="0" collapsed="false">
      <c r="A4097" s="401" t="s">
        <v>9883</v>
      </c>
      <c r="B4097" s="401" t="s">
        <v>9884</v>
      </c>
      <c r="C4097" s="401" t="s">
        <v>9222</v>
      </c>
      <c r="D4097" s="401" t="s">
        <v>10147</v>
      </c>
      <c r="E4097" s="402"/>
      <c r="F4097" s="401"/>
      <c r="G4097" s="401" t="n">
        <v>92374</v>
      </c>
      <c r="H4097" s="401" t="s">
        <v>10610</v>
      </c>
      <c r="I4097" s="401" t="s">
        <v>45</v>
      </c>
      <c r="J4097" s="401" t="s">
        <v>6404</v>
      </c>
      <c r="K4097" s="402" t="n">
        <v>51.13</v>
      </c>
      <c r="L4097" s="401" t="s">
        <v>6405</v>
      </c>
    </row>
    <row r="4098" customFormat="false" ht="13.5" hidden="false" customHeight="false" outlineLevel="0" collapsed="false">
      <c r="A4098" s="401" t="s">
        <v>9883</v>
      </c>
      <c r="B4098" s="401" t="s">
        <v>9884</v>
      </c>
      <c r="C4098" s="401" t="s">
        <v>9222</v>
      </c>
      <c r="D4098" s="401" t="s">
        <v>10147</v>
      </c>
      <c r="E4098" s="402"/>
      <c r="F4098" s="401"/>
      <c r="G4098" s="401" t="n">
        <v>92375</v>
      </c>
      <c r="H4098" s="401" t="s">
        <v>10611</v>
      </c>
      <c r="I4098" s="401" t="s">
        <v>45</v>
      </c>
      <c r="J4098" s="401" t="s">
        <v>6404</v>
      </c>
      <c r="K4098" s="402" t="n">
        <v>66.89</v>
      </c>
      <c r="L4098" s="401" t="s">
        <v>6405</v>
      </c>
    </row>
    <row r="4099" customFormat="false" ht="13.5" hidden="false" customHeight="false" outlineLevel="0" collapsed="false">
      <c r="A4099" s="401" t="s">
        <v>9883</v>
      </c>
      <c r="B4099" s="401" t="s">
        <v>9884</v>
      </c>
      <c r="C4099" s="401" t="s">
        <v>9222</v>
      </c>
      <c r="D4099" s="401" t="s">
        <v>10147</v>
      </c>
      <c r="E4099" s="402"/>
      <c r="F4099" s="401"/>
      <c r="G4099" s="401" t="n">
        <v>92376</v>
      </c>
      <c r="H4099" s="401" t="s">
        <v>10612</v>
      </c>
      <c r="I4099" s="401" t="s">
        <v>45</v>
      </c>
      <c r="J4099" s="401" t="s">
        <v>6404</v>
      </c>
      <c r="K4099" s="402" t="n">
        <v>66.86</v>
      </c>
      <c r="L4099" s="401" t="s">
        <v>6405</v>
      </c>
    </row>
    <row r="4100" customFormat="false" ht="13.5" hidden="false" customHeight="false" outlineLevel="0" collapsed="false">
      <c r="A4100" s="401" t="s">
        <v>9883</v>
      </c>
      <c r="B4100" s="401" t="s">
        <v>9884</v>
      </c>
      <c r="C4100" s="401" t="s">
        <v>9222</v>
      </c>
      <c r="D4100" s="401" t="s">
        <v>10147</v>
      </c>
      <c r="E4100" s="402"/>
      <c r="F4100" s="401"/>
      <c r="G4100" s="401" t="n">
        <v>92377</v>
      </c>
      <c r="H4100" s="401" t="s">
        <v>10613</v>
      </c>
      <c r="I4100" s="401" t="s">
        <v>45</v>
      </c>
      <c r="J4100" s="401" t="s">
        <v>6404</v>
      </c>
      <c r="K4100" s="402" t="n">
        <v>90.79</v>
      </c>
      <c r="L4100" s="401" t="s">
        <v>6405</v>
      </c>
    </row>
    <row r="4101" customFormat="false" ht="13.5" hidden="false" customHeight="false" outlineLevel="0" collapsed="false">
      <c r="A4101" s="401" t="s">
        <v>9883</v>
      </c>
      <c r="B4101" s="401" t="s">
        <v>9884</v>
      </c>
      <c r="C4101" s="401" t="s">
        <v>9222</v>
      </c>
      <c r="D4101" s="401" t="s">
        <v>10147</v>
      </c>
      <c r="E4101" s="402"/>
      <c r="F4101" s="401"/>
      <c r="G4101" s="401" t="n">
        <v>92378</v>
      </c>
      <c r="H4101" s="401" t="s">
        <v>10614</v>
      </c>
      <c r="I4101" s="401" t="s">
        <v>45</v>
      </c>
      <c r="J4101" s="401" t="s">
        <v>6404</v>
      </c>
      <c r="K4101" s="402" t="n">
        <v>101.57</v>
      </c>
      <c r="L4101" s="401" t="s">
        <v>6405</v>
      </c>
    </row>
    <row r="4102" customFormat="false" ht="13.5" hidden="false" customHeight="false" outlineLevel="0" collapsed="false">
      <c r="A4102" s="401" t="s">
        <v>9883</v>
      </c>
      <c r="B4102" s="401" t="s">
        <v>9884</v>
      </c>
      <c r="C4102" s="401" t="s">
        <v>9222</v>
      </c>
      <c r="D4102" s="401" t="s">
        <v>10147</v>
      </c>
      <c r="E4102" s="402"/>
      <c r="F4102" s="401"/>
      <c r="G4102" s="401" t="n">
        <v>92379</v>
      </c>
      <c r="H4102" s="401" t="s">
        <v>10615</v>
      </c>
      <c r="I4102" s="401" t="s">
        <v>45</v>
      </c>
      <c r="J4102" s="401" t="s">
        <v>6404</v>
      </c>
      <c r="K4102" s="402" t="n">
        <v>130.47</v>
      </c>
      <c r="L4102" s="401" t="s">
        <v>6405</v>
      </c>
    </row>
    <row r="4103" customFormat="false" ht="13.5" hidden="false" customHeight="false" outlineLevel="0" collapsed="false">
      <c r="A4103" s="401" t="s">
        <v>9883</v>
      </c>
      <c r="B4103" s="401" t="s">
        <v>9884</v>
      </c>
      <c r="C4103" s="401" t="s">
        <v>9222</v>
      </c>
      <c r="D4103" s="401" t="s">
        <v>10147</v>
      </c>
      <c r="E4103" s="402"/>
      <c r="F4103" s="401"/>
      <c r="G4103" s="401" t="n">
        <v>92380</v>
      </c>
      <c r="H4103" s="401" t="s">
        <v>10616</v>
      </c>
      <c r="I4103" s="401" t="s">
        <v>45</v>
      </c>
      <c r="J4103" s="401" t="s">
        <v>6404</v>
      </c>
      <c r="K4103" s="402" t="n">
        <v>140.06</v>
      </c>
      <c r="L4103" s="401" t="s">
        <v>6405</v>
      </c>
    </row>
    <row r="4104" customFormat="false" ht="13.5" hidden="false" customHeight="false" outlineLevel="0" collapsed="false">
      <c r="A4104" s="401" t="s">
        <v>9883</v>
      </c>
      <c r="B4104" s="401" t="s">
        <v>9884</v>
      </c>
      <c r="C4104" s="401" t="s">
        <v>9222</v>
      </c>
      <c r="D4104" s="401" t="s">
        <v>10147</v>
      </c>
      <c r="E4104" s="402"/>
      <c r="F4104" s="401"/>
      <c r="G4104" s="401" t="n">
        <v>92381</v>
      </c>
      <c r="H4104" s="401" t="s">
        <v>10617</v>
      </c>
      <c r="I4104" s="401" t="s">
        <v>45</v>
      </c>
      <c r="J4104" s="401" t="s">
        <v>6404</v>
      </c>
      <c r="K4104" s="402" t="n">
        <v>52.8</v>
      </c>
      <c r="L4104" s="401" t="s">
        <v>6405</v>
      </c>
    </row>
    <row r="4105" customFormat="false" ht="13.5" hidden="false" customHeight="false" outlineLevel="0" collapsed="false">
      <c r="A4105" s="401" t="s">
        <v>9883</v>
      </c>
      <c r="B4105" s="401" t="s">
        <v>9884</v>
      </c>
      <c r="C4105" s="401" t="s">
        <v>9222</v>
      </c>
      <c r="D4105" s="401" t="s">
        <v>10147</v>
      </c>
      <c r="E4105" s="402"/>
      <c r="F4105" s="401"/>
      <c r="G4105" s="401" t="n">
        <v>92382</v>
      </c>
      <c r="H4105" s="401" t="s">
        <v>10618</v>
      </c>
      <c r="I4105" s="401" t="s">
        <v>45</v>
      </c>
      <c r="J4105" s="401" t="s">
        <v>6404</v>
      </c>
      <c r="K4105" s="402" t="n">
        <v>50.23</v>
      </c>
      <c r="L4105" s="401" t="s">
        <v>6405</v>
      </c>
    </row>
    <row r="4106" customFormat="false" ht="13.5" hidden="false" customHeight="false" outlineLevel="0" collapsed="false">
      <c r="A4106" s="401" t="s">
        <v>9883</v>
      </c>
      <c r="B4106" s="401" t="s">
        <v>9884</v>
      </c>
      <c r="C4106" s="401" t="s">
        <v>9222</v>
      </c>
      <c r="D4106" s="401" t="s">
        <v>10147</v>
      </c>
      <c r="E4106" s="402"/>
      <c r="F4106" s="401"/>
      <c r="G4106" s="401" t="n">
        <v>92383</v>
      </c>
      <c r="H4106" s="401" t="s">
        <v>10619</v>
      </c>
      <c r="I4106" s="401" t="s">
        <v>45</v>
      </c>
      <c r="J4106" s="401" t="s">
        <v>6404</v>
      </c>
      <c r="K4106" s="402" t="n">
        <v>67.63</v>
      </c>
      <c r="L4106" s="401" t="s">
        <v>6405</v>
      </c>
    </row>
    <row r="4107" customFormat="false" ht="13.5" hidden="false" customHeight="false" outlineLevel="0" collapsed="false">
      <c r="A4107" s="401" t="s">
        <v>9883</v>
      </c>
      <c r="B4107" s="401" t="s">
        <v>9884</v>
      </c>
      <c r="C4107" s="401" t="s">
        <v>9222</v>
      </c>
      <c r="D4107" s="401" t="s">
        <v>10147</v>
      </c>
      <c r="E4107" s="402"/>
      <c r="F4107" s="401"/>
      <c r="G4107" s="401" t="n">
        <v>92384</v>
      </c>
      <c r="H4107" s="401" t="s">
        <v>10620</v>
      </c>
      <c r="I4107" s="401" t="s">
        <v>45</v>
      </c>
      <c r="J4107" s="401" t="s">
        <v>6404</v>
      </c>
      <c r="K4107" s="402" t="n">
        <v>62.51</v>
      </c>
      <c r="L4107" s="401" t="s">
        <v>6405</v>
      </c>
    </row>
    <row r="4108" customFormat="false" ht="13.5" hidden="false" customHeight="false" outlineLevel="0" collapsed="false">
      <c r="A4108" s="401" t="s">
        <v>9883</v>
      </c>
      <c r="B4108" s="401" t="s">
        <v>9884</v>
      </c>
      <c r="C4108" s="401" t="s">
        <v>9222</v>
      </c>
      <c r="D4108" s="401" t="s">
        <v>10147</v>
      </c>
      <c r="E4108" s="402"/>
      <c r="F4108" s="401"/>
      <c r="G4108" s="401" t="n">
        <v>92385</v>
      </c>
      <c r="H4108" s="401" t="s">
        <v>10621</v>
      </c>
      <c r="I4108" s="401" t="s">
        <v>45</v>
      </c>
      <c r="J4108" s="401" t="s">
        <v>6404</v>
      </c>
      <c r="K4108" s="402" t="n">
        <v>77.93</v>
      </c>
      <c r="L4108" s="401" t="s">
        <v>6405</v>
      </c>
    </row>
    <row r="4109" customFormat="false" ht="13.5" hidden="false" customHeight="false" outlineLevel="0" collapsed="false">
      <c r="A4109" s="401" t="s">
        <v>9883</v>
      </c>
      <c r="B4109" s="401" t="s">
        <v>9884</v>
      </c>
      <c r="C4109" s="401" t="s">
        <v>9222</v>
      </c>
      <c r="D4109" s="401" t="s">
        <v>10147</v>
      </c>
      <c r="E4109" s="402"/>
      <c r="F4109" s="401"/>
      <c r="G4109" s="401" t="n">
        <v>92386</v>
      </c>
      <c r="H4109" s="401" t="s">
        <v>10622</v>
      </c>
      <c r="I4109" s="401" t="s">
        <v>45</v>
      </c>
      <c r="J4109" s="401" t="s">
        <v>6404</v>
      </c>
      <c r="K4109" s="402" t="n">
        <v>74.4</v>
      </c>
      <c r="L4109" s="401" t="s">
        <v>6405</v>
      </c>
    </row>
    <row r="4110" customFormat="false" ht="13.5" hidden="false" customHeight="false" outlineLevel="0" collapsed="false">
      <c r="A4110" s="401" t="s">
        <v>9883</v>
      </c>
      <c r="B4110" s="401" t="s">
        <v>9884</v>
      </c>
      <c r="C4110" s="401" t="s">
        <v>9222</v>
      </c>
      <c r="D4110" s="401" t="s">
        <v>10147</v>
      </c>
      <c r="E4110" s="402"/>
      <c r="F4110" s="401"/>
      <c r="G4110" s="401" t="n">
        <v>92387</v>
      </c>
      <c r="H4110" s="401" t="s">
        <v>10623</v>
      </c>
      <c r="I4110" s="401" t="s">
        <v>45</v>
      </c>
      <c r="J4110" s="401" t="s">
        <v>6404</v>
      </c>
      <c r="K4110" s="402" t="n">
        <v>99.41</v>
      </c>
      <c r="L4110" s="401" t="s">
        <v>6405</v>
      </c>
    </row>
    <row r="4111" customFormat="false" ht="13.5" hidden="false" customHeight="false" outlineLevel="0" collapsed="false">
      <c r="A4111" s="401" t="s">
        <v>9883</v>
      </c>
      <c r="B4111" s="401" t="s">
        <v>9884</v>
      </c>
      <c r="C4111" s="401" t="s">
        <v>9222</v>
      </c>
      <c r="D4111" s="401" t="s">
        <v>10147</v>
      </c>
      <c r="E4111" s="402"/>
      <c r="F4111" s="401"/>
      <c r="G4111" s="401" t="n">
        <v>92388</v>
      </c>
      <c r="H4111" s="401" t="s">
        <v>10624</v>
      </c>
      <c r="I4111" s="401" t="s">
        <v>45</v>
      </c>
      <c r="J4111" s="401" t="s">
        <v>6404</v>
      </c>
      <c r="K4111" s="402" t="n">
        <v>97.01</v>
      </c>
      <c r="L4111" s="401" t="s">
        <v>6405</v>
      </c>
    </row>
    <row r="4112" customFormat="false" ht="13.5" hidden="false" customHeight="false" outlineLevel="0" collapsed="false">
      <c r="A4112" s="401" t="s">
        <v>9883</v>
      </c>
      <c r="B4112" s="401" t="s">
        <v>9884</v>
      </c>
      <c r="C4112" s="401" t="s">
        <v>9222</v>
      </c>
      <c r="D4112" s="401" t="s">
        <v>10147</v>
      </c>
      <c r="E4112" s="402"/>
      <c r="F4112" s="401"/>
      <c r="G4112" s="401" t="n">
        <v>92389</v>
      </c>
      <c r="H4112" s="401" t="s">
        <v>10625</v>
      </c>
      <c r="I4112" s="401" t="s">
        <v>45</v>
      </c>
      <c r="J4112" s="401" t="s">
        <v>6404</v>
      </c>
      <c r="K4112" s="402" t="n">
        <v>156.95</v>
      </c>
      <c r="L4112" s="401" t="s">
        <v>6405</v>
      </c>
    </row>
    <row r="4113" customFormat="false" ht="13.5" hidden="false" customHeight="false" outlineLevel="0" collapsed="false">
      <c r="A4113" s="401" t="s">
        <v>9883</v>
      </c>
      <c r="B4113" s="401" t="s">
        <v>9884</v>
      </c>
      <c r="C4113" s="401" t="s">
        <v>9222</v>
      </c>
      <c r="D4113" s="401" t="s">
        <v>10147</v>
      </c>
      <c r="E4113" s="402"/>
      <c r="F4113" s="401"/>
      <c r="G4113" s="401" t="n">
        <v>92390</v>
      </c>
      <c r="H4113" s="401" t="s">
        <v>10626</v>
      </c>
      <c r="I4113" s="401" t="s">
        <v>45</v>
      </c>
      <c r="J4113" s="401" t="s">
        <v>6404</v>
      </c>
      <c r="K4113" s="402" t="n">
        <v>146.41</v>
      </c>
      <c r="L4113" s="401" t="s">
        <v>6405</v>
      </c>
    </row>
    <row r="4114" customFormat="false" ht="13.5" hidden="false" customHeight="false" outlineLevel="0" collapsed="false">
      <c r="A4114" s="401" t="s">
        <v>9883</v>
      </c>
      <c r="B4114" s="401" t="s">
        <v>9884</v>
      </c>
      <c r="C4114" s="401" t="s">
        <v>9222</v>
      </c>
      <c r="D4114" s="401" t="s">
        <v>10147</v>
      </c>
      <c r="E4114" s="402"/>
      <c r="F4114" s="401"/>
      <c r="G4114" s="401" t="n">
        <v>92635</v>
      </c>
      <c r="H4114" s="401" t="s">
        <v>10627</v>
      </c>
      <c r="I4114" s="401" t="s">
        <v>45</v>
      </c>
      <c r="J4114" s="401" t="s">
        <v>6404</v>
      </c>
      <c r="K4114" s="402" t="n">
        <v>212.23</v>
      </c>
      <c r="L4114" s="401" t="s">
        <v>6405</v>
      </c>
    </row>
    <row r="4115" customFormat="false" ht="13.5" hidden="false" customHeight="false" outlineLevel="0" collapsed="false">
      <c r="A4115" s="401" t="s">
        <v>9883</v>
      </c>
      <c r="B4115" s="401" t="s">
        <v>9884</v>
      </c>
      <c r="C4115" s="401" t="s">
        <v>9222</v>
      </c>
      <c r="D4115" s="401" t="s">
        <v>10147</v>
      </c>
      <c r="E4115" s="402"/>
      <c r="F4115" s="401"/>
      <c r="G4115" s="401" t="n">
        <v>92636</v>
      </c>
      <c r="H4115" s="401" t="s">
        <v>10628</v>
      </c>
      <c r="I4115" s="401" t="s">
        <v>45</v>
      </c>
      <c r="J4115" s="401" t="s">
        <v>6404</v>
      </c>
      <c r="K4115" s="402" t="n">
        <v>191.91</v>
      </c>
      <c r="L4115" s="401" t="s">
        <v>6405</v>
      </c>
    </row>
    <row r="4116" customFormat="false" ht="13.5" hidden="false" customHeight="false" outlineLevel="0" collapsed="false">
      <c r="A4116" s="401" t="s">
        <v>9883</v>
      </c>
      <c r="B4116" s="401" t="s">
        <v>9884</v>
      </c>
      <c r="C4116" s="401" t="s">
        <v>9222</v>
      </c>
      <c r="D4116" s="401" t="s">
        <v>10147</v>
      </c>
      <c r="E4116" s="402"/>
      <c r="F4116" s="401"/>
      <c r="G4116" s="401" t="n">
        <v>92637</v>
      </c>
      <c r="H4116" s="401" t="s">
        <v>10629</v>
      </c>
      <c r="I4116" s="401" t="s">
        <v>45</v>
      </c>
      <c r="J4116" s="401" t="s">
        <v>6404</v>
      </c>
      <c r="K4116" s="402" t="n">
        <v>67.92</v>
      </c>
      <c r="L4116" s="401" t="s">
        <v>6405</v>
      </c>
    </row>
    <row r="4117" customFormat="false" ht="13.5" hidden="false" customHeight="false" outlineLevel="0" collapsed="false">
      <c r="A4117" s="401" t="s">
        <v>9883</v>
      </c>
      <c r="B4117" s="401" t="s">
        <v>9884</v>
      </c>
      <c r="C4117" s="401" t="s">
        <v>9222</v>
      </c>
      <c r="D4117" s="401" t="s">
        <v>10147</v>
      </c>
      <c r="E4117" s="402"/>
      <c r="F4117" s="401"/>
      <c r="G4117" s="401" t="n">
        <v>92638</v>
      </c>
      <c r="H4117" s="401" t="s">
        <v>10630</v>
      </c>
      <c r="I4117" s="401" t="s">
        <v>45</v>
      </c>
      <c r="J4117" s="401" t="s">
        <v>6404</v>
      </c>
      <c r="K4117" s="402" t="n">
        <v>83.99</v>
      </c>
      <c r="L4117" s="401" t="s">
        <v>6405</v>
      </c>
    </row>
    <row r="4118" customFormat="false" ht="13.5" hidden="false" customHeight="false" outlineLevel="0" collapsed="false">
      <c r="A4118" s="401" t="s">
        <v>9883</v>
      </c>
      <c r="B4118" s="401" t="s">
        <v>9884</v>
      </c>
      <c r="C4118" s="401" t="s">
        <v>9222</v>
      </c>
      <c r="D4118" s="401" t="s">
        <v>10147</v>
      </c>
      <c r="E4118" s="402"/>
      <c r="F4118" s="401"/>
      <c r="G4118" s="401" t="n">
        <v>92639</v>
      </c>
      <c r="H4118" s="401" t="s">
        <v>10631</v>
      </c>
      <c r="I4118" s="401" t="s">
        <v>45</v>
      </c>
      <c r="J4118" s="401" t="s">
        <v>6404</v>
      </c>
      <c r="K4118" s="402" t="n">
        <v>97.84</v>
      </c>
      <c r="L4118" s="401" t="s">
        <v>6405</v>
      </c>
    </row>
    <row r="4119" customFormat="false" ht="13.5" hidden="false" customHeight="false" outlineLevel="0" collapsed="false">
      <c r="A4119" s="401" t="s">
        <v>9883</v>
      </c>
      <c r="B4119" s="401" t="s">
        <v>9884</v>
      </c>
      <c r="C4119" s="401" t="s">
        <v>9222</v>
      </c>
      <c r="D4119" s="401" t="s">
        <v>10147</v>
      </c>
      <c r="E4119" s="402"/>
      <c r="F4119" s="401"/>
      <c r="G4119" s="401" t="n">
        <v>92640</v>
      </c>
      <c r="H4119" s="401" t="s">
        <v>10632</v>
      </c>
      <c r="I4119" s="401" t="s">
        <v>45</v>
      </c>
      <c r="J4119" s="401" t="s">
        <v>6404</v>
      </c>
      <c r="K4119" s="402" t="n">
        <v>129.29</v>
      </c>
      <c r="L4119" s="401" t="s">
        <v>6405</v>
      </c>
    </row>
    <row r="4120" customFormat="false" ht="13.5" hidden="false" customHeight="false" outlineLevel="0" collapsed="false">
      <c r="A4120" s="401" t="s">
        <v>9883</v>
      </c>
      <c r="B4120" s="401" t="s">
        <v>9884</v>
      </c>
      <c r="C4120" s="401" t="s">
        <v>9222</v>
      </c>
      <c r="D4120" s="401" t="s">
        <v>10147</v>
      </c>
      <c r="E4120" s="402"/>
      <c r="F4120" s="401"/>
      <c r="G4120" s="401" t="n">
        <v>92642</v>
      </c>
      <c r="H4120" s="401" t="s">
        <v>10633</v>
      </c>
      <c r="I4120" s="401" t="s">
        <v>45</v>
      </c>
      <c r="J4120" s="401" t="s">
        <v>6404</v>
      </c>
      <c r="K4120" s="402" t="n">
        <v>200.43</v>
      </c>
      <c r="L4120" s="401" t="s">
        <v>6405</v>
      </c>
    </row>
    <row r="4121" customFormat="false" ht="13.5" hidden="false" customHeight="false" outlineLevel="0" collapsed="false">
      <c r="A4121" s="401" t="s">
        <v>9883</v>
      </c>
      <c r="B4121" s="401" t="s">
        <v>9884</v>
      </c>
      <c r="C4121" s="401" t="s">
        <v>9222</v>
      </c>
      <c r="D4121" s="401" t="s">
        <v>10147</v>
      </c>
      <c r="E4121" s="402"/>
      <c r="F4121" s="401"/>
      <c r="G4121" s="401" t="n">
        <v>92644</v>
      </c>
      <c r="H4121" s="401" t="s">
        <v>10634</v>
      </c>
      <c r="I4121" s="401" t="s">
        <v>45</v>
      </c>
      <c r="J4121" s="401" t="s">
        <v>6404</v>
      </c>
      <c r="K4121" s="402" t="n">
        <v>253.92</v>
      </c>
      <c r="L4121" s="401" t="s">
        <v>6405</v>
      </c>
    </row>
    <row r="4122" customFormat="false" ht="13.5" hidden="false" customHeight="false" outlineLevel="0" collapsed="false">
      <c r="A4122" s="401" t="s">
        <v>9883</v>
      </c>
      <c r="B4122" s="401" t="s">
        <v>9884</v>
      </c>
      <c r="C4122" s="401" t="s">
        <v>9222</v>
      </c>
      <c r="D4122" s="401" t="s">
        <v>10147</v>
      </c>
      <c r="E4122" s="402"/>
      <c r="F4122" s="401"/>
      <c r="G4122" s="401" t="n">
        <v>92657</v>
      </c>
      <c r="H4122" s="401" t="s">
        <v>10635</v>
      </c>
      <c r="I4122" s="401" t="s">
        <v>45</v>
      </c>
      <c r="J4122" s="401" t="s">
        <v>6404</v>
      </c>
      <c r="K4122" s="402" t="n">
        <v>26.18</v>
      </c>
      <c r="L4122" s="401" t="s">
        <v>6405</v>
      </c>
    </row>
    <row r="4123" customFormat="false" ht="13.5" hidden="false" customHeight="false" outlineLevel="0" collapsed="false">
      <c r="A4123" s="401" t="s">
        <v>9883</v>
      </c>
      <c r="B4123" s="401" t="s">
        <v>9884</v>
      </c>
      <c r="C4123" s="401" t="s">
        <v>9222</v>
      </c>
      <c r="D4123" s="401" t="s">
        <v>10147</v>
      </c>
      <c r="E4123" s="402"/>
      <c r="F4123" s="401"/>
      <c r="G4123" s="401" t="n">
        <v>92658</v>
      </c>
      <c r="H4123" s="401" t="s">
        <v>10636</v>
      </c>
      <c r="I4123" s="401" t="s">
        <v>45</v>
      </c>
      <c r="J4123" s="401" t="s">
        <v>6404</v>
      </c>
      <c r="K4123" s="402" t="n">
        <v>28.12</v>
      </c>
      <c r="L4123" s="401" t="s">
        <v>6405</v>
      </c>
    </row>
    <row r="4124" customFormat="false" ht="13.5" hidden="false" customHeight="false" outlineLevel="0" collapsed="false">
      <c r="A4124" s="401" t="s">
        <v>9883</v>
      </c>
      <c r="B4124" s="401" t="s">
        <v>9884</v>
      </c>
      <c r="C4124" s="401" t="s">
        <v>9222</v>
      </c>
      <c r="D4124" s="401" t="s">
        <v>10147</v>
      </c>
      <c r="E4124" s="402"/>
      <c r="F4124" s="401"/>
      <c r="G4124" s="401" t="n">
        <v>92659</v>
      </c>
      <c r="H4124" s="401" t="s">
        <v>10637</v>
      </c>
      <c r="I4124" s="401" t="s">
        <v>45</v>
      </c>
      <c r="J4124" s="401" t="s">
        <v>6404</v>
      </c>
      <c r="K4124" s="402" t="n">
        <v>32.8</v>
      </c>
      <c r="L4124" s="401" t="s">
        <v>6405</v>
      </c>
    </row>
    <row r="4125" customFormat="false" ht="13.5" hidden="false" customHeight="false" outlineLevel="0" collapsed="false">
      <c r="A4125" s="401" t="s">
        <v>9883</v>
      </c>
      <c r="B4125" s="401" t="s">
        <v>9884</v>
      </c>
      <c r="C4125" s="401" t="s">
        <v>9222</v>
      </c>
      <c r="D4125" s="401" t="s">
        <v>10147</v>
      </c>
      <c r="E4125" s="402"/>
      <c r="F4125" s="401"/>
      <c r="G4125" s="401" t="n">
        <v>92660</v>
      </c>
      <c r="H4125" s="401" t="s">
        <v>10638</v>
      </c>
      <c r="I4125" s="401" t="s">
        <v>45</v>
      </c>
      <c r="J4125" s="401" t="s">
        <v>6404</v>
      </c>
      <c r="K4125" s="402" t="n">
        <v>34.6</v>
      </c>
      <c r="L4125" s="401" t="s">
        <v>6405</v>
      </c>
    </row>
    <row r="4126" customFormat="false" ht="13.5" hidden="false" customHeight="false" outlineLevel="0" collapsed="false">
      <c r="A4126" s="401" t="s">
        <v>9883</v>
      </c>
      <c r="B4126" s="401" t="s">
        <v>9884</v>
      </c>
      <c r="C4126" s="401" t="s">
        <v>9222</v>
      </c>
      <c r="D4126" s="401" t="s">
        <v>10147</v>
      </c>
      <c r="E4126" s="402"/>
      <c r="F4126" s="401"/>
      <c r="G4126" s="401" t="n">
        <v>92661</v>
      </c>
      <c r="H4126" s="401" t="s">
        <v>10639</v>
      </c>
      <c r="I4126" s="401" t="s">
        <v>45</v>
      </c>
      <c r="J4126" s="401" t="s">
        <v>6404</v>
      </c>
      <c r="K4126" s="402" t="n">
        <v>39.6</v>
      </c>
      <c r="L4126" s="401" t="s">
        <v>6405</v>
      </c>
    </row>
    <row r="4127" customFormat="false" ht="13.5" hidden="false" customHeight="false" outlineLevel="0" collapsed="false">
      <c r="A4127" s="401" t="s">
        <v>9883</v>
      </c>
      <c r="B4127" s="401" t="s">
        <v>9884</v>
      </c>
      <c r="C4127" s="401" t="s">
        <v>9222</v>
      </c>
      <c r="D4127" s="401" t="s">
        <v>10147</v>
      </c>
      <c r="E4127" s="402"/>
      <c r="F4127" s="401"/>
      <c r="G4127" s="401" t="n">
        <v>92662</v>
      </c>
      <c r="H4127" s="401" t="s">
        <v>10640</v>
      </c>
      <c r="I4127" s="401" t="s">
        <v>45</v>
      </c>
      <c r="J4127" s="401" t="s">
        <v>6404</v>
      </c>
      <c r="K4127" s="402" t="n">
        <v>39.95</v>
      </c>
      <c r="L4127" s="401" t="s">
        <v>6405</v>
      </c>
    </row>
    <row r="4128" customFormat="false" ht="13.5" hidden="false" customHeight="false" outlineLevel="0" collapsed="false">
      <c r="A4128" s="401" t="s">
        <v>9883</v>
      </c>
      <c r="B4128" s="401" t="s">
        <v>9884</v>
      </c>
      <c r="C4128" s="401" t="s">
        <v>9222</v>
      </c>
      <c r="D4128" s="401" t="s">
        <v>10147</v>
      </c>
      <c r="E4128" s="402"/>
      <c r="F4128" s="401"/>
      <c r="G4128" s="401" t="n">
        <v>92663</v>
      </c>
      <c r="H4128" s="401" t="s">
        <v>10641</v>
      </c>
      <c r="I4128" s="401" t="s">
        <v>45</v>
      </c>
      <c r="J4128" s="401" t="s">
        <v>6404</v>
      </c>
      <c r="K4128" s="402" t="n">
        <v>54</v>
      </c>
      <c r="L4128" s="401" t="s">
        <v>6405</v>
      </c>
    </row>
    <row r="4129" customFormat="false" ht="13.5" hidden="false" customHeight="false" outlineLevel="0" collapsed="false">
      <c r="A4129" s="401" t="s">
        <v>9883</v>
      </c>
      <c r="B4129" s="401" t="s">
        <v>9884</v>
      </c>
      <c r="C4129" s="401" t="s">
        <v>9222</v>
      </c>
      <c r="D4129" s="401" t="s">
        <v>10147</v>
      </c>
      <c r="E4129" s="402"/>
      <c r="F4129" s="401"/>
      <c r="G4129" s="401" t="n">
        <v>92664</v>
      </c>
      <c r="H4129" s="401" t="s">
        <v>10642</v>
      </c>
      <c r="I4129" s="401" t="s">
        <v>45</v>
      </c>
      <c r="J4129" s="401" t="s">
        <v>6404</v>
      </c>
      <c r="K4129" s="402" t="n">
        <v>53.97</v>
      </c>
      <c r="L4129" s="401" t="s">
        <v>6405</v>
      </c>
    </row>
    <row r="4130" customFormat="false" ht="13.5" hidden="false" customHeight="false" outlineLevel="0" collapsed="false">
      <c r="A4130" s="401" t="s">
        <v>9883</v>
      </c>
      <c r="B4130" s="401" t="s">
        <v>9884</v>
      </c>
      <c r="C4130" s="401" t="s">
        <v>9222</v>
      </c>
      <c r="D4130" s="401" t="s">
        <v>10147</v>
      </c>
      <c r="E4130" s="402"/>
      <c r="F4130" s="401"/>
      <c r="G4130" s="401" t="n">
        <v>92665</v>
      </c>
      <c r="H4130" s="401" t="s">
        <v>10643</v>
      </c>
      <c r="I4130" s="401" t="s">
        <v>45</v>
      </c>
      <c r="J4130" s="401" t="s">
        <v>6404</v>
      </c>
      <c r="K4130" s="402" t="n">
        <v>75.35</v>
      </c>
      <c r="L4130" s="401" t="s">
        <v>6405</v>
      </c>
    </row>
    <row r="4131" customFormat="false" ht="13.5" hidden="false" customHeight="false" outlineLevel="0" collapsed="false">
      <c r="A4131" s="401" t="s">
        <v>9883</v>
      </c>
      <c r="B4131" s="401" t="s">
        <v>9884</v>
      </c>
      <c r="C4131" s="401" t="s">
        <v>9222</v>
      </c>
      <c r="D4131" s="401" t="s">
        <v>10147</v>
      </c>
      <c r="E4131" s="402"/>
      <c r="F4131" s="401"/>
      <c r="G4131" s="401" t="n">
        <v>92666</v>
      </c>
      <c r="H4131" s="401" t="s">
        <v>10644</v>
      </c>
      <c r="I4131" s="401" t="s">
        <v>45</v>
      </c>
      <c r="J4131" s="401" t="s">
        <v>6404</v>
      </c>
      <c r="K4131" s="402" t="n">
        <v>86.13</v>
      </c>
      <c r="L4131" s="401" t="s">
        <v>6405</v>
      </c>
    </row>
    <row r="4132" customFormat="false" ht="13.5" hidden="false" customHeight="false" outlineLevel="0" collapsed="false">
      <c r="A4132" s="401" t="s">
        <v>9883</v>
      </c>
      <c r="B4132" s="401" t="s">
        <v>9884</v>
      </c>
      <c r="C4132" s="401" t="s">
        <v>9222</v>
      </c>
      <c r="D4132" s="401" t="s">
        <v>10147</v>
      </c>
      <c r="E4132" s="402"/>
      <c r="F4132" s="401"/>
      <c r="G4132" s="401" t="n">
        <v>92667</v>
      </c>
      <c r="H4132" s="401" t="s">
        <v>10645</v>
      </c>
      <c r="I4132" s="401" t="s">
        <v>45</v>
      </c>
      <c r="J4132" s="401" t="s">
        <v>6404</v>
      </c>
      <c r="K4132" s="402" t="n">
        <v>112.51</v>
      </c>
      <c r="L4132" s="401" t="s">
        <v>6405</v>
      </c>
    </row>
    <row r="4133" customFormat="false" ht="13.5" hidden="false" customHeight="false" outlineLevel="0" collapsed="false">
      <c r="A4133" s="401" t="s">
        <v>9883</v>
      </c>
      <c r="B4133" s="401" t="s">
        <v>9884</v>
      </c>
      <c r="C4133" s="401" t="s">
        <v>9222</v>
      </c>
      <c r="D4133" s="401" t="s">
        <v>10147</v>
      </c>
      <c r="E4133" s="402"/>
      <c r="F4133" s="401"/>
      <c r="G4133" s="401" t="n">
        <v>92668</v>
      </c>
      <c r="H4133" s="401" t="s">
        <v>10646</v>
      </c>
      <c r="I4133" s="401" t="s">
        <v>45</v>
      </c>
      <c r="J4133" s="401" t="s">
        <v>6404</v>
      </c>
      <c r="K4133" s="402" t="n">
        <v>122.1</v>
      </c>
      <c r="L4133" s="401" t="s">
        <v>6405</v>
      </c>
    </row>
    <row r="4134" customFormat="false" ht="13.5" hidden="false" customHeight="false" outlineLevel="0" collapsed="false">
      <c r="A4134" s="401" t="s">
        <v>9883</v>
      </c>
      <c r="B4134" s="401" t="s">
        <v>9884</v>
      </c>
      <c r="C4134" s="401" t="s">
        <v>9222</v>
      </c>
      <c r="D4134" s="401" t="s">
        <v>10147</v>
      </c>
      <c r="E4134" s="402"/>
      <c r="F4134" s="401"/>
      <c r="G4134" s="401" t="n">
        <v>92669</v>
      </c>
      <c r="H4134" s="401" t="s">
        <v>10647</v>
      </c>
      <c r="I4134" s="401" t="s">
        <v>45</v>
      </c>
      <c r="J4134" s="401" t="s">
        <v>6404</v>
      </c>
      <c r="K4134" s="402" t="n">
        <v>39.82</v>
      </c>
      <c r="L4134" s="401" t="s">
        <v>6405</v>
      </c>
    </row>
    <row r="4135" customFormat="false" ht="13.5" hidden="false" customHeight="false" outlineLevel="0" collapsed="false">
      <c r="A4135" s="401" t="s">
        <v>9883</v>
      </c>
      <c r="B4135" s="401" t="s">
        <v>9884</v>
      </c>
      <c r="C4135" s="401" t="s">
        <v>9222</v>
      </c>
      <c r="D4135" s="401" t="s">
        <v>10147</v>
      </c>
      <c r="E4135" s="402"/>
      <c r="F4135" s="401"/>
      <c r="G4135" s="401" t="n">
        <v>92670</v>
      </c>
      <c r="H4135" s="401" t="s">
        <v>10648</v>
      </c>
      <c r="I4135" s="401" t="s">
        <v>45</v>
      </c>
      <c r="J4135" s="401" t="s">
        <v>6404</v>
      </c>
      <c r="K4135" s="402" t="n">
        <v>37.25</v>
      </c>
      <c r="L4135" s="401" t="s">
        <v>6405</v>
      </c>
    </row>
    <row r="4136" customFormat="false" ht="13.5" hidden="false" customHeight="false" outlineLevel="0" collapsed="false">
      <c r="A4136" s="401" t="s">
        <v>9883</v>
      </c>
      <c r="B4136" s="401" t="s">
        <v>9884</v>
      </c>
      <c r="C4136" s="401" t="s">
        <v>9222</v>
      </c>
      <c r="D4136" s="401" t="s">
        <v>10147</v>
      </c>
      <c r="E4136" s="402"/>
      <c r="F4136" s="401"/>
      <c r="G4136" s="401" t="n">
        <v>92671</v>
      </c>
      <c r="H4136" s="401" t="s">
        <v>10649</v>
      </c>
      <c r="I4136" s="401" t="s">
        <v>45</v>
      </c>
      <c r="J4136" s="401" t="s">
        <v>6404</v>
      </c>
      <c r="K4136" s="402" t="n">
        <v>52.93</v>
      </c>
      <c r="L4136" s="401" t="s">
        <v>6405</v>
      </c>
    </row>
    <row r="4137" customFormat="false" ht="13.5" hidden="false" customHeight="false" outlineLevel="0" collapsed="false">
      <c r="A4137" s="401" t="s">
        <v>9883</v>
      </c>
      <c r="B4137" s="401" t="s">
        <v>9884</v>
      </c>
      <c r="C4137" s="401" t="s">
        <v>9222</v>
      </c>
      <c r="D4137" s="401" t="s">
        <v>10147</v>
      </c>
      <c r="E4137" s="402"/>
      <c r="F4137" s="401"/>
      <c r="G4137" s="401" t="n">
        <v>92672</v>
      </c>
      <c r="H4137" s="401" t="s">
        <v>10650</v>
      </c>
      <c r="I4137" s="401" t="s">
        <v>45</v>
      </c>
      <c r="J4137" s="401" t="s">
        <v>6404</v>
      </c>
      <c r="K4137" s="402" t="n">
        <v>47.81</v>
      </c>
      <c r="L4137" s="401" t="s">
        <v>6405</v>
      </c>
    </row>
    <row r="4138" customFormat="false" ht="13.5" hidden="false" customHeight="false" outlineLevel="0" collapsed="false">
      <c r="A4138" s="401" t="s">
        <v>9883</v>
      </c>
      <c r="B4138" s="401" t="s">
        <v>9884</v>
      </c>
      <c r="C4138" s="401" t="s">
        <v>9222</v>
      </c>
      <c r="D4138" s="401" t="s">
        <v>10147</v>
      </c>
      <c r="E4138" s="402"/>
      <c r="F4138" s="401"/>
      <c r="G4138" s="401" t="n">
        <v>92673</v>
      </c>
      <c r="H4138" s="401" t="s">
        <v>10651</v>
      </c>
      <c r="I4138" s="401" t="s">
        <v>45</v>
      </c>
      <c r="J4138" s="401" t="s">
        <v>6404</v>
      </c>
      <c r="K4138" s="402" t="n">
        <v>61.17</v>
      </c>
      <c r="L4138" s="401" t="s">
        <v>6405</v>
      </c>
    </row>
    <row r="4139" customFormat="false" ht="13.5" hidden="false" customHeight="false" outlineLevel="0" collapsed="false">
      <c r="A4139" s="401" t="s">
        <v>9883</v>
      </c>
      <c r="B4139" s="401" t="s">
        <v>9884</v>
      </c>
      <c r="C4139" s="401" t="s">
        <v>9222</v>
      </c>
      <c r="D4139" s="401" t="s">
        <v>10147</v>
      </c>
      <c r="E4139" s="402"/>
      <c r="F4139" s="401"/>
      <c r="G4139" s="401" t="n">
        <v>92674</v>
      </c>
      <c r="H4139" s="401" t="s">
        <v>10652</v>
      </c>
      <c r="I4139" s="401" t="s">
        <v>45</v>
      </c>
      <c r="J4139" s="401" t="s">
        <v>6404</v>
      </c>
      <c r="K4139" s="402" t="n">
        <v>57.64</v>
      </c>
      <c r="L4139" s="401" t="s">
        <v>6405</v>
      </c>
    </row>
    <row r="4140" customFormat="false" ht="13.5" hidden="false" customHeight="false" outlineLevel="0" collapsed="false">
      <c r="A4140" s="401" t="s">
        <v>9883</v>
      </c>
      <c r="B4140" s="401" t="s">
        <v>9884</v>
      </c>
      <c r="C4140" s="401" t="s">
        <v>9222</v>
      </c>
      <c r="D4140" s="401" t="s">
        <v>10147</v>
      </c>
      <c r="E4140" s="402"/>
      <c r="F4140" s="401"/>
      <c r="G4140" s="401" t="n">
        <v>92675</v>
      </c>
      <c r="H4140" s="401" t="s">
        <v>10653</v>
      </c>
      <c r="I4140" s="401" t="s">
        <v>45</v>
      </c>
      <c r="J4140" s="401" t="s">
        <v>6404</v>
      </c>
      <c r="K4140" s="402" t="n">
        <v>80.13</v>
      </c>
      <c r="L4140" s="401" t="s">
        <v>6405</v>
      </c>
    </row>
    <row r="4141" customFormat="false" ht="13.5" hidden="false" customHeight="false" outlineLevel="0" collapsed="false">
      <c r="A4141" s="401" t="s">
        <v>9883</v>
      </c>
      <c r="B4141" s="401" t="s">
        <v>9884</v>
      </c>
      <c r="C4141" s="401" t="s">
        <v>9222</v>
      </c>
      <c r="D4141" s="401" t="s">
        <v>10147</v>
      </c>
      <c r="E4141" s="402"/>
      <c r="F4141" s="401"/>
      <c r="G4141" s="401" t="n">
        <v>92676</v>
      </c>
      <c r="H4141" s="401" t="s">
        <v>10654</v>
      </c>
      <c r="I4141" s="401" t="s">
        <v>45</v>
      </c>
      <c r="J4141" s="401" t="s">
        <v>6404</v>
      </c>
      <c r="K4141" s="402" t="n">
        <v>77.73</v>
      </c>
      <c r="L4141" s="401" t="s">
        <v>6405</v>
      </c>
    </row>
    <row r="4142" customFormat="false" ht="13.5" hidden="false" customHeight="false" outlineLevel="0" collapsed="false">
      <c r="A4142" s="401" t="s">
        <v>9883</v>
      </c>
      <c r="B4142" s="401" t="s">
        <v>9884</v>
      </c>
      <c r="C4142" s="401" t="s">
        <v>9222</v>
      </c>
      <c r="D4142" s="401" t="s">
        <v>10147</v>
      </c>
      <c r="E4142" s="402"/>
      <c r="F4142" s="401"/>
      <c r="G4142" s="401" t="n">
        <v>92677</v>
      </c>
      <c r="H4142" s="401" t="s">
        <v>10655</v>
      </c>
      <c r="I4142" s="401" t="s">
        <v>45</v>
      </c>
      <c r="J4142" s="401" t="s">
        <v>6404</v>
      </c>
      <c r="K4142" s="402" t="n">
        <v>133.82</v>
      </c>
      <c r="L4142" s="401" t="s">
        <v>6405</v>
      </c>
    </row>
    <row r="4143" customFormat="false" ht="13.5" hidden="false" customHeight="false" outlineLevel="0" collapsed="false">
      <c r="A4143" s="401" t="s">
        <v>9883</v>
      </c>
      <c r="B4143" s="401" t="s">
        <v>9884</v>
      </c>
      <c r="C4143" s="401" t="s">
        <v>9222</v>
      </c>
      <c r="D4143" s="401" t="s">
        <v>10147</v>
      </c>
      <c r="E4143" s="402"/>
      <c r="F4143" s="401"/>
      <c r="G4143" s="401" t="n">
        <v>92678</v>
      </c>
      <c r="H4143" s="401" t="s">
        <v>10656</v>
      </c>
      <c r="I4143" s="401" t="s">
        <v>45</v>
      </c>
      <c r="J4143" s="401" t="s">
        <v>6404</v>
      </c>
      <c r="K4143" s="402" t="n">
        <v>123.28</v>
      </c>
      <c r="L4143" s="401" t="s">
        <v>6405</v>
      </c>
    </row>
    <row r="4144" customFormat="false" ht="13.5" hidden="false" customHeight="false" outlineLevel="0" collapsed="false">
      <c r="A4144" s="401" t="s">
        <v>9883</v>
      </c>
      <c r="B4144" s="401" t="s">
        <v>9884</v>
      </c>
      <c r="C4144" s="401" t="s">
        <v>9222</v>
      </c>
      <c r="D4144" s="401" t="s">
        <v>10147</v>
      </c>
      <c r="E4144" s="402"/>
      <c r="F4144" s="401"/>
      <c r="G4144" s="401" t="n">
        <v>92679</v>
      </c>
      <c r="H4144" s="401" t="s">
        <v>10657</v>
      </c>
      <c r="I4144" s="401" t="s">
        <v>45</v>
      </c>
      <c r="J4144" s="401" t="s">
        <v>6404</v>
      </c>
      <c r="K4144" s="402" t="n">
        <v>185.32</v>
      </c>
      <c r="L4144" s="401" t="s">
        <v>6405</v>
      </c>
    </row>
    <row r="4145" customFormat="false" ht="13.5" hidden="false" customHeight="false" outlineLevel="0" collapsed="false">
      <c r="A4145" s="401" t="s">
        <v>9883</v>
      </c>
      <c r="B4145" s="401" t="s">
        <v>9884</v>
      </c>
      <c r="C4145" s="401" t="s">
        <v>9222</v>
      </c>
      <c r="D4145" s="401" t="s">
        <v>10147</v>
      </c>
      <c r="E4145" s="402"/>
      <c r="F4145" s="401"/>
      <c r="G4145" s="401" t="n">
        <v>92680</v>
      </c>
      <c r="H4145" s="401" t="s">
        <v>10658</v>
      </c>
      <c r="I4145" s="401" t="s">
        <v>45</v>
      </c>
      <c r="J4145" s="401" t="s">
        <v>6404</v>
      </c>
      <c r="K4145" s="402" t="n">
        <v>165</v>
      </c>
      <c r="L4145" s="401" t="s">
        <v>6405</v>
      </c>
    </row>
    <row r="4146" customFormat="false" ht="13.5" hidden="false" customHeight="false" outlineLevel="0" collapsed="false">
      <c r="A4146" s="401" t="s">
        <v>9883</v>
      </c>
      <c r="B4146" s="401" t="s">
        <v>9884</v>
      </c>
      <c r="C4146" s="401" t="s">
        <v>9222</v>
      </c>
      <c r="D4146" s="401" t="s">
        <v>10147</v>
      </c>
      <c r="E4146" s="402"/>
      <c r="F4146" s="401"/>
      <c r="G4146" s="401" t="n">
        <v>92681</v>
      </c>
      <c r="H4146" s="401" t="s">
        <v>10659</v>
      </c>
      <c r="I4146" s="401" t="s">
        <v>45</v>
      </c>
      <c r="J4146" s="401" t="s">
        <v>6404</v>
      </c>
      <c r="K4146" s="402" t="n">
        <v>50.62</v>
      </c>
      <c r="L4146" s="401" t="s">
        <v>6405</v>
      </c>
    </row>
    <row r="4147" customFormat="false" ht="13.5" hidden="false" customHeight="false" outlineLevel="0" collapsed="false">
      <c r="A4147" s="401" t="s">
        <v>9883</v>
      </c>
      <c r="B4147" s="401" t="s">
        <v>9884</v>
      </c>
      <c r="C4147" s="401" t="s">
        <v>9222</v>
      </c>
      <c r="D4147" s="401" t="s">
        <v>10147</v>
      </c>
      <c r="E4147" s="402"/>
      <c r="F4147" s="401"/>
      <c r="G4147" s="401" t="n">
        <v>92682</v>
      </c>
      <c r="H4147" s="401" t="s">
        <v>10660</v>
      </c>
      <c r="I4147" s="401" t="s">
        <v>45</v>
      </c>
      <c r="J4147" s="401" t="s">
        <v>6404</v>
      </c>
      <c r="K4147" s="402" t="n">
        <v>64.31</v>
      </c>
      <c r="L4147" s="401" t="s">
        <v>6405</v>
      </c>
    </row>
    <row r="4148" customFormat="false" ht="13.5" hidden="false" customHeight="false" outlineLevel="0" collapsed="false">
      <c r="A4148" s="401" t="s">
        <v>9883</v>
      </c>
      <c r="B4148" s="401" t="s">
        <v>9884</v>
      </c>
      <c r="C4148" s="401" t="s">
        <v>9222</v>
      </c>
      <c r="D4148" s="401" t="s">
        <v>10147</v>
      </c>
      <c r="E4148" s="402"/>
      <c r="F4148" s="401"/>
      <c r="G4148" s="401" t="n">
        <v>92683</v>
      </c>
      <c r="H4148" s="401" t="s">
        <v>10661</v>
      </c>
      <c r="I4148" s="401" t="s">
        <v>45</v>
      </c>
      <c r="J4148" s="401" t="s">
        <v>6404</v>
      </c>
      <c r="K4148" s="402" t="n">
        <v>75.5</v>
      </c>
      <c r="L4148" s="401" t="s">
        <v>6405</v>
      </c>
    </row>
    <row r="4149" customFormat="false" ht="13.5" hidden="false" customHeight="false" outlineLevel="0" collapsed="false">
      <c r="A4149" s="401" t="s">
        <v>9883</v>
      </c>
      <c r="B4149" s="401" t="s">
        <v>9884</v>
      </c>
      <c r="C4149" s="401" t="s">
        <v>9222</v>
      </c>
      <c r="D4149" s="401" t="s">
        <v>10147</v>
      </c>
      <c r="E4149" s="402"/>
      <c r="F4149" s="401"/>
      <c r="G4149" s="401" t="n">
        <v>92684</v>
      </c>
      <c r="H4149" s="401" t="s">
        <v>10662</v>
      </c>
      <c r="I4149" s="401" t="s">
        <v>45</v>
      </c>
      <c r="J4149" s="401" t="s">
        <v>6404</v>
      </c>
      <c r="K4149" s="402" t="n">
        <v>103.57</v>
      </c>
      <c r="L4149" s="401" t="s">
        <v>6405</v>
      </c>
    </row>
    <row r="4150" customFormat="false" ht="13.5" hidden="false" customHeight="false" outlineLevel="0" collapsed="false">
      <c r="A4150" s="401" t="s">
        <v>9883</v>
      </c>
      <c r="B4150" s="401" t="s">
        <v>9884</v>
      </c>
      <c r="C4150" s="401" t="s">
        <v>9222</v>
      </c>
      <c r="D4150" s="401" t="s">
        <v>10147</v>
      </c>
      <c r="E4150" s="402"/>
      <c r="F4150" s="401"/>
      <c r="G4150" s="401" t="n">
        <v>92685</v>
      </c>
      <c r="H4150" s="401" t="s">
        <v>10663</v>
      </c>
      <c r="I4150" s="401" t="s">
        <v>45</v>
      </c>
      <c r="J4150" s="401" t="s">
        <v>6404</v>
      </c>
      <c r="K4150" s="402" t="n">
        <v>169.64</v>
      </c>
      <c r="L4150" s="401" t="s">
        <v>6405</v>
      </c>
    </row>
    <row r="4151" customFormat="false" ht="13.5" hidden="false" customHeight="false" outlineLevel="0" collapsed="false">
      <c r="A4151" s="401" t="s">
        <v>9883</v>
      </c>
      <c r="B4151" s="401" t="s">
        <v>9884</v>
      </c>
      <c r="C4151" s="401" t="s">
        <v>9222</v>
      </c>
      <c r="D4151" s="401" t="s">
        <v>10147</v>
      </c>
      <c r="E4151" s="402"/>
      <c r="F4151" s="401"/>
      <c r="G4151" s="401" t="n">
        <v>92686</v>
      </c>
      <c r="H4151" s="401" t="s">
        <v>10664</v>
      </c>
      <c r="I4151" s="401" t="s">
        <v>45</v>
      </c>
      <c r="J4151" s="401" t="s">
        <v>6404</v>
      </c>
      <c r="K4151" s="402" t="n">
        <v>218.01</v>
      </c>
      <c r="L4151" s="401" t="s">
        <v>6405</v>
      </c>
    </row>
    <row r="4152" customFormat="false" ht="13.5" hidden="false" customHeight="false" outlineLevel="0" collapsed="false">
      <c r="A4152" s="401" t="s">
        <v>9883</v>
      </c>
      <c r="B4152" s="401" t="s">
        <v>9884</v>
      </c>
      <c r="C4152" s="401" t="s">
        <v>9222</v>
      </c>
      <c r="D4152" s="401" t="s">
        <v>10147</v>
      </c>
      <c r="E4152" s="402"/>
      <c r="F4152" s="401"/>
      <c r="G4152" s="401" t="n">
        <v>92692</v>
      </c>
      <c r="H4152" s="401" t="s">
        <v>10665</v>
      </c>
      <c r="I4152" s="401" t="s">
        <v>45</v>
      </c>
      <c r="J4152" s="401" t="s">
        <v>6404</v>
      </c>
      <c r="K4152" s="402" t="n">
        <v>14.01</v>
      </c>
      <c r="L4152" s="401" t="s">
        <v>6405</v>
      </c>
    </row>
    <row r="4153" customFormat="false" ht="13.5" hidden="false" customHeight="false" outlineLevel="0" collapsed="false">
      <c r="A4153" s="401" t="s">
        <v>9883</v>
      </c>
      <c r="B4153" s="401" t="s">
        <v>9884</v>
      </c>
      <c r="C4153" s="401" t="s">
        <v>9222</v>
      </c>
      <c r="D4153" s="401" t="s">
        <v>10147</v>
      </c>
      <c r="E4153" s="402"/>
      <c r="F4153" s="401"/>
      <c r="G4153" s="401" t="n">
        <v>92693</v>
      </c>
      <c r="H4153" s="401" t="s">
        <v>10666</v>
      </c>
      <c r="I4153" s="401" t="s">
        <v>45</v>
      </c>
      <c r="J4153" s="401" t="s">
        <v>6404</v>
      </c>
      <c r="K4153" s="402" t="n">
        <v>14.44</v>
      </c>
      <c r="L4153" s="401" t="s">
        <v>6405</v>
      </c>
    </row>
    <row r="4154" customFormat="false" ht="13.5" hidden="false" customHeight="false" outlineLevel="0" collapsed="false">
      <c r="A4154" s="401" t="s">
        <v>9883</v>
      </c>
      <c r="B4154" s="401" t="s">
        <v>9884</v>
      </c>
      <c r="C4154" s="401" t="s">
        <v>9222</v>
      </c>
      <c r="D4154" s="401" t="s">
        <v>10147</v>
      </c>
      <c r="E4154" s="402"/>
      <c r="F4154" s="401"/>
      <c r="G4154" s="401" t="n">
        <v>92694</v>
      </c>
      <c r="H4154" s="401" t="s">
        <v>10667</v>
      </c>
      <c r="I4154" s="401" t="s">
        <v>45</v>
      </c>
      <c r="J4154" s="401" t="s">
        <v>6404</v>
      </c>
      <c r="K4154" s="402" t="n">
        <v>22.05</v>
      </c>
      <c r="L4154" s="401" t="s">
        <v>6405</v>
      </c>
    </row>
    <row r="4155" customFormat="false" ht="13.5" hidden="false" customHeight="false" outlineLevel="0" collapsed="false">
      <c r="A4155" s="401" t="s">
        <v>9883</v>
      </c>
      <c r="B4155" s="401" t="s">
        <v>9884</v>
      </c>
      <c r="C4155" s="401" t="s">
        <v>9222</v>
      </c>
      <c r="D4155" s="401" t="s">
        <v>10147</v>
      </c>
      <c r="E4155" s="402"/>
      <c r="F4155" s="401"/>
      <c r="G4155" s="401" t="n">
        <v>92695</v>
      </c>
      <c r="H4155" s="401" t="s">
        <v>10668</v>
      </c>
      <c r="I4155" s="401" t="s">
        <v>45</v>
      </c>
      <c r="J4155" s="401" t="s">
        <v>6404</v>
      </c>
      <c r="K4155" s="402" t="n">
        <v>22.48</v>
      </c>
      <c r="L4155" s="401" t="s">
        <v>6405</v>
      </c>
    </row>
    <row r="4156" customFormat="false" ht="13.5" hidden="false" customHeight="false" outlineLevel="0" collapsed="false">
      <c r="A4156" s="401" t="s">
        <v>9883</v>
      </c>
      <c r="B4156" s="401" t="s">
        <v>9884</v>
      </c>
      <c r="C4156" s="401" t="s">
        <v>9222</v>
      </c>
      <c r="D4156" s="401" t="s">
        <v>10147</v>
      </c>
      <c r="E4156" s="402"/>
      <c r="F4156" s="401"/>
      <c r="G4156" s="401" t="n">
        <v>92696</v>
      </c>
      <c r="H4156" s="401" t="s">
        <v>10669</v>
      </c>
      <c r="I4156" s="401" t="s">
        <v>45</v>
      </c>
      <c r="J4156" s="401" t="s">
        <v>6404</v>
      </c>
      <c r="K4156" s="402" t="n">
        <v>34.44</v>
      </c>
      <c r="L4156" s="401" t="s">
        <v>6405</v>
      </c>
    </row>
    <row r="4157" customFormat="false" ht="13.5" hidden="false" customHeight="false" outlineLevel="0" collapsed="false">
      <c r="A4157" s="401" t="s">
        <v>9883</v>
      </c>
      <c r="B4157" s="401" t="s">
        <v>9884</v>
      </c>
      <c r="C4157" s="401" t="s">
        <v>9222</v>
      </c>
      <c r="D4157" s="401" t="s">
        <v>10147</v>
      </c>
      <c r="E4157" s="402"/>
      <c r="F4157" s="401"/>
      <c r="G4157" s="401" t="n">
        <v>92697</v>
      </c>
      <c r="H4157" s="401" t="s">
        <v>10670</v>
      </c>
      <c r="I4157" s="401" t="s">
        <v>45</v>
      </c>
      <c r="J4157" s="401" t="s">
        <v>6404</v>
      </c>
      <c r="K4157" s="402" t="n">
        <v>36.38</v>
      </c>
      <c r="L4157" s="401" t="s">
        <v>6405</v>
      </c>
    </row>
    <row r="4158" customFormat="false" ht="13.5" hidden="false" customHeight="false" outlineLevel="0" collapsed="false">
      <c r="A4158" s="401" t="s">
        <v>9883</v>
      </c>
      <c r="B4158" s="401" t="s">
        <v>9884</v>
      </c>
      <c r="C4158" s="401" t="s">
        <v>9222</v>
      </c>
      <c r="D4158" s="401" t="s">
        <v>10147</v>
      </c>
      <c r="E4158" s="402"/>
      <c r="F4158" s="401"/>
      <c r="G4158" s="401" t="n">
        <v>92698</v>
      </c>
      <c r="H4158" s="401" t="s">
        <v>10671</v>
      </c>
      <c r="I4158" s="401" t="s">
        <v>45</v>
      </c>
      <c r="J4158" s="401" t="s">
        <v>6404</v>
      </c>
      <c r="K4158" s="402" t="n">
        <v>20.69</v>
      </c>
      <c r="L4158" s="401" t="s">
        <v>6405</v>
      </c>
    </row>
    <row r="4159" customFormat="false" ht="13.5" hidden="false" customHeight="false" outlineLevel="0" collapsed="false">
      <c r="A4159" s="401" t="s">
        <v>9883</v>
      </c>
      <c r="B4159" s="401" t="s">
        <v>9884</v>
      </c>
      <c r="C4159" s="401" t="s">
        <v>9222</v>
      </c>
      <c r="D4159" s="401" t="s">
        <v>10147</v>
      </c>
      <c r="E4159" s="402"/>
      <c r="F4159" s="401"/>
      <c r="G4159" s="401" t="n">
        <v>92699</v>
      </c>
      <c r="H4159" s="401" t="s">
        <v>10672</v>
      </c>
      <c r="I4159" s="401" t="s">
        <v>45</v>
      </c>
      <c r="J4159" s="401" t="s">
        <v>6404</v>
      </c>
      <c r="K4159" s="402" t="n">
        <v>19.29</v>
      </c>
      <c r="L4159" s="401" t="s">
        <v>6405</v>
      </c>
    </row>
    <row r="4160" customFormat="false" ht="13.5" hidden="false" customHeight="false" outlineLevel="0" collapsed="false">
      <c r="A4160" s="401" t="s">
        <v>9883</v>
      </c>
      <c r="B4160" s="401" t="s">
        <v>9884</v>
      </c>
      <c r="C4160" s="401" t="s">
        <v>9222</v>
      </c>
      <c r="D4160" s="401" t="s">
        <v>10147</v>
      </c>
      <c r="E4160" s="402"/>
      <c r="F4160" s="401"/>
      <c r="G4160" s="401" t="n">
        <v>92700</v>
      </c>
      <c r="H4160" s="401" t="s">
        <v>10673</v>
      </c>
      <c r="I4160" s="401" t="s">
        <v>45</v>
      </c>
      <c r="J4160" s="401" t="s">
        <v>6404</v>
      </c>
      <c r="K4160" s="402" t="n">
        <v>33.57</v>
      </c>
      <c r="L4160" s="401" t="s">
        <v>6405</v>
      </c>
    </row>
    <row r="4161" customFormat="false" ht="13.5" hidden="false" customHeight="false" outlineLevel="0" collapsed="false">
      <c r="A4161" s="401" t="s">
        <v>9883</v>
      </c>
      <c r="B4161" s="401" t="s">
        <v>9884</v>
      </c>
      <c r="C4161" s="401" t="s">
        <v>9222</v>
      </c>
      <c r="D4161" s="401" t="s">
        <v>10147</v>
      </c>
      <c r="E4161" s="402"/>
      <c r="F4161" s="401"/>
      <c r="G4161" s="401" t="n">
        <v>92701</v>
      </c>
      <c r="H4161" s="401" t="s">
        <v>10674</v>
      </c>
      <c r="I4161" s="401" t="s">
        <v>45</v>
      </c>
      <c r="J4161" s="401" t="s">
        <v>6404</v>
      </c>
      <c r="K4161" s="402" t="n">
        <v>31.49</v>
      </c>
      <c r="L4161" s="401" t="s">
        <v>6405</v>
      </c>
    </row>
    <row r="4162" customFormat="false" ht="13.5" hidden="false" customHeight="false" outlineLevel="0" collapsed="false">
      <c r="A4162" s="401" t="s">
        <v>9883</v>
      </c>
      <c r="B4162" s="401" t="s">
        <v>9884</v>
      </c>
      <c r="C4162" s="401" t="s">
        <v>9222</v>
      </c>
      <c r="D4162" s="401" t="s">
        <v>10147</v>
      </c>
      <c r="E4162" s="402"/>
      <c r="F4162" s="401"/>
      <c r="G4162" s="401" t="n">
        <v>92702</v>
      </c>
      <c r="H4162" s="401" t="s">
        <v>10675</v>
      </c>
      <c r="I4162" s="401" t="s">
        <v>45</v>
      </c>
      <c r="J4162" s="401" t="s">
        <v>6404</v>
      </c>
      <c r="K4162" s="402" t="n">
        <v>52.29</v>
      </c>
      <c r="L4162" s="401" t="s">
        <v>6405</v>
      </c>
    </row>
    <row r="4163" customFormat="false" ht="13.5" hidden="false" customHeight="false" outlineLevel="0" collapsed="false">
      <c r="A4163" s="401" t="s">
        <v>9883</v>
      </c>
      <c r="B4163" s="401" t="s">
        <v>9884</v>
      </c>
      <c r="C4163" s="401" t="s">
        <v>9222</v>
      </c>
      <c r="D4163" s="401" t="s">
        <v>10147</v>
      </c>
      <c r="E4163" s="402"/>
      <c r="F4163" s="401"/>
      <c r="G4163" s="401" t="n">
        <v>92703</v>
      </c>
      <c r="H4163" s="401" t="s">
        <v>10676</v>
      </c>
      <c r="I4163" s="401" t="s">
        <v>45</v>
      </c>
      <c r="J4163" s="401" t="s">
        <v>6404</v>
      </c>
      <c r="K4163" s="402" t="n">
        <v>49.72</v>
      </c>
      <c r="L4163" s="401" t="s">
        <v>6405</v>
      </c>
    </row>
    <row r="4164" customFormat="false" ht="13.5" hidden="false" customHeight="false" outlineLevel="0" collapsed="false">
      <c r="A4164" s="401" t="s">
        <v>9883</v>
      </c>
      <c r="B4164" s="401" t="s">
        <v>9884</v>
      </c>
      <c r="C4164" s="401" t="s">
        <v>9222</v>
      </c>
      <c r="D4164" s="401" t="s">
        <v>10147</v>
      </c>
      <c r="E4164" s="402"/>
      <c r="F4164" s="401"/>
      <c r="G4164" s="401" t="n">
        <v>92704</v>
      </c>
      <c r="H4164" s="401" t="s">
        <v>10677</v>
      </c>
      <c r="I4164" s="401" t="s">
        <v>45</v>
      </c>
      <c r="J4164" s="401" t="s">
        <v>6404</v>
      </c>
      <c r="K4164" s="402" t="n">
        <v>26.01</v>
      </c>
      <c r="L4164" s="401" t="s">
        <v>6405</v>
      </c>
    </row>
    <row r="4165" customFormat="false" ht="13.5" hidden="false" customHeight="false" outlineLevel="0" collapsed="false">
      <c r="A4165" s="401" t="s">
        <v>9883</v>
      </c>
      <c r="B4165" s="401" t="s">
        <v>9884</v>
      </c>
      <c r="C4165" s="401" t="s">
        <v>9222</v>
      </c>
      <c r="D4165" s="401" t="s">
        <v>10147</v>
      </c>
      <c r="E4165" s="402"/>
      <c r="F4165" s="401"/>
      <c r="G4165" s="401" t="n">
        <v>92705</v>
      </c>
      <c r="H4165" s="401" t="s">
        <v>10678</v>
      </c>
      <c r="I4165" s="401" t="s">
        <v>45</v>
      </c>
      <c r="J4165" s="401" t="s">
        <v>6404</v>
      </c>
      <c r="K4165" s="402" t="n">
        <v>41.56</v>
      </c>
      <c r="L4165" s="401" t="s">
        <v>6405</v>
      </c>
    </row>
    <row r="4166" customFormat="false" ht="13.5" hidden="false" customHeight="false" outlineLevel="0" collapsed="false">
      <c r="A4166" s="401" t="s">
        <v>9883</v>
      </c>
      <c r="B4166" s="401" t="s">
        <v>9884</v>
      </c>
      <c r="C4166" s="401" t="s">
        <v>9222</v>
      </c>
      <c r="D4166" s="401" t="s">
        <v>10147</v>
      </c>
      <c r="E4166" s="402"/>
      <c r="F4166" s="401"/>
      <c r="G4166" s="401" t="n">
        <v>92706</v>
      </c>
      <c r="H4166" s="401" t="s">
        <v>10679</v>
      </c>
      <c r="I4166" s="401" t="s">
        <v>45</v>
      </c>
      <c r="J4166" s="401" t="s">
        <v>6404</v>
      </c>
      <c r="K4166" s="402" t="n">
        <v>67.24</v>
      </c>
      <c r="L4166" s="401" t="s">
        <v>6405</v>
      </c>
    </row>
    <row r="4167" customFormat="false" ht="13.5" hidden="false" customHeight="false" outlineLevel="0" collapsed="false">
      <c r="A4167" s="401" t="s">
        <v>9883</v>
      </c>
      <c r="B4167" s="401" t="s">
        <v>9884</v>
      </c>
      <c r="C4167" s="401" t="s">
        <v>9222</v>
      </c>
      <c r="D4167" s="401" t="s">
        <v>10147</v>
      </c>
      <c r="E4167" s="402"/>
      <c r="F4167" s="401"/>
      <c r="G4167" s="401" t="n">
        <v>92889</v>
      </c>
      <c r="H4167" s="401" t="s">
        <v>10680</v>
      </c>
      <c r="I4167" s="401" t="s">
        <v>45</v>
      </c>
      <c r="J4167" s="401" t="s">
        <v>6404</v>
      </c>
      <c r="K4167" s="402" t="n">
        <v>136.86</v>
      </c>
      <c r="L4167" s="401" t="s">
        <v>6405</v>
      </c>
    </row>
    <row r="4168" customFormat="false" ht="13.5" hidden="false" customHeight="false" outlineLevel="0" collapsed="false">
      <c r="A4168" s="401" t="s">
        <v>9883</v>
      </c>
      <c r="B4168" s="401" t="s">
        <v>9884</v>
      </c>
      <c r="C4168" s="401" t="s">
        <v>9222</v>
      </c>
      <c r="D4168" s="401" t="s">
        <v>10147</v>
      </c>
      <c r="E4168" s="402"/>
      <c r="F4168" s="401"/>
      <c r="G4168" s="401" t="n">
        <v>92890</v>
      </c>
      <c r="H4168" s="401" t="s">
        <v>10681</v>
      </c>
      <c r="I4168" s="401" t="s">
        <v>45</v>
      </c>
      <c r="J4168" s="401" t="s">
        <v>6404</v>
      </c>
      <c r="K4168" s="402" t="n">
        <v>209.51</v>
      </c>
      <c r="L4168" s="401" t="s">
        <v>6405</v>
      </c>
    </row>
    <row r="4169" customFormat="false" ht="13.5" hidden="false" customHeight="false" outlineLevel="0" collapsed="false">
      <c r="A4169" s="401" t="s">
        <v>9883</v>
      </c>
      <c r="B4169" s="401" t="s">
        <v>9884</v>
      </c>
      <c r="C4169" s="401" t="s">
        <v>9222</v>
      </c>
      <c r="D4169" s="401" t="s">
        <v>10147</v>
      </c>
      <c r="E4169" s="402"/>
      <c r="F4169" s="401"/>
      <c r="G4169" s="401" t="n">
        <v>92891</v>
      </c>
      <c r="H4169" s="401" t="s">
        <v>10682</v>
      </c>
      <c r="I4169" s="401" t="s">
        <v>45</v>
      </c>
      <c r="J4169" s="401" t="s">
        <v>6404</v>
      </c>
      <c r="K4169" s="402" t="n">
        <v>309.21</v>
      </c>
      <c r="L4169" s="401" t="s">
        <v>6405</v>
      </c>
    </row>
    <row r="4170" customFormat="false" ht="13.5" hidden="false" customHeight="false" outlineLevel="0" collapsed="false">
      <c r="A4170" s="401" t="s">
        <v>9883</v>
      </c>
      <c r="B4170" s="401" t="s">
        <v>9884</v>
      </c>
      <c r="C4170" s="401" t="s">
        <v>9222</v>
      </c>
      <c r="D4170" s="401" t="s">
        <v>10147</v>
      </c>
      <c r="E4170" s="402"/>
      <c r="F4170" s="401"/>
      <c r="G4170" s="401" t="n">
        <v>92892</v>
      </c>
      <c r="H4170" s="401" t="s">
        <v>10683</v>
      </c>
      <c r="I4170" s="401" t="s">
        <v>45</v>
      </c>
      <c r="J4170" s="401" t="s">
        <v>6404</v>
      </c>
      <c r="K4170" s="402" t="n">
        <v>57.57</v>
      </c>
      <c r="L4170" s="401" t="s">
        <v>6405</v>
      </c>
    </row>
    <row r="4171" customFormat="false" ht="13.5" hidden="false" customHeight="false" outlineLevel="0" collapsed="false">
      <c r="A4171" s="401" t="s">
        <v>9883</v>
      </c>
      <c r="B4171" s="401" t="s">
        <v>9884</v>
      </c>
      <c r="C4171" s="401" t="s">
        <v>9222</v>
      </c>
      <c r="D4171" s="401" t="s">
        <v>10147</v>
      </c>
      <c r="E4171" s="402"/>
      <c r="F4171" s="401"/>
      <c r="G4171" s="401" t="n">
        <v>92893</v>
      </c>
      <c r="H4171" s="401" t="s">
        <v>10684</v>
      </c>
      <c r="I4171" s="401" t="s">
        <v>45</v>
      </c>
      <c r="J4171" s="401" t="s">
        <v>6404</v>
      </c>
      <c r="K4171" s="402" t="n">
        <v>83.12</v>
      </c>
      <c r="L4171" s="401" t="s">
        <v>6405</v>
      </c>
    </row>
    <row r="4172" customFormat="false" ht="13.5" hidden="false" customHeight="false" outlineLevel="0" collapsed="false">
      <c r="A4172" s="401" t="s">
        <v>9883</v>
      </c>
      <c r="B4172" s="401" t="s">
        <v>9884</v>
      </c>
      <c r="C4172" s="401" t="s">
        <v>9222</v>
      </c>
      <c r="D4172" s="401" t="s">
        <v>10147</v>
      </c>
      <c r="E4172" s="402"/>
      <c r="F4172" s="401"/>
      <c r="G4172" s="401" t="n">
        <v>92894</v>
      </c>
      <c r="H4172" s="401" t="s">
        <v>10685</v>
      </c>
      <c r="I4172" s="401" t="s">
        <v>45</v>
      </c>
      <c r="J4172" s="401" t="s">
        <v>6404</v>
      </c>
      <c r="K4172" s="402" t="n">
        <v>99.7</v>
      </c>
      <c r="L4172" s="401" t="s">
        <v>6405</v>
      </c>
    </row>
    <row r="4173" customFormat="false" ht="13.5" hidden="false" customHeight="false" outlineLevel="0" collapsed="false">
      <c r="A4173" s="401" t="s">
        <v>9883</v>
      </c>
      <c r="B4173" s="401" t="s">
        <v>9884</v>
      </c>
      <c r="C4173" s="401" t="s">
        <v>9222</v>
      </c>
      <c r="D4173" s="401" t="s">
        <v>10147</v>
      </c>
      <c r="E4173" s="402"/>
      <c r="F4173" s="401"/>
      <c r="G4173" s="401" t="n">
        <v>92895</v>
      </c>
      <c r="H4173" s="401" t="s">
        <v>10686</v>
      </c>
      <c r="I4173" s="401" t="s">
        <v>45</v>
      </c>
      <c r="J4173" s="401" t="s">
        <v>6404</v>
      </c>
      <c r="K4173" s="402" t="n">
        <v>136.82</v>
      </c>
      <c r="L4173" s="401" t="s">
        <v>6405</v>
      </c>
    </row>
    <row r="4174" customFormat="false" ht="13.5" hidden="false" customHeight="false" outlineLevel="0" collapsed="false">
      <c r="A4174" s="401" t="s">
        <v>9883</v>
      </c>
      <c r="B4174" s="401" t="s">
        <v>9884</v>
      </c>
      <c r="C4174" s="401" t="s">
        <v>9222</v>
      </c>
      <c r="D4174" s="401" t="s">
        <v>10147</v>
      </c>
      <c r="E4174" s="402"/>
      <c r="F4174" s="401"/>
      <c r="G4174" s="401" t="n">
        <v>92896</v>
      </c>
      <c r="H4174" s="401" t="s">
        <v>10687</v>
      </c>
      <c r="I4174" s="401" t="s">
        <v>45</v>
      </c>
      <c r="J4174" s="401" t="s">
        <v>6404</v>
      </c>
      <c r="K4174" s="402" t="n">
        <v>211.06</v>
      </c>
      <c r="L4174" s="401" t="s">
        <v>6405</v>
      </c>
    </row>
    <row r="4175" customFormat="false" ht="13.5" hidden="false" customHeight="false" outlineLevel="0" collapsed="false">
      <c r="A4175" s="401" t="s">
        <v>9883</v>
      </c>
      <c r="B4175" s="401" t="s">
        <v>9884</v>
      </c>
      <c r="C4175" s="401" t="s">
        <v>9222</v>
      </c>
      <c r="D4175" s="401" t="s">
        <v>10147</v>
      </c>
      <c r="E4175" s="402"/>
      <c r="F4175" s="401"/>
      <c r="G4175" s="401" t="n">
        <v>92897</v>
      </c>
      <c r="H4175" s="401" t="s">
        <v>10688</v>
      </c>
      <c r="I4175" s="401" t="s">
        <v>45</v>
      </c>
      <c r="J4175" s="401" t="s">
        <v>6404</v>
      </c>
      <c r="K4175" s="402" t="n">
        <v>312.42</v>
      </c>
      <c r="L4175" s="401" t="s">
        <v>6405</v>
      </c>
    </row>
    <row r="4176" customFormat="false" ht="13.5" hidden="false" customHeight="false" outlineLevel="0" collapsed="false">
      <c r="A4176" s="401" t="s">
        <v>9883</v>
      </c>
      <c r="B4176" s="401" t="s">
        <v>9884</v>
      </c>
      <c r="C4176" s="401" t="s">
        <v>9222</v>
      </c>
      <c r="D4176" s="401" t="s">
        <v>10147</v>
      </c>
      <c r="E4176" s="402"/>
      <c r="F4176" s="401"/>
      <c r="G4176" s="401" t="n">
        <v>92898</v>
      </c>
      <c r="H4176" s="401" t="s">
        <v>10689</v>
      </c>
      <c r="I4176" s="401" t="s">
        <v>45</v>
      </c>
      <c r="J4176" s="401" t="s">
        <v>6404</v>
      </c>
      <c r="K4176" s="402" t="n">
        <v>48.94</v>
      </c>
      <c r="L4176" s="401" t="s">
        <v>6405</v>
      </c>
    </row>
    <row r="4177" customFormat="false" ht="13.5" hidden="false" customHeight="false" outlineLevel="0" collapsed="false">
      <c r="A4177" s="401" t="s">
        <v>9883</v>
      </c>
      <c r="B4177" s="401" t="s">
        <v>9884</v>
      </c>
      <c r="C4177" s="401" t="s">
        <v>9222</v>
      </c>
      <c r="D4177" s="401" t="s">
        <v>10147</v>
      </c>
      <c r="E4177" s="402"/>
      <c r="F4177" s="401"/>
      <c r="G4177" s="401" t="n">
        <v>92899</v>
      </c>
      <c r="H4177" s="401" t="s">
        <v>10690</v>
      </c>
      <c r="I4177" s="401" t="s">
        <v>45</v>
      </c>
      <c r="J4177" s="401" t="s">
        <v>6404</v>
      </c>
      <c r="K4177" s="402" t="n">
        <v>73.3</v>
      </c>
      <c r="L4177" s="401" t="s">
        <v>6405</v>
      </c>
    </row>
    <row r="4178" customFormat="false" ht="13.5" hidden="false" customHeight="false" outlineLevel="0" collapsed="false">
      <c r="A4178" s="401" t="s">
        <v>9883</v>
      </c>
      <c r="B4178" s="401" t="s">
        <v>9884</v>
      </c>
      <c r="C4178" s="401" t="s">
        <v>9222</v>
      </c>
      <c r="D4178" s="401" t="s">
        <v>10147</v>
      </c>
      <c r="E4178" s="402"/>
      <c r="F4178" s="401"/>
      <c r="G4178" s="401" t="n">
        <v>92900</v>
      </c>
      <c r="H4178" s="401" t="s">
        <v>10691</v>
      </c>
      <c r="I4178" s="401" t="s">
        <v>45</v>
      </c>
      <c r="J4178" s="401" t="s">
        <v>6404</v>
      </c>
      <c r="K4178" s="402" t="n">
        <v>88.52</v>
      </c>
      <c r="L4178" s="401" t="s">
        <v>6405</v>
      </c>
    </row>
    <row r="4179" customFormat="false" ht="13.5" hidden="false" customHeight="false" outlineLevel="0" collapsed="false">
      <c r="A4179" s="401" t="s">
        <v>9883</v>
      </c>
      <c r="B4179" s="401" t="s">
        <v>9884</v>
      </c>
      <c r="C4179" s="401" t="s">
        <v>9222</v>
      </c>
      <c r="D4179" s="401" t="s">
        <v>10147</v>
      </c>
      <c r="E4179" s="402"/>
      <c r="F4179" s="401"/>
      <c r="G4179" s="401" t="n">
        <v>92901</v>
      </c>
      <c r="H4179" s="401" t="s">
        <v>10692</v>
      </c>
      <c r="I4179" s="401" t="s">
        <v>45</v>
      </c>
      <c r="J4179" s="401" t="s">
        <v>6404</v>
      </c>
      <c r="K4179" s="402" t="n">
        <v>123.93</v>
      </c>
      <c r="L4179" s="401" t="s">
        <v>6405</v>
      </c>
    </row>
    <row r="4180" customFormat="false" ht="13.5" hidden="false" customHeight="false" outlineLevel="0" collapsed="false">
      <c r="A4180" s="401" t="s">
        <v>9883</v>
      </c>
      <c r="B4180" s="401" t="s">
        <v>9884</v>
      </c>
      <c r="C4180" s="401" t="s">
        <v>9222</v>
      </c>
      <c r="D4180" s="401" t="s">
        <v>10147</v>
      </c>
      <c r="E4180" s="402"/>
      <c r="F4180" s="401"/>
      <c r="G4180" s="401" t="n">
        <v>92902</v>
      </c>
      <c r="H4180" s="401" t="s">
        <v>10693</v>
      </c>
      <c r="I4180" s="401" t="s">
        <v>45</v>
      </c>
      <c r="J4180" s="401" t="s">
        <v>6404</v>
      </c>
      <c r="K4180" s="402" t="n">
        <v>195.62</v>
      </c>
      <c r="L4180" s="401" t="s">
        <v>6405</v>
      </c>
    </row>
    <row r="4181" customFormat="false" ht="13.5" hidden="false" customHeight="false" outlineLevel="0" collapsed="false">
      <c r="A4181" s="401" t="s">
        <v>9883</v>
      </c>
      <c r="B4181" s="401" t="s">
        <v>9884</v>
      </c>
      <c r="C4181" s="401" t="s">
        <v>9222</v>
      </c>
      <c r="D4181" s="401" t="s">
        <v>10147</v>
      </c>
      <c r="E4181" s="402"/>
      <c r="F4181" s="401"/>
      <c r="G4181" s="401" t="n">
        <v>92903</v>
      </c>
      <c r="H4181" s="401" t="s">
        <v>10694</v>
      </c>
      <c r="I4181" s="401" t="s">
        <v>45</v>
      </c>
      <c r="J4181" s="401" t="s">
        <v>6404</v>
      </c>
      <c r="K4181" s="402" t="n">
        <v>294.46</v>
      </c>
      <c r="L4181" s="401" t="s">
        <v>6405</v>
      </c>
    </row>
    <row r="4182" customFormat="false" ht="13.5" hidden="false" customHeight="false" outlineLevel="0" collapsed="false">
      <c r="A4182" s="401" t="s">
        <v>9883</v>
      </c>
      <c r="B4182" s="401" t="s">
        <v>9884</v>
      </c>
      <c r="C4182" s="401" t="s">
        <v>9222</v>
      </c>
      <c r="D4182" s="401" t="s">
        <v>10147</v>
      </c>
      <c r="E4182" s="402"/>
      <c r="F4182" s="401"/>
      <c r="G4182" s="401" t="n">
        <v>92904</v>
      </c>
      <c r="H4182" s="401" t="s">
        <v>10695</v>
      </c>
      <c r="I4182" s="401" t="s">
        <v>45</v>
      </c>
      <c r="J4182" s="401" t="s">
        <v>6404</v>
      </c>
      <c r="K4182" s="402" t="n">
        <v>33.55</v>
      </c>
      <c r="L4182" s="401" t="s">
        <v>6405</v>
      </c>
    </row>
    <row r="4183" customFormat="false" ht="13.5" hidden="false" customHeight="false" outlineLevel="0" collapsed="false">
      <c r="A4183" s="401" t="s">
        <v>9883</v>
      </c>
      <c r="B4183" s="401" t="s">
        <v>9884</v>
      </c>
      <c r="C4183" s="401" t="s">
        <v>9222</v>
      </c>
      <c r="D4183" s="401" t="s">
        <v>10147</v>
      </c>
      <c r="E4183" s="402"/>
      <c r="F4183" s="401"/>
      <c r="G4183" s="401" t="n">
        <v>92905</v>
      </c>
      <c r="H4183" s="401" t="s">
        <v>10696</v>
      </c>
      <c r="I4183" s="401" t="s">
        <v>45</v>
      </c>
      <c r="J4183" s="401" t="s">
        <v>6404</v>
      </c>
      <c r="K4183" s="402" t="n">
        <v>47.55</v>
      </c>
      <c r="L4183" s="401" t="s">
        <v>6405</v>
      </c>
    </row>
    <row r="4184" customFormat="false" ht="13.5" hidden="false" customHeight="false" outlineLevel="0" collapsed="false">
      <c r="A4184" s="401" t="s">
        <v>9883</v>
      </c>
      <c r="B4184" s="401" t="s">
        <v>9884</v>
      </c>
      <c r="C4184" s="401" t="s">
        <v>9222</v>
      </c>
      <c r="D4184" s="401" t="s">
        <v>10147</v>
      </c>
      <c r="E4184" s="402"/>
      <c r="F4184" s="401"/>
      <c r="G4184" s="401" t="n">
        <v>92906</v>
      </c>
      <c r="H4184" s="401" t="s">
        <v>10697</v>
      </c>
      <c r="I4184" s="401" t="s">
        <v>45</v>
      </c>
      <c r="J4184" s="401" t="s">
        <v>6404</v>
      </c>
      <c r="K4184" s="402" t="n">
        <v>57.2</v>
      </c>
      <c r="L4184" s="401" t="s">
        <v>6405</v>
      </c>
    </row>
    <row r="4185" customFormat="false" ht="13.5" hidden="false" customHeight="false" outlineLevel="0" collapsed="false">
      <c r="A4185" s="401" t="s">
        <v>9883</v>
      </c>
      <c r="B4185" s="401" t="s">
        <v>9884</v>
      </c>
      <c r="C4185" s="401" t="s">
        <v>9222</v>
      </c>
      <c r="D4185" s="401" t="s">
        <v>10147</v>
      </c>
      <c r="E4185" s="402"/>
      <c r="F4185" s="401"/>
      <c r="G4185" s="401" t="n">
        <v>92907</v>
      </c>
      <c r="H4185" s="401" t="s">
        <v>10698</v>
      </c>
      <c r="I4185" s="401" t="s">
        <v>45</v>
      </c>
      <c r="J4185" s="401" t="s">
        <v>6404</v>
      </c>
      <c r="K4185" s="402" t="n">
        <v>70.97</v>
      </c>
      <c r="L4185" s="401" t="s">
        <v>6405</v>
      </c>
    </row>
    <row r="4186" customFormat="false" ht="13.5" hidden="false" customHeight="false" outlineLevel="0" collapsed="false">
      <c r="A4186" s="401" t="s">
        <v>9883</v>
      </c>
      <c r="B4186" s="401" t="s">
        <v>9884</v>
      </c>
      <c r="C4186" s="401" t="s">
        <v>9222</v>
      </c>
      <c r="D4186" s="401" t="s">
        <v>10147</v>
      </c>
      <c r="E4186" s="402"/>
      <c r="F4186" s="401"/>
      <c r="G4186" s="401" t="n">
        <v>92908</v>
      </c>
      <c r="H4186" s="401" t="s">
        <v>10699</v>
      </c>
      <c r="I4186" s="401" t="s">
        <v>45</v>
      </c>
      <c r="J4186" s="401" t="s">
        <v>6404</v>
      </c>
      <c r="K4186" s="402" t="n">
        <v>70.97</v>
      </c>
      <c r="L4186" s="401" t="s">
        <v>6405</v>
      </c>
    </row>
    <row r="4187" customFormat="false" ht="13.5" hidden="false" customHeight="false" outlineLevel="0" collapsed="false">
      <c r="A4187" s="401" t="s">
        <v>9883</v>
      </c>
      <c r="B4187" s="401" t="s">
        <v>9884</v>
      </c>
      <c r="C4187" s="401" t="s">
        <v>9222</v>
      </c>
      <c r="D4187" s="401" t="s">
        <v>10147</v>
      </c>
      <c r="E4187" s="402"/>
      <c r="F4187" s="401"/>
      <c r="G4187" s="401" t="n">
        <v>92909</v>
      </c>
      <c r="H4187" s="401" t="s">
        <v>10700</v>
      </c>
      <c r="I4187" s="401" t="s">
        <v>45</v>
      </c>
      <c r="J4187" s="401" t="s">
        <v>6404</v>
      </c>
      <c r="K4187" s="402" t="n">
        <v>70.97</v>
      </c>
      <c r="L4187" s="401" t="s">
        <v>6405</v>
      </c>
    </row>
    <row r="4188" customFormat="false" ht="13.5" hidden="false" customHeight="false" outlineLevel="0" collapsed="false">
      <c r="A4188" s="401" t="s">
        <v>9883</v>
      </c>
      <c r="B4188" s="401" t="s">
        <v>9884</v>
      </c>
      <c r="C4188" s="401" t="s">
        <v>9222</v>
      </c>
      <c r="D4188" s="401" t="s">
        <v>10147</v>
      </c>
      <c r="E4188" s="402"/>
      <c r="F4188" s="401"/>
      <c r="G4188" s="401" t="n">
        <v>92910</v>
      </c>
      <c r="H4188" s="401" t="s">
        <v>10701</v>
      </c>
      <c r="I4188" s="401" t="s">
        <v>45</v>
      </c>
      <c r="J4188" s="401" t="s">
        <v>6404</v>
      </c>
      <c r="K4188" s="402" t="n">
        <v>104.57</v>
      </c>
      <c r="L4188" s="401" t="s">
        <v>6405</v>
      </c>
    </row>
    <row r="4189" customFormat="false" ht="13.5" hidden="false" customHeight="false" outlineLevel="0" collapsed="false">
      <c r="A4189" s="401" t="s">
        <v>9883</v>
      </c>
      <c r="B4189" s="401" t="s">
        <v>9884</v>
      </c>
      <c r="C4189" s="401" t="s">
        <v>9222</v>
      </c>
      <c r="D4189" s="401" t="s">
        <v>10147</v>
      </c>
      <c r="E4189" s="402"/>
      <c r="F4189" s="401"/>
      <c r="G4189" s="401" t="n">
        <v>92911</v>
      </c>
      <c r="H4189" s="401" t="s">
        <v>10702</v>
      </c>
      <c r="I4189" s="401" t="s">
        <v>45</v>
      </c>
      <c r="J4189" s="401" t="s">
        <v>6404</v>
      </c>
      <c r="K4189" s="402" t="n">
        <v>104.57</v>
      </c>
      <c r="L4189" s="401" t="s">
        <v>6405</v>
      </c>
    </row>
    <row r="4190" customFormat="false" ht="13.5" hidden="false" customHeight="false" outlineLevel="0" collapsed="false">
      <c r="A4190" s="401" t="s">
        <v>9883</v>
      </c>
      <c r="B4190" s="401" t="s">
        <v>9884</v>
      </c>
      <c r="C4190" s="401" t="s">
        <v>9222</v>
      </c>
      <c r="D4190" s="401" t="s">
        <v>10147</v>
      </c>
      <c r="E4190" s="402"/>
      <c r="F4190" s="401"/>
      <c r="G4190" s="401" t="n">
        <v>92912</v>
      </c>
      <c r="H4190" s="401" t="s">
        <v>10703</v>
      </c>
      <c r="I4190" s="401" t="s">
        <v>45</v>
      </c>
      <c r="J4190" s="401" t="s">
        <v>6404</v>
      </c>
      <c r="K4190" s="402" t="n">
        <v>142.12</v>
      </c>
      <c r="L4190" s="401" t="s">
        <v>6405</v>
      </c>
    </row>
    <row r="4191" customFormat="false" ht="13.5" hidden="false" customHeight="false" outlineLevel="0" collapsed="false">
      <c r="A4191" s="401" t="s">
        <v>9883</v>
      </c>
      <c r="B4191" s="401" t="s">
        <v>9884</v>
      </c>
      <c r="C4191" s="401" t="s">
        <v>9222</v>
      </c>
      <c r="D4191" s="401" t="s">
        <v>10147</v>
      </c>
      <c r="E4191" s="402"/>
      <c r="F4191" s="401"/>
      <c r="G4191" s="401" t="n">
        <v>92913</v>
      </c>
      <c r="H4191" s="401" t="s">
        <v>10704</v>
      </c>
      <c r="I4191" s="401" t="s">
        <v>45</v>
      </c>
      <c r="J4191" s="401" t="s">
        <v>6404</v>
      </c>
      <c r="K4191" s="402" t="n">
        <v>144.79</v>
      </c>
      <c r="L4191" s="401" t="s">
        <v>6405</v>
      </c>
    </row>
    <row r="4192" customFormat="false" ht="13.5" hidden="false" customHeight="false" outlineLevel="0" collapsed="false">
      <c r="A4192" s="401" t="s">
        <v>9883</v>
      </c>
      <c r="B4192" s="401" t="s">
        <v>9884</v>
      </c>
      <c r="C4192" s="401" t="s">
        <v>9222</v>
      </c>
      <c r="D4192" s="401" t="s">
        <v>10147</v>
      </c>
      <c r="E4192" s="402"/>
      <c r="F4192" s="401"/>
      <c r="G4192" s="401" t="n">
        <v>92914</v>
      </c>
      <c r="H4192" s="401" t="s">
        <v>10705</v>
      </c>
      <c r="I4192" s="401" t="s">
        <v>45</v>
      </c>
      <c r="J4192" s="401" t="s">
        <v>6404</v>
      </c>
      <c r="K4192" s="402" t="n">
        <v>144.79</v>
      </c>
      <c r="L4192" s="401" t="s">
        <v>6405</v>
      </c>
    </row>
    <row r="4193" customFormat="false" ht="13.5" hidden="false" customHeight="false" outlineLevel="0" collapsed="false">
      <c r="A4193" s="401" t="s">
        <v>9883</v>
      </c>
      <c r="B4193" s="401" t="s">
        <v>9884</v>
      </c>
      <c r="C4193" s="401" t="s">
        <v>9222</v>
      </c>
      <c r="D4193" s="401" t="s">
        <v>10147</v>
      </c>
      <c r="E4193" s="402"/>
      <c r="F4193" s="401"/>
      <c r="G4193" s="401" t="n">
        <v>92918</v>
      </c>
      <c r="H4193" s="401" t="s">
        <v>10706</v>
      </c>
      <c r="I4193" s="401" t="s">
        <v>45</v>
      </c>
      <c r="J4193" s="401" t="s">
        <v>6404</v>
      </c>
      <c r="K4193" s="402" t="n">
        <v>36.59</v>
      </c>
      <c r="L4193" s="401" t="s">
        <v>6405</v>
      </c>
    </row>
    <row r="4194" customFormat="false" ht="13.5" hidden="false" customHeight="false" outlineLevel="0" collapsed="false">
      <c r="A4194" s="401" t="s">
        <v>9883</v>
      </c>
      <c r="B4194" s="401" t="s">
        <v>9884</v>
      </c>
      <c r="C4194" s="401" t="s">
        <v>9222</v>
      </c>
      <c r="D4194" s="401" t="s">
        <v>10147</v>
      </c>
      <c r="E4194" s="402"/>
      <c r="F4194" s="401"/>
      <c r="G4194" s="401" t="n">
        <v>92920</v>
      </c>
      <c r="H4194" s="401" t="s">
        <v>10707</v>
      </c>
      <c r="I4194" s="401" t="s">
        <v>45</v>
      </c>
      <c r="J4194" s="401" t="s">
        <v>6404</v>
      </c>
      <c r="K4194" s="402" t="n">
        <v>36.86</v>
      </c>
      <c r="L4194" s="401" t="s">
        <v>6405</v>
      </c>
    </row>
    <row r="4195" customFormat="false" ht="13.5" hidden="false" customHeight="false" outlineLevel="0" collapsed="false">
      <c r="A4195" s="401" t="s">
        <v>9883</v>
      </c>
      <c r="B4195" s="401" t="s">
        <v>9884</v>
      </c>
      <c r="C4195" s="401" t="s">
        <v>9222</v>
      </c>
      <c r="D4195" s="401" t="s">
        <v>10147</v>
      </c>
      <c r="E4195" s="402"/>
      <c r="F4195" s="401"/>
      <c r="G4195" s="401" t="n">
        <v>92925</v>
      </c>
      <c r="H4195" s="401" t="s">
        <v>10708</v>
      </c>
      <c r="I4195" s="401" t="s">
        <v>45</v>
      </c>
      <c r="J4195" s="401" t="s">
        <v>6404</v>
      </c>
      <c r="K4195" s="402" t="n">
        <v>45.86</v>
      </c>
      <c r="L4195" s="401" t="s">
        <v>6405</v>
      </c>
    </row>
    <row r="4196" customFormat="false" ht="13.5" hidden="false" customHeight="false" outlineLevel="0" collapsed="false">
      <c r="A4196" s="401" t="s">
        <v>9883</v>
      </c>
      <c r="B4196" s="401" t="s">
        <v>9884</v>
      </c>
      <c r="C4196" s="401" t="s">
        <v>9222</v>
      </c>
      <c r="D4196" s="401" t="s">
        <v>10147</v>
      </c>
      <c r="E4196" s="402"/>
      <c r="F4196" s="401"/>
      <c r="G4196" s="401" t="n">
        <v>92926</v>
      </c>
      <c r="H4196" s="401" t="s">
        <v>10709</v>
      </c>
      <c r="I4196" s="401" t="s">
        <v>45</v>
      </c>
      <c r="J4196" s="401" t="s">
        <v>6404</v>
      </c>
      <c r="K4196" s="402" t="n">
        <v>45.85</v>
      </c>
      <c r="L4196" s="401" t="s">
        <v>6405</v>
      </c>
    </row>
    <row r="4197" customFormat="false" ht="13.5" hidden="false" customHeight="false" outlineLevel="0" collapsed="false">
      <c r="A4197" s="401" t="s">
        <v>9883</v>
      </c>
      <c r="B4197" s="401" t="s">
        <v>9884</v>
      </c>
      <c r="C4197" s="401" t="s">
        <v>9222</v>
      </c>
      <c r="D4197" s="401" t="s">
        <v>10147</v>
      </c>
      <c r="E4197" s="402"/>
      <c r="F4197" s="401"/>
      <c r="G4197" s="401" t="n">
        <v>92927</v>
      </c>
      <c r="H4197" s="401" t="s">
        <v>10710</v>
      </c>
      <c r="I4197" s="401" t="s">
        <v>45</v>
      </c>
      <c r="J4197" s="401" t="s">
        <v>6404</v>
      </c>
      <c r="K4197" s="402" t="n">
        <v>45.85</v>
      </c>
      <c r="L4197" s="401" t="s">
        <v>6405</v>
      </c>
    </row>
    <row r="4198" customFormat="false" ht="13.5" hidden="false" customHeight="false" outlineLevel="0" collapsed="false">
      <c r="A4198" s="401" t="s">
        <v>9883</v>
      </c>
      <c r="B4198" s="401" t="s">
        <v>9884</v>
      </c>
      <c r="C4198" s="401" t="s">
        <v>9222</v>
      </c>
      <c r="D4198" s="401" t="s">
        <v>10147</v>
      </c>
      <c r="E4198" s="402"/>
      <c r="F4198" s="401"/>
      <c r="G4198" s="401" t="n">
        <v>92928</v>
      </c>
      <c r="H4198" s="401" t="s">
        <v>10711</v>
      </c>
      <c r="I4198" s="401" t="s">
        <v>45</v>
      </c>
      <c r="J4198" s="401" t="s">
        <v>6404</v>
      </c>
      <c r="K4198" s="402" t="n">
        <v>52.62</v>
      </c>
      <c r="L4198" s="401" t="s">
        <v>6405</v>
      </c>
    </row>
    <row r="4199" customFormat="false" ht="13.5" hidden="false" customHeight="false" outlineLevel="0" collapsed="false">
      <c r="A4199" s="401" t="s">
        <v>9883</v>
      </c>
      <c r="B4199" s="401" t="s">
        <v>9884</v>
      </c>
      <c r="C4199" s="401" t="s">
        <v>9222</v>
      </c>
      <c r="D4199" s="401" t="s">
        <v>10147</v>
      </c>
      <c r="E4199" s="402"/>
      <c r="F4199" s="401"/>
      <c r="G4199" s="401" t="n">
        <v>92929</v>
      </c>
      <c r="H4199" s="401" t="s">
        <v>10712</v>
      </c>
      <c r="I4199" s="401" t="s">
        <v>45</v>
      </c>
      <c r="J4199" s="401" t="s">
        <v>6404</v>
      </c>
      <c r="K4199" s="402" t="n">
        <v>52.62</v>
      </c>
      <c r="L4199" s="401" t="s">
        <v>6405</v>
      </c>
    </row>
    <row r="4200" customFormat="false" ht="13.5" hidden="false" customHeight="false" outlineLevel="0" collapsed="false">
      <c r="A4200" s="401" t="s">
        <v>9883</v>
      </c>
      <c r="B4200" s="401" t="s">
        <v>9884</v>
      </c>
      <c r="C4200" s="401" t="s">
        <v>9222</v>
      </c>
      <c r="D4200" s="401" t="s">
        <v>10147</v>
      </c>
      <c r="E4200" s="402"/>
      <c r="F4200" s="401"/>
      <c r="G4200" s="401" t="n">
        <v>92930</v>
      </c>
      <c r="H4200" s="401" t="s">
        <v>10713</v>
      </c>
      <c r="I4200" s="401" t="s">
        <v>45</v>
      </c>
      <c r="J4200" s="401" t="s">
        <v>6404</v>
      </c>
      <c r="K4200" s="402" t="n">
        <v>52.62</v>
      </c>
      <c r="L4200" s="401" t="s">
        <v>6405</v>
      </c>
    </row>
    <row r="4201" customFormat="false" ht="13.5" hidden="false" customHeight="false" outlineLevel="0" collapsed="false">
      <c r="A4201" s="401" t="s">
        <v>9883</v>
      </c>
      <c r="B4201" s="401" t="s">
        <v>9884</v>
      </c>
      <c r="C4201" s="401" t="s">
        <v>9222</v>
      </c>
      <c r="D4201" s="401" t="s">
        <v>10147</v>
      </c>
      <c r="E4201" s="402"/>
      <c r="F4201" s="401"/>
      <c r="G4201" s="401" t="n">
        <v>92931</v>
      </c>
      <c r="H4201" s="401" t="s">
        <v>10714</v>
      </c>
      <c r="I4201" s="401" t="s">
        <v>45</v>
      </c>
      <c r="J4201" s="401" t="s">
        <v>6404</v>
      </c>
      <c r="K4201" s="402" t="n">
        <v>70.93</v>
      </c>
      <c r="L4201" s="401" t="s">
        <v>6405</v>
      </c>
    </row>
    <row r="4202" customFormat="false" ht="13.5" hidden="false" customHeight="false" outlineLevel="0" collapsed="false">
      <c r="A4202" s="401" t="s">
        <v>9883</v>
      </c>
      <c r="B4202" s="401" t="s">
        <v>9884</v>
      </c>
      <c r="C4202" s="401" t="s">
        <v>9222</v>
      </c>
      <c r="D4202" s="401" t="s">
        <v>10147</v>
      </c>
      <c r="E4202" s="402"/>
      <c r="F4202" s="401"/>
      <c r="G4202" s="401" t="n">
        <v>92932</v>
      </c>
      <c r="H4202" s="401" t="s">
        <v>10715</v>
      </c>
      <c r="I4202" s="401" t="s">
        <v>45</v>
      </c>
      <c r="J4202" s="401" t="s">
        <v>6404</v>
      </c>
      <c r="K4202" s="402" t="n">
        <v>70.93</v>
      </c>
      <c r="L4202" s="401" t="s">
        <v>6405</v>
      </c>
    </row>
    <row r="4203" customFormat="false" ht="13.5" hidden="false" customHeight="false" outlineLevel="0" collapsed="false">
      <c r="A4203" s="401" t="s">
        <v>9883</v>
      </c>
      <c r="B4203" s="401" t="s">
        <v>9884</v>
      </c>
      <c r="C4203" s="401" t="s">
        <v>9222</v>
      </c>
      <c r="D4203" s="401" t="s">
        <v>10147</v>
      </c>
      <c r="E4203" s="402"/>
      <c r="F4203" s="401"/>
      <c r="G4203" s="401" t="n">
        <v>92933</v>
      </c>
      <c r="H4203" s="401" t="s">
        <v>10716</v>
      </c>
      <c r="I4203" s="401" t="s">
        <v>45</v>
      </c>
      <c r="J4203" s="401" t="s">
        <v>6404</v>
      </c>
      <c r="K4203" s="402" t="n">
        <v>70.93</v>
      </c>
      <c r="L4203" s="401" t="s">
        <v>6405</v>
      </c>
    </row>
    <row r="4204" customFormat="false" ht="13.5" hidden="false" customHeight="false" outlineLevel="0" collapsed="false">
      <c r="A4204" s="401" t="s">
        <v>9883</v>
      </c>
      <c r="B4204" s="401" t="s">
        <v>9884</v>
      </c>
      <c r="C4204" s="401" t="s">
        <v>9222</v>
      </c>
      <c r="D4204" s="401" t="s">
        <v>10147</v>
      </c>
      <c r="E4204" s="402"/>
      <c r="F4204" s="401"/>
      <c r="G4204" s="401" t="n">
        <v>92934</v>
      </c>
      <c r="H4204" s="401" t="s">
        <v>10717</v>
      </c>
      <c r="I4204" s="401" t="s">
        <v>45</v>
      </c>
      <c r="J4204" s="401" t="s">
        <v>6404</v>
      </c>
      <c r="K4204" s="402" t="n">
        <v>106.12</v>
      </c>
      <c r="L4204" s="401" t="s">
        <v>6405</v>
      </c>
    </row>
    <row r="4205" customFormat="false" ht="13.5" hidden="false" customHeight="false" outlineLevel="0" collapsed="false">
      <c r="A4205" s="401" t="s">
        <v>9883</v>
      </c>
      <c r="B4205" s="401" t="s">
        <v>9884</v>
      </c>
      <c r="C4205" s="401" t="s">
        <v>9222</v>
      </c>
      <c r="D4205" s="401" t="s">
        <v>10147</v>
      </c>
      <c r="E4205" s="402"/>
      <c r="F4205" s="401"/>
      <c r="G4205" s="401" t="n">
        <v>92935</v>
      </c>
      <c r="H4205" s="401" t="s">
        <v>10718</v>
      </c>
      <c r="I4205" s="401" t="s">
        <v>45</v>
      </c>
      <c r="J4205" s="401" t="s">
        <v>6404</v>
      </c>
      <c r="K4205" s="402" t="n">
        <v>106.12</v>
      </c>
      <c r="L4205" s="401" t="s">
        <v>6405</v>
      </c>
    </row>
    <row r="4206" customFormat="false" ht="13.5" hidden="false" customHeight="false" outlineLevel="0" collapsed="false">
      <c r="A4206" s="401" t="s">
        <v>9883</v>
      </c>
      <c r="B4206" s="401" t="s">
        <v>9884</v>
      </c>
      <c r="C4206" s="401" t="s">
        <v>9222</v>
      </c>
      <c r="D4206" s="401" t="s">
        <v>10147</v>
      </c>
      <c r="E4206" s="402"/>
      <c r="F4206" s="401"/>
      <c r="G4206" s="401" t="n">
        <v>92936</v>
      </c>
      <c r="H4206" s="401" t="s">
        <v>10719</v>
      </c>
      <c r="I4206" s="401" t="s">
        <v>45</v>
      </c>
      <c r="J4206" s="401" t="s">
        <v>6404</v>
      </c>
      <c r="K4206" s="402" t="n">
        <v>148</v>
      </c>
      <c r="L4206" s="401" t="s">
        <v>6405</v>
      </c>
    </row>
    <row r="4207" customFormat="false" ht="13.5" hidden="false" customHeight="false" outlineLevel="0" collapsed="false">
      <c r="A4207" s="401" t="s">
        <v>9883</v>
      </c>
      <c r="B4207" s="401" t="s">
        <v>9884</v>
      </c>
      <c r="C4207" s="401" t="s">
        <v>9222</v>
      </c>
      <c r="D4207" s="401" t="s">
        <v>10147</v>
      </c>
      <c r="E4207" s="402"/>
      <c r="F4207" s="401"/>
      <c r="G4207" s="401" t="n">
        <v>92937</v>
      </c>
      <c r="H4207" s="401" t="s">
        <v>10720</v>
      </c>
      <c r="I4207" s="401" t="s">
        <v>45</v>
      </c>
      <c r="J4207" s="401" t="s">
        <v>6404</v>
      </c>
      <c r="K4207" s="402" t="n">
        <v>148</v>
      </c>
      <c r="L4207" s="401" t="s">
        <v>6405</v>
      </c>
    </row>
    <row r="4208" customFormat="false" ht="13.5" hidden="false" customHeight="false" outlineLevel="0" collapsed="false">
      <c r="A4208" s="401" t="s">
        <v>9883</v>
      </c>
      <c r="B4208" s="401" t="s">
        <v>9884</v>
      </c>
      <c r="C4208" s="401" t="s">
        <v>9222</v>
      </c>
      <c r="D4208" s="401" t="s">
        <v>10147</v>
      </c>
      <c r="E4208" s="402"/>
      <c r="F4208" s="401"/>
      <c r="G4208" s="401" t="n">
        <v>92938</v>
      </c>
      <c r="H4208" s="401" t="s">
        <v>10721</v>
      </c>
      <c r="I4208" s="401" t="s">
        <v>45</v>
      </c>
      <c r="J4208" s="401" t="s">
        <v>6404</v>
      </c>
      <c r="K4208" s="402" t="n">
        <v>27.96</v>
      </c>
      <c r="L4208" s="401" t="s">
        <v>6405</v>
      </c>
    </row>
    <row r="4209" customFormat="false" ht="13.5" hidden="false" customHeight="false" outlineLevel="0" collapsed="false">
      <c r="A4209" s="401" t="s">
        <v>9883</v>
      </c>
      <c r="B4209" s="401" t="s">
        <v>9884</v>
      </c>
      <c r="C4209" s="401" t="s">
        <v>9222</v>
      </c>
      <c r="D4209" s="401" t="s">
        <v>10147</v>
      </c>
      <c r="E4209" s="402"/>
      <c r="F4209" s="401"/>
      <c r="G4209" s="401" t="n">
        <v>92939</v>
      </c>
      <c r="H4209" s="401" t="s">
        <v>10722</v>
      </c>
      <c r="I4209" s="401" t="s">
        <v>45</v>
      </c>
      <c r="J4209" s="401" t="s">
        <v>6404</v>
      </c>
      <c r="K4209" s="402" t="n">
        <v>28.23</v>
      </c>
      <c r="L4209" s="401" t="s">
        <v>6405</v>
      </c>
    </row>
    <row r="4210" customFormat="false" ht="13.5" hidden="false" customHeight="false" outlineLevel="0" collapsed="false">
      <c r="A4210" s="401" t="s">
        <v>9883</v>
      </c>
      <c r="B4210" s="401" t="s">
        <v>9884</v>
      </c>
      <c r="C4210" s="401" t="s">
        <v>9222</v>
      </c>
      <c r="D4210" s="401" t="s">
        <v>10147</v>
      </c>
      <c r="E4210" s="402"/>
      <c r="F4210" s="401"/>
      <c r="G4210" s="401" t="n">
        <v>92940</v>
      </c>
      <c r="H4210" s="401" t="s">
        <v>10723</v>
      </c>
      <c r="I4210" s="401" t="s">
        <v>45</v>
      </c>
      <c r="J4210" s="401" t="s">
        <v>6404</v>
      </c>
      <c r="K4210" s="402" t="n">
        <v>36.04</v>
      </c>
      <c r="L4210" s="401" t="s">
        <v>6405</v>
      </c>
    </row>
    <row r="4211" customFormat="false" ht="13.5" hidden="false" customHeight="false" outlineLevel="0" collapsed="false">
      <c r="A4211" s="401" t="s">
        <v>9883</v>
      </c>
      <c r="B4211" s="401" t="s">
        <v>9884</v>
      </c>
      <c r="C4211" s="401" t="s">
        <v>9222</v>
      </c>
      <c r="D4211" s="401" t="s">
        <v>10147</v>
      </c>
      <c r="E4211" s="402"/>
      <c r="F4211" s="401"/>
      <c r="G4211" s="401" t="n">
        <v>92941</v>
      </c>
      <c r="H4211" s="401" t="s">
        <v>10724</v>
      </c>
      <c r="I4211" s="401" t="s">
        <v>45</v>
      </c>
      <c r="J4211" s="401" t="s">
        <v>6404</v>
      </c>
      <c r="K4211" s="402" t="n">
        <v>36.03</v>
      </c>
      <c r="L4211" s="401" t="s">
        <v>6405</v>
      </c>
    </row>
    <row r="4212" customFormat="false" ht="13.5" hidden="false" customHeight="false" outlineLevel="0" collapsed="false">
      <c r="A4212" s="401" t="s">
        <v>9883</v>
      </c>
      <c r="B4212" s="401" t="s">
        <v>9884</v>
      </c>
      <c r="C4212" s="401" t="s">
        <v>9222</v>
      </c>
      <c r="D4212" s="401" t="s">
        <v>10147</v>
      </c>
      <c r="E4212" s="402"/>
      <c r="F4212" s="401"/>
      <c r="G4212" s="401" t="n">
        <v>92942</v>
      </c>
      <c r="H4212" s="401" t="s">
        <v>10725</v>
      </c>
      <c r="I4212" s="401" t="s">
        <v>45</v>
      </c>
      <c r="J4212" s="401" t="s">
        <v>6404</v>
      </c>
      <c r="K4212" s="402" t="n">
        <v>36.03</v>
      </c>
      <c r="L4212" s="401" t="s">
        <v>6405</v>
      </c>
    </row>
    <row r="4213" customFormat="false" ht="13.5" hidden="false" customHeight="false" outlineLevel="0" collapsed="false">
      <c r="A4213" s="401" t="s">
        <v>9883</v>
      </c>
      <c r="B4213" s="401" t="s">
        <v>9884</v>
      </c>
      <c r="C4213" s="401" t="s">
        <v>9222</v>
      </c>
      <c r="D4213" s="401" t="s">
        <v>10147</v>
      </c>
      <c r="E4213" s="402"/>
      <c r="F4213" s="401"/>
      <c r="G4213" s="401" t="n">
        <v>92943</v>
      </c>
      <c r="H4213" s="401" t="s">
        <v>10726</v>
      </c>
      <c r="I4213" s="401" t="s">
        <v>45</v>
      </c>
      <c r="J4213" s="401" t="s">
        <v>6404</v>
      </c>
      <c r="K4213" s="402" t="n">
        <v>41.44</v>
      </c>
      <c r="L4213" s="401" t="s">
        <v>6405</v>
      </c>
    </row>
    <row r="4214" customFormat="false" ht="13.5" hidden="false" customHeight="false" outlineLevel="0" collapsed="false">
      <c r="A4214" s="401" t="s">
        <v>9883</v>
      </c>
      <c r="B4214" s="401" t="s">
        <v>9884</v>
      </c>
      <c r="C4214" s="401" t="s">
        <v>9222</v>
      </c>
      <c r="D4214" s="401" t="s">
        <v>10147</v>
      </c>
      <c r="E4214" s="402"/>
      <c r="F4214" s="401"/>
      <c r="G4214" s="401" t="n">
        <v>92944</v>
      </c>
      <c r="H4214" s="401" t="s">
        <v>10727</v>
      </c>
      <c r="I4214" s="401" t="s">
        <v>45</v>
      </c>
      <c r="J4214" s="401" t="s">
        <v>6404</v>
      </c>
      <c r="K4214" s="402" t="n">
        <v>41.44</v>
      </c>
      <c r="L4214" s="401" t="s">
        <v>6405</v>
      </c>
    </row>
    <row r="4215" customFormat="false" ht="13.5" hidden="false" customHeight="false" outlineLevel="0" collapsed="false">
      <c r="A4215" s="401" t="s">
        <v>9883</v>
      </c>
      <c r="B4215" s="401" t="s">
        <v>9884</v>
      </c>
      <c r="C4215" s="401" t="s">
        <v>9222</v>
      </c>
      <c r="D4215" s="401" t="s">
        <v>10147</v>
      </c>
      <c r="E4215" s="402"/>
      <c r="F4215" s="401"/>
      <c r="G4215" s="401" t="n">
        <v>92945</v>
      </c>
      <c r="H4215" s="401" t="s">
        <v>10728</v>
      </c>
      <c r="I4215" s="401" t="s">
        <v>45</v>
      </c>
      <c r="J4215" s="401" t="s">
        <v>6404</v>
      </c>
      <c r="K4215" s="402" t="n">
        <v>41.44</v>
      </c>
      <c r="L4215" s="401" t="s">
        <v>6405</v>
      </c>
    </row>
    <row r="4216" customFormat="false" ht="13.5" hidden="false" customHeight="false" outlineLevel="0" collapsed="false">
      <c r="A4216" s="401" t="s">
        <v>9883</v>
      </c>
      <c r="B4216" s="401" t="s">
        <v>9884</v>
      </c>
      <c r="C4216" s="401" t="s">
        <v>9222</v>
      </c>
      <c r="D4216" s="401" t="s">
        <v>10147</v>
      </c>
      <c r="E4216" s="402"/>
      <c r="F4216" s="401"/>
      <c r="G4216" s="401" t="n">
        <v>92946</v>
      </c>
      <c r="H4216" s="401" t="s">
        <v>10729</v>
      </c>
      <c r="I4216" s="401" t="s">
        <v>45</v>
      </c>
      <c r="J4216" s="401" t="s">
        <v>6404</v>
      </c>
      <c r="K4216" s="402" t="n">
        <v>58.04</v>
      </c>
      <c r="L4216" s="401" t="s">
        <v>6405</v>
      </c>
    </row>
    <row r="4217" customFormat="false" ht="13.5" hidden="false" customHeight="false" outlineLevel="0" collapsed="false">
      <c r="A4217" s="401" t="s">
        <v>9883</v>
      </c>
      <c r="B4217" s="401" t="s">
        <v>9884</v>
      </c>
      <c r="C4217" s="401" t="s">
        <v>9222</v>
      </c>
      <c r="D4217" s="401" t="s">
        <v>10147</v>
      </c>
      <c r="E4217" s="402"/>
      <c r="F4217" s="401"/>
      <c r="G4217" s="401" t="n">
        <v>92947</v>
      </c>
      <c r="H4217" s="401" t="s">
        <v>10730</v>
      </c>
      <c r="I4217" s="401" t="s">
        <v>45</v>
      </c>
      <c r="J4217" s="401" t="s">
        <v>6404</v>
      </c>
      <c r="K4217" s="402" t="n">
        <v>58.04</v>
      </c>
      <c r="L4217" s="401" t="s">
        <v>6405</v>
      </c>
    </row>
    <row r="4218" customFormat="false" ht="13.5" hidden="false" customHeight="false" outlineLevel="0" collapsed="false">
      <c r="A4218" s="401" t="s">
        <v>9883</v>
      </c>
      <c r="B4218" s="401" t="s">
        <v>9884</v>
      </c>
      <c r="C4218" s="401" t="s">
        <v>9222</v>
      </c>
      <c r="D4218" s="401" t="s">
        <v>10147</v>
      </c>
      <c r="E4218" s="402"/>
      <c r="F4218" s="401"/>
      <c r="G4218" s="401" t="n">
        <v>92948</v>
      </c>
      <c r="H4218" s="401" t="s">
        <v>10731</v>
      </c>
      <c r="I4218" s="401" t="s">
        <v>45</v>
      </c>
      <c r="J4218" s="401" t="s">
        <v>6404</v>
      </c>
      <c r="K4218" s="402" t="n">
        <v>58.04</v>
      </c>
      <c r="L4218" s="401" t="s">
        <v>6405</v>
      </c>
    </row>
    <row r="4219" customFormat="false" ht="13.5" hidden="false" customHeight="false" outlineLevel="0" collapsed="false">
      <c r="A4219" s="401" t="s">
        <v>9883</v>
      </c>
      <c r="B4219" s="401" t="s">
        <v>9884</v>
      </c>
      <c r="C4219" s="401" t="s">
        <v>9222</v>
      </c>
      <c r="D4219" s="401" t="s">
        <v>10147</v>
      </c>
      <c r="E4219" s="402"/>
      <c r="F4219" s="401"/>
      <c r="G4219" s="401" t="n">
        <v>92949</v>
      </c>
      <c r="H4219" s="401" t="s">
        <v>10732</v>
      </c>
      <c r="I4219" s="401" t="s">
        <v>45</v>
      </c>
      <c r="J4219" s="401" t="s">
        <v>6404</v>
      </c>
      <c r="K4219" s="402" t="n">
        <v>90.68</v>
      </c>
      <c r="L4219" s="401" t="s">
        <v>6405</v>
      </c>
    </row>
    <row r="4220" customFormat="false" ht="13.5" hidden="false" customHeight="false" outlineLevel="0" collapsed="false">
      <c r="A4220" s="401" t="s">
        <v>9883</v>
      </c>
      <c r="B4220" s="401" t="s">
        <v>9884</v>
      </c>
      <c r="C4220" s="401" t="s">
        <v>9222</v>
      </c>
      <c r="D4220" s="401" t="s">
        <v>10147</v>
      </c>
      <c r="E4220" s="402"/>
      <c r="F4220" s="401"/>
      <c r="G4220" s="401" t="n">
        <v>92950</v>
      </c>
      <c r="H4220" s="401" t="s">
        <v>10733</v>
      </c>
      <c r="I4220" s="401" t="s">
        <v>45</v>
      </c>
      <c r="J4220" s="401" t="s">
        <v>6404</v>
      </c>
      <c r="K4220" s="402" t="n">
        <v>90.68</v>
      </c>
      <c r="L4220" s="401" t="s">
        <v>6405</v>
      </c>
    </row>
    <row r="4221" customFormat="false" ht="13.5" hidden="false" customHeight="false" outlineLevel="0" collapsed="false">
      <c r="A4221" s="401" t="s">
        <v>9883</v>
      </c>
      <c r="B4221" s="401" t="s">
        <v>9884</v>
      </c>
      <c r="C4221" s="401" t="s">
        <v>9222</v>
      </c>
      <c r="D4221" s="401" t="s">
        <v>10147</v>
      </c>
      <c r="E4221" s="402"/>
      <c r="F4221" s="401"/>
      <c r="G4221" s="401" t="n">
        <v>92951</v>
      </c>
      <c r="H4221" s="401" t="s">
        <v>10734</v>
      </c>
      <c r="I4221" s="401" t="s">
        <v>45</v>
      </c>
      <c r="J4221" s="401" t="s">
        <v>6404</v>
      </c>
      <c r="K4221" s="402" t="n">
        <v>130.04</v>
      </c>
      <c r="L4221" s="401" t="s">
        <v>6405</v>
      </c>
    </row>
    <row r="4222" customFormat="false" ht="13.5" hidden="false" customHeight="false" outlineLevel="0" collapsed="false">
      <c r="A4222" s="401" t="s">
        <v>9883</v>
      </c>
      <c r="B4222" s="401" t="s">
        <v>9884</v>
      </c>
      <c r="C4222" s="401" t="s">
        <v>9222</v>
      </c>
      <c r="D4222" s="401" t="s">
        <v>10147</v>
      </c>
      <c r="E4222" s="402"/>
      <c r="F4222" s="401"/>
      <c r="G4222" s="401" t="n">
        <v>92952</v>
      </c>
      <c r="H4222" s="401" t="s">
        <v>10735</v>
      </c>
      <c r="I4222" s="401" t="s">
        <v>45</v>
      </c>
      <c r="J4222" s="401" t="s">
        <v>6404</v>
      </c>
      <c r="K4222" s="402" t="n">
        <v>130.04</v>
      </c>
      <c r="L4222" s="401" t="s">
        <v>6405</v>
      </c>
    </row>
    <row r="4223" customFormat="false" ht="13.5" hidden="false" customHeight="false" outlineLevel="0" collapsed="false">
      <c r="A4223" s="401" t="s">
        <v>9883</v>
      </c>
      <c r="B4223" s="401" t="s">
        <v>9884</v>
      </c>
      <c r="C4223" s="401" t="s">
        <v>9222</v>
      </c>
      <c r="D4223" s="401" t="s">
        <v>10147</v>
      </c>
      <c r="E4223" s="402"/>
      <c r="F4223" s="401"/>
      <c r="G4223" s="401" t="n">
        <v>92953</v>
      </c>
      <c r="H4223" s="401" t="s">
        <v>10736</v>
      </c>
      <c r="I4223" s="401" t="s">
        <v>45</v>
      </c>
      <c r="J4223" s="401" t="s">
        <v>6404</v>
      </c>
      <c r="K4223" s="402" t="n">
        <v>23.88</v>
      </c>
      <c r="L4223" s="401" t="s">
        <v>6405</v>
      </c>
    </row>
    <row r="4224" customFormat="false" ht="13.5" hidden="false" customHeight="false" outlineLevel="0" collapsed="false">
      <c r="A4224" s="401" t="s">
        <v>9883</v>
      </c>
      <c r="B4224" s="401" t="s">
        <v>9884</v>
      </c>
      <c r="C4224" s="401" t="s">
        <v>9222</v>
      </c>
      <c r="D4224" s="401" t="s">
        <v>10147</v>
      </c>
      <c r="E4224" s="402"/>
      <c r="F4224" s="401"/>
      <c r="G4224" s="401" t="n">
        <v>93050</v>
      </c>
      <c r="H4224" s="401" t="s">
        <v>10737</v>
      </c>
      <c r="I4224" s="401" t="s">
        <v>45</v>
      </c>
      <c r="J4224" s="401" t="s">
        <v>6404</v>
      </c>
      <c r="K4224" s="402" t="n">
        <v>11.65</v>
      </c>
      <c r="L4224" s="401" t="s">
        <v>6405</v>
      </c>
    </row>
    <row r="4225" customFormat="false" ht="13.5" hidden="false" customHeight="false" outlineLevel="0" collapsed="false">
      <c r="A4225" s="401" t="s">
        <v>9883</v>
      </c>
      <c r="B4225" s="401" t="s">
        <v>9884</v>
      </c>
      <c r="C4225" s="401" t="s">
        <v>9222</v>
      </c>
      <c r="D4225" s="401" t="s">
        <v>10147</v>
      </c>
      <c r="E4225" s="402"/>
      <c r="F4225" s="401"/>
      <c r="G4225" s="401" t="n">
        <v>93052</v>
      </c>
      <c r="H4225" s="401" t="s">
        <v>10738</v>
      </c>
      <c r="I4225" s="401" t="s">
        <v>45</v>
      </c>
      <c r="J4225" s="401" t="s">
        <v>6404</v>
      </c>
      <c r="K4225" s="402" t="n">
        <v>557.03</v>
      </c>
      <c r="L4225" s="401" t="s">
        <v>6405</v>
      </c>
    </row>
    <row r="4226" customFormat="false" ht="13.5" hidden="false" customHeight="false" outlineLevel="0" collapsed="false">
      <c r="A4226" s="401" t="s">
        <v>9883</v>
      </c>
      <c r="B4226" s="401" t="s">
        <v>9884</v>
      </c>
      <c r="C4226" s="401" t="s">
        <v>9222</v>
      </c>
      <c r="D4226" s="401" t="s">
        <v>10147</v>
      </c>
      <c r="E4226" s="402"/>
      <c r="F4226" s="401"/>
      <c r="G4226" s="401" t="n">
        <v>93054</v>
      </c>
      <c r="H4226" s="401" t="s">
        <v>10739</v>
      </c>
      <c r="I4226" s="401" t="s">
        <v>45</v>
      </c>
      <c r="J4226" s="401" t="s">
        <v>6404</v>
      </c>
      <c r="K4226" s="402" t="n">
        <v>23.44</v>
      </c>
      <c r="L4226" s="401" t="s">
        <v>6405</v>
      </c>
    </row>
    <row r="4227" customFormat="false" ht="13.5" hidden="false" customHeight="false" outlineLevel="0" collapsed="false">
      <c r="A4227" s="401" t="s">
        <v>9883</v>
      </c>
      <c r="B4227" s="401" t="s">
        <v>9884</v>
      </c>
      <c r="C4227" s="401" t="s">
        <v>9222</v>
      </c>
      <c r="D4227" s="401" t="s">
        <v>10147</v>
      </c>
      <c r="E4227" s="402"/>
      <c r="F4227" s="401"/>
      <c r="G4227" s="401" t="n">
        <v>93055</v>
      </c>
      <c r="H4227" s="401" t="s">
        <v>10740</v>
      </c>
      <c r="I4227" s="401" t="s">
        <v>45</v>
      </c>
      <c r="J4227" s="401" t="s">
        <v>6404</v>
      </c>
      <c r="K4227" s="402" t="n">
        <v>47.77</v>
      </c>
      <c r="L4227" s="401" t="s">
        <v>6405</v>
      </c>
    </row>
    <row r="4228" customFormat="false" ht="13.5" hidden="false" customHeight="false" outlineLevel="0" collapsed="false">
      <c r="A4228" s="401" t="s">
        <v>9883</v>
      </c>
      <c r="B4228" s="401" t="s">
        <v>9884</v>
      </c>
      <c r="C4228" s="401" t="s">
        <v>9222</v>
      </c>
      <c r="D4228" s="401" t="s">
        <v>10147</v>
      </c>
      <c r="E4228" s="402"/>
      <c r="F4228" s="401"/>
      <c r="G4228" s="401" t="n">
        <v>93056</v>
      </c>
      <c r="H4228" s="401" t="s">
        <v>10741</v>
      </c>
      <c r="I4228" s="401" t="s">
        <v>45</v>
      </c>
      <c r="J4228" s="401" t="s">
        <v>6404</v>
      </c>
      <c r="K4228" s="402" t="n">
        <v>17.51</v>
      </c>
      <c r="L4228" s="401" t="s">
        <v>6405</v>
      </c>
    </row>
    <row r="4229" customFormat="false" ht="13.5" hidden="false" customHeight="false" outlineLevel="0" collapsed="false">
      <c r="A4229" s="401" t="s">
        <v>9883</v>
      </c>
      <c r="B4229" s="401" t="s">
        <v>9884</v>
      </c>
      <c r="C4229" s="401" t="s">
        <v>9222</v>
      </c>
      <c r="D4229" s="401" t="s">
        <v>10147</v>
      </c>
      <c r="E4229" s="402"/>
      <c r="F4229" s="401"/>
      <c r="G4229" s="401" t="n">
        <v>93057</v>
      </c>
      <c r="H4229" s="401" t="s">
        <v>10742</v>
      </c>
      <c r="I4229" s="401" t="s">
        <v>45</v>
      </c>
      <c r="J4229" s="401" t="s">
        <v>6404</v>
      </c>
      <c r="K4229" s="402" t="n">
        <v>14.52</v>
      </c>
      <c r="L4229" s="401" t="s">
        <v>6405</v>
      </c>
    </row>
    <row r="4230" customFormat="false" ht="13.5" hidden="false" customHeight="false" outlineLevel="0" collapsed="false">
      <c r="A4230" s="401" t="s">
        <v>9883</v>
      </c>
      <c r="B4230" s="401" t="s">
        <v>9884</v>
      </c>
      <c r="C4230" s="401" t="s">
        <v>9222</v>
      </c>
      <c r="D4230" s="401" t="s">
        <v>10147</v>
      </c>
      <c r="E4230" s="402"/>
      <c r="F4230" s="401"/>
      <c r="G4230" s="401" t="n">
        <v>93058</v>
      </c>
      <c r="H4230" s="401" t="s">
        <v>10743</v>
      </c>
      <c r="I4230" s="401" t="s">
        <v>45</v>
      </c>
      <c r="J4230" s="401" t="s">
        <v>6404</v>
      </c>
      <c r="K4230" s="402" t="n">
        <v>612.73</v>
      </c>
      <c r="L4230" s="401" t="s">
        <v>6405</v>
      </c>
    </row>
    <row r="4231" customFormat="false" ht="13.5" hidden="false" customHeight="false" outlineLevel="0" collapsed="false">
      <c r="A4231" s="401" t="s">
        <v>9883</v>
      </c>
      <c r="B4231" s="401" t="s">
        <v>9884</v>
      </c>
      <c r="C4231" s="401" t="s">
        <v>9222</v>
      </c>
      <c r="D4231" s="401" t="s">
        <v>10147</v>
      </c>
      <c r="E4231" s="402"/>
      <c r="F4231" s="401"/>
      <c r="G4231" s="401" t="n">
        <v>93059</v>
      </c>
      <c r="H4231" s="401" t="s">
        <v>10744</v>
      </c>
      <c r="I4231" s="401" t="s">
        <v>45</v>
      </c>
      <c r="J4231" s="401" t="s">
        <v>6404</v>
      </c>
      <c r="K4231" s="402" t="n">
        <v>30.87</v>
      </c>
      <c r="L4231" s="401" t="s">
        <v>6405</v>
      </c>
    </row>
    <row r="4232" customFormat="false" ht="13.5" hidden="false" customHeight="false" outlineLevel="0" collapsed="false">
      <c r="A4232" s="401" t="s">
        <v>9883</v>
      </c>
      <c r="B4232" s="401" t="s">
        <v>9884</v>
      </c>
      <c r="C4232" s="401" t="s">
        <v>9222</v>
      </c>
      <c r="D4232" s="401" t="s">
        <v>10147</v>
      </c>
      <c r="E4232" s="402"/>
      <c r="F4232" s="401"/>
      <c r="G4232" s="401" t="n">
        <v>93060</v>
      </c>
      <c r="H4232" s="401" t="s">
        <v>10745</v>
      </c>
      <c r="I4232" s="401" t="s">
        <v>45</v>
      </c>
      <c r="J4232" s="401" t="s">
        <v>6404</v>
      </c>
      <c r="K4232" s="402" t="n">
        <v>83.92</v>
      </c>
      <c r="L4232" s="401" t="s">
        <v>6405</v>
      </c>
    </row>
    <row r="4233" customFormat="false" ht="13.5" hidden="false" customHeight="false" outlineLevel="0" collapsed="false">
      <c r="A4233" s="401" t="s">
        <v>9883</v>
      </c>
      <c r="B4233" s="401" t="s">
        <v>9884</v>
      </c>
      <c r="C4233" s="401" t="s">
        <v>9222</v>
      </c>
      <c r="D4233" s="401" t="s">
        <v>10147</v>
      </c>
      <c r="E4233" s="402"/>
      <c r="F4233" s="401"/>
      <c r="G4233" s="401" t="n">
        <v>93061</v>
      </c>
      <c r="H4233" s="401" t="s">
        <v>10746</v>
      </c>
      <c r="I4233" s="401" t="s">
        <v>45</v>
      </c>
      <c r="J4233" s="401" t="s">
        <v>6404</v>
      </c>
      <c r="K4233" s="402" t="n">
        <v>33.56</v>
      </c>
      <c r="L4233" s="401" t="s">
        <v>6405</v>
      </c>
    </row>
    <row r="4234" customFormat="false" ht="13.5" hidden="false" customHeight="false" outlineLevel="0" collapsed="false">
      <c r="A4234" s="401" t="s">
        <v>9883</v>
      </c>
      <c r="B4234" s="401" t="s">
        <v>9884</v>
      </c>
      <c r="C4234" s="401" t="s">
        <v>9222</v>
      </c>
      <c r="D4234" s="401" t="s">
        <v>10147</v>
      </c>
      <c r="E4234" s="402"/>
      <c r="F4234" s="401"/>
      <c r="G4234" s="401" t="n">
        <v>93062</v>
      </c>
      <c r="H4234" s="401" t="s">
        <v>10747</v>
      </c>
      <c r="I4234" s="401" t="s">
        <v>45</v>
      </c>
      <c r="J4234" s="401" t="s">
        <v>6404</v>
      </c>
      <c r="K4234" s="402" t="n">
        <v>28.26</v>
      </c>
      <c r="L4234" s="401" t="s">
        <v>6405</v>
      </c>
    </row>
    <row r="4235" customFormat="false" ht="13.5" hidden="false" customHeight="false" outlineLevel="0" collapsed="false">
      <c r="A4235" s="401" t="s">
        <v>9883</v>
      </c>
      <c r="B4235" s="401" t="s">
        <v>9884</v>
      </c>
      <c r="C4235" s="401" t="s">
        <v>9222</v>
      </c>
      <c r="D4235" s="401" t="s">
        <v>10147</v>
      </c>
      <c r="E4235" s="402"/>
      <c r="F4235" s="401"/>
      <c r="G4235" s="401" t="n">
        <v>93063</v>
      </c>
      <c r="H4235" s="401" t="s">
        <v>10748</v>
      </c>
      <c r="I4235" s="401" t="s">
        <v>45</v>
      </c>
      <c r="J4235" s="401" t="s">
        <v>6404</v>
      </c>
      <c r="K4235" s="402" t="n">
        <v>702.08</v>
      </c>
      <c r="L4235" s="401" t="s">
        <v>6405</v>
      </c>
    </row>
    <row r="4236" customFormat="false" ht="13.5" hidden="false" customHeight="false" outlineLevel="0" collapsed="false">
      <c r="A4236" s="401" t="s">
        <v>9883</v>
      </c>
      <c r="B4236" s="401" t="s">
        <v>9884</v>
      </c>
      <c r="C4236" s="401" t="s">
        <v>9222</v>
      </c>
      <c r="D4236" s="401" t="s">
        <v>10147</v>
      </c>
      <c r="E4236" s="402"/>
      <c r="F4236" s="401"/>
      <c r="G4236" s="401" t="n">
        <v>93064</v>
      </c>
      <c r="H4236" s="401" t="s">
        <v>10749</v>
      </c>
      <c r="I4236" s="401" t="s">
        <v>45</v>
      </c>
      <c r="J4236" s="401" t="s">
        <v>6404</v>
      </c>
      <c r="K4236" s="402" t="n">
        <v>51.74</v>
      </c>
      <c r="L4236" s="401" t="s">
        <v>6405</v>
      </c>
    </row>
    <row r="4237" customFormat="false" ht="13.5" hidden="false" customHeight="false" outlineLevel="0" collapsed="false">
      <c r="A4237" s="401" t="s">
        <v>9883</v>
      </c>
      <c r="B4237" s="401" t="s">
        <v>9884</v>
      </c>
      <c r="C4237" s="401" t="s">
        <v>9222</v>
      </c>
      <c r="D4237" s="401" t="s">
        <v>10147</v>
      </c>
      <c r="E4237" s="402"/>
      <c r="F4237" s="401"/>
      <c r="G4237" s="401" t="n">
        <v>93065</v>
      </c>
      <c r="H4237" s="401" t="s">
        <v>10750</v>
      </c>
      <c r="I4237" s="401" t="s">
        <v>45</v>
      </c>
      <c r="J4237" s="401" t="s">
        <v>6404</v>
      </c>
      <c r="K4237" s="402" t="n">
        <v>46.45</v>
      </c>
      <c r="L4237" s="401" t="s">
        <v>6405</v>
      </c>
    </row>
    <row r="4238" customFormat="false" ht="13.5" hidden="false" customHeight="false" outlineLevel="0" collapsed="false">
      <c r="A4238" s="401" t="s">
        <v>9883</v>
      </c>
      <c r="B4238" s="401" t="s">
        <v>9884</v>
      </c>
      <c r="C4238" s="401" t="s">
        <v>9222</v>
      </c>
      <c r="D4238" s="401" t="s">
        <v>10147</v>
      </c>
      <c r="E4238" s="402"/>
      <c r="F4238" s="401"/>
      <c r="G4238" s="401" t="n">
        <v>93066</v>
      </c>
      <c r="H4238" s="401" t="s">
        <v>10751</v>
      </c>
      <c r="I4238" s="401" t="s">
        <v>45</v>
      </c>
      <c r="J4238" s="401" t="s">
        <v>6404</v>
      </c>
      <c r="K4238" s="402" t="n">
        <v>881.11</v>
      </c>
      <c r="L4238" s="401" t="s">
        <v>6405</v>
      </c>
    </row>
    <row r="4239" customFormat="false" ht="13.5" hidden="false" customHeight="false" outlineLevel="0" collapsed="false">
      <c r="A4239" s="401" t="s">
        <v>9883</v>
      </c>
      <c r="B4239" s="401" t="s">
        <v>9884</v>
      </c>
      <c r="C4239" s="401" t="s">
        <v>9222</v>
      </c>
      <c r="D4239" s="401" t="s">
        <v>10147</v>
      </c>
      <c r="E4239" s="402"/>
      <c r="F4239" s="401"/>
      <c r="G4239" s="401" t="n">
        <v>93067</v>
      </c>
      <c r="H4239" s="401" t="s">
        <v>10752</v>
      </c>
      <c r="I4239" s="401" t="s">
        <v>45</v>
      </c>
      <c r="J4239" s="401" t="s">
        <v>6404</v>
      </c>
      <c r="K4239" s="402" t="n">
        <v>77.11</v>
      </c>
      <c r="L4239" s="401" t="s">
        <v>6405</v>
      </c>
    </row>
    <row r="4240" customFormat="false" ht="13.5" hidden="false" customHeight="false" outlineLevel="0" collapsed="false">
      <c r="A4240" s="401" t="s">
        <v>9883</v>
      </c>
      <c r="B4240" s="401" t="s">
        <v>9884</v>
      </c>
      <c r="C4240" s="401" t="s">
        <v>9222</v>
      </c>
      <c r="D4240" s="401" t="s">
        <v>10147</v>
      </c>
      <c r="E4240" s="402"/>
      <c r="F4240" s="401"/>
      <c r="G4240" s="401" t="n">
        <v>93068</v>
      </c>
      <c r="H4240" s="401" t="s">
        <v>10753</v>
      </c>
      <c r="I4240" s="401" t="s">
        <v>45</v>
      </c>
      <c r="J4240" s="401" t="s">
        <v>6404</v>
      </c>
      <c r="K4240" s="402" t="n">
        <v>65.52</v>
      </c>
      <c r="L4240" s="401" t="s">
        <v>6405</v>
      </c>
    </row>
    <row r="4241" customFormat="false" ht="13.5" hidden="false" customHeight="false" outlineLevel="0" collapsed="false">
      <c r="A4241" s="401" t="s">
        <v>9883</v>
      </c>
      <c r="B4241" s="401" t="s">
        <v>9884</v>
      </c>
      <c r="C4241" s="401" t="s">
        <v>9222</v>
      </c>
      <c r="D4241" s="401" t="s">
        <v>10147</v>
      </c>
      <c r="E4241" s="402"/>
      <c r="F4241" s="401"/>
      <c r="G4241" s="401" t="n">
        <v>93069</v>
      </c>
      <c r="H4241" s="401" t="s">
        <v>10754</v>
      </c>
      <c r="I4241" s="401" t="s">
        <v>45</v>
      </c>
      <c r="J4241" s="401" t="s">
        <v>6404</v>
      </c>
      <c r="K4241" s="402" t="n">
        <v>1221.44</v>
      </c>
      <c r="L4241" s="401" t="s">
        <v>6405</v>
      </c>
    </row>
    <row r="4242" customFormat="false" ht="13.5" hidden="false" customHeight="false" outlineLevel="0" collapsed="false">
      <c r="A4242" s="401" t="s">
        <v>9883</v>
      </c>
      <c r="B4242" s="401" t="s">
        <v>9884</v>
      </c>
      <c r="C4242" s="401" t="s">
        <v>9222</v>
      </c>
      <c r="D4242" s="401" t="s">
        <v>10147</v>
      </c>
      <c r="E4242" s="402"/>
      <c r="F4242" s="401"/>
      <c r="G4242" s="401" t="n">
        <v>93070</v>
      </c>
      <c r="H4242" s="401" t="s">
        <v>10755</v>
      </c>
      <c r="I4242" s="401" t="s">
        <v>45</v>
      </c>
      <c r="J4242" s="401" t="s">
        <v>6404</v>
      </c>
      <c r="K4242" s="402" t="n">
        <v>196.04</v>
      </c>
      <c r="L4242" s="401" t="s">
        <v>6405</v>
      </c>
    </row>
    <row r="4243" customFormat="false" ht="13.5" hidden="false" customHeight="false" outlineLevel="0" collapsed="false">
      <c r="A4243" s="401" t="s">
        <v>9883</v>
      </c>
      <c r="B4243" s="401" t="s">
        <v>9884</v>
      </c>
      <c r="C4243" s="401" t="s">
        <v>9222</v>
      </c>
      <c r="D4243" s="401" t="s">
        <v>10147</v>
      </c>
      <c r="E4243" s="402"/>
      <c r="F4243" s="401"/>
      <c r="G4243" s="401" t="n">
        <v>93071</v>
      </c>
      <c r="H4243" s="401" t="s">
        <v>10756</v>
      </c>
      <c r="I4243" s="401" t="s">
        <v>45</v>
      </c>
      <c r="J4243" s="401" t="s">
        <v>6404</v>
      </c>
      <c r="K4243" s="402" t="n">
        <v>180.24</v>
      </c>
      <c r="L4243" s="401" t="s">
        <v>6405</v>
      </c>
    </row>
    <row r="4244" customFormat="false" ht="13.5" hidden="false" customHeight="false" outlineLevel="0" collapsed="false">
      <c r="A4244" s="401" t="s">
        <v>9883</v>
      </c>
      <c r="B4244" s="401" t="s">
        <v>9884</v>
      </c>
      <c r="C4244" s="401" t="s">
        <v>9222</v>
      </c>
      <c r="D4244" s="401" t="s">
        <v>10147</v>
      </c>
      <c r="E4244" s="402"/>
      <c r="F4244" s="401"/>
      <c r="G4244" s="401" t="n">
        <v>93072</v>
      </c>
      <c r="H4244" s="401" t="s">
        <v>10757</v>
      </c>
      <c r="I4244" s="401" t="s">
        <v>45</v>
      </c>
      <c r="J4244" s="401" t="s">
        <v>6404</v>
      </c>
      <c r="K4244" s="402" t="n">
        <v>1612.07</v>
      </c>
      <c r="L4244" s="401" t="s">
        <v>6405</v>
      </c>
    </row>
    <row r="4245" customFormat="false" ht="13.5" hidden="false" customHeight="false" outlineLevel="0" collapsed="false">
      <c r="A4245" s="401" t="s">
        <v>9883</v>
      </c>
      <c r="B4245" s="401" t="s">
        <v>9884</v>
      </c>
      <c r="C4245" s="401" t="s">
        <v>9222</v>
      </c>
      <c r="D4245" s="401" t="s">
        <v>10147</v>
      </c>
      <c r="E4245" s="402"/>
      <c r="F4245" s="401"/>
      <c r="G4245" s="401" t="n">
        <v>93074</v>
      </c>
      <c r="H4245" s="401" t="s">
        <v>10758</v>
      </c>
      <c r="I4245" s="401" t="s">
        <v>45</v>
      </c>
      <c r="J4245" s="401" t="s">
        <v>6404</v>
      </c>
      <c r="K4245" s="402" t="n">
        <v>13.31</v>
      </c>
      <c r="L4245" s="401" t="s">
        <v>6405</v>
      </c>
    </row>
    <row r="4246" customFormat="false" ht="13.5" hidden="false" customHeight="false" outlineLevel="0" collapsed="false">
      <c r="A4246" s="401" t="s">
        <v>9883</v>
      </c>
      <c r="B4246" s="401" t="s">
        <v>9884</v>
      </c>
      <c r="C4246" s="401" t="s">
        <v>9222</v>
      </c>
      <c r="D4246" s="401" t="s">
        <v>10147</v>
      </c>
      <c r="E4246" s="402"/>
      <c r="F4246" s="401"/>
      <c r="G4246" s="401" t="n">
        <v>93075</v>
      </c>
      <c r="H4246" s="401" t="s">
        <v>10759</v>
      </c>
      <c r="I4246" s="401" t="s">
        <v>45</v>
      </c>
      <c r="J4246" s="401" t="s">
        <v>6404</v>
      </c>
      <c r="K4246" s="402" t="n">
        <v>20.35</v>
      </c>
      <c r="L4246" s="401" t="s">
        <v>6405</v>
      </c>
    </row>
    <row r="4247" customFormat="false" ht="13.5" hidden="false" customHeight="false" outlineLevel="0" collapsed="false">
      <c r="A4247" s="401" t="s">
        <v>9883</v>
      </c>
      <c r="B4247" s="401" t="s">
        <v>9884</v>
      </c>
      <c r="C4247" s="401" t="s">
        <v>9222</v>
      </c>
      <c r="D4247" s="401" t="s">
        <v>10147</v>
      </c>
      <c r="E4247" s="402"/>
      <c r="F4247" s="401"/>
      <c r="G4247" s="401" t="n">
        <v>93076</v>
      </c>
      <c r="H4247" s="401" t="s">
        <v>10760</v>
      </c>
      <c r="I4247" s="401" t="s">
        <v>45</v>
      </c>
      <c r="J4247" s="401" t="s">
        <v>6404</v>
      </c>
      <c r="K4247" s="402" t="n">
        <v>21.69</v>
      </c>
      <c r="L4247" s="401" t="s">
        <v>6405</v>
      </c>
    </row>
    <row r="4248" customFormat="false" ht="13.5" hidden="false" customHeight="false" outlineLevel="0" collapsed="false">
      <c r="A4248" s="401" t="s">
        <v>9883</v>
      </c>
      <c r="B4248" s="401" t="s">
        <v>9884</v>
      </c>
      <c r="C4248" s="401" t="s">
        <v>9222</v>
      </c>
      <c r="D4248" s="401" t="s">
        <v>10147</v>
      </c>
      <c r="E4248" s="402"/>
      <c r="F4248" s="401"/>
      <c r="G4248" s="401" t="n">
        <v>93077</v>
      </c>
      <c r="H4248" s="401" t="s">
        <v>10761</v>
      </c>
      <c r="I4248" s="401" t="s">
        <v>45</v>
      </c>
      <c r="J4248" s="401" t="s">
        <v>6404</v>
      </c>
      <c r="K4248" s="402" t="n">
        <v>29.02</v>
      </c>
      <c r="L4248" s="401" t="s">
        <v>6405</v>
      </c>
    </row>
    <row r="4249" customFormat="false" ht="13.5" hidden="false" customHeight="false" outlineLevel="0" collapsed="false">
      <c r="A4249" s="401" t="s">
        <v>9883</v>
      </c>
      <c r="B4249" s="401" t="s">
        <v>9884</v>
      </c>
      <c r="C4249" s="401" t="s">
        <v>9222</v>
      </c>
      <c r="D4249" s="401" t="s">
        <v>10147</v>
      </c>
      <c r="E4249" s="402"/>
      <c r="F4249" s="401"/>
      <c r="G4249" s="401" t="n">
        <v>93078</v>
      </c>
      <c r="H4249" s="401" t="s">
        <v>10762</v>
      </c>
      <c r="I4249" s="401" t="s">
        <v>45</v>
      </c>
      <c r="J4249" s="401" t="s">
        <v>6404</v>
      </c>
      <c r="K4249" s="402" t="n">
        <v>32.65</v>
      </c>
      <c r="L4249" s="401" t="s">
        <v>6405</v>
      </c>
    </row>
    <row r="4250" customFormat="false" ht="13.5" hidden="false" customHeight="false" outlineLevel="0" collapsed="false">
      <c r="A4250" s="401" t="s">
        <v>9883</v>
      </c>
      <c r="B4250" s="401" t="s">
        <v>9884</v>
      </c>
      <c r="C4250" s="401" t="s">
        <v>9222</v>
      </c>
      <c r="D4250" s="401" t="s">
        <v>10147</v>
      </c>
      <c r="E4250" s="402"/>
      <c r="F4250" s="401"/>
      <c r="G4250" s="401" t="n">
        <v>93079</v>
      </c>
      <c r="H4250" s="401" t="s">
        <v>10763</v>
      </c>
      <c r="I4250" s="401" t="s">
        <v>45</v>
      </c>
      <c r="J4250" s="401" t="s">
        <v>6404</v>
      </c>
      <c r="K4250" s="402" t="n">
        <v>30.5</v>
      </c>
      <c r="L4250" s="401" t="s">
        <v>6405</v>
      </c>
    </row>
    <row r="4251" customFormat="false" ht="13.5" hidden="false" customHeight="false" outlineLevel="0" collapsed="false">
      <c r="A4251" s="401" t="s">
        <v>9883</v>
      </c>
      <c r="B4251" s="401" t="s">
        <v>9884</v>
      </c>
      <c r="C4251" s="401" t="s">
        <v>9222</v>
      </c>
      <c r="D4251" s="401" t="s">
        <v>10147</v>
      </c>
      <c r="E4251" s="402"/>
      <c r="F4251" s="401"/>
      <c r="G4251" s="401" t="n">
        <v>93080</v>
      </c>
      <c r="H4251" s="401" t="s">
        <v>10764</v>
      </c>
      <c r="I4251" s="401" t="s">
        <v>45</v>
      </c>
      <c r="J4251" s="401" t="s">
        <v>6404</v>
      </c>
      <c r="K4251" s="402" t="n">
        <v>8.65</v>
      </c>
      <c r="L4251" s="401" t="s">
        <v>6405</v>
      </c>
    </row>
    <row r="4252" customFormat="false" ht="13.5" hidden="false" customHeight="false" outlineLevel="0" collapsed="false">
      <c r="A4252" s="401" t="s">
        <v>9883</v>
      </c>
      <c r="B4252" s="401" t="s">
        <v>9884</v>
      </c>
      <c r="C4252" s="401" t="s">
        <v>9222</v>
      </c>
      <c r="D4252" s="401" t="s">
        <v>10147</v>
      </c>
      <c r="E4252" s="402"/>
      <c r="F4252" s="401"/>
      <c r="G4252" s="401" t="n">
        <v>93081</v>
      </c>
      <c r="H4252" s="401" t="s">
        <v>10765</v>
      </c>
      <c r="I4252" s="401" t="s">
        <v>45</v>
      </c>
      <c r="J4252" s="401" t="s">
        <v>6404</v>
      </c>
      <c r="K4252" s="402" t="n">
        <v>19.32</v>
      </c>
      <c r="L4252" s="401" t="s">
        <v>6405</v>
      </c>
    </row>
    <row r="4253" customFormat="false" ht="13.5" hidden="false" customHeight="false" outlineLevel="0" collapsed="false">
      <c r="A4253" s="401" t="s">
        <v>9883</v>
      </c>
      <c r="B4253" s="401" t="s">
        <v>9884</v>
      </c>
      <c r="C4253" s="401" t="s">
        <v>9222</v>
      </c>
      <c r="D4253" s="401" t="s">
        <v>10147</v>
      </c>
      <c r="E4253" s="402"/>
      <c r="F4253" s="401"/>
      <c r="G4253" s="401" t="n">
        <v>93082</v>
      </c>
      <c r="H4253" s="401" t="s">
        <v>10766</v>
      </c>
      <c r="I4253" s="401" t="s">
        <v>45</v>
      </c>
      <c r="J4253" s="401" t="s">
        <v>6404</v>
      </c>
      <c r="K4253" s="402" t="n">
        <v>25.08</v>
      </c>
      <c r="L4253" s="401" t="s">
        <v>6405</v>
      </c>
    </row>
    <row r="4254" customFormat="false" ht="13.5" hidden="false" customHeight="false" outlineLevel="0" collapsed="false">
      <c r="A4254" s="401" t="s">
        <v>9883</v>
      </c>
      <c r="B4254" s="401" t="s">
        <v>9884</v>
      </c>
      <c r="C4254" s="401" t="s">
        <v>9222</v>
      </c>
      <c r="D4254" s="401" t="s">
        <v>10147</v>
      </c>
      <c r="E4254" s="402"/>
      <c r="F4254" s="401"/>
      <c r="G4254" s="401" t="n">
        <v>93083</v>
      </c>
      <c r="H4254" s="401" t="s">
        <v>10767</v>
      </c>
      <c r="I4254" s="401" t="s">
        <v>45</v>
      </c>
      <c r="J4254" s="401" t="s">
        <v>6404</v>
      </c>
      <c r="K4254" s="402" t="n">
        <v>482.03</v>
      </c>
      <c r="L4254" s="401" t="s">
        <v>6405</v>
      </c>
    </row>
    <row r="4255" customFormat="false" ht="13.5" hidden="false" customHeight="false" outlineLevel="0" collapsed="false">
      <c r="A4255" s="401" t="s">
        <v>9883</v>
      </c>
      <c r="B4255" s="401" t="s">
        <v>9884</v>
      </c>
      <c r="C4255" s="401" t="s">
        <v>9222</v>
      </c>
      <c r="D4255" s="401" t="s">
        <v>10147</v>
      </c>
      <c r="E4255" s="402"/>
      <c r="F4255" s="401"/>
      <c r="G4255" s="401" t="n">
        <v>93084</v>
      </c>
      <c r="H4255" s="401" t="s">
        <v>10768</v>
      </c>
      <c r="I4255" s="401" t="s">
        <v>45</v>
      </c>
      <c r="J4255" s="401" t="s">
        <v>6404</v>
      </c>
      <c r="K4255" s="402" t="n">
        <v>14.22</v>
      </c>
      <c r="L4255" s="401" t="s">
        <v>6405</v>
      </c>
    </row>
    <row r="4256" customFormat="false" ht="13.5" hidden="false" customHeight="false" outlineLevel="0" collapsed="false">
      <c r="A4256" s="401" t="s">
        <v>9883</v>
      </c>
      <c r="B4256" s="401" t="s">
        <v>9884</v>
      </c>
      <c r="C4256" s="401" t="s">
        <v>9222</v>
      </c>
      <c r="D4256" s="401" t="s">
        <v>10147</v>
      </c>
      <c r="E4256" s="402"/>
      <c r="F4256" s="401"/>
      <c r="G4256" s="401" t="n">
        <v>93085</v>
      </c>
      <c r="H4256" s="401" t="s">
        <v>10769</v>
      </c>
      <c r="I4256" s="401" t="s">
        <v>45</v>
      </c>
      <c r="J4256" s="401" t="s">
        <v>6404</v>
      </c>
      <c r="K4256" s="402" t="n">
        <v>15.03</v>
      </c>
      <c r="L4256" s="401" t="s">
        <v>6405</v>
      </c>
    </row>
    <row r="4257" customFormat="false" ht="13.5" hidden="false" customHeight="false" outlineLevel="0" collapsed="false">
      <c r="A4257" s="401" t="s">
        <v>9883</v>
      </c>
      <c r="B4257" s="401" t="s">
        <v>9884</v>
      </c>
      <c r="C4257" s="401" t="s">
        <v>9222</v>
      </c>
      <c r="D4257" s="401" t="s">
        <v>10147</v>
      </c>
      <c r="E4257" s="402"/>
      <c r="F4257" s="401"/>
      <c r="G4257" s="401" t="n">
        <v>93086</v>
      </c>
      <c r="H4257" s="401" t="s">
        <v>10770</v>
      </c>
      <c r="I4257" s="401" t="s">
        <v>45</v>
      </c>
      <c r="J4257" s="401" t="s">
        <v>6404</v>
      </c>
      <c r="K4257" s="402" t="n">
        <v>559.6</v>
      </c>
      <c r="L4257" s="401" t="s">
        <v>6405</v>
      </c>
    </row>
    <row r="4258" customFormat="false" ht="13.5" hidden="false" customHeight="false" outlineLevel="0" collapsed="false">
      <c r="A4258" s="401" t="s">
        <v>9883</v>
      </c>
      <c r="B4258" s="401" t="s">
        <v>9884</v>
      </c>
      <c r="C4258" s="401" t="s">
        <v>9222</v>
      </c>
      <c r="D4258" s="401" t="s">
        <v>10147</v>
      </c>
      <c r="E4258" s="402"/>
      <c r="F4258" s="401"/>
      <c r="G4258" s="401" t="n">
        <v>93087</v>
      </c>
      <c r="H4258" s="401" t="s">
        <v>10771</v>
      </c>
      <c r="I4258" s="401" t="s">
        <v>45</v>
      </c>
      <c r="J4258" s="401" t="s">
        <v>6404</v>
      </c>
      <c r="K4258" s="402" t="n">
        <v>20.2</v>
      </c>
      <c r="L4258" s="401" t="s">
        <v>6405</v>
      </c>
    </row>
    <row r="4259" customFormat="false" ht="13.5" hidden="false" customHeight="false" outlineLevel="0" collapsed="false">
      <c r="A4259" s="401" t="s">
        <v>9883</v>
      </c>
      <c r="B4259" s="401" t="s">
        <v>9884</v>
      </c>
      <c r="C4259" s="401" t="s">
        <v>9222</v>
      </c>
      <c r="D4259" s="401" t="s">
        <v>10147</v>
      </c>
      <c r="E4259" s="402"/>
      <c r="F4259" s="401"/>
      <c r="G4259" s="401" t="n">
        <v>93088</v>
      </c>
      <c r="H4259" s="401" t="s">
        <v>10772</v>
      </c>
      <c r="I4259" s="401" t="s">
        <v>45</v>
      </c>
      <c r="J4259" s="401" t="s">
        <v>6404</v>
      </c>
      <c r="K4259" s="402" t="n">
        <v>25.07</v>
      </c>
      <c r="L4259" s="401" t="s">
        <v>6405</v>
      </c>
    </row>
    <row r="4260" customFormat="false" ht="13.5" hidden="false" customHeight="false" outlineLevel="0" collapsed="false">
      <c r="A4260" s="401" t="s">
        <v>9883</v>
      </c>
      <c r="B4260" s="401" t="s">
        <v>9884</v>
      </c>
      <c r="C4260" s="401" t="s">
        <v>9222</v>
      </c>
      <c r="D4260" s="401" t="s">
        <v>10147</v>
      </c>
      <c r="E4260" s="402"/>
      <c r="F4260" s="401"/>
      <c r="G4260" s="401" t="n">
        <v>93089</v>
      </c>
      <c r="H4260" s="401" t="s">
        <v>10773</v>
      </c>
      <c r="I4260" s="401" t="s">
        <v>45</v>
      </c>
      <c r="J4260" s="401" t="s">
        <v>6404</v>
      </c>
      <c r="K4260" s="402" t="n">
        <v>50.34</v>
      </c>
      <c r="L4260" s="401" t="s">
        <v>6405</v>
      </c>
    </row>
    <row r="4261" customFormat="false" ht="13.5" hidden="false" customHeight="false" outlineLevel="0" collapsed="false">
      <c r="A4261" s="401" t="s">
        <v>9883</v>
      </c>
      <c r="B4261" s="401" t="s">
        <v>9884</v>
      </c>
      <c r="C4261" s="401" t="s">
        <v>9222</v>
      </c>
      <c r="D4261" s="401" t="s">
        <v>10147</v>
      </c>
      <c r="E4261" s="402"/>
      <c r="F4261" s="401"/>
      <c r="G4261" s="401" t="n">
        <v>93090</v>
      </c>
      <c r="H4261" s="401" t="s">
        <v>10774</v>
      </c>
      <c r="I4261" s="401" t="s">
        <v>45</v>
      </c>
      <c r="J4261" s="401" t="s">
        <v>6404</v>
      </c>
      <c r="K4261" s="402" t="n">
        <v>19.9</v>
      </c>
      <c r="L4261" s="401" t="s">
        <v>6405</v>
      </c>
    </row>
    <row r="4262" customFormat="false" ht="13.5" hidden="false" customHeight="false" outlineLevel="0" collapsed="false">
      <c r="A4262" s="401" t="s">
        <v>9883</v>
      </c>
      <c r="B4262" s="401" t="s">
        <v>9884</v>
      </c>
      <c r="C4262" s="401" t="s">
        <v>9222</v>
      </c>
      <c r="D4262" s="401" t="s">
        <v>10147</v>
      </c>
      <c r="E4262" s="402"/>
      <c r="F4262" s="401"/>
      <c r="G4262" s="401" t="n">
        <v>93091</v>
      </c>
      <c r="H4262" s="401" t="s">
        <v>10775</v>
      </c>
      <c r="I4262" s="401" t="s">
        <v>45</v>
      </c>
      <c r="J4262" s="401" t="s">
        <v>6404</v>
      </c>
      <c r="K4262" s="402" t="n">
        <v>17</v>
      </c>
      <c r="L4262" s="401" t="s">
        <v>6405</v>
      </c>
    </row>
    <row r="4263" customFormat="false" ht="13.5" hidden="false" customHeight="false" outlineLevel="0" collapsed="false">
      <c r="A4263" s="401" t="s">
        <v>9883</v>
      </c>
      <c r="B4263" s="401" t="s">
        <v>9884</v>
      </c>
      <c r="C4263" s="401" t="s">
        <v>9222</v>
      </c>
      <c r="D4263" s="401" t="s">
        <v>10147</v>
      </c>
      <c r="E4263" s="402"/>
      <c r="F4263" s="401"/>
      <c r="G4263" s="401" t="n">
        <v>93092</v>
      </c>
      <c r="H4263" s="401" t="s">
        <v>10776</v>
      </c>
      <c r="I4263" s="401" t="s">
        <v>45</v>
      </c>
      <c r="J4263" s="401" t="s">
        <v>6404</v>
      </c>
      <c r="K4263" s="402" t="n">
        <v>615.12</v>
      </c>
      <c r="L4263" s="401" t="s">
        <v>6405</v>
      </c>
    </row>
    <row r="4264" customFormat="false" ht="13.5" hidden="false" customHeight="false" outlineLevel="0" collapsed="false">
      <c r="A4264" s="401" t="s">
        <v>9883</v>
      </c>
      <c r="B4264" s="401" t="s">
        <v>9884</v>
      </c>
      <c r="C4264" s="401" t="s">
        <v>9222</v>
      </c>
      <c r="D4264" s="401" t="s">
        <v>10147</v>
      </c>
      <c r="E4264" s="402"/>
      <c r="F4264" s="401"/>
      <c r="G4264" s="401" t="n">
        <v>93093</v>
      </c>
      <c r="H4264" s="401" t="s">
        <v>10777</v>
      </c>
      <c r="I4264" s="401" t="s">
        <v>45</v>
      </c>
      <c r="J4264" s="401" t="s">
        <v>6404</v>
      </c>
      <c r="K4264" s="402" t="n">
        <v>32.06</v>
      </c>
      <c r="L4264" s="401" t="s">
        <v>6405</v>
      </c>
    </row>
    <row r="4265" customFormat="false" ht="13.5" hidden="false" customHeight="false" outlineLevel="0" collapsed="false">
      <c r="A4265" s="401" t="s">
        <v>9883</v>
      </c>
      <c r="B4265" s="401" t="s">
        <v>9884</v>
      </c>
      <c r="C4265" s="401" t="s">
        <v>9222</v>
      </c>
      <c r="D4265" s="401" t="s">
        <v>10147</v>
      </c>
      <c r="E4265" s="402"/>
      <c r="F4265" s="401"/>
      <c r="G4265" s="401" t="n">
        <v>93094</v>
      </c>
      <c r="H4265" s="401" t="s">
        <v>10778</v>
      </c>
      <c r="I4265" s="401" t="s">
        <v>45</v>
      </c>
      <c r="J4265" s="401" t="s">
        <v>6404</v>
      </c>
      <c r="K4265" s="402" t="n">
        <v>86.31</v>
      </c>
      <c r="L4265" s="401" t="s">
        <v>6405</v>
      </c>
    </row>
    <row r="4266" customFormat="false" ht="13.5" hidden="false" customHeight="false" outlineLevel="0" collapsed="false">
      <c r="A4266" s="401" t="s">
        <v>9883</v>
      </c>
      <c r="B4266" s="401" t="s">
        <v>9884</v>
      </c>
      <c r="C4266" s="401" t="s">
        <v>9222</v>
      </c>
      <c r="D4266" s="401" t="s">
        <v>10147</v>
      </c>
      <c r="E4266" s="402"/>
      <c r="F4266" s="401"/>
      <c r="G4266" s="401" t="n">
        <v>93097</v>
      </c>
      <c r="H4266" s="401" t="s">
        <v>10779</v>
      </c>
      <c r="I4266" s="401" t="s">
        <v>45</v>
      </c>
      <c r="J4266" s="401" t="s">
        <v>6404</v>
      </c>
      <c r="K4266" s="402" t="n">
        <v>13.54</v>
      </c>
      <c r="L4266" s="401" t="s">
        <v>6405</v>
      </c>
    </row>
    <row r="4267" customFormat="false" ht="13.5" hidden="false" customHeight="false" outlineLevel="0" collapsed="false">
      <c r="A4267" s="401" t="s">
        <v>9883</v>
      </c>
      <c r="B4267" s="401" t="s">
        <v>9884</v>
      </c>
      <c r="C4267" s="401" t="s">
        <v>9222</v>
      </c>
      <c r="D4267" s="401" t="s">
        <v>10147</v>
      </c>
      <c r="E4267" s="402"/>
      <c r="F4267" s="401"/>
      <c r="G4267" s="401" t="n">
        <v>93098</v>
      </c>
      <c r="H4267" s="401" t="s">
        <v>10780</v>
      </c>
      <c r="I4267" s="401" t="s">
        <v>45</v>
      </c>
      <c r="J4267" s="401" t="s">
        <v>6404</v>
      </c>
      <c r="K4267" s="402" t="n">
        <v>20.46</v>
      </c>
      <c r="L4267" s="401" t="s">
        <v>6405</v>
      </c>
    </row>
    <row r="4268" customFormat="false" ht="13.5" hidden="false" customHeight="false" outlineLevel="0" collapsed="false">
      <c r="A4268" s="401" t="s">
        <v>9883</v>
      </c>
      <c r="B4268" s="401" t="s">
        <v>9884</v>
      </c>
      <c r="C4268" s="401" t="s">
        <v>9222</v>
      </c>
      <c r="D4268" s="401" t="s">
        <v>10147</v>
      </c>
      <c r="E4268" s="402"/>
      <c r="F4268" s="401"/>
      <c r="G4268" s="401" t="n">
        <v>93099</v>
      </c>
      <c r="H4268" s="401" t="s">
        <v>10781</v>
      </c>
      <c r="I4268" s="401" t="s">
        <v>45</v>
      </c>
      <c r="J4268" s="401" t="s">
        <v>6404</v>
      </c>
      <c r="K4268" s="402" t="n">
        <v>24.55</v>
      </c>
      <c r="L4268" s="401" t="s">
        <v>6405</v>
      </c>
    </row>
    <row r="4269" customFormat="false" ht="13.5" hidden="false" customHeight="false" outlineLevel="0" collapsed="false">
      <c r="A4269" s="401" t="s">
        <v>9883</v>
      </c>
      <c r="B4269" s="401" t="s">
        <v>9884</v>
      </c>
      <c r="C4269" s="401" t="s">
        <v>9222</v>
      </c>
      <c r="D4269" s="401" t="s">
        <v>10147</v>
      </c>
      <c r="E4269" s="402"/>
      <c r="F4269" s="401"/>
      <c r="G4269" s="401" t="n">
        <v>93100</v>
      </c>
      <c r="H4269" s="401" t="s">
        <v>10782</v>
      </c>
      <c r="I4269" s="401" t="s">
        <v>45</v>
      </c>
      <c r="J4269" s="401" t="s">
        <v>6404</v>
      </c>
      <c r="K4269" s="402" t="n">
        <v>30.45</v>
      </c>
      <c r="L4269" s="401" t="s">
        <v>6405</v>
      </c>
    </row>
    <row r="4270" customFormat="false" ht="13.5" hidden="false" customHeight="false" outlineLevel="0" collapsed="false">
      <c r="A4270" s="401" t="s">
        <v>9883</v>
      </c>
      <c r="B4270" s="401" t="s">
        <v>9884</v>
      </c>
      <c r="C4270" s="401" t="s">
        <v>9222</v>
      </c>
      <c r="D4270" s="401" t="s">
        <v>10147</v>
      </c>
      <c r="E4270" s="402"/>
      <c r="F4270" s="401"/>
      <c r="G4270" s="401" t="n">
        <v>93101</v>
      </c>
      <c r="H4270" s="401" t="s">
        <v>10783</v>
      </c>
      <c r="I4270" s="401" t="s">
        <v>45</v>
      </c>
      <c r="J4270" s="401" t="s">
        <v>6404</v>
      </c>
      <c r="K4270" s="402" t="n">
        <v>34.07</v>
      </c>
      <c r="L4270" s="401" t="s">
        <v>6405</v>
      </c>
    </row>
    <row r="4271" customFormat="false" ht="13.5" hidden="false" customHeight="false" outlineLevel="0" collapsed="false">
      <c r="A4271" s="401" t="s">
        <v>9883</v>
      </c>
      <c r="B4271" s="401" t="s">
        <v>9884</v>
      </c>
      <c r="C4271" s="401" t="s">
        <v>9222</v>
      </c>
      <c r="D4271" s="401" t="s">
        <v>10147</v>
      </c>
      <c r="E4271" s="402"/>
      <c r="F4271" s="401"/>
      <c r="G4271" s="401" t="n">
        <v>93102</v>
      </c>
      <c r="H4271" s="401" t="s">
        <v>10784</v>
      </c>
      <c r="I4271" s="401" t="s">
        <v>45</v>
      </c>
      <c r="J4271" s="401" t="s">
        <v>6404</v>
      </c>
      <c r="K4271" s="402" t="n">
        <v>35.59</v>
      </c>
      <c r="L4271" s="401" t="s">
        <v>6405</v>
      </c>
    </row>
    <row r="4272" customFormat="false" ht="13.5" hidden="false" customHeight="false" outlineLevel="0" collapsed="false">
      <c r="A4272" s="401" t="s">
        <v>9883</v>
      </c>
      <c r="B4272" s="401" t="s">
        <v>9884</v>
      </c>
      <c r="C4272" s="401" t="s">
        <v>9222</v>
      </c>
      <c r="D4272" s="401" t="s">
        <v>10147</v>
      </c>
      <c r="E4272" s="402"/>
      <c r="F4272" s="401"/>
      <c r="G4272" s="401" t="n">
        <v>93103</v>
      </c>
      <c r="H4272" s="401" t="s">
        <v>10785</v>
      </c>
      <c r="I4272" s="401" t="s">
        <v>45</v>
      </c>
      <c r="J4272" s="401" t="s">
        <v>6404</v>
      </c>
      <c r="K4272" s="402" t="n">
        <v>8.81</v>
      </c>
      <c r="L4272" s="401" t="s">
        <v>6405</v>
      </c>
    </row>
    <row r="4273" customFormat="false" ht="13.5" hidden="false" customHeight="false" outlineLevel="0" collapsed="false">
      <c r="A4273" s="401" t="s">
        <v>9883</v>
      </c>
      <c r="B4273" s="401" t="s">
        <v>9884</v>
      </c>
      <c r="C4273" s="401" t="s">
        <v>9222</v>
      </c>
      <c r="D4273" s="401" t="s">
        <v>10147</v>
      </c>
      <c r="E4273" s="402"/>
      <c r="F4273" s="401"/>
      <c r="G4273" s="401" t="n">
        <v>93104</v>
      </c>
      <c r="H4273" s="401" t="s">
        <v>10786</v>
      </c>
      <c r="I4273" s="401" t="s">
        <v>45</v>
      </c>
      <c r="J4273" s="401" t="s">
        <v>6404</v>
      </c>
      <c r="K4273" s="402" t="n">
        <v>19.39</v>
      </c>
      <c r="L4273" s="401" t="s">
        <v>6405</v>
      </c>
    </row>
    <row r="4274" customFormat="false" ht="13.5" hidden="false" customHeight="false" outlineLevel="0" collapsed="false">
      <c r="A4274" s="401" t="s">
        <v>9883</v>
      </c>
      <c r="B4274" s="401" t="s">
        <v>9884</v>
      </c>
      <c r="C4274" s="401" t="s">
        <v>9222</v>
      </c>
      <c r="D4274" s="401" t="s">
        <v>10147</v>
      </c>
      <c r="E4274" s="402"/>
      <c r="F4274" s="401"/>
      <c r="G4274" s="401" t="n">
        <v>93105</v>
      </c>
      <c r="H4274" s="401" t="s">
        <v>10787</v>
      </c>
      <c r="I4274" s="401" t="s">
        <v>45</v>
      </c>
      <c r="J4274" s="401" t="s">
        <v>6404</v>
      </c>
      <c r="K4274" s="402" t="n">
        <v>25.24</v>
      </c>
      <c r="L4274" s="401" t="s">
        <v>6405</v>
      </c>
    </row>
    <row r="4275" customFormat="false" ht="13.5" hidden="false" customHeight="false" outlineLevel="0" collapsed="false">
      <c r="A4275" s="401" t="s">
        <v>9883</v>
      </c>
      <c r="B4275" s="401" t="s">
        <v>9884</v>
      </c>
      <c r="C4275" s="401" t="s">
        <v>9222</v>
      </c>
      <c r="D4275" s="401" t="s">
        <v>10147</v>
      </c>
      <c r="E4275" s="402"/>
      <c r="F4275" s="401"/>
      <c r="G4275" s="401" t="n">
        <v>93106</v>
      </c>
      <c r="H4275" s="401" t="s">
        <v>10788</v>
      </c>
      <c r="I4275" s="401" t="s">
        <v>45</v>
      </c>
      <c r="J4275" s="401" t="s">
        <v>6404</v>
      </c>
      <c r="K4275" s="402" t="n">
        <v>482.19</v>
      </c>
      <c r="L4275" s="401" t="s">
        <v>6405</v>
      </c>
    </row>
    <row r="4276" customFormat="false" ht="13.5" hidden="false" customHeight="false" outlineLevel="0" collapsed="false">
      <c r="A4276" s="401" t="s">
        <v>9883</v>
      </c>
      <c r="B4276" s="401" t="s">
        <v>9884</v>
      </c>
      <c r="C4276" s="401" t="s">
        <v>9222</v>
      </c>
      <c r="D4276" s="401" t="s">
        <v>10147</v>
      </c>
      <c r="E4276" s="402"/>
      <c r="F4276" s="401"/>
      <c r="G4276" s="401" t="n">
        <v>93107</v>
      </c>
      <c r="H4276" s="401" t="s">
        <v>10789</v>
      </c>
      <c r="I4276" s="401" t="s">
        <v>45</v>
      </c>
      <c r="J4276" s="401" t="s">
        <v>6404</v>
      </c>
      <c r="K4276" s="402" t="n">
        <v>16.14</v>
      </c>
      <c r="L4276" s="401" t="s">
        <v>6405</v>
      </c>
    </row>
    <row r="4277" customFormat="false" ht="13.5" hidden="false" customHeight="false" outlineLevel="0" collapsed="false">
      <c r="A4277" s="401" t="s">
        <v>9883</v>
      </c>
      <c r="B4277" s="401" t="s">
        <v>9884</v>
      </c>
      <c r="C4277" s="401" t="s">
        <v>9222</v>
      </c>
      <c r="D4277" s="401" t="s">
        <v>10147</v>
      </c>
      <c r="E4277" s="402"/>
      <c r="F4277" s="401"/>
      <c r="G4277" s="401" t="n">
        <v>93108</v>
      </c>
      <c r="H4277" s="401" t="s">
        <v>10790</v>
      </c>
      <c r="I4277" s="401" t="s">
        <v>45</v>
      </c>
      <c r="J4277" s="401" t="s">
        <v>6404</v>
      </c>
      <c r="K4277" s="402" t="n">
        <v>13.62</v>
      </c>
      <c r="L4277" s="401" t="s">
        <v>6405</v>
      </c>
    </row>
    <row r="4278" customFormat="false" ht="13.5" hidden="false" customHeight="false" outlineLevel="0" collapsed="false">
      <c r="A4278" s="401" t="s">
        <v>9883</v>
      </c>
      <c r="B4278" s="401" t="s">
        <v>9884</v>
      </c>
      <c r="C4278" s="401" t="s">
        <v>9222</v>
      </c>
      <c r="D4278" s="401" t="s">
        <v>10147</v>
      </c>
      <c r="E4278" s="402"/>
      <c r="F4278" s="401"/>
      <c r="G4278" s="401" t="n">
        <v>93109</v>
      </c>
      <c r="H4278" s="401" t="s">
        <v>10791</v>
      </c>
      <c r="I4278" s="401" t="s">
        <v>45</v>
      </c>
      <c r="J4278" s="401" t="s">
        <v>6404</v>
      </c>
      <c r="K4278" s="402" t="n">
        <v>561.52</v>
      </c>
      <c r="L4278" s="401" t="s">
        <v>6405</v>
      </c>
    </row>
    <row r="4279" customFormat="false" ht="13.5" hidden="false" customHeight="false" outlineLevel="0" collapsed="false">
      <c r="A4279" s="401" t="s">
        <v>9883</v>
      </c>
      <c r="B4279" s="401" t="s">
        <v>9884</v>
      </c>
      <c r="C4279" s="401" t="s">
        <v>9222</v>
      </c>
      <c r="D4279" s="401" t="s">
        <v>10147</v>
      </c>
      <c r="E4279" s="402"/>
      <c r="F4279" s="401"/>
      <c r="G4279" s="401" t="n">
        <v>93110</v>
      </c>
      <c r="H4279" s="401" t="s">
        <v>10792</v>
      </c>
      <c r="I4279" s="401" t="s">
        <v>45</v>
      </c>
      <c r="J4279" s="401" t="s">
        <v>6404</v>
      </c>
      <c r="K4279" s="402" t="n">
        <v>21.16</v>
      </c>
      <c r="L4279" s="401" t="s">
        <v>6405</v>
      </c>
    </row>
    <row r="4280" customFormat="false" ht="13.5" hidden="false" customHeight="false" outlineLevel="0" collapsed="false">
      <c r="A4280" s="401" t="s">
        <v>9883</v>
      </c>
      <c r="B4280" s="401" t="s">
        <v>9884</v>
      </c>
      <c r="C4280" s="401" t="s">
        <v>9222</v>
      </c>
      <c r="D4280" s="401" t="s">
        <v>10147</v>
      </c>
      <c r="E4280" s="402"/>
      <c r="F4280" s="401"/>
      <c r="G4280" s="401" t="n">
        <v>93111</v>
      </c>
      <c r="H4280" s="401" t="s">
        <v>10793</v>
      </c>
      <c r="I4280" s="401" t="s">
        <v>45</v>
      </c>
      <c r="J4280" s="401" t="s">
        <v>6404</v>
      </c>
      <c r="K4280" s="402" t="n">
        <v>25.69</v>
      </c>
      <c r="L4280" s="401" t="s">
        <v>6405</v>
      </c>
    </row>
    <row r="4281" customFormat="false" ht="13.5" hidden="false" customHeight="false" outlineLevel="0" collapsed="false">
      <c r="A4281" s="401" t="s">
        <v>9883</v>
      </c>
      <c r="B4281" s="401" t="s">
        <v>9884</v>
      </c>
      <c r="C4281" s="401" t="s">
        <v>9222</v>
      </c>
      <c r="D4281" s="401" t="s">
        <v>10147</v>
      </c>
      <c r="E4281" s="402"/>
      <c r="F4281" s="401"/>
      <c r="G4281" s="401" t="n">
        <v>93112</v>
      </c>
      <c r="H4281" s="401" t="s">
        <v>10794</v>
      </c>
      <c r="I4281" s="401" t="s">
        <v>45</v>
      </c>
      <c r="J4281" s="401" t="s">
        <v>6404</v>
      </c>
      <c r="K4281" s="402" t="n">
        <v>52.26</v>
      </c>
      <c r="L4281" s="401" t="s">
        <v>6405</v>
      </c>
    </row>
    <row r="4282" customFormat="false" ht="13.5" hidden="false" customHeight="false" outlineLevel="0" collapsed="false">
      <c r="A4282" s="401" t="s">
        <v>9883</v>
      </c>
      <c r="B4282" s="401" t="s">
        <v>9884</v>
      </c>
      <c r="C4282" s="401" t="s">
        <v>9222</v>
      </c>
      <c r="D4282" s="401" t="s">
        <v>10147</v>
      </c>
      <c r="E4282" s="402"/>
      <c r="F4282" s="401"/>
      <c r="G4282" s="401" t="n">
        <v>93113</v>
      </c>
      <c r="H4282" s="401" t="s">
        <v>10795</v>
      </c>
      <c r="I4282" s="401" t="s">
        <v>45</v>
      </c>
      <c r="J4282" s="401" t="s">
        <v>6404</v>
      </c>
      <c r="K4282" s="402" t="n">
        <v>23.32</v>
      </c>
      <c r="L4282" s="401" t="s">
        <v>6405</v>
      </c>
    </row>
    <row r="4283" customFormat="false" ht="13.5" hidden="false" customHeight="false" outlineLevel="0" collapsed="false">
      <c r="A4283" s="401" t="s">
        <v>9883</v>
      </c>
      <c r="B4283" s="401" t="s">
        <v>9884</v>
      </c>
      <c r="C4283" s="401" t="s">
        <v>9222</v>
      </c>
      <c r="D4283" s="401" t="s">
        <v>10147</v>
      </c>
      <c r="E4283" s="402"/>
      <c r="F4283" s="401"/>
      <c r="G4283" s="401" t="n">
        <v>93114</v>
      </c>
      <c r="H4283" s="401" t="s">
        <v>10796</v>
      </c>
      <c r="I4283" s="401" t="s">
        <v>45</v>
      </c>
      <c r="J4283" s="401" t="s">
        <v>6404</v>
      </c>
      <c r="K4283" s="402" t="n">
        <v>33.77</v>
      </c>
      <c r="L4283" s="401" t="s">
        <v>6405</v>
      </c>
    </row>
    <row r="4284" customFormat="false" ht="13.5" hidden="false" customHeight="false" outlineLevel="0" collapsed="false">
      <c r="A4284" s="401" t="s">
        <v>9883</v>
      </c>
      <c r="B4284" s="401" t="s">
        <v>9884</v>
      </c>
      <c r="C4284" s="401" t="s">
        <v>9222</v>
      </c>
      <c r="D4284" s="401" t="s">
        <v>10147</v>
      </c>
      <c r="E4284" s="402"/>
      <c r="F4284" s="401"/>
      <c r="G4284" s="401" t="n">
        <v>93115</v>
      </c>
      <c r="H4284" s="401" t="s">
        <v>10797</v>
      </c>
      <c r="I4284" s="401" t="s">
        <v>45</v>
      </c>
      <c r="J4284" s="401" t="s">
        <v>6404</v>
      </c>
      <c r="K4284" s="402" t="n">
        <v>89.73</v>
      </c>
      <c r="L4284" s="401" t="s">
        <v>6405</v>
      </c>
    </row>
    <row r="4285" customFormat="false" ht="13.5" hidden="false" customHeight="false" outlineLevel="0" collapsed="false">
      <c r="A4285" s="401" t="s">
        <v>9883</v>
      </c>
      <c r="B4285" s="401" t="s">
        <v>9884</v>
      </c>
      <c r="C4285" s="401" t="s">
        <v>9222</v>
      </c>
      <c r="D4285" s="401" t="s">
        <v>10147</v>
      </c>
      <c r="E4285" s="402"/>
      <c r="F4285" s="401"/>
      <c r="G4285" s="401" t="n">
        <v>93116</v>
      </c>
      <c r="H4285" s="401" t="s">
        <v>10798</v>
      </c>
      <c r="I4285" s="401" t="s">
        <v>45</v>
      </c>
      <c r="J4285" s="401" t="s">
        <v>6404</v>
      </c>
      <c r="K4285" s="402" t="n">
        <v>618.54</v>
      </c>
      <c r="L4285" s="401" t="s">
        <v>6405</v>
      </c>
    </row>
    <row r="4286" customFormat="false" ht="13.5" hidden="false" customHeight="false" outlineLevel="0" collapsed="false">
      <c r="A4286" s="401" t="s">
        <v>9883</v>
      </c>
      <c r="B4286" s="401" t="s">
        <v>9884</v>
      </c>
      <c r="C4286" s="401" t="s">
        <v>9222</v>
      </c>
      <c r="D4286" s="401" t="s">
        <v>10147</v>
      </c>
      <c r="E4286" s="402"/>
      <c r="F4286" s="401"/>
      <c r="G4286" s="401" t="n">
        <v>93117</v>
      </c>
      <c r="H4286" s="401" t="s">
        <v>10799</v>
      </c>
      <c r="I4286" s="401" t="s">
        <v>45</v>
      </c>
      <c r="J4286" s="401" t="s">
        <v>6404</v>
      </c>
      <c r="K4286" s="402" t="n">
        <v>61.3</v>
      </c>
      <c r="L4286" s="401" t="s">
        <v>6405</v>
      </c>
    </row>
    <row r="4287" customFormat="false" ht="13.5" hidden="false" customHeight="false" outlineLevel="0" collapsed="false">
      <c r="A4287" s="401" t="s">
        <v>9883</v>
      </c>
      <c r="B4287" s="401" t="s">
        <v>9884</v>
      </c>
      <c r="C4287" s="401" t="s">
        <v>9222</v>
      </c>
      <c r="D4287" s="401" t="s">
        <v>10147</v>
      </c>
      <c r="E4287" s="402"/>
      <c r="F4287" s="401"/>
      <c r="G4287" s="401" t="n">
        <v>93118</v>
      </c>
      <c r="H4287" s="401" t="s">
        <v>10800</v>
      </c>
      <c r="I4287" s="401" t="s">
        <v>45</v>
      </c>
      <c r="J4287" s="401" t="s">
        <v>6404</v>
      </c>
      <c r="K4287" s="402" t="n">
        <v>90.31</v>
      </c>
      <c r="L4287" s="401" t="s">
        <v>6405</v>
      </c>
    </row>
    <row r="4288" customFormat="false" ht="13.5" hidden="false" customHeight="false" outlineLevel="0" collapsed="false">
      <c r="A4288" s="401" t="s">
        <v>9883</v>
      </c>
      <c r="B4288" s="401" t="s">
        <v>9884</v>
      </c>
      <c r="C4288" s="401" t="s">
        <v>9222</v>
      </c>
      <c r="D4288" s="401" t="s">
        <v>10147</v>
      </c>
      <c r="E4288" s="402"/>
      <c r="F4288" s="401"/>
      <c r="G4288" s="401" t="n">
        <v>93119</v>
      </c>
      <c r="H4288" s="401" t="s">
        <v>10801</v>
      </c>
      <c r="I4288" s="401" t="s">
        <v>45</v>
      </c>
      <c r="J4288" s="401" t="s">
        <v>6404</v>
      </c>
      <c r="K4288" s="402" t="n">
        <v>17.84</v>
      </c>
      <c r="L4288" s="401" t="s">
        <v>6405</v>
      </c>
    </row>
    <row r="4289" customFormat="false" ht="13.5" hidden="false" customHeight="false" outlineLevel="0" collapsed="false">
      <c r="A4289" s="401" t="s">
        <v>9883</v>
      </c>
      <c r="B4289" s="401" t="s">
        <v>9884</v>
      </c>
      <c r="C4289" s="401" t="s">
        <v>9222</v>
      </c>
      <c r="D4289" s="401" t="s">
        <v>10147</v>
      </c>
      <c r="E4289" s="402"/>
      <c r="F4289" s="401"/>
      <c r="G4289" s="401" t="n">
        <v>93120</v>
      </c>
      <c r="H4289" s="401" t="s">
        <v>10802</v>
      </c>
      <c r="I4289" s="401" t="s">
        <v>45</v>
      </c>
      <c r="J4289" s="401" t="s">
        <v>6404</v>
      </c>
      <c r="K4289" s="402" t="n">
        <v>27.09</v>
      </c>
      <c r="L4289" s="401" t="s">
        <v>6405</v>
      </c>
    </row>
    <row r="4290" customFormat="false" ht="13.5" hidden="false" customHeight="false" outlineLevel="0" collapsed="false">
      <c r="A4290" s="401" t="s">
        <v>9883</v>
      </c>
      <c r="B4290" s="401" t="s">
        <v>9884</v>
      </c>
      <c r="C4290" s="401" t="s">
        <v>9222</v>
      </c>
      <c r="D4290" s="401" t="s">
        <v>10147</v>
      </c>
      <c r="E4290" s="402"/>
      <c r="F4290" s="401"/>
      <c r="G4290" s="401" t="n">
        <v>93121</v>
      </c>
      <c r="H4290" s="401" t="s">
        <v>10803</v>
      </c>
      <c r="I4290" s="401" t="s">
        <v>45</v>
      </c>
      <c r="J4290" s="401" t="s">
        <v>6404</v>
      </c>
      <c r="K4290" s="402" t="n">
        <v>30.72</v>
      </c>
      <c r="L4290" s="401" t="s">
        <v>6405</v>
      </c>
    </row>
    <row r="4291" customFormat="false" ht="13.5" hidden="false" customHeight="false" outlineLevel="0" collapsed="false">
      <c r="A4291" s="401" t="s">
        <v>9883</v>
      </c>
      <c r="B4291" s="401" t="s">
        <v>9884</v>
      </c>
      <c r="C4291" s="401" t="s">
        <v>9222</v>
      </c>
      <c r="D4291" s="401" t="s">
        <v>10147</v>
      </c>
      <c r="E4291" s="402"/>
      <c r="F4291" s="401"/>
      <c r="G4291" s="401" t="n">
        <v>93122</v>
      </c>
      <c r="H4291" s="401" t="s">
        <v>10804</v>
      </c>
      <c r="I4291" s="401" t="s">
        <v>45</v>
      </c>
      <c r="J4291" s="401" t="s">
        <v>6404</v>
      </c>
      <c r="K4291" s="402" t="n">
        <v>26.93</v>
      </c>
      <c r="L4291" s="401" t="s">
        <v>6405</v>
      </c>
    </row>
    <row r="4292" customFormat="false" ht="13.5" hidden="false" customHeight="false" outlineLevel="0" collapsed="false">
      <c r="A4292" s="401" t="s">
        <v>9883</v>
      </c>
      <c r="B4292" s="401" t="s">
        <v>9884</v>
      </c>
      <c r="C4292" s="401" t="s">
        <v>9222</v>
      </c>
      <c r="D4292" s="401" t="s">
        <v>10147</v>
      </c>
      <c r="E4292" s="402"/>
      <c r="F4292" s="401"/>
      <c r="G4292" s="401" t="n">
        <v>93123</v>
      </c>
      <c r="H4292" s="401" t="s">
        <v>10805</v>
      </c>
      <c r="I4292" s="401" t="s">
        <v>45</v>
      </c>
      <c r="J4292" s="401" t="s">
        <v>6404</v>
      </c>
      <c r="K4292" s="402" t="n">
        <v>60.88</v>
      </c>
      <c r="L4292" s="401" t="s">
        <v>6405</v>
      </c>
    </row>
    <row r="4293" customFormat="false" ht="13.5" hidden="false" customHeight="false" outlineLevel="0" collapsed="false">
      <c r="A4293" s="401" t="s">
        <v>9883</v>
      </c>
      <c r="B4293" s="401" t="s">
        <v>9884</v>
      </c>
      <c r="C4293" s="401" t="s">
        <v>9222</v>
      </c>
      <c r="D4293" s="401" t="s">
        <v>10147</v>
      </c>
      <c r="E4293" s="402"/>
      <c r="F4293" s="401"/>
      <c r="G4293" s="401" t="n">
        <v>93124</v>
      </c>
      <c r="H4293" s="401" t="s">
        <v>10806</v>
      </c>
      <c r="I4293" s="401" t="s">
        <v>45</v>
      </c>
      <c r="J4293" s="401" t="s">
        <v>6404</v>
      </c>
      <c r="K4293" s="402" t="n">
        <v>95.98</v>
      </c>
      <c r="L4293" s="401" t="s">
        <v>6405</v>
      </c>
    </row>
    <row r="4294" customFormat="false" ht="13.5" hidden="false" customHeight="false" outlineLevel="0" collapsed="false">
      <c r="A4294" s="401" t="s">
        <v>9883</v>
      </c>
      <c r="B4294" s="401" t="s">
        <v>9884</v>
      </c>
      <c r="C4294" s="401" t="s">
        <v>9222</v>
      </c>
      <c r="D4294" s="401" t="s">
        <v>10147</v>
      </c>
      <c r="E4294" s="402"/>
      <c r="F4294" s="401"/>
      <c r="G4294" s="401" t="n">
        <v>93125</v>
      </c>
      <c r="H4294" s="401" t="s">
        <v>10807</v>
      </c>
      <c r="I4294" s="401" t="s">
        <v>45</v>
      </c>
      <c r="J4294" s="401" t="s">
        <v>6404</v>
      </c>
      <c r="K4294" s="402" t="n">
        <v>141.34</v>
      </c>
      <c r="L4294" s="401" t="s">
        <v>6405</v>
      </c>
    </row>
    <row r="4295" customFormat="false" ht="13.5" hidden="false" customHeight="false" outlineLevel="0" collapsed="false">
      <c r="A4295" s="401" t="s">
        <v>9883</v>
      </c>
      <c r="B4295" s="401" t="s">
        <v>9884</v>
      </c>
      <c r="C4295" s="401" t="s">
        <v>9222</v>
      </c>
      <c r="D4295" s="401" t="s">
        <v>10147</v>
      </c>
      <c r="E4295" s="402"/>
      <c r="F4295" s="401"/>
      <c r="G4295" s="401" t="n">
        <v>93126</v>
      </c>
      <c r="H4295" s="401" t="s">
        <v>10808</v>
      </c>
      <c r="I4295" s="401" t="s">
        <v>45</v>
      </c>
      <c r="J4295" s="401" t="s">
        <v>6404</v>
      </c>
      <c r="K4295" s="402" t="n">
        <v>313.86</v>
      </c>
      <c r="L4295" s="401" t="s">
        <v>6405</v>
      </c>
    </row>
    <row r="4296" customFormat="false" ht="13.5" hidden="false" customHeight="false" outlineLevel="0" collapsed="false">
      <c r="A4296" s="401" t="s">
        <v>9883</v>
      </c>
      <c r="B4296" s="401" t="s">
        <v>9884</v>
      </c>
      <c r="C4296" s="401" t="s">
        <v>9222</v>
      </c>
      <c r="D4296" s="401" t="s">
        <v>10147</v>
      </c>
      <c r="E4296" s="402"/>
      <c r="F4296" s="401"/>
      <c r="G4296" s="401" t="n">
        <v>93133</v>
      </c>
      <c r="H4296" s="401" t="s">
        <v>10809</v>
      </c>
      <c r="I4296" s="401" t="s">
        <v>45</v>
      </c>
      <c r="J4296" s="401" t="s">
        <v>6404</v>
      </c>
      <c r="K4296" s="402" t="n">
        <v>19.66</v>
      </c>
      <c r="L4296" s="401" t="s">
        <v>6405</v>
      </c>
    </row>
    <row r="4297" customFormat="false" ht="13.5" hidden="false" customHeight="false" outlineLevel="0" collapsed="false">
      <c r="A4297" s="401" t="s">
        <v>9883</v>
      </c>
      <c r="B4297" s="401" t="s">
        <v>9884</v>
      </c>
      <c r="C4297" s="401" t="s">
        <v>9222</v>
      </c>
      <c r="D4297" s="401" t="s">
        <v>10147</v>
      </c>
      <c r="E4297" s="402"/>
      <c r="F4297" s="401"/>
      <c r="G4297" s="401" t="n">
        <v>94465</v>
      </c>
      <c r="H4297" s="401" t="s">
        <v>10810</v>
      </c>
      <c r="I4297" s="401" t="s">
        <v>45</v>
      </c>
      <c r="J4297" s="401" t="s">
        <v>6404</v>
      </c>
      <c r="K4297" s="402" t="n">
        <v>53.26</v>
      </c>
      <c r="L4297" s="401" t="s">
        <v>6405</v>
      </c>
    </row>
    <row r="4298" customFormat="false" ht="13.5" hidden="false" customHeight="false" outlineLevel="0" collapsed="false">
      <c r="A4298" s="401" t="s">
        <v>9883</v>
      </c>
      <c r="B4298" s="401" t="s">
        <v>9884</v>
      </c>
      <c r="C4298" s="401" t="s">
        <v>9222</v>
      </c>
      <c r="D4298" s="401" t="s">
        <v>10147</v>
      </c>
      <c r="E4298" s="402"/>
      <c r="F4298" s="401"/>
      <c r="G4298" s="401" t="n">
        <v>94466</v>
      </c>
      <c r="H4298" s="401" t="s">
        <v>10811</v>
      </c>
      <c r="I4298" s="401" t="s">
        <v>45</v>
      </c>
      <c r="J4298" s="401" t="s">
        <v>6404</v>
      </c>
      <c r="K4298" s="402" t="n">
        <v>53.29</v>
      </c>
      <c r="L4298" s="401" t="s">
        <v>6405</v>
      </c>
    </row>
    <row r="4299" customFormat="false" ht="13.5" hidden="false" customHeight="false" outlineLevel="0" collapsed="false">
      <c r="A4299" s="401" t="s">
        <v>9883</v>
      </c>
      <c r="B4299" s="401" t="s">
        <v>9884</v>
      </c>
      <c r="C4299" s="401" t="s">
        <v>9222</v>
      </c>
      <c r="D4299" s="401" t="s">
        <v>10147</v>
      </c>
      <c r="E4299" s="402"/>
      <c r="F4299" s="401"/>
      <c r="G4299" s="401" t="n">
        <v>94467</v>
      </c>
      <c r="H4299" s="401" t="s">
        <v>10812</v>
      </c>
      <c r="I4299" s="401" t="s">
        <v>45</v>
      </c>
      <c r="J4299" s="401" t="s">
        <v>6404</v>
      </c>
      <c r="K4299" s="402" t="n">
        <v>83.62</v>
      </c>
      <c r="L4299" s="401" t="s">
        <v>6405</v>
      </c>
    </row>
    <row r="4300" customFormat="false" ht="13.5" hidden="false" customHeight="false" outlineLevel="0" collapsed="false">
      <c r="A4300" s="401" t="s">
        <v>9883</v>
      </c>
      <c r="B4300" s="401" t="s">
        <v>9884</v>
      </c>
      <c r="C4300" s="401" t="s">
        <v>9222</v>
      </c>
      <c r="D4300" s="401" t="s">
        <v>10147</v>
      </c>
      <c r="E4300" s="402"/>
      <c r="F4300" s="401"/>
      <c r="G4300" s="401" t="n">
        <v>94468</v>
      </c>
      <c r="H4300" s="401" t="s">
        <v>10813</v>
      </c>
      <c r="I4300" s="401" t="s">
        <v>45</v>
      </c>
      <c r="J4300" s="401" t="s">
        <v>6404</v>
      </c>
      <c r="K4300" s="402" t="n">
        <v>72.84</v>
      </c>
      <c r="L4300" s="401" t="s">
        <v>6405</v>
      </c>
    </row>
    <row r="4301" customFormat="false" ht="13.5" hidden="false" customHeight="false" outlineLevel="0" collapsed="false">
      <c r="A4301" s="401" t="s">
        <v>9883</v>
      </c>
      <c r="B4301" s="401" t="s">
        <v>9884</v>
      </c>
      <c r="C4301" s="401" t="s">
        <v>9222</v>
      </c>
      <c r="D4301" s="401" t="s">
        <v>10147</v>
      </c>
      <c r="E4301" s="402"/>
      <c r="F4301" s="401"/>
      <c r="G4301" s="401" t="n">
        <v>94469</v>
      </c>
      <c r="H4301" s="401" t="s">
        <v>10814</v>
      </c>
      <c r="I4301" s="401" t="s">
        <v>45</v>
      </c>
      <c r="J4301" s="401" t="s">
        <v>6404</v>
      </c>
      <c r="K4301" s="402" t="n">
        <v>121.93</v>
      </c>
      <c r="L4301" s="401" t="s">
        <v>6405</v>
      </c>
    </row>
    <row r="4302" customFormat="false" ht="13.5" hidden="false" customHeight="false" outlineLevel="0" collapsed="false">
      <c r="A4302" s="401" t="s">
        <v>9883</v>
      </c>
      <c r="B4302" s="401" t="s">
        <v>9884</v>
      </c>
      <c r="C4302" s="401" t="s">
        <v>9222</v>
      </c>
      <c r="D4302" s="401" t="s">
        <v>10147</v>
      </c>
      <c r="E4302" s="402"/>
      <c r="F4302" s="401"/>
      <c r="G4302" s="401" t="n">
        <v>94470</v>
      </c>
      <c r="H4302" s="401" t="s">
        <v>10815</v>
      </c>
      <c r="I4302" s="401" t="s">
        <v>45</v>
      </c>
      <c r="J4302" s="401" t="s">
        <v>6404</v>
      </c>
      <c r="K4302" s="402" t="n">
        <v>112.34</v>
      </c>
      <c r="L4302" s="401" t="s">
        <v>6405</v>
      </c>
    </row>
    <row r="4303" customFormat="false" ht="13.5" hidden="false" customHeight="false" outlineLevel="0" collapsed="false">
      <c r="A4303" s="401" t="s">
        <v>9883</v>
      </c>
      <c r="B4303" s="401" t="s">
        <v>9884</v>
      </c>
      <c r="C4303" s="401" t="s">
        <v>9222</v>
      </c>
      <c r="D4303" s="401" t="s">
        <v>10147</v>
      </c>
      <c r="E4303" s="402"/>
      <c r="F4303" s="401"/>
      <c r="G4303" s="401" t="n">
        <v>94471</v>
      </c>
      <c r="H4303" s="401" t="s">
        <v>10816</v>
      </c>
      <c r="I4303" s="401" t="s">
        <v>45</v>
      </c>
      <c r="J4303" s="401" t="s">
        <v>6404</v>
      </c>
      <c r="K4303" s="402" t="n">
        <v>76.7</v>
      </c>
      <c r="L4303" s="401" t="s">
        <v>6405</v>
      </c>
    </row>
    <row r="4304" customFormat="false" ht="13.5" hidden="false" customHeight="false" outlineLevel="0" collapsed="false">
      <c r="A4304" s="401" t="s">
        <v>9883</v>
      </c>
      <c r="B4304" s="401" t="s">
        <v>9884</v>
      </c>
      <c r="C4304" s="401" t="s">
        <v>9222</v>
      </c>
      <c r="D4304" s="401" t="s">
        <v>10147</v>
      </c>
      <c r="E4304" s="402"/>
      <c r="F4304" s="401"/>
      <c r="G4304" s="401" t="n">
        <v>94472</v>
      </c>
      <c r="H4304" s="401" t="s">
        <v>10817</v>
      </c>
      <c r="I4304" s="401" t="s">
        <v>45</v>
      </c>
      <c r="J4304" s="401" t="s">
        <v>6404</v>
      </c>
      <c r="K4304" s="402" t="n">
        <v>79.1</v>
      </c>
      <c r="L4304" s="401" t="s">
        <v>6405</v>
      </c>
    </row>
    <row r="4305" customFormat="false" ht="13.5" hidden="false" customHeight="false" outlineLevel="0" collapsed="false">
      <c r="A4305" s="401" t="s">
        <v>9883</v>
      </c>
      <c r="B4305" s="401" t="s">
        <v>9884</v>
      </c>
      <c r="C4305" s="401" t="s">
        <v>9222</v>
      </c>
      <c r="D4305" s="401" t="s">
        <v>10147</v>
      </c>
      <c r="E4305" s="402"/>
      <c r="F4305" s="401"/>
      <c r="G4305" s="401" t="n">
        <v>94473</v>
      </c>
      <c r="H4305" s="401" t="s">
        <v>10818</v>
      </c>
      <c r="I4305" s="401" t="s">
        <v>45</v>
      </c>
      <c r="J4305" s="401" t="s">
        <v>6404</v>
      </c>
      <c r="K4305" s="402" t="n">
        <v>119.59</v>
      </c>
      <c r="L4305" s="401" t="s">
        <v>6405</v>
      </c>
    </row>
    <row r="4306" customFormat="false" ht="13.5" hidden="false" customHeight="false" outlineLevel="0" collapsed="false">
      <c r="A4306" s="401" t="s">
        <v>9883</v>
      </c>
      <c r="B4306" s="401" t="s">
        <v>9884</v>
      </c>
      <c r="C4306" s="401" t="s">
        <v>9222</v>
      </c>
      <c r="D4306" s="401" t="s">
        <v>10147</v>
      </c>
      <c r="E4306" s="402"/>
      <c r="F4306" s="401"/>
      <c r="G4306" s="401" t="n">
        <v>94474</v>
      </c>
      <c r="H4306" s="401" t="s">
        <v>10819</v>
      </c>
      <c r="I4306" s="401" t="s">
        <v>45</v>
      </c>
      <c r="J4306" s="401" t="s">
        <v>6404</v>
      </c>
      <c r="K4306" s="402" t="n">
        <v>130.13</v>
      </c>
      <c r="L4306" s="401" t="s">
        <v>6405</v>
      </c>
    </row>
    <row r="4307" customFormat="false" ht="13.5" hidden="false" customHeight="false" outlineLevel="0" collapsed="false">
      <c r="A4307" s="401" t="s">
        <v>9883</v>
      </c>
      <c r="B4307" s="401" t="s">
        <v>9884</v>
      </c>
      <c r="C4307" s="401" t="s">
        <v>9222</v>
      </c>
      <c r="D4307" s="401" t="s">
        <v>10147</v>
      </c>
      <c r="E4307" s="402"/>
      <c r="F4307" s="401"/>
      <c r="G4307" s="401" t="n">
        <v>94475</v>
      </c>
      <c r="H4307" s="401" t="s">
        <v>10820</v>
      </c>
      <c r="I4307" s="401" t="s">
        <v>45</v>
      </c>
      <c r="J4307" s="401" t="s">
        <v>6404</v>
      </c>
      <c r="K4307" s="402" t="n">
        <v>164.78</v>
      </c>
      <c r="L4307" s="401" t="s">
        <v>6405</v>
      </c>
    </row>
    <row r="4308" customFormat="false" ht="13.5" hidden="false" customHeight="false" outlineLevel="0" collapsed="false">
      <c r="A4308" s="401" t="s">
        <v>9883</v>
      </c>
      <c r="B4308" s="401" t="s">
        <v>9884</v>
      </c>
      <c r="C4308" s="401" t="s">
        <v>9222</v>
      </c>
      <c r="D4308" s="401" t="s">
        <v>10147</v>
      </c>
      <c r="E4308" s="402"/>
      <c r="F4308" s="401"/>
      <c r="G4308" s="401" t="n">
        <v>94476</v>
      </c>
      <c r="H4308" s="401" t="s">
        <v>10821</v>
      </c>
      <c r="I4308" s="401" t="s">
        <v>45</v>
      </c>
      <c r="J4308" s="401" t="s">
        <v>6404</v>
      </c>
      <c r="K4308" s="402" t="n">
        <v>185.1</v>
      </c>
      <c r="L4308" s="401" t="s">
        <v>6405</v>
      </c>
    </row>
    <row r="4309" customFormat="false" ht="13.5" hidden="false" customHeight="false" outlineLevel="0" collapsed="false">
      <c r="A4309" s="401" t="s">
        <v>9883</v>
      </c>
      <c r="B4309" s="401" t="s">
        <v>9884</v>
      </c>
      <c r="C4309" s="401" t="s">
        <v>9222</v>
      </c>
      <c r="D4309" s="401" t="s">
        <v>10147</v>
      </c>
      <c r="E4309" s="402"/>
      <c r="F4309" s="401"/>
      <c r="G4309" s="401" t="n">
        <v>94477</v>
      </c>
      <c r="H4309" s="401" t="s">
        <v>10822</v>
      </c>
      <c r="I4309" s="401" t="s">
        <v>45</v>
      </c>
      <c r="J4309" s="401" t="s">
        <v>6404</v>
      </c>
      <c r="K4309" s="402" t="n">
        <v>102.06</v>
      </c>
      <c r="L4309" s="401" t="s">
        <v>6405</v>
      </c>
    </row>
    <row r="4310" customFormat="false" ht="13.5" hidden="false" customHeight="false" outlineLevel="0" collapsed="false">
      <c r="A4310" s="401" t="s">
        <v>9883</v>
      </c>
      <c r="B4310" s="401" t="s">
        <v>9884</v>
      </c>
      <c r="C4310" s="401" t="s">
        <v>9222</v>
      </c>
      <c r="D4310" s="401" t="s">
        <v>10147</v>
      </c>
      <c r="E4310" s="402"/>
      <c r="F4310" s="401"/>
      <c r="G4310" s="401" t="n">
        <v>94478</v>
      </c>
      <c r="H4310" s="401" t="s">
        <v>10823</v>
      </c>
      <c r="I4310" s="401" t="s">
        <v>45</v>
      </c>
      <c r="J4310" s="401" t="s">
        <v>6404</v>
      </c>
      <c r="K4310" s="402" t="n">
        <v>164.57</v>
      </c>
      <c r="L4310" s="401" t="s">
        <v>6405</v>
      </c>
    </row>
    <row r="4311" customFormat="false" ht="13.5" hidden="false" customHeight="false" outlineLevel="0" collapsed="false">
      <c r="A4311" s="401" t="s">
        <v>9883</v>
      </c>
      <c r="B4311" s="401" t="s">
        <v>9884</v>
      </c>
      <c r="C4311" s="401" t="s">
        <v>9222</v>
      </c>
      <c r="D4311" s="401" t="s">
        <v>10147</v>
      </c>
      <c r="E4311" s="402"/>
      <c r="F4311" s="401"/>
      <c r="G4311" s="401" t="n">
        <v>94479</v>
      </c>
      <c r="H4311" s="401" t="s">
        <v>10824</v>
      </c>
      <c r="I4311" s="401" t="s">
        <v>45</v>
      </c>
      <c r="J4311" s="401" t="s">
        <v>6404</v>
      </c>
      <c r="K4311" s="402" t="n">
        <v>217.57</v>
      </c>
      <c r="L4311" s="401" t="s">
        <v>6405</v>
      </c>
    </row>
    <row r="4312" customFormat="false" ht="13.5" hidden="false" customHeight="false" outlineLevel="0" collapsed="false">
      <c r="A4312" s="401" t="s">
        <v>9883</v>
      </c>
      <c r="B4312" s="401" t="s">
        <v>9884</v>
      </c>
      <c r="C4312" s="401" t="s">
        <v>9222</v>
      </c>
      <c r="D4312" s="401" t="s">
        <v>10147</v>
      </c>
      <c r="E4312" s="402"/>
      <c r="F4312" s="401"/>
      <c r="G4312" s="401" t="n">
        <v>94606</v>
      </c>
      <c r="H4312" s="401" t="s">
        <v>10825</v>
      </c>
      <c r="I4312" s="401" t="s">
        <v>45</v>
      </c>
      <c r="J4312" s="401" t="s">
        <v>6404</v>
      </c>
      <c r="K4312" s="402" t="n">
        <v>83.22</v>
      </c>
      <c r="L4312" s="401" t="s">
        <v>6405</v>
      </c>
    </row>
    <row r="4313" customFormat="false" ht="13.5" hidden="false" customHeight="false" outlineLevel="0" collapsed="false">
      <c r="A4313" s="401" t="s">
        <v>9883</v>
      </c>
      <c r="B4313" s="401" t="s">
        <v>9884</v>
      </c>
      <c r="C4313" s="401" t="s">
        <v>9222</v>
      </c>
      <c r="D4313" s="401" t="s">
        <v>10147</v>
      </c>
      <c r="E4313" s="402"/>
      <c r="F4313" s="401"/>
      <c r="G4313" s="401" t="n">
        <v>94608</v>
      </c>
      <c r="H4313" s="401" t="s">
        <v>10826</v>
      </c>
      <c r="I4313" s="401" t="s">
        <v>45</v>
      </c>
      <c r="J4313" s="401" t="s">
        <v>6404</v>
      </c>
      <c r="K4313" s="402" t="n">
        <v>206.64</v>
      </c>
      <c r="L4313" s="401" t="s">
        <v>6405</v>
      </c>
    </row>
    <row r="4314" customFormat="false" ht="13.5" hidden="false" customHeight="false" outlineLevel="0" collapsed="false">
      <c r="A4314" s="401" t="s">
        <v>9883</v>
      </c>
      <c r="B4314" s="401" t="s">
        <v>9884</v>
      </c>
      <c r="C4314" s="401" t="s">
        <v>9222</v>
      </c>
      <c r="D4314" s="401" t="s">
        <v>10147</v>
      </c>
      <c r="E4314" s="402"/>
      <c r="F4314" s="401"/>
      <c r="G4314" s="401" t="n">
        <v>94610</v>
      </c>
      <c r="H4314" s="401" t="s">
        <v>10827</v>
      </c>
      <c r="I4314" s="401" t="s">
        <v>45</v>
      </c>
      <c r="J4314" s="401" t="s">
        <v>6404</v>
      </c>
      <c r="K4314" s="402" t="n">
        <v>307.52</v>
      </c>
      <c r="L4314" s="401" t="s">
        <v>6405</v>
      </c>
    </row>
    <row r="4315" customFormat="false" ht="13.5" hidden="false" customHeight="false" outlineLevel="0" collapsed="false">
      <c r="A4315" s="401" t="s">
        <v>9883</v>
      </c>
      <c r="B4315" s="401" t="s">
        <v>9884</v>
      </c>
      <c r="C4315" s="401" t="s">
        <v>9222</v>
      </c>
      <c r="D4315" s="401" t="s">
        <v>10147</v>
      </c>
      <c r="E4315" s="402"/>
      <c r="F4315" s="401"/>
      <c r="G4315" s="401" t="n">
        <v>94612</v>
      </c>
      <c r="H4315" s="401" t="s">
        <v>10828</v>
      </c>
      <c r="I4315" s="401" t="s">
        <v>45</v>
      </c>
      <c r="J4315" s="401" t="s">
        <v>6404</v>
      </c>
      <c r="K4315" s="402" t="n">
        <v>432.12</v>
      </c>
      <c r="L4315" s="401" t="s">
        <v>6405</v>
      </c>
    </row>
    <row r="4316" customFormat="false" ht="13.5" hidden="false" customHeight="false" outlineLevel="0" collapsed="false">
      <c r="A4316" s="401" t="s">
        <v>9883</v>
      </c>
      <c r="B4316" s="401" t="s">
        <v>9884</v>
      </c>
      <c r="C4316" s="401" t="s">
        <v>9222</v>
      </c>
      <c r="D4316" s="401" t="s">
        <v>10147</v>
      </c>
      <c r="E4316" s="402"/>
      <c r="F4316" s="401"/>
      <c r="G4316" s="401" t="n">
        <v>94614</v>
      </c>
      <c r="H4316" s="401" t="s">
        <v>10829</v>
      </c>
      <c r="I4316" s="401" t="s">
        <v>45</v>
      </c>
      <c r="J4316" s="401" t="s">
        <v>6404</v>
      </c>
      <c r="K4316" s="402" t="n">
        <v>141.02</v>
      </c>
      <c r="L4316" s="401" t="s">
        <v>6405</v>
      </c>
    </row>
    <row r="4317" customFormat="false" ht="13.5" hidden="false" customHeight="false" outlineLevel="0" collapsed="false">
      <c r="A4317" s="401" t="s">
        <v>9883</v>
      </c>
      <c r="B4317" s="401" t="s">
        <v>9884</v>
      </c>
      <c r="C4317" s="401" t="s">
        <v>9222</v>
      </c>
      <c r="D4317" s="401" t="s">
        <v>10147</v>
      </c>
      <c r="E4317" s="402"/>
      <c r="F4317" s="401"/>
      <c r="G4317" s="401" t="n">
        <v>94615</v>
      </c>
      <c r="H4317" s="401" t="s">
        <v>10830</v>
      </c>
      <c r="I4317" s="401" t="s">
        <v>45</v>
      </c>
      <c r="J4317" s="401" t="s">
        <v>6404</v>
      </c>
      <c r="K4317" s="402" t="n">
        <v>160.4</v>
      </c>
      <c r="L4317" s="401" t="s">
        <v>6405</v>
      </c>
    </row>
    <row r="4318" customFormat="false" ht="13.5" hidden="false" customHeight="false" outlineLevel="0" collapsed="false">
      <c r="A4318" s="401" t="s">
        <v>9883</v>
      </c>
      <c r="B4318" s="401" t="s">
        <v>9884</v>
      </c>
      <c r="C4318" s="401" t="s">
        <v>9222</v>
      </c>
      <c r="D4318" s="401" t="s">
        <v>10147</v>
      </c>
      <c r="E4318" s="402"/>
      <c r="F4318" s="401"/>
      <c r="G4318" s="401" t="n">
        <v>94616</v>
      </c>
      <c r="H4318" s="401" t="s">
        <v>10831</v>
      </c>
      <c r="I4318" s="401" t="s">
        <v>45</v>
      </c>
      <c r="J4318" s="401" t="s">
        <v>6404</v>
      </c>
      <c r="K4318" s="402" t="n">
        <v>395.66</v>
      </c>
      <c r="L4318" s="401" t="s">
        <v>6405</v>
      </c>
    </row>
    <row r="4319" customFormat="false" ht="13.5" hidden="false" customHeight="false" outlineLevel="0" collapsed="false">
      <c r="A4319" s="401" t="s">
        <v>9883</v>
      </c>
      <c r="B4319" s="401" t="s">
        <v>9884</v>
      </c>
      <c r="C4319" s="401" t="s">
        <v>9222</v>
      </c>
      <c r="D4319" s="401" t="s">
        <v>10147</v>
      </c>
      <c r="E4319" s="402"/>
      <c r="F4319" s="401"/>
      <c r="G4319" s="401" t="n">
        <v>94617</v>
      </c>
      <c r="H4319" s="401" t="s">
        <v>10832</v>
      </c>
      <c r="I4319" s="401" t="s">
        <v>45</v>
      </c>
      <c r="J4319" s="401" t="s">
        <v>6404</v>
      </c>
      <c r="K4319" s="402" t="n">
        <v>328.3</v>
      </c>
      <c r="L4319" s="401" t="s">
        <v>6405</v>
      </c>
    </row>
    <row r="4320" customFormat="false" ht="13.5" hidden="false" customHeight="false" outlineLevel="0" collapsed="false">
      <c r="A4320" s="401" t="s">
        <v>9883</v>
      </c>
      <c r="B4320" s="401" t="s">
        <v>9884</v>
      </c>
      <c r="C4320" s="401" t="s">
        <v>9222</v>
      </c>
      <c r="D4320" s="401" t="s">
        <v>10147</v>
      </c>
      <c r="E4320" s="402"/>
      <c r="F4320" s="401"/>
      <c r="G4320" s="401" t="n">
        <v>94618</v>
      </c>
      <c r="H4320" s="401" t="s">
        <v>10833</v>
      </c>
      <c r="I4320" s="401" t="s">
        <v>45</v>
      </c>
      <c r="J4320" s="401" t="s">
        <v>6404</v>
      </c>
      <c r="K4320" s="402" t="n">
        <v>388.34</v>
      </c>
      <c r="L4320" s="401" t="s">
        <v>6405</v>
      </c>
    </row>
    <row r="4321" customFormat="false" ht="13.5" hidden="false" customHeight="false" outlineLevel="0" collapsed="false">
      <c r="A4321" s="401" t="s">
        <v>9883</v>
      </c>
      <c r="B4321" s="401" t="s">
        <v>9884</v>
      </c>
      <c r="C4321" s="401" t="s">
        <v>9222</v>
      </c>
      <c r="D4321" s="401" t="s">
        <v>10147</v>
      </c>
      <c r="E4321" s="402"/>
      <c r="F4321" s="401"/>
      <c r="G4321" s="401" t="n">
        <v>94620</v>
      </c>
      <c r="H4321" s="401" t="s">
        <v>10834</v>
      </c>
      <c r="I4321" s="401" t="s">
        <v>45</v>
      </c>
      <c r="J4321" s="401" t="s">
        <v>6404</v>
      </c>
      <c r="K4321" s="402" t="n">
        <v>892.24</v>
      </c>
      <c r="L4321" s="401" t="s">
        <v>6405</v>
      </c>
    </row>
    <row r="4322" customFormat="false" ht="13.5" hidden="false" customHeight="false" outlineLevel="0" collapsed="false">
      <c r="A4322" s="401" t="s">
        <v>9883</v>
      </c>
      <c r="B4322" s="401" t="s">
        <v>9884</v>
      </c>
      <c r="C4322" s="401" t="s">
        <v>9222</v>
      </c>
      <c r="D4322" s="401" t="s">
        <v>10147</v>
      </c>
      <c r="E4322" s="402"/>
      <c r="F4322" s="401"/>
      <c r="G4322" s="401" t="n">
        <v>94622</v>
      </c>
      <c r="H4322" s="401" t="s">
        <v>10835</v>
      </c>
      <c r="I4322" s="401" t="s">
        <v>45</v>
      </c>
      <c r="J4322" s="401" t="s">
        <v>6404</v>
      </c>
      <c r="K4322" s="402" t="n">
        <v>206.6</v>
      </c>
      <c r="L4322" s="401" t="s">
        <v>6405</v>
      </c>
    </row>
    <row r="4323" customFormat="false" ht="13.5" hidden="false" customHeight="false" outlineLevel="0" collapsed="false">
      <c r="A4323" s="401" t="s">
        <v>9883</v>
      </c>
      <c r="B4323" s="401" t="s">
        <v>9884</v>
      </c>
      <c r="C4323" s="401" t="s">
        <v>9222</v>
      </c>
      <c r="D4323" s="401" t="s">
        <v>10147</v>
      </c>
      <c r="E4323" s="402"/>
      <c r="F4323" s="401"/>
      <c r="G4323" s="401" t="n">
        <v>94623</v>
      </c>
      <c r="H4323" s="401" t="s">
        <v>10836</v>
      </c>
      <c r="I4323" s="401" t="s">
        <v>45</v>
      </c>
      <c r="J4323" s="401" t="s">
        <v>6404</v>
      </c>
      <c r="K4323" s="402" t="n">
        <v>489.84</v>
      </c>
      <c r="L4323" s="401" t="s">
        <v>6405</v>
      </c>
    </row>
    <row r="4324" customFormat="false" ht="13.5" hidden="false" customHeight="false" outlineLevel="0" collapsed="false">
      <c r="A4324" s="401" t="s">
        <v>9883</v>
      </c>
      <c r="B4324" s="401" t="s">
        <v>9884</v>
      </c>
      <c r="C4324" s="401" t="s">
        <v>9222</v>
      </c>
      <c r="D4324" s="401" t="s">
        <v>10147</v>
      </c>
      <c r="E4324" s="402"/>
      <c r="F4324" s="401"/>
      <c r="G4324" s="401" t="n">
        <v>94624</v>
      </c>
      <c r="H4324" s="401" t="s">
        <v>10837</v>
      </c>
      <c r="I4324" s="401" t="s">
        <v>45</v>
      </c>
      <c r="J4324" s="401" t="s">
        <v>6404</v>
      </c>
      <c r="K4324" s="402" t="n">
        <v>746.65</v>
      </c>
      <c r="L4324" s="401" t="s">
        <v>6405</v>
      </c>
    </row>
    <row r="4325" customFormat="false" ht="13.5" hidden="false" customHeight="false" outlineLevel="0" collapsed="false">
      <c r="A4325" s="401" t="s">
        <v>9883</v>
      </c>
      <c r="B4325" s="401" t="s">
        <v>9884</v>
      </c>
      <c r="C4325" s="401" t="s">
        <v>9222</v>
      </c>
      <c r="D4325" s="401" t="s">
        <v>10147</v>
      </c>
      <c r="E4325" s="402"/>
      <c r="F4325" s="401"/>
      <c r="G4325" s="401" t="n">
        <v>94625</v>
      </c>
      <c r="H4325" s="401" t="s">
        <v>10838</v>
      </c>
      <c r="I4325" s="401" t="s">
        <v>45</v>
      </c>
      <c r="J4325" s="401" t="s">
        <v>6404</v>
      </c>
      <c r="K4325" s="402" t="n">
        <v>1557.14</v>
      </c>
      <c r="L4325" s="401" t="s">
        <v>6405</v>
      </c>
    </row>
    <row r="4326" customFormat="false" ht="13.5" hidden="false" customHeight="false" outlineLevel="0" collapsed="false">
      <c r="A4326" s="401" t="s">
        <v>9883</v>
      </c>
      <c r="B4326" s="401" t="s">
        <v>9884</v>
      </c>
      <c r="C4326" s="401" t="s">
        <v>9222</v>
      </c>
      <c r="D4326" s="401" t="s">
        <v>10147</v>
      </c>
      <c r="E4326" s="402"/>
      <c r="F4326" s="401"/>
      <c r="G4326" s="401" t="n">
        <v>94656</v>
      </c>
      <c r="H4326" s="401" t="s">
        <v>10839</v>
      </c>
      <c r="I4326" s="401" t="s">
        <v>45</v>
      </c>
      <c r="J4326" s="401" t="s">
        <v>6476</v>
      </c>
      <c r="K4326" s="402" t="n">
        <v>6.44</v>
      </c>
      <c r="L4326" s="401" t="s">
        <v>6405</v>
      </c>
    </row>
    <row r="4327" customFormat="false" ht="13.5" hidden="false" customHeight="false" outlineLevel="0" collapsed="false">
      <c r="A4327" s="401" t="s">
        <v>9883</v>
      </c>
      <c r="B4327" s="401" t="s">
        <v>9884</v>
      </c>
      <c r="C4327" s="401" t="s">
        <v>9222</v>
      </c>
      <c r="D4327" s="401" t="s">
        <v>10147</v>
      </c>
      <c r="E4327" s="402"/>
      <c r="F4327" s="401"/>
      <c r="G4327" s="401" t="n">
        <v>94657</v>
      </c>
      <c r="H4327" s="401" t="s">
        <v>10840</v>
      </c>
      <c r="I4327" s="401" t="s">
        <v>45</v>
      </c>
      <c r="J4327" s="401" t="s">
        <v>6476</v>
      </c>
      <c r="K4327" s="402" t="n">
        <v>6.32</v>
      </c>
      <c r="L4327" s="401" t="s">
        <v>6405</v>
      </c>
    </row>
    <row r="4328" customFormat="false" ht="13.5" hidden="false" customHeight="false" outlineLevel="0" collapsed="false">
      <c r="A4328" s="401" t="s">
        <v>9883</v>
      </c>
      <c r="B4328" s="401" t="s">
        <v>9884</v>
      </c>
      <c r="C4328" s="401" t="s">
        <v>9222</v>
      </c>
      <c r="D4328" s="401" t="s">
        <v>10147</v>
      </c>
      <c r="E4328" s="402"/>
      <c r="F4328" s="401"/>
      <c r="G4328" s="401" t="n">
        <v>94658</v>
      </c>
      <c r="H4328" s="401" t="s">
        <v>10841</v>
      </c>
      <c r="I4328" s="401" t="s">
        <v>45</v>
      </c>
      <c r="J4328" s="401" t="s">
        <v>6476</v>
      </c>
      <c r="K4328" s="402" t="n">
        <v>7.65</v>
      </c>
      <c r="L4328" s="401" t="s">
        <v>6405</v>
      </c>
    </row>
    <row r="4329" customFormat="false" ht="13.5" hidden="false" customHeight="false" outlineLevel="0" collapsed="false">
      <c r="A4329" s="401" t="s">
        <v>9883</v>
      </c>
      <c r="B4329" s="401" t="s">
        <v>9884</v>
      </c>
      <c r="C4329" s="401" t="s">
        <v>9222</v>
      </c>
      <c r="D4329" s="401" t="s">
        <v>10147</v>
      </c>
      <c r="E4329" s="402"/>
      <c r="F4329" s="401"/>
      <c r="G4329" s="401" t="n">
        <v>94659</v>
      </c>
      <c r="H4329" s="401" t="s">
        <v>10842</v>
      </c>
      <c r="I4329" s="401" t="s">
        <v>45</v>
      </c>
      <c r="J4329" s="401" t="s">
        <v>6476</v>
      </c>
      <c r="K4329" s="402" t="n">
        <v>7.78</v>
      </c>
      <c r="L4329" s="401" t="s">
        <v>6405</v>
      </c>
    </row>
    <row r="4330" customFormat="false" ht="13.5" hidden="false" customHeight="false" outlineLevel="0" collapsed="false">
      <c r="A4330" s="401" t="s">
        <v>9883</v>
      </c>
      <c r="B4330" s="401" t="s">
        <v>9884</v>
      </c>
      <c r="C4330" s="401" t="s">
        <v>9222</v>
      </c>
      <c r="D4330" s="401" t="s">
        <v>10147</v>
      </c>
      <c r="E4330" s="402"/>
      <c r="F4330" s="401"/>
      <c r="G4330" s="401" t="n">
        <v>94660</v>
      </c>
      <c r="H4330" s="401" t="s">
        <v>10843</v>
      </c>
      <c r="I4330" s="401" t="s">
        <v>45</v>
      </c>
      <c r="J4330" s="401" t="s">
        <v>6476</v>
      </c>
      <c r="K4330" s="402" t="n">
        <v>12.65</v>
      </c>
      <c r="L4330" s="401" t="s">
        <v>6405</v>
      </c>
    </row>
    <row r="4331" customFormat="false" ht="13.5" hidden="false" customHeight="false" outlineLevel="0" collapsed="false">
      <c r="A4331" s="401" t="s">
        <v>9883</v>
      </c>
      <c r="B4331" s="401" t="s">
        <v>9884</v>
      </c>
      <c r="C4331" s="401" t="s">
        <v>9222</v>
      </c>
      <c r="D4331" s="401" t="s">
        <v>10147</v>
      </c>
      <c r="E4331" s="402"/>
      <c r="F4331" s="401"/>
      <c r="G4331" s="401" t="n">
        <v>94661</v>
      </c>
      <c r="H4331" s="401" t="s">
        <v>10844</v>
      </c>
      <c r="I4331" s="401" t="s">
        <v>45</v>
      </c>
      <c r="J4331" s="401" t="s">
        <v>6476</v>
      </c>
      <c r="K4331" s="402" t="n">
        <v>13.22</v>
      </c>
      <c r="L4331" s="401" t="s">
        <v>6405</v>
      </c>
    </row>
    <row r="4332" customFormat="false" ht="13.5" hidden="false" customHeight="false" outlineLevel="0" collapsed="false">
      <c r="A4332" s="401" t="s">
        <v>9883</v>
      </c>
      <c r="B4332" s="401" t="s">
        <v>9884</v>
      </c>
      <c r="C4332" s="401" t="s">
        <v>9222</v>
      </c>
      <c r="D4332" s="401" t="s">
        <v>10147</v>
      </c>
      <c r="E4332" s="402"/>
      <c r="F4332" s="401"/>
      <c r="G4332" s="401" t="n">
        <v>94662</v>
      </c>
      <c r="H4332" s="401" t="s">
        <v>10845</v>
      </c>
      <c r="I4332" s="401" t="s">
        <v>45</v>
      </c>
      <c r="J4332" s="401" t="s">
        <v>6476</v>
      </c>
      <c r="K4332" s="402" t="n">
        <v>13.86</v>
      </c>
      <c r="L4332" s="401" t="s">
        <v>6405</v>
      </c>
    </row>
    <row r="4333" customFormat="false" ht="13.5" hidden="false" customHeight="false" outlineLevel="0" collapsed="false">
      <c r="A4333" s="401" t="s">
        <v>9883</v>
      </c>
      <c r="B4333" s="401" t="s">
        <v>9884</v>
      </c>
      <c r="C4333" s="401" t="s">
        <v>9222</v>
      </c>
      <c r="D4333" s="401" t="s">
        <v>10147</v>
      </c>
      <c r="E4333" s="402"/>
      <c r="F4333" s="401"/>
      <c r="G4333" s="401" t="n">
        <v>94663</v>
      </c>
      <c r="H4333" s="401" t="s">
        <v>10846</v>
      </c>
      <c r="I4333" s="401" t="s">
        <v>45</v>
      </c>
      <c r="J4333" s="401" t="s">
        <v>6476</v>
      </c>
      <c r="K4333" s="402" t="n">
        <v>14.09</v>
      </c>
      <c r="L4333" s="401" t="s">
        <v>6405</v>
      </c>
    </row>
    <row r="4334" customFormat="false" ht="13.5" hidden="false" customHeight="false" outlineLevel="0" collapsed="false">
      <c r="A4334" s="401" t="s">
        <v>9883</v>
      </c>
      <c r="B4334" s="401" t="s">
        <v>9884</v>
      </c>
      <c r="C4334" s="401" t="s">
        <v>9222</v>
      </c>
      <c r="D4334" s="401" t="s">
        <v>10147</v>
      </c>
      <c r="E4334" s="402"/>
      <c r="F4334" s="401"/>
      <c r="G4334" s="401" t="n">
        <v>94664</v>
      </c>
      <c r="H4334" s="401" t="s">
        <v>10847</v>
      </c>
      <c r="I4334" s="401" t="s">
        <v>45</v>
      </c>
      <c r="J4334" s="401" t="s">
        <v>6476</v>
      </c>
      <c r="K4334" s="402" t="n">
        <v>30.41</v>
      </c>
      <c r="L4334" s="401" t="s">
        <v>6405</v>
      </c>
    </row>
    <row r="4335" customFormat="false" ht="13.5" hidden="false" customHeight="false" outlineLevel="0" collapsed="false">
      <c r="A4335" s="401" t="s">
        <v>9883</v>
      </c>
      <c r="B4335" s="401" t="s">
        <v>9884</v>
      </c>
      <c r="C4335" s="401" t="s">
        <v>9222</v>
      </c>
      <c r="D4335" s="401" t="s">
        <v>10147</v>
      </c>
      <c r="E4335" s="402"/>
      <c r="F4335" s="401"/>
      <c r="G4335" s="401" t="n">
        <v>94665</v>
      </c>
      <c r="H4335" s="401" t="s">
        <v>10848</v>
      </c>
      <c r="I4335" s="401" t="s">
        <v>45</v>
      </c>
      <c r="J4335" s="401" t="s">
        <v>6476</v>
      </c>
      <c r="K4335" s="402" t="n">
        <v>30.39</v>
      </c>
      <c r="L4335" s="401" t="s">
        <v>6405</v>
      </c>
    </row>
    <row r="4336" customFormat="false" ht="13.5" hidden="false" customHeight="false" outlineLevel="0" collapsed="false">
      <c r="A4336" s="401" t="s">
        <v>9883</v>
      </c>
      <c r="B4336" s="401" t="s">
        <v>9884</v>
      </c>
      <c r="C4336" s="401" t="s">
        <v>9222</v>
      </c>
      <c r="D4336" s="401" t="s">
        <v>10147</v>
      </c>
      <c r="E4336" s="402"/>
      <c r="F4336" s="401"/>
      <c r="G4336" s="401" t="n">
        <v>94666</v>
      </c>
      <c r="H4336" s="401" t="s">
        <v>10849</v>
      </c>
      <c r="I4336" s="401" t="s">
        <v>45</v>
      </c>
      <c r="J4336" s="401" t="s">
        <v>6476</v>
      </c>
      <c r="K4336" s="402" t="n">
        <v>37.38</v>
      </c>
      <c r="L4336" s="401" t="s">
        <v>6405</v>
      </c>
    </row>
    <row r="4337" customFormat="false" ht="13.5" hidden="false" customHeight="false" outlineLevel="0" collapsed="false">
      <c r="A4337" s="401" t="s">
        <v>9883</v>
      </c>
      <c r="B4337" s="401" t="s">
        <v>9884</v>
      </c>
      <c r="C4337" s="401" t="s">
        <v>9222</v>
      </c>
      <c r="D4337" s="401" t="s">
        <v>10147</v>
      </c>
      <c r="E4337" s="402"/>
      <c r="F4337" s="401"/>
      <c r="G4337" s="401" t="n">
        <v>94667</v>
      </c>
      <c r="H4337" s="401" t="s">
        <v>10850</v>
      </c>
      <c r="I4337" s="401" t="s">
        <v>45</v>
      </c>
      <c r="J4337" s="401" t="s">
        <v>6476</v>
      </c>
      <c r="K4337" s="402" t="n">
        <v>41.72</v>
      </c>
      <c r="L4337" s="401" t="s">
        <v>6405</v>
      </c>
    </row>
    <row r="4338" customFormat="false" ht="13.5" hidden="false" customHeight="false" outlineLevel="0" collapsed="false">
      <c r="A4338" s="401" t="s">
        <v>9883</v>
      </c>
      <c r="B4338" s="401" t="s">
        <v>9884</v>
      </c>
      <c r="C4338" s="401" t="s">
        <v>9222</v>
      </c>
      <c r="D4338" s="401" t="s">
        <v>10147</v>
      </c>
      <c r="E4338" s="402"/>
      <c r="F4338" s="401"/>
      <c r="G4338" s="401" t="n">
        <v>94668</v>
      </c>
      <c r="H4338" s="401" t="s">
        <v>10851</v>
      </c>
      <c r="I4338" s="401" t="s">
        <v>45</v>
      </c>
      <c r="J4338" s="401" t="s">
        <v>6476</v>
      </c>
      <c r="K4338" s="402" t="n">
        <v>63.85</v>
      </c>
      <c r="L4338" s="401" t="s">
        <v>6405</v>
      </c>
    </row>
    <row r="4339" customFormat="false" ht="13.5" hidden="false" customHeight="false" outlineLevel="0" collapsed="false">
      <c r="A4339" s="401" t="s">
        <v>9883</v>
      </c>
      <c r="B4339" s="401" t="s">
        <v>9884</v>
      </c>
      <c r="C4339" s="401" t="s">
        <v>9222</v>
      </c>
      <c r="D4339" s="401" t="s">
        <v>10147</v>
      </c>
      <c r="E4339" s="402"/>
      <c r="F4339" s="401"/>
      <c r="G4339" s="401" t="n">
        <v>94669</v>
      </c>
      <c r="H4339" s="401" t="s">
        <v>10852</v>
      </c>
      <c r="I4339" s="401" t="s">
        <v>45</v>
      </c>
      <c r="J4339" s="401" t="s">
        <v>6476</v>
      </c>
      <c r="K4339" s="402" t="n">
        <v>88.22</v>
      </c>
      <c r="L4339" s="401" t="s">
        <v>6405</v>
      </c>
    </row>
    <row r="4340" customFormat="false" ht="13.5" hidden="false" customHeight="false" outlineLevel="0" collapsed="false">
      <c r="A4340" s="401" t="s">
        <v>9883</v>
      </c>
      <c r="B4340" s="401" t="s">
        <v>9884</v>
      </c>
      <c r="C4340" s="401" t="s">
        <v>9222</v>
      </c>
      <c r="D4340" s="401" t="s">
        <v>10147</v>
      </c>
      <c r="E4340" s="402"/>
      <c r="F4340" s="401"/>
      <c r="G4340" s="401" t="n">
        <v>94670</v>
      </c>
      <c r="H4340" s="401" t="s">
        <v>10853</v>
      </c>
      <c r="I4340" s="401" t="s">
        <v>45</v>
      </c>
      <c r="J4340" s="401" t="s">
        <v>6476</v>
      </c>
      <c r="K4340" s="402" t="n">
        <v>85.54</v>
      </c>
      <c r="L4340" s="401" t="s">
        <v>6405</v>
      </c>
    </row>
    <row r="4341" customFormat="false" ht="13.5" hidden="false" customHeight="false" outlineLevel="0" collapsed="false">
      <c r="A4341" s="401" t="s">
        <v>9883</v>
      </c>
      <c r="B4341" s="401" t="s">
        <v>9884</v>
      </c>
      <c r="C4341" s="401" t="s">
        <v>9222</v>
      </c>
      <c r="D4341" s="401" t="s">
        <v>10147</v>
      </c>
      <c r="E4341" s="402"/>
      <c r="F4341" s="401"/>
      <c r="G4341" s="401" t="n">
        <v>94671</v>
      </c>
      <c r="H4341" s="401" t="s">
        <v>10854</v>
      </c>
      <c r="I4341" s="401" t="s">
        <v>45</v>
      </c>
      <c r="J4341" s="401" t="s">
        <v>6476</v>
      </c>
      <c r="K4341" s="402" t="n">
        <v>126.17</v>
      </c>
      <c r="L4341" s="401" t="s">
        <v>6405</v>
      </c>
    </row>
    <row r="4342" customFormat="false" ht="13.5" hidden="false" customHeight="false" outlineLevel="0" collapsed="false">
      <c r="A4342" s="401" t="s">
        <v>9883</v>
      </c>
      <c r="B4342" s="401" t="s">
        <v>9884</v>
      </c>
      <c r="C4342" s="401" t="s">
        <v>9222</v>
      </c>
      <c r="D4342" s="401" t="s">
        <v>10147</v>
      </c>
      <c r="E4342" s="402"/>
      <c r="F4342" s="401"/>
      <c r="G4342" s="401" t="n">
        <v>94672</v>
      </c>
      <c r="H4342" s="401" t="s">
        <v>10855</v>
      </c>
      <c r="I4342" s="401" t="s">
        <v>45</v>
      </c>
      <c r="J4342" s="401" t="s">
        <v>6476</v>
      </c>
      <c r="K4342" s="402" t="n">
        <v>11.42</v>
      </c>
      <c r="L4342" s="401" t="s">
        <v>6405</v>
      </c>
    </row>
    <row r="4343" customFormat="false" ht="13.5" hidden="false" customHeight="false" outlineLevel="0" collapsed="false">
      <c r="A4343" s="401" t="s">
        <v>9883</v>
      </c>
      <c r="B4343" s="401" t="s">
        <v>9884</v>
      </c>
      <c r="C4343" s="401" t="s">
        <v>9222</v>
      </c>
      <c r="D4343" s="401" t="s">
        <v>10147</v>
      </c>
      <c r="E4343" s="402"/>
      <c r="F4343" s="401"/>
      <c r="G4343" s="401" t="n">
        <v>94673</v>
      </c>
      <c r="H4343" s="401" t="s">
        <v>10856</v>
      </c>
      <c r="I4343" s="401" t="s">
        <v>45</v>
      </c>
      <c r="J4343" s="401" t="s">
        <v>6476</v>
      </c>
      <c r="K4343" s="402" t="n">
        <v>11.09</v>
      </c>
      <c r="L4343" s="401" t="s">
        <v>6405</v>
      </c>
    </row>
    <row r="4344" customFormat="false" ht="13.5" hidden="false" customHeight="false" outlineLevel="0" collapsed="false">
      <c r="A4344" s="401" t="s">
        <v>9883</v>
      </c>
      <c r="B4344" s="401" t="s">
        <v>9884</v>
      </c>
      <c r="C4344" s="401" t="s">
        <v>9222</v>
      </c>
      <c r="D4344" s="401" t="s">
        <v>10147</v>
      </c>
      <c r="E4344" s="402"/>
      <c r="F4344" s="401"/>
      <c r="G4344" s="401" t="n">
        <v>94674</v>
      </c>
      <c r="H4344" s="401" t="s">
        <v>10857</v>
      </c>
      <c r="I4344" s="401" t="s">
        <v>45</v>
      </c>
      <c r="J4344" s="401" t="s">
        <v>6476</v>
      </c>
      <c r="K4344" s="402" t="n">
        <v>9.96</v>
      </c>
      <c r="L4344" s="401" t="s">
        <v>6405</v>
      </c>
    </row>
    <row r="4345" customFormat="false" ht="13.5" hidden="false" customHeight="false" outlineLevel="0" collapsed="false">
      <c r="A4345" s="401" t="s">
        <v>9883</v>
      </c>
      <c r="B4345" s="401" t="s">
        <v>9884</v>
      </c>
      <c r="C4345" s="401" t="s">
        <v>9222</v>
      </c>
      <c r="D4345" s="401" t="s">
        <v>10147</v>
      </c>
      <c r="E4345" s="402"/>
      <c r="F4345" s="401"/>
      <c r="G4345" s="401" t="n">
        <v>94675</v>
      </c>
      <c r="H4345" s="401" t="s">
        <v>10858</v>
      </c>
      <c r="I4345" s="401" t="s">
        <v>45</v>
      </c>
      <c r="J4345" s="401" t="s">
        <v>6476</v>
      </c>
      <c r="K4345" s="402" t="n">
        <v>16.1</v>
      </c>
      <c r="L4345" s="401" t="s">
        <v>6405</v>
      </c>
    </row>
    <row r="4346" customFormat="false" ht="13.5" hidden="false" customHeight="false" outlineLevel="0" collapsed="false">
      <c r="A4346" s="401" t="s">
        <v>9883</v>
      </c>
      <c r="B4346" s="401" t="s">
        <v>9884</v>
      </c>
      <c r="C4346" s="401" t="s">
        <v>9222</v>
      </c>
      <c r="D4346" s="401" t="s">
        <v>10147</v>
      </c>
      <c r="E4346" s="402"/>
      <c r="F4346" s="401"/>
      <c r="G4346" s="401" t="n">
        <v>94676</v>
      </c>
      <c r="H4346" s="401" t="s">
        <v>10859</v>
      </c>
      <c r="I4346" s="401" t="s">
        <v>45</v>
      </c>
      <c r="J4346" s="401" t="s">
        <v>6476</v>
      </c>
      <c r="K4346" s="402" t="n">
        <v>17.45</v>
      </c>
      <c r="L4346" s="401" t="s">
        <v>6405</v>
      </c>
    </row>
    <row r="4347" customFormat="false" ht="13.5" hidden="false" customHeight="false" outlineLevel="0" collapsed="false">
      <c r="A4347" s="401" t="s">
        <v>9883</v>
      </c>
      <c r="B4347" s="401" t="s">
        <v>9884</v>
      </c>
      <c r="C4347" s="401" t="s">
        <v>9222</v>
      </c>
      <c r="D4347" s="401" t="s">
        <v>10147</v>
      </c>
      <c r="E4347" s="402"/>
      <c r="F4347" s="401"/>
      <c r="G4347" s="401" t="n">
        <v>94677</v>
      </c>
      <c r="H4347" s="401" t="s">
        <v>10860</v>
      </c>
      <c r="I4347" s="401" t="s">
        <v>45</v>
      </c>
      <c r="J4347" s="401" t="s">
        <v>6476</v>
      </c>
      <c r="K4347" s="402" t="n">
        <v>26.69</v>
      </c>
      <c r="L4347" s="401" t="s">
        <v>6405</v>
      </c>
    </row>
    <row r="4348" customFormat="false" ht="13.5" hidden="false" customHeight="false" outlineLevel="0" collapsed="false">
      <c r="A4348" s="401" t="s">
        <v>9883</v>
      </c>
      <c r="B4348" s="401" t="s">
        <v>9884</v>
      </c>
      <c r="C4348" s="401" t="s">
        <v>9222</v>
      </c>
      <c r="D4348" s="401" t="s">
        <v>10147</v>
      </c>
      <c r="E4348" s="402"/>
      <c r="F4348" s="401"/>
      <c r="G4348" s="401" t="n">
        <v>94678</v>
      </c>
      <c r="H4348" s="401" t="s">
        <v>10861</v>
      </c>
      <c r="I4348" s="401" t="s">
        <v>45</v>
      </c>
      <c r="J4348" s="401" t="s">
        <v>6476</v>
      </c>
      <c r="K4348" s="402" t="n">
        <v>18</v>
      </c>
      <c r="L4348" s="401" t="s">
        <v>6405</v>
      </c>
    </row>
    <row r="4349" customFormat="false" ht="13.5" hidden="false" customHeight="false" outlineLevel="0" collapsed="false">
      <c r="A4349" s="401" t="s">
        <v>9883</v>
      </c>
      <c r="B4349" s="401" t="s">
        <v>9884</v>
      </c>
      <c r="C4349" s="401" t="s">
        <v>9222</v>
      </c>
      <c r="D4349" s="401" t="s">
        <v>10147</v>
      </c>
      <c r="E4349" s="402"/>
      <c r="F4349" s="401"/>
      <c r="G4349" s="401" t="n">
        <v>94679</v>
      </c>
      <c r="H4349" s="401" t="s">
        <v>10862</v>
      </c>
      <c r="I4349" s="401" t="s">
        <v>45</v>
      </c>
      <c r="J4349" s="401" t="s">
        <v>6476</v>
      </c>
      <c r="K4349" s="402" t="n">
        <v>30.17</v>
      </c>
      <c r="L4349" s="401" t="s">
        <v>6405</v>
      </c>
    </row>
    <row r="4350" customFormat="false" ht="13.5" hidden="false" customHeight="false" outlineLevel="0" collapsed="false">
      <c r="A4350" s="401" t="s">
        <v>9883</v>
      </c>
      <c r="B4350" s="401" t="s">
        <v>9884</v>
      </c>
      <c r="C4350" s="401" t="s">
        <v>9222</v>
      </c>
      <c r="D4350" s="401" t="s">
        <v>10147</v>
      </c>
      <c r="E4350" s="402"/>
      <c r="F4350" s="401"/>
      <c r="G4350" s="401" t="n">
        <v>94680</v>
      </c>
      <c r="H4350" s="401" t="s">
        <v>10863</v>
      </c>
      <c r="I4350" s="401" t="s">
        <v>45</v>
      </c>
      <c r="J4350" s="401" t="s">
        <v>6476</v>
      </c>
      <c r="K4350" s="402" t="n">
        <v>50.45</v>
      </c>
      <c r="L4350" s="401" t="s">
        <v>6405</v>
      </c>
    </row>
    <row r="4351" customFormat="false" ht="13.5" hidden="false" customHeight="false" outlineLevel="0" collapsed="false">
      <c r="A4351" s="401" t="s">
        <v>9883</v>
      </c>
      <c r="B4351" s="401" t="s">
        <v>9884</v>
      </c>
      <c r="C4351" s="401" t="s">
        <v>9222</v>
      </c>
      <c r="D4351" s="401" t="s">
        <v>10147</v>
      </c>
      <c r="E4351" s="402"/>
      <c r="F4351" s="401"/>
      <c r="G4351" s="401" t="n">
        <v>94681</v>
      </c>
      <c r="H4351" s="401" t="s">
        <v>10864</v>
      </c>
      <c r="I4351" s="401" t="s">
        <v>45</v>
      </c>
      <c r="J4351" s="401" t="s">
        <v>6476</v>
      </c>
      <c r="K4351" s="402" t="n">
        <v>67.12</v>
      </c>
      <c r="L4351" s="401" t="s">
        <v>6405</v>
      </c>
    </row>
    <row r="4352" customFormat="false" ht="13.5" hidden="false" customHeight="false" outlineLevel="0" collapsed="false">
      <c r="A4352" s="401" t="s">
        <v>9883</v>
      </c>
      <c r="B4352" s="401" t="s">
        <v>9884</v>
      </c>
      <c r="C4352" s="401" t="s">
        <v>9222</v>
      </c>
      <c r="D4352" s="401" t="s">
        <v>10147</v>
      </c>
      <c r="E4352" s="402"/>
      <c r="F4352" s="401"/>
      <c r="G4352" s="401" t="n">
        <v>94682</v>
      </c>
      <c r="H4352" s="401" t="s">
        <v>10865</v>
      </c>
      <c r="I4352" s="401" t="s">
        <v>45</v>
      </c>
      <c r="J4352" s="401" t="s">
        <v>6476</v>
      </c>
      <c r="K4352" s="402" t="n">
        <v>136.25</v>
      </c>
      <c r="L4352" s="401" t="s">
        <v>6405</v>
      </c>
    </row>
    <row r="4353" customFormat="false" ht="13.5" hidden="false" customHeight="false" outlineLevel="0" collapsed="false">
      <c r="A4353" s="401" t="s">
        <v>9883</v>
      </c>
      <c r="B4353" s="401" t="s">
        <v>9884</v>
      </c>
      <c r="C4353" s="401" t="s">
        <v>9222</v>
      </c>
      <c r="D4353" s="401" t="s">
        <v>10147</v>
      </c>
      <c r="E4353" s="402"/>
      <c r="F4353" s="401"/>
      <c r="G4353" s="401" t="n">
        <v>94683</v>
      </c>
      <c r="H4353" s="401" t="s">
        <v>10866</v>
      </c>
      <c r="I4353" s="401" t="s">
        <v>45</v>
      </c>
      <c r="J4353" s="401" t="s">
        <v>6476</v>
      </c>
      <c r="K4353" s="402" t="n">
        <v>87.29</v>
      </c>
      <c r="L4353" s="401" t="s">
        <v>6405</v>
      </c>
    </row>
    <row r="4354" customFormat="false" ht="13.5" hidden="false" customHeight="false" outlineLevel="0" collapsed="false">
      <c r="A4354" s="401" t="s">
        <v>9883</v>
      </c>
      <c r="B4354" s="401" t="s">
        <v>9884</v>
      </c>
      <c r="C4354" s="401" t="s">
        <v>9222</v>
      </c>
      <c r="D4354" s="401" t="s">
        <v>10147</v>
      </c>
      <c r="E4354" s="402"/>
      <c r="F4354" s="401"/>
      <c r="G4354" s="401" t="n">
        <v>94684</v>
      </c>
      <c r="H4354" s="401" t="s">
        <v>10867</v>
      </c>
      <c r="I4354" s="401" t="s">
        <v>45</v>
      </c>
      <c r="J4354" s="401" t="s">
        <v>6476</v>
      </c>
      <c r="K4354" s="402" t="n">
        <v>173.1</v>
      </c>
      <c r="L4354" s="401" t="s">
        <v>6405</v>
      </c>
    </row>
    <row r="4355" customFormat="false" ht="13.5" hidden="false" customHeight="false" outlineLevel="0" collapsed="false">
      <c r="A4355" s="401" t="s">
        <v>9883</v>
      </c>
      <c r="B4355" s="401" t="s">
        <v>9884</v>
      </c>
      <c r="C4355" s="401" t="s">
        <v>9222</v>
      </c>
      <c r="D4355" s="401" t="s">
        <v>10147</v>
      </c>
      <c r="E4355" s="402"/>
      <c r="F4355" s="401"/>
      <c r="G4355" s="401" t="n">
        <v>94685</v>
      </c>
      <c r="H4355" s="401" t="s">
        <v>10868</v>
      </c>
      <c r="I4355" s="401" t="s">
        <v>45</v>
      </c>
      <c r="J4355" s="401" t="s">
        <v>6476</v>
      </c>
      <c r="K4355" s="402" t="n">
        <v>132.35</v>
      </c>
      <c r="L4355" s="401" t="s">
        <v>6405</v>
      </c>
    </row>
    <row r="4356" customFormat="false" ht="13.5" hidden="false" customHeight="false" outlineLevel="0" collapsed="false">
      <c r="A4356" s="401" t="s">
        <v>9883</v>
      </c>
      <c r="B4356" s="401" t="s">
        <v>9884</v>
      </c>
      <c r="C4356" s="401" t="s">
        <v>9222</v>
      </c>
      <c r="D4356" s="401" t="s">
        <v>10147</v>
      </c>
      <c r="E4356" s="402"/>
      <c r="F4356" s="401"/>
      <c r="G4356" s="401" t="n">
        <v>94686</v>
      </c>
      <c r="H4356" s="401" t="s">
        <v>10869</v>
      </c>
      <c r="I4356" s="401" t="s">
        <v>45</v>
      </c>
      <c r="J4356" s="401" t="s">
        <v>6476</v>
      </c>
      <c r="K4356" s="402" t="n">
        <v>326.72</v>
      </c>
      <c r="L4356" s="401" t="s">
        <v>6405</v>
      </c>
    </row>
    <row r="4357" customFormat="false" ht="13.5" hidden="false" customHeight="false" outlineLevel="0" collapsed="false">
      <c r="A4357" s="401" t="s">
        <v>9883</v>
      </c>
      <c r="B4357" s="401" t="s">
        <v>9884</v>
      </c>
      <c r="C4357" s="401" t="s">
        <v>9222</v>
      </c>
      <c r="D4357" s="401" t="s">
        <v>10147</v>
      </c>
      <c r="E4357" s="402"/>
      <c r="F4357" s="401"/>
      <c r="G4357" s="401" t="n">
        <v>94687</v>
      </c>
      <c r="H4357" s="401" t="s">
        <v>10870</v>
      </c>
      <c r="I4357" s="401" t="s">
        <v>45</v>
      </c>
      <c r="J4357" s="401" t="s">
        <v>6476</v>
      </c>
      <c r="K4357" s="402" t="n">
        <v>265.3</v>
      </c>
      <c r="L4357" s="401" t="s">
        <v>6405</v>
      </c>
    </row>
    <row r="4358" customFormat="false" ht="13.5" hidden="false" customHeight="false" outlineLevel="0" collapsed="false">
      <c r="A4358" s="401" t="s">
        <v>9883</v>
      </c>
      <c r="B4358" s="401" t="s">
        <v>9884</v>
      </c>
      <c r="C4358" s="401" t="s">
        <v>9222</v>
      </c>
      <c r="D4358" s="401" t="s">
        <v>10147</v>
      </c>
      <c r="E4358" s="402"/>
      <c r="F4358" s="401"/>
      <c r="G4358" s="401" t="n">
        <v>94688</v>
      </c>
      <c r="H4358" s="401" t="s">
        <v>10871</v>
      </c>
      <c r="I4358" s="401" t="s">
        <v>45</v>
      </c>
      <c r="J4358" s="401" t="s">
        <v>6476</v>
      </c>
      <c r="K4358" s="402" t="n">
        <v>11.32</v>
      </c>
      <c r="L4358" s="401" t="s">
        <v>6405</v>
      </c>
    </row>
    <row r="4359" customFormat="false" ht="13.5" hidden="false" customHeight="false" outlineLevel="0" collapsed="false">
      <c r="A4359" s="401" t="s">
        <v>9883</v>
      </c>
      <c r="B4359" s="401" t="s">
        <v>9884</v>
      </c>
      <c r="C4359" s="401" t="s">
        <v>9222</v>
      </c>
      <c r="D4359" s="401" t="s">
        <v>10147</v>
      </c>
      <c r="E4359" s="402"/>
      <c r="F4359" s="401"/>
      <c r="G4359" s="401" t="n">
        <v>94689</v>
      </c>
      <c r="H4359" s="401" t="s">
        <v>10872</v>
      </c>
      <c r="I4359" s="401" t="s">
        <v>45</v>
      </c>
      <c r="J4359" s="401" t="s">
        <v>6476</v>
      </c>
      <c r="K4359" s="402" t="n">
        <v>15.73</v>
      </c>
      <c r="L4359" s="401" t="s">
        <v>6405</v>
      </c>
    </row>
    <row r="4360" customFormat="false" ht="13.5" hidden="false" customHeight="false" outlineLevel="0" collapsed="false">
      <c r="A4360" s="401" t="s">
        <v>9883</v>
      </c>
      <c r="B4360" s="401" t="s">
        <v>9884</v>
      </c>
      <c r="C4360" s="401" t="s">
        <v>9222</v>
      </c>
      <c r="D4360" s="401" t="s">
        <v>10147</v>
      </c>
      <c r="E4360" s="402"/>
      <c r="F4360" s="401"/>
      <c r="G4360" s="401" t="n">
        <v>94690</v>
      </c>
      <c r="H4360" s="401" t="s">
        <v>10873</v>
      </c>
      <c r="I4360" s="401" t="s">
        <v>45</v>
      </c>
      <c r="J4360" s="401" t="s">
        <v>6476</v>
      </c>
      <c r="K4360" s="402" t="n">
        <v>15.02</v>
      </c>
      <c r="L4360" s="401" t="s">
        <v>6405</v>
      </c>
    </row>
    <row r="4361" customFormat="false" ht="13.5" hidden="false" customHeight="false" outlineLevel="0" collapsed="false">
      <c r="A4361" s="401" t="s">
        <v>9883</v>
      </c>
      <c r="B4361" s="401" t="s">
        <v>9884</v>
      </c>
      <c r="C4361" s="401" t="s">
        <v>9222</v>
      </c>
      <c r="D4361" s="401" t="s">
        <v>10147</v>
      </c>
      <c r="E4361" s="402"/>
      <c r="F4361" s="401"/>
      <c r="G4361" s="401" t="n">
        <v>94691</v>
      </c>
      <c r="H4361" s="401" t="s">
        <v>10874</v>
      </c>
      <c r="I4361" s="401" t="s">
        <v>45</v>
      </c>
      <c r="J4361" s="401" t="s">
        <v>6476</v>
      </c>
      <c r="K4361" s="402" t="n">
        <v>17.57</v>
      </c>
      <c r="L4361" s="401" t="s">
        <v>6405</v>
      </c>
    </row>
    <row r="4362" customFormat="false" ht="13.5" hidden="false" customHeight="false" outlineLevel="0" collapsed="false">
      <c r="A4362" s="401" t="s">
        <v>9883</v>
      </c>
      <c r="B4362" s="401" t="s">
        <v>9884</v>
      </c>
      <c r="C4362" s="401" t="s">
        <v>9222</v>
      </c>
      <c r="D4362" s="401" t="s">
        <v>10147</v>
      </c>
      <c r="E4362" s="402"/>
      <c r="F4362" s="401"/>
      <c r="G4362" s="401" t="n">
        <v>94692</v>
      </c>
      <c r="H4362" s="401" t="s">
        <v>10875</v>
      </c>
      <c r="I4362" s="401" t="s">
        <v>45</v>
      </c>
      <c r="J4362" s="401" t="s">
        <v>6476</v>
      </c>
      <c r="K4362" s="402" t="n">
        <v>26.49</v>
      </c>
      <c r="L4362" s="401" t="s">
        <v>6405</v>
      </c>
    </row>
    <row r="4363" customFormat="false" ht="13.5" hidden="false" customHeight="false" outlineLevel="0" collapsed="false">
      <c r="A4363" s="401" t="s">
        <v>9883</v>
      </c>
      <c r="B4363" s="401" t="s">
        <v>9884</v>
      </c>
      <c r="C4363" s="401" t="s">
        <v>9222</v>
      </c>
      <c r="D4363" s="401" t="s">
        <v>10147</v>
      </c>
      <c r="E4363" s="402"/>
      <c r="F4363" s="401"/>
      <c r="G4363" s="401" t="n">
        <v>94693</v>
      </c>
      <c r="H4363" s="401" t="s">
        <v>10876</v>
      </c>
      <c r="I4363" s="401" t="s">
        <v>45</v>
      </c>
      <c r="J4363" s="401" t="s">
        <v>6476</v>
      </c>
      <c r="K4363" s="402" t="n">
        <v>27.78</v>
      </c>
      <c r="L4363" s="401" t="s">
        <v>6405</v>
      </c>
    </row>
    <row r="4364" customFormat="false" ht="13.5" hidden="false" customHeight="false" outlineLevel="0" collapsed="false">
      <c r="A4364" s="401" t="s">
        <v>9883</v>
      </c>
      <c r="B4364" s="401" t="s">
        <v>9884</v>
      </c>
      <c r="C4364" s="401" t="s">
        <v>9222</v>
      </c>
      <c r="D4364" s="401" t="s">
        <v>10147</v>
      </c>
      <c r="E4364" s="402"/>
      <c r="F4364" s="401"/>
      <c r="G4364" s="401" t="n">
        <v>94694</v>
      </c>
      <c r="H4364" s="401" t="s">
        <v>10877</v>
      </c>
      <c r="I4364" s="401" t="s">
        <v>45</v>
      </c>
      <c r="J4364" s="401" t="s">
        <v>6476</v>
      </c>
      <c r="K4364" s="402" t="n">
        <v>27.85</v>
      </c>
      <c r="L4364" s="401" t="s">
        <v>6405</v>
      </c>
    </row>
    <row r="4365" customFormat="false" ht="13.5" hidden="false" customHeight="false" outlineLevel="0" collapsed="false">
      <c r="A4365" s="401" t="s">
        <v>9883</v>
      </c>
      <c r="B4365" s="401" t="s">
        <v>9884</v>
      </c>
      <c r="C4365" s="401" t="s">
        <v>9222</v>
      </c>
      <c r="D4365" s="401" t="s">
        <v>10147</v>
      </c>
      <c r="E4365" s="402"/>
      <c r="F4365" s="401"/>
      <c r="G4365" s="401" t="n">
        <v>94695</v>
      </c>
      <c r="H4365" s="401" t="s">
        <v>10878</v>
      </c>
      <c r="I4365" s="401" t="s">
        <v>45</v>
      </c>
      <c r="J4365" s="401" t="s">
        <v>6476</v>
      </c>
      <c r="K4365" s="402" t="n">
        <v>37.8</v>
      </c>
      <c r="L4365" s="401" t="s">
        <v>6405</v>
      </c>
    </row>
    <row r="4366" customFormat="false" ht="13.5" hidden="false" customHeight="false" outlineLevel="0" collapsed="false">
      <c r="A4366" s="401" t="s">
        <v>9883</v>
      </c>
      <c r="B4366" s="401" t="s">
        <v>9884</v>
      </c>
      <c r="C4366" s="401" t="s">
        <v>9222</v>
      </c>
      <c r="D4366" s="401" t="s">
        <v>10147</v>
      </c>
      <c r="E4366" s="402"/>
      <c r="F4366" s="401"/>
      <c r="G4366" s="401" t="n">
        <v>94696</v>
      </c>
      <c r="H4366" s="401" t="s">
        <v>10879</v>
      </c>
      <c r="I4366" s="401" t="s">
        <v>45</v>
      </c>
      <c r="J4366" s="401" t="s">
        <v>6476</v>
      </c>
      <c r="K4366" s="402" t="n">
        <v>65.45</v>
      </c>
      <c r="L4366" s="401" t="s">
        <v>6405</v>
      </c>
    </row>
    <row r="4367" customFormat="false" ht="13.5" hidden="false" customHeight="false" outlineLevel="0" collapsed="false">
      <c r="A4367" s="401" t="s">
        <v>9883</v>
      </c>
      <c r="B4367" s="401" t="s">
        <v>9884</v>
      </c>
      <c r="C4367" s="401" t="s">
        <v>9222</v>
      </c>
      <c r="D4367" s="401" t="s">
        <v>10147</v>
      </c>
      <c r="E4367" s="402"/>
      <c r="F4367" s="401"/>
      <c r="G4367" s="401" t="n">
        <v>94697</v>
      </c>
      <c r="H4367" s="401" t="s">
        <v>10880</v>
      </c>
      <c r="I4367" s="401" t="s">
        <v>45</v>
      </c>
      <c r="J4367" s="401" t="s">
        <v>6476</v>
      </c>
      <c r="K4367" s="402" t="n">
        <v>103.97</v>
      </c>
      <c r="L4367" s="401" t="s">
        <v>6405</v>
      </c>
    </row>
    <row r="4368" customFormat="false" ht="13.5" hidden="false" customHeight="false" outlineLevel="0" collapsed="false">
      <c r="A4368" s="401" t="s">
        <v>9883</v>
      </c>
      <c r="B4368" s="401" t="s">
        <v>9884</v>
      </c>
      <c r="C4368" s="401" t="s">
        <v>9222</v>
      </c>
      <c r="D4368" s="401" t="s">
        <v>10147</v>
      </c>
      <c r="E4368" s="402"/>
      <c r="F4368" s="401"/>
      <c r="G4368" s="401" t="n">
        <v>94698</v>
      </c>
      <c r="H4368" s="401" t="s">
        <v>10881</v>
      </c>
      <c r="I4368" s="401" t="s">
        <v>45</v>
      </c>
      <c r="J4368" s="401" t="s">
        <v>6476</v>
      </c>
      <c r="K4368" s="402" t="n">
        <v>90.43</v>
      </c>
      <c r="L4368" s="401" t="s">
        <v>6405</v>
      </c>
    </row>
    <row r="4369" customFormat="false" ht="13.5" hidden="false" customHeight="false" outlineLevel="0" collapsed="false">
      <c r="A4369" s="401" t="s">
        <v>9883</v>
      </c>
      <c r="B4369" s="401" t="s">
        <v>9884</v>
      </c>
      <c r="C4369" s="401" t="s">
        <v>9222</v>
      </c>
      <c r="D4369" s="401" t="s">
        <v>10147</v>
      </c>
      <c r="E4369" s="402"/>
      <c r="F4369" s="401"/>
      <c r="G4369" s="401" t="n">
        <v>94699</v>
      </c>
      <c r="H4369" s="401" t="s">
        <v>10882</v>
      </c>
      <c r="I4369" s="401" t="s">
        <v>45</v>
      </c>
      <c r="J4369" s="401" t="s">
        <v>6476</v>
      </c>
      <c r="K4369" s="402" t="n">
        <v>174.66</v>
      </c>
      <c r="L4369" s="401" t="s">
        <v>6405</v>
      </c>
    </row>
    <row r="4370" customFormat="false" ht="13.5" hidden="false" customHeight="false" outlineLevel="0" collapsed="false">
      <c r="A4370" s="401" t="s">
        <v>9883</v>
      </c>
      <c r="B4370" s="401" t="s">
        <v>9884</v>
      </c>
      <c r="C4370" s="401" t="s">
        <v>9222</v>
      </c>
      <c r="D4370" s="401" t="s">
        <v>10147</v>
      </c>
      <c r="E4370" s="402"/>
      <c r="F4370" s="401"/>
      <c r="G4370" s="401" t="n">
        <v>94700</v>
      </c>
      <c r="H4370" s="401" t="s">
        <v>10883</v>
      </c>
      <c r="I4370" s="401" t="s">
        <v>45</v>
      </c>
      <c r="J4370" s="401" t="s">
        <v>6476</v>
      </c>
      <c r="K4370" s="402" t="n">
        <v>146.94</v>
      </c>
      <c r="L4370" s="401" t="s">
        <v>6405</v>
      </c>
    </row>
    <row r="4371" customFormat="false" ht="13.5" hidden="false" customHeight="false" outlineLevel="0" collapsed="false">
      <c r="A4371" s="401" t="s">
        <v>9883</v>
      </c>
      <c r="B4371" s="401" t="s">
        <v>9884</v>
      </c>
      <c r="C4371" s="401" t="s">
        <v>9222</v>
      </c>
      <c r="D4371" s="401" t="s">
        <v>10147</v>
      </c>
      <c r="E4371" s="402"/>
      <c r="F4371" s="401"/>
      <c r="G4371" s="401" t="n">
        <v>94701</v>
      </c>
      <c r="H4371" s="401" t="s">
        <v>10884</v>
      </c>
      <c r="I4371" s="401" t="s">
        <v>45</v>
      </c>
      <c r="J4371" s="401" t="s">
        <v>6476</v>
      </c>
      <c r="K4371" s="402" t="n">
        <v>262.59</v>
      </c>
      <c r="L4371" s="401" t="s">
        <v>6405</v>
      </c>
    </row>
    <row r="4372" customFormat="false" ht="13.5" hidden="false" customHeight="false" outlineLevel="0" collapsed="false">
      <c r="A4372" s="401" t="s">
        <v>9883</v>
      </c>
      <c r="B4372" s="401" t="s">
        <v>9884</v>
      </c>
      <c r="C4372" s="401" t="s">
        <v>9222</v>
      </c>
      <c r="D4372" s="401" t="s">
        <v>10147</v>
      </c>
      <c r="E4372" s="402"/>
      <c r="F4372" s="401"/>
      <c r="G4372" s="401" t="n">
        <v>94702</v>
      </c>
      <c r="H4372" s="401" t="s">
        <v>10885</v>
      </c>
      <c r="I4372" s="401" t="s">
        <v>45</v>
      </c>
      <c r="J4372" s="401" t="s">
        <v>6476</v>
      </c>
      <c r="K4372" s="402" t="n">
        <v>248.41</v>
      </c>
      <c r="L4372" s="401" t="s">
        <v>6405</v>
      </c>
    </row>
    <row r="4373" customFormat="false" ht="13.5" hidden="false" customHeight="false" outlineLevel="0" collapsed="false">
      <c r="A4373" s="401" t="s">
        <v>9883</v>
      </c>
      <c r="B4373" s="401" t="s">
        <v>9884</v>
      </c>
      <c r="C4373" s="401" t="s">
        <v>9222</v>
      </c>
      <c r="D4373" s="401" t="s">
        <v>10147</v>
      </c>
      <c r="E4373" s="402"/>
      <c r="F4373" s="401"/>
      <c r="G4373" s="401" t="n">
        <v>94703</v>
      </c>
      <c r="H4373" s="401" t="s">
        <v>10886</v>
      </c>
      <c r="I4373" s="401" t="s">
        <v>45</v>
      </c>
      <c r="J4373" s="401" t="s">
        <v>6476</v>
      </c>
      <c r="K4373" s="402" t="n">
        <v>22.36</v>
      </c>
      <c r="L4373" s="401" t="s">
        <v>6405</v>
      </c>
    </row>
    <row r="4374" customFormat="false" ht="13.5" hidden="false" customHeight="false" outlineLevel="0" collapsed="false">
      <c r="A4374" s="401" t="s">
        <v>9883</v>
      </c>
      <c r="B4374" s="401" t="s">
        <v>9884</v>
      </c>
      <c r="C4374" s="401" t="s">
        <v>9222</v>
      </c>
      <c r="D4374" s="401" t="s">
        <v>10147</v>
      </c>
      <c r="E4374" s="402"/>
      <c r="F4374" s="401"/>
      <c r="G4374" s="401" t="n">
        <v>94704</v>
      </c>
      <c r="H4374" s="401" t="s">
        <v>10887</v>
      </c>
      <c r="I4374" s="401" t="s">
        <v>45</v>
      </c>
      <c r="J4374" s="401" t="s">
        <v>6476</v>
      </c>
      <c r="K4374" s="402" t="n">
        <v>26.61</v>
      </c>
      <c r="L4374" s="401" t="s">
        <v>6405</v>
      </c>
    </row>
    <row r="4375" customFormat="false" ht="13.5" hidden="false" customHeight="false" outlineLevel="0" collapsed="false">
      <c r="A4375" s="401" t="s">
        <v>9883</v>
      </c>
      <c r="B4375" s="401" t="s">
        <v>9884</v>
      </c>
      <c r="C4375" s="401" t="s">
        <v>9222</v>
      </c>
      <c r="D4375" s="401" t="s">
        <v>10147</v>
      </c>
      <c r="E4375" s="402"/>
      <c r="F4375" s="401"/>
      <c r="G4375" s="401" t="n">
        <v>94705</v>
      </c>
      <c r="H4375" s="401" t="s">
        <v>10888</v>
      </c>
      <c r="I4375" s="401" t="s">
        <v>45</v>
      </c>
      <c r="J4375" s="401" t="s">
        <v>6476</v>
      </c>
      <c r="K4375" s="402" t="n">
        <v>33.06</v>
      </c>
      <c r="L4375" s="401" t="s">
        <v>6405</v>
      </c>
    </row>
    <row r="4376" customFormat="false" ht="13.5" hidden="false" customHeight="false" outlineLevel="0" collapsed="false">
      <c r="A4376" s="401" t="s">
        <v>9883</v>
      </c>
      <c r="B4376" s="401" t="s">
        <v>9884</v>
      </c>
      <c r="C4376" s="401" t="s">
        <v>9222</v>
      </c>
      <c r="D4376" s="401" t="s">
        <v>10147</v>
      </c>
      <c r="E4376" s="402"/>
      <c r="F4376" s="401"/>
      <c r="G4376" s="401" t="n">
        <v>94706</v>
      </c>
      <c r="H4376" s="401" t="s">
        <v>10889</v>
      </c>
      <c r="I4376" s="401" t="s">
        <v>45</v>
      </c>
      <c r="J4376" s="401" t="s">
        <v>6476</v>
      </c>
      <c r="K4376" s="402" t="n">
        <v>46.95</v>
      </c>
      <c r="L4376" s="401" t="s">
        <v>6405</v>
      </c>
    </row>
    <row r="4377" customFormat="false" ht="13.5" hidden="false" customHeight="false" outlineLevel="0" collapsed="false">
      <c r="A4377" s="401" t="s">
        <v>9883</v>
      </c>
      <c r="B4377" s="401" t="s">
        <v>9884</v>
      </c>
      <c r="C4377" s="401" t="s">
        <v>9222</v>
      </c>
      <c r="D4377" s="401" t="s">
        <v>10147</v>
      </c>
      <c r="E4377" s="402"/>
      <c r="F4377" s="401"/>
      <c r="G4377" s="401" t="n">
        <v>94707</v>
      </c>
      <c r="H4377" s="401" t="s">
        <v>10890</v>
      </c>
      <c r="I4377" s="401" t="s">
        <v>45</v>
      </c>
      <c r="J4377" s="401" t="s">
        <v>6476</v>
      </c>
      <c r="K4377" s="402" t="n">
        <v>58.9</v>
      </c>
      <c r="L4377" s="401" t="s">
        <v>6405</v>
      </c>
    </row>
    <row r="4378" customFormat="false" ht="13.5" hidden="false" customHeight="false" outlineLevel="0" collapsed="false">
      <c r="A4378" s="401" t="s">
        <v>9883</v>
      </c>
      <c r="B4378" s="401" t="s">
        <v>9884</v>
      </c>
      <c r="C4378" s="401" t="s">
        <v>9222</v>
      </c>
      <c r="D4378" s="401" t="s">
        <v>10147</v>
      </c>
      <c r="E4378" s="402"/>
      <c r="F4378" s="401"/>
      <c r="G4378" s="401" t="n">
        <v>94708</v>
      </c>
      <c r="H4378" s="401" t="s">
        <v>10891</v>
      </c>
      <c r="I4378" s="401" t="s">
        <v>45</v>
      </c>
      <c r="J4378" s="401" t="s">
        <v>6476</v>
      </c>
      <c r="K4378" s="402" t="n">
        <v>28.5</v>
      </c>
      <c r="L4378" s="401" t="s">
        <v>6405</v>
      </c>
    </row>
    <row r="4379" customFormat="false" ht="13.5" hidden="false" customHeight="false" outlineLevel="0" collapsed="false">
      <c r="A4379" s="401" t="s">
        <v>9883</v>
      </c>
      <c r="B4379" s="401" t="s">
        <v>9884</v>
      </c>
      <c r="C4379" s="401" t="s">
        <v>9222</v>
      </c>
      <c r="D4379" s="401" t="s">
        <v>10147</v>
      </c>
      <c r="E4379" s="402"/>
      <c r="F4379" s="401"/>
      <c r="G4379" s="401" t="n">
        <v>94709</v>
      </c>
      <c r="H4379" s="401" t="s">
        <v>10892</v>
      </c>
      <c r="I4379" s="401" t="s">
        <v>45</v>
      </c>
      <c r="J4379" s="401" t="s">
        <v>6476</v>
      </c>
      <c r="K4379" s="402" t="n">
        <v>36.98</v>
      </c>
      <c r="L4379" s="401" t="s">
        <v>6405</v>
      </c>
    </row>
    <row r="4380" customFormat="false" ht="13.5" hidden="false" customHeight="false" outlineLevel="0" collapsed="false">
      <c r="A4380" s="401" t="s">
        <v>9883</v>
      </c>
      <c r="B4380" s="401" t="s">
        <v>9884</v>
      </c>
      <c r="C4380" s="401" t="s">
        <v>9222</v>
      </c>
      <c r="D4380" s="401" t="s">
        <v>10147</v>
      </c>
      <c r="E4380" s="402"/>
      <c r="F4380" s="401"/>
      <c r="G4380" s="401" t="n">
        <v>94710</v>
      </c>
      <c r="H4380" s="401" t="s">
        <v>10893</v>
      </c>
      <c r="I4380" s="401" t="s">
        <v>45</v>
      </c>
      <c r="J4380" s="401" t="s">
        <v>6476</v>
      </c>
      <c r="K4380" s="402" t="n">
        <v>58.04</v>
      </c>
      <c r="L4380" s="401" t="s">
        <v>6405</v>
      </c>
    </row>
    <row r="4381" customFormat="false" ht="13.5" hidden="false" customHeight="false" outlineLevel="0" collapsed="false">
      <c r="A4381" s="401" t="s">
        <v>9883</v>
      </c>
      <c r="B4381" s="401" t="s">
        <v>9884</v>
      </c>
      <c r="C4381" s="401" t="s">
        <v>9222</v>
      </c>
      <c r="D4381" s="401" t="s">
        <v>10147</v>
      </c>
      <c r="E4381" s="402"/>
      <c r="F4381" s="401"/>
      <c r="G4381" s="401" t="n">
        <v>94711</v>
      </c>
      <c r="H4381" s="401" t="s">
        <v>10894</v>
      </c>
      <c r="I4381" s="401" t="s">
        <v>45</v>
      </c>
      <c r="J4381" s="401" t="s">
        <v>6476</v>
      </c>
      <c r="K4381" s="402" t="n">
        <v>68.27</v>
      </c>
      <c r="L4381" s="401" t="s">
        <v>6405</v>
      </c>
    </row>
    <row r="4382" customFormat="false" ht="13.5" hidden="false" customHeight="false" outlineLevel="0" collapsed="false">
      <c r="A4382" s="401" t="s">
        <v>9883</v>
      </c>
      <c r="B4382" s="401" t="s">
        <v>9884</v>
      </c>
      <c r="C4382" s="401" t="s">
        <v>9222</v>
      </c>
      <c r="D4382" s="401" t="s">
        <v>10147</v>
      </c>
      <c r="E4382" s="402"/>
      <c r="F4382" s="401"/>
      <c r="G4382" s="401" t="n">
        <v>94712</v>
      </c>
      <c r="H4382" s="401" t="s">
        <v>10895</v>
      </c>
      <c r="I4382" s="401" t="s">
        <v>45</v>
      </c>
      <c r="J4382" s="401" t="s">
        <v>6476</v>
      </c>
      <c r="K4382" s="402" t="n">
        <v>92.45</v>
      </c>
      <c r="L4382" s="401" t="s">
        <v>6405</v>
      </c>
    </row>
    <row r="4383" customFormat="false" ht="13.5" hidden="false" customHeight="false" outlineLevel="0" collapsed="false">
      <c r="A4383" s="401" t="s">
        <v>9883</v>
      </c>
      <c r="B4383" s="401" t="s">
        <v>9884</v>
      </c>
      <c r="C4383" s="401" t="s">
        <v>9222</v>
      </c>
      <c r="D4383" s="401" t="s">
        <v>10147</v>
      </c>
      <c r="E4383" s="402"/>
      <c r="F4383" s="401"/>
      <c r="G4383" s="401" t="n">
        <v>94713</v>
      </c>
      <c r="H4383" s="401" t="s">
        <v>10896</v>
      </c>
      <c r="I4383" s="401" t="s">
        <v>45</v>
      </c>
      <c r="J4383" s="401" t="s">
        <v>6476</v>
      </c>
      <c r="K4383" s="402" t="n">
        <v>245.85</v>
      </c>
      <c r="L4383" s="401" t="s">
        <v>6405</v>
      </c>
    </row>
    <row r="4384" customFormat="false" ht="13.5" hidden="false" customHeight="false" outlineLevel="0" collapsed="false">
      <c r="A4384" s="401" t="s">
        <v>9883</v>
      </c>
      <c r="B4384" s="401" t="s">
        <v>9884</v>
      </c>
      <c r="C4384" s="401" t="s">
        <v>9222</v>
      </c>
      <c r="D4384" s="401" t="s">
        <v>10147</v>
      </c>
      <c r="E4384" s="402"/>
      <c r="F4384" s="401"/>
      <c r="G4384" s="401" t="n">
        <v>94714</v>
      </c>
      <c r="H4384" s="401" t="s">
        <v>10897</v>
      </c>
      <c r="I4384" s="401" t="s">
        <v>45</v>
      </c>
      <c r="J4384" s="401" t="s">
        <v>6476</v>
      </c>
      <c r="K4384" s="402" t="n">
        <v>334.32</v>
      </c>
      <c r="L4384" s="401" t="s">
        <v>6405</v>
      </c>
    </row>
    <row r="4385" customFormat="false" ht="13.5" hidden="false" customHeight="false" outlineLevel="0" collapsed="false">
      <c r="A4385" s="401" t="s">
        <v>9883</v>
      </c>
      <c r="B4385" s="401" t="s">
        <v>9884</v>
      </c>
      <c r="C4385" s="401" t="s">
        <v>9222</v>
      </c>
      <c r="D4385" s="401" t="s">
        <v>10147</v>
      </c>
      <c r="E4385" s="402"/>
      <c r="F4385" s="401"/>
      <c r="G4385" s="401" t="n">
        <v>94715</v>
      </c>
      <c r="H4385" s="401" t="s">
        <v>10898</v>
      </c>
      <c r="I4385" s="401" t="s">
        <v>45</v>
      </c>
      <c r="J4385" s="401" t="s">
        <v>6476</v>
      </c>
      <c r="K4385" s="402" t="n">
        <v>462.59</v>
      </c>
      <c r="L4385" s="401" t="s">
        <v>6405</v>
      </c>
    </row>
    <row r="4386" customFormat="false" ht="13.5" hidden="false" customHeight="false" outlineLevel="0" collapsed="false">
      <c r="A4386" s="401" t="s">
        <v>9883</v>
      </c>
      <c r="B4386" s="401" t="s">
        <v>9884</v>
      </c>
      <c r="C4386" s="401" t="s">
        <v>9222</v>
      </c>
      <c r="D4386" s="401" t="s">
        <v>10147</v>
      </c>
      <c r="E4386" s="402"/>
      <c r="F4386" s="401"/>
      <c r="G4386" s="401" t="n">
        <v>94724</v>
      </c>
      <c r="H4386" s="401" t="s">
        <v>10899</v>
      </c>
      <c r="I4386" s="401" t="s">
        <v>45</v>
      </c>
      <c r="J4386" s="401" t="s">
        <v>6476</v>
      </c>
      <c r="K4386" s="402" t="n">
        <v>24.18</v>
      </c>
      <c r="L4386" s="401" t="s">
        <v>6405</v>
      </c>
    </row>
    <row r="4387" customFormat="false" ht="13.5" hidden="false" customHeight="false" outlineLevel="0" collapsed="false">
      <c r="A4387" s="401" t="s">
        <v>9883</v>
      </c>
      <c r="B4387" s="401" t="s">
        <v>9884</v>
      </c>
      <c r="C4387" s="401" t="s">
        <v>9222</v>
      </c>
      <c r="D4387" s="401" t="s">
        <v>10147</v>
      </c>
      <c r="E4387" s="402"/>
      <c r="F4387" s="401"/>
      <c r="G4387" s="401" t="n">
        <v>94725</v>
      </c>
      <c r="H4387" s="401" t="s">
        <v>10900</v>
      </c>
      <c r="I4387" s="401" t="s">
        <v>45</v>
      </c>
      <c r="J4387" s="401" t="s">
        <v>6476</v>
      </c>
      <c r="K4387" s="402" t="n">
        <v>6.26</v>
      </c>
      <c r="L4387" s="401" t="s">
        <v>6405</v>
      </c>
    </row>
    <row r="4388" customFormat="false" ht="13.5" hidden="false" customHeight="false" outlineLevel="0" collapsed="false">
      <c r="A4388" s="401" t="s">
        <v>9883</v>
      </c>
      <c r="B4388" s="401" t="s">
        <v>9884</v>
      </c>
      <c r="C4388" s="401" t="s">
        <v>9222</v>
      </c>
      <c r="D4388" s="401" t="s">
        <v>10147</v>
      </c>
      <c r="E4388" s="402"/>
      <c r="F4388" s="401"/>
      <c r="G4388" s="401" t="n">
        <v>94726</v>
      </c>
      <c r="H4388" s="401" t="s">
        <v>10901</v>
      </c>
      <c r="I4388" s="401" t="s">
        <v>45</v>
      </c>
      <c r="J4388" s="401" t="s">
        <v>6476</v>
      </c>
      <c r="K4388" s="402" t="n">
        <v>36.99</v>
      </c>
      <c r="L4388" s="401" t="s">
        <v>6405</v>
      </c>
    </row>
    <row r="4389" customFormat="false" ht="13.5" hidden="false" customHeight="false" outlineLevel="0" collapsed="false">
      <c r="A4389" s="401" t="s">
        <v>9883</v>
      </c>
      <c r="B4389" s="401" t="s">
        <v>9884</v>
      </c>
      <c r="C4389" s="401" t="s">
        <v>9222</v>
      </c>
      <c r="D4389" s="401" t="s">
        <v>10147</v>
      </c>
      <c r="E4389" s="402"/>
      <c r="F4389" s="401"/>
      <c r="G4389" s="401" t="n">
        <v>94727</v>
      </c>
      <c r="H4389" s="401" t="s">
        <v>10902</v>
      </c>
      <c r="I4389" s="401" t="s">
        <v>45</v>
      </c>
      <c r="J4389" s="401" t="s">
        <v>6476</v>
      </c>
      <c r="K4389" s="402" t="n">
        <v>8.63</v>
      </c>
      <c r="L4389" s="401" t="s">
        <v>6405</v>
      </c>
    </row>
    <row r="4390" customFormat="false" ht="13.5" hidden="false" customHeight="false" outlineLevel="0" collapsed="false">
      <c r="A4390" s="401" t="s">
        <v>9883</v>
      </c>
      <c r="B4390" s="401" t="s">
        <v>9884</v>
      </c>
      <c r="C4390" s="401" t="s">
        <v>9222</v>
      </c>
      <c r="D4390" s="401" t="s">
        <v>10147</v>
      </c>
      <c r="E4390" s="402"/>
      <c r="F4390" s="401"/>
      <c r="G4390" s="401" t="n">
        <v>94728</v>
      </c>
      <c r="H4390" s="401" t="s">
        <v>10903</v>
      </c>
      <c r="I4390" s="401" t="s">
        <v>45</v>
      </c>
      <c r="J4390" s="401" t="s">
        <v>6476</v>
      </c>
      <c r="K4390" s="402" t="n">
        <v>138.43</v>
      </c>
      <c r="L4390" s="401" t="s">
        <v>6405</v>
      </c>
    </row>
    <row r="4391" customFormat="false" ht="13.5" hidden="false" customHeight="false" outlineLevel="0" collapsed="false">
      <c r="A4391" s="401" t="s">
        <v>9883</v>
      </c>
      <c r="B4391" s="401" t="s">
        <v>9884</v>
      </c>
      <c r="C4391" s="401" t="s">
        <v>9222</v>
      </c>
      <c r="D4391" s="401" t="s">
        <v>10147</v>
      </c>
      <c r="E4391" s="402"/>
      <c r="F4391" s="401"/>
      <c r="G4391" s="401" t="n">
        <v>94729</v>
      </c>
      <c r="H4391" s="401" t="s">
        <v>10904</v>
      </c>
      <c r="I4391" s="401" t="s">
        <v>45</v>
      </c>
      <c r="J4391" s="401" t="s">
        <v>6476</v>
      </c>
      <c r="K4391" s="402" t="n">
        <v>14.99</v>
      </c>
      <c r="L4391" s="401" t="s">
        <v>6405</v>
      </c>
    </row>
    <row r="4392" customFormat="false" ht="13.5" hidden="false" customHeight="false" outlineLevel="0" collapsed="false">
      <c r="A4392" s="401" t="s">
        <v>9883</v>
      </c>
      <c r="B4392" s="401" t="s">
        <v>9884</v>
      </c>
      <c r="C4392" s="401" t="s">
        <v>9222</v>
      </c>
      <c r="D4392" s="401" t="s">
        <v>10147</v>
      </c>
      <c r="E4392" s="402"/>
      <c r="F4392" s="401"/>
      <c r="G4392" s="401" t="n">
        <v>94730</v>
      </c>
      <c r="H4392" s="401" t="s">
        <v>10905</v>
      </c>
      <c r="I4392" s="401" t="s">
        <v>45</v>
      </c>
      <c r="J4392" s="401" t="s">
        <v>6476</v>
      </c>
      <c r="K4392" s="402" t="n">
        <v>167.99</v>
      </c>
      <c r="L4392" s="401" t="s">
        <v>6405</v>
      </c>
    </row>
    <row r="4393" customFormat="false" ht="13.5" hidden="false" customHeight="false" outlineLevel="0" collapsed="false">
      <c r="A4393" s="401" t="s">
        <v>9883</v>
      </c>
      <c r="B4393" s="401" t="s">
        <v>9884</v>
      </c>
      <c r="C4393" s="401" t="s">
        <v>9222</v>
      </c>
      <c r="D4393" s="401" t="s">
        <v>10147</v>
      </c>
      <c r="E4393" s="402"/>
      <c r="F4393" s="401"/>
      <c r="G4393" s="401" t="n">
        <v>94731</v>
      </c>
      <c r="H4393" s="401" t="s">
        <v>10906</v>
      </c>
      <c r="I4393" s="401" t="s">
        <v>45</v>
      </c>
      <c r="J4393" s="401" t="s">
        <v>6476</v>
      </c>
      <c r="K4393" s="402" t="n">
        <v>18.59</v>
      </c>
      <c r="L4393" s="401" t="s">
        <v>6405</v>
      </c>
    </row>
    <row r="4394" customFormat="false" ht="13.5" hidden="false" customHeight="false" outlineLevel="0" collapsed="false">
      <c r="A4394" s="401" t="s">
        <v>9883</v>
      </c>
      <c r="B4394" s="401" t="s">
        <v>9884</v>
      </c>
      <c r="C4394" s="401" t="s">
        <v>9222</v>
      </c>
      <c r="D4394" s="401" t="s">
        <v>10147</v>
      </c>
      <c r="E4394" s="402"/>
      <c r="F4394" s="401"/>
      <c r="G4394" s="401" t="n">
        <v>94733</v>
      </c>
      <c r="H4394" s="401" t="s">
        <v>10907</v>
      </c>
      <c r="I4394" s="401" t="s">
        <v>45</v>
      </c>
      <c r="J4394" s="401" t="s">
        <v>6476</v>
      </c>
      <c r="K4394" s="402" t="n">
        <v>35.83</v>
      </c>
      <c r="L4394" s="401" t="s">
        <v>6405</v>
      </c>
    </row>
    <row r="4395" customFormat="false" ht="13.5" hidden="false" customHeight="false" outlineLevel="0" collapsed="false">
      <c r="A4395" s="401" t="s">
        <v>9883</v>
      </c>
      <c r="B4395" s="401" t="s">
        <v>9884</v>
      </c>
      <c r="C4395" s="401" t="s">
        <v>9222</v>
      </c>
      <c r="D4395" s="401" t="s">
        <v>10147</v>
      </c>
      <c r="E4395" s="402"/>
      <c r="F4395" s="401"/>
      <c r="G4395" s="401" t="n">
        <v>94737</v>
      </c>
      <c r="H4395" s="401" t="s">
        <v>10908</v>
      </c>
      <c r="I4395" s="401" t="s">
        <v>45</v>
      </c>
      <c r="J4395" s="401" t="s">
        <v>6476</v>
      </c>
      <c r="K4395" s="402" t="n">
        <v>146.6</v>
      </c>
      <c r="L4395" s="401" t="s">
        <v>6405</v>
      </c>
    </row>
    <row r="4396" customFormat="false" ht="13.5" hidden="false" customHeight="false" outlineLevel="0" collapsed="false">
      <c r="A4396" s="401" t="s">
        <v>9883</v>
      </c>
      <c r="B4396" s="401" t="s">
        <v>9884</v>
      </c>
      <c r="C4396" s="401" t="s">
        <v>9222</v>
      </c>
      <c r="D4396" s="401" t="s">
        <v>10147</v>
      </c>
      <c r="E4396" s="402"/>
      <c r="F4396" s="401"/>
      <c r="G4396" s="401" t="n">
        <v>94740</v>
      </c>
      <c r="H4396" s="401" t="s">
        <v>10909</v>
      </c>
      <c r="I4396" s="401" t="s">
        <v>45</v>
      </c>
      <c r="J4396" s="401" t="s">
        <v>6476</v>
      </c>
      <c r="K4396" s="402" t="n">
        <v>9.79</v>
      </c>
      <c r="L4396" s="401" t="s">
        <v>6405</v>
      </c>
    </row>
    <row r="4397" customFormat="false" ht="13.5" hidden="false" customHeight="false" outlineLevel="0" collapsed="false">
      <c r="A4397" s="401" t="s">
        <v>9883</v>
      </c>
      <c r="B4397" s="401" t="s">
        <v>9884</v>
      </c>
      <c r="C4397" s="401" t="s">
        <v>9222</v>
      </c>
      <c r="D4397" s="401" t="s">
        <v>10147</v>
      </c>
      <c r="E4397" s="402"/>
      <c r="F4397" s="401"/>
      <c r="G4397" s="401" t="n">
        <v>94741</v>
      </c>
      <c r="H4397" s="401" t="s">
        <v>10910</v>
      </c>
      <c r="I4397" s="401" t="s">
        <v>45</v>
      </c>
      <c r="J4397" s="401" t="s">
        <v>6476</v>
      </c>
      <c r="K4397" s="402" t="n">
        <v>11.96</v>
      </c>
      <c r="L4397" s="401" t="s">
        <v>6405</v>
      </c>
    </row>
    <row r="4398" customFormat="false" ht="13.5" hidden="false" customHeight="false" outlineLevel="0" collapsed="false">
      <c r="A4398" s="401" t="s">
        <v>9883</v>
      </c>
      <c r="B4398" s="401" t="s">
        <v>9884</v>
      </c>
      <c r="C4398" s="401" t="s">
        <v>9222</v>
      </c>
      <c r="D4398" s="401" t="s">
        <v>10147</v>
      </c>
      <c r="E4398" s="402"/>
      <c r="F4398" s="401"/>
      <c r="G4398" s="401" t="n">
        <v>94742</v>
      </c>
      <c r="H4398" s="401" t="s">
        <v>10911</v>
      </c>
      <c r="I4398" s="401" t="s">
        <v>45</v>
      </c>
      <c r="J4398" s="401" t="s">
        <v>6476</v>
      </c>
      <c r="K4398" s="402" t="n">
        <v>14.38</v>
      </c>
      <c r="L4398" s="401" t="s">
        <v>6405</v>
      </c>
    </row>
    <row r="4399" customFormat="false" ht="13.5" hidden="false" customHeight="false" outlineLevel="0" collapsed="false">
      <c r="A4399" s="401" t="s">
        <v>9883</v>
      </c>
      <c r="B4399" s="401" t="s">
        <v>9884</v>
      </c>
      <c r="C4399" s="401" t="s">
        <v>9222</v>
      </c>
      <c r="D4399" s="401" t="s">
        <v>10147</v>
      </c>
      <c r="E4399" s="402"/>
      <c r="F4399" s="401"/>
      <c r="G4399" s="401" t="n">
        <v>94743</v>
      </c>
      <c r="H4399" s="401" t="s">
        <v>10912</v>
      </c>
      <c r="I4399" s="401" t="s">
        <v>45</v>
      </c>
      <c r="J4399" s="401" t="s">
        <v>6476</v>
      </c>
      <c r="K4399" s="402" t="n">
        <v>15.74</v>
      </c>
      <c r="L4399" s="401" t="s">
        <v>6405</v>
      </c>
    </row>
    <row r="4400" customFormat="false" ht="13.5" hidden="false" customHeight="false" outlineLevel="0" collapsed="false">
      <c r="A4400" s="401" t="s">
        <v>9883</v>
      </c>
      <c r="B4400" s="401" t="s">
        <v>9884</v>
      </c>
      <c r="C4400" s="401" t="s">
        <v>9222</v>
      </c>
      <c r="D4400" s="401" t="s">
        <v>10147</v>
      </c>
      <c r="E4400" s="402"/>
      <c r="F4400" s="401"/>
      <c r="G4400" s="401" t="n">
        <v>94744</v>
      </c>
      <c r="H4400" s="401" t="s">
        <v>10913</v>
      </c>
      <c r="I4400" s="401" t="s">
        <v>45</v>
      </c>
      <c r="J4400" s="401" t="s">
        <v>6476</v>
      </c>
      <c r="K4400" s="402" t="n">
        <v>22.71</v>
      </c>
      <c r="L4400" s="401" t="s">
        <v>6405</v>
      </c>
    </row>
    <row r="4401" customFormat="false" ht="13.5" hidden="false" customHeight="false" outlineLevel="0" collapsed="false">
      <c r="A4401" s="401" t="s">
        <v>9883</v>
      </c>
      <c r="B4401" s="401" t="s">
        <v>9884</v>
      </c>
      <c r="C4401" s="401" t="s">
        <v>9222</v>
      </c>
      <c r="D4401" s="401" t="s">
        <v>10147</v>
      </c>
      <c r="E4401" s="402"/>
      <c r="F4401" s="401"/>
      <c r="G4401" s="401" t="n">
        <v>94746</v>
      </c>
      <c r="H4401" s="401" t="s">
        <v>10914</v>
      </c>
      <c r="I4401" s="401" t="s">
        <v>45</v>
      </c>
      <c r="J4401" s="401" t="s">
        <v>6476</v>
      </c>
      <c r="K4401" s="402" t="n">
        <v>31.84</v>
      </c>
      <c r="L4401" s="401" t="s">
        <v>6405</v>
      </c>
    </row>
    <row r="4402" customFormat="false" ht="13.5" hidden="false" customHeight="false" outlineLevel="0" collapsed="false">
      <c r="A4402" s="401" t="s">
        <v>9883</v>
      </c>
      <c r="B4402" s="401" t="s">
        <v>9884</v>
      </c>
      <c r="C4402" s="401" t="s">
        <v>9222</v>
      </c>
      <c r="D4402" s="401" t="s">
        <v>10147</v>
      </c>
      <c r="E4402" s="402"/>
      <c r="F4402" s="401"/>
      <c r="G4402" s="401" t="n">
        <v>94748</v>
      </c>
      <c r="H4402" s="401" t="s">
        <v>10915</v>
      </c>
      <c r="I4402" s="401" t="s">
        <v>45</v>
      </c>
      <c r="J4402" s="401" t="s">
        <v>6476</v>
      </c>
      <c r="K4402" s="402" t="n">
        <v>65.18</v>
      </c>
      <c r="L4402" s="401" t="s">
        <v>6405</v>
      </c>
    </row>
    <row r="4403" customFormat="false" ht="13.5" hidden="false" customHeight="false" outlineLevel="0" collapsed="false">
      <c r="A4403" s="401" t="s">
        <v>9883</v>
      </c>
      <c r="B4403" s="401" t="s">
        <v>9884</v>
      </c>
      <c r="C4403" s="401" t="s">
        <v>9222</v>
      </c>
      <c r="D4403" s="401" t="s">
        <v>10147</v>
      </c>
      <c r="E4403" s="402"/>
      <c r="F4403" s="401"/>
      <c r="G4403" s="401" t="n">
        <v>94750</v>
      </c>
      <c r="H4403" s="401" t="s">
        <v>10916</v>
      </c>
      <c r="I4403" s="401" t="s">
        <v>45</v>
      </c>
      <c r="J4403" s="401" t="s">
        <v>6476</v>
      </c>
      <c r="K4403" s="402" t="n">
        <v>151.47</v>
      </c>
      <c r="L4403" s="401" t="s">
        <v>6405</v>
      </c>
    </row>
    <row r="4404" customFormat="false" ht="13.5" hidden="false" customHeight="false" outlineLevel="0" collapsed="false">
      <c r="A4404" s="401" t="s">
        <v>9883</v>
      </c>
      <c r="B4404" s="401" t="s">
        <v>9884</v>
      </c>
      <c r="C4404" s="401" t="s">
        <v>9222</v>
      </c>
      <c r="D4404" s="401" t="s">
        <v>10147</v>
      </c>
      <c r="E4404" s="402"/>
      <c r="F4404" s="401"/>
      <c r="G4404" s="401" t="n">
        <v>94752</v>
      </c>
      <c r="H4404" s="401" t="s">
        <v>10917</v>
      </c>
      <c r="I4404" s="401" t="s">
        <v>45</v>
      </c>
      <c r="J4404" s="401" t="s">
        <v>6476</v>
      </c>
      <c r="K4404" s="402" t="n">
        <v>186.37</v>
      </c>
      <c r="L4404" s="401" t="s">
        <v>6405</v>
      </c>
    </row>
    <row r="4405" customFormat="false" ht="13.5" hidden="false" customHeight="false" outlineLevel="0" collapsed="false">
      <c r="A4405" s="401" t="s">
        <v>9883</v>
      </c>
      <c r="B4405" s="401" t="s">
        <v>9884</v>
      </c>
      <c r="C4405" s="401" t="s">
        <v>9222</v>
      </c>
      <c r="D4405" s="401" t="s">
        <v>10147</v>
      </c>
      <c r="E4405" s="402"/>
      <c r="F4405" s="401"/>
      <c r="G4405" s="401" t="n">
        <v>94756</v>
      </c>
      <c r="H4405" s="401" t="s">
        <v>10918</v>
      </c>
      <c r="I4405" s="401" t="s">
        <v>45</v>
      </c>
      <c r="J4405" s="401" t="s">
        <v>6476</v>
      </c>
      <c r="K4405" s="402" t="n">
        <v>12.46</v>
      </c>
      <c r="L4405" s="401" t="s">
        <v>6405</v>
      </c>
    </row>
    <row r="4406" customFormat="false" ht="13.5" hidden="false" customHeight="false" outlineLevel="0" collapsed="false">
      <c r="A4406" s="401" t="s">
        <v>9883</v>
      </c>
      <c r="B4406" s="401" t="s">
        <v>9884</v>
      </c>
      <c r="C4406" s="401" t="s">
        <v>9222</v>
      </c>
      <c r="D4406" s="401" t="s">
        <v>10147</v>
      </c>
      <c r="E4406" s="402"/>
      <c r="F4406" s="401"/>
      <c r="G4406" s="401" t="n">
        <v>94757</v>
      </c>
      <c r="H4406" s="401" t="s">
        <v>10919</v>
      </c>
      <c r="I4406" s="401" t="s">
        <v>45</v>
      </c>
      <c r="J4406" s="401" t="s">
        <v>6476</v>
      </c>
      <c r="K4406" s="402" t="n">
        <v>16.55</v>
      </c>
      <c r="L4406" s="401" t="s">
        <v>6405</v>
      </c>
    </row>
    <row r="4407" customFormat="false" ht="13.5" hidden="false" customHeight="false" outlineLevel="0" collapsed="false">
      <c r="A4407" s="401" t="s">
        <v>9883</v>
      </c>
      <c r="B4407" s="401" t="s">
        <v>9884</v>
      </c>
      <c r="C4407" s="401" t="s">
        <v>9222</v>
      </c>
      <c r="D4407" s="401" t="s">
        <v>10147</v>
      </c>
      <c r="E4407" s="402"/>
      <c r="F4407" s="401"/>
      <c r="G4407" s="401" t="n">
        <v>94758</v>
      </c>
      <c r="H4407" s="401" t="s">
        <v>10920</v>
      </c>
      <c r="I4407" s="401" t="s">
        <v>45</v>
      </c>
      <c r="J4407" s="401" t="s">
        <v>6476</v>
      </c>
      <c r="K4407" s="402" t="n">
        <v>40.76</v>
      </c>
      <c r="L4407" s="401" t="s">
        <v>6405</v>
      </c>
    </row>
    <row r="4408" customFormat="false" ht="13.5" hidden="false" customHeight="false" outlineLevel="0" collapsed="false">
      <c r="A4408" s="401" t="s">
        <v>9883</v>
      </c>
      <c r="B4408" s="401" t="s">
        <v>9884</v>
      </c>
      <c r="C4408" s="401" t="s">
        <v>9222</v>
      </c>
      <c r="D4408" s="401" t="s">
        <v>10147</v>
      </c>
      <c r="E4408" s="402"/>
      <c r="F4408" s="401"/>
      <c r="G4408" s="401" t="n">
        <v>94759</v>
      </c>
      <c r="H4408" s="401" t="s">
        <v>10921</v>
      </c>
      <c r="I4408" s="401" t="s">
        <v>45</v>
      </c>
      <c r="J4408" s="401" t="s">
        <v>6476</v>
      </c>
      <c r="K4408" s="402" t="n">
        <v>49.86</v>
      </c>
      <c r="L4408" s="401" t="s">
        <v>6405</v>
      </c>
    </row>
    <row r="4409" customFormat="false" ht="13.5" hidden="false" customHeight="false" outlineLevel="0" collapsed="false">
      <c r="A4409" s="401" t="s">
        <v>9883</v>
      </c>
      <c r="B4409" s="401" t="s">
        <v>9884</v>
      </c>
      <c r="C4409" s="401" t="s">
        <v>9222</v>
      </c>
      <c r="D4409" s="401" t="s">
        <v>10147</v>
      </c>
      <c r="E4409" s="402"/>
      <c r="F4409" s="401"/>
      <c r="G4409" s="401" t="n">
        <v>94760</v>
      </c>
      <c r="H4409" s="401" t="s">
        <v>10922</v>
      </c>
      <c r="I4409" s="401" t="s">
        <v>45</v>
      </c>
      <c r="J4409" s="401" t="s">
        <v>6476</v>
      </c>
      <c r="K4409" s="402" t="n">
        <v>82.03</v>
      </c>
      <c r="L4409" s="401" t="s">
        <v>6405</v>
      </c>
    </row>
    <row r="4410" customFormat="false" ht="13.5" hidden="false" customHeight="false" outlineLevel="0" collapsed="false">
      <c r="A4410" s="401" t="s">
        <v>9883</v>
      </c>
      <c r="B4410" s="401" t="s">
        <v>9884</v>
      </c>
      <c r="C4410" s="401" t="s">
        <v>9222</v>
      </c>
      <c r="D4410" s="401" t="s">
        <v>10147</v>
      </c>
      <c r="E4410" s="402"/>
      <c r="F4410" s="401"/>
      <c r="G4410" s="401" t="n">
        <v>94761</v>
      </c>
      <c r="H4410" s="401" t="s">
        <v>10923</v>
      </c>
      <c r="I4410" s="401" t="s">
        <v>45</v>
      </c>
      <c r="J4410" s="401" t="s">
        <v>6476</v>
      </c>
      <c r="K4410" s="402" t="n">
        <v>173.24</v>
      </c>
      <c r="L4410" s="401" t="s">
        <v>6405</v>
      </c>
    </row>
    <row r="4411" customFormat="false" ht="13.5" hidden="false" customHeight="false" outlineLevel="0" collapsed="false">
      <c r="A4411" s="401" t="s">
        <v>9883</v>
      </c>
      <c r="B4411" s="401" t="s">
        <v>9884</v>
      </c>
      <c r="C4411" s="401" t="s">
        <v>9222</v>
      </c>
      <c r="D4411" s="401" t="s">
        <v>10147</v>
      </c>
      <c r="E4411" s="402"/>
      <c r="F4411" s="401"/>
      <c r="G4411" s="401" t="n">
        <v>94762</v>
      </c>
      <c r="H4411" s="401" t="s">
        <v>10924</v>
      </c>
      <c r="I4411" s="401" t="s">
        <v>45</v>
      </c>
      <c r="J4411" s="401" t="s">
        <v>6476</v>
      </c>
      <c r="K4411" s="402" t="n">
        <v>223.68</v>
      </c>
      <c r="L4411" s="401" t="s">
        <v>6405</v>
      </c>
    </row>
    <row r="4412" customFormat="false" ht="13.5" hidden="false" customHeight="false" outlineLevel="0" collapsed="false">
      <c r="A4412" s="401" t="s">
        <v>9883</v>
      </c>
      <c r="B4412" s="401" t="s">
        <v>9884</v>
      </c>
      <c r="C4412" s="401" t="s">
        <v>9222</v>
      </c>
      <c r="D4412" s="401" t="s">
        <v>10147</v>
      </c>
      <c r="E4412" s="402"/>
      <c r="F4412" s="401"/>
      <c r="G4412" s="401" t="n">
        <v>94783</v>
      </c>
      <c r="H4412" s="401" t="s">
        <v>10925</v>
      </c>
      <c r="I4412" s="401" t="s">
        <v>45</v>
      </c>
      <c r="J4412" s="401" t="s">
        <v>6476</v>
      </c>
      <c r="K4412" s="402" t="n">
        <v>20.5</v>
      </c>
      <c r="L4412" s="401" t="s">
        <v>6405</v>
      </c>
    </row>
    <row r="4413" customFormat="false" ht="13.5" hidden="false" customHeight="false" outlineLevel="0" collapsed="false">
      <c r="A4413" s="401" t="s">
        <v>9883</v>
      </c>
      <c r="B4413" s="401" t="s">
        <v>9884</v>
      </c>
      <c r="C4413" s="401" t="s">
        <v>9222</v>
      </c>
      <c r="D4413" s="401" t="s">
        <v>10147</v>
      </c>
      <c r="E4413" s="402"/>
      <c r="F4413" s="401"/>
      <c r="G4413" s="401" t="n">
        <v>94785</v>
      </c>
      <c r="H4413" s="401" t="s">
        <v>10926</v>
      </c>
      <c r="I4413" s="401" t="s">
        <v>45</v>
      </c>
      <c r="J4413" s="401" t="s">
        <v>6476</v>
      </c>
      <c r="K4413" s="402" t="n">
        <v>37.59</v>
      </c>
      <c r="L4413" s="401" t="s">
        <v>6405</v>
      </c>
    </row>
    <row r="4414" customFormat="false" ht="13.5" hidden="false" customHeight="false" outlineLevel="0" collapsed="false">
      <c r="A4414" s="401" t="s">
        <v>9883</v>
      </c>
      <c r="B4414" s="401" t="s">
        <v>9884</v>
      </c>
      <c r="C4414" s="401" t="s">
        <v>9222</v>
      </c>
      <c r="D4414" s="401" t="s">
        <v>10147</v>
      </c>
      <c r="E4414" s="402"/>
      <c r="F4414" s="401"/>
      <c r="G4414" s="401" t="n">
        <v>94786</v>
      </c>
      <c r="H4414" s="401" t="s">
        <v>10927</v>
      </c>
      <c r="I4414" s="401" t="s">
        <v>45</v>
      </c>
      <c r="J4414" s="401" t="s">
        <v>6476</v>
      </c>
      <c r="K4414" s="402" t="n">
        <v>49.61</v>
      </c>
      <c r="L4414" s="401" t="s">
        <v>6405</v>
      </c>
    </row>
    <row r="4415" customFormat="false" ht="13.5" hidden="false" customHeight="false" outlineLevel="0" collapsed="false">
      <c r="A4415" s="401" t="s">
        <v>9883</v>
      </c>
      <c r="B4415" s="401" t="s">
        <v>9884</v>
      </c>
      <c r="C4415" s="401" t="s">
        <v>9222</v>
      </c>
      <c r="D4415" s="401" t="s">
        <v>10147</v>
      </c>
      <c r="E4415" s="402"/>
      <c r="F4415" s="401"/>
      <c r="G4415" s="401" t="n">
        <v>94787</v>
      </c>
      <c r="H4415" s="401" t="s">
        <v>10928</v>
      </c>
      <c r="I4415" s="401" t="s">
        <v>45</v>
      </c>
      <c r="J4415" s="401" t="s">
        <v>6476</v>
      </c>
      <c r="K4415" s="402" t="n">
        <v>65.09</v>
      </c>
      <c r="L4415" s="401" t="s">
        <v>6405</v>
      </c>
    </row>
    <row r="4416" customFormat="false" ht="13.5" hidden="false" customHeight="false" outlineLevel="0" collapsed="false">
      <c r="A4416" s="401" t="s">
        <v>9883</v>
      </c>
      <c r="B4416" s="401" t="s">
        <v>9884</v>
      </c>
      <c r="C4416" s="401" t="s">
        <v>9222</v>
      </c>
      <c r="D4416" s="401" t="s">
        <v>10147</v>
      </c>
      <c r="E4416" s="402"/>
      <c r="F4416" s="401"/>
      <c r="G4416" s="401" t="n">
        <v>94788</v>
      </c>
      <c r="H4416" s="401" t="s">
        <v>10929</v>
      </c>
      <c r="I4416" s="401" t="s">
        <v>45</v>
      </c>
      <c r="J4416" s="401" t="s">
        <v>6476</v>
      </c>
      <c r="K4416" s="402" t="n">
        <v>95.32</v>
      </c>
      <c r="L4416" s="401" t="s">
        <v>6405</v>
      </c>
    </row>
    <row r="4417" customFormat="false" ht="13.5" hidden="false" customHeight="false" outlineLevel="0" collapsed="false">
      <c r="A4417" s="401" t="s">
        <v>9883</v>
      </c>
      <c r="B4417" s="401" t="s">
        <v>9884</v>
      </c>
      <c r="C4417" s="401" t="s">
        <v>9222</v>
      </c>
      <c r="D4417" s="401" t="s">
        <v>10147</v>
      </c>
      <c r="E4417" s="402"/>
      <c r="F4417" s="401"/>
      <c r="G4417" s="401" t="n">
        <v>94789</v>
      </c>
      <c r="H4417" s="401" t="s">
        <v>10930</v>
      </c>
      <c r="I4417" s="401" t="s">
        <v>45</v>
      </c>
      <c r="J4417" s="401" t="s">
        <v>6476</v>
      </c>
      <c r="K4417" s="402" t="n">
        <v>305.14</v>
      </c>
      <c r="L4417" s="401" t="s">
        <v>6405</v>
      </c>
    </row>
    <row r="4418" customFormat="false" ht="13.5" hidden="false" customHeight="false" outlineLevel="0" collapsed="false">
      <c r="A4418" s="401" t="s">
        <v>9883</v>
      </c>
      <c r="B4418" s="401" t="s">
        <v>9884</v>
      </c>
      <c r="C4418" s="401" t="s">
        <v>9222</v>
      </c>
      <c r="D4418" s="401" t="s">
        <v>10147</v>
      </c>
      <c r="E4418" s="402"/>
      <c r="F4418" s="401"/>
      <c r="G4418" s="401" t="n">
        <v>94790</v>
      </c>
      <c r="H4418" s="401" t="s">
        <v>10931</v>
      </c>
      <c r="I4418" s="401" t="s">
        <v>45</v>
      </c>
      <c r="J4418" s="401" t="s">
        <v>6476</v>
      </c>
      <c r="K4418" s="402" t="n">
        <v>353.4</v>
      </c>
      <c r="L4418" s="401" t="s">
        <v>6405</v>
      </c>
    </row>
    <row r="4419" customFormat="false" ht="13.5" hidden="false" customHeight="false" outlineLevel="0" collapsed="false">
      <c r="A4419" s="401" t="s">
        <v>9883</v>
      </c>
      <c r="B4419" s="401" t="s">
        <v>9884</v>
      </c>
      <c r="C4419" s="401" t="s">
        <v>9222</v>
      </c>
      <c r="D4419" s="401" t="s">
        <v>10147</v>
      </c>
      <c r="E4419" s="402"/>
      <c r="F4419" s="401"/>
      <c r="G4419" s="401" t="n">
        <v>94791</v>
      </c>
      <c r="H4419" s="401" t="s">
        <v>10932</v>
      </c>
      <c r="I4419" s="401" t="s">
        <v>45</v>
      </c>
      <c r="J4419" s="401" t="s">
        <v>6476</v>
      </c>
      <c r="K4419" s="402" t="n">
        <v>496.19</v>
      </c>
      <c r="L4419" s="401" t="s">
        <v>6405</v>
      </c>
    </row>
    <row r="4420" customFormat="false" ht="13.5" hidden="false" customHeight="false" outlineLevel="0" collapsed="false">
      <c r="A4420" s="401" t="s">
        <v>9883</v>
      </c>
      <c r="B4420" s="401" t="s">
        <v>9884</v>
      </c>
      <c r="C4420" s="401" t="s">
        <v>9222</v>
      </c>
      <c r="D4420" s="401" t="s">
        <v>10147</v>
      </c>
      <c r="E4420" s="402"/>
      <c r="F4420" s="401"/>
      <c r="G4420" s="401" t="n">
        <v>94863</v>
      </c>
      <c r="H4420" s="401" t="s">
        <v>10933</v>
      </c>
      <c r="I4420" s="401" t="s">
        <v>45</v>
      </c>
      <c r="J4420" s="401" t="s">
        <v>6476</v>
      </c>
      <c r="K4420" s="402" t="n">
        <v>123.94</v>
      </c>
      <c r="L4420" s="401" t="s">
        <v>6405</v>
      </c>
    </row>
    <row r="4421" customFormat="false" ht="13.5" hidden="false" customHeight="false" outlineLevel="0" collapsed="false">
      <c r="A4421" s="401" t="s">
        <v>9883</v>
      </c>
      <c r="B4421" s="401" t="s">
        <v>9884</v>
      </c>
      <c r="C4421" s="401" t="s">
        <v>9222</v>
      </c>
      <c r="D4421" s="401" t="s">
        <v>10147</v>
      </c>
      <c r="E4421" s="402"/>
      <c r="F4421" s="401"/>
      <c r="G4421" s="401" t="n">
        <v>95141</v>
      </c>
      <c r="H4421" s="401" t="s">
        <v>10934</v>
      </c>
      <c r="I4421" s="401" t="s">
        <v>45</v>
      </c>
      <c r="J4421" s="401" t="s">
        <v>6476</v>
      </c>
      <c r="K4421" s="402" t="n">
        <v>34.97</v>
      </c>
      <c r="L4421" s="401" t="s">
        <v>6405</v>
      </c>
    </row>
    <row r="4422" customFormat="false" ht="13.5" hidden="false" customHeight="false" outlineLevel="0" collapsed="false">
      <c r="A4422" s="401" t="s">
        <v>9883</v>
      </c>
      <c r="B4422" s="401" t="s">
        <v>9884</v>
      </c>
      <c r="C4422" s="401" t="s">
        <v>9222</v>
      </c>
      <c r="D4422" s="401" t="s">
        <v>10147</v>
      </c>
      <c r="E4422" s="402"/>
      <c r="F4422" s="401"/>
      <c r="G4422" s="401" t="n">
        <v>95237</v>
      </c>
      <c r="H4422" s="401" t="s">
        <v>10935</v>
      </c>
      <c r="I4422" s="401" t="s">
        <v>45</v>
      </c>
      <c r="J4422" s="401" t="s">
        <v>6476</v>
      </c>
      <c r="K4422" s="402" t="n">
        <v>29.39</v>
      </c>
      <c r="L4422" s="401" t="s">
        <v>6405</v>
      </c>
    </row>
    <row r="4423" customFormat="false" ht="13.5" hidden="false" customHeight="false" outlineLevel="0" collapsed="false">
      <c r="A4423" s="401" t="s">
        <v>9883</v>
      </c>
      <c r="B4423" s="401" t="s">
        <v>9884</v>
      </c>
      <c r="C4423" s="401" t="s">
        <v>9222</v>
      </c>
      <c r="D4423" s="401" t="s">
        <v>10147</v>
      </c>
      <c r="E4423" s="402"/>
      <c r="F4423" s="401"/>
      <c r="G4423" s="401" t="n">
        <v>95693</v>
      </c>
      <c r="H4423" s="401" t="s">
        <v>10936</v>
      </c>
      <c r="I4423" s="401" t="s">
        <v>45</v>
      </c>
      <c r="J4423" s="401" t="s">
        <v>6476</v>
      </c>
      <c r="K4423" s="402" t="n">
        <v>56.06</v>
      </c>
      <c r="L4423" s="401" t="s">
        <v>6405</v>
      </c>
    </row>
    <row r="4424" customFormat="false" ht="13.5" hidden="false" customHeight="false" outlineLevel="0" collapsed="false">
      <c r="A4424" s="401" t="s">
        <v>9883</v>
      </c>
      <c r="B4424" s="401" t="s">
        <v>9884</v>
      </c>
      <c r="C4424" s="401" t="s">
        <v>9222</v>
      </c>
      <c r="D4424" s="401" t="s">
        <v>10147</v>
      </c>
      <c r="E4424" s="402"/>
      <c r="F4424" s="401"/>
      <c r="G4424" s="401" t="n">
        <v>95694</v>
      </c>
      <c r="H4424" s="401" t="s">
        <v>10937</v>
      </c>
      <c r="I4424" s="401" t="s">
        <v>45</v>
      </c>
      <c r="J4424" s="401" t="s">
        <v>6476</v>
      </c>
      <c r="K4424" s="402" t="n">
        <v>81.91</v>
      </c>
      <c r="L4424" s="401" t="s">
        <v>6405</v>
      </c>
    </row>
    <row r="4425" customFormat="false" ht="13.5" hidden="false" customHeight="false" outlineLevel="0" collapsed="false">
      <c r="A4425" s="401" t="s">
        <v>9883</v>
      </c>
      <c r="B4425" s="401" t="s">
        <v>9884</v>
      </c>
      <c r="C4425" s="401" t="s">
        <v>9222</v>
      </c>
      <c r="D4425" s="401" t="s">
        <v>10147</v>
      </c>
      <c r="E4425" s="402"/>
      <c r="F4425" s="401"/>
      <c r="G4425" s="401" t="n">
        <v>95695</v>
      </c>
      <c r="H4425" s="401" t="s">
        <v>10938</v>
      </c>
      <c r="I4425" s="401" t="s">
        <v>45</v>
      </c>
      <c r="J4425" s="401" t="s">
        <v>6476</v>
      </c>
      <c r="K4425" s="402" t="n">
        <v>88.5</v>
      </c>
      <c r="L4425" s="401" t="s">
        <v>6405</v>
      </c>
    </row>
    <row r="4426" customFormat="false" ht="13.5" hidden="false" customHeight="false" outlineLevel="0" collapsed="false">
      <c r="A4426" s="401" t="s">
        <v>9883</v>
      </c>
      <c r="B4426" s="401" t="s">
        <v>9884</v>
      </c>
      <c r="C4426" s="401" t="s">
        <v>9222</v>
      </c>
      <c r="D4426" s="401" t="s">
        <v>10147</v>
      </c>
      <c r="E4426" s="402"/>
      <c r="F4426" s="401"/>
      <c r="G4426" s="401" t="n">
        <v>95696</v>
      </c>
      <c r="H4426" s="401" t="s">
        <v>10939</v>
      </c>
      <c r="I4426" s="401" t="s">
        <v>45</v>
      </c>
      <c r="J4426" s="401" t="s">
        <v>6476</v>
      </c>
      <c r="K4426" s="402" t="n">
        <v>43.97</v>
      </c>
      <c r="L4426" s="401" t="s">
        <v>6405</v>
      </c>
    </row>
    <row r="4427" customFormat="false" ht="13.5" hidden="false" customHeight="false" outlineLevel="0" collapsed="false">
      <c r="A4427" s="401" t="s">
        <v>9883</v>
      </c>
      <c r="B4427" s="401" t="s">
        <v>9884</v>
      </c>
      <c r="C4427" s="401" t="s">
        <v>9222</v>
      </c>
      <c r="D4427" s="401" t="s">
        <v>10147</v>
      </c>
      <c r="E4427" s="402"/>
      <c r="F4427" s="401"/>
      <c r="G4427" s="401" t="n">
        <v>96637</v>
      </c>
      <c r="H4427" s="401" t="s">
        <v>10940</v>
      </c>
      <c r="I4427" s="401" t="s">
        <v>45</v>
      </c>
      <c r="J4427" s="401" t="s">
        <v>6476</v>
      </c>
      <c r="K4427" s="402" t="n">
        <v>14.49</v>
      </c>
      <c r="L4427" s="401" t="s">
        <v>6405</v>
      </c>
    </row>
    <row r="4428" customFormat="false" ht="13.5" hidden="false" customHeight="false" outlineLevel="0" collapsed="false">
      <c r="A4428" s="401" t="s">
        <v>9883</v>
      </c>
      <c r="B4428" s="401" t="s">
        <v>9884</v>
      </c>
      <c r="C4428" s="401" t="s">
        <v>9222</v>
      </c>
      <c r="D4428" s="401" t="s">
        <v>10147</v>
      </c>
      <c r="E4428" s="402"/>
      <c r="F4428" s="401"/>
      <c r="G4428" s="401" t="n">
        <v>96638</v>
      </c>
      <c r="H4428" s="401" t="s">
        <v>10941</v>
      </c>
      <c r="I4428" s="401" t="s">
        <v>45</v>
      </c>
      <c r="J4428" s="401" t="s">
        <v>6476</v>
      </c>
      <c r="K4428" s="402" t="n">
        <v>13.81</v>
      </c>
      <c r="L4428" s="401" t="s">
        <v>6405</v>
      </c>
    </row>
    <row r="4429" customFormat="false" ht="13.5" hidden="false" customHeight="false" outlineLevel="0" collapsed="false">
      <c r="A4429" s="401" t="s">
        <v>9883</v>
      </c>
      <c r="B4429" s="401" t="s">
        <v>9884</v>
      </c>
      <c r="C4429" s="401" t="s">
        <v>9222</v>
      </c>
      <c r="D4429" s="401" t="s">
        <v>10147</v>
      </c>
      <c r="E4429" s="402"/>
      <c r="F4429" s="401"/>
      <c r="G4429" s="401" t="n">
        <v>96639</v>
      </c>
      <c r="H4429" s="401" t="s">
        <v>10942</v>
      </c>
      <c r="I4429" s="401" t="s">
        <v>45</v>
      </c>
      <c r="J4429" s="401" t="s">
        <v>6476</v>
      </c>
      <c r="K4429" s="402" t="n">
        <v>10.23</v>
      </c>
      <c r="L4429" s="401" t="s">
        <v>6405</v>
      </c>
    </row>
    <row r="4430" customFormat="false" ht="13.5" hidden="false" customHeight="false" outlineLevel="0" collapsed="false">
      <c r="A4430" s="401" t="s">
        <v>9883</v>
      </c>
      <c r="B4430" s="401" t="s">
        <v>9884</v>
      </c>
      <c r="C4430" s="401" t="s">
        <v>9222</v>
      </c>
      <c r="D4430" s="401" t="s">
        <v>10147</v>
      </c>
      <c r="E4430" s="402"/>
      <c r="F4430" s="401"/>
      <c r="G4430" s="401" t="n">
        <v>96640</v>
      </c>
      <c r="H4430" s="401" t="s">
        <v>10943</v>
      </c>
      <c r="I4430" s="401" t="s">
        <v>45</v>
      </c>
      <c r="J4430" s="401" t="s">
        <v>6476</v>
      </c>
      <c r="K4430" s="402" t="n">
        <v>29.35</v>
      </c>
      <c r="L4430" s="401" t="s">
        <v>6405</v>
      </c>
    </row>
    <row r="4431" customFormat="false" ht="13.5" hidden="false" customHeight="false" outlineLevel="0" collapsed="false">
      <c r="A4431" s="401" t="s">
        <v>9883</v>
      </c>
      <c r="B4431" s="401" t="s">
        <v>9884</v>
      </c>
      <c r="C4431" s="401" t="s">
        <v>9222</v>
      </c>
      <c r="D4431" s="401" t="s">
        <v>10147</v>
      </c>
      <c r="E4431" s="402"/>
      <c r="F4431" s="401"/>
      <c r="G4431" s="401" t="n">
        <v>96641</v>
      </c>
      <c r="H4431" s="401" t="s">
        <v>10944</v>
      </c>
      <c r="I4431" s="401" t="s">
        <v>45</v>
      </c>
      <c r="J4431" s="401" t="s">
        <v>6476</v>
      </c>
      <c r="K4431" s="402" t="n">
        <v>22.52</v>
      </c>
      <c r="L4431" s="401" t="s">
        <v>6405</v>
      </c>
    </row>
    <row r="4432" customFormat="false" ht="13.5" hidden="false" customHeight="false" outlineLevel="0" collapsed="false">
      <c r="A4432" s="401" t="s">
        <v>9883</v>
      </c>
      <c r="B4432" s="401" t="s">
        <v>9884</v>
      </c>
      <c r="C4432" s="401" t="s">
        <v>9222</v>
      </c>
      <c r="D4432" s="401" t="s">
        <v>10147</v>
      </c>
      <c r="E4432" s="402"/>
      <c r="F4432" s="401"/>
      <c r="G4432" s="401" t="n">
        <v>96642</v>
      </c>
      <c r="H4432" s="401" t="s">
        <v>10945</v>
      </c>
      <c r="I4432" s="401" t="s">
        <v>45</v>
      </c>
      <c r="J4432" s="401" t="s">
        <v>6476</v>
      </c>
      <c r="K4432" s="402" t="n">
        <v>19.15</v>
      </c>
      <c r="L4432" s="401" t="s">
        <v>6405</v>
      </c>
    </row>
    <row r="4433" customFormat="false" ht="13.5" hidden="false" customHeight="false" outlineLevel="0" collapsed="false">
      <c r="A4433" s="401" t="s">
        <v>9883</v>
      </c>
      <c r="B4433" s="401" t="s">
        <v>9884</v>
      </c>
      <c r="C4433" s="401" t="s">
        <v>9222</v>
      </c>
      <c r="D4433" s="401" t="s">
        <v>10147</v>
      </c>
      <c r="E4433" s="402"/>
      <c r="F4433" s="401"/>
      <c r="G4433" s="401" t="n">
        <v>96643</v>
      </c>
      <c r="H4433" s="401" t="s">
        <v>10946</v>
      </c>
      <c r="I4433" s="401" t="s">
        <v>45</v>
      </c>
      <c r="J4433" s="401" t="s">
        <v>6476</v>
      </c>
      <c r="K4433" s="402" t="n">
        <v>59.19</v>
      </c>
      <c r="L4433" s="401" t="s">
        <v>6405</v>
      </c>
    </row>
    <row r="4434" customFormat="false" ht="13.5" hidden="false" customHeight="false" outlineLevel="0" collapsed="false">
      <c r="A4434" s="401" t="s">
        <v>9883</v>
      </c>
      <c r="B4434" s="401" t="s">
        <v>9884</v>
      </c>
      <c r="C4434" s="401" t="s">
        <v>9222</v>
      </c>
      <c r="D4434" s="401" t="s">
        <v>10147</v>
      </c>
      <c r="E4434" s="402"/>
      <c r="F4434" s="401"/>
      <c r="G4434" s="401" t="n">
        <v>96650</v>
      </c>
      <c r="H4434" s="401" t="s">
        <v>10947</v>
      </c>
      <c r="I4434" s="401" t="s">
        <v>45</v>
      </c>
      <c r="J4434" s="401" t="s">
        <v>6476</v>
      </c>
      <c r="K4434" s="402" t="n">
        <v>11.02</v>
      </c>
      <c r="L4434" s="401" t="s">
        <v>6405</v>
      </c>
    </row>
    <row r="4435" customFormat="false" ht="13.5" hidden="false" customHeight="false" outlineLevel="0" collapsed="false">
      <c r="A4435" s="401" t="s">
        <v>9883</v>
      </c>
      <c r="B4435" s="401" t="s">
        <v>9884</v>
      </c>
      <c r="C4435" s="401" t="s">
        <v>9222</v>
      </c>
      <c r="D4435" s="401" t="s">
        <v>10147</v>
      </c>
      <c r="E4435" s="402"/>
      <c r="F4435" s="401"/>
      <c r="G4435" s="401" t="n">
        <v>96651</v>
      </c>
      <c r="H4435" s="401" t="s">
        <v>10948</v>
      </c>
      <c r="I4435" s="401" t="s">
        <v>45</v>
      </c>
      <c r="J4435" s="401" t="s">
        <v>6476</v>
      </c>
      <c r="K4435" s="402" t="n">
        <v>10.34</v>
      </c>
      <c r="L4435" s="401" t="s">
        <v>6405</v>
      </c>
    </row>
    <row r="4436" customFormat="false" ht="13.5" hidden="false" customHeight="false" outlineLevel="0" collapsed="false">
      <c r="A4436" s="401" t="s">
        <v>9883</v>
      </c>
      <c r="B4436" s="401" t="s">
        <v>9884</v>
      </c>
      <c r="C4436" s="401" t="s">
        <v>9222</v>
      </c>
      <c r="D4436" s="401" t="s">
        <v>10147</v>
      </c>
      <c r="E4436" s="402"/>
      <c r="F4436" s="401"/>
      <c r="G4436" s="401" t="n">
        <v>96652</v>
      </c>
      <c r="H4436" s="401" t="s">
        <v>10949</v>
      </c>
      <c r="I4436" s="401" t="s">
        <v>45</v>
      </c>
      <c r="J4436" s="401" t="s">
        <v>6476</v>
      </c>
      <c r="K4436" s="402" t="n">
        <v>20.68</v>
      </c>
      <c r="L4436" s="401" t="s">
        <v>6405</v>
      </c>
    </row>
    <row r="4437" customFormat="false" ht="13.5" hidden="false" customHeight="false" outlineLevel="0" collapsed="false">
      <c r="A4437" s="401" t="s">
        <v>9883</v>
      </c>
      <c r="B4437" s="401" t="s">
        <v>9884</v>
      </c>
      <c r="C4437" s="401" t="s">
        <v>9222</v>
      </c>
      <c r="D4437" s="401" t="s">
        <v>10147</v>
      </c>
      <c r="E4437" s="402"/>
      <c r="F4437" s="401"/>
      <c r="G4437" s="401" t="n">
        <v>96653</v>
      </c>
      <c r="H4437" s="401" t="s">
        <v>10950</v>
      </c>
      <c r="I4437" s="401" t="s">
        <v>45</v>
      </c>
      <c r="J4437" s="401" t="s">
        <v>6476</v>
      </c>
      <c r="K4437" s="402" t="n">
        <v>20.61</v>
      </c>
      <c r="L4437" s="401" t="s">
        <v>6405</v>
      </c>
    </row>
    <row r="4438" customFormat="false" ht="13.5" hidden="false" customHeight="false" outlineLevel="0" collapsed="false">
      <c r="A4438" s="401" t="s">
        <v>9883</v>
      </c>
      <c r="B4438" s="401" t="s">
        <v>9884</v>
      </c>
      <c r="C4438" s="401" t="s">
        <v>9222</v>
      </c>
      <c r="D4438" s="401" t="s">
        <v>10147</v>
      </c>
      <c r="E4438" s="402"/>
      <c r="F4438" s="401"/>
      <c r="G4438" s="401" t="n">
        <v>96654</v>
      </c>
      <c r="H4438" s="401" t="s">
        <v>10951</v>
      </c>
      <c r="I4438" s="401" t="s">
        <v>45</v>
      </c>
      <c r="J4438" s="401" t="s">
        <v>6476</v>
      </c>
      <c r="K4438" s="402" t="n">
        <v>34.58</v>
      </c>
      <c r="L4438" s="401" t="s">
        <v>6405</v>
      </c>
    </row>
    <row r="4439" customFormat="false" ht="13.5" hidden="false" customHeight="false" outlineLevel="0" collapsed="false">
      <c r="A4439" s="401" t="s">
        <v>9883</v>
      </c>
      <c r="B4439" s="401" t="s">
        <v>9884</v>
      </c>
      <c r="C4439" s="401" t="s">
        <v>9222</v>
      </c>
      <c r="D4439" s="401" t="s">
        <v>10147</v>
      </c>
      <c r="E4439" s="402"/>
      <c r="F4439" s="401"/>
      <c r="G4439" s="401" t="n">
        <v>96655</v>
      </c>
      <c r="H4439" s="401" t="s">
        <v>10952</v>
      </c>
      <c r="I4439" s="401" t="s">
        <v>45</v>
      </c>
      <c r="J4439" s="401" t="s">
        <v>6476</v>
      </c>
      <c r="K4439" s="402" t="n">
        <v>33.83</v>
      </c>
      <c r="L4439" s="401" t="s">
        <v>6405</v>
      </c>
    </row>
    <row r="4440" customFormat="false" ht="13.5" hidden="false" customHeight="false" outlineLevel="0" collapsed="false">
      <c r="A4440" s="401" t="s">
        <v>9883</v>
      </c>
      <c r="B4440" s="401" t="s">
        <v>9884</v>
      </c>
      <c r="C4440" s="401" t="s">
        <v>9222</v>
      </c>
      <c r="D4440" s="401" t="s">
        <v>10147</v>
      </c>
      <c r="E4440" s="402"/>
      <c r="F4440" s="401"/>
      <c r="G4440" s="401" t="n">
        <v>96656</v>
      </c>
      <c r="H4440" s="401" t="s">
        <v>10953</v>
      </c>
      <c r="I4440" s="401" t="s">
        <v>45</v>
      </c>
      <c r="J4440" s="401" t="s">
        <v>6476</v>
      </c>
      <c r="K4440" s="402" t="n">
        <v>7.95</v>
      </c>
      <c r="L4440" s="401" t="s">
        <v>6405</v>
      </c>
    </row>
    <row r="4441" customFormat="false" ht="13.5" hidden="false" customHeight="false" outlineLevel="0" collapsed="false">
      <c r="A4441" s="401" t="s">
        <v>9883</v>
      </c>
      <c r="B4441" s="401" t="s">
        <v>9884</v>
      </c>
      <c r="C4441" s="401" t="s">
        <v>9222</v>
      </c>
      <c r="D4441" s="401" t="s">
        <v>10147</v>
      </c>
      <c r="E4441" s="402"/>
      <c r="F4441" s="401"/>
      <c r="G4441" s="401" t="n">
        <v>96657</v>
      </c>
      <c r="H4441" s="401" t="s">
        <v>10954</v>
      </c>
      <c r="I4441" s="401" t="s">
        <v>45</v>
      </c>
      <c r="J4441" s="401" t="s">
        <v>6476</v>
      </c>
      <c r="K4441" s="402" t="n">
        <v>27.07</v>
      </c>
      <c r="L4441" s="401" t="s">
        <v>6405</v>
      </c>
    </row>
    <row r="4442" customFormat="false" ht="13.5" hidden="false" customHeight="false" outlineLevel="0" collapsed="false">
      <c r="A4442" s="401" t="s">
        <v>9883</v>
      </c>
      <c r="B4442" s="401" t="s">
        <v>9884</v>
      </c>
      <c r="C4442" s="401" t="s">
        <v>9222</v>
      </c>
      <c r="D4442" s="401" t="s">
        <v>10147</v>
      </c>
      <c r="E4442" s="402"/>
      <c r="F4442" s="401"/>
      <c r="G4442" s="401" t="n">
        <v>96658</v>
      </c>
      <c r="H4442" s="401" t="s">
        <v>10955</v>
      </c>
      <c r="I4442" s="401" t="s">
        <v>45</v>
      </c>
      <c r="J4442" s="401" t="s">
        <v>6476</v>
      </c>
      <c r="K4442" s="402" t="n">
        <v>20.24</v>
      </c>
      <c r="L4442" s="401" t="s">
        <v>6405</v>
      </c>
    </row>
    <row r="4443" customFormat="false" ht="13.5" hidden="false" customHeight="false" outlineLevel="0" collapsed="false">
      <c r="A4443" s="401" t="s">
        <v>9883</v>
      </c>
      <c r="B4443" s="401" t="s">
        <v>9884</v>
      </c>
      <c r="C4443" s="401" t="s">
        <v>9222</v>
      </c>
      <c r="D4443" s="401" t="s">
        <v>10147</v>
      </c>
      <c r="E4443" s="402"/>
      <c r="F4443" s="401"/>
      <c r="G4443" s="401" t="n">
        <v>96659</v>
      </c>
      <c r="H4443" s="401" t="s">
        <v>10956</v>
      </c>
      <c r="I4443" s="401" t="s">
        <v>45</v>
      </c>
      <c r="J4443" s="401" t="s">
        <v>6476</v>
      </c>
      <c r="K4443" s="402" t="n">
        <v>14.03</v>
      </c>
      <c r="L4443" s="401" t="s">
        <v>6405</v>
      </c>
    </row>
    <row r="4444" customFormat="false" ht="13.5" hidden="false" customHeight="false" outlineLevel="0" collapsed="false">
      <c r="A4444" s="401" t="s">
        <v>9883</v>
      </c>
      <c r="B4444" s="401" t="s">
        <v>9884</v>
      </c>
      <c r="C4444" s="401" t="s">
        <v>9222</v>
      </c>
      <c r="D4444" s="401" t="s">
        <v>10147</v>
      </c>
      <c r="E4444" s="402"/>
      <c r="F4444" s="401"/>
      <c r="G4444" s="401" t="n">
        <v>96660</v>
      </c>
      <c r="H4444" s="401" t="s">
        <v>10957</v>
      </c>
      <c r="I4444" s="401" t="s">
        <v>45</v>
      </c>
      <c r="J4444" s="401" t="s">
        <v>6476</v>
      </c>
      <c r="K4444" s="402" t="n">
        <v>45.92</v>
      </c>
      <c r="L4444" s="401" t="s">
        <v>6405</v>
      </c>
    </row>
    <row r="4445" customFormat="false" ht="13.5" hidden="false" customHeight="false" outlineLevel="0" collapsed="false">
      <c r="A4445" s="401" t="s">
        <v>9883</v>
      </c>
      <c r="B4445" s="401" t="s">
        <v>9884</v>
      </c>
      <c r="C4445" s="401" t="s">
        <v>9222</v>
      </c>
      <c r="D4445" s="401" t="s">
        <v>10147</v>
      </c>
      <c r="E4445" s="402"/>
      <c r="F4445" s="401"/>
      <c r="G4445" s="401" t="n">
        <v>96661</v>
      </c>
      <c r="H4445" s="401" t="s">
        <v>10958</v>
      </c>
      <c r="I4445" s="401" t="s">
        <v>45</v>
      </c>
      <c r="J4445" s="401" t="s">
        <v>6476</v>
      </c>
      <c r="K4445" s="402" t="n">
        <v>35.41</v>
      </c>
      <c r="L4445" s="401" t="s">
        <v>6405</v>
      </c>
    </row>
    <row r="4446" customFormat="false" ht="13.5" hidden="false" customHeight="false" outlineLevel="0" collapsed="false">
      <c r="A4446" s="401" t="s">
        <v>9883</v>
      </c>
      <c r="B4446" s="401" t="s">
        <v>9884</v>
      </c>
      <c r="C4446" s="401" t="s">
        <v>9222</v>
      </c>
      <c r="D4446" s="401" t="s">
        <v>10147</v>
      </c>
      <c r="E4446" s="402"/>
      <c r="F4446" s="401"/>
      <c r="G4446" s="401" t="n">
        <v>96662</v>
      </c>
      <c r="H4446" s="401" t="s">
        <v>10959</v>
      </c>
      <c r="I4446" s="401" t="s">
        <v>45</v>
      </c>
      <c r="J4446" s="401" t="s">
        <v>6476</v>
      </c>
      <c r="K4446" s="402" t="n">
        <v>14.38</v>
      </c>
      <c r="L4446" s="401" t="s">
        <v>6405</v>
      </c>
    </row>
    <row r="4447" customFormat="false" ht="13.5" hidden="false" customHeight="false" outlineLevel="0" collapsed="false">
      <c r="A4447" s="401" t="s">
        <v>9883</v>
      </c>
      <c r="B4447" s="401" t="s">
        <v>9884</v>
      </c>
      <c r="C4447" s="401" t="s">
        <v>9222</v>
      </c>
      <c r="D4447" s="401" t="s">
        <v>10147</v>
      </c>
      <c r="E4447" s="402"/>
      <c r="F4447" s="401"/>
      <c r="G4447" s="401" t="n">
        <v>96663</v>
      </c>
      <c r="H4447" s="401" t="s">
        <v>10960</v>
      </c>
      <c r="I4447" s="401" t="s">
        <v>45</v>
      </c>
      <c r="J4447" s="401" t="s">
        <v>6476</v>
      </c>
      <c r="K4447" s="402" t="n">
        <v>26.09</v>
      </c>
      <c r="L4447" s="401" t="s">
        <v>6405</v>
      </c>
    </row>
    <row r="4448" customFormat="false" ht="13.5" hidden="false" customHeight="false" outlineLevel="0" collapsed="false">
      <c r="A4448" s="401" t="s">
        <v>9883</v>
      </c>
      <c r="B4448" s="401" t="s">
        <v>9884</v>
      </c>
      <c r="C4448" s="401" t="s">
        <v>9222</v>
      </c>
      <c r="D4448" s="401" t="s">
        <v>10147</v>
      </c>
      <c r="E4448" s="402"/>
      <c r="F4448" s="401"/>
      <c r="G4448" s="401" t="n">
        <v>96664</v>
      </c>
      <c r="H4448" s="401" t="s">
        <v>10961</v>
      </c>
      <c r="I4448" s="401" t="s">
        <v>45</v>
      </c>
      <c r="J4448" s="401" t="s">
        <v>6476</v>
      </c>
      <c r="K4448" s="402" t="n">
        <v>28.34</v>
      </c>
      <c r="L4448" s="401" t="s">
        <v>6405</v>
      </c>
    </row>
    <row r="4449" customFormat="false" ht="13.5" hidden="false" customHeight="false" outlineLevel="0" collapsed="false">
      <c r="A4449" s="401" t="s">
        <v>9883</v>
      </c>
      <c r="B4449" s="401" t="s">
        <v>9884</v>
      </c>
      <c r="C4449" s="401" t="s">
        <v>9222</v>
      </c>
      <c r="D4449" s="401" t="s">
        <v>10147</v>
      </c>
      <c r="E4449" s="402"/>
      <c r="F4449" s="401"/>
      <c r="G4449" s="401" t="n">
        <v>96665</v>
      </c>
      <c r="H4449" s="401" t="s">
        <v>10962</v>
      </c>
      <c r="I4449" s="401" t="s">
        <v>45</v>
      </c>
      <c r="J4449" s="401" t="s">
        <v>6476</v>
      </c>
      <c r="K4449" s="402" t="n">
        <v>14.49</v>
      </c>
      <c r="L4449" s="401" t="s">
        <v>6405</v>
      </c>
    </row>
    <row r="4450" customFormat="false" ht="13.5" hidden="false" customHeight="false" outlineLevel="0" collapsed="false">
      <c r="A4450" s="401" t="s">
        <v>9883</v>
      </c>
      <c r="B4450" s="401" t="s">
        <v>9884</v>
      </c>
      <c r="C4450" s="401" t="s">
        <v>9222</v>
      </c>
      <c r="D4450" s="401" t="s">
        <v>10147</v>
      </c>
      <c r="E4450" s="402"/>
      <c r="F4450" s="401"/>
      <c r="G4450" s="401" t="n">
        <v>96666</v>
      </c>
      <c r="H4450" s="401" t="s">
        <v>10963</v>
      </c>
      <c r="I4450" s="401" t="s">
        <v>45</v>
      </c>
      <c r="J4450" s="401" t="s">
        <v>6476</v>
      </c>
      <c r="K4450" s="402" t="n">
        <v>27.73</v>
      </c>
      <c r="L4450" s="401" t="s">
        <v>6405</v>
      </c>
    </row>
    <row r="4451" customFormat="false" ht="13.5" hidden="false" customHeight="false" outlineLevel="0" collapsed="false">
      <c r="A4451" s="401" t="s">
        <v>9883</v>
      </c>
      <c r="B4451" s="401" t="s">
        <v>9884</v>
      </c>
      <c r="C4451" s="401" t="s">
        <v>9222</v>
      </c>
      <c r="D4451" s="401" t="s">
        <v>10147</v>
      </c>
      <c r="E4451" s="402"/>
      <c r="F4451" s="401"/>
      <c r="G4451" s="401" t="n">
        <v>96667</v>
      </c>
      <c r="H4451" s="401" t="s">
        <v>10964</v>
      </c>
      <c r="I4451" s="401" t="s">
        <v>45</v>
      </c>
      <c r="J4451" s="401" t="s">
        <v>6476</v>
      </c>
      <c r="K4451" s="402" t="n">
        <v>49.21</v>
      </c>
      <c r="L4451" s="401" t="s">
        <v>6405</v>
      </c>
    </row>
    <row r="4452" customFormat="false" ht="13.5" hidden="false" customHeight="false" outlineLevel="0" collapsed="false">
      <c r="A4452" s="401" t="s">
        <v>9883</v>
      </c>
      <c r="B4452" s="401" t="s">
        <v>9884</v>
      </c>
      <c r="C4452" s="401" t="s">
        <v>9222</v>
      </c>
      <c r="D4452" s="401" t="s">
        <v>10147</v>
      </c>
      <c r="E4452" s="402"/>
      <c r="F4452" s="401"/>
      <c r="G4452" s="401" t="n">
        <v>96684</v>
      </c>
      <c r="H4452" s="401" t="s">
        <v>10965</v>
      </c>
      <c r="I4452" s="401" t="s">
        <v>45</v>
      </c>
      <c r="J4452" s="401" t="s">
        <v>6476</v>
      </c>
      <c r="K4452" s="402" t="n">
        <v>5.81</v>
      </c>
      <c r="L4452" s="401" t="s">
        <v>6405</v>
      </c>
    </row>
    <row r="4453" customFormat="false" ht="13.5" hidden="false" customHeight="false" outlineLevel="0" collapsed="false">
      <c r="A4453" s="401" t="s">
        <v>9883</v>
      </c>
      <c r="B4453" s="401" t="s">
        <v>9884</v>
      </c>
      <c r="C4453" s="401" t="s">
        <v>9222</v>
      </c>
      <c r="D4453" s="401" t="s">
        <v>10147</v>
      </c>
      <c r="E4453" s="402"/>
      <c r="F4453" s="401"/>
      <c r="G4453" s="401" t="n">
        <v>96685</v>
      </c>
      <c r="H4453" s="401" t="s">
        <v>10966</v>
      </c>
      <c r="I4453" s="401" t="s">
        <v>45</v>
      </c>
      <c r="J4453" s="401" t="s">
        <v>6476</v>
      </c>
      <c r="K4453" s="402" t="n">
        <v>5.13</v>
      </c>
      <c r="L4453" s="401" t="s">
        <v>6405</v>
      </c>
    </row>
    <row r="4454" customFormat="false" ht="13.5" hidden="false" customHeight="false" outlineLevel="0" collapsed="false">
      <c r="A4454" s="401" t="s">
        <v>9883</v>
      </c>
      <c r="B4454" s="401" t="s">
        <v>9884</v>
      </c>
      <c r="C4454" s="401" t="s">
        <v>9222</v>
      </c>
      <c r="D4454" s="401" t="s">
        <v>10147</v>
      </c>
      <c r="E4454" s="402"/>
      <c r="F4454" s="401"/>
      <c r="G4454" s="401" t="n">
        <v>96686</v>
      </c>
      <c r="H4454" s="401" t="s">
        <v>10967</v>
      </c>
      <c r="I4454" s="401" t="s">
        <v>45</v>
      </c>
      <c r="J4454" s="401" t="s">
        <v>6476</v>
      </c>
      <c r="K4454" s="402" t="n">
        <v>8.75</v>
      </c>
      <c r="L4454" s="401" t="s">
        <v>6405</v>
      </c>
    </row>
    <row r="4455" customFormat="false" ht="13.5" hidden="false" customHeight="false" outlineLevel="0" collapsed="false">
      <c r="A4455" s="401" t="s">
        <v>9883</v>
      </c>
      <c r="B4455" s="401" t="s">
        <v>9884</v>
      </c>
      <c r="C4455" s="401" t="s">
        <v>9222</v>
      </c>
      <c r="D4455" s="401" t="s">
        <v>10147</v>
      </c>
      <c r="E4455" s="402"/>
      <c r="F4455" s="401"/>
      <c r="G4455" s="401" t="n">
        <v>96687</v>
      </c>
      <c r="H4455" s="401" t="s">
        <v>10968</v>
      </c>
      <c r="I4455" s="401" t="s">
        <v>45</v>
      </c>
      <c r="J4455" s="401" t="s">
        <v>6476</v>
      </c>
      <c r="K4455" s="402" t="n">
        <v>8.68</v>
      </c>
      <c r="L4455" s="401" t="s">
        <v>6405</v>
      </c>
    </row>
    <row r="4456" customFormat="false" ht="13.5" hidden="false" customHeight="false" outlineLevel="0" collapsed="false">
      <c r="A4456" s="401" t="s">
        <v>9883</v>
      </c>
      <c r="B4456" s="401" t="s">
        <v>9884</v>
      </c>
      <c r="C4456" s="401" t="s">
        <v>9222</v>
      </c>
      <c r="D4456" s="401" t="s">
        <v>10147</v>
      </c>
      <c r="E4456" s="402"/>
      <c r="F4456" s="401"/>
      <c r="G4456" s="401" t="n">
        <v>96688</v>
      </c>
      <c r="H4456" s="401" t="s">
        <v>10969</v>
      </c>
      <c r="I4456" s="401" t="s">
        <v>45</v>
      </c>
      <c r="J4456" s="401" t="s">
        <v>6476</v>
      </c>
      <c r="K4456" s="402" t="n">
        <v>15.29</v>
      </c>
      <c r="L4456" s="401" t="s">
        <v>6405</v>
      </c>
    </row>
    <row r="4457" customFormat="false" ht="13.5" hidden="false" customHeight="false" outlineLevel="0" collapsed="false">
      <c r="A4457" s="401" t="s">
        <v>9883</v>
      </c>
      <c r="B4457" s="401" t="s">
        <v>9884</v>
      </c>
      <c r="C4457" s="401" t="s">
        <v>9222</v>
      </c>
      <c r="D4457" s="401" t="s">
        <v>10147</v>
      </c>
      <c r="E4457" s="402"/>
      <c r="F4457" s="401"/>
      <c r="G4457" s="401" t="n">
        <v>96689</v>
      </c>
      <c r="H4457" s="401" t="s">
        <v>10970</v>
      </c>
      <c r="I4457" s="401" t="s">
        <v>45</v>
      </c>
      <c r="J4457" s="401" t="s">
        <v>6476</v>
      </c>
      <c r="K4457" s="402" t="n">
        <v>14.54</v>
      </c>
      <c r="L4457" s="401" t="s">
        <v>6405</v>
      </c>
    </row>
    <row r="4458" customFormat="false" ht="13.5" hidden="false" customHeight="false" outlineLevel="0" collapsed="false">
      <c r="A4458" s="401" t="s">
        <v>9883</v>
      </c>
      <c r="B4458" s="401" t="s">
        <v>9884</v>
      </c>
      <c r="C4458" s="401" t="s">
        <v>9222</v>
      </c>
      <c r="D4458" s="401" t="s">
        <v>10147</v>
      </c>
      <c r="E4458" s="402"/>
      <c r="F4458" s="401"/>
      <c r="G4458" s="401" t="n">
        <v>96690</v>
      </c>
      <c r="H4458" s="401" t="s">
        <v>10971</v>
      </c>
      <c r="I4458" s="401" t="s">
        <v>45</v>
      </c>
      <c r="J4458" s="401" t="s">
        <v>6476</v>
      </c>
      <c r="K4458" s="402" t="n">
        <v>29</v>
      </c>
      <c r="L4458" s="401" t="s">
        <v>6405</v>
      </c>
    </row>
    <row r="4459" customFormat="false" ht="13.5" hidden="false" customHeight="false" outlineLevel="0" collapsed="false">
      <c r="A4459" s="401" t="s">
        <v>9883</v>
      </c>
      <c r="B4459" s="401" t="s">
        <v>9884</v>
      </c>
      <c r="C4459" s="401" t="s">
        <v>9222</v>
      </c>
      <c r="D4459" s="401" t="s">
        <v>10147</v>
      </c>
      <c r="E4459" s="402"/>
      <c r="F4459" s="401"/>
      <c r="G4459" s="401" t="n">
        <v>96691</v>
      </c>
      <c r="H4459" s="401" t="s">
        <v>10972</v>
      </c>
      <c r="I4459" s="401" t="s">
        <v>45</v>
      </c>
      <c r="J4459" s="401" t="s">
        <v>6476</v>
      </c>
      <c r="K4459" s="402" t="n">
        <v>30.03</v>
      </c>
      <c r="L4459" s="401" t="s">
        <v>6405</v>
      </c>
    </row>
    <row r="4460" customFormat="false" ht="13.5" hidden="false" customHeight="false" outlineLevel="0" collapsed="false">
      <c r="A4460" s="401" t="s">
        <v>9883</v>
      </c>
      <c r="B4460" s="401" t="s">
        <v>9884</v>
      </c>
      <c r="C4460" s="401" t="s">
        <v>9222</v>
      </c>
      <c r="D4460" s="401" t="s">
        <v>10147</v>
      </c>
      <c r="E4460" s="402"/>
      <c r="F4460" s="401"/>
      <c r="G4460" s="401" t="n">
        <v>96692</v>
      </c>
      <c r="H4460" s="401" t="s">
        <v>10973</v>
      </c>
      <c r="I4460" s="401" t="s">
        <v>45</v>
      </c>
      <c r="J4460" s="401" t="s">
        <v>6476</v>
      </c>
      <c r="K4460" s="402" t="n">
        <v>43.81</v>
      </c>
      <c r="L4460" s="401" t="s">
        <v>6405</v>
      </c>
    </row>
    <row r="4461" customFormat="false" ht="13.5" hidden="false" customHeight="false" outlineLevel="0" collapsed="false">
      <c r="A4461" s="401" t="s">
        <v>9883</v>
      </c>
      <c r="B4461" s="401" t="s">
        <v>9884</v>
      </c>
      <c r="C4461" s="401" t="s">
        <v>9222</v>
      </c>
      <c r="D4461" s="401" t="s">
        <v>10147</v>
      </c>
      <c r="E4461" s="402"/>
      <c r="F4461" s="401"/>
      <c r="G4461" s="401" t="n">
        <v>96693</v>
      </c>
      <c r="H4461" s="401" t="s">
        <v>10974</v>
      </c>
      <c r="I4461" s="401" t="s">
        <v>45</v>
      </c>
      <c r="J4461" s="401" t="s">
        <v>6476</v>
      </c>
      <c r="K4461" s="402" t="n">
        <v>41.29</v>
      </c>
      <c r="L4461" s="401" t="s">
        <v>6405</v>
      </c>
    </row>
    <row r="4462" customFormat="false" ht="13.5" hidden="false" customHeight="false" outlineLevel="0" collapsed="false">
      <c r="A4462" s="401" t="s">
        <v>9883</v>
      </c>
      <c r="B4462" s="401" t="s">
        <v>9884</v>
      </c>
      <c r="C4462" s="401" t="s">
        <v>9222</v>
      </c>
      <c r="D4462" s="401" t="s">
        <v>10147</v>
      </c>
      <c r="E4462" s="402"/>
      <c r="F4462" s="401"/>
      <c r="G4462" s="401" t="n">
        <v>96694</v>
      </c>
      <c r="H4462" s="401" t="s">
        <v>10975</v>
      </c>
      <c r="I4462" s="401" t="s">
        <v>45</v>
      </c>
      <c r="J4462" s="401" t="s">
        <v>6476</v>
      </c>
      <c r="K4462" s="402" t="n">
        <v>99.11</v>
      </c>
      <c r="L4462" s="401" t="s">
        <v>6405</v>
      </c>
    </row>
    <row r="4463" customFormat="false" ht="13.5" hidden="false" customHeight="false" outlineLevel="0" collapsed="false">
      <c r="A4463" s="401" t="s">
        <v>9883</v>
      </c>
      <c r="B4463" s="401" t="s">
        <v>9884</v>
      </c>
      <c r="C4463" s="401" t="s">
        <v>9222</v>
      </c>
      <c r="D4463" s="401" t="s">
        <v>10147</v>
      </c>
      <c r="E4463" s="402"/>
      <c r="F4463" s="401"/>
      <c r="G4463" s="401" t="n">
        <v>96695</v>
      </c>
      <c r="H4463" s="401" t="s">
        <v>10976</v>
      </c>
      <c r="I4463" s="401" t="s">
        <v>45</v>
      </c>
      <c r="J4463" s="401" t="s">
        <v>6476</v>
      </c>
      <c r="K4463" s="402" t="n">
        <v>96.16</v>
      </c>
      <c r="L4463" s="401" t="s">
        <v>6405</v>
      </c>
    </row>
    <row r="4464" customFormat="false" ht="13.5" hidden="false" customHeight="false" outlineLevel="0" collapsed="false">
      <c r="A4464" s="401" t="s">
        <v>9883</v>
      </c>
      <c r="B4464" s="401" t="s">
        <v>9884</v>
      </c>
      <c r="C4464" s="401" t="s">
        <v>9222</v>
      </c>
      <c r="D4464" s="401" t="s">
        <v>10147</v>
      </c>
      <c r="E4464" s="402"/>
      <c r="F4464" s="401"/>
      <c r="G4464" s="401" t="n">
        <v>96696</v>
      </c>
      <c r="H4464" s="401" t="s">
        <v>10977</v>
      </c>
      <c r="I4464" s="401" t="s">
        <v>45</v>
      </c>
      <c r="J4464" s="401" t="s">
        <v>6476</v>
      </c>
      <c r="K4464" s="402" t="n">
        <v>149.64</v>
      </c>
      <c r="L4464" s="401" t="s">
        <v>6405</v>
      </c>
    </row>
    <row r="4465" customFormat="false" ht="13.5" hidden="false" customHeight="false" outlineLevel="0" collapsed="false">
      <c r="A4465" s="401" t="s">
        <v>9883</v>
      </c>
      <c r="B4465" s="401" t="s">
        <v>9884</v>
      </c>
      <c r="C4465" s="401" t="s">
        <v>9222</v>
      </c>
      <c r="D4465" s="401" t="s">
        <v>10147</v>
      </c>
      <c r="E4465" s="402"/>
      <c r="F4465" s="401"/>
      <c r="G4465" s="401" t="n">
        <v>96697</v>
      </c>
      <c r="H4465" s="401" t="s">
        <v>10978</v>
      </c>
      <c r="I4465" s="401" t="s">
        <v>45</v>
      </c>
      <c r="J4465" s="401" t="s">
        <v>6476</v>
      </c>
      <c r="K4465" s="402" t="n">
        <v>223.98</v>
      </c>
      <c r="L4465" s="401" t="s">
        <v>6405</v>
      </c>
    </row>
    <row r="4466" customFormat="false" ht="13.5" hidden="false" customHeight="false" outlineLevel="0" collapsed="false">
      <c r="A4466" s="401" t="s">
        <v>9883</v>
      </c>
      <c r="B4466" s="401" t="s">
        <v>9884</v>
      </c>
      <c r="C4466" s="401" t="s">
        <v>9222</v>
      </c>
      <c r="D4466" s="401" t="s">
        <v>10147</v>
      </c>
      <c r="E4466" s="402"/>
      <c r="F4466" s="401"/>
      <c r="G4466" s="401" t="n">
        <v>96698</v>
      </c>
      <c r="H4466" s="401" t="s">
        <v>10979</v>
      </c>
      <c r="I4466" s="401" t="s">
        <v>45</v>
      </c>
      <c r="J4466" s="401" t="s">
        <v>6476</v>
      </c>
      <c r="K4466" s="402" t="n">
        <v>4.48</v>
      </c>
      <c r="L4466" s="401" t="s">
        <v>6405</v>
      </c>
    </row>
    <row r="4467" customFormat="false" ht="13.5" hidden="false" customHeight="false" outlineLevel="0" collapsed="false">
      <c r="A4467" s="401" t="s">
        <v>9883</v>
      </c>
      <c r="B4467" s="401" t="s">
        <v>9884</v>
      </c>
      <c r="C4467" s="401" t="s">
        <v>9222</v>
      </c>
      <c r="D4467" s="401" t="s">
        <v>10147</v>
      </c>
      <c r="E4467" s="402"/>
      <c r="F4467" s="401"/>
      <c r="G4467" s="401" t="n">
        <v>96699</v>
      </c>
      <c r="H4467" s="401" t="s">
        <v>10980</v>
      </c>
      <c r="I4467" s="401" t="s">
        <v>45</v>
      </c>
      <c r="J4467" s="401" t="s">
        <v>6476</v>
      </c>
      <c r="K4467" s="402" t="n">
        <v>23.6</v>
      </c>
      <c r="L4467" s="401" t="s">
        <v>6405</v>
      </c>
    </row>
    <row r="4468" customFormat="false" ht="13.5" hidden="false" customHeight="false" outlineLevel="0" collapsed="false">
      <c r="A4468" s="401" t="s">
        <v>9883</v>
      </c>
      <c r="B4468" s="401" t="s">
        <v>9884</v>
      </c>
      <c r="C4468" s="401" t="s">
        <v>9222</v>
      </c>
      <c r="D4468" s="401" t="s">
        <v>10147</v>
      </c>
      <c r="E4468" s="402"/>
      <c r="F4468" s="401"/>
      <c r="G4468" s="401" t="n">
        <v>96700</v>
      </c>
      <c r="H4468" s="401" t="s">
        <v>10981</v>
      </c>
      <c r="I4468" s="401" t="s">
        <v>45</v>
      </c>
      <c r="J4468" s="401" t="s">
        <v>6476</v>
      </c>
      <c r="K4468" s="402" t="n">
        <v>16.77</v>
      </c>
      <c r="L4468" s="401" t="s">
        <v>6405</v>
      </c>
    </row>
    <row r="4469" customFormat="false" ht="13.5" hidden="false" customHeight="false" outlineLevel="0" collapsed="false">
      <c r="A4469" s="401" t="s">
        <v>9883</v>
      </c>
      <c r="B4469" s="401" t="s">
        <v>9884</v>
      </c>
      <c r="C4469" s="401" t="s">
        <v>9222</v>
      </c>
      <c r="D4469" s="401" t="s">
        <v>10147</v>
      </c>
      <c r="E4469" s="402"/>
      <c r="F4469" s="401"/>
      <c r="G4469" s="401" t="n">
        <v>96701</v>
      </c>
      <c r="H4469" s="401" t="s">
        <v>10982</v>
      </c>
      <c r="I4469" s="401" t="s">
        <v>45</v>
      </c>
      <c r="J4469" s="401" t="s">
        <v>6476</v>
      </c>
      <c r="K4469" s="402" t="n">
        <v>6.08</v>
      </c>
      <c r="L4469" s="401" t="s">
        <v>6405</v>
      </c>
    </row>
    <row r="4470" customFormat="false" ht="13.5" hidden="false" customHeight="false" outlineLevel="0" collapsed="false">
      <c r="A4470" s="401" t="s">
        <v>9883</v>
      </c>
      <c r="B4470" s="401" t="s">
        <v>9884</v>
      </c>
      <c r="C4470" s="401" t="s">
        <v>9222</v>
      </c>
      <c r="D4470" s="401" t="s">
        <v>10147</v>
      </c>
      <c r="E4470" s="402"/>
      <c r="F4470" s="401"/>
      <c r="G4470" s="401" t="n">
        <v>96702</v>
      </c>
      <c r="H4470" s="401" t="s">
        <v>10983</v>
      </c>
      <c r="I4470" s="401" t="s">
        <v>45</v>
      </c>
      <c r="J4470" s="401" t="s">
        <v>6476</v>
      </c>
      <c r="K4470" s="402" t="n">
        <v>6.43</v>
      </c>
      <c r="L4470" s="401" t="s">
        <v>6405</v>
      </c>
    </row>
    <row r="4471" customFormat="false" ht="13.5" hidden="false" customHeight="false" outlineLevel="0" collapsed="false">
      <c r="A4471" s="401" t="s">
        <v>9883</v>
      </c>
      <c r="B4471" s="401" t="s">
        <v>9884</v>
      </c>
      <c r="C4471" s="401" t="s">
        <v>9222</v>
      </c>
      <c r="D4471" s="401" t="s">
        <v>10147</v>
      </c>
      <c r="E4471" s="402"/>
      <c r="F4471" s="401"/>
      <c r="G4471" s="401" t="n">
        <v>96703</v>
      </c>
      <c r="H4471" s="401" t="s">
        <v>10984</v>
      </c>
      <c r="I4471" s="401" t="s">
        <v>45</v>
      </c>
      <c r="J4471" s="401" t="s">
        <v>6476</v>
      </c>
      <c r="K4471" s="402" t="n">
        <v>13.21</v>
      </c>
      <c r="L4471" s="401" t="s">
        <v>6405</v>
      </c>
    </row>
    <row r="4472" customFormat="false" ht="13.5" hidden="false" customHeight="false" outlineLevel="0" collapsed="false">
      <c r="A4472" s="401" t="s">
        <v>9883</v>
      </c>
      <c r="B4472" s="401" t="s">
        <v>9884</v>
      </c>
      <c r="C4472" s="401" t="s">
        <v>9222</v>
      </c>
      <c r="D4472" s="401" t="s">
        <v>10147</v>
      </c>
      <c r="E4472" s="402"/>
      <c r="F4472" s="401"/>
      <c r="G4472" s="401" t="n">
        <v>96704</v>
      </c>
      <c r="H4472" s="401" t="s">
        <v>10985</v>
      </c>
      <c r="I4472" s="401" t="s">
        <v>45</v>
      </c>
      <c r="J4472" s="401" t="s">
        <v>6476</v>
      </c>
      <c r="K4472" s="402" t="n">
        <v>15.46</v>
      </c>
      <c r="L4472" s="401" t="s">
        <v>6405</v>
      </c>
    </row>
    <row r="4473" customFormat="false" ht="13.5" hidden="false" customHeight="false" outlineLevel="0" collapsed="false">
      <c r="A4473" s="401" t="s">
        <v>9883</v>
      </c>
      <c r="B4473" s="401" t="s">
        <v>9884</v>
      </c>
      <c r="C4473" s="401" t="s">
        <v>9222</v>
      </c>
      <c r="D4473" s="401" t="s">
        <v>10147</v>
      </c>
      <c r="E4473" s="402"/>
      <c r="F4473" s="401"/>
      <c r="G4473" s="401" t="n">
        <v>96705</v>
      </c>
      <c r="H4473" s="401" t="s">
        <v>10986</v>
      </c>
      <c r="I4473" s="401" t="s">
        <v>45</v>
      </c>
      <c r="J4473" s="401" t="s">
        <v>6476</v>
      </c>
      <c r="K4473" s="402" t="n">
        <v>19.9</v>
      </c>
      <c r="L4473" s="401" t="s">
        <v>6405</v>
      </c>
    </row>
    <row r="4474" customFormat="false" ht="13.5" hidden="false" customHeight="false" outlineLevel="0" collapsed="false">
      <c r="A4474" s="401" t="s">
        <v>9883</v>
      </c>
      <c r="B4474" s="401" t="s">
        <v>9884</v>
      </c>
      <c r="C4474" s="401" t="s">
        <v>9222</v>
      </c>
      <c r="D4474" s="401" t="s">
        <v>10147</v>
      </c>
      <c r="E4474" s="402"/>
      <c r="F4474" s="401"/>
      <c r="G4474" s="401" t="n">
        <v>96706</v>
      </c>
      <c r="H4474" s="401" t="s">
        <v>10987</v>
      </c>
      <c r="I4474" s="401" t="s">
        <v>45</v>
      </c>
      <c r="J4474" s="401" t="s">
        <v>6476</v>
      </c>
      <c r="K4474" s="402" t="n">
        <v>29.85</v>
      </c>
      <c r="L4474" s="401" t="s">
        <v>6405</v>
      </c>
    </row>
    <row r="4475" customFormat="false" ht="13.5" hidden="false" customHeight="false" outlineLevel="0" collapsed="false">
      <c r="A4475" s="401" t="s">
        <v>9883</v>
      </c>
      <c r="B4475" s="401" t="s">
        <v>9884</v>
      </c>
      <c r="C4475" s="401" t="s">
        <v>9222</v>
      </c>
      <c r="D4475" s="401" t="s">
        <v>10147</v>
      </c>
      <c r="E4475" s="402"/>
      <c r="F4475" s="401"/>
      <c r="G4475" s="401" t="n">
        <v>96707</v>
      </c>
      <c r="H4475" s="401" t="s">
        <v>10988</v>
      </c>
      <c r="I4475" s="401" t="s">
        <v>45</v>
      </c>
      <c r="J4475" s="401" t="s">
        <v>6476</v>
      </c>
      <c r="K4475" s="402" t="n">
        <v>63.58</v>
      </c>
      <c r="L4475" s="401" t="s">
        <v>6405</v>
      </c>
    </row>
    <row r="4476" customFormat="false" ht="13.5" hidden="false" customHeight="false" outlineLevel="0" collapsed="false">
      <c r="A4476" s="401" t="s">
        <v>9883</v>
      </c>
      <c r="B4476" s="401" t="s">
        <v>9884</v>
      </c>
      <c r="C4476" s="401" t="s">
        <v>9222</v>
      </c>
      <c r="D4476" s="401" t="s">
        <v>10147</v>
      </c>
      <c r="E4476" s="402"/>
      <c r="F4476" s="401"/>
      <c r="G4476" s="401" t="n">
        <v>96708</v>
      </c>
      <c r="H4476" s="401" t="s">
        <v>10989</v>
      </c>
      <c r="I4476" s="401" t="s">
        <v>45</v>
      </c>
      <c r="J4476" s="401" t="s">
        <v>6476</v>
      </c>
      <c r="K4476" s="402" t="n">
        <v>100.78</v>
      </c>
      <c r="L4476" s="401" t="s">
        <v>6405</v>
      </c>
    </row>
    <row r="4477" customFormat="false" ht="13.5" hidden="false" customHeight="false" outlineLevel="0" collapsed="false">
      <c r="A4477" s="401" t="s">
        <v>9883</v>
      </c>
      <c r="B4477" s="401" t="s">
        <v>9884</v>
      </c>
      <c r="C4477" s="401" t="s">
        <v>9222</v>
      </c>
      <c r="D4477" s="401" t="s">
        <v>10147</v>
      </c>
      <c r="E4477" s="402"/>
      <c r="F4477" s="401"/>
      <c r="G4477" s="401" t="n">
        <v>96709</v>
      </c>
      <c r="H4477" s="401" t="s">
        <v>10990</v>
      </c>
      <c r="I4477" s="401" t="s">
        <v>45</v>
      </c>
      <c r="J4477" s="401" t="s">
        <v>6476</v>
      </c>
      <c r="K4477" s="402" t="n">
        <v>159.65</v>
      </c>
      <c r="L4477" s="401" t="s">
        <v>6405</v>
      </c>
    </row>
    <row r="4478" customFormat="false" ht="13.5" hidden="false" customHeight="false" outlineLevel="0" collapsed="false">
      <c r="A4478" s="401" t="s">
        <v>9883</v>
      </c>
      <c r="B4478" s="401" t="s">
        <v>9884</v>
      </c>
      <c r="C4478" s="401" t="s">
        <v>9222</v>
      </c>
      <c r="D4478" s="401" t="s">
        <v>10147</v>
      </c>
      <c r="E4478" s="402"/>
      <c r="F4478" s="401"/>
      <c r="G4478" s="401" t="n">
        <v>96710</v>
      </c>
      <c r="H4478" s="401" t="s">
        <v>10991</v>
      </c>
      <c r="I4478" s="401" t="s">
        <v>45</v>
      </c>
      <c r="J4478" s="401" t="s">
        <v>6476</v>
      </c>
      <c r="K4478" s="402" t="n">
        <v>7.59</v>
      </c>
      <c r="L4478" s="401" t="s">
        <v>6405</v>
      </c>
    </row>
    <row r="4479" customFormat="false" ht="13.5" hidden="false" customHeight="false" outlineLevel="0" collapsed="false">
      <c r="A4479" s="401" t="s">
        <v>9883</v>
      </c>
      <c r="B4479" s="401" t="s">
        <v>9884</v>
      </c>
      <c r="C4479" s="401" t="s">
        <v>9222</v>
      </c>
      <c r="D4479" s="401" t="s">
        <v>10147</v>
      </c>
      <c r="E4479" s="402"/>
      <c r="F4479" s="401"/>
      <c r="G4479" s="401" t="n">
        <v>96711</v>
      </c>
      <c r="H4479" s="401" t="s">
        <v>10992</v>
      </c>
      <c r="I4479" s="401" t="s">
        <v>45</v>
      </c>
      <c r="J4479" s="401" t="s">
        <v>6476</v>
      </c>
      <c r="K4479" s="402" t="n">
        <v>11.88</v>
      </c>
      <c r="L4479" s="401" t="s">
        <v>6405</v>
      </c>
    </row>
    <row r="4480" customFormat="false" ht="13.5" hidden="false" customHeight="false" outlineLevel="0" collapsed="false">
      <c r="A4480" s="401" t="s">
        <v>9883</v>
      </c>
      <c r="B4480" s="401" t="s">
        <v>9884</v>
      </c>
      <c r="C4480" s="401" t="s">
        <v>9222</v>
      </c>
      <c r="D4480" s="401" t="s">
        <v>10147</v>
      </c>
      <c r="E4480" s="402"/>
      <c r="F4480" s="401"/>
      <c r="G4480" s="401" t="n">
        <v>96712</v>
      </c>
      <c r="H4480" s="401" t="s">
        <v>10993</v>
      </c>
      <c r="I4480" s="401" t="s">
        <v>45</v>
      </c>
      <c r="J4480" s="401" t="s">
        <v>6476</v>
      </c>
      <c r="K4480" s="402" t="n">
        <v>23.45</v>
      </c>
      <c r="L4480" s="401" t="s">
        <v>6405</v>
      </c>
    </row>
    <row r="4481" customFormat="false" ht="13.5" hidden="false" customHeight="false" outlineLevel="0" collapsed="false">
      <c r="A4481" s="401" t="s">
        <v>9883</v>
      </c>
      <c r="B4481" s="401" t="s">
        <v>9884</v>
      </c>
      <c r="C4481" s="401" t="s">
        <v>9222</v>
      </c>
      <c r="D4481" s="401" t="s">
        <v>10147</v>
      </c>
      <c r="E4481" s="402"/>
      <c r="F4481" s="401"/>
      <c r="G4481" s="401" t="n">
        <v>96713</v>
      </c>
      <c r="H4481" s="401" t="s">
        <v>10994</v>
      </c>
      <c r="I4481" s="401" t="s">
        <v>45</v>
      </c>
      <c r="J4481" s="401" t="s">
        <v>6476</v>
      </c>
      <c r="K4481" s="402" t="n">
        <v>32.33</v>
      </c>
      <c r="L4481" s="401" t="s">
        <v>6405</v>
      </c>
    </row>
    <row r="4482" customFormat="false" ht="13.5" hidden="false" customHeight="false" outlineLevel="0" collapsed="false">
      <c r="A4482" s="401" t="s">
        <v>9883</v>
      </c>
      <c r="B4482" s="401" t="s">
        <v>9884</v>
      </c>
      <c r="C4482" s="401" t="s">
        <v>9222</v>
      </c>
      <c r="D4482" s="401" t="s">
        <v>10147</v>
      </c>
      <c r="E4482" s="402"/>
      <c r="F4482" s="401"/>
      <c r="G4482" s="401" t="n">
        <v>96714</v>
      </c>
      <c r="H4482" s="401" t="s">
        <v>10995</v>
      </c>
      <c r="I4482" s="401" t="s">
        <v>45</v>
      </c>
      <c r="J4482" s="401" t="s">
        <v>6476</v>
      </c>
      <c r="K4482" s="402" t="n">
        <v>54.99</v>
      </c>
      <c r="L4482" s="401" t="s">
        <v>6405</v>
      </c>
    </row>
    <row r="4483" customFormat="false" ht="13.5" hidden="false" customHeight="false" outlineLevel="0" collapsed="false">
      <c r="A4483" s="401" t="s">
        <v>9883</v>
      </c>
      <c r="B4483" s="401" t="s">
        <v>9884</v>
      </c>
      <c r="C4483" s="401" t="s">
        <v>9222</v>
      </c>
      <c r="D4483" s="401" t="s">
        <v>10147</v>
      </c>
      <c r="E4483" s="402"/>
      <c r="F4483" s="401"/>
      <c r="G4483" s="401" t="n">
        <v>96715</v>
      </c>
      <c r="H4483" s="401" t="s">
        <v>10996</v>
      </c>
      <c r="I4483" s="401" t="s">
        <v>45</v>
      </c>
      <c r="J4483" s="401" t="s">
        <v>6476</v>
      </c>
      <c r="K4483" s="402" t="n">
        <v>105.47</v>
      </c>
      <c r="L4483" s="401" t="s">
        <v>6405</v>
      </c>
    </row>
    <row r="4484" customFormat="false" ht="13.5" hidden="false" customHeight="false" outlineLevel="0" collapsed="false">
      <c r="A4484" s="401" t="s">
        <v>9883</v>
      </c>
      <c r="B4484" s="401" t="s">
        <v>9884</v>
      </c>
      <c r="C4484" s="401" t="s">
        <v>9222</v>
      </c>
      <c r="D4484" s="401" t="s">
        <v>10147</v>
      </c>
      <c r="E4484" s="402"/>
      <c r="F4484" s="401"/>
      <c r="G4484" s="401" t="n">
        <v>96716</v>
      </c>
      <c r="H4484" s="401" t="s">
        <v>10997</v>
      </c>
      <c r="I4484" s="401" t="s">
        <v>45</v>
      </c>
      <c r="J4484" s="401" t="s">
        <v>6476</v>
      </c>
      <c r="K4484" s="402" t="n">
        <v>158.89</v>
      </c>
      <c r="L4484" s="401" t="s">
        <v>6405</v>
      </c>
    </row>
    <row r="4485" customFormat="false" ht="13.5" hidden="false" customHeight="false" outlineLevel="0" collapsed="false">
      <c r="A4485" s="401" t="s">
        <v>9883</v>
      </c>
      <c r="B4485" s="401" t="s">
        <v>9884</v>
      </c>
      <c r="C4485" s="401" t="s">
        <v>9222</v>
      </c>
      <c r="D4485" s="401" t="s">
        <v>10147</v>
      </c>
      <c r="E4485" s="402"/>
      <c r="F4485" s="401"/>
      <c r="G4485" s="401" t="n">
        <v>96717</v>
      </c>
      <c r="H4485" s="401" t="s">
        <v>10998</v>
      </c>
      <c r="I4485" s="401" t="s">
        <v>45</v>
      </c>
      <c r="J4485" s="401" t="s">
        <v>6476</v>
      </c>
      <c r="K4485" s="402" t="n">
        <v>251.03</v>
      </c>
      <c r="L4485" s="401" t="s">
        <v>6405</v>
      </c>
    </row>
    <row r="4486" customFormat="false" ht="13.5" hidden="false" customHeight="false" outlineLevel="0" collapsed="false">
      <c r="A4486" s="401" t="s">
        <v>9883</v>
      </c>
      <c r="B4486" s="401" t="s">
        <v>9884</v>
      </c>
      <c r="C4486" s="401" t="s">
        <v>9222</v>
      </c>
      <c r="D4486" s="401" t="s">
        <v>10147</v>
      </c>
      <c r="E4486" s="402"/>
      <c r="F4486" s="401"/>
      <c r="G4486" s="401" t="n">
        <v>96736</v>
      </c>
      <c r="H4486" s="401" t="s">
        <v>10999</v>
      </c>
      <c r="I4486" s="401" t="s">
        <v>45</v>
      </c>
      <c r="J4486" s="401" t="s">
        <v>6476</v>
      </c>
      <c r="K4486" s="402" t="n">
        <v>5.93</v>
      </c>
      <c r="L4486" s="401" t="s">
        <v>6405</v>
      </c>
    </row>
    <row r="4487" customFormat="false" ht="13.5" hidden="false" customHeight="false" outlineLevel="0" collapsed="false">
      <c r="A4487" s="401" t="s">
        <v>9883</v>
      </c>
      <c r="B4487" s="401" t="s">
        <v>9884</v>
      </c>
      <c r="C4487" s="401" t="s">
        <v>9222</v>
      </c>
      <c r="D4487" s="401" t="s">
        <v>10147</v>
      </c>
      <c r="E4487" s="402"/>
      <c r="F4487" s="401"/>
      <c r="G4487" s="401" t="n">
        <v>96737</v>
      </c>
      <c r="H4487" s="401" t="s">
        <v>11000</v>
      </c>
      <c r="I4487" s="401" t="s">
        <v>45</v>
      </c>
      <c r="J4487" s="401" t="s">
        <v>6476</v>
      </c>
      <c r="K4487" s="402" t="n">
        <v>6.98</v>
      </c>
      <c r="L4487" s="401" t="s">
        <v>6405</v>
      </c>
    </row>
    <row r="4488" customFormat="false" ht="13.5" hidden="false" customHeight="false" outlineLevel="0" collapsed="false">
      <c r="A4488" s="401" t="s">
        <v>9883</v>
      </c>
      <c r="B4488" s="401" t="s">
        <v>9884</v>
      </c>
      <c r="C4488" s="401" t="s">
        <v>9222</v>
      </c>
      <c r="D4488" s="401" t="s">
        <v>10147</v>
      </c>
      <c r="E4488" s="402"/>
      <c r="F4488" s="401"/>
      <c r="G4488" s="401" t="n">
        <v>96738</v>
      </c>
      <c r="H4488" s="401" t="s">
        <v>11001</v>
      </c>
      <c r="I4488" s="401" t="s">
        <v>45</v>
      </c>
      <c r="J4488" s="401" t="s">
        <v>6476</v>
      </c>
      <c r="K4488" s="402" t="n">
        <v>26.1</v>
      </c>
      <c r="L4488" s="401" t="s">
        <v>6405</v>
      </c>
    </row>
    <row r="4489" customFormat="false" ht="13.5" hidden="false" customHeight="false" outlineLevel="0" collapsed="false">
      <c r="A4489" s="401" t="s">
        <v>9883</v>
      </c>
      <c r="B4489" s="401" t="s">
        <v>9884</v>
      </c>
      <c r="C4489" s="401" t="s">
        <v>9222</v>
      </c>
      <c r="D4489" s="401" t="s">
        <v>10147</v>
      </c>
      <c r="E4489" s="402"/>
      <c r="F4489" s="401"/>
      <c r="G4489" s="401" t="n">
        <v>96739</v>
      </c>
      <c r="H4489" s="401" t="s">
        <v>11002</v>
      </c>
      <c r="I4489" s="401" t="s">
        <v>45</v>
      </c>
      <c r="J4489" s="401" t="s">
        <v>6476</v>
      </c>
      <c r="K4489" s="402" t="n">
        <v>9.05</v>
      </c>
      <c r="L4489" s="401" t="s">
        <v>6405</v>
      </c>
    </row>
    <row r="4490" customFormat="false" ht="13.5" hidden="false" customHeight="false" outlineLevel="0" collapsed="false">
      <c r="A4490" s="401" t="s">
        <v>9883</v>
      </c>
      <c r="B4490" s="401" t="s">
        <v>9884</v>
      </c>
      <c r="C4490" s="401" t="s">
        <v>9222</v>
      </c>
      <c r="D4490" s="401" t="s">
        <v>10147</v>
      </c>
      <c r="E4490" s="402"/>
      <c r="F4490" s="401"/>
      <c r="G4490" s="401" t="n">
        <v>96740</v>
      </c>
      <c r="H4490" s="401" t="s">
        <v>11003</v>
      </c>
      <c r="I4490" s="401" t="s">
        <v>45</v>
      </c>
      <c r="J4490" s="401" t="s">
        <v>6476</v>
      </c>
      <c r="K4490" s="402" t="n">
        <v>40.94</v>
      </c>
      <c r="L4490" s="401" t="s">
        <v>6405</v>
      </c>
    </row>
    <row r="4491" customFormat="false" ht="13.5" hidden="false" customHeight="false" outlineLevel="0" collapsed="false">
      <c r="A4491" s="401" t="s">
        <v>9883</v>
      </c>
      <c r="B4491" s="401" t="s">
        <v>9884</v>
      </c>
      <c r="C4491" s="401" t="s">
        <v>9222</v>
      </c>
      <c r="D4491" s="401" t="s">
        <v>10147</v>
      </c>
      <c r="E4491" s="402"/>
      <c r="F4491" s="401"/>
      <c r="G4491" s="401" t="n">
        <v>96741</v>
      </c>
      <c r="H4491" s="401" t="s">
        <v>11004</v>
      </c>
      <c r="I4491" s="401" t="s">
        <v>45</v>
      </c>
      <c r="J4491" s="401" t="s">
        <v>6476</v>
      </c>
      <c r="K4491" s="402" t="n">
        <v>15.27</v>
      </c>
      <c r="L4491" s="401" t="s">
        <v>6405</v>
      </c>
    </row>
    <row r="4492" customFormat="false" ht="13.5" hidden="false" customHeight="false" outlineLevel="0" collapsed="false">
      <c r="A4492" s="401" t="s">
        <v>9883</v>
      </c>
      <c r="B4492" s="401" t="s">
        <v>9884</v>
      </c>
      <c r="C4492" s="401" t="s">
        <v>9222</v>
      </c>
      <c r="D4492" s="401" t="s">
        <v>10147</v>
      </c>
      <c r="E4492" s="402"/>
      <c r="F4492" s="401"/>
      <c r="G4492" s="401" t="n">
        <v>96742</v>
      </c>
      <c r="H4492" s="401" t="s">
        <v>11005</v>
      </c>
      <c r="I4492" s="401" t="s">
        <v>45</v>
      </c>
      <c r="J4492" s="401" t="s">
        <v>6476</v>
      </c>
      <c r="K4492" s="402" t="n">
        <v>23.14</v>
      </c>
      <c r="L4492" s="401" t="s">
        <v>6405</v>
      </c>
    </row>
    <row r="4493" customFormat="false" ht="13.5" hidden="false" customHeight="false" outlineLevel="0" collapsed="false">
      <c r="A4493" s="401" t="s">
        <v>9883</v>
      </c>
      <c r="B4493" s="401" t="s">
        <v>9884</v>
      </c>
      <c r="C4493" s="401" t="s">
        <v>9222</v>
      </c>
      <c r="D4493" s="401" t="s">
        <v>10147</v>
      </c>
      <c r="E4493" s="402"/>
      <c r="F4493" s="401"/>
      <c r="G4493" s="401" t="n">
        <v>96743</v>
      </c>
      <c r="H4493" s="401" t="s">
        <v>11006</v>
      </c>
      <c r="I4493" s="401" t="s">
        <v>45</v>
      </c>
      <c r="J4493" s="401" t="s">
        <v>6476</v>
      </c>
      <c r="K4493" s="402" t="n">
        <v>30.71</v>
      </c>
      <c r="L4493" s="401" t="s">
        <v>6405</v>
      </c>
    </row>
    <row r="4494" customFormat="false" ht="13.5" hidden="false" customHeight="false" outlineLevel="0" collapsed="false">
      <c r="A4494" s="401" t="s">
        <v>9883</v>
      </c>
      <c r="B4494" s="401" t="s">
        <v>9884</v>
      </c>
      <c r="C4494" s="401" t="s">
        <v>9222</v>
      </c>
      <c r="D4494" s="401" t="s">
        <v>10147</v>
      </c>
      <c r="E4494" s="402"/>
      <c r="F4494" s="401"/>
      <c r="G4494" s="401" t="n">
        <v>96744</v>
      </c>
      <c r="H4494" s="401" t="s">
        <v>11007</v>
      </c>
      <c r="I4494" s="401" t="s">
        <v>45</v>
      </c>
      <c r="J4494" s="401" t="s">
        <v>6476</v>
      </c>
      <c r="K4494" s="402" t="n">
        <v>66.77</v>
      </c>
      <c r="L4494" s="401" t="s">
        <v>6405</v>
      </c>
    </row>
    <row r="4495" customFormat="false" ht="13.5" hidden="false" customHeight="false" outlineLevel="0" collapsed="false">
      <c r="A4495" s="401" t="s">
        <v>9883</v>
      </c>
      <c r="B4495" s="401" t="s">
        <v>9884</v>
      </c>
      <c r="C4495" s="401" t="s">
        <v>9222</v>
      </c>
      <c r="D4495" s="401" t="s">
        <v>10147</v>
      </c>
      <c r="E4495" s="402"/>
      <c r="F4495" s="401"/>
      <c r="G4495" s="401" t="n">
        <v>96745</v>
      </c>
      <c r="H4495" s="401" t="s">
        <v>11008</v>
      </c>
      <c r="I4495" s="401" t="s">
        <v>45</v>
      </c>
      <c r="J4495" s="401" t="s">
        <v>6476</v>
      </c>
      <c r="K4495" s="402" t="n">
        <v>100</v>
      </c>
      <c r="L4495" s="401" t="s">
        <v>6405</v>
      </c>
    </row>
    <row r="4496" customFormat="false" ht="13.5" hidden="false" customHeight="false" outlineLevel="0" collapsed="false">
      <c r="A4496" s="401" t="s">
        <v>9883</v>
      </c>
      <c r="B4496" s="401" t="s">
        <v>9884</v>
      </c>
      <c r="C4496" s="401" t="s">
        <v>9222</v>
      </c>
      <c r="D4496" s="401" t="s">
        <v>10147</v>
      </c>
      <c r="E4496" s="402"/>
      <c r="F4496" s="401"/>
      <c r="G4496" s="401" t="n">
        <v>96746</v>
      </c>
      <c r="H4496" s="401" t="s">
        <v>11009</v>
      </c>
      <c r="I4496" s="401" t="s">
        <v>45</v>
      </c>
      <c r="J4496" s="401" t="s">
        <v>6476</v>
      </c>
      <c r="K4496" s="402" t="n">
        <v>159.61</v>
      </c>
      <c r="L4496" s="401" t="s">
        <v>6405</v>
      </c>
    </row>
    <row r="4497" customFormat="false" ht="13.5" hidden="false" customHeight="false" outlineLevel="0" collapsed="false">
      <c r="A4497" s="401" t="s">
        <v>9883</v>
      </c>
      <c r="B4497" s="401" t="s">
        <v>9884</v>
      </c>
      <c r="C4497" s="401" t="s">
        <v>9222</v>
      </c>
      <c r="D4497" s="401" t="s">
        <v>10147</v>
      </c>
      <c r="E4497" s="402"/>
      <c r="F4497" s="401"/>
      <c r="G4497" s="401" t="n">
        <v>96747</v>
      </c>
      <c r="H4497" s="401" t="s">
        <v>11010</v>
      </c>
      <c r="I4497" s="401" t="s">
        <v>45</v>
      </c>
      <c r="J4497" s="401" t="s">
        <v>6476</v>
      </c>
      <c r="K4497" s="402" t="n">
        <v>8.29</v>
      </c>
      <c r="L4497" s="401" t="s">
        <v>6405</v>
      </c>
    </row>
    <row r="4498" customFormat="false" ht="13.5" hidden="false" customHeight="false" outlineLevel="0" collapsed="false">
      <c r="A4498" s="401" t="s">
        <v>9883</v>
      </c>
      <c r="B4498" s="401" t="s">
        <v>9884</v>
      </c>
      <c r="C4498" s="401" t="s">
        <v>9222</v>
      </c>
      <c r="D4498" s="401" t="s">
        <v>10147</v>
      </c>
      <c r="E4498" s="402"/>
      <c r="F4498" s="401"/>
      <c r="G4498" s="401" t="n">
        <v>96748</v>
      </c>
      <c r="H4498" s="401" t="s">
        <v>11011</v>
      </c>
      <c r="I4498" s="401" t="s">
        <v>45</v>
      </c>
      <c r="J4498" s="401" t="s">
        <v>6476</v>
      </c>
      <c r="K4498" s="402" t="n">
        <v>9.6</v>
      </c>
      <c r="L4498" s="401" t="s">
        <v>6405</v>
      </c>
    </row>
    <row r="4499" customFormat="false" ht="13.5" hidden="false" customHeight="false" outlineLevel="0" collapsed="false">
      <c r="A4499" s="401" t="s">
        <v>9883</v>
      </c>
      <c r="B4499" s="401" t="s">
        <v>9884</v>
      </c>
      <c r="C4499" s="401" t="s">
        <v>9222</v>
      </c>
      <c r="D4499" s="401" t="s">
        <v>10147</v>
      </c>
      <c r="E4499" s="402"/>
      <c r="F4499" s="401"/>
      <c r="G4499" s="401" t="n">
        <v>96749</v>
      </c>
      <c r="H4499" s="401" t="s">
        <v>11012</v>
      </c>
      <c r="I4499" s="401" t="s">
        <v>45</v>
      </c>
      <c r="J4499" s="401" t="s">
        <v>6476</v>
      </c>
      <c r="K4499" s="402" t="n">
        <v>13.23</v>
      </c>
      <c r="L4499" s="401" t="s">
        <v>6405</v>
      </c>
    </row>
    <row r="4500" customFormat="false" ht="13.5" hidden="false" customHeight="false" outlineLevel="0" collapsed="false">
      <c r="A4500" s="401" t="s">
        <v>9883</v>
      </c>
      <c r="B4500" s="401" t="s">
        <v>9884</v>
      </c>
      <c r="C4500" s="401" t="s">
        <v>9222</v>
      </c>
      <c r="D4500" s="401" t="s">
        <v>10147</v>
      </c>
      <c r="E4500" s="402"/>
      <c r="F4500" s="401"/>
      <c r="G4500" s="401" t="n">
        <v>96750</v>
      </c>
      <c r="H4500" s="401" t="s">
        <v>11013</v>
      </c>
      <c r="I4500" s="401" t="s">
        <v>45</v>
      </c>
      <c r="J4500" s="401" t="s">
        <v>6476</v>
      </c>
      <c r="K4500" s="402" t="n">
        <v>18.36</v>
      </c>
      <c r="L4500" s="401" t="s">
        <v>6405</v>
      </c>
    </row>
    <row r="4501" customFormat="false" ht="13.5" hidden="false" customHeight="false" outlineLevel="0" collapsed="false">
      <c r="A4501" s="401" t="s">
        <v>9883</v>
      </c>
      <c r="B4501" s="401" t="s">
        <v>9884</v>
      </c>
      <c r="C4501" s="401" t="s">
        <v>9222</v>
      </c>
      <c r="D4501" s="401" t="s">
        <v>10147</v>
      </c>
      <c r="E4501" s="402"/>
      <c r="F4501" s="401"/>
      <c r="G4501" s="401" t="n">
        <v>96751</v>
      </c>
      <c r="H4501" s="401" t="s">
        <v>11014</v>
      </c>
      <c r="I4501" s="401" t="s">
        <v>45</v>
      </c>
      <c r="J4501" s="401" t="s">
        <v>6476</v>
      </c>
      <c r="K4501" s="402" t="n">
        <v>33.85</v>
      </c>
      <c r="L4501" s="401" t="s">
        <v>6405</v>
      </c>
    </row>
    <row r="4502" customFormat="false" ht="13.5" hidden="false" customHeight="false" outlineLevel="0" collapsed="false">
      <c r="A4502" s="401" t="s">
        <v>9883</v>
      </c>
      <c r="B4502" s="401" t="s">
        <v>9884</v>
      </c>
      <c r="C4502" s="401" t="s">
        <v>9222</v>
      </c>
      <c r="D4502" s="401" t="s">
        <v>10147</v>
      </c>
      <c r="E4502" s="402"/>
      <c r="F4502" s="401"/>
      <c r="G4502" s="401" t="n">
        <v>96752</v>
      </c>
      <c r="H4502" s="401" t="s">
        <v>11015</v>
      </c>
      <c r="I4502" s="401" t="s">
        <v>45</v>
      </c>
      <c r="J4502" s="401" t="s">
        <v>6476</v>
      </c>
      <c r="K4502" s="402" t="n">
        <v>45.09</v>
      </c>
      <c r="L4502" s="401" t="s">
        <v>6405</v>
      </c>
    </row>
    <row r="4503" customFormat="false" ht="13.5" hidden="false" customHeight="false" outlineLevel="0" collapsed="false">
      <c r="A4503" s="401" t="s">
        <v>9883</v>
      </c>
      <c r="B4503" s="401" t="s">
        <v>9884</v>
      </c>
      <c r="C4503" s="401" t="s">
        <v>9222</v>
      </c>
      <c r="D4503" s="401" t="s">
        <v>10147</v>
      </c>
      <c r="E4503" s="402"/>
      <c r="F4503" s="401"/>
      <c r="G4503" s="401" t="n">
        <v>96753</v>
      </c>
      <c r="H4503" s="401" t="s">
        <v>11016</v>
      </c>
      <c r="I4503" s="401" t="s">
        <v>45</v>
      </c>
      <c r="J4503" s="401" t="s">
        <v>6476</v>
      </c>
      <c r="K4503" s="402" t="n">
        <v>103.91</v>
      </c>
      <c r="L4503" s="401" t="s">
        <v>6405</v>
      </c>
    </row>
    <row r="4504" customFormat="false" ht="13.5" hidden="false" customHeight="false" outlineLevel="0" collapsed="false">
      <c r="A4504" s="401" t="s">
        <v>9883</v>
      </c>
      <c r="B4504" s="401" t="s">
        <v>9884</v>
      </c>
      <c r="C4504" s="401" t="s">
        <v>9222</v>
      </c>
      <c r="D4504" s="401" t="s">
        <v>10147</v>
      </c>
      <c r="E4504" s="402"/>
      <c r="F4504" s="401"/>
      <c r="G4504" s="401" t="n">
        <v>96754</v>
      </c>
      <c r="H4504" s="401" t="s">
        <v>11017</v>
      </c>
      <c r="I4504" s="401" t="s">
        <v>45</v>
      </c>
      <c r="J4504" s="401" t="s">
        <v>6476</v>
      </c>
      <c r="K4504" s="402" t="n">
        <v>148.45</v>
      </c>
      <c r="L4504" s="401" t="s">
        <v>6405</v>
      </c>
    </row>
    <row r="4505" customFormat="false" ht="13.5" hidden="false" customHeight="false" outlineLevel="0" collapsed="false">
      <c r="A4505" s="401" t="s">
        <v>9883</v>
      </c>
      <c r="B4505" s="401" t="s">
        <v>9884</v>
      </c>
      <c r="C4505" s="401" t="s">
        <v>9222</v>
      </c>
      <c r="D4505" s="401" t="s">
        <v>10147</v>
      </c>
      <c r="E4505" s="402"/>
      <c r="F4505" s="401"/>
      <c r="G4505" s="401" t="n">
        <v>96755</v>
      </c>
      <c r="H4505" s="401" t="s">
        <v>11018</v>
      </c>
      <c r="I4505" s="401" t="s">
        <v>45</v>
      </c>
      <c r="J4505" s="401" t="s">
        <v>6476</v>
      </c>
      <c r="K4505" s="402" t="n">
        <v>223.94</v>
      </c>
      <c r="L4505" s="401" t="s">
        <v>6405</v>
      </c>
    </row>
    <row r="4506" customFormat="false" ht="13.5" hidden="false" customHeight="false" outlineLevel="0" collapsed="false">
      <c r="A4506" s="401" t="s">
        <v>9883</v>
      </c>
      <c r="B4506" s="401" t="s">
        <v>9884</v>
      </c>
      <c r="C4506" s="401" t="s">
        <v>9222</v>
      </c>
      <c r="D4506" s="401" t="s">
        <v>10147</v>
      </c>
      <c r="E4506" s="402"/>
      <c r="F4506" s="401"/>
      <c r="G4506" s="401" t="n">
        <v>96756</v>
      </c>
      <c r="H4506" s="401" t="s">
        <v>11019</v>
      </c>
      <c r="I4506" s="401" t="s">
        <v>45</v>
      </c>
      <c r="J4506" s="401" t="s">
        <v>6476</v>
      </c>
      <c r="K4506" s="402" t="n">
        <v>16.02</v>
      </c>
      <c r="L4506" s="401" t="s">
        <v>6405</v>
      </c>
    </row>
    <row r="4507" customFormat="false" ht="13.5" hidden="false" customHeight="false" outlineLevel="0" collapsed="false">
      <c r="A4507" s="401" t="s">
        <v>9883</v>
      </c>
      <c r="B4507" s="401" t="s">
        <v>9884</v>
      </c>
      <c r="C4507" s="401" t="s">
        <v>9222</v>
      </c>
      <c r="D4507" s="401" t="s">
        <v>10147</v>
      </c>
      <c r="E4507" s="402"/>
      <c r="F4507" s="401"/>
      <c r="G4507" s="401" t="n">
        <v>96757</v>
      </c>
      <c r="H4507" s="401" t="s">
        <v>11020</v>
      </c>
      <c r="I4507" s="401" t="s">
        <v>45</v>
      </c>
      <c r="J4507" s="401" t="s">
        <v>6476</v>
      </c>
      <c r="K4507" s="402" t="n">
        <v>15.32</v>
      </c>
      <c r="L4507" s="401" t="s">
        <v>6405</v>
      </c>
    </row>
    <row r="4508" customFormat="false" ht="13.5" hidden="false" customHeight="false" outlineLevel="0" collapsed="false">
      <c r="A4508" s="401" t="s">
        <v>9883</v>
      </c>
      <c r="B4508" s="401" t="s">
        <v>9884</v>
      </c>
      <c r="C4508" s="401" t="s">
        <v>9222</v>
      </c>
      <c r="D4508" s="401" t="s">
        <v>10147</v>
      </c>
      <c r="E4508" s="402"/>
      <c r="F4508" s="401"/>
      <c r="G4508" s="401" t="n">
        <v>96758</v>
      </c>
      <c r="H4508" s="401" t="s">
        <v>11021</v>
      </c>
      <c r="I4508" s="401" t="s">
        <v>45</v>
      </c>
      <c r="J4508" s="401" t="s">
        <v>6476</v>
      </c>
      <c r="K4508" s="402" t="n">
        <v>17.82</v>
      </c>
      <c r="L4508" s="401" t="s">
        <v>6405</v>
      </c>
    </row>
    <row r="4509" customFormat="false" ht="13.5" hidden="false" customHeight="false" outlineLevel="0" collapsed="false">
      <c r="A4509" s="401" t="s">
        <v>9883</v>
      </c>
      <c r="B4509" s="401" t="s">
        <v>9884</v>
      </c>
      <c r="C4509" s="401" t="s">
        <v>9222</v>
      </c>
      <c r="D4509" s="401" t="s">
        <v>10147</v>
      </c>
      <c r="E4509" s="402"/>
      <c r="F4509" s="401"/>
      <c r="G4509" s="401" t="n">
        <v>96759</v>
      </c>
      <c r="H4509" s="401" t="s">
        <v>11022</v>
      </c>
      <c r="I4509" s="401" t="s">
        <v>45</v>
      </c>
      <c r="J4509" s="401" t="s">
        <v>6476</v>
      </c>
      <c r="K4509" s="402" t="n">
        <v>27.56</v>
      </c>
      <c r="L4509" s="401" t="s">
        <v>6405</v>
      </c>
    </row>
    <row r="4510" customFormat="false" ht="13.5" hidden="false" customHeight="false" outlineLevel="0" collapsed="false">
      <c r="A4510" s="401" t="s">
        <v>9883</v>
      </c>
      <c r="B4510" s="401" t="s">
        <v>9884</v>
      </c>
      <c r="C4510" s="401" t="s">
        <v>9222</v>
      </c>
      <c r="D4510" s="401" t="s">
        <v>10147</v>
      </c>
      <c r="E4510" s="402"/>
      <c r="F4510" s="401"/>
      <c r="G4510" s="401" t="n">
        <v>96760</v>
      </c>
      <c r="H4510" s="401" t="s">
        <v>11023</v>
      </c>
      <c r="I4510" s="401" t="s">
        <v>45</v>
      </c>
      <c r="J4510" s="401" t="s">
        <v>6476</v>
      </c>
      <c r="K4510" s="402" t="n">
        <v>38.77</v>
      </c>
      <c r="L4510" s="401" t="s">
        <v>6405</v>
      </c>
    </row>
    <row r="4511" customFormat="false" ht="13.5" hidden="false" customHeight="false" outlineLevel="0" collapsed="false">
      <c r="A4511" s="401" t="s">
        <v>9883</v>
      </c>
      <c r="B4511" s="401" t="s">
        <v>9884</v>
      </c>
      <c r="C4511" s="401" t="s">
        <v>9222</v>
      </c>
      <c r="D4511" s="401" t="s">
        <v>10147</v>
      </c>
      <c r="E4511" s="402"/>
      <c r="F4511" s="401"/>
      <c r="G4511" s="401" t="n">
        <v>96761</v>
      </c>
      <c r="H4511" s="401" t="s">
        <v>11024</v>
      </c>
      <c r="I4511" s="401" t="s">
        <v>45</v>
      </c>
      <c r="J4511" s="401" t="s">
        <v>6476</v>
      </c>
      <c r="K4511" s="402" t="n">
        <v>56.73</v>
      </c>
      <c r="L4511" s="401" t="s">
        <v>6405</v>
      </c>
    </row>
    <row r="4512" customFormat="false" ht="13.5" hidden="false" customHeight="false" outlineLevel="0" collapsed="false">
      <c r="A4512" s="401" t="s">
        <v>9883</v>
      </c>
      <c r="B4512" s="401" t="s">
        <v>9884</v>
      </c>
      <c r="C4512" s="401" t="s">
        <v>9222</v>
      </c>
      <c r="D4512" s="401" t="s">
        <v>10147</v>
      </c>
      <c r="E4512" s="402"/>
      <c r="F4512" s="401"/>
      <c r="G4512" s="401" t="n">
        <v>96762</v>
      </c>
      <c r="H4512" s="401" t="s">
        <v>11025</v>
      </c>
      <c r="I4512" s="401" t="s">
        <v>45</v>
      </c>
      <c r="J4512" s="401" t="s">
        <v>6476</v>
      </c>
      <c r="K4512" s="402" t="n">
        <v>111.81</v>
      </c>
      <c r="L4512" s="401" t="s">
        <v>6405</v>
      </c>
    </row>
    <row r="4513" customFormat="false" ht="13.5" hidden="false" customHeight="false" outlineLevel="0" collapsed="false">
      <c r="A4513" s="401" t="s">
        <v>9883</v>
      </c>
      <c r="B4513" s="401" t="s">
        <v>9884</v>
      </c>
      <c r="C4513" s="401" t="s">
        <v>9222</v>
      </c>
      <c r="D4513" s="401" t="s">
        <v>10147</v>
      </c>
      <c r="E4513" s="402"/>
      <c r="F4513" s="401"/>
      <c r="G4513" s="401" t="n">
        <v>96763</v>
      </c>
      <c r="H4513" s="401" t="s">
        <v>11026</v>
      </c>
      <c r="I4513" s="401" t="s">
        <v>45</v>
      </c>
      <c r="J4513" s="401" t="s">
        <v>6476</v>
      </c>
      <c r="K4513" s="402" t="n">
        <v>157.29</v>
      </c>
      <c r="L4513" s="401" t="s">
        <v>6405</v>
      </c>
    </row>
    <row r="4514" customFormat="false" ht="13.5" hidden="false" customHeight="false" outlineLevel="0" collapsed="false">
      <c r="A4514" s="401" t="s">
        <v>9883</v>
      </c>
      <c r="B4514" s="401" t="s">
        <v>9884</v>
      </c>
      <c r="C4514" s="401" t="s">
        <v>9222</v>
      </c>
      <c r="D4514" s="401" t="s">
        <v>10147</v>
      </c>
      <c r="E4514" s="402"/>
      <c r="F4514" s="401"/>
      <c r="G4514" s="401" t="n">
        <v>96764</v>
      </c>
      <c r="H4514" s="401" t="s">
        <v>11027</v>
      </c>
      <c r="I4514" s="401" t="s">
        <v>45</v>
      </c>
      <c r="J4514" s="401" t="s">
        <v>6476</v>
      </c>
      <c r="K4514" s="402" t="n">
        <v>250.94</v>
      </c>
      <c r="L4514" s="401" t="s">
        <v>6405</v>
      </c>
    </row>
    <row r="4515" customFormat="false" ht="13.5" hidden="false" customHeight="false" outlineLevel="0" collapsed="false">
      <c r="A4515" s="401" t="s">
        <v>9883</v>
      </c>
      <c r="B4515" s="401" t="s">
        <v>9884</v>
      </c>
      <c r="C4515" s="401" t="s">
        <v>9222</v>
      </c>
      <c r="D4515" s="401" t="s">
        <v>10147</v>
      </c>
      <c r="E4515" s="402"/>
      <c r="F4515" s="401"/>
      <c r="G4515" s="401" t="n">
        <v>96802</v>
      </c>
      <c r="H4515" s="401" t="s">
        <v>11028</v>
      </c>
      <c r="I4515" s="401" t="s">
        <v>45</v>
      </c>
      <c r="J4515" s="401" t="s">
        <v>6404</v>
      </c>
      <c r="K4515" s="402" t="n">
        <v>226.26</v>
      </c>
      <c r="L4515" s="401" t="s">
        <v>6405</v>
      </c>
    </row>
    <row r="4516" customFormat="false" ht="13.5" hidden="false" customHeight="false" outlineLevel="0" collapsed="false">
      <c r="A4516" s="401" t="s">
        <v>9883</v>
      </c>
      <c r="B4516" s="401" t="s">
        <v>9884</v>
      </c>
      <c r="C4516" s="401" t="s">
        <v>9222</v>
      </c>
      <c r="D4516" s="401" t="s">
        <v>10147</v>
      </c>
      <c r="E4516" s="402"/>
      <c r="F4516" s="401"/>
      <c r="G4516" s="401" t="n">
        <v>96803</v>
      </c>
      <c r="H4516" s="401" t="s">
        <v>11029</v>
      </c>
      <c r="I4516" s="401" t="s">
        <v>45</v>
      </c>
      <c r="J4516" s="401" t="s">
        <v>6404</v>
      </c>
      <c r="K4516" s="402" t="n">
        <v>116.86</v>
      </c>
      <c r="L4516" s="401" t="s">
        <v>6405</v>
      </c>
    </row>
    <row r="4517" customFormat="false" ht="13.5" hidden="false" customHeight="false" outlineLevel="0" collapsed="false">
      <c r="A4517" s="401" t="s">
        <v>9883</v>
      </c>
      <c r="B4517" s="401" t="s">
        <v>9884</v>
      </c>
      <c r="C4517" s="401" t="s">
        <v>9222</v>
      </c>
      <c r="D4517" s="401" t="s">
        <v>10147</v>
      </c>
      <c r="E4517" s="402"/>
      <c r="F4517" s="401"/>
      <c r="G4517" s="401" t="n">
        <v>96804</v>
      </c>
      <c r="H4517" s="401" t="s">
        <v>11030</v>
      </c>
      <c r="I4517" s="401" t="s">
        <v>45</v>
      </c>
      <c r="J4517" s="401" t="s">
        <v>6404</v>
      </c>
      <c r="K4517" s="402" t="n">
        <v>211.01</v>
      </c>
      <c r="L4517" s="401" t="s">
        <v>6405</v>
      </c>
    </row>
    <row r="4518" customFormat="false" ht="13.5" hidden="false" customHeight="false" outlineLevel="0" collapsed="false">
      <c r="A4518" s="401" t="s">
        <v>9883</v>
      </c>
      <c r="B4518" s="401" t="s">
        <v>9884</v>
      </c>
      <c r="C4518" s="401" t="s">
        <v>9222</v>
      </c>
      <c r="D4518" s="401" t="s">
        <v>10147</v>
      </c>
      <c r="E4518" s="402"/>
      <c r="F4518" s="401"/>
      <c r="G4518" s="401" t="n">
        <v>96805</v>
      </c>
      <c r="H4518" s="401" t="s">
        <v>11031</v>
      </c>
      <c r="I4518" s="401" t="s">
        <v>45</v>
      </c>
      <c r="J4518" s="401" t="s">
        <v>6404</v>
      </c>
      <c r="K4518" s="402" t="n">
        <v>234.93</v>
      </c>
      <c r="L4518" s="401" t="s">
        <v>6405</v>
      </c>
    </row>
    <row r="4519" customFormat="false" ht="13.5" hidden="false" customHeight="false" outlineLevel="0" collapsed="false">
      <c r="A4519" s="401" t="s">
        <v>9883</v>
      </c>
      <c r="B4519" s="401" t="s">
        <v>9884</v>
      </c>
      <c r="C4519" s="401" t="s">
        <v>9222</v>
      </c>
      <c r="D4519" s="401" t="s">
        <v>10147</v>
      </c>
      <c r="E4519" s="402"/>
      <c r="F4519" s="401"/>
      <c r="G4519" s="401" t="n">
        <v>96806</v>
      </c>
      <c r="H4519" s="401" t="s">
        <v>11032</v>
      </c>
      <c r="I4519" s="401" t="s">
        <v>45</v>
      </c>
      <c r="J4519" s="401" t="s">
        <v>6404</v>
      </c>
      <c r="K4519" s="402" t="n">
        <v>115.43</v>
      </c>
      <c r="L4519" s="401" t="s">
        <v>6405</v>
      </c>
    </row>
    <row r="4520" customFormat="false" ht="13.5" hidden="false" customHeight="false" outlineLevel="0" collapsed="false">
      <c r="A4520" s="401" t="s">
        <v>9883</v>
      </c>
      <c r="B4520" s="401" t="s">
        <v>9884</v>
      </c>
      <c r="C4520" s="401" t="s">
        <v>9222</v>
      </c>
      <c r="D4520" s="401" t="s">
        <v>10147</v>
      </c>
      <c r="E4520" s="402"/>
      <c r="F4520" s="401"/>
      <c r="G4520" s="401" t="n">
        <v>96807</v>
      </c>
      <c r="H4520" s="401" t="s">
        <v>11033</v>
      </c>
      <c r="I4520" s="401" t="s">
        <v>45</v>
      </c>
      <c r="J4520" s="401" t="s">
        <v>6404</v>
      </c>
      <c r="K4520" s="402" t="n">
        <v>193.64</v>
      </c>
      <c r="L4520" s="401" t="s">
        <v>6405</v>
      </c>
    </row>
    <row r="4521" customFormat="false" ht="13.5" hidden="false" customHeight="false" outlineLevel="0" collapsed="false">
      <c r="A4521" s="401" t="s">
        <v>9883</v>
      </c>
      <c r="B4521" s="401" t="s">
        <v>9884</v>
      </c>
      <c r="C4521" s="401" t="s">
        <v>9222</v>
      </c>
      <c r="D4521" s="401" t="s">
        <v>10147</v>
      </c>
      <c r="E4521" s="402"/>
      <c r="F4521" s="401"/>
      <c r="G4521" s="401" t="n">
        <v>96808</v>
      </c>
      <c r="H4521" s="401" t="s">
        <v>11034</v>
      </c>
      <c r="I4521" s="401" t="s">
        <v>45</v>
      </c>
      <c r="J4521" s="401" t="s">
        <v>6404</v>
      </c>
      <c r="K4521" s="402" t="n">
        <v>11.37</v>
      </c>
      <c r="L4521" s="401" t="s">
        <v>6405</v>
      </c>
    </row>
    <row r="4522" customFormat="false" ht="13.5" hidden="false" customHeight="false" outlineLevel="0" collapsed="false">
      <c r="A4522" s="401" t="s">
        <v>9883</v>
      </c>
      <c r="B4522" s="401" t="s">
        <v>9884</v>
      </c>
      <c r="C4522" s="401" t="s">
        <v>9222</v>
      </c>
      <c r="D4522" s="401" t="s">
        <v>10147</v>
      </c>
      <c r="E4522" s="402"/>
      <c r="F4522" s="401"/>
      <c r="G4522" s="401" t="n">
        <v>96809</v>
      </c>
      <c r="H4522" s="401" t="s">
        <v>11035</v>
      </c>
      <c r="I4522" s="401" t="s">
        <v>45</v>
      </c>
      <c r="J4522" s="401" t="s">
        <v>6404</v>
      </c>
      <c r="K4522" s="402" t="n">
        <v>12.89</v>
      </c>
      <c r="L4522" s="401" t="s">
        <v>6405</v>
      </c>
    </row>
    <row r="4523" customFormat="false" ht="13.5" hidden="false" customHeight="false" outlineLevel="0" collapsed="false">
      <c r="A4523" s="401" t="s">
        <v>9883</v>
      </c>
      <c r="B4523" s="401" t="s">
        <v>9884</v>
      </c>
      <c r="C4523" s="401" t="s">
        <v>9222</v>
      </c>
      <c r="D4523" s="401" t="s">
        <v>10147</v>
      </c>
      <c r="E4523" s="402"/>
      <c r="F4523" s="401"/>
      <c r="G4523" s="401" t="n">
        <v>96810</v>
      </c>
      <c r="H4523" s="401" t="s">
        <v>11036</v>
      </c>
      <c r="I4523" s="401" t="s">
        <v>45</v>
      </c>
      <c r="J4523" s="401" t="s">
        <v>6404</v>
      </c>
      <c r="K4523" s="402" t="n">
        <v>13.91</v>
      </c>
      <c r="L4523" s="401" t="s">
        <v>6405</v>
      </c>
    </row>
    <row r="4524" customFormat="false" ht="13.5" hidden="false" customHeight="false" outlineLevel="0" collapsed="false">
      <c r="A4524" s="401" t="s">
        <v>9883</v>
      </c>
      <c r="B4524" s="401" t="s">
        <v>9884</v>
      </c>
      <c r="C4524" s="401" t="s">
        <v>9222</v>
      </c>
      <c r="D4524" s="401" t="s">
        <v>10147</v>
      </c>
      <c r="E4524" s="402"/>
      <c r="F4524" s="401"/>
      <c r="G4524" s="401" t="n">
        <v>96811</v>
      </c>
      <c r="H4524" s="401" t="s">
        <v>11037</v>
      </c>
      <c r="I4524" s="401" t="s">
        <v>45</v>
      </c>
      <c r="J4524" s="401" t="s">
        <v>6404</v>
      </c>
      <c r="K4524" s="402" t="n">
        <v>15.05</v>
      </c>
      <c r="L4524" s="401" t="s">
        <v>6405</v>
      </c>
    </row>
    <row r="4525" customFormat="false" ht="13.5" hidden="false" customHeight="false" outlineLevel="0" collapsed="false">
      <c r="A4525" s="401" t="s">
        <v>9883</v>
      </c>
      <c r="B4525" s="401" t="s">
        <v>9884</v>
      </c>
      <c r="C4525" s="401" t="s">
        <v>9222</v>
      </c>
      <c r="D4525" s="401" t="s">
        <v>10147</v>
      </c>
      <c r="E4525" s="402"/>
      <c r="F4525" s="401"/>
      <c r="G4525" s="401" t="n">
        <v>96812</v>
      </c>
      <c r="H4525" s="401" t="s">
        <v>11038</v>
      </c>
      <c r="I4525" s="401" t="s">
        <v>45</v>
      </c>
      <c r="J4525" s="401" t="s">
        <v>6404</v>
      </c>
      <c r="K4525" s="402" t="n">
        <v>14.51</v>
      </c>
      <c r="L4525" s="401" t="s">
        <v>6405</v>
      </c>
    </row>
    <row r="4526" customFormat="false" ht="13.5" hidden="false" customHeight="false" outlineLevel="0" collapsed="false">
      <c r="A4526" s="401" t="s">
        <v>9883</v>
      </c>
      <c r="B4526" s="401" t="s">
        <v>9884</v>
      </c>
      <c r="C4526" s="401" t="s">
        <v>9222</v>
      </c>
      <c r="D4526" s="401" t="s">
        <v>10147</v>
      </c>
      <c r="E4526" s="402"/>
      <c r="F4526" s="401"/>
      <c r="G4526" s="401" t="n">
        <v>96813</v>
      </c>
      <c r="H4526" s="401" t="s">
        <v>11039</v>
      </c>
      <c r="I4526" s="401" t="s">
        <v>45</v>
      </c>
      <c r="J4526" s="401" t="s">
        <v>6404</v>
      </c>
      <c r="K4526" s="402" t="n">
        <v>16.54</v>
      </c>
      <c r="L4526" s="401" t="s">
        <v>6405</v>
      </c>
    </row>
    <row r="4527" customFormat="false" ht="13.5" hidden="false" customHeight="false" outlineLevel="0" collapsed="false">
      <c r="A4527" s="401" t="s">
        <v>9883</v>
      </c>
      <c r="B4527" s="401" t="s">
        <v>9884</v>
      </c>
      <c r="C4527" s="401" t="s">
        <v>9222</v>
      </c>
      <c r="D4527" s="401" t="s">
        <v>10147</v>
      </c>
      <c r="E4527" s="402"/>
      <c r="F4527" s="401"/>
      <c r="G4527" s="401" t="n">
        <v>96814</v>
      </c>
      <c r="H4527" s="401" t="s">
        <v>11040</v>
      </c>
      <c r="I4527" s="401" t="s">
        <v>45</v>
      </c>
      <c r="J4527" s="401" t="s">
        <v>6404</v>
      </c>
      <c r="K4527" s="402" t="n">
        <v>14.17</v>
      </c>
      <c r="L4527" s="401" t="s">
        <v>6405</v>
      </c>
    </row>
    <row r="4528" customFormat="false" ht="13.5" hidden="false" customHeight="false" outlineLevel="0" collapsed="false">
      <c r="A4528" s="401" t="s">
        <v>9883</v>
      </c>
      <c r="B4528" s="401" t="s">
        <v>9884</v>
      </c>
      <c r="C4528" s="401" t="s">
        <v>9222</v>
      </c>
      <c r="D4528" s="401" t="s">
        <v>10147</v>
      </c>
      <c r="E4528" s="402"/>
      <c r="F4528" s="401"/>
      <c r="G4528" s="401" t="n">
        <v>96815</v>
      </c>
      <c r="H4528" s="401" t="s">
        <v>11041</v>
      </c>
      <c r="I4528" s="401" t="s">
        <v>45</v>
      </c>
      <c r="J4528" s="401" t="s">
        <v>6404</v>
      </c>
      <c r="K4528" s="402" t="n">
        <v>23.32</v>
      </c>
      <c r="L4528" s="401" t="s">
        <v>6405</v>
      </c>
    </row>
    <row r="4529" customFormat="false" ht="13.5" hidden="false" customHeight="false" outlineLevel="0" collapsed="false">
      <c r="A4529" s="401" t="s">
        <v>9883</v>
      </c>
      <c r="B4529" s="401" t="s">
        <v>9884</v>
      </c>
      <c r="C4529" s="401" t="s">
        <v>9222</v>
      </c>
      <c r="D4529" s="401" t="s">
        <v>10147</v>
      </c>
      <c r="E4529" s="402"/>
      <c r="F4529" s="401"/>
      <c r="G4529" s="401" t="n">
        <v>96816</v>
      </c>
      <c r="H4529" s="401" t="s">
        <v>11042</v>
      </c>
      <c r="I4529" s="401" t="s">
        <v>45</v>
      </c>
      <c r="J4529" s="401" t="s">
        <v>6404</v>
      </c>
      <c r="K4529" s="402" t="n">
        <v>19.45</v>
      </c>
      <c r="L4529" s="401" t="s">
        <v>6405</v>
      </c>
    </row>
    <row r="4530" customFormat="false" ht="13.5" hidden="false" customHeight="false" outlineLevel="0" collapsed="false">
      <c r="A4530" s="401" t="s">
        <v>9883</v>
      </c>
      <c r="B4530" s="401" t="s">
        <v>9884</v>
      </c>
      <c r="C4530" s="401" t="s">
        <v>9222</v>
      </c>
      <c r="D4530" s="401" t="s">
        <v>10147</v>
      </c>
      <c r="E4530" s="402"/>
      <c r="F4530" s="401"/>
      <c r="G4530" s="401" t="n">
        <v>96817</v>
      </c>
      <c r="H4530" s="401" t="s">
        <v>11043</v>
      </c>
      <c r="I4530" s="401" t="s">
        <v>45</v>
      </c>
      <c r="J4530" s="401" t="s">
        <v>6404</v>
      </c>
      <c r="K4530" s="402" t="n">
        <v>21.91</v>
      </c>
      <c r="L4530" s="401" t="s">
        <v>6405</v>
      </c>
    </row>
    <row r="4531" customFormat="false" ht="13.5" hidden="false" customHeight="false" outlineLevel="0" collapsed="false">
      <c r="A4531" s="401" t="s">
        <v>9883</v>
      </c>
      <c r="B4531" s="401" t="s">
        <v>9884</v>
      </c>
      <c r="C4531" s="401" t="s">
        <v>9222</v>
      </c>
      <c r="D4531" s="401" t="s">
        <v>10147</v>
      </c>
      <c r="E4531" s="402"/>
      <c r="F4531" s="401"/>
      <c r="G4531" s="401" t="n">
        <v>96818</v>
      </c>
      <c r="H4531" s="401" t="s">
        <v>11044</v>
      </c>
      <c r="I4531" s="401" t="s">
        <v>45</v>
      </c>
      <c r="J4531" s="401" t="s">
        <v>6404</v>
      </c>
      <c r="K4531" s="402" t="n">
        <v>20.51</v>
      </c>
      <c r="L4531" s="401" t="s">
        <v>6405</v>
      </c>
    </row>
    <row r="4532" customFormat="false" ht="13.5" hidden="false" customHeight="false" outlineLevel="0" collapsed="false">
      <c r="A4532" s="401" t="s">
        <v>9883</v>
      </c>
      <c r="B4532" s="401" t="s">
        <v>9884</v>
      </c>
      <c r="C4532" s="401" t="s">
        <v>9222</v>
      </c>
      <c r="D4532" s="401" t="s">
        <v>10147</v>
      </c>
      <c r="E4532" s="402"/>
      <c r="F4532" s="401"/>
      <c r="G4532" s="401" t="n">
        <v>96819</v>
      </c>
      <c r="H4532" s="401" t="s">
        <v>11045</v>
      </c>
      <c r="I4532" s="401" t="s">
        <v>45</v>
      </c>
      <c r="J4532" s="401" t="s">
        <v>6404</v>
      </c>
      <c r="K4532" s="402" t="n">
        <v>20.51</v>
      </c>
      <c r="L4532" s="401" t="s">
        <v>6405</v>
      </c>
    </row>
    <row r="4533" customFormat="false" ht="13.5" hidden="false" customHeight="false" outlineLevel="0" collapsed="false">
      <c r="A4533" s="401" t="s">
        <v>9883</v>
      </c>
      <c r="B4533" s="401" t="s">
        <v>9884</v>
      </c>
      <c r="C4533" s="401" t="s">
        <v>9222</v>
      </c>
      <c r="D4533" s="401" t="s">
        <v>10147</v>
      </c>
      <c r="E4533" s="402"/>
      <c r="F4533" s="401"/>
      <c r="G4533" s="401" t="n">
        <v>96820</v>
      </c>
      <c r="H4533" s="401" t="s">
        <v>11046</v>
      </c>
      <c r="I4533" s="401" t="s">
        <v>45</v>
      </c>
      <c r="J4533" s="401" t="s">
        <v>6404</v>
      </c>
      <c r="K4533" s="402" t="n">
        <v>36.44</v>
      </c>
      <c r="L4533" s="401" t="s">
        <v>6405</v>
      </c>
    </row>
    <row r="4534" customFormat="false" ht="13.5" hidden="false" customHeight="false" outlineLevel="0" collapsed="false">
      <c r="A4534" s="401" t="s">
        <v>9883</v>
      </c>
      <c r="B4534" s="401" t="s">
        <v>9884</v>
      </c>
      <c r="C4534" s="401" t="s">
        <v>9222</v>
      </c>
      <c r="D4534" s="401" t="s">
        <v>10147</v>
      </c>
      <c r="E4534" s="402"/>
      <c r="F4534" s="401"/>
      <c r="G4534" s="401" t="n">
        <v>96821</v>
      </c>
      <c r="H4534" s="401" t="s">
        <v>11047</v>
      </c>
      <c r="I4534" s="401" t="s">
        <v>45</v>
      </c>
      <c r="J4534" s="401" t="s">
        <v>6404</v>
      </c>
      <c r="K4534" s="402" t="n">
        <v>31.31</v>
      </c>
      <c r="L4534" s="401" t="s">
        <v>6405</v>
      </c>
    </row>
    <row r="4535" customFormat="false" ht="13.5" hidden="false" customHeight="false" outlineLevel="0" collapsed="false">
      <c r="A4535" s="401" t="s">
        <v>9883</v>
      </c>
      <c r="B4535" s="401" t="s">
        <v>9884</v>
      </c>
      <c r="C4535" s="401" t="s">
        <v>9222</v>
      </c>
      <c r="D4535" s="401" t="s">
        <v>10147</v>
      </c>
      <c r="E4535" s="402"/>
      <c r="F4535" s="401"/>
      <c r="G4535" s="401" t="n">
        <v>96822</v>
      </c>
      <c r="H4535" s="401" t="s">
        <v>11048</v>
      </c>
      <c r="I4535" s="401" t="s">
        <v>45</v>
      </c>
      <c r="J4535" s="401" t="s">
        <v>6404</v>
      </c>
      <c r="K4535" s="402" t="n">
        <v>31.7</v>
      </c>
      <c r="L4535" s="401" t="s">
        <v>6405</v>
      </c>
    </row>
    <row r="4536" customFormat="false" ht="13.5" hidden="false" customHeight="false" outlineLevel="0" collapsed="false">
      <c r="A4536" s="401" t="s">
        <v>9883</v>
      </c>
      <c r="B4536" s="401" t="s">
        <v>9884</v>
      </c>
      <c r="C4536" s="401" t="s">
        <v>9222</v>
      </c>
      <c r="D4536" s="401" t="s">
        <v>10147</v>
      </c>
      <c r="E4536" s="402"/>
      <c r="F4536" s="401"/>
      <c r="G4536" s="401" t="n">
        <v>96823</v>
      </c>
      <c r="H4536" s="401" t="s">
        <v>11049</v>
      </c>
      <c r="I4536" s="401" t="s">
        <v>45</v>
      </c>
      <c r="J4536" s="401" t="s">
        <v>6404</v>
      </c>
      <c r="K4536" s="402" t="n">
        <v>13.12</v>
      </c>
      <c r="L4536" s="401" t="s">
        <v>6405</v>
      </c>
    </row>
    <row r="4537" customFormat="false" ht="13.5" hidden="false" customHeight="false" outlineLevel="0" collapsed="false">
      <c r="A4537" s="401" t="s">
        <v>9883</v>
      </c>
      <c r="B4537" s="401" t="s">
        <v>9884</v>
      </c>
      <c r="C4537" s="401" t="s">
        <v>9222</v>
      </c>
      <c r="D4537" s="401" t="s">
        <v>10147</v>
      </c>
      <c r="E4537" s="402"/>
      <c r="F4537" s="401"/>
      <c r="G4537" s="401" t="n">
        <v>96824</v>
      </c>
      <c r="H4537" s="401" t="s">
        <v>11050</v>
      </c>
      <c r="I4537" s="401" t="s">
        <v>45</v>
      </c>
      <c r="J4537" s="401" t="s">
        <v>6404</v>
      </c>
      <c r="K4537" s="402" t="n">
        <v>14.7</v>
      </c>
      <c r="L4537" s="401" t="s">
        <v>6405</v>
      </c>
    </row>
    <row r="4538" customFormat="false" ht="13.5" hidden="false" customHeight="false" outlineLevel="0" collapsed="false">
      <c r="A4538" s="401" t="s">
        <v>9883</v>
      </c>
      <c r="B4538" s="401" t="s">
        <v>9884</v>
      </c>
      <c r="C4538" s="401" t="s">
        <v>9222</v>
      </c>
      <c r="D4538" s="401" t="s">
        <v>10147</v>
      </c>
      <c r="E4538" s="402"/>
      <c r="F4538" s="401"/>
      <c r="G4538" s="401" t="n">
        <v>96825</v>
      </c>
      <c r="H4538" s="401" t="s">
        <v>11051</v>
      </c>
      <c r="I4538" s="401" t="s">
        <v>45</v>
      </c>
      <c r="J4538" s="401" t="s">
        <v>6404</v>
      </c>
      <c r="K4538" s="402" t="n">
        <v>19.63</v>
      </c>
      <c r="L4538" s="401" t="s">
        <v>6405</v>
      </c>
    </row>
    <row r="4539" customFormat="false" ht="13.5" hidden="false" customHeight="false" outlineLevel="0" collapsed="false">
      <c r="A4539" s="401" t="s">
        <v>9883</v>
      </c>
      <c r="B4539" s="401" t="s">
        <v>9884</v>
      </c>
      <c r="C4539" s="401" t="s">
        <v>9222</v>
      </c>
      <c r="D4539" s="401" t="s">
        <v>10147</v>
      </c>
      <c r="E4539" s="402"/>
      <c r="F4539" s="401"/>
      <c r="G4539" s="401" t="n">
        <v>96826</v>
      </c>
      <c r="H4539" s="401" t="s">
        <v>11052</v>
      </c>
      <c r="I4539" s="401" t="s">
        <v>45</v>
      </c>
      <c r="J4539" s="401" t="s">
        <v>6404</v>
      </c>
      <c r="K4539" s="402" t="n">
        <v>18.03</v>
      </c>
      <c r="L4539" s="401" t="s">
        <v>6405</v>
      </c>
    </row>
    <row r="4540" customFormat="false" ht="13.5" hidden="false" customHeight="false" outlineLevel="0" collapsed="false">
      <c r="A4540" s="401" t="s">
        <v>9883</v>
      </c>
      <c r="B4540" s="401" t="s">
        <v>9884</v>
      </c>
      <c r="C4540" s="401" t="s">
        <v>9222</v>
      </c>
      <c r="D4540" s="401" t="s">
        <v>10147</v>
      </c>
      <c r="E4540" s="402"/>
      <c r="F4540" s="401"/>
      <c r="G4540" s="401" t="n">
        <v>96827</v>
      </c>
      <c r="H4540" s="401" t="s">
        <v>11053</v>
      </c>
      <c r="I4540" s="401" t="s">
        <v>45</v>
      </c>
      <c r="J4540" s="401" t="s">
        <v>6404</v>
      </c>
      <c r="K4540" s="402" t="n">
        <v>18.67</v>
      </c>
      <c r="L4540" s="401" t="s">
        <v>6405</v>
      </c>
    </row>
    <row r="4541" customFormat="false" ht="13.5" hidden="false" customHeight="false" outlineLevel="0" collapsed="false">
      <c r="A4541" s="401" t="s">
        <v>9883</v>
      </c>
      <c r="B4541" s="401" t="s">
        <v>9884</v>
      </c>
      <c r="C4541" s="401" t="s">
        <v>9222</v>
      </c>
      <c r="D4541" s="401" t="s">
        <v>10147</v>
      </c>
      <c r="E4541" s="402"/>
      <c r="F4541" s="401"/>
      <c r="G4541" s="401" t="n">
        <v>96828</v>
      </c>
      <c r="H4541" s="401" t="s">
        <v>11054</v>
      </c>
      <c r="I4541" s="401" t="s">
        <v>45</v>
      </c>
      <c r="J4541" s="401" t="s">
        <v>6404</v>
      </c>
      <c r="K4541" s="402" t="n">
        <v>23.2</v>
      </c>
      <c r="L4541" s="401" t="s">
        <v>6405</v>
      </c>
    </row>
    <row r="4542" customFormat="false" ht="13.5" hidden="false" customHeight="false" outlineLevel="0" collapsed="false">
      <c r="A4542" s="401" t="s">
        <v>9883</v>
      </c>
      <c r="B4542" s="401" t="s">
        <v>9884</v>
      </c>
      <c r="C4542" s="401" t="s">
        <v>9222</v>
      </c>
      <c r="D4542" s="401" t="s">
        <v>10147</v>
      </c>
      <c r="E4542" s="402"/>
      <c r="F4542" s="401"/>
      <c r="G4542" s="401" t="n">
        <v>96829</v>
      </c>
      <c r="H4542" s="401" t="s">
        <v>11055</v>
      </c>
      <c r="I4542" s="401" t="s">
        <v>45</v>
      </c>
      <c r="J4542" s="401" t="s">
        <v>6404</v>
      </c>
      <c r="K4542" s="402" t="n">
        <v>18</v>
      </c>
      <c r="L4542" s="401" t="s">
        <v>6405</v>
      </c>
    </row>
    <row r="4543" customFormat="false" ht="13.5" hidden="false" customHeight="false" outlineLevel="0" collapsed="false">
      <c r="A4543" s="401" t="s">
        <v>9883</v>
      </c>
      <c r="B4543" s="401" t="s">
        <v>9884</v>
      </c>
      <c r="C4543" s="401" t="s">
        <v>9222</v>
      </c>
      <c r="D4543" s="401" t="s">
        <v>10147</v>
      </c>
      <c r="E4543" s="402"/>
      <c r="F4543" s="401"/>
      <c r="G4543" s="401" t="n">
        <v>96830</v>
      </c>
      <c r="H4543" s="401" t="s">
        <v>11056</v>
      </c>
      <c r="I4543" s="401" t="s">
        <v>45</v>
      </c>
      <c r="J4543" s="401" t="s">
        <v>6404</v>
      </c>
      <c r="K4543" s="402" t="n">
        <v>25.92</v>
      </c>
      <c r="L4543" s="401" t="s">
        <v>6405</v>
      </c>
    </row>
    <row r="4544" customFormat="false" ht="13.5" hidden="false" customHeight="false" outlineLevel="0" collapsed="false">
      <c r="A4544" s="401" t="s">
        <v>9883</v>
      </c>
      <c r="B4544" s="401" t="s">
        <v>9884</v>
      </c>
      <c r="C4544" s="401" t="s">
        <v>9222</v>
      </c>
      <c r="D4544" s="401" t="s">
        <v>10147</v>
      </c>
      <c r="E4544" s="402"/>
      <c r="F4544" s="401"/>
      <c r="G4544" s="401" t="n">
        <v>96831</v>
      </c>
      <c r="H4544" s="401" t="s">
        <v>11057</v>
      </c>
      <c r="I4544" s="401" t="s">
        <v>45</v>
      </c>
      <c r="J4544" s="401" t="s">
        <v>6404</v>
      </c>
      <c r="K4544" s="402" t="n">
        <v>21.35</v>
      </c>
      <c r="L4544" s="401" t="s">
        <v>6405</v>
      </c>
    </row>
    <row r="4545" customFormat="false" ht="13.5" hidden="false" customHeight="false" outlineLevel="0" collapsed="false">
      <c r="A4545" s="401" t="s">
        <v>9883</v>
      </c>
      <c r="B4545" s="401" t="s">
        <v>9884</v>
      </c>
      <c r="C4545" s="401" t="s">
        <v>9222</v>
      </c>
      <c r="D4545" s="401" t="s">
        <v>10147</v>
      </c>
      <c r="E4545" s="402"/>
      <c r="F4545" s="401"/>
      <c r="G4545" s="401" t="n">
        <v>96832</v>
      </c>
      <c r="H4545" s="401" t="s">
        <v>11058</v>
      </c>
      <c r="I4545" s="401" t="s">
        <v>45</v>
      </c>
      <c r="J4545" s="401" t="s">
        <v>6404</v>
      </c>
      <c r="K4545" s="402" t="n">
        <v>24.5</v>
      </c>
      <c r="L4545" s="401" t="s">
        <v>6405</v>
      </c>
    </row>
    <row r="4546" customFormat="false" ht="13.5" hidden="false" customHeight="false" outlineLevel="0" collapsed="false">
      <c r="A4546" s="401" t="s">
        <v>9883</v>
      </c>
      <c r="B4546" s="401" t="s">
        <v>9884</v>
      </c>
      <c r="C4546" s="401" t="s">
        <v>9222</v>
      </c>
      <c r="D4546" s="401" t="s">
        <v>10147</v>
      </c>
      <c r="E4546" s="402"/>
      <c r="F4546" s="401"/>
      <c r="G4546" s="401" t="n">
        <v>96833</v>
      </c>
      <c r="H4546" s="401" t="s">
        <v>11059</v>
      </c>
      <c r="I4546" s="401" t="s">
        <v>45</v>
      </c>
      <c r="J4546" s="401" t="s">
        <v>6404</v>
      </c>
      <c r="K4546" s="402" t="n">
        <v>23.01</v>
      </c>
      <c r="L4546" s="401" t="s">
        <v>6405</v>
      </c>
    </row>
    <row r="4547" customFormat="false" ht="13.5" hidden="false" customHeight="false" outlineLevel="0" collapsed="false">
      <c r="A4547" s="401" t="s">
        <v>9883</v>
      </c>
      <c r="B4547" s="401" t="s">
        <v>9884</v>
      </c>
      <c r="C4547" s="401" t="s">
        <v>9222</v>
      </c>
      <c r="D4547" s="401" t="s">
        <v>10147</v>
      </c>
      <c r="E4547" s="402"/>
      <c r="F4547" s="401"/>
      <c r="G4547" s="401" t="n">
        <v>96834</v>
      </c>
      <c r="H4547" s="401" t="s">
        <v>11060</v>
      </c>
      <c r="I4547" s="401" t="s">
        <v>45</v>
      </c>
      <c r="J4547" s="401" t="s">
        <v>6404</v>
      </c>
      <c r="K4547" s="402" t="n">
        <v>37.53</v>
      </c>
      <c r="L4547" s="401" t="s">
        <v>6405</v>
      </c>
    </row>
    <row r="4548" customFormat="false" ht="13.5" hidden="false" customHeight="false" outlineLevel="0" collapsed="false">
      <c r="A4548" s="401" t="s">
        <v>9883</v>
      </c>
      <c r="B4548" s="401" t="s">
        <v>9884</v>
      </c>
      <c r="C4548" s="401" t="s">
        <v>9222</v>
      </c>
      <c r="D4548" s="401" t="s">
        <v>10147</v>
      </c>
      <c r="E4548" s="402"/>
      <c r="F4548" s="401"/>
      <c r="G4548" s="401" t="n">
        <v>96835</v>
      </c>
      <c r="H4548" s="401" t="s">
        <v>11061</v>
      </c>
      <c r="I4548" s="401" t="s">
        <v>45</v>
      </c>
      <c r="J4548" s="401" t="s">
        <v>6404</v>
      </c>
      <c r="K4548" s="402" t="n">
        <v>32.64</v>
      </c>
      <c r="L4548" s="401" t="s">
        <v>6405</v>
      </c>
    </row>
    <row r="4549" customFormat="false" ht="13.5" hidden="false" customHeight="false" outlineLevel="0" collapsed="false">
      <c r="A4549" s="401" t="s">
        <v>9883</v>
      </c>
      <c r="B4549" s="401" t="s">
        <v>9884</v>
      </c>
      <c r="C4549" s="401" t="s">
        <v>9222</v>
      </c>
      <c r="D4549" s="401" t="s">
        <v>10147</v>
      </c>
      <c r="E4549" s="402"/>
      <c r="F4549" s="401"/>
      <c r="G4549" s="401" t="n">
        <v>96836</v>
      </c>
      <c r="H4549" s="401" t="s">
        <v>11062</v>
      </c>
      <c r="I4549" s="401" t="s">
        <v>45</v>
      </c>
      <c r="J4549" s="401" t="s">
        <v>6404</v>
      </c>
      <c r="K4549" s="402" t="n">
        <v>34.67</v>
      </c>
      <c r="L4549" s="401" t="s">
        <v>6405</v>
      </c>
    </row>
    <row r="4550" customFormat="false" ht="13.5" hidden="false" customHeight="false" outlineLevel="0" collapsed="false">
      <c r="A4550" s="401" t="s">
        <v>9883</v>
      </c>
      <c r="B4550" s="401" t="s">
        <v>9884</v>
      </c>
      <c r="C4550" s="401" t="s">
        <v>9222</v>
      </c>
      <c r="D4550" s="401" t="s">
        <v>10147</v>
      </c>
      <c r="E4550" s="402"/>
      <c r="F4550" s="401"/>
      <c r="G4550" s="401" t="n">
        <v>96837</v>
      </c>
      <c r="H4550" s="401" t="s">
        <v>11063</v>
      </c>
      <c r="I4550" s="401" t="s">
        <v>45</v>
      </c>
      <c r="J4550" s="401" t="s">
        <v>6404</v>
      </c>
      <c r="K4550" s="402" t="n">
        <v>19.61</v>
      </c>
      <c r="L4550" s="401" t="s">
        <v>6405</v>
      </c>
    </row>
    <row r="4551" customFormat="false" ht="13.5" hidden="false" customHeight="false" outlineLevel="0" collapsed="false">
      <c r="A4551" s="401" t="s">
        <v>9883</v>
      </c>
      <c r="B4551" s="401" t="s">
        <v>9884</v>
      </c>
      <c r="C4551" s="401" t="s">
        <v>9222</v>
      </c>
      <c r="D4551" s="401" t="s">
        <v>10147</v>
      </c>
      <c r="E4551" s="402"/>
      <c r="F4551" s="401"/>
      <c r="G4551" s="401" t="n">
        <v>96838</v>
      </c>
      <c r="H4551" s="401" t="s">
        <v>11064</v>
      </c>
      <c r="I4551" s="401" t="s">
        <v>45</v>
      </c>
      <c r="J4551" s="401" t="s">
        <v>6404</v>
      </c>
      <c r="K4551" s="402" t="n">
        <v>18.15</v>
      </c>
      <c r="L4551" s="401" t="s">
        <v>6405</v>
      </c>
    </row>
    <row r="4552" customFormat="false" ht="13.5" hidden="false" customHeight="false" outlineLevel="0" collapsed="false">
      <c r="A4552" s="401" t="s">
        <v>9883</v>
      </c>
      <c r="B4552" s="401" t="s">
        <v>9884</v>
      </c>
      <c r="C4552" s="401" t="s">
        <v>9222</v>
      </c>
      <c r="D4552" s="401" t="s">
        <v>10147</v>
      </c>
      <c r="E4552" s="402"/>
      <c r="F4552" s="401"/>
      <c r="G4552" s="401" t="n">
        <v>96839</v>
      </c>
      <c r="H4552" s="401" t="s">
        <v>11065</v>
      </c>
      <c r="I4552" s="401" t="s">
        <v>45</v>
      </c>
      <c r="J4552" s="401" t="s">
        <v>6404</v>
      </c>
      <c r="K4552" s="402" t="n">
        <v>17.89</v>
      </c>
      <c r="L4552" s="401" t="s">
        <v>6405</v>
      </c>
    </row>
    <row r="4553" customFormat="false" ht="13.5" hidden="false" customHeight="false" outlineLevel="0" collapsed="false">
      <c r="A4553" s="401" t="s">
        <v>9883</v>
      </c>
      <c r="B4553" s="401" t="s">
        <v>9884</v>
      </c>
      <c r="C4553" s="401" t="s">
        <v>9222</v>
      </c>
      <c r="D4553" s="401" t="s">
        <v>10147</v>
      </c>
      <c r="E4553" s="402"/>
      <c r="F4553" s="401"/>
      <c r="G4553" s="401" t="n">
        <v>96840</v>
      </c>
      <c r="H4553" s="401" t="s">
        <v>11066</v>
      </c>
      <c r="I4553" s="401" t="s">
        <v>45</v>
      </c>
      <c r="J4553" s="401" t="s">
        <v>6404</v>
      </c>
      <c r="K4553" s="402" t="n">
        <v>22.95</v>
      </c>
      <c r="L4553" s="401" t="s">
        <v>6405</v>
      </c>
    </row>
    <row r="4554" customFormat="false" ht="13.5" hidden="false" customHeight="false" outlineLevel="0" collapsed="false">
      <c r="A4554" s="401" t="s">
        <v>9883</v>
      </c>
      <c r="B4554" s="401" t="s">
        <v>9884</v>
      </c>
      <c r="C4554" s="401" t="s">
        <v>9222</v>
      </c>
      <c r="D4554" s="401" t="s">
        <v>10147</v>
      </c>
      <c r="E4554" s="402"/>
      <c r="F4554" s="401"/>
      <c r="G4554" s="401" t="n">
        <v>96841</v>
      </c>
      <c r="H4554" s="401" t="s">
        <v>11067</v>
      </c>
      <c r="I4554" s="401" t="s">
        <v>45</v>
      </c>
      <c r="J4554" s="401" t="s">
        <v>6404</v>
      </c>
      <c r="K4554" s="402" t="n">
        <v>20.32</v>
      </c>
      <c r="L4554" s="401" t="s">
        <v>6405</v>
      </c>
    </row>
    <row r="4555" customFormat="false" ht="13.5" hidden="false" customHeight="false" outlineLevel="0" collapsed="false">
      <c r="A4555" s="401" t="s">
        <v>9883</v>
      </c>
      <c r="B4555" s="401" t="s">
        <v>9884</v>
      </c>
      <c r="C4555" s="401" t="s">
        <v>9222</v>
      </c>
      <c r="D4555" s="401" t="s">
        <v>10147</v>
      </c>
      <c r="E4555" s="402"/>
      <c r="F4555" s="401"/>
      <c r="G4555" s="401" t="n">
        <v>96842</v>
      </c>
      <c r="H4555" s="401" t="s">
        <v>11068</v>
      </c>
      <c r="I4555" s="401" t="s">
        <v>45</v>
      </c>
      <c r="J4555" s="401" t="s">
        <v>6404</v>
      </c>
      <c r="K4555" s="402" t="n">
        <v>25.36</v>
      </c>
      <c r="L4555" s="401" t="s">
        <v>6405</v>
      </c>
    </row>
    <row r="4556" customFormat="false" ht="13.5" hidden="false" customHeight="false" outlineLevel="0" collapsed="false">
      <c r="A4556" s="401" t="s">
        <v>9883</v>
      </c>
      <c r="B4556" s="401" t="s">
        <v>9884</v>
      </c>
      <c r="C4556" s="401" t="s">
        <v>9222</v>
      </c>
      <c r="D4556" s="401" t="s">
        <v>10147</v>
      </c>
      <c r="E4556" s="402"/>
      <c r="F4556" s="401"/>
      <c r="G4556" s="401" t="n">
        <v>96843</v>
      </c>
      <c r="H4556" s="401" t="s">
        <v>11069</v>
      </c>
      <c r="I4556" s="401" t="s">
        <v>45</v>
      </c>
      <c r="J4556" s="401" t="s">
        <v>6404</v>
      </c>
      <c r="K4556" s="402" t="n">
        <v>24.46</v>
      </c>
      <c r="L4556" s="401" t="s">
        <v>6405</v>
      </c>
    </row>
    <row r="4557" customFormat="false" ht="13.5" hidden="false" customHeight="false" outlineLevel="0" collapsed="false">
      <c r="A4557" s="401" t="s">
        <v>9883</v>
      </c>
      <c r="B4557" s="401" t="s">
        <v>9884</v>
      </c>
      <c r="C4557" s="401" t="s">
        <v>9222</v>
      </c>
      <c r="D4557" s="401" t="s">
        <v>10147</v>
      </c>
      <c r="E4557" s="402"/>
      <c r="F4557" s="401"/>
      <c r="G4557" s="401" t="n">
        <v>96844</v>
      </c>
      <c r="H4557" s="401" t="s">
        <v>11070</v>
      </c>
      <c r="I4557" s="401" t="s">
        <v>45</v>
      </c>
      <c r="J4557" s="401" t="s">
        <v>6404</v>
      </c>
      <c r="K4557" s="402" t="n">
        <v>32.66</v>
      </c>
      <c r="L4557" s="401" t="s">
        <v>6405</v>
      </c>
    </row>
    <row r="4558" customFormat="false" ht="13.5" hidden="false" customHeight="false" outlineLevel="0" collapsed="false">
      <c r="A4558" s="401" t="s">
        <v>9883</v>
      </c>
      <c r="B4558" s="401" t="s">
        <v>9884</v>
      </c>
      <c r="C4558" s="401" t="s">
        <v>9222</v>
      </c>
      <c r="D4558" s="401" t="s">
        <v>10147</v>
      </c>
      <c r="E4558" s="402"/>
      <c r="F4558" s="401"/>
      <c r="G4558" s="401" t="n">
        <v>96845</v>
      </c>
      <c r="H4558" s="401" t="s">
        <v>11071</v>
      </c>
      <c r="I4558" s="401" t="s">
        <v>45</v>
      </c>
      <c r="J4558" s="401" t="s">
        <v>6404</v>
      </c>
      <c r="K4558" s="402" t="n">
        <v>35.22</v>
      </c>
      <c r="L4558" s="401" t="s">
        <v>6405</v>
      </c>
    </row>
    <row r="4559" customFormat="false" ht="13.5" hidden="false" customHeight="false" outlineLevel="0" collapsed="false">
      <c r="A4559" s="401" t="s">
        <v>9883</v>
      </c>
      <c r="B4559" s="401" t="s">
        <v>9884</v>
      </c>
      <c r="C4559" s="401" t="s">
        <v>9222</v>
      </c>
      <c r="D4559" s="401" t="s">
        <v>10147</v>
      </c>
      <c r="E4559" s="402"/>
      <c r="F4559" s="401"/>
      <c r="G4559" s="401" t="n">
        <v>96846</v>
      </c>
      <c r="H4559" s="401" t="s">
        <v>11072</v>
      </c>
      <c r="I4559" s="401" t="s">
        <v>45</v>
      </c>
      <c r="J4559" s="401" t="s">
        <v>6404</v>
      </c>
      <c r="K4559" s="402" t="n">
        <v>28.2</v>
      </c>
      <c r="L4559" s="401" t="s">
        <v>6405</v>
      </c>
    </row>
    <row r="4560" customFormat="false" ht="13.5" hidden="false" customHeight="false" outlineLevel="0" collapsed="false">
      <c r="A4560" s="401" t="s">
        <v>9883</v>
      </c>
      <c r="B4560" s="401" t="s">
        <v>9884</v>
      </c>
      <c r="C4560" s="401" t="s">
        <v>9222</v>
      </c>
      <c r="D4560" s="401" t="s">
        <v>10147</v>
      </c>
      <c r="E4560" s="402"/>
      <c r="F4560" s="401"/>
      <c r="G4560" s="401" t="n">
        <v>96847</v>
      </c>
      <c r="H4560" s="401" t="s">
        <v>11073</v>
      </c>
      <c r="I4560" s="401" t="s">
        <v>45</v>
      </c>
      <c r="J4560" s="401" t="s">
        <v>6404</v>
      </c>
      <c r="K4560" s="402" t="n">
        <v>30.77</v>
      </c>
      <c r="L4560" s="401" t="s">
        <v>6405</v>
      </c>
    </row>
    <row r="4561" customFormat="false" ht="13.5" hidden="false" customHeight="false" outlineLevel="0" collapsed="false">
      <c r="A4561" s="401" t="s">
        <v>9883</v>
      </c>
      <c r="B4561" s="401" t="s">
        <v>9884</v>
      </c>
      <c r="C4561" s="401" t="s">
        <v>9222</v>
      </c>
      <c r="D4561" s="401" t="s">
        <v>10147</v>
      </c>
      <c r="E4561" s="402"/>
      <c r="F4561" s="401"/>
      <c r="G4561" s="401" t="n">
        <v>96848</v>
      </c>
      <c r="H4561" s="401" t="s">
        <v>11074</v>
      </c>
      <c r="I4561" s="401" t="s">
        <v>45</v>
      </c>
      <c r="J4561" s="401" t="s">
        <v>6404</v>
      </c>
      <c r="K4561" s="402" t="n">
        <v>45.5</v>
      </c>
      <c r="L4561" s="401" t="s">
        <v>6405</v>
      </c>
    </row>
    <row r="4562" customFormat="false" ht="13.5" hidden="false" customHeight="false" outlineLevel="0" collapsed="false">
      <c r="A4562" s="401" t="s">
        <v>9883</v>
      </c>
      <c r="B4562" s="401" t="s">
        <v>9884</v>
      </c>
      <c r="C4562" s="401" t="s">
        <v>9222</v>
      </c>
      <c r="D4562" s="401" t="s">
        <v>10147</v>
      </c>
      <c r="E4562" s="402"/>
      <c r="F4562" s="401"/>
      <c r="G4562" s="401" t="n">
        <v>96849</v>
      </c>
      <c r="H4562" s="401" t="s">
        <v>11075</v>
      </c>
      <c r="I4562" s="401" t="s">
        <v>45</v>
      </c>
      <c r="J4562" s="401" t="s">
        <v>6404</v>
      </c>
      <c r="K4562" s="402" t="n">
        <v>16.73</v>
      </c>
      <c r="L4562" s="401" t="s">
        <v>6405</v>
      </c>
    </row>
    <row r="4563" customFormat="false" ht="13.5" hidden="false" customHeight="false" outlineLevel="0" collapsed="false">
      <c r="A4563" s="401" t="s">
        <v>9883</v>
      </c>
      <c r="B4563" s="401" t="s">
        <v>9884</v>
      </c>
      <c r="C4563" s="401" t="s">
        <v>9222</v>
      </c>
      <c r="D4563" s="401" t="s">
        <v>10147</v>
      </c>
      <c r="E4563" s="402"/>
      <c r="F4563" s="401"/>
      <c r="G4563" s="401" t="n">
        <v>96850</v>
      </c>
      <c r="H4563" s="401" t="s">
        <v>11076</v>
      </c>
      <c r="I4563" s="401" t="s">
        <v>45</v>
      </c>
      <c r="J4563" s="401" t="s">
        <v>6404</v>
      </c>
      <c r="K4563" s="402" t="n">
        <v>19.35</v>
      </c>
      <c r="L4563" s="401" t="s">
        <v>6405</v>
      </c>
    </row>
    <row r="4564" customFormat="false" ht="13.5" hidden="false" customHeight="false" outlineLevel="0" collapsed="false">
      <c r="A4564" s="401" t="s">
        <v>9883</v>
      </c>
      <c r="B4564" s="401" t="s">
        <v>9884</v>
      </c>
      <c r="C4564" s="401" t="s">
        <v>9222</v>
      </c>
      <c r="D4564" s="401" t="s">
        <v>10147</v>
      </c>
      <c r="E4564" s="402"/>
      <c r="F4564" s="401"/>
      <c r="G4564" s="401" t="n">
        <v>96851</v>
      </c>
      <c r="H4564" s="401" t="s">
        <v>11077</v>
      </c>
      <c r="I4564" s="401" t="s">
        <v>45</v>
      </c>
      <c r="J4564" s="401" t="s">
        <v>6404</v>
      </c>
      <c r="K4564" s="402" t="n">
        <v>25.23</v>
      </c>
      <c r="L4564" s="401" t="s">
        <v>6405</v>
      </c>
    </row>
    <row r="4565" customFormat="false" ht="13.5" hidden="false" customHeight="false" outlineLevel="0" collapsed="false">
      <c r="A4565" s="401" t="s">
        <v>9883</v>
      </c>
      <c r="B4565" s="401" t="s">
        <v>9884</v>
      </c>
      <c r="C4565" s="401" t="s">
        <v>9222</v>
      </c>
      <c r="D4565" s="401" t="s">
        <v>10147</v>
      </c>
      <c r="E4565" s="402"/>
      <c r="F4565" s="401"/>
      <c r="G4565" s="401" t="n">
        <v>96852</v>
      </c>
      <c r="H4565" s="401" t="s">
        <v>11078</v>
      </c>
      <c r="I4565" s="401" t="s">
        <v>45</v>
      </c>
      <c r="J4565" s="401" t="s">
        <v>6404</v>
      </c>
      <c r="K4565" s="402" t="n">
        <v>22.08</v>
      </c>
      <c r="L4565" s="401" t="s">
        <v>6405</v>
      </c>
    </row>
    <row r="4566" customFormat="false" ht="13.5" hidden="false" customHeight="false" outlineLevel="0" collapsed="false">
      <c r="A4566" s="401" t="s">
        <v>9883</v>
      </c>
      <c r="B4566" s="401" t="s">
        <v>9884</v>
      </c>
      <c r="C4566" s="401" t="s">
        <v>9222</v>
      </c>
      <c r="D4566" s="401" t="s">
        <v>10147</v>
      </c>
      <c r="E4566" s="402"/>
      <c r="F4566" s="401"/>
      <c r="G4566" s="401" t="n">
        <v>96853</v>
      </c>
      <c r="H4566" s="401" t="s">
        <v>11079</v>
      </c>
      <c r="I4566" s="401" t="s">
        <v>45</v>
      </c>
      <c r="J4566" s="401" t="s">
        <v>6404</v>
      </c>
      <c r="K4566" s="402" t="n">
        <v>24.65</v>
      </c>
      <c r="L4566" s="401" t="s">
        <v>6405</v>
      </c>
    </row>
    <row r="4567" customFormat="false" ht="13.5" hidden="false" customHeight="false" outlineLevel="0" collapsed="false">
      <c r="A4567" s="401" t="s">
        <v>9883</v>
      </c>
      <c r="B4567" s="401" t="s">
        <v>9884</v>
      </c>
      <c r="C4567" s="401" t="s">
        <v>9222</v>
      </c>
      <c r="D4567" s="401" t="s">
        <v>10147</v>
      </c>
      <c r="E4567" s="402"/>
      <c r="F4567" s="401"/>
      <c r="G4567" s="401" t="n">
        <v>96854</v>
      </c>
      <c r="H4567" s="401" t="s">
        <v>11080</v>
      </c>
      <c r="I4567" s="401" t="s">
        <v>45</v>
      </c>
      <c r="J4567" s="401" t="s">
        <v>6404</v>
      </c>
      <c r="K4567" s="402" t="n">
        <v>29.19</v>
      </c>
      <c r="L4567" s="401" t="s">
        <v>6405</v>
      </c>
    </row>
    <row r="4568" customFormat="false" ht="13.5" hidden="false" customHeight="false" outlineLevel="0" collapsed="false">
      <c r="A4568" s="401" t="s">
        <v>9883</v>
      </c>
      <c r="B4568" s="401" t="s">
        <v>9884</v>
      </c>
      <c r="C4568" s="401" t="s">
        <v>9222</v>
      </c>
      <c r="D4568" s="401" t="s">
        <v>10147</v>
      </c>
      <c r="E4568" s="402"/>
      <c r="F4568" s="401"/>
      <c r="G4568" s="401" t="n">
        <v>96855</v>
      </c>
      <c r="H4568" s="401" t="s">
        <v>11081</v>
      </c>
      <c r="I4568" s="401" t="s">
        <v>45</v>
      </c>
      <c r="J4568" s="401" t="s">
        <v>6404</v>
      </c>
      <c r="K4568" s="402" t="n">
        <v>27.35</v>
      </c>
      <c r="L4568" s="401" t="s">
        <v>6405</v>
      </c>
    </row>
    <row r="4569" customFormat="false" ht="13.5" hidden="false" customHeight="false" outlineLevel="0" collapsed="false">
      <c r="A4569" s="401" t="s">
        <v>9883</v>
      </c>
      <c r="B4569" s="401" t="s">
        <v>9884</v>
      </c>
      <c r="C4569" s="401" t="s">
        <v>9222</v>
      </c>
      <c r="D4569" s="401" t="s">
        <v>10147</v>
      </c>
      <c r="E4569" s="402"/>
      <c r="F4569" s="401"/>
      <c r="G4569" s="401" t="n">
        <v>96856</v>
      </c>
      <c r="H4569" s="401" t="s">
        <v>11082</v>
      </c>
      <c r="I4569" s="401" t="s">
        <v>45</v>
      </c>
      <c r="J4569" s="401" t="s">
        <v>6404</v>
      </c>
      <c r="K4569" s="402" t="n">
        <v>27.72</v>
      </c>
      <c r="L4569" s="401" t="s">
        <v>6405</v>
      </c>
    </row>
    <row r="4570" customFormat="false" ht="13.5" hidden="false" customHeight="false" outlineLevel="0" collapsed="false">
      <c r="A4570" s="401" t="s">
        <v>9883</v>
      </c>
      <c r="B4570" s="401" t="s">
        <v>9884</v>
      </c>
      <c r="C4570" s="401" t="s">
        <v>9222</v>
      </c>
      <c r="D4570" s="401" t="s">
        <v>10147</v>
      </c>
      <c r="E4570" s="402"/>
      <c r="F4570" s="401"/>
      <c r="G4570" s="401" t="n">
        <v>96857</v>
      </c>
      <c r="H4570" s="401" t="s">
        <v>11083</v>
      </c>
      <c r="I4570" s="401" t="s">
        <v>45</v>
      </c>
      <c r="J4570" s="401" t="s">
        <v>6404</v>
      </c>
      <c r="K4570" s="402" t="n">
        <v>43.09</v>
      </c>
      <c r="L4570" s="401" t="s">
        <v>6405</v>
      </c>
    </row>
    <row r="4571" customFormat="false" ht="13.5" hidden="false" customHeight="false" outlineLevel="0" collapsed="false">
      <c r="A4571" s="401" t="s">
        <v>9883</v>
      </c>
      <c r="B4571" s="401" t="s">
        <v>9884</v>
      </c>
      <c r="C4571" s="401" t="s">
        <v>9222</v>
      </c>
      <c r="D4571" s="401" t="s">
        <v>10147</v>
      </c>
      <c r="E4571" s="402"/>
      <c r="F4571" s="401"/>
      <c r="G4571" s="401" t="n">
        <v>96858</v>
      </c>
      <c r="H4571" s="401" t="s">
        <v>11084</v>
      </c>
      <c r="I4571" s="401" t="s">
        <v>45</v>
      </c>
      <c r="J4571" s="401" t="s">
        <v>6404</v>
      </c>
      <c r="K4571" s="402" t="n">
        <v>43.96</v>
      </c>
      <c r="L4571" s="401" t="s">
        <v>6405</v>
      </c>
    </row>
    <row r="4572" customFormat="false" ht="13.5" hidden="false" customHeight="false" outlineLevel="0" collapsed="false">
      <c r="A4572" s="401" t="s">
        <v>9883</v>
      </c>
      <c r="B4572" s="401" t="s">
        <v>9884</v>
      </c>
      <c r="C4572" s="401" t="s">
        <v>9222</v>
      </c>
      <c r="D4572" s="401" t="s">
        <v>10147</v>
      </c>
      <c r="E4572" s="402"/>
      <c r="F4572" s="401"/>
      <c r="G4572" s="401" t="n">
        <v>96859</v>
      </c>
      <c r="H4572" s="401" t="s">
        <v>11085</v>
      </c>
      <c r="I4572" s="401" t="s">
        <v>45</v>
      </c>
      <c r="J4572" s="401" t="s">
        <v>6404</v>
      </c>
      <c r="K4572" s="402" t="n">
        <v>53.95</v>
      </c>
      <c r="L4572" s="401" t="s">
        <v>6405</v>
      </c>
    </row>
    <row r="4573" customFormat="false" ht="13.5" hidden="false" customHeight="false" outlineLevel="0" collapsed="false">
      <c r="A4573" s="401" t="s">
        <v>9883</v>
      </c>
      <c r="B4573" s="401" t="s">
        <v>9884</v>
      </c>
      <c r="C4573" s="401" t="s">
        <v>9222</v>
      </c>
      <c r="D4573" s="401" t="s">
        <v>10147</v>
      </c>
      <c r="E4573" s="402"/>
      <c r="F4573" s="401"/>
      <c r="G4573" s="401" t="n">
        <v>96860</v>
      </c>
      <c r="H4573" s="401" t="s">
        <v>11086</v>
      </c>
      <c r="I4573" s="401" t="s">
        <v>45</v>
      </c>
      <c r="J4573" s="401" t="s">
        <v>6404</v>
      </c>
      <c r="K4573" s="402" t="n">
        <v>23.06</v>
      </c>
      <c r="L4573" s="401" t="s">
        <v>6405</v>
      </c>
    </row>
    <row r="4574" customFormat="false" ht="13.5" hidden="false" customHeight="false" outlineLevel="0" collapsed="false">
      <c r="A4574" s="401" t="s">
        <v>9883</v>
      </c>
      <c r="B4574" s="401" t="s">
        <v>9884</v>
      </c>
      <c r="C4574" s="401" t="s">
        <v>9222</v>
      </c>
      <c r="D4574" s="401" t="s">
        <v>10147</v>
      </c>
      <c r="E4574" s="402"/>
      <c r="F4574" s="401"/>
      <c r="G4574" s="401" t="n">
        <v>96861</v>
      </c>
      <c r="H4574" s="401" t="s">
        <v>11087</v>
      </c>
      <c r="I4574" s="401" t="s">
        <v>45</v>
      </c>
      <c r="J4574" s="401" t="s">
        <v>6404</v>
      </c>
      <c r="K4574" s="402" t="n">
        <v>24.72</v>
      </c>
      <c r="L4574" s="401" t="s">
        <v>6405</v>
      </c>
    </row>
    <row r="4575" customFormat="false" ht="13.5" hidden="false" customHeight="false" outlineLevel="0" collapsed="false">
      <c r="A4575" s="401" t="s">
        <v>9883</v>
      </c>
      <c r="B4575" s="401" t="s">
        <v>9884</v>
      </c>
      <c r="C4575" s="401" t="s">
        <v>9222</v>
      </c>
      <c r="D4575" s="401" t="s">
        <v>10147</v>
      </c>
      <c r="E4575" s="402"/>
      <c r="F4575" s="401"/>
      <c r="G4575" s="401" t="n">
        <v>96862</v>
      </c>
      <c r="H4575" s="401" t="s">
        <v>11088</v>
      </c>
      <c r="I4575" s="401" t="s">
        <v>45</v>
      </c>
      <c r="J4575" s="401" t="s">
        <v>6404</v>
      </c>
      <c r="K4575" s="402" t="n">
        <v>27.75</v>
      </c>
      <c r="L4575" s="401" t="s">
        <v>6405</v>
      </c>
    </row>
    <row r="4576" customFormat="false" ht="13.5" hidden="false" customHeight="false" outlineLevel="0" collapsed="false">
      <c r="A4576" s="401" t="s">
        <v>9883</v>
      </c>
      <c r="B4576" s="401" t="s">
        <v>9884</v>
      </c>
      <c r="C4576" s="401" t="s">
        <v>9222</v>
      </c>
      <c r="D4576" s="401" t="s">
        <v>10147</v>
      </c>
      <c r="E4576" s="402"/>
      <c r="F4576" s="401"/>
      <c r="G4576" s="401" t="n">
        <v>96863</v>
      </c>
      <c r="H4576" s="401" t="s">
        <v>11089</v>
      </c>
      <c r="I4576" s="401" t="s">
        <v>45</v>
      </c>
      <c r="J4576" s="401" t="s">
        <v>6404</v>
      </c>
      <c r="K4576" s="402" t="n">
        <v>27.48</v>
      </c>
      <c r="L4576" s="401" t="s">
        <v>6405</v>
      </c>
    </row>
    <row r="4577" customFormat="false" ht="13.5" hidden="false" customHeight="false" outlineLevel="0" collapsed="false">
      <c r="A4577" s="401" t="s">
        <v>9883</v>
      </c>
      <c r="B4577" s="401" t="s">
        <v>9884</v>
      </c>
      <c r="C4577" s="401" t="s">
        <v>9222</v>
      </c>
      <c r="D4577" s="401" t="s">
        <v>10147</v>
      </c>
      <c r="E4577" s="402"/>
      <c r="F4577" s="401"/>
      <c r="G4577" s="401" t="n">
        <v>96864</v>
      </c>
      <c r="H4577" s="401" t="s">
        <v>11090</v>
      </c>
      <c r="I4577" s="401" t="s">
        <v>45</v>
      </c>
      <c r="J4577" s="401" t="s">
        <v>6404</v>
      </c>
      <c r="K4577" s="402" t="n">
        <v>42.49</v>
      </c>
      <c r="L4577" s="401" t="s">
        <v>6405</v>
      </c>
    </row>
    <row r="4578" customFormat="false" ht="13.5" hidden="false" customHeight="false" outlineLevel="0" collapsed="false">
      <c r="A4578" s="401" t="s">
        <v>9883</v>
      </c>
      <c r="B4578" s="401" t="s">
        <v>9884</v>
      </c>
      <c r="C4578" s="401" t="s">
        <v>9222</v>
      </c>
      <c r="D4578" s="401" t="s">
        <v>10147</v>
      </c>
      <c r="E4578" s="402"/>
      <c r="F4578" s="401"/>
      <c r="G4578" s="401" t="n">
        <v>96865</v>
      </c>
      <c r="H4578" s="401" t="s">
        <v>11091</v>
      </c>
      <c r="I4578" s="401" t="s">
        <v>45</v>
      </c>
      <c r="J4578" s="401" t="s">
        <v>6404</v>
      </c>
      <c r="K4578" s="402" t="n">
        <v>41.68</v>
      </c>
      <c r="L4578" s="401" t="s">
        <v>6405</v>
      </c>
    </row>
    <row r="4579" customFormat="false" ht="13.5" hidden="false" customHeight="false" outlineLevel="0" collapsed="false">
      <c r="A4579" s="401" t="s">
        <v>9883</v>
      </c>
      <c r="B4579" s="401" t="s">
        <v>9884</v>
      </c>
      <c r="C4579" s="401" t="s">
        <v>9222</v>
      </c>
      <c r="D4579" s="401" t="s">
        <v>10147</v>
      </c>
      <c r="E4579" s="402"/>
      <c r="F4579" s="401"/>
      <c r="G4579" s="401" t="n">
        <v>96866</v>
      </c>
      <c r="H4579" s="401" t="s">
        <v>11092</v>
      </c>
      <c r="I4579" s="401" t="s">
        <v>45</v>
      </c>
      <c r="J4579" s="401" t="s">
        <v>6404</v>
      </c>
      <c r="K4579" s="402" t="n">
        <v>55.59</v>
      </c>
      <c r="L4579" s="401" t="s">
        <v>6405</v>
      </c>
    </row>
    <row r="4580" customFormat="false" ht="13.5" hidden="false" customHeight="false" outlineLevel="0" collapsed="false">
      <c r="A4580" s="401" t="s">
        <v>9883</v>
      </c>
      <c r="B4580" s="401" t="s">
        <v>9884</v>
      </c>
      <c r="C4580" s="401" t="s">
        <v>9222</v>
      </c>
      <c r="D4580" s="401" t="s">
        <v>10147</v>
      </c>
      <c r="E4580" s="402"/>
      <c r="F4580" s="401"/>
      <c r="G4580" s="401" t="n">
        <v>96867</v>
      </c>
      <c r="H4580" s="401" t="s">
        <v>11093</v>
      </c>
      <c r="I4580" s="401" t="s">
        <v>45</v>
      </c>
      <c r="J4580" s="401" t="s">
        <v>6404</v>
      </c>
      <c r="K4580" s="402" t="n">
        <v>63.97</v>
      </c>
      <c r="L4580" s="401" t="s">
        <v>6405</v>
      </c>
    </row>
    <row r="4581" customFormat="false" ht="13.5" hidden="false" customHeight="false" outlineLevel="0" collapsed="false">
      <c r="A4581" s="401" t="s">
        <v>9883</v>
      </c>
      <c r="B4581" s="401" t="s">
        <v>9884</v>
      </c>
      <c r="C4581" s="401" t="s">
        <v>9222</v>
      </c>
      <c r="D4581" s="401" t="s">
        <v>10147</v>
      </c>
      <c r="E4581" s="402"/>
      <c r="F4581" s="401"/>
      <c r="G4581" s="401" t="n">
        <v>96868</v>
      </c>
      <c r="H4581" s="401" t="s">
        <v>11094</v>
      </c>
      <c r="I4581" s="401" t="s">
        <v>45</v>
      </c>
      <c r="J4581" s="401" t="s">
        <v>6404</v>
      </c>
      <c r="K4581" s="402" t="n">
        <v>25.65</v>
      </c>
      <c r="L4581" s="401" t="s">
        <v>6405</v>
      </c>
    </row>
    <row r="4582" customFormat="false" ht="13.5" hidden="false" customHeight="false" outlineLevel="0" collapsed="false">
      <c r="A4582" s="401" t="s">
        <v>9883</v>
      </c>
      <c r="B4582" s="401" t="s">
        <v>9884</v>
      </c>
      <c r="C4582" s="401" t="s">
        <v>9222</v>
      </c>
      <c r="D4582" s="401" t="s">
        <v>10147</v>
      </c>
      <c r="E4582" s="402"/>
      <c r="F4582" s="401"/>
      <c r="G4582" s="401" t="n">
        <v>96869</v>
      </c>
      <c r="H4582" s="401" t="s">
        <v>11095</v>
      </c>
      <c r="I4582" s="401" t="s">
        <v>45</v>
      </c>
      <c r="J4582" s="401" t="s">
        <v>6404</v>
      </c>
      <c r="K4582" s="402" t="n">
        <v>30.63</v>
      </c>
      <c r="L4582" s="401" t="s">
        <v>6405</v>
      </c>
    </row>
    <row r="4583" customFormat="false" ht="13.5" hidden="false" customHeight="false" outlineLevel="0" collapsed="false">
      <c r="A4583" s="401" t="s">
        <v>9883</v>
      </c>
      <c r="B4583" s="401" t="s">
        <v>9884</v>
      </c>
      <c r="C4583" s="401" t="s">
        <v>9222</v>
      </c>
      <c r="D4583" s="401" t="s">
        <v>10147</v>
      </c>
      <c r="E4583" s="402"/>
      <c r="F4583" s="401"/>
      <c r="G4583" s="401" t="n">
        <v>96870</v>
      </c>
      <c r="H4583" s="401" t="s">
        <v>11096</v>
      </c>
      <c r="I4583" s="401" t="s">
        <v>45</v>
      </c>
      <c r="J4583" s="401" t="s">
        <v>6404</v>
      </c>
      <c r="K4583" s="402" t="n">
        <v>47.62</v>
      </c>
      <c r="L4583" s="401" t="s">
        <v>6405</v>
      </c>
    </row>
    <row r="4584" customFormat="false" ht="13.5" hidden="false" customHeight="false" outlineLevel="0" collapsed="false">
      <c r="A4584" s="401" t="s">
        <v>9883</v>
      </c>
      <c r="B4584" s="401" t="s">
        <v>9884</v>
      </c>
      <c r="C4584" s="401" t="s">
        <v>9222</v>
      </c>
      <c r="D4584" s="401" t="s">
        <v>10147</v>
      </c>
      <c r="E4584" s="402"/>
      <c r="F4584" s="401"/>
      <c r="G4584" s="401" t="n">
        <v>96871</v>
      </c>
      <c r="H4584" s="401" t="s">
        <v>11097</v>
      </c>
      <c r="I4584" s="401" t="s">
        <v>45</v>
      </c>
      <c r="J4584" s="401" t="s">
        <v>6404</v>
      </c>
      <c r="K4584" s="402" t="n">
        <v>68.5</v>
      </c>
      <c r="L4584" s="401" t="s">
        <v>6405</v>
      </c>
    </row>
    <row r="4585" customFormat="false" ht="13.5" hidden="false" customHeight="false" outlineLevel="0" collapsed="false">
      <c r="A4585" s="401" t="s">
        <v>9883</v>
      </c>
      <c r="B4585" s="401" t="s">
        <v>9884</v>
      </c>
      <c r="C4585" s="401" t="s">
        <v>9222</v>
      </c>
      <c r="D4585" s="401" t="s">
        <v>10147</v>
      </c>
      <c r="E4585" s="402"/>
      <c r="F4585" s="401"/>
      <c r="G4585" s="401" t="n">
        <v>96872</v>
      </c>
      <c r="H4585" s="401" t="s">
        <v>11098</v>
      </c>
      <c r="I4585" s="401" t="s">
        <v>45</v>
      </c>
      <c r="J4585" s="401" t="s">
        <v>6404</v>
      </c>
      <c r="K4585" s="402" t="n">
        <v>66.75</v>
      </c>
      <c r="L4585" s="401" t="s">
        <v>6405</v>
      </c>
    </row>
    <row r="4586" customFormat="false" ht="13.5" hidden="false" customHeight="false" outlineLevel="0" collapsed="false">
      <c r="A4586" s="401" t="s">
        <v>9883</v>
      </c>
      <c r="B4586" s="401" t="s">
        <v>9884</v>
      </c>
      <c r="C4586" s="401" t="s">
        <v>9222</v>
      </c>
      <c r="D4586" s="401" t="s">
        <v>10147</v>
      </c>
      <c r="E4586" s="402"/>
      <c r="F4586" s="401"/>
      <c r="G4586" s="401" t="n">
        <v>96873</v>
      </c>
      <c r="H4586" s="401" t="s">
        <v>11099</v>
      </c>
      <c r="I4586" s="401" t="s">
        <v>45</v>
      </c>
      <c r="J4586" s="401" t="s">
        <v>6404</v>
      </c>
      <c r="K4586" s="402" t="n">
        <v>76</v>
      </c>
      <c r="L4586" s="401" t="s">
        <v>6405</v>
      </c>
    </row>
    <row r="4587" customFormat="false" ht="13.5" hidden="false" customHeight="false" outlineLevel="0" collapsed="false">
      <c r="A4587" s="401" t="s">
        <v>9883</v>
      </c>
      <c r="B4587" s="401" t="s">
        <v>9884</v>
      </c>
      <c r="C4587" s="401" t="s">
        <v>9222</v>
      </c>
      <c r="D4587" s="401" t="s">
        <v>10147</v>
      </c>
      <c r="E4587" s="402"/>
      <c r="F4587" s="401"/>
      <c r="G4587" s="401" t="n">
        <v>96874</v>
      </c>
      <c r="H4587" s="401" t="s">
        <v>11100</v>
      </c>
      <c r="I4587" s="401" t="s">
        <v>45</v>
      </c>
      <c r="J4587" s="401" t="s">
        <v>6404</v>
      </c>
      <c r="K4587" s="402" t="n">
        <v>81.3</v>
      </c>
      <c r="L4587" s="401" t="s">
        <v>6405</v>
      </c>
    </row>
    <row r="4588" customFormat="false" ht="13.5" hidden="false" customHeight="false" outlineLevel="0" collapsed="false">
      <c r="A4588" s="401" t="s">
        <v>9883</v>
      </c>
      <c r="B4588" s="401" t="s">
        <v>9884</v>
      </c>
      <c r="C4588" s="401" t="s">
        <v>9222</v>
      </c>
      <c r="D4588" s="401" t="s">
        <v>10147</v>
      </c>
      <c r="E4588" s="402"/>
      <c r="F4588" s="401"/>
      <c r="G4588" s="401" t="n">
        <v>96875</v>
      </c>
      <c r="H4588" s="401" t="s">
        <v>11101</v>
      </c>
      <c r="I4588" s="401" t="s">
        <v>45</v>
      </c>
      <c r="J4588" s="401" t="s">
        <v>6404</v>
      </c>
      <c r="K4588" s="402" t="n">
        <v>96.18</v>
      </c>
      <c r="L4588" s="401" t="s">
        <v>6405</v>
      </c>
    </row>
    <row r="4589" customFormat="false" ht="13.5" hidden="false" customHeight="false" outlineLevel="0" collapsed="false">
      <c r="A4589" s="401" t="s">
        <v>9883</v>
      </c>
      <c r="B4589" s="401" t="s">
        <v>9884</v>
      </c>
      <c r="C4589" s="401" t="s">
        <v>9222</v>
      </c>
      <c r="D4589" s="401" t="s">
        <v>10147</v>
      </c>
      <c r="E4589" s="402"/>
      <c r="F4589" s="401"/>
      <c r="G4589" s="401" t="n">
        <v>96876</v>
      </c>
      <c r="H4589" s="401" t="s">
        <v>11102</v>
      </c>
      <c r="I4589" s="401" t="s">
        <v>45</v>
      </c>
      <c r="J4589" s="401" t="s">
        <v>6404</v>
      </c>
      <c r="K4589" s="402" t="n">
        <v>168.02</v>
      </c>
      <c r="L4589" s="401" t="s">
        <v>6405</v>
      </c>
    </row>
    <row r="4590" customFormat="false" ht="13.5" hidden="false" customHeight="false" outlineLevel="0" collapsed="false">
      <c r="A4590" s="401" t="s">
        <v>9883</v>
      </c>
      <c r="B4590" s="401" t="s">
        <v>9884</v>
      </c>
      <c r="C4590" s="401" t="s">
        <v>9222</v>
      </c>
      <c r="D4590" s="401" t="s">
        <v>10147</v>
      </c>
      <c r="E4590" s="402"/>
      <c r="F4590" s="401"/>
      <c r="G4590" s="401" t="n">
        <v>96877</v>
      </c>
      <c r="H4590" s="401" t="s">
        <v>11103</v>
      </c>
      <c r="I4590" s="401" t="s">
        <v>45</v>
      </c>
      <c r="J4590" s="401" t="s">
        <v>6404</v>
      </c>
      <c r="K4590" s="402" t="n">
        <v>178.82</v>
      </c>
      <c r="L4590" s="401" t="s">
        <v>6405</v>
      </c>
    </row>
    <row r="4591" customFormat="false" ht="13.5" hidden="false" customHeight="false" outlineLevel="0" collapsed="false">
      <c r="A4591" s="401" t="s">
        <v>9883</v>
      </c>
      <c r="B4591" s="401" t="s">
        <v>9884</v>
      </c>
      <c r="C4591" s="401" t="s">
        <v>9222</v>
      </c>
      <c r="D4591" s="401" t="s">
        <v>10147</v>
      </c>
      <c r="E4591" s="402"/>
      <c r="F4591" s="401"/>
      <c r="G4591" s="401" t="n">
        <v>96878</v>
      </c>
      <c r="H4591" s="401" t="s">
        <v>11104</v>
      </c>
      <c r="I4591" s="401" t="s">
        <v>45</v>
      </c>
      <c r="J4591" s="401" t="s">
        <v>6404</v>
      </c>
      <c r="K4591" s="402" t="n">
        <v>180.84</v>
      </c>
      <c r="L4591" s="401" t="s">
        <v>6405</v>
      </c>
    </row>
    <row r="4592" customFormat="false" ht="13.5" hidden="false" customHeight="false" outlineLevel="0" collapsed="false">
      <c r="A4592" s="401" t="s">
        <v>9883</v>
      </c>
      <c r="B4592" s="401" t="s">
        <v>9884</v>
      </c>
      <c r="C4592" s="401" t="s">
        <v>9222</v>
      </c>
      <c r="D4592" s="401" t="s">
        <v>10147</v>
      </c>
      <c r="E4592" s="402"/>
      <c r="F4592" s="401"/>
      <c r="G4592" s="401" t="n">
        <v>96879</v>
      </c>
      <c r="H4592" s="401" t="s">
        <v>11105</v>
      </c>
      <c r="I4592" s="401" t="s">
        <v>45</v>
      </c>
      <c r="J4592" s="401" t="s">
        <v>6404</v>
      </c>
      <c r="K4592" s="402" t="n">
        <v>182.65</v>
      </c>
      <c r="L4592" s="401" t="s">
        <v>6405</v>
      </c>
    </row>
    <row r="4593" customFormat="false" ht="13.5" hidden="false" customHeight="false" outlineLevel="0" collapsed="false">
      <c r="A4593" s="401" t="s">
        <v>9883</v>
      </c>
      <c r="B4593" s="401" t="s">
        <v>9884</v>
      </c>
      <c r="C4593" s="401" t="s">
        <v>9222</v>
      </c>
      <c r="D4593" s="401" t="s">
        <v>10147</v>
      </c>
      <c r="E4593" s="402"/>
      <c r="F4593" s="401"/>
      <c r="G4593" s="401" t="n">
        <v>96880</v>
      </c>
      <c r="H4593" s="401" t="s">
        <v>11106</v>
      </c>
      <c r="I4593" s="401" t="s">
        <v>45</v>
      </c>
      <c r="J4593" s="401" t="s">
        <v>6404</v>
      </c>
      <c r="K4593" s="402" t="n">
        <v>206.83</v>
      </c>
      <c r="L4593" s="401" t="s">
        <v>6405</v>
      </c>
    </row>
    <row r="4594" customFormat="false" ht="13.5" hidden="false" customHeight="false" outlineLevel="0" collapsed="false">
      <c r="A4594" s="401" t="s">
        <v>9883</v>
      </c>
      <c r="B4594" s="401" t="s">
        <v>9884</v>
      </c>
      <c r="C4594" s="401" t="s">
        <v>9222</v>
      </c>
      <c r="D4594" s="401" t="s">
        <v>10147</v>
      </c>
      <c r="E4594" s="402"/>
      <c r="F4594" s="401"/>
      <c r="G4594" s="401" t="n">
        <v>96881</v>
      </c>
      <c r="H4594" s="401" t="s">
        <v>11107</v>
      </c>
      <c r="I4594" s="401" t="s">
        <v>45</v>
      </c>
      <c r="J4594" s="401" t="s">
        <v>6404</v>
      </c>
      <c r="K4594" s="402" t="n">
        <v>217.78</v>
      </c>
      <c r="L4594" s="401" t="s">
        <v>6405</v>
      </c>
    </row>
    <row r="4595" customFormat="false" ht="13.5" hidden="false" customHeight="false" outlineLevel="0" collapsed="false">
      <c r="A4595" s="401" t="s">
        <v>9883</v>
      </c>
      <c r="B4595" s="401" t="s">
        <v>9884</v>
      </c>
      <c r="C4595" s="401" t="s">
        <v>9222</v>
      </c>
      <c r="D4595" s="401" t="s">
        <v>10147</v>
      </c>
      <c r="E4595" s="402"/>
      <c r="F4595" s="401"/>
      <c r="G4595" s="401" t="n">
        <v>97425</v>
      </c>
      <c r="H4595" s="401" t="s">
        <v>11108</v>
      </c>
      <c r="I4595" s="401" t="s">
        <v>45</v>
      </c>
      <c r="J4595" s="401" t="s">
        <v>6404</v>
      </c>
      <c r="K4595" s="402" t="n">
        <v>31.53</v>
      </c>
      <c r="L4595" s="401" t="s">
        <v>6405</v>
      </c>
    </row>
    <row r="4596" customFormat="false" ht="13.5" hidden="false" customHeight="false" outlineLevel="0" collapsed="false">
      <c r="A4596" s="401" t="s">
        <v>9883</v>
      </c>
      <c r="B4596" s="401" t="s">
        <v>9884</v>
      </c>
      <c r="C4596" s="401" t="s">
        <v>9222</v>
      </c>
      <c r="D4596" s="401" t="s">
        <v>10147</v>
      </c>
      <c r="E4596" s="402"/>
      <c r="F4596" s="401"/>
      <c r="G4596" s="401" t="n">
        <v>97426</v>
      </c>
      <c r="H4596" s="401" t="s">
        <v>11109</v>
      </c>
      <c r="I4596" s="401" t="s">
        <v>45</v>
      </c>
      <c r="J4596" s="401" t="s">
        <v>6404</v>
      </c>
      <c r="K4596" s="402" t="n">
        <v>38.58</v>
      </c>
      <c r="L4596" s="401" t="s">
        <v>6405</v>
      </c>
    </row>
    <row r="4597" customFormat="false" ht="13.5" hidden="false" customHeight="false" outlineLevel="0" collapsed="false">
      <c r="A4597" s="401" t="s">
        <v>9883</v>
      </c>
      <c r="B4597" s="401" t="s">
        <v>9884</v>
      </c>
      <c r="C4597" s="401" t="s">
        <v>9222</v>
      </c>
      <c r="D4597" s="401" t="s">
        <v>10147</v>
      </c>
      <c r="E4597" s="402"/>
      <c r="F4597" s="401"/>
      <c r="G4597" s="401" t="n">
        <v>97427</v>
      </c>
      <c r="H4597" s="401" t="s">
        <v>11110</v>
      </c>
      <c r="I4597" s="401" t="s">
        <v>45</v>
      </c>
      <c r="J4597" s="401" t="s">
        <v>6404</v>
      </c>
      <c r="K4597" s="402" t="n">
        <v>43.92</v>
      </c>
      <c r="L4597" s="401" t="s">
        <v>6405</v>
      </c>
    </row>
    <row r="4598" customFormat="false" ht="13.5" hidden="false" customHeight="false" outlineLevel="0" collapsed="false">
      <c r="A4598" s="401" t="s">
        <v>9883</v>
      </c>
      <c r="B4598" s="401" t="s">
        <v>9884</v>
      </c>
      <c r="C4598" s="401" t="s">
        <v>9222</v>
      </c>
      <c r="D4598" s="401" t="s">
        <v>10147</v>
      </c>
      <c r="E4598" s="402"/>
      <c r="F4598" s="401"/>
      <c r="G4598" s="401" t="n">
        <v>97428</v>
      </c>
      <c r="H4598" s="401" t="s">
        <v>11111</v>
      </c>
      <c r="I4598" s="401" t="s">
        <v>45</v>
      </c>
      <c r="J4598" s="401" t="s">
        <v>6404</v>
      </c>
      <c r="K4598" s="402" t="n">
        <v>56.29</v>
      </c>
      <c r="L4598" s="401" t="s">
        <v>6405</v>
      </c>
    </row>
    <row r="4599" customFormat="false" ht="13.5" hidden="false" customHeight="false" outlineLevel="0" collapsed="false">
      <c r="A4599" s="401" t="s">
        <v>9883</v>
      </c>
      <c r="B4599" s="401" t="s">
        <v>9884</v>
      </c>
      <c r="C4599" s="401" t="s">
        <v>9222</v>
      </c>
      <c r="D4599" s="401" t="s">
        <v>10147</v>
      </c>
      <c r="E4599" s="402"/>
      <c r="F4599" s="401"/>
      <c r="G4599" s="401" t="n">
        <v>97429</v>
      </c>
      <c r="H4599" s="401" t="s">
        <v>11112</v>
      </c>
      <c r="I4599" s="401" t="s">
        <v>45</v>
      </c>
      <c r="J4599" s="401" t="s">
        <v>6404</v>
      </c>
      <c r="K4599" s="402" t="n">
        <v>67.68</v>
      </c>
      <c r="L4599" s="401" t="s">
        <v>6405</v>
      </c>
    </row>
    <row r="4600" customFormat="false" ht="13.5" hidden="false" customHeight="false" outlineLevel="0" collapsed="false">
      <c r="A4600" s="401" t="s">
        <v>9883</v>
      </c>
      <c r="B4600" s="401" t="s">
        <v>9884</v>
      </c>
      <c r="C4600" s="401" t="s">
        <v>9222</v>
      </c>
      <c r="D4600" s="401" t="s">
        <v>10147</v>
      </c>
      <c r="E4600" s="402"/>
      <c r="F4600" s="401"/>
      <c r="G4600" s="401" t="n">
        <v>97430</v>
      </c>
      <c r="H4600" s="401" t="s">
        <v>11113</v>
      </c>
      <c r="I4600" s="401" t="s">
        <v>45</v>
      </c>
      <c r="J4600" s="401" t="s">
        <v>6404</v>
      </c>
      <c r="K4600" s="402" t="n">
        <v>43.42</v>
      </c>
      <c r="L4600" s="401" t="s">
        <v>6405</v>
      </c>
    </row>
    <row r="4601" customFormat="false" ht="13.5" hidden="false" customHeight="false" outlineLevel="0" collapsed="false">
      <c r="A4601" s="401" t="s">
        <v>9883</v>
      </c>
      <c r="B4601" s="401" t="s">
        <v>9884</v>
      </c>
      <c r="C4601" s="401" t="s">
        <v>9222</v>
      </c>
      <c r="D4601" s="401" t="s">
        <v>10147</v>
      </c>
      <c r="E4601" s="402"/>
      <c r="F4601" s="401"/>
      <c r="G4601" s="401" t="n">
        <v>97431</v>
      </c>
      <c r="H4601" s="401" t="s">
        <v>11114</v>
      </c>
      <c r="I4601" s="401" t="s">
        <v>45</v>
      </c>
      <c r="J4601" s="401" t="s">
        <v>6404</v>
      </c>
      <c r="K4601" s="402" t="n">
        <v>48.29</v>
      </c>
      <c r="L4601" s="401" t="s">
        <v>6405</v>
      </c>
    </row>
    <row r="4602" customFormat="false" ht="13.5" hidden="false" customHeight="false" outlineLevel="0" collapsed="false">
      <c r="A4602" s="401" t="s">
        <v>9883</v>
      </c>
      <c r="B4602" s="401" t="s">
        <v>9884</v>
      </c>
      <c r="C4602" s="401" t="s">
        <v>9222</v>
      </c>
      <c r="D4602" s="401" t="s">
        <v>10147</v>
      </c>
      <c r="E4602" s="402"/>
      <c r="F4602" s="401"/>
      <c r="G4602" s="401" t="n">
        <v>97432</v>
      </c>
      <c r="H4602" s="401" t="s">
        <v>11115</v>
      </c>
      <c r="I4602" s="401" t="s">
        <v>45</v>
      </c>
      <c r="J4602" s="401" t="s">
        <v>6404</v>
      </c>
      <c r="K4602" s="402" t="n">
        <v>54.45</v>
      </c>
      <c r="L4602" s="401" t="s">
        <v>6405</v>
      </c>
    </row>
    <row r="4603" customFormat="false" ht="13.5" hidden="false" customHeight="false" outlineLevel="0" collapsed="false">
      <c r="A4603" s="401" t="s">
        <v>9883</v>
      </c>
      <c r="B4603" s="401" t="s">
        <v>9884</v>
      </c>
      <c r="C4603" s="401" t="s">
        <v>9222</v>
      </c>
      <c r="D4603" s="401" t="s">
        <v>10147</v>
      </c>
      <c r="E4603" s="402"/>
      <c r="F4603" s="401"/>
      <c r="G4603" s="401" t="n">
        <v>97433</v>
      </c>
      <c r="H4603" s="401" t="s">
        <v>11116</v>
      </c>
      <c r="I4603" s="401" t="s">
        <v>45</v>
      </c>
      <c r="J4603" s="401" t="s">
        <v>6404</v>
      </c>
      <c r="K4603" s="402" t="n">
        <v>102.22</v>
      </c>
      <c r="L4603" s="401" t="s">
        <v>6405</v>
      </c>
    </row>
    <row r="4604" customFormat="false" ht="13.5" hidden="false" customHeight="false" outlineLevel="0" collapsed="false">
      <c r="A4604" s="401" t="s">
        <v>9883</v>
      </c>
      <c r="B4604" s="401" t="s">
        <v>9884</v>
      </c>
      <c r="C4604" s="401" t="s">
        <v>9222</v>
      </c>
      <c r="D4604" s="401" t="s">
        <v>10147</v>
      </c>
      <c r="E4604" s="402"/>
      <c r="F4604" s="401"/>
      <c r="G4604" s="401" t="n">
        <v>97434</v>
      </c>
      <c r="H4604" s="401" t="s">
        <v>11117</v>
      </c>
      <c r="I4604" s="401" t="s">
        <v>45</v>
      </c>
      <c r="J4604" s="401" t="s">
        <v>6404</v>
      </c>
      <c r="K4604" s="402" t="n">
        <v>104.25</v>
      </c>
      <c r="L4604" s="401" t="s">
        <v>6405</v>
      </c>
    </row>
    <row r="4605" customFormat="false" ht="13.5" hidden="false" customHeight="false" outlineLevel="0" collapsed="false">
      <c r="A4605" s="401" t="s">
        <v>9883</v>
      </c>
      <c r="B4605" s="401" t="s">
        <v>9884</v>
      </c>
      <c r="C4605" s="401" t="s">
        <v>9222</v>
      </c>
      <c r="D4605" s="401" t="s">
        <v>10147</v>
      </c>
      <c r="E4605" s="402"/>
      <c r="F4605" s="401"/>
      <c r="G4605" s="401" t="n">
        <v>97435</v>
      </c>
      <c r="H4605" s="401" t="s">
        <v>11118</v>
      </c>
      <c r="I4605" s="401" t="s">
        <v>45</v>
      </c>
      <c r="J4605" s="401" t="s">
        <v>6404</v>
      </c>
      <c r="K4605" s="402" t="n">
        <v>119.68</v>
      </c>
      <c r="L4605" s="401" t="s">
        <v>6405</v>
      </c>
    </row>
    <row r="4606" customFormat="false" ht="13.5" hidden="false" customHeight="false" outlineLevel="0" collapsed="false">
      <c r="A4606" s="401" t="s">
        <v>9883</v>
      </c>
      <c r="B4606" s="401" t="s">
        <v>9884</v>
      </c>
      <c r="C4606" s="401" t="s">
        <v>9222</v>
      </c>
      <c r="D4606" s="401" t="s">
        <v>10147</v>
      </c>
      <c r="E4606" s="402"/>
      <c r="F4606" s="401"/>
      <c r="G4606" s="401" t="n">
        <v>97436</v>
      </c>
      <c r="H4606" s="401" t="s">
        <v>11119</v>
      </c>
      <c r="I4606" s="401" t="s">
        <v>45</v>
      </c>
      <c r="J4606" s="401" t="s">
        <v>6404</v>
      </c>
      <c r="K4606" s="402" t="n">
        <v>123.58</v>
      </c>
      <c r="L4606" s="401" t="s">
        <v>6405</v>
      </c>
    </row>
    <row r="4607" customFormat="false" ht="13.5" hidden="false" customHeight="false" outlineLevel="0" collapsed="false">
      <c r="A4607" s="401" t="s">
        <v>9883</v>
      </c>
      <c r="B4607" s="401" t="s">
        <v>9884</v>
      </c>
      <c r="C4607" s="401" t="s">
        <v>9222</v>
      </c>
      <c r="D4607" s="401" t="s">
        <v>10147</v>
      </c>
      <c r="E4607" s="402"/>
      <c r="F4607" s="401"/>
      <c r="G4607" s="401" t="n">
        <v>97437</v>
      </c>
      <c r="H4607" s="401" t="s">
        <v>11120</v>
      </c>
      <c r="I4607" s="401" t="s">
        <v>45</v>
      </c>
      <c r="J4607" s="401" t="s">
        <v>6404</v>
      </c>
      <c r="K4607" s="402" t="n">
        <v>137.03</v>
      </c>
      <c r="L4607" s="401" t="s">
        <v>6405</v>
      </c>
    </row>
    <row r="4608" customFormat="false" ht="13.5" hidden="false" customHeight="false" outlineLevel="0" collapsed="false">
      <c r="A4608" s="401" t="s">
        <v>9883</v>
      </c>
      <c r="B4608" s="401" t="s">
        <v>9884</v>
      </c>
      <c r="C4608" s="401" t="s">
        <v>9222</v>
      </c>
      <c r="D4608" s="401" t="s">
        <v>10147</v>
      </c>
      <c r="E4608" s="402"/>
      <c r="F4608" s="401"/>
      <c r="G4608" s="401" t="n">
        <v>97438</v>
      </c>
      <c r="H4608" s="401" t="s">
        <v>11121</v>
      </c>
      <c r="I4608" s="401" t="s">
        <v>45</v>
      </c>
      <c r="J4608" s="401" t="s">
        <v>6404</v>
      </c>
      <c r="K4608" s="402" t="n">
        <v>141.21</v>
      </c>
      <c r="L4608" s="401" t="s">
        <v>6405</v>
      </c>
    </row>
    <row r="4609" customFormat="false" ht="13.5" hidden="false" customHeight="false" outlineLevel="0" collapsed="false">
      <c r="A4609" s="401" t="s">
        <v>9883</v>
      </c>
      <c r="B4609" s="401" t="s">
        <v>9884</v>
      </c>
      <c r="C4609" s="401" t="s">
        <v>9222</v>
      </c>
      <c r="D4609" s="401" t="s">
        <v>10147</v>
      </c>
      <c r="E4609" s="402"/>
      <c r="F4609" s="401"/>
      <c r="G4609" s="401" t="n">
        <v>97439</v>
      </c>
      <c r="H4609" s="401" t="s">
        <v>11122</v>
      </c>
      <c r="I4609" s="401" t="s">
        <v>45</v>
      </c>
      <c r="J4609" s="401" t="s">
        <v>6404</v>
      </c>
      <c r="K4609" s="402" t="n">
        <v>155.77</v>
      </c>
      <c r="L4609" s="401" t="s">
        <v>6405</v>
      </c>
    </row>
    <row r="4610" customFormat="false" ht="13.5" hidden="false" customHeight="false" outlineLevel="0" collapsed="false">
      <c r="A4610" s="401" t="s">
        <v>9883</v>
      </c>
      <c r="B4610" s="401" t="s">
        <v>9884</v>
      </c>
      <c r="C4610" s="401" t="s">
        <v>9222</v>
      </c>
      <c r="D4610" s="401" t="s">
        <v>10147</v>
      </c>
      <c r="E4610" s="402"/>
      <c r="F4610" s="401"/>
      <c r="G4610" s="401" t="n">
        <v>97440</v>
      </c>
      <c r="H4610" s="401" t="s">
        <v>11123</v>
      </c>
      <c r="I4610" s="401" t="s">
        <v>45</v>
      </c>
      <c r="J4610" s="401" t="s">
        <v>6404</v>
      </c>
      <c r="K4610" s="402" t="n">
        <v>187.09</v>
      </c>
      <c r="L4610" s="401" t="s">
        <v>6405</v>
      </c>
    </row>
    <row r="4611" customFormat="false" ht="13.5" hidden="false" customHeight="false" outlineLevel="0" collapsed="false">
      <c r="A4611" s="401" t="s">
        <v>9883</v>
      </c>
      <c r="B4611" s="401" t="s">
        <v>9884</v>
      </c>
      <c r="C4611" s="401" t="s">
        <v>9222</v>
      </c>
      <c r="D4611" s="401" t="s">
        <v>10147</v>
      </c>
      <c r="E4611" s="402"/>
      <c r="F4611" s="401"/>
      <c r="G4611" s="401" t="n">
        <v>97442</v>
      </c>
      <c r="H4611" s="401" t="s">
        <v>11124</v>
      </c>
      <c r="I4611" s="401" t="s">
        <v>45</v>
      </c>
      <c r="J4611" s="401" t="s">
        <v>6404</v>
      </c>
      <c r="K4611" s="402" t="n">
        <v>206.45</v>
      </c>
      <c r="L4611" s="401" t="s">
        <v>6405</v>
      </c>
    </row>
    <row r="4612" customFormat="false" ht="13.5" hidden="false" customHeight="false" outlineLevel="0" collapsed="false">
      <c r="A4612" s="401" t="s">
        <v>9883</v>
      </c>
      <c r="B4612" s="401" t="s">
        <v>9884</v>
      </c>
      <c r="C4612" s="401" t="s">
        <v>9222</v>
      </c>
      <c r="D4612" s="401" t="s">
        <v>10147</v>
      </c>
      <c r="E4612" s="402"/>
      <c r="F4612" s="401"/>
      <c r="G4612" s="401" t="n">
        <v>97443</v>
      </c>
      <c r="H4612" s="401" t="s">
        <v>11125</v>
      </c>
      <c r="I4612" s="401" t="s">
        <v>45</v>
      </c>
      <c r="J4612" s="401" t="s">
        <v>6404</v>
      </c>
      <c r="K4612" s="402" t="n">
        <v>116.49</v>
      </c>
      <c r="L4612" s="401" t="s">
        <v>6405</v>
      </c>
    </row>
    <row r="4613" customFormat="false" ht="13.5" hidden="false" customHeight="false" outlineLevel="0" collapsed="false">
      <c r="A4613" s="401" t="s">
        <v>9883</v>
      </c>
      <c r="B4613" s="401" t="s">
        <v>9884</v>
      </c>
      <c r="C4613" s="401" t="s">
        <v>9222</v>
      </c>
      <c r="D4613" s="401" t="s">
        <v>10147</v>
      </c>
      <c r="E4613" s="402"/>
      <c r="F4613" s="401"/>
      <c r="G4613" s="401" t="n">
        <v>97444</v>
      </c>
      <c r="H4613" s="401" t="s">
        <v>11126</v>
      </c>
      <c r="I4613" s="401" t="s">
        <v>45</v>
      </c>
      <c r="J4613" s="401" t="s">
        <v>6404</v>
      </c>
      <c r="K4613" s="402" t="n">
        <v>138.57</v>
      </c>
      <c r="L4613" s="401" t="s">
        <v>6405</v>
      </c>
    </row>
    <row r="4614" customFormat="false" ht="13.5" hidden="false" customHeight="false" outlineLevel="0" collapsed="false">
      <c r="A4614" s="401" t="s">
        <v>9883</v>
      </c>
      <c r="B4614" s="401" t="s">
        <v>9884</v>
      </c>
      <c r="C4614" s="401" t="s">
        <v>9222</v>
      </c>
      <c r="D4614" s="401" t="s">
        <v>10147</v>
      </c>
      <c r="E4614" s="402"/>
      <c r="F4614" s="401"/>
      <c r="G4614" s="401" t="n">
        <v>97446</v>
      </c>
      <c r="H4614" s="401" t="s">
        <v>11127</v>
      </c>
      <c r="I4614" s="401" t="s">
        <v>45</v>
      </c>
      <c r="J4614" s="401" t="s">
        <v>6404</v>
      </c>
      <c r="K4614" s="402" t="n">
        <v>244.81</v>
      </c>
      <c r="L4614" s="401" t="s">
        <v>6405</v>
      </c>
    </row>
    <row r="4615" customFormat="false" ht="13.5" hidden="false" customHeight="false" outlineLevel="0" collapsed="false">
      <c r="A4615" s="401" t="s">
        <v>9883</v>
      </c>
      <c r="B4615" s="401" t="s">
        <v>9884</v>
      </c>
      <c r="C4615" s="401" t="s">
        <v>9222</v>
      </c>
      <c r="D4615" s="401" t="s">
        <v>10147</v>
      </c>
      <c r="E4615" s="402"/>
      <c r="F4615" s="401"/>
      <c r="G4615" s="401" t="n">
        <v>97447</v>
      </c>
      <c r="H4615" s="401" t="s">
        <v>11128</v>
      </c>
      <c r="I4615" s="401" t="s">
        <v>45</v>
      </c>
      <c r="J4615" s="401" t="s">
        <v>6404</v>
      </c>
      <c r="K4615" s="402" t="n">
        <v>244.81</v>
      </c>
      <c r="L4615" s="401" t="s">
        <v>6405</v>
      </c>
    </row>
    <row r="4616" customFormat="false" ht="13.5" hidden="false" customHeight="false" outlineLevel="0" collapsed="false">
      <c r="A4616" s="401" t="s">
        <v>9883</v>
      </c>
      <c r="B4616" s="401" t="s">
        <v>9884</v>
      </c>
      <c r="C4616" s="401" t="s">
        <v>9222</v>
      </c>
      <c r="D4616" s="401" t="s">
        <v>10147</v>
      </c>
      <c r="E4616" s="402"/>
      <c r="F4616" s="401"/>
      <c r="G4616" s="401" t="n">
        <v>97449</v>
      </c>
      <c r="H4616" s="401" t="s">
        <v>11129</v>
      </c>
      <c r="I4616" s="401" t="s">
        <v>45</v>
      </c>
      <c r="J4616" s="401" t="s">
        <v>6404</v>
      </c>
      <c r="K4616" s="402" t="n">
        <v>260.39</v>
      </c>
      <c r="L4616" s="401" t="s">
        <v>6405</v>
      </c>
    </row>
    <row r="4617" customFormat="false" ht="13.5" hidden="false" customHeight="false" outlineLevel="0" collapsed="false">
      <c r="A4617" s="401" t="s">
        <v>9883</v>
      </c>
      <c r="B4617" s="401" t="s">
        <v>9884</v>
      </c>
      <c r="C4617" s="401" t="s">
        <v>9222</v>
      </c>
      <c r="D4617" s="401" t="s">
        <v>10147</v>
      </c>
      <c r="E4617" s="402"/>
      <c r="F4617" s="401"/>
      <c r="G4617" s="401" t="n">
        <v>97450</v>
      </c>
      <c r="H4617" s="401" t="s">
        <v>11130</v>
      </c>
      <c r="I4617" s="401" t="s">
        <v>45</v>
      </c>
      <c r="J4617" s="401" t="s">
        <v>6404</v>
      </c>
      <c r="K4617" s="402" t="n">
        <v>320.54</v>
      </c>
      <c r="L4617" s="401" t="s">
        <v>6405</v>
      </c>
    </row>
    <row r="4618" customFormat="false" ht="13.5" hidden="false" customHeight="false" outlineLevel="0" collapsed="false">
      <c r="A4618" s="401" t="s">
        <v>9883</v>
      </c>
      <c r="B4618" s="401" t="s">
        <v>9884</v>
      </c>
      <c r="C4618" s="401" t="s">
        <v>9222</v>
      </c>
      <c r="D4618" s="401" t="s">
        <v>10147</v>
      </c>
      <c r="E4618" s="402"/>
      <c r="F4618" s="401"/>
      <c r="G4618" s="401" t="n">
        <v>97452</v>
      </c>
      <c r="H4618" s="401" t="s">
        <v>11131</v>
      </c>
      <c r="I4618" s="401" t="s">
        <v>45</v>
      </c>
      <c r="J4618" s="401" t="s">
        <v>6404</v>
      </c>
      <c r="K4618" s="402" t="n">
        <v>192.86</v>
      </c>
      <c r="L4618" s="401" t="s">
        <v>6405</v>
      </c>
    </row>
    <row r="4619" customFormat="false" ht="13.5" hidden="false" customHeight="false" outlineLevel="0" collapsed="false">
      <c r="A4619" s="401" t="s">
        <v>9883</v>
      </c>
      <c r="B4619" s="401" t="s">
        <v>9884</v>
      </c>
      <c r="C4619" s="401" t="s">
        <v>9222</v>
      </c>
      <c r="D4619" s="401" t="s">
        <v>10147</v>
      </c>
      <c r="E4619" s="402"/>
      <c r="F4619" s="401"/>
      <c r="G4619" s="401" t="n">
        <v>97453</v>
      </c>
      <c r="H4619" s="401" t="s">
        <v>11132</v>
      </c>
      <c r="I4619" s="401" t="s">
        <v>45</v>
      </c>
      <c r="J4619" s="401" t="s">
        <v>6404</v>
      </c>
      <c r="K4619" s="402" t="n">
        <v>205.47</v>
      </c>
      <c r="L4619" s="401" t="s">
        <v>6405</v>
      </c>
    </row>
    <row r="4620" customFormat="false" ht="13.5" hidden="false" customHeight="false" outlineLevel="0" collapsed="false">
      <c r="A4620" s="401" t="s">
        <v>9883</v>
      </c>
      <c r="B4620" s="401" t="s">
        <v>9884</v>
      </c>
      <c r="C4620" s="401" t="s">
        <v>9222</v>
      </c>
      <c r="D4620" s="401" t="s">
        <v>10147</v>
      </c>
      <c r="E4620" s="402"/>
      <c r="F4620" s="401"/>
      <c r="G4620" s="401" t="n">
        <v>97454</v>
      </c>
      <c r="H4620" s="401" t="s">
        <v>11133</v>
      </c>
      <c r="I4620" s="401" t="s">
        <v>45</v>
      </c>
      <c r="J4620" s="401" t="s">
        <v>6404</v>
      </c>
      <c r="K4620" s="402" t="n">
        <v>335.43</v>
      </c>
      <c r="L4620" s="401" t="s">
        <v>6405</v>
      </c>
    </row>
    <row r="4621" customFormat="false" ht="13.5" hidden="false" customHeight="false" outlineLevel="0" collapsed="false">
      <c r="A4621" s="401" t="s">
        <v>9883</v>
      </c>
      <c r="B4621" s="401" t="s">
        <v>9884</v>
      </c>
      <c r="C4621" s="401" t="s">
        <v>9222</v>
      </c>
      <c r="D4621" s="401" t="s">
        <v>10147</v>
      </c>
      <c r="E4621" s="402"/>
      <c r="F4621" s="401"/>
      <c r="G4621" s="401" t="n">
        <v>97455</v>
      </c>
      <c r="H4621" s="401" t="s">
        <v>11134</v>
      </c>
      <c r="I4621" s="401" t="s">
        <v>45</v>
      </c>
      <c r="J4621" s="401" t="s">
        <v>6404</v>
      </c>
      <c r="K4621" s="402" t="n">
        <v>355.6</v>
      </c>
      <c r="L4621" s="401" t="s">
        <v>6405</v>
      </c>
    </row>
    <row r="4622" customFormat="false" ht="13.5" hidden="false" customHeight="false" outlineLevel="0" collapsed="false">
      <c r="A4622" s="401" t="s">
        <v>9883</v>
      </c>
      <c r="B4622" s="401" t="s">
        <v>9884</v>
      </c>
      <c r="C4622" s="401" t="s">
        <v>9222</v>
      </c>
      <c r="D4622" s="401" t="s">
        <v>10147</v>
      </c>
      <c r="E4622" s="402"/>
      <c r="F4622" s="401"/>
      <c r="G4622" s="401" t="n">
        <v>97456</v>
      </c>
      <c r="H4622" s="401" t="s">
        <v>11135</v>
      </c>
      <c r="I4622" s="401" t="s">
        <v>45</v>
      </c>
      <c r="J4622" s="401" t="s">
        <v>6404</v>
      </c>
      <c r="K4622" s="402" t="n">
        <v>775.51</v>
      </c>
      <c r="L4622" s="401" t="s">
        <v>6405</v>
      </c>
    </row>
    <row r="4623" customFormat="false" ht="13.5" hidden="false" customHeight="false" outlineLevel="0" collapsed="false">
      <c r="A4623" s="401" t="s">
        <v>9883</v>
      </c>
      <c r="B4623" s="401" t="s">
        <v>9884</v>
      </c>
      <c r="C4623" s="401" t="s">
        <v>9222</v>
      </c>
      <c r="D4623" s="401" t="s">
        <v>10147</v>
      </c>
      <c r="E4623" s="402"/>
      <c r="F4623" s="401"/>
      <c r="G4623" s="401" t="n">
        <v>97457</v>
      </c>
      <c r="H4623" s="401" t="s">
        <v>11136</v>
      </c>
      <c r="I4623" s="401" t="s">
        <v>45</v>
      </c>
      <c r="J4623" s="401" t="s">
        <v>6404</v>
      </c>
      <c r="K4623" s="402" t="n">
        <v>685.05</v>
      </c>
      <c r="L4623" s="401" t="s">
        <v>6405</v>
      </c>
    </row>
    <row r="4624" customFormat="false" ht="13.5" hidden="false" customHeight="false" outlineLevel="0" collapsed="false">
      <c r="A4624" s="401" t="s">
        <v>9883</v>
      </c>
      <c r="B4624" s="401" t="s">
        <v>9884</v>
      </c>
      <c r="C4624" s="401" t="s">
        <v>9222</v>
      </c>
      <c r="D4624" s="401" t="s">
        <v>10147</v>
      </c>
      <c r="E4624" s="402"/>
      <c r="F4624" s="401"/>
      <c r="G4624" s="401" t="n">
        <v>97458</v>
      </c>
      <c r="H4624" s="401" t="s">
        <v>11137</v>
      </c>
      <c r="I4624" s="401" t="s">
        <v>45</v>
      </c>
      <c r="J4624" s="401" t="s">
        <v>6404</v>
      </c>
      <c r="K4624" s="402" t="n">
        <v>307.78</v>
      </c>
      <c r="L4624" s="401" t="s">
        <v>6405</v>
      </c>
    </row>
    <row r="4625" customFormat="false" ht="13.5" hidden="false" customHeight="false" outlineLevel="0" collapsed="false">
      <c r="A4625" s="401" t="s">
        <v>9883</v>
      </c>
      <c r="B4625" s="401" t="s">
        <v>9884</v>
      </c>
      <c r="C4625" s="401" t="s">
        <v>9222</v>
      </c>
      <c r="D4625" s="401" t="s">
        <v>10147</v>
      </c>
      <c r="E4625" s="402"/>
      <c r="F4625" s="401"/>
      <c r="G4625" s="401" t="n">
        <v>97459</v>
      </c>
      <c r="H4625" s="401" t="s">
        <v>11138</v>
      </c>
      <c r="I4625" s="401" t="s">
        <v>45</v>
      </c>
      <c r="J4625" s="401" t="s">
        <v>6404</v>
      </c>
      <c r="K4625" s="402" t="n">
        <v>537.79</v>
      </c>
      <c r="L4625" s="401" t="s">
        <v>6405</v>
      </c>
    </row>
    <row r="4626" customFormat="false" ht="13.5" hidden="false" customHeight="false" outlineLevel="0" collapsed="false">
      <c r="A4626" s="401" t="s">
        <v>9883</v>
      </c>
      <c r="B4626" s="401" t="s">
        <v>9884</v>
      </c>
      <c r="C4626" s="401" t="s">
        <v>9222</v>
      </c>
      <c r="D4626" s="401" t="s">
        <v>10147</v>
      </c>
      <c r="E4626" s="402"/>
      <c r="F4626" s="401"/>
      <c r="G4626" s="401" t="n">
        <v>97460</v>
      </c>
      <c r="H4626" s="401" t="s">
        <v>11139</v>
      </c>
      <c r="I4626" s="401" t="s">
        <v>45</v>
      </c>
      <c r="J4626" s="401" t="s">
        <v>6404</v>
      </c>
      <c r="K4626" s="402" t="n">
        <v>834.43</v>
      </c>
      <c r="L4626" s="401" t="s">
        <v>6405</v>
      </c>
    </row>
    <row r="4627" customFormat="false" ht="13.5" hidden="false" customHeight="false" outlineLevel="0" collapsed="false">
      <c r="A4627" s="401" t="s">
        <v>9883</v>
      </c>
      <c r="B4627" s="401" t="s">
        <v>9884</v>
      </c>
      <c r="C4627" s="401" t="s">
        <v>9222</v>
      </c>
      <c r="D4627" s="401" t="s">
        <v>10147</v>
      </c>
      <c r="E4627" s="402"/>
      <c r="F4627" s="401"/>
      <c r="G4627" s="401" t="n">
        <v>97461</v>
      </c>
      <c r="H4627" s="401" t="s">
        <v>11140</v>
      </c>
      <c r="I4627" s="401" t="s">
        <v>45</v>
      </c>
      <c r="J4627" s="401" t="s">
        <v>6404</v>
      </c>
      <c r="K4627" s="402" t="n">
        <v>36.89</v>
      </c>
      <c r="L4627" s="401" t="s">
        <v>6405</v>
      </c>
    </row>
    <row r="4628" customFormat="false" ht="13.5" hidden="false" customHeight="false" outlineLevel="0" collapsed="false">
      <c r="A4628" s="401" t="s">
        <v>9883</v>
      </c>
      <c r="B4628" s="401" t="s">
        <v>9884</v>
      </c>
      <c r="C4628" s="401" t="s">
        <v>9222</v>
      </c>
      <c r="D4628" s="401" t="s">
        <v>10147</v>
      </c>
      <c r="E4628" s="402"/>
      <c r="F4628" s="401"/>
      <c r="G4628" s="401" t="n">
        <v>97462</v>
      </c>
      <c r="H4628" s="401" t="s">
        <v>11141</v>
      </c>
      <c r="I4628" s="401" t="s">
        <v>45</v>
      </c>
      <c r="J4628" s="401" t="s">
        <v>6404</v>
      </c>
      <c r="K4628" s="402" t="n">
        <v>30.42</v>
      </c>
      <c r="L4628" s="401" t="s">
        <v>6405</v>
      </c>
    </row>
    <row r="4629" customFormat="false" ht="13.5" hidden="false" customHeight="false" outlineLevel="0" collapsed="false">
      <c r="A4629" s="401" t="s">
        <v>9883</v>
      </c>
      <c r="B4629" s="401" t="s">
        <v>9884</v>
      </c>
      <c r="C4629" s="401" t="s">
        <v>9222</v>
      </c>
      <c r="D4629" s="401" t="s">
        <v>10147</v>
      </c>
      <c r="E4629" s="402"/>
      <c r="F4629" s="401"/>
      <c r="G4629" s="401" t="n">
        <v>97464</v>
      </c>
      <c r="H4629" s="401" t="s">
        <v>11142</v>
      </c>
      <c r="I4629" s="401" t="s">
        <v>45</v>
      </c>
      <c r="J4629" s="401" t="s">
        <v>6404</v>
      </c>
      <c r="K4629" s="402" t="n">
        <v>53.48</v>
      </c>
      <c r="L4629" s="401" t="s">
        <v>6405</v>
      </c>
    </row>
    <row r="4630" customFormat="false" ht="13.5" hidden="false" customHeight="false" outlineLevel="0" collapsed="false">
      <c r="A4630" s="401" t="s">
        <v>9883</v>
      </c>
      <c r="B4630" s="401" t="s">
        <v>9884</v>
      </c>
      <c r="C4630" s="401" t="s">
        <v>9222</v>
      </c>
      <c r="D4630" s="401" t="s">
        <v>10147</v>
      </c>
      <c r="E4630" s="402"/>
      <c r="F4630" s="401"/>
      <c r="G4630" s="401" t="n">
        <v>97465</v>
      </c>
      <c r="H4630" s="401" t="s">
        <v>11143</v>
      </c>
      <c r="I4630" s="401" t="s">
        <v>45</v>
      </c>
      <c r="J4630" s="401" t="s">
        <v>6404</v>
      </c>
      <c r="K4630" s="402" t="n">
        <v>64.39</v>
      </c>
      <c r="L4630" s="401" t="s">
        <v>6405</v>
      </c>
    </row>
    <row r="4631" customFormat="false" ht="13.5" hidden="false" customHeight="false" outlineLevel="0" collapsed="false">
      <c r="A4631" s="401" t="s">
        <v>9883</v>
      </c>
      <c r="B4631" s="401" t="s">
        <v>9884</v>
      </c>
      <c r="C4631" s="401" t="s">
        <v>9222</v>
      </c>
      <c r="D4631" s="401" t="s">
        <v>10147</v>
      </c>
      <c r="E4631" s="402"/>
      <c r="F4631" s="401"/>
      <c r="G4631" s="401" t="n">
        <v>97467</v>
      </c>
      <c r="H4631" s="401" t="s">
        <v>11144</v>
      </c>
      <c r="I4631" s="401" t="s">
        <v>45</v>
      </c>
      <c r="J4631" s="401" t="s">
        <v>6404</v>
      </c>
      <c r="K4631" s="402" t="n">
        <v>67.92</v>
      </c>
      <c r="L4631" s="401" t="s">
        <v>6405</v>
      </c>
    </row>
    <row r="4632" customFormat="false" ht="13.5" hidden="false" customHeight="false" outlineLevel="0" collapsed="false">
      <c r="A4632" s="401" t="s">
        <v>9883</v>
      </c>
      <c r="B4632" s="401" t="s">
        <v>9884</v>
      </c>
      <c r="C4632" s="401" t="s">
        <v>9222</v>
      </c>
      <c r="D4632" s="401" t="s">
        <v>10147</v>
      </c>
      <c r="E4632" s="402"/>
      <c r="F4632" s="401"/>
      <c r="G4632" s="401" t="n">
        <v>97468</v>
      </c>
      <c r="H4632" s="401" t="s">
        <v>11145</v>
      </c>
      <c r="I4632" s="401" t="s">
        <v>45</v>
      </c>
      <c r="J4632" s="401" t="s">
        <v>6404</v>
      </c>
      <c r="K4632" s="402" t="n">
        <v>81.89</v>
      </c>
      <c r="L4632" s="401" t="s">
        <v>6405</v>
      </c>
    </row>
    <row r="4633" customFormat="false" ht="13.5" hidden="false" customHeight="false" outlineLevel="0" collapsed="false">
      <c r="A4633" s="401" t="s">
        <v>9883</v>
      </c>
      <c r="B4633" s="401" t="s">
        <v>9884</v>
      </c>
      <c r="C4633" s="401" t="s">
        <v>9222</v>
      </c>
      <c r="D4633" s="401" t="s">
        <v>10147</v>
      </c>
      <c r="E4633" s="402"/>
      <c r="F4633" s="401"/>
      <c r="G4633" s="401" t="n">
        <v>97470</v>
      </c>
      <c r="H4633" s="401" t="s">
        <v>11146</v>
      </c>
      <c r="I4633" s="401" t="s">
        <v>45</v>
      </c>
      <c r="J4633" s="401" t="s">
        <v>6404</v>
      </c>
      <c r="K4633" s="402" t="n">
        <v>101.18</v>
      </c>
      <c r="L4633" s="401" t="s">
        <v>6405</v>
      </c>
    </row>
    <row r="4634" customFormat="false" ht="13.5" hidden="false" customHeight="false" outlineLevel="0" collapsed="false">
      <c r="A4634" s="401" t="s">
        <v>9883</v>
      </c>
      <c r="B4634" s="401" t="s">
        <v>9884</v>
      </c>
      <c r="C4634" s="401" t="s">
        <v>9222</v>
      </c>
      <c r="D4634" s="401" t="s">
        <v>10147</v>
      </c>
      <c r="E4634" s="402"/>
      <c r="F4634" s="401"/>
      <c r="G4634" s="401" t="n">
        <v>97471</v>
      </c>
      <c r="H4634" s="401" t="s">
        <v>11147</v>
      </c>
      <c r="I4634" s="401" t="s">
        <v>45</v>
      </c>
      <c r="J4634" s="401" t="s">
        <v>6404</v>
      </c>
      <c r="K4634" s="402" t="n">
        <v>123.26</v>
      </c>
      <c r="L4634" s="401" t="s">
        <v>6405</v>
      </c>
    </row>
    <row r="4635" customFormat="false" ht="13.5" hidden="false" customHeight="false" outlineLevel="0" collapsed="false">
      <c r="A4635" s="401" t="s">
        <v>9883</v>
      </c>
      <c r="B4635" s="401" t="s">
        <v>9884</v>
      </c>
      <c r="C4635" s="401" t="s">
        <v>9222</v>
      </c>
      <c r="D4635" s="401" t="s">
        <v>10147</v>
      </c>
      <c r="E4635" s="402"/>
      <c r="F4635" s="401"/>
      <c r="G4635" s="401" t="n">
        <v>97474</v>
      </c>
      <c r="H4635" s="401" t="s">
        <v>11148</v>
      </c>
      <c r="I4635" s="401" t="s">
        <v>45</v>
      </c>
      <c r="J4635" s="401" t="s">
        <v>6404</v>
      </c>
      <c r="K4635" s="402" t="n">
        <v>187.45</v>
      </c>
      <c r="L4635" s="401" t="s">
        <v>6405</v>
      </c>
    </row>
    <row r="4636" customFormat="false" ht="13.5" hidden="false" customHeight="false" outlineLevel="0" collapsed="false">
      <c r="A4636" s="401" t="s">
        <v>9883</v>
      </c>
      <c r="B4636" s="401" t="s">
        <v>9884</v>
      </c>
      <c r="C4636" s="401" t="s">
        <v>9222</v>
      </c>
      <c r="D4636" s="401" t="s">
        <v>10147</v>
      </c>
      <c r="E4636" s="402"/>
      <c r="F4636" s="401"/>
      <c r="G4636" s="401" t="n">
        <v>97475</v>
      </c>
      <c r="H4636" s="401" t="s">
        <v>11149</v>
      </c>
      <c r="I4636" s="401" t="s">
        <v>45</v>
      </c>
      <c r="J4636" s="401" t="s">
        <v>6404</v>
      </c>
      <c r="K4636" s="402" t="n">
        <v>232.1</v>
      </c>
      <c r="L4636" s="401" t="s">
        <v>6405</v>
      </c>
    </row>
    <row r="4637" customFormat="false" ht="13.5" hidden="false" customHeight="false" outlineLevel="0" collapsed="false">
      <c r="A4637" s="401" t="s">
        <v>9883</v>
      </c>
      <c r="B4637" s="401" t="s">
        <v>9884</v>
      </c>
      <c r="C4637" s="401" t="s">
        <v>9222</v>
      </c>
      <c r="D4637" s="401" t="s">
        <v>10147</v>
      </c>
      <c r="E4637" s="402"/>
      <c r="F4637" s="401"/>
      <c r="G4637" s="401" t="n">
        <v>97477</v>
      </c>
      <c r="H4637" s="401" t="s">
        <v>11150</v>
      </c>
      <c r="I4637" s="401" t="s">
        <v>45</v>
      </c>
      <c r="J4637" s="401" t="s">
        <v>6404</v>
      </c>
      <c r="K4637" s="402" t="n">
        <v>250.31</v>
      </c>
      <c r="L4637" s="401" t="s">
        <v>6405</v>
      </c>
    </row>
    <row r="4638" customFormat="false" ht="13.5" hidden="false" customHeight="false" outlineLevel="0" collapsed="false">
      <c r="A4638" s="401" t="s">
        <v>9883</v>
      </c>
      <c r="B4638" s="401" t="s">
        <v>9884</v>
      </c>
      <c r="C4638" s="401" t="s">
        <v>9222</v>
      </c>
      <c r="D4638" s="401" t="s">
        <v>10147</v>
      </c>
      <c r="E4638" s="402"/>
      <c r="F4638" s="401"/>
      <c r="G4638" s="401" t="n">
        <v>97478</v>
      </c>
      <c r="H4638" s="401" t="s">
        <v>11151</v>
      </c>
      <c r="I4638" s="401" t="s">
        <v>45</v>
      </c>
      <c r="J4638" s="401" t="s">
        <v>6404</v>
      </c>
      <c r="K4638" s="402" t="n">
        <v>310.46</v>
      </c>
      <c r="L4638" s="401" t="s">
        <v>6405</v>
      </c>
    </row>
    <row r="4639" customFormat="false" ht="13.5" hidden="false" customHeight="false" outlineLevel="0" collapsed="false">
      <c r="A4639" s="401" t="s">
        <v>9883</v>
      </c>
      <c r="B4639" s="401" t="s">
        <v>9884</v>
      </c>
      <c r="C4639" s="401" t="s">
        <v>9222</v>
      </c>
      <c r="D4639" s="401" t="s">
        <v>10147</v>
      </c>
      <c r="E4639" s="402"/>
      <c r="F4639" s="401"/>
      <c r="G4639" s="401" t="n">
        <v>97479</v>
      </c>
      <c r="H4639" s="401" t="s">
        <v>11152</v>
      </c>
      <c r="I4639" s="401" t="s">
        <v>45</v>
      </c>
      <c r="J4639" s="401" t="s">
        <v>6404</v>
      </c>
      <c r="K4639" s="402" t="n">
        <v>59.76</v>
      </c>
      <c r="L4639" s="401" t="s">
        <v>6405</v>
      </c>
    </row>
    <row r="4640" customFormat="false" ht="13.5" hidden="false" customHeight="false" outlineLevel="0" collapsed="false">
      <c r="A4640" s="401" t="s">
        <v>9883</v>
      </c>
      <c r="B4640" s="401" t="s">
        <v>9884</v>
      </c>
      <c r="C4640" s="401" t="s">
        <v>9222</v>
      </c>
      <c r="D4640" s="401" t="s">
        <v>10147</v>
      </c>
      <c r="E4640" s="402"/>
      <c r="F4640" s="401"/>
      <c r="G4640" s="401" t="n">
        <v>97480</v>
      </c>
      <c r="H4640" s="401" t="s">
        <v>11153</v>
      </c>
      <c r="I4640" s="401" t="s">
        <v>45</v>
      </c>
      <c r="J4640" s="401" t="s">
        <v>6404</v>
      </c>
      <c r="K4640" s="402" t="n">
        <v>59.76</v>
      </c>
      <c r="L4640" s="401" t="s">
        <v>6405</v>
      </c>
    </row>
    <row r="4641" customFormat="false" ht="13.5" hidden="false" customHeight="false" outlineLevel="0" collapsed="false">
      <c r="A4641" s="401" t="s">
        <v>9883</v>
      </c>
      <c r="B4641" s="401" t="s">
        <v>9884</v>
      </c>
      <c r="C4641" s="401" t="s">
        <v>9222</v>
      </c>
      <c r="D4641" s="401" t="s">
        <v>10147</v>
      </c>
      <c r="E4641" s="402"/>
      <c r="F4641" s="401"/>
      <c r="G4641" s="401" t="n">
        <v>97481</v>
      </c>
      <c r="H4641" s="401" t="s">
        <v>11154</v>
      </c>
      <c r="I4641" s="401" t="s">
        <v>45</v>
      </c>
      <c r="J4641" s="401" t="s">
        <v>6404</v>
      </c>
      <c r="K4641" s="402" t="n">
        <v>87.16</v>
      </c>
      <c r="L4641" s="401" t="s">
        <v>6405</v>
      </c>
    </row>
    <row r="4642" customFormat="false" ht="13.5" hidden="false" customHeight="false" outlineLevel="0" collapsed="false">
      <c r="A4642" s="401" t="s">
        <v>9883</v>
      </c>
      <c r="B4642" s="401" t="s">
        <v>9884</v>
      </c>
      <c r="C4642" s="401" t="s">
        <v>9222</v>
      </c>
      <c r="D4642" s="401" t="s">
        <v>10147</v>
      </c>
      <c r="E4642" s="402"/>
      <c r="F4642" s="401"/>
      <c r="G4642" s="401" t="n">
        <v>97482</v>
      </c>
      <c r="H4642" s="401" t="s">
        <v>11155</v>
      </c>
      <c r="I4642" s="401" t="s">
        <v>45</v>
      </c>
      <c r="J4642" s="401" t="s">
        <v>6404</v>
      </c>
      <c r="K4642" s="402" t="n">
        <v>87.16</v>
      </c>
      <c r="L4642" s="401" t="s">
        <v>6405</v>
      </c>
    </row>
    <row r="4643" customFormat="false" ht="13.5" hidden="false" customHeight="false" outlineLevel="0" collapsed="false">
      <c r="A4643" s="401" t="s">
        <v>9883</v>
      </c>
      <c r="B4643" s="401" t="s">
        <v>9884</v>
      </c>
      <c r="C4643" s="401" t="s">
        <v>9222</v>
      </c>
      <c r="D4643" s="401" t="s">
        <v>10147</v>
      </c>
      <c r="E4643" s="402"/>
      <c r="F4643" s="401"/>
      <c r="G4643" s="401" t="n">
        <v>97483</v>
      </c>
      <c r="H4643" s="401" t="s">
        <v>11156</v>
      </c>
      <c r="I4643" s="401" t="s">
        <v>45</v>
      </c>
      <c r="J4643" s="401" t="s">
        <v>6404</v>
      </c>
      <c r="K4643" s="402" t="n">
        <v>122.72</v>
      </c>
      <c r="L4643" s="401" t="s">
        <v>6405</v>
      </c>
    </row>
    <row r="4644" customFormat="false" ht="13.5" hidden="false" customHeight="false" outlineLevel="0" collapsed="false">
      <c r="A4644" s="401" t="s">
        <v>9883</v>
      </c>
      <c r="B4644" s="401" t="s">
        <v>9884</v>
      </c>
      <c r="C4644" s="401" t="s">
        <v>9222</v>
      </c>
      <c r="D4644" s="401" t="s">
        <v>10147</v>
      </c>
      <c r="E4644" s="402"/>
      <c r="F4644" s="401"/>
      <c r="G4644" s="401" t="n">
        <v>97484</v>
      </c>
      <c r="H4644" s="401" t="s">
        <v>11157</v>
      </c>
      <c r="I4644" s="401" t="s">
        <v>45</v>
      </c>
      <c r="J4644" s="401" t="s">
        <v>6404</v>
      </c>
      <c r="K4644" s="402" t="n">
        <v>122.72</v>
      </c>
      <c r="L4644" s="401" t="s">
        <v>6405</v>
      </c>
    </row>
    <row r="4645" customFormat="false" ht="13.5" hidden="false" customHeight="false" outlineLevel="0" collapsed="false">
      <c r="A4645" s="401" t="s">
        <v>9883</v>
      </c>
      <c r="B4645" s="401" t="s">
        <v>9884</v>
      </c>
      <c r="C4645" s="401" t="s">
        <v>9222</v>
      </c>
      <c r="D4645" s="401" t="s">
        <v>10147</v>
      </c>
      <c r="E4645" s="402"/>
      <c r="F4645" s="401"/>
      <c r="G4645" s="401" t="n">
        <v>97485</v>
      </c>
      <c r="H4645" s="401" t="s">
        <v>11158</v>
      </c>
      <c r="I4645" s="401" t="s">
        <v>45</v>
      </c>
      <c r="J4645" s="401" t="s">
        <v>6404</v>
      </c>
      <c r="K4645" s="402" t="n">
        <v>169.94</v>
      </c>
      <c r="L4645" s="401" t="s">
        <v>6405</v>
      </c>
    </row>
    <row r="4646" customFormat="false" ht="13.5" hidden="false" customHeight="false" outlineLevel="0" collapsed="false">
      <c r="A4646" s="401" t="s">
        <v>9883</v>
      </c>
      <c r="B4646" s="401" t="s">
        <v>9884</v>
      </c>
      <c r="C4646" s="401" t="s">
        <v>9222</v>
      </c>
      <c r="D4646" s="401" t="s">
        <v>10147</v>
      </c>
      <c r="E4646" s="402"/>
      <c r="F4646" s="401"/>
      <c r="G4646" s="401" t="n">
        <v>97486</v>
      </c>
      <c r="H4646" s="401" t="s">
        <v>11159</v>
      </c>
      <c r="I4646" s="401" t="s">
        <v>45</v>
      </c>
      <c r="J4646" s="401" t="s">
        <v>6404</v>
      </c>
      <c r="K4646" s="402" t="n">
        <v>182.55</v>
      </c>
      <c r="L4646" s="401" t="s">
        <v>6405</v>
      </c>
    </row>
    <row r="4647" customFormat="false" ht="13.5" hidden="false" customHeight="false" outlineLevel="0" collapsed="false">
      <c r="A4647" s="401" t="s">
        <v>9883</v>
      </c>
      <c r="B4647" s="401" t="s">
        <v>9884</v>
      </c>
      <c r="C4647" s="401" t="s">
        <v>9222</v>
      </c>
      <c r="D4647" s="401" t="s">
        <v>10147</v>
      </c>
      <c r="E4647" s="402"/>
      <c r="F4647" s="401"/>
      <c r="G4647" s="401" t="n">
        <v>97487</v>
      </c>
      <c r="H4647" s="401" t="s">
        <v>11160</v>
      </c>
      <c r="I4647" s="401" t="s">
        <v>45</v>
      </c>
      <c r="J4647" s="401" t="s">
        <v>6404</v>
      </c>
      <c r="K4647" s="402" t="n">
        <v>316.41</v>
      </c>
      <c r="L4647" s="401" t="s">
        <v>6405</v>
      </c>
    </row>
    <row r="4648" customFormat="false" ht="13.5" hidden="false" customHeight="false" outlineLevel="0" collapsed="false">
      <c r="A4648" s="401" t="s">
        <v>9883</v>
      </c>
      <c r="B4648" s="401" t="s">
        <v>9884</v>
      </c>
      <c r="C4648" s="401" t="s">
        <v>9222</v>
      </c>
      <c r="D4648" s="401" t="s">
        <v>10147</v>
      </c>
      <c r="E4648" s="402"/>
      <c r="F4648" s="401"/>
      <c r="G4648" s="401" t="n">
        <v>97488</v>
      </c>
      <c r="H4648" s="401" t="s">
        <v>11161</v>
      </c>
      <c r="I4648" s="401" t="s">
        <v>45</v>
      </c>
      <c r="J4648" s="401" t="s">
        <v>6404</v>
      </c>
      <c r="K4648" s="402" t="n">
        <v>336.58</v>
      </c>
      <c r="L4648" s="401" t="s">
        <v>6405</v>
      </c>
    </row>
    <row r="4649" customFormat="false" ht="13.5" hidden="false" customHeight="false" outlineLevel="0" collapsed="false">
      <c r="A4649" s="401" t="s">
        <v>9883</v>
      </c>
      <c r="B4649" s="401" t="s">
        <v>9884</v>
      </c>
      <c r="C4649" s="401" t="s">
        <v>9222</v>
      </c>
      <c r="D4649" s="401" t="s">
        <v>10147</v>
      </c>
      <c r="E4649" s="402"/>
      <c r="F4649" s="401"/>
      <c r="G4649" s="401" t="n">
        <v>97489</v>
      </c>
      <c r="H4649" s="401" t="s">
        <v>11162</v>
      </c>
      <c r="I4649" s="401" t="s">
        <v>45</v>
      </c>
      <c r="J4649" s="401" t="s">
        <v>6404</v>
      </c>
      <c r="K4649" s="402" t="n">
        <v>760.36</v>
      </c>
      <c r="L4649" s="401" t="s">
        <v>6405</v>
      </c>
    </row>
    <row r="4650" customFormat="false" ht="13.5" hidden="false" customHeight="false" outlineLevel="0" collapsed="false">
      <c r="A4650" s="401" t="s">
        <v>9883</v>
      </c>
      <c r="B4650" s="401" t="s">
        <v>9884</v>
      </c>
      <c r="C4650" s="401" t="s">
        <v>9222</v>
      </c>
      <c r="D4650" s="401" t="s">
        <v>10147</v>
      </c>
      <c r="E4650" s="402"/>
      <c r="F4650" s="401"/>
      <c r="G4650" s="401" t="n">
        <v>97490</v>
      </c>
      <c r="H4650" s="401" t="s">
        <v>11163</v>
      </c>
      <c r="I4650" s="401" t="s">
        <v>45</v>
      </c>
      <c r="J4650" s="401" t="s">
        <v>6404</v>
      </c>
      <c r="K4650" s="402" t="n">
        <v>669.9</v>
      </c>
      <c r="L4650" s="401" t="s">
        <v>6405</v>
      </c>
    </row>
    <row r="4651" customFormat="false" ht="13.5" hidden="false" customHeight="false" outlineLevel="0" collapsed="false">
      <c r="A4651" s="401" t="s">
        <v>9883</v>
      </c>
      <c r="B4651" s="401" t="s">
        <v>9884</v>
      </c>
      <c r="C4651" s="401" t="s">
        <v>9222</v>
      </c>
      <c r="D4651" s="401" t="s">
        <v>10147</v>
      </c>
      <c r="E4651" s="402"/>
      <c r="F4651" s="401"/>
      <c r="G4651" s="401" t="n">
        <v>97491</v>
      </c>
      <c r="H4651" s="401" t="s">
        <v>11164</v>
      </c>
      <c r="I4651" s="401" t="s">
        <v>45</v>
      </c>
      <c r="J4651" s="401" t="s">
        <v>6404</v>
      </c>
      <c r="K4651" s="402" t="n">
        <v>93.04</v>
      </c>
      <c r="L4651" s="401" t="s">
        <v>6405</v>
      </c>
    </row>
    <row r="4652" customFormat="false" ht="13.5" hidden="false" customHeight="false" outlineLevel="0" collapsed="false">
      <c r="A4652" s="401" t="s">
        <v>9883</v>
      </c>
      <c r="B4652" s="401" t="s">
        <v>9884</v>
      </c>
      <c r="C4652" s="401" t="s">
        <v>9222</v>
      </c>
      <c r="D4652" s="401" t="s">
        <v>10147</v>
      </c>
      <c r="E4652" s="402"/>
      <c r="F4652" s="401"/>
      <c r="G4652" s="401" t="n">
        <v>97492</v>
      </c>
      <c r="H4652" s="401" t="s">
        <v>11165</v>
      </c>
      <c r="I4652" s="401" t="s">
        <v>45</v>
      </c>
      <c r="J4652" s="401" t="s">
        <v>6404</v>
      </c>
      <c r="K4652" s="402" t="n">
        <v>137.3</v>
      </c>
      <c r="L4652" s="401" t="s">
        <v>6405</v>
      </c>
    </row>
    <row r="4653" customFormat="false" ht="13.5" hidden="false" customHeight="false" outlineLevel="0" collapsed="false">
      <c r="A4653" s="401" t="s">
        <v>9883</v>
      </c>
      <c r="B4653" s="401" t="s">
        <v>9884</v>
      </c>
      <c r="C4653" s="401" t="s">
        <v>9222</v>
      </c>
      <c r="D4653" s="401" t="s">
        <v>10147</v>
      </c>
      <c r="E4653" s="402"/>
      <c r="F4653" s="401"/>
      <c r="G4653" s="401" t="n">
        <v>97493</v>
      </c>
      <c r="H4653" s="401" t="s">
        <v>11166</v>
      </c>
      <c r="I4653" s="401" t="s">
        <v>45</v>
      </c>
      <c r="J4653" s="401" t="s">
        <v>6404</v>
      </c>
      <c r="K4653" s="402" t="n">
        <v>177.28</v>
      </c>
      <c r="L4653" s="401" t="s">
        <v>6405</v>
      </c>
    </row>
    <row r="4654" customFormat="false" ht="13.5" hidden="false" customHeight="false" outlineLevel="0" collapsed="false">
      <c r="A4654" s="401" t="s">
        <v>9883</v>
      </c>
      <c r="B4654" s="401" t="s">
        <v>9884</v>
      </c>
      <c r="C4654" s="401" t="s">
        <v>9222</v>
      </c>
      <c r="D4654" s="401" t="s">
        <v>10147</v>
      </c>
      <c r="E4654" s="402"/>
      <c r="F4654" s="401"/>
      <c r="G4654" s="401" t="n">
        <v>97494</v>
      </c>
      <c r="H4654" s="401" t="s">
        <v>11167</v>
      </c>
      <c r="I4654" s="401" t="s">
        <v>45</v>
      </c>
      <c r="J4654" s="401" t="s">
        <v>6404</v>
      </c>
      <c r="K4654" s="402" t="n">
        <v>277.16</v>
      </c>
      <c r="L4654" s="401" t="s">
        <v>6405</v>
      </c>
    </row>
    <row r="4655" customFormat="false" ht="13.5" hidden="false" customHeight="false" outlineLevel="0" collapsed="false">
      <c r="A4655" s="401" t="s">
        <v>9883</v>
      </c>
      <c r="B4655" s="401" t="s">
        <v>9884</v>
      </c>
      <c r="C4655" s="401" t="s">
        <v>9222</v>
      </c>
      <c r="D4655" s="401" t="s">
        <v>10147</v>
      </c>
      <c r="E4655" s="402"/>
      <c r="F4655" s="401"/>
      <c r="G4655" s="401" t="n">
        <v>97495</v>
      </c>
      <c r="H4655" s="401" t="s">
        <v>11168</v>
      </c>
      <c r="I4655" s="401" t="s">
        <v>45</v>
      </c>
      <c r="J4655" s="401" t="s">
        <v>6404</v>
      </c>
      <c r="K4655" s="402" t="n">
        <v>512.39</v>
      </c>
      <c r="L4655" s="401" t="s">
        <v>6405</v>
      </c>
    </row>
    <row r="4656" customFormat="false" ht="13.5" hidden="false" customHeight="false" outlineLevel="0" collapsed="false">
      <c r="A4656" s="401" t="s">
        <v>9883</v>
      </c>
      <c r="B4656" s="401" t="s">
        <v>9884</v>
      </c>
      <c r="C4656" s="401" t="s">
        <v>9222</v>
      </c>
      <c r="D4656" s="401" t="s">
        <v>10147</v>
      </c>
      <c r="E4656" s="402"/>
      <c r="F4656" s="401"/>
      <c r="G4656" s="401" t="n">
        <v>97496</v>
      </c>
      <c r="H4656" s="401" t="s">
        <v>11169</v>
      </c>
      <c r="I4656" s="401" t="s">
        <v>45</v>
      </c>
      <c r="J4656" s="401" t="s">
        <v>6404</v>
      </c>
      <c r="K4656" s="402" t="n">
        <v>814.26</v>
      </c>
      <c r="L4656" s="401" t="s">
        <v>6405</v>
      </c>
    </row>
    <row r="4657" customFormat="false" ht="13.5" hidden="false" customHeight="false" outlineLevel="0" collapsed="false">
      <c r="A4657" s="401" t="s">
        <v>9883</v>
      </c>
      <c r="B4657" s="401" t="s">
        <v>9884</v>
      </c>
      <c r="C4657" s="401" t="s">
        <v>9222</v>
      </c>
      <c r="D4657" s="401" t="s">
        <v>10147</v>
      </c>
      <c r="E4657" s="402"/>
      <c r="F4657" s="401"/>
      <c r="G4657" s="401" t="n">
        <v>97499</v>
      </c>
      <c r="H4657" s="401" t="s">
        <v>11170</v>
      </c>
      <c r="I4657" s="401" t="s">
        <v>45</v>
      </c>
      <c r="J4657" s="401" t="s">
        <v>6404</v>
      </c>
      <c r="K4657" s="402" t="n">
        <v>34.42</v>
      </c>
      <c r="L4657" s="401" t="s">
        <v>6405</v>
      </c>
    </row>
    <row r="4658" customFormat="false" ht="13.5" hidden="false" customHeight="false" outlineLevel="0" collapsed="false">
      <c r="A4658" s="401" t="s">
        <v>9883</v>
      </c>
      <c r="B4658" s="401" t="s">
        <v>9884</v>
      </c>
      <c r="C4658" s="401" t="s">
        <v>9222</v>
      </c>
      <c r="D4658" s="401" t="s">
        <v>10147</v>
      </c>
      <c r="E4658" s="402"/>
      <c r="F4658" s="401"/>
      <c r="G4658" s="401" t="n">
        <v>97500</v>
      </c>
      <c r="H4658" s="401" t="s">
        <v>11171</v>
      </c>
      <c r="I4658" s="401" t="s">
        <v>45</v>
      </c>
      <c r="J4658" s="401" t="s">
        <v>6404</v>
      </c>
      <c r="K4658" s="402" t="n">
        <v>27.95</v>
      </c>
      <c r="L4658" s="401" t="s">
        <v>6405</v>
      </c>
    </row>
    <row r="4659" customFormat="false" ht="13.5" hidden="false" customHeight="false" outlineLevel="0" collapsed="false">
      <c r="A4659" s="401" t="s">
        <v>9883</v>
      </c>
      <c r="B4659" s="401" t="s">
        <v>9884</v>
      </c>
      <c r="C4659" s="401" t="s">
        <v>9222</v>
      </c>
      <c r="D4659" s="401" t="s">
        <v>10147</v>
      </c>
      <c r="E4659" s="402"/>
      <c r="F4659" s="401"/>
      <c r="G4659" s="401" t="n">
        <v>97502</v>
      </c>
      <c r="H4659" s="401" t="s">
        <v>11172</v>
      </c>
      <c r="I4659" s="401" t="s">
        <v>45</v>
      </c>
      <c r="J4659" s="401" t="s">
        <v>6404</v>
      </c>
      <c r="K4659" s="402" t="n">
        <v>48.9</v>
      </c>
      <c r="L4659" s="401" t="s">
        <v>6405</v>
      </c>
    </row>
    <row r="4660" customFormat="false" ht="13.5" hidden="false" customHeight="false" outlineLevel="0" collapsed="false">
      <c r="A4660" s="401" t="s">
        <v>9883</v>
      </c>
      <c r="B4660" s="401" t="s">
        <v>9884</v>
      </c>
      <c r="C4660" s="401" t="s">
        <v>9222</v>
      </c>
      <c r="D4660" s="401" t="s">
        <v>10147</v>
      </c>
      <c r="E4660" s="402"/>
      <c r="F4660" s="401"/>
      <c r="G4660" s="401" t="n">
        <v>97503</v>
      </c>
      <c r="H4660" s="401" t="s">
        <v>11173</v>
      </c>
      <c r="I4660" s="401" t="s">
        <v>45</v>
      </c>
      <c r="J4660" s="401" t="s">
        <v>6404</v>
      </c>
      <c r="K4660" s="402" t="n">
        <v>60.04</v>
      </c>
      <c r="L4660" s="401" t="s">
        <v>6405</v>
      </c>
    </row>
    <row r="4661" customFormat="false" ht="13.5" hidden="false" customHeight="false" outlineLevel="0" collapsed="false">
      <c r="A4661" s="401" t="s">
        <v>9883</v>
      </c>
      <c r="B4661" s="401" t="s">
        <v>9884</v>
      </c>
      <c r="C4661" s="401" t="s">
        <v>9222</v>
      </c>
      <c r="D4661" s="401" t="s">
        <v>10147</v>
      </c>
      <c r="E4661" s="402"/>
      <c r="F4661" s="401"/>
      <c r="G4661" s="401" t="n">
        <v>97505</v>
      </c>
      <c r="H4661" s="401" t="s">
        <v>11174</v>
      </c>
      <c r="I4661" s="401" t="s">
        <v>45</v>
      </c>
      <c r="J4661" s="401" t="s">
        <v>6404</v>
      </c>
      <c r="K4661" s="402" t="n">
        <v>61.47</v>
      </c>
      <c r="L4661" s="401" t="s">
        <v>6405</v>
      </c>
    </row>
    <row r="4662" customFormat="false" ht="13.5" hidden="false" customHeight="false" outlineLevel="0" collapsed="false">
      <c r="A4662" s="401" t="s">
        <v>9883</v>
      </c>
      <c r="B4662" s="401" t="s">
        <v>9884</v>
      </c>
      <c r="C4662" s="401" t="s">
        <v>9222</v>
      </c>
      <c r="D4662" s="401" t="s">
        <v>10147</v>
      </c>
      <c r="E4662" s="402"/>
      <c r="F4662" s="401"/>
      <c r="G4662" s="401" t="n">
        <v>97506</v>
      </c>
      <c r="H4662" s="401" t="s">
        <v>11175</v>
      </c>
      <c r="I4662" s="401" t="s">
        <v>45</v>
      </c>
      <c r="J4662" s="401" t="s">
        <v>6404</v>
      </c>
      <c r="K4662" s="402" t="n">
        <v>75.44</v>
      </c>
      <c r="L4662" s="401" t="s">
        <v>6405</v>
      </c>
    </row>
    <row r="4663" customFormat="false" ht="13.5" hidden="false" customHeight="false" outlineLevel="0" collapsed="false">
      <c r="A4663" s="401" t="s">
        <v>9883</v>
      </c>
      <c r="B4663" s="401" t="s">
        <v>9884</v>
      </c>
      <c r="C4663" s="401" t="s">
        <v>9222</v>
      </c>
      <c r="D4663" s="401" t="s">
        <v>10147</v>
      </c>
      <c r="E4663" s="402"/>
      <c r="F4663" s="401"/>
      <c r="G4663" s="401" t="n">
        <v>97508</v>
      </c>
      <c r="H4663" s="401" t="s">
        <v>11176</v>
      </c>
      <c r="I4663" s="401" t="s">
        <v>45</v>
      </c>
      <c r="J4663" s="401" t="s">
        <v>6404</v>
      </c>
      <c r="K4663" s="402" t="n">
        <v>92.03</v>
      </c>
      <c r="L4663" s="401" t="s">
        <v>6405</v>
      </c>
    </row>
    <row r="4664" customFormat="false" ht="13.5" hidden="false" customHeight="false" outlineLevel="0" collapsed="false">
      <c r="A4664" s="401" t="s">
        <v>9883</v>
      </c>
      <c r="B4664" s="401" t="s">
        <v>9884</v>
      </c>
      <c r="C4664" s="401" t="s">
        <v>9222</v>
      </c>
      <c r="D4664" s="401" t="s">
        <v>10147</v>
      </c>
      <c r="E4664" s="402"/>
      <c r="F4664" s="401"/>
      <c r="G4664" s="401" t="n">
        <v>97509</v>
      </c>
      <c r="H4664" s="401" t="s">
        <v>11177</v>
      </c>
      <c r="I4664" s="401" t="s">
        <v>45</v>
      </c>
      <c r="J4664" s="401" t="s">
        <v>6404</v>
      </c>
      <c r="K4664" s="402" t="n">
        <v>114.11</v>
      </c>
      <c r="L4664" s="401" t="s">
        <v>6405</v>
      </c>
    </row>
    <row r="4665" customFormat="false" ht="13.5" hidden="false" customHeight="false" outlineLevel="0" collapsed="false">
      <c r="A4665" s="401" t="s">
        <v>9883</v>
      </c>
      <c r="B4665" s="401" t="s">
        <v>9884</v>
      </c>
      <c r="C4665" s="401" t="s">
        <v>9222</v>
      </c>
      <c r="D4665" s="401" t="s">
        <v>10147</v>
      </c>
      <c r="E4665" s="402"/>
      <c r="F4665" s="401"/>
      <c r="G4665" s="401" t="n">
        <v>97511</v>
      </c>
      <c r="H4665" s="401" t="s">
        <v>11178</v>
      </c>
      <c r="I4665" s="401" t="s">
        <v>45</v>
      </c>
      <c r="J4665" s="401" t="s">
        <v>6404</v>
      </c>
      <c r="K4665" s="402" t="n">
        <v>174.33</v>
      </c>
      <c r="L4665" s="401" t="s">
        <v>6405</v>
      </c>
    </row>
    <row r="4666" customFormat="false" ht="13.5" hidden="false" customHeight="false" outlineLevel="0" collapsed="false">
      <c r="A4666" s="401" t="s">
        <v>9883</v>
      </c>
      <c r="B4666" s="401" t="s">
        <v>9884</v>
      </c>
      <c r="C4666" s="401" t="s">
        <v>9222</v>
      </c>
      <c r="D4666" s="401" t="s">
        <v>10147</v>
      </c>
      <c r="E4666" s="402"/>
      <c r="F4666" s="401"/>
      <c r="G4666" s="401" t="n">
        <v>97512</v>
      </c>
      <c r="H4666" s="401" t="s">
        <v>11179</v>
      </c>
      <c r="I4666" s="401" t="s">
        <v>45</v>
      </c>
      <c r="J4666" s="401" t="s">
        <v>6404</v>
      </c>
      <c r="K4666" s="402" t="n">
        <v>218.98</v>
      </c>
      <c r="L4666" s="401" t="s">
        <v>6405</v>
      </c>
    </row>
    <row r="4667" customFormat="false" ht="13.5" hidden="false" customHeight="false" outlineLevel="0" collapsed="false">
      <c r="A4667" s="401" t="s">
        <v>9883</v>
      </c>
      <c r="B4667" s="401" t="s">
        <v>9884</v>
      </c>
      <c r="C4667" s="401" t="s">
        <v>9222</v>
      </c>
      <c r="D4667" s="401" t="s">
        <v>10147</v>
      </c>
      <c r="E4667" s="402"/>
      <c r="F4667" s="401"/>
      <c r="G4667" s="401" t="n">
        <v>97514</v>
      </c>
      <c r="H4667" s="401" t="s">
        <v>11180</v>
      </c>
      <c r="I4667" s="401" t="s">
        <v>45</v>
      </c>
      <c r="J4667" s="401" t="s">
        <v>6404</v>
      </c>
      <c r="K4667" s="402" t="n">
        <v>233.04</v>
      </c>
      <c r="L4667" s="401" t="s">
        <v>6405</v>
      </c>
    </row>
    <row r="4668" customFormat="false" ht="13.5" hidden="false" customHeight="false" outlineLevel="0" collapsed="false">
      <c r="A4668" s="401" t="s">
        <v>9883</v>
      </c>
      <c r="B4668" s="401" t="s">
        <v>9884</v>
      </c>
      <c r="C4668" s="401" t="s">
        <v>9222</v>
      </c>
      <c r="D4668" s="401" t="s">
        <v>10147</v>
      </c>
      <c r="E4668" s="402"/>
      <c r="F4668" s="401"/>
      <c r="G4668" s="401" t="n">
        <v>97515</v>
      </c>
      <c r="H4668" s="401" t="s">
        <v>11181</v>
      </c>
      <c r="I4668" s="401" t="s">
        <v>45</v>
      </c>
      <c r="J4668" s="401" t="s">
        <v>6404</v>
      </c>
      <c r="K4668" s="402" t="n">
        <v>293.19</v>
      </c>
      <c r="L4668" s="401" t="s">
        <v>6405</v>
      </c>
    </row>
    <row r="4669" customFormat="false" ht="13.5" hidden="false" customHeight="false" outlineLevel="0" collapsed="false">
      <c r="A4669" s="401" t="s">
        <v>9883</v>
      </c>
      <c r="B4669" s="401" t="s">
        <v>9884</v>
      </c>
      <c r="C4669" s="401" t="s">
        <v>9222</v>
      </c>
      <c r="D4669" s="401" t="s">
        <v>10147</v>
      </c>
      <c r="E4669" s="402"/>
      <c r="F4669" s="401"/>
      <c r="G4669" s="401" t="n">
        <v>97517</v>
      </c>
      <c r="H4669" s="401" t="s">
        <v>11182</v>
      </c>
      <c r="I4669" s="401" t="s">
        <v>45</v>
      </c>
      <c r="J4669" s="401" t="s">
        <v>6404</v>
      </c>
      <c r="K4669" s="402" t="n">
        <v>56.06</v>
      </c>
      <c r="L4669" s="401" t="s">
        <v>6405</v>
      </c>
    </row>
    <row r="4670" customFormat="false" ht="13.5" hidden="false" customHeight="false" outlineLevel="0" collapsed="false">
      <c r="A4670" s="401" t="s">
        <v>9883</v>
      </c>
      <c r="B4670" s="401" t="s">
        <v>9884</v>
      </c>
      <c r="C4670" s="401" t="s">
        <v>9222</v>
      </c>
      <c r="D4670" s="401" t="s">
        <v>10147</v>
      </c>
      <c r="E4670" s="402"/>
      <c r="F4670" s="401"/>
      <c r="G4670" s="401" t="n">
        <v>97518</v>
      </c>
      <c r="H4670" s="401" t="s">
        <v>11183</v>
      </c>
      <c r="I4670" s="401" t="s">
        <v>45</v>
      </c>
      <c r="J4670" s="401" t="s">
        <v>6404</v>
      </c>
      <c r="K4670" s="402" t="n">
        <v>56.06</v>
      </c>
      <c r="L4670" s="401" t="s">
        <v>6405</v>
      </c>
    </row>
    <row r="4671" customFormat="false" ht="13.5" hidden="false" customHeight="false" outlineLevel="0" collapsed="false">
      <c r="A4671" s="401" t="s">
        <v>9883</v>
      </c>
      <c r="B4671" s="401" t="s">
        <v>9884</v>
      </c>
      <c r="C4671" s="401" t="s">
        <v>9222</v>
      </c>
      <c r="D4671" s="401" t="s">
        <v>10147</v>
      </c>
      <c r="E4671" s="402"/>
      <c r="F4671" s="401"/>
      <c r="G4671" s="401" t="n">
        <v>97519</v>
      </c>
      <c r="H4671" s="401" t="s">
        <v>11184</v>
      </c>
      <c r="I4671" s="401" t="s">
        <v>45</v>
      </c>
      <c r="J4671" s="401" t="s">
        <v>6404</v>
      </c>
      <c r="K4671" s="402" t="n">
        <v>80.64</v>
      </c>
      <c r="L4671" s="401" t="s">
        <v>6405</v>
      </c>
    </row>
    <row r="4672" customFormat="false" ht="13.5" hidden="false" customHeight="false" outlineLevel="0" collapsed="false">
      <c r="A4672" s="401" t="s">
        <v>9883</v>
      </c>
      <c r="B4672" s="401" t="s">
        <v>9884</v>
      </c>
      <c r="C4672" s="401" t="s">
        <v>9222</v>
      </c>
      <c r="D4672" s="401" t="s">
        <v>10147</v>
      </c>
      <c r="E4672" s="402"/>
      <c r="F4672" s="401"/>
      <c r="G4672" s="401" t="n">
        <v>97520</v>
      </c>
      <c r="H4672" s="401" t="s">
        <v>11185</v>
      </c>
      <c r="I4672" s="401" t="s">
        <v>45</v>
      </c>
      <c r="J4672" s="401" t="s">
        <v>6404</v>
      </c>
      <c r="K4672" s="402" t="n">
        <v>80.64</v>
      </c>
      <c r="L4672" s="401" t="s">
        <v>6405</v>
      </c>
    </row>
    <row r="4673" customFormat="false" ht="13.5" hidden="false" customHeight="false" outlineLevel="0" collapsed="false">
      <c r="A4673" s="401" t="s">
        <v>9883</v>
      </c>
      <c r="B4673" s="401" t="s">
        <v>9884</v>
      </c>
      <c r="C4673" s="401" t="s">
        <v>9222</v>
      </c>
      <c r="D4673" s="401" t="s">
        <v>10147</v>
      </c>
      <c r="E4673" s="402"/>
      <c r="F4673" s="401"/>
      <c r="G4673" s="401" t="n">
        <v>97521</v>
      </c>
      <c r="H4673" s="401" t="s">
        <v>11186</v>
      </c>
      <c r="I4673" s="401" t="s">
        <v>45</v>
      </c>
      <c r="J4673" s="401" t="s">
        <v>6404</v>
      </c>
      <c r="K4673" s="402" t="n">
        <v>113.01</v>
      </c>
      <c r="L4673" s="401" t="s">
        <v>6405</v>
      </c>
    </row>
    <row r="4674" customFormat="false" ht="13.5" hidden="false" customHeight="false" outlineLevel="0" collapsed="false">
      <c r="A4674" s="401" t="s">
        <v>9883</v>
      </c>
      <c r="B4674" s="401" t="s">
        <v>9884</v>
      </c>
      <c r="C4674" s="401" t="s">
        <v>9222</v>
      </c>
      <c r="D4674" s="401" t="s">
        <v>10147</v>
      </c>
      <c r="E4674" s="402"/>
      <c r="F4674" s="401"/>
      <c r="G4674" s="401" t="n">
        <v>97522</v>
      </c>
      <c r="H4674" s="401" t="s">
        <v>11187</v>
      </c>
      <c r="I4674" s="401" t="s">
        <v>45</v>
      </c>
      <c r="J4674" s="401" t="s">
        <v>6404</v>
      </c>
      <c r="K4674" s="402" t="n">
        <v>113.01</v>
      </c>
      <c r="L4674" s="401" t="s">
        <v>6405</v>
      </c>
    </row>
    <row r="4675" customFormat="false" ht="13.5" hidden="false" customHeight="false" outlineLevel="0" collapsed="false">
      <c r="A4675" s="401" t="s">
        <v>9883</v>
      </c>
      <c r="B4675" s="401" t="s">
        <v>9884</v>
      </c>
      <c r="C4675" s="401" t="s">
        <v>9222</v>
      </c>
      <c r="D4675" s="401" t="s">
        <v>10147</v>
      </c>
      <c r="E4675" s="402"/>
      <c r="F4675" s="401"/>
      <c r="G4675" s="401" t="n">
        <v>97523</v>
      </c>
      <c r="H4675" s="401" t="s">
        <v>11188</v>
      </c>
      <c r="I4675" s="401" t="s">
        <v>45</v>
      </c>
      <c r="J4675" s="401" t="s">
        <v>6404</v>
      </c>
      <c r="K4675" s="402" t="n">
        <v>156.22</v>
      </c>
      <c r="L4675" s="401" t="s">
        <v>6405</v>
      </c>
    </row>
    <row r="4676" customFormat="false" ht="13.5" hidden="false" customHeight="false" outlineLevel="0" collapsed="false">
      <c r="A4676" s="401" t="s">
        <v>9883</v>
      </c>
      <c r="B4676" s="401" t="s">
        <v>9884</v>
      </c>
      <c r="C4676" s="401" t="s">
        <v>9222</v>
      </c>
      <c r="D4676" s="401" t="s">
        <v>10147</v>
      </c>
      <c r="E4676" s="402"/>
      <c r="F4676" s="401"/>
      <c r="G4676" s="401" t="n">
        <v>97524</v>
      </c>
      <c r="H4676" s="401" t="s">
        <v>11189</v>
      </c>
      <c r="I4676" s="401" t="s">
        <v>45</v>
      </c>
      <c r="J4676" s="401" t="s">
        <v>6404</v>
      </c>
      <c r="K4676" s="402" t="n">
        <v>168.83</v>
      </c>
      <c r="L4676" s="401" t="s">
        <v>6405</v>
      </c>
    </row>
    <row r="4677" customFormat="false" ht="13.5" hidden="false" customHeight="false" outlineLevel="0" collapsed="false">
      <c r="A4677" s="401" t="s">
        <v>9883</v>
      </c>
      <c r="B4677" s="401" t="s">
        <v>9884</v>
      </c>
      <c r="C4677" s="401" t="s">
        <v>9222</v>
      </c>
      <c r="D4677" s="401" t="s">
        <v>10147</v>
      </c>
      <c r="E4677" s="402"/>
      <c r="F4677" s="401"/>
      <c r="G4677" s="401" t="n">
        <v>97525</v>
      </c>
      <c r="H4677" s="401" t="s">
        <v>11190</v>
      </c>
      <c r="I4677" s="401" t="s">
        <v>45</v>
      </c>
      <c r="J4677" s="401" t="s">
        <v>6404</v>
      </c>
      <c r="K4677" s="402" t="n">
        <v>296.62</v>
      </c>
      <c r="L4677" s="401" t="s">
        <v>6405</v>
      </c>
    </row>
    <row r="4678" customFormat="false" ht="13.5" hidden="false" customHeight="false" outlineLevel="0" collapsed="false">
      <c r="A4678" s="401" t="s">
        <v>9883</v>
      </c>
      <c r="B4678" s="401" t="s">
        <v>9884</v>
      </c>
      <c r="C4678" s="401" t="s">
        <v>9222</v>
      </c>
      <c r="D4678" s="401" t="s">
        <v>10147</v>
      </c>
      <c r="E4678" s="402"/>
      <c r="F4678" s="401"/>
      <c r="G4678" s="401" t="n">
        <v>97526</v>
      </c>
      <c r="H4678" s="401" t="s">
        <v>11191</v>
      </c>
      <c r="I4678" s="401" t="s">
        <v>45</v>
      </c>
      <c r="J4678" s="401" t="s">
        <v>6404</v>
      </c>
      <c r="K4678" s="402" t="n">
        <v>316.79</v>
      </c>
      <c r="L4678" s="401" t="s">
        <v>6405</v>
      </c>
    </row>
    <row r="4679" customFormat="false" ht="13.5" hidden="false" customHeight="false" outlineLevel="0" collapsed="false">
      <c r="A4679" s="401" t="s">
        <v>9883</v>
      </c>
      <c r="B4679" s="401" t="s">
        <v>9884</v>
      </c>
      <c r="C4679" s="401" t="s">
        <v>9222</v>
      </c>
      <c r="D4679" s="401" t="s">
        <v>10147</v>
      </c>
      <c r="E4679" s="402"/>
      <c r="F4679" s="401"/>
      <c r="G4679" s="401" t="n">
        <v>97527</v>
      </c>
      <c r="H4679" s="401" t="s">
        <v>11192</v>
      </c>
      <c r="I4679" s="401" t="s">
        <v>45</v>
      </c>
      <c r="J4679" s="401" t="s">
        <v>6404</v>
      </c>
      <c r="K4679" s="402" t="n">
        <v>734.52</v>
      </c>
      <c r="L4679" s="401" t="s">
        <v>6405</v>
      </c>
    </row>
    <row r="4680" customFormat="false" ht="13.5" hidden="false" customHeight="false" outlineLevel="0" collapsed="false">
      <c r="A4680" s="401" t="s">
        <v>9883</v>
      </c>
      <c r="B4680" s="401" t="s">
        <v>9884</v>
      </c>
      <c r="C4680" s="401" t="s">
        <v>9222</v>
      </c>
      <c r="D4680" s="401" t="s">
        <v>10147</v>
      </c>
      <c r="E4680" s="402"/>
      <c r="F4680" s="401"/>
      <c r="G4680" s="401" t="n">
        <v>97528</v>
      </c>
      <c r="H4680" s="401" t="s">
        <v>11193</v>
      </c>
      <c r="I4680" s="401" t="s">
        <v>45</v>
      </c>
      <c r="J4680" s="401" t="s">
        <v>6404</v>
      </c>
      <c r="K4680" s="402" t="n">
        <v>644.06</v>
      </c>
      <c r="L4680" s="401" t="s">
        <v>6405</v>
      </c>
    </row>
    <row r="4681" customFormat="false" ht="13.5" hidden="false" customHeight="false" outlineLevel="0" collapsed="false">
      <c r="A4681" s="401" t="s">
        <v>9883</v>
      </c>
      <c r="B4681" s="401" t="s">
        <v>9884</v>
      </c>
      <c r="C4681" s="401" t="s">
        <v>9222</v>
      </c>
      <c r="D4681" s="401" t="s">
        <v>10147</v>
      </c>
      <c r="E4681" s="402"/>
      <c r="F4681" s="401"/>
      <c r="G4681" s="401" t="n">
        <v>97529</v>
      </c>
      <c r="H4681" s="401" t="s">
        <v>11194</v>
      </c>
      <c r="I4681" s="401" t="s">
        <v>45</v>
      </c>
      <c r="J4681" s="401" t="s">
        <v>6404</v>
      </c>
      <c r="K4681" s="402" t="n">
        <v>88.19</v>
      </c>
      <c r="L4681" s="401" t="s">
        <v>6405</v>
      </c>
    </row>
    <row r="4682" customFormat="false" ht="13.5" hidden="false" customHeight="false" outlineLevel="0" collapsed="false">
      <c r="A4682" s="401" t="s">
        <v>9883</v>
      </c>
      <c r="B4682" s="401" t="s">
        <v>9884</v>
      </c>
      <c r="C4682" s="401" t="s">
        <v>9222</v>
      </c>
      <c r="D4682" s="401" t="s">
        <v>10147</v>
      </c>
      <c r="E4682" s="402"/>
      <c r="F4682" s="401"/>
      <c r="G4682" s="401" t="n">
        <v>97530</v>
      </c>
      <c r="H4682" s="401" t="s">
        <v>11195</v>
      </c>
      <c r="I4682" s="401" t="s">
        <v>45</v>
      </c>
      <c r="J4682" s="401" t="s">
        <v>6404</v>
      </c>
      <c r="K4682" s="402" t="n">
        <v>128.6</v>
      </c>
      <c r="L4682" s="401" t="s">
        <v>6405</v>
      </c>
    </row>
    <row r="4683" customFormat="false" ht="13.5" hidden="false" customHeight="false" outlineLevel="0" collapsed="false">
      <c r="A4683" s="401" t="s">
        <v>9883</v>
      </c>
      <c r="B4683" s="401" t="s">
        <v>9884</v>
      </c>
      <c r="C4683" s="401" t="s">
        <v>9222</v>
      </c>
      <c r="D4683" s="401" t="s">
        <v>10147</v>
      </c>
      <c r="E4683" s="402"/>
      <c r="F4683" s="401"/>
      <c r="G4683" s="401" t="n">
        <v>97531</v>
      </c>
      <c r="H4683" s="401" t="s">
        <v>11196</v>
      </c>
      <c r="I4683" s="401" t="s">
        <v>45</v>
      </c>
      <c r="J4683" s="401" t="s">
        <v>6404</v>
      </c>
      <c r="K4683" s="402" t="n">
        <v>164.3</v>
      </c>
      <c r="L4683" s="401" t="s">
        <v>6405</v>
      </c>
    </row>
    <row r="4684" customFormat="false" ht="13.5" hidden="false" customHeight="false" outlineLevel="0" collapsed="false">
      <c r="A4684" s="401" t="s">
        <v>9883</v>
      </c>
      <c r="B4684" s="401" t="s">
        <v>9884</v>
      </c>
      <c r="C4684" s="401" t="s">
        <v>9222</v>
      </c>
      <c r="D4684" s="401" t="s">
        <v>10147</v>
      </c>
      <c r="E4684" s="402"/>
      <c r="F4684" s="401"/>
      <c r="G4684" s="401" t="n">
        <v>97532</v>
      </c>
      <c r="H4684" s="401" t="s">
        <v>11197</v>
      </c>
      <c r="I4684" s="401" t="s">
        <v>45</v>
      </c>
      <c r="J4684" s="401" t="s">
        <v>6404</v>
      </c>
      <c r="K4684" s="402" t="n">
        <v>258.88</v>
      </c>
      <c r="L4684" s="401" t="s">
        <v>6405</v>
      </c>
    </row>
    <row r="4685" customFormat="false" ht="13.5" hidden="false" customHeight="false" outlineLevel="0" collapsed="false">
      <c r="A4685" s="401" t="s">
        <v>9883</v>
      </c>
      <c r="B4685" s="401" t="s">
        <v>9884</v>
      </c>
      <c r="C4685" s="401" t="s">
        <v>9222</v>
      </c>
      <c r="D4685" s="401" t="s">
        <v>10147</v>
      </c>
      <c r="E4685" s="402"/>
      <c r="F4685" s="401"/>
      <c r="G4685" s="401" t="n">
        <v>97533</v>
      </c>
      <c r="H4685" s="401" t="s">
        <v>11198</v>
      </c>
      <c r="I4685" s="401" t="s">
        <v>45</v>
      </c>
      <c r="J4685" s="401" t="s">
        <v>6404</v>
      </c>
      <c r="K4685" s="402" t="n">
        <v>489.9</v>
      </c>
      <c r="L4685" s="401" t="s">
        <v>6405</v>
      </c>
    </row>
    <row r="4686" customFormat="false" ht="13.5" hidden="false" customHeight="false" outlineLevel="0" collapsed="false">
      <c r="A4686" s="401" t="s">
        <v>9883</v>
      </c>
      <c r="B4686" s="401" t="s">
        <v>9884</v>
      </c>
      <c r="C4686" s="401" t="s">
        <v>9222</v>
      </c>
      <c r="D4686" s="401" t="s">
        <v>10147</v>
      </c>
      <c r="E4686" s="402"/>
      <c r="F4686" s="401"/>
      <c r="G4686" s="401" t="n">
        <v>97534</v>
      </c>
      <c r="H4686" s="401" t="s">
        <v>11199</v>
      </c>
      <c r="I4686" s="401" t="s">
        <v>45</v>
      </c>
      <c r="J4686" s="401" t="s">
        <v>6404</v>
      </c>
      <c r="K4686" s="402" t="n">
        <v>779.8</v>
      </c>
      <c r="L4686" s="401" t="s">
        <v>6405</v>
      </c>
    </row>
    <row r="4687" customFormat="false" ht="13.5" hidden="false" customHeight="false" outlineLevel="0" collapsed="false">
      <c r="A4687" s="401" t="s">
        <v>9883</v>
      </c>
      <c r="B4687" s="401" t="s">
        <v>9884</v>
      </c>
      <c r="C4687" s="401" t="s">
        <v>9222</v>
      </c>
      <c r="D4687" s="401" t="s">
        <v>10147</v>
      </c>
      <c r="E4687" s="402"/>
      <c r="F4687" s="401"/>
      <c r="G4687" s="401" t="n">
        <v>97537</v>
      </c>
      <c r="H4687" s="401" t="s">
        <v>11200</v>
      </c>
      <c r="I4687" s="401" t="s">
        <v>45</v>
      </c>
      <c r="J4687" s="401" t="s">
        <v>6404</v>
      </c>
      <c r="K4687" s="402" t="n">
        <v>25.44</v>
      </c>
      <c r="L4687" s="401" t="s">
        <v>6405</v>
      </c>
    </row>
    <row r="4688" customFormat="false" ht="13.5" hidden="false" customHeight="false" outlineLevel="0" collapsed="false">
      <c r="A4688" s="401" t="s">
        <v>9883</v>
      </c>
      <c r="B4688" s="401" t="s">
        <v>9884</v>
      </c>
      <c r="C4688" s="401" t="s">
        <v>9222</v>
      </c>
      <c r="D4688" s="401" t="s">
        <v>10147</v>
      </c>
      <c r="E4688" s="402"/>
      <c r="F4688" s="401"/>
      <c r="G4688" s="401" t="n">
        <v>97540</v>
      </c>
      <c r="H4688" s="401" t="s">
        <v>11201</v>
      </c>
      <c r="I4688" s="401" t="s">
        <v>45</v>
      </c>
      <c r="J4688" s="401" t="s">
        <v>6404</v>
      </c>
      <c r="K4688" s="402" t="n">
        <v>33.54</v>
      </c>
      <c r="L4688" s="401" t="s">
        <v>6405</v>
      </c>
    </row>
    <row r="4689" customFormat="false" ht="13.5" hidden="false" customHeight="false" outlineLevel="0" collapsed="false">
      <c r="A4689" s="401" t="s">
        <v>9883</v>
      </c>
      <c r="B4689" s="401" t="s">
        <v>9884</v>
      </c>
      <c r="C4689" s="401" t="s">
        <v>9222</v>
      </c>
      <c r="D4689" s="401" t="s">
        <v>10147</v>
      </c>
      <c r="E4689" s="402"/>
      <c r="F4689" s="401"/>
      <c r="G4689" s="401" t="n">
        <v>97541</v>
      </c>
      <c r="H4689" s="401" t="s">
        <v>11202</v>
      </c>
      <c r="I4689" s="401" t="s">
        <v>45</v>
      </c>
      <c r="J4689" s="401" t="s">
        <v>6404</v>
      </c>
      <c r="K4689" s="402" t="n">
        <v>28.17</v>
      </c>
      <c r="L4689" s="401" t="s">
        <v>6405</v>
      </c>
    </row>
    <row r="4690" customFormat="false" ht="13.5" hidden="false" customHeight="false" outlineLevel="0" collapsed="false">
      <c r="A4690" s="401" t="s">
        <v>9883</v>
      </c>
      <c r="B4690" s="401" t="s">
        <v>9884</v>
      </c>
      <c r="C4690" s="401" t="s">
        <v>9222</v>
      </c>
      <c r="D4690" s="401" t="s">
        <v>10147</v>
      </c>
      <c r="E4690" s="402"/>
      <c r="F4690" s="401"/>
      <c r="G4690" s="401" t="n">
        <v>97543</v>
      </c>
      <c r="H4690" s="401" t="s">
        <v>11203</v>
      </c>
      <c r="I4690" s="401" t="s">
        <v>45</v>
      </c>
      <c r="J4690" s="401" t="s">
        <v>6404</v>
      </c>
      <c r="K4690" s="402" t="n">
        <v>53.64</v>
      </c>
      <c r="L4690" s="401" t="s">
        <v>6405</v>
      </c>
    </row>
    <row r="4691" customFormat="false" ht="13.5" hidden="false" customHeight="false" outlineLevel="0" collapsed="false">
      <c r="A4691" s="401" t="s">
        <v>9883</v>
      </c>
      <c r="B4691" s="401" t="s">
        <v>9884</v>
      </c>
      <c r="C4691" s="401" t="s">
        <v>9222</v>
      </c>
      <c r="D4691" s="401" t="s">
        <v>10147</v>
      </c>
      <c r="E4691" s="402"/>
      <c r="F4691" s="401"/>
      <c r="G4691" s="401" t="n">
        <v>97544</v>
      </c>
      <c r="H4691" s="401" t="s">
        <v>11204</v>
      </c>
      <c r="I4691" s="401" t="s">
        <v>45</v>
      </c>
      <c r="J4691" s="401" t="s">
        <v>6404</v>
      </c>
      <c r="K4691" s="402" t="n">
        <v>47.17</v>
      </c>
      <c r="L4691" s="401" t="s">
        <v>6405</v>
      </c>
    </row>
    <row r="4692" customFormat="false" ht="13.5" hidden="false" customHeight="false" outlineLevel="0" collapsed="false">
      <c r="A4692" s="401" t="s">
        <v>9883</v>
      </c>
      <c r="B4692" s="401" t="s">
        <v>9884</v>
      </c>
      <c r="C4692" s="401" t="s">
        <v>9222</v>
      </c>
      <c r="D4692" s="401" t="s">
        <v>10147</v>
      </c>
      <c r="E4692" s="402"/>
      <c r="F4692" s="401"/>
      <c r="G4692" s="401" t="n">
        <v>97546</v>
      </c>
      <c r="H4692" s="401" t="s">
        <v>11205</v>
      </c>
      <c r="I4692" s="401" t="s">
        <v>45</v>
      </c>
      <c r="J4692" s="401" t="s">
        <v>6404</v>
      </c>
      <c r="K4692" s="402" t="n">
        <v>35.4</v>
      </c>
      <c r="L4692" s="401" t="s">
        <v>6405</v>
      </c>
    </row>
    <row r="4693" customFormat="false" ht="13.5" hidden="false" customHeight="false" outlineLevel="0" collapsed="false">
      <c r="A4693" s="401" t="s">
        <v>9883</v>
      </c>
      <c r="B4693" s="401" t="s">
        <v>9884</v>
      </c>
      <c r="C4693" s="401" t="s">
        <v>9222</v>
      </c>
      <c r="D4693" s="401" t="s">
        <v>10147</v>
      </c>
      <c r="E4693" s="402"/>
      <c r="F4693" s="401"/>
      <c r="G4693" s="401" t="n">
        <v>97547</v>
      </c>
      <c r="H4693" s="401" t="s">
        <v>11206</v>
      </c>
      <c r="I4693" s="401" t="s">
        <v>45</v>
      </c>
      <c r="J4693" s="401" t="s">
        <v>6404</v>
      </c>
      <c r="K4693" s="402" t="n">
        <v>35.4</v>
      </c>
      <c r="L4693" s="401" t="s">
        <v>6405</v>
      </c>
    </row>
    <row r="4694" customFormat="false" ht="13.5" hidden="false" customHeight="false" outlineLevel="0" collapsed="false">
      <c r="A4694" s="401" t="s">
        <v>9883</v>
      </c>
      <c r="B4694" s="401" t="s">
        <v>9884</v>
      </c>
      <c r="C4694" s="401" t="s">
        <v>9222</v>
      </c>
      <c r="D4694" s="401" t="s">
        <v>10147</v>
      </c>
      <c r="E4694" s="402"/>
      <c r="F4694" s="401"/>
      <c r="G4694" s="401" t="n">
        <v>97548</v>
      </c>
      <c r="H4694" s="401" t="s">
        <v>11207</v>
      </c>
      <c r="I4694" s="401" t="s">
        <v>45</v>
      </c>
      <c r="J4694" s="401" t="s">
        <v>6404</v>
      </c>
      <c r="K4694" s="402" t="n">
        <v>51.9</v>
      </c>
      <c r="L4694" s="401" t="s">
        <v>6405</v>
      </c>
    </row>
    <row r="4695" customFormat="false" ht="13.5" hidden="false" customHeight="false" outlineLevel="0" collapsed="false">
      <c r="A4695" s="401" t="s">
        <v>9883</v>
      </c>
      <c r="B4695" s="401" t="s">
        <v>9884</v>
      </c>
      <c r="C4695" s="401" t="s">
        <v>9222</v>
      </c>
      <c r="D4695" s="401" t="s">
        <v>10147</v>
      </c>
      <c r="E4695" s="402"/>
      <c r="F4695" s="401"/>
      <c r="G4695" s="401" t="n">
        <v>97549</v>
      </c>
      <c r="H4695" s="401" t="s">
        <v>11208</v>
      </c>
      <c r="I4695" s="401" t="s">
        <v>45</v>
      </c>
      <c r="J4695" s="401" t="s">
        <v>6404</v>
      </c>
      <c r="K4695" s="402" t="n">
        <v>51.9</v>
      </c>
      <c r="L4695" s="401" t="s">
        <v>6405</v>
      </c>
    </row>
    <row r="4696" customFormat="false" ht="13.5" hidden="false" customHeight="false" outlineLevel="0" collapsed="false">
      <c r="A4696" s="401" t="s">
        <v>9883</v>
      </c>
      <c r="B4696" s="401" t="s">
        <v>9884</v>
      </c>
      <c r="C4696" s="401" t="s">
        <v>9222</v>
      </c>
      <c r="D4696" s="401" t="s">
        <v>10147</v>
      </c>
      <c r="E4696" s="402"/>
      <c r="F4696" s="401"/>
      <c r="G4696" s="401" t="n">
        <v>97550</v>
      </c>
      <c r="H4696" s="401" t="s">
        <v>11209</v>
      </c>
      <c r="I4696" s="401" t="s">
        <v>45</v>
      </c>
      <c r="J4696" s="401" t="s">
        <v>6404</v>
      </c>
      <c r="K4696" s="402" t="n">
        <v>84.93</v>
      </c>
      <c r="L4696" s="401" t="s">
        <v>6405</v>
      </c>
    </row>
    <row r="4697" customFormat="false" ht="13.5" hidden="false" customHeight="false" outlineLevel="0" collapsed="false">
      <c r="A4697" s="401" t="s">
        <v>9883</v>
      </c>
      <c r="B4697" s="401" t="s">
        <v>9884</v>
      </c>
      <c r="C4697" s="401" t="s">
        <v>9222</v>
      </c>
      <c r="D4697" s="401" t="s">
        <v>10147</v>
      </c>
      <c r="E4697" s="402"/>
      <c r="F4697" s="401"/>
      <c r="G4697" s="401" t="n">
        <v>97551</v>
      </c>
      <c r="H4697" s="401" t="s">
        <v>11210</v>
      </c>
      <c r="I4697" s="401" t="s">
        <v>45</v>
      </c>
      <c r="J4697" s="401" t="s">
        <v>6404</v>
      </c>
      <c r="K4697" s="402" t="n">
        <v>84.93</v>
      </c>
      <c r="L4697" s="401" t="s">
        <v>6405</v>
      </c>
    </row>
    <row r="4698" customFormat="false" ht="13.5" hidden="false" customHeight="false" outlineLevel="0" collapsed="false">
      <c r="A4698" s="401" t="s">
        <v>9883</v>
      </c>
      <c r="B4698" s="401" t="s">
        <v>9884</v>
      </c>
      <c r="C4698" s="401" t="s">
        <v>9222</v>
      </c>
      <c r="D4698" s="401" t="s">
        <v>10147</v>
      </c>
      <c r="E4698" s="402"/>
      <c r="F4698" s="401"/>
      <c r="G4698" s="401" t="n">
        <v>97552</v>
      </c>
      <c r="H4698" s="401" t="s">
        <v>11211</v>
      </c>
      <c r="I4698" s="401" t="s">
        <v>45</v>
      </c>
      <c r="J4698" s="401" t="s">
        <v>6404</v>
      </c>
      <c r="K4698" s="402" t="n">
        <v>51.89</v>
      </c>
      <c r="L4698" s="401" t="s">
        <v>6405</v>
      </c>
    </row>
    <row r="4699" customFormat="false" ht="13.5" hidden="false" customHeight="false" outlineLevel="0" collapsed="false">
      <c r="A4699" s="401" t="s">
        <v>9883</v>
      </c>
      <c r="B4699" s="401" t="s">
        <v>9884</v>
      </c>
      <c r="C4699" s="401" t="s">
        <v>9222</v>
      </c>
      <c r="D4699" s="401" t="s">
        <v>10147</v>
      </c>
      <c r="E4699" s="402"/>
      <c r="F4699" s="401"/>
      <c r="G4699" s="401" t="n">
        <v>97553</v>
      </c>
      <c r="H4699" s="401" t="s">
        <v>11212</v>
      </c>
      <c r="I4699" s="401" t="s">
        <v>45</v>
      </c>
      <c r="J4699" s="401" t="s">
        <v>6404</v>
      </c>
      <c r="K4699" s="402" t="n">
        <v>73.88</v>
      </c>
      <c r="L4699" s="401" t="s">
        <v>6405</v>
      </c>
    </row>
    <row r="4700" customFormat="false" ht="13.5" hidden="false" customHeight="false" outlineLevel="0" collapsed="false">
      <c r="A4700" s="401" t="s">
        <v>9883</v>
      </c>
      <c r="B4700" s="401" t="s">
        <v>9884</v>
      </c>
      <c r="C4700" s="401" t="s">
        <v>9222</v>
      </c>
      <c r="D4700" s="401" t="s">
        <v>10147</v>
      </c>
      <c r="E4700" s="402"/>
      <c r="F4700" s="401"/>
      <c r="G4700" s="401" t="n">
        <v>97554</v>
      </c>
      <c r="H4700" s="401" t="s">
        <v>11213</v>
      </c>
      <c r="I4700" s="401" t="s">
        <v>45</v>
      </c>
      <c r="J4700" s="401" t="s">
        <v>6404</v>
      </c>
      <c r="K4700" s="402" t="n">
        <v>126.71</v>
      </c>
      <c r="L4700" s="401" t="s">
        <v>6405</v>
      </c>
    </row>
    <row r="4701" customFormat="false" ht="13.5" hidden="false" customHeight="false" outlineLevel="0" collapsed="false">
      <c r="A4701" s="401" t="s">
        <v>9883</v>
      </c>
      <c r="B4701" s="401" t="s">
        <v>9884</v>
      </c>
      <c r="C4701" s="401" t="s">
        <v>9222</v>
      </c>
      <c r="D4701" s="401" t="s">
        <v>10147</v>
      </c>
      <c r="E4701" s="402"/>
      <c r="F4701" s="401"/>
      <c r="G4701" s="401" t="n">
        <v>98602</v>
      </c>
      <c r="H4701" s="401" t="s">
        <v>11214</v>
      </c>
      <c r="I4701" s="401" t="s">
        <v>45</v>
      </c>
      <c r="J4701" s="401" t="s">
        <v>6404</v>
      </c>
      <c r="K4701" s="402" t="n">
        <v>18.91</v>
      </c>
      <c r="L4701" s="401" t="s">
        <v>6405</v>
      </c>
    </row>
    <row r="4702" customFormat="false" ht="13.5" hidden="false" customHeight="false" outlineLevel="0" collapsed="false">
      <c r="A4702" s="401" t="s">
        <v>9883</v>
      </c>
      <c r="B4702" s="401" t="s">
        <v>9884</v>
      </c>
      <c r="C4702" s="401" t="s">
        <v>9222</v>
      </c>
      <c r="D4702" s="401" t="s">
        <v>10147</v>
      </c>
      <c r="E4702" s="402"/>
      <c r="F4702" s="401"/>
      <c r="G4702" s="401" t="n">
        <v>103805</v>
      </c>
      <c r="H4702" s="401" t="s">
        <v>11215</v>
      </c>
      <c r="I4702" s="401" t="s">
        <v>45</v>
      </c>
      <c r="J4702" s="401" t="s">
        <v>6404</v>
      </c>
      <c r="K4702" s="402" t="n">
        <v>17.68</v>
      </c>
      <c r="L4702" s="401" t="s">
        <v>6405</v>
      </c>
    </row>
    <row r="4703" customFormat="false" ht="13.5" hidden="false" customHeight="false" outlineLevel="0" collapsed="false">
      <c r="A4703" s="401" t="s">
        <v>9883</v>
      </c>
      <c r="B4703" s="401" t="s">
        <v>9884</v>
      </c>
      <c r="C4703" s="401" t="s">
        <v>9222</v>
      </c>
      <c r="D4703" s="401" t="s">
        <v>10147</v>
      </c>
      <c r="E4703" s="402"/>
      <c r="F4703" s="401"/>
      <c r="G4703" s="401" t="n">
        <v>103806</v>
      </c>
      <c r="H4703" s="401" t="s">
        <v>11216</v>
      </c>
      <c r="I4703" s="401" t="s">
        <v>45</v>
      </c>
      <c r="J4703" s="401" t="s">
        <v>6404</v>
      </c>
      <c r="K4703" s="402" t="n">
        <v>17.65</v>
      </c>
      <c r="L4703" s="401" t="s">
        <v>6405</v>
      </c>
    </row>
    <row r="4704" customFormat="false" ht="13.5" hidden="false" customHeight="false" outlineLevel="0" collapsed="false">
      <c r="A4704" s="401" t="s">
        <v>9883</v>
      </c>
      <c r="B4704" s="401" t="s">
        <v>9884</v>
      </c>
      <c r="C4704" s="401" t="s">
        <v>9222</v>
      </c>
      <c r="D4704" s="401" t="s">
        <v>10147</v>
      </c>
      <c r="E4704" s="402"/>
      <c r="F4704" s="401"/>
      <c r="G4704" s="401" t="n">
        <v>103807</v>
      </c>
      <c r="H4704" s="401" t="s">
        <v>11217</v>
      </c>
      <c r="I4704" s="401" t="s">
        <v>45</v>
      </c>
      <c r="J4704" s="401" t="s">
        <v>6404</v>
      </c>
      <c r="K4704" s="402" t="n">
        <v>22.51</v>
      </c>
      <c r="L4704" s="401" t="s">
        <v>6405</v>
      </c>
    </row>
    <row r="4705" customFormat="false" ht="13.5" hidden="false" customHeight="false" outlineLevel="0" collapsed="false">
      <c r="A4705" s="401" t="s">
        <v>9883</v>
      </c>
      <c r="B4705" s="401" t="s">
        <v>9884</v>
      </c>
      <c r="C4705" s="401" t="s">
        <v>9222</v>
      </c>
      <c r="D4705" s="401" t="s">
        <v>10147</v>
      </c>
      <c r="E4705" s="402"/>
      <c r="F4705" s="401"/>
      <c r="G4705" s="401" t="n">
        <v>103808</v>
      </c>
      <c r="H4705" s="401" t="s">
        <v>11218</v>
      </c>
      <c r="I4705" s="401" t="s">
        <v>45</v>
      </c>
      <c r="J4705" s="401" t="s">
        <v>6404</v>
      </c>
      <c r="K4705" s="402" t="n">
        <v>33.31</v>
      </c>
      <c r="L4705" s="401" t="s">
        <v>6405</v>
      </c>
    </row>
    <row r="4706" customFormat="false" ht="13.5" hidden="false" customHeight="false" outlineLevel="0" collapsed="false">
      <c r="A4706" s="401" t="s">
        <v>9883</v>
      </c>
      <c r="B4706" s="401" t="s">
        <v>9884</v>
      </c>
      <c r="C4706" s="401" t="s">
        <v>9222</v>
      </c>
      <c r="D4706" s="401" t="s">
        <v>10147</v>
      </c>
      <c r="E4706" s="402"/>
      <c r="F4706" s="401"/>
      <c r="G4706" s="401" t="n">
        <v>103809</v>
      </c>
      <c r="H4706" s="401" t="s">
        <v>11219</v>
      </c>
      <c r="I4706" s="401" t="s">
        <v>45</v>
      </c>
      <c r="J4706" s="401" t="s">
        <v>6404</v>
      </c>
      <c r="K4706" s="402" t="n">
        <v>33</v>
      </c>
      <c r="L4706" s="401" t="s">
        <v>6405</v>
      </c>
    </row>
    <row r="4707" customFormat="false" ht="13.5" hidden="false" customHeight="false" outlineLevel="0" collapsed="false">
      <c r="A4707" s="401" t="s">
        <v>9883</v>
      </c>
      <c r="B4707" s="401" t="s">
        <v>9884</v>
      </c>
      <c r="C4707" s="401" t="s">
        <v>9222</v>
      </c>
      <c r="D4707" s="401" t="s">
        <v>10147</v>
      </c>
      <c r="E4707" s="402"/>
      <c r="F4707" s="401"/>
      <c r="G4707" s="401" t="n">
        <v>103810</v>
      </c>
      <c r="H4707" s="401" t="s">
        <v>11220</v>
      </c>
      <c r="I4707" s="401" t="s">
        <v>45</v>
      </c>
      <c r="J4707" s="401" t="s">
        <v>6404</v>
      </c>
      <c r="K4707" s="402" t="n">
        <v>34.67</v>
      </c>
      <c r="L4707" s="401" t="s">
        <v>6405</v>
      </c>
    </row>
    <row r="4708" customFormat="false" ht="13.5" hidden="false" customHeight="false" outlineLevel="0" collapsed="false">
      <c r="A4708" s="401" t="s">
        <v>9883</v>
      </c>
      <c r="B4708" s="401" t="s">
        <v>9884</v>
      </c>
      <c r="C4708" s="401" t="s">
        <v>9222</v>
      </c>
      <c r="D4708" s="401" t="s">
        <v>10147</v>
      </c>
      <c r="E4708" s="402"/>
      <c r="F4708" s="401"/>
      <c r="G4708" s="401" t="n">
        <v>103811</v>
      </c>
      <c r="H4708" s="401" t="s">
        <v>11221</v>
      </c>
      <c r="I4708" s="401" t="s">
        <v>45</v>
      </c>
      <c r="J4708" s="401" t="s">
        <v>6404</v>
      </c>
      <c r="K4708" s="402" t="n">
        <v>38.3</v>
      </c>
      <c r="L4708" s="401" t="s">
        <v>6405</v>
      </c>
    </row>
    <row r="4709" customFormat="false" ht="13.5" hidden="false" customHeight="false" outlineLevel="0" collapsed="false">
      <c r="A4709" s="401" t="s">
        <v>9883</v>
      </c>
      <c r="B4709" s="401" t="s">
        <v>9884</v>
      </c>
      <c r="C4709" s="401" t="s">
        <v>9222</v>
      </c>
      <c r="D4709" s="401" t="s">
        <v>10147</v>
      </c>
      <c r="E4709" s="402"/>
      <c r="F4709" s="401"/>
      <c r="G4709" s="401" t="n">
        <v>103812</v>
      </c>
      <c r="H4709" s="401" t="s">
        <v>11222</v>
      </c>
      <c r="I4709" s="401" t="s">
        <v>45</v>
      </c>
      <c r="J4709" s="401" t="s">
        <v>6404</v>
      </c>
      <c r="K4709" s="402" t="n">
        <v>49.69</v>
      </c>
      <c r="L4709" s="401" t="s">
        <v>6405</v>
      </c>
    </row>
    <row r="4710" customFormat="false" ht="13.5" hidden="false" customHeight="false" outlineLevel="0" collapsed="false">
      <c r="A4710" s="401" t="s">
        <v>9883</v>
      </c>
      <c r="B4710" s="401" t="s">
        <v>9884</v>
      </c>
      <c r="C4710" s="401" t="s">
        <v>9222</v>
      </c>
      <c r="D4710" s="401" t="s">
        <v>10147</v>
      </c>
      <c r="E4710" s="402"/>
      <c r="F4710" s="401"/>
      <c r="G4710" s="401" t="n">
        <v>103813</v>
      </c>
      <c r="H4710" s="401" t="s">
        <v>11223</v>
      </c>
      <c r="I4710" s="401" t="s">
        <v>45</v>
      </c>
      <c r="J4710" s="401" t="s">
        <v>6404</v>
      </c>
      <c r="K4710" s="402" t="n">
        <v>47.79</v>
      </c>
      <c r="L4710" s="401" t="s">
        <v>6405</v>
      </c>
    </row>
    <row r="4711" customFormat="false" ht="13.5" hidden="false" customHeight="false" outlineLevel="0" collapsed="false">
      <c r="A4711" s="401" t="s">
        <v>9883</v>
      </c>
      <c r="B4711" s="401" t="s">
        <v>9884</v>
      </c>
      <c r="C4711" s="401" t="s">
        <v>9222</v>
      </c>
      <c r="D4711" s="401" t="s">
        <v>10147</v>
      </c>
      <c r="E4711" s="402"/>
      <c r="F4711" s="401"/>
      <c r="G4711" s="401" t="n">
        <v>103814</v>
      </c>
      <c r="H4711" s="401" t="s">
        <v>11224</v>
      </c>
      <c r="I4711" s="401" t="s">
        <v>45</v>
      </c>
      <c r="J4711" s="401" t="s">
        <v>6404</v>
      </c>
      <c r="K4711" s="402" t="n">
        <v>11.53</v>
      </c>
      <c r="L4711" s="401" t="s">
        <v>6405</v>
      </c>
    </row>
    <row r="4712" customFormat="false" ht="13.5" hidden="false" customHeight="false" outlineLevel="0" collapsed="false">
      <c r="A4712" s="401" t="s">
        <v>9883</v>
      </c>
      <c r="B4712" s="401" t="s">
        <v>9884</v>
      </c>
      <c r="C4712" s="401" t="s">
        <v>9222</v>
      </c>
      <c r="D4712" s="401" t="s">
        <v>10147</v>
      </c>
      <c r="E4712" s="402"/>
      <c r="F4712" s="401"/>
      <c r="G4712" s="401" t="n">
        <v>103815</v>
      </c>
      <c r="H4712" s="401" t="s">
        <v>11225</v>
      </c>
      <c r="I4712" s="401" t="s">
        <v>45</v>
      </c>
      <c r="J4712" s="401" t="s">
        <v>6404</v>
      </c>
      <c r="K4712" s="402" t="n">
        <v>11.57</v>
      </c>
      <c r="L4712" s="401" t="s">
        <v>6405</v>
      </c>
    </row>
    <row r="4713" customFormat="false" ht="13.5" hidden="false" customHeight="false" outlineLevel="0" collapsed="false">
      <c r="A4713" s="401" t="s">
        <v>9883</v>
      </c>
      <c r="B4713" s="401" t="s">
        <v>9884</v>
      </c>
      <c r="C4713" s="401" t="s">
        <v>9222</v>
      </c>
      <c r="D4713" s="401" t="s">
        <v>10147</v>
      </c>
      <c r="E4713" s="402"/>
      <c r="F4713" s="401"/>
      <c r="G4713" s="401" t="n">
        <v>103816</v>
      </c>
      <c r="H4713" s="401" t="s">
        <v>11226</v>
      </c>
      <c r="I4713" s="401" t="s">
        <v>45</v>
      </c>
      <c r="J4713" s="401" t="s">
        <v>6404</v>
      </c>
      <c r="K4713" s="402" t="n">
        <v>28</v>
      </c>
      <c r="L4713" s="401" t="s">
        <v>6405</v>
      </c>
    </row>
    <row r="4714" customFormat="false" ht="13.5" hidden="false" customHeight="false" outlineLevel="0" collapsed="false">
      <c r="A4714" s="401" t="s">
        <v>9883</v>
      </c>
      <c r="B4714" s="401" t="s">
        <v>9884</v>
      </c>
      <c r="C4714" s="401" t="s">
        <v>9222</v>
      </c>
      <c r="D4714" s="401" t="s">
        <v>10147</v>
      </c>
      <c r="E4714" s="402"/>
      <c r="F4714" s="401"/>
      <c r="G4714" s="401" t="n">
        <v>103817</v>
      </c>
      <c r="H4714" s="401" t="s">
        <v>11227</v>
      </c>
      <c r="I4714" s="401" t="s">
        <v>45</v>
      </c>
      <c r="J4714" s="401" t="s">
        <v>6404</v>
      </c>
      <c r="K4714" s="402" t="n">
        <v>484.95</v>
      </c>
      <c r="L4714" s="401" t="s">
        <v>6405</v>
      </c>
    </row>
    <row r="4715" customFormat="false" ht="13.5" hidden="false" customHeight="false" outlineLevel="0" collapsed="false">
      <c r="A4715" s="401" t="s">
        <v>9883</v>
      </c>
      <c r="B4715" s="401" t="s">
        <v>9884</v>
      </c>
      <c r="C4715" s="401" t="s">
        <v>9222</v>
      </c>
      <c r="D4715" s="401" t="s">
        <v>10147</v>
      </c>
      <c r="E4715" s="402"/>
      <c r="F4715" s="401"/>
      <c r="G4715" s="401" t="n">
        <v>103818</v>
      </c>
      <c r="H4715" s="401" t="s">
        <v>11228</v>
      </c>
      <c r="I4715" s="401" t="s">
        <v>45</v>
      </c>
      <c r="J4715" s="401" t="s">
        <v>6404</v>
      </c>
      <c r="K4715" s="402" t="n">
        <v>20.77</v>
      </c>
      <c r="L4715" s="401" t="s">
        <v>6405</v>
      </c>
    </row>
    <row r="4716" customFormat="false" ht="13.5" hidden="false" customHeight="false" outlineLevel="0" collapsed="false">
      <c r="A4716" s="401" t="s">
        <v>9883</v>
      </c>
      <c r="B4716" s="401" t="s">
        <v>9884</v>
      </c>
      <c r="C4716" s="401" t="s">
        <v>9222</v>
      </c>
      <c r="D4716" s="401" t="s">
        <v>10147</v>
      </c>
      <c r="E4716" s="402"/>
      <c r="F4716" s="401"/>
      <c r="G4716" s="401" t="n">
        <v>103819</v>
      </c>
      <c r="H4716" s="401" t="s">
        <v>11229</v>
      </c>
      <c r="I4716" s="401" t="s">
        <v>45</v>
      </c>
      <c r="J4716" s="401" t="s">
        <v>6404</v>
      </c>
      <c r="K4716" s="402" t="n">
        <v>20.41</v>
      </c>
      <c r="L4716" s="401" t="s">
        <v>6405</v>
      </c>
    </row>
    <row r="4717" customFormat="false" ht="13.5" hidden="false" customHeight="false" outlineLevel="0" collapsed="false">
      <c r="A4717" s="401" t="s">
        <v>9883</v>
      </c>
      <c r="B4717" s="401" t="s">
        <v>9884</v>
      </c>
      <c r="C4717" s="401" t="s">
        <v>9222</v>
      </c>
      <c r="D4717" s="401" t="s">
        <v>10147</v>
      </c>
      <c r="E4717" s="402"/>
      <c r="F4717" s="401"/>
      <c r="G4717" s="401" t="n">
        <v>103820</v>
      </c>
      <c r="H4717" s="401" t="s">
        <v>11230</v>
      </c>
      <c r="I4717" s="401" t="s">
        <v>45</v>
      </c>
      <c r="J4717" s="401" t="s">
        <v>6404</v>
      </c>
      <c r="K4717" s="402" t="n">
        <v>21.82</v>
      </c>
      <c r="L4717" s="401" t="s">
        <v>6405</v>
      </c>
    </row>
    <row r="4718" customFormat="false" ht="13.5" hidden="false" customHeight="false" outlineLevel="0" collapsed="false">
      <c r="A4718" s="401" t="s">
        <v>9883</v>
      </c>
      <c r="B4718" s="401" t="s">
        <v>9884</v>
      </c>
      <c r="C4718" s="401" t="s">
        <v>9222</v>
      </c>
      <c r="D4718" s="401" t="s">
        <v>10147</v>
      </c>
      <c r="E4718" s="402"/>
      <c r="F4718" s="401"/>
      <c r="G4718" s="401" t="n">
        <v>103821</v>
      </c>
      <c r="H4718" s="401" t="s">
        <v>11231</v>
      </c>
      <c r="I4718" s="401" t="s">
        <v>45</v>
      </c>
      <c r="J4718" s="401" t="s">
        <v>6404</v>
      </c>
      <c r="K4718" s="402" t="n">
        <v>567.2</v>
      </c>
      <c r="L4718" s="401" t="s">
        <v>6405</v>
      </c>
    </row>
    <row r="4719" customFormat="false" ht="13.5" hidden="false" customHeight="false" outlineLevel="0" collapsed="false">
      <c r="A4719" s="401" t="s">
        <v>9883</v>
      </c>
      <c r="B4719" s="401" t="s">
        <v>9884</v>
      </c>
      <c r="C4719" s="401" t="s">
        <v>9222</v>
      </c>
      <c r="D4719" s="401" t="s">
        <v>10147</v>
      </c>
      <c r="E4719" s="402"/>
      <c r="F4719" s="401"/>
      <c r="G4719" s="401" t="n">
        <v>103822</v>
      </c>
      <c r="H4719" s="401" t="s">
        <v>11232</v>
      </c>
      <c r="I4719" s="401" t="s">
        <v>45</v>
      </c>
      <c r="J4719" s="401" t="s">
        <v>6404</v>
      </c>
      <c r="K4719" s="402" t="n">
        <v>57.94</v>
      </c>
      <c r="L4719" s="401" t="s">
        <v>6405</v>
      </c>
    </row>
    <row r="4720" customFormat="false" ht="13.5" hidden="false" customHeight="false" outlineLevel="0" collapsed="false">
      <c r="A4720" s="401" t="s">
        <v>9883</v>
      </c>
      <c r="B4720" s="401" t="s">
        <v>9884</v>
      </c>
      <c r="C4720" s="401" t="s">
        <v>9222</v>
      </c>
      <c r="D4720" s="401" t="s">
        <v>10147</v>
      </c>
      <c r="E4720" s="402"/>
      <c r="F4720" s="401"/>
      <c r="G4720" s="401" t="n">
        <v>103823</v>
      </c>
      <c r="H4720" s="401" t="s">
        <v>11233</v>
      </c>
      <c r="I4720" s="401" t="s">
        <v>45</v>
      </c>
      <c r="J4720" s="401" t="s">
        <v>6404</v>
      </c>
      <c r="K4720" s="402" t="n">
        <v>17.83</v>
      </c>
      <c r="L4720" s="401" t="s">
        <v>6405</v>
      </c>
    </row>
    <row r="4721" customFormat="false" ht="13.5" hidden="false" customHeight="false" outlineLevel="0" collapsed="false">
      <c r="A4721" s="401" t="s">
        <v>9883</v>
      </c>
      <c r="B4721" s="401" t="s">
        <v>9884</v>
      </c>
      <c r="C4721" s="401" t="s">
        <v>9222</v>
      </c>
      <c r="D4721" s="401" t="s">
        <v>10147</v>
      </c>
      <c r="E4721" s="402"/>
      <c r="F4721" s="401"/>
      <c r="G4721" s="401" t="n">
        <v>103824</v>
      </c>
      <c r="H4721" s="401" t="s">
        <v>11234</v>
      </c>
      <c r="I4721" s="401" t="s">
        <v>45</v>
      </c>
      <c r="J4721" s="401" t="s">
        <v>6404</v>
      </c>
      <c r="K4721" s="402" t="n">
        <v>24</v>
      </c>
      <c r="L4721" s="401" t="s">
        <v>6405</v>
      </c>
    </row>
    <row r="4722" customFormat="false" ht="13.5" hidden="false" customHeight="false" outlineLevel="0" collapsed="false">
      <c r="A4722" s="401" t="s">
        <v>9883</v>
      </c>
      <c r="B4722" s="401" t="s">
        <v>9884</v>
      </c>
      <c r="C4722" s="401" t="s">
        <v>9222</v>
      </c>
      <c r="D4722" s="401" t="s">
        <v>10147</v>
      </c>
      <c r="E4722" s="402"/>
      <c r="F4722" s="401"/>
      <c r="G4722" s="401" t="n">
        <v>103825</v>
      </c>
      <c r="H4722" s="401" t="s">
        <v>11235</v>
      </c>
      <c r="I4722" s="401" t="s">
        <v>45</v>
      </c>
      <c r="J4722" s="401" t="s">
        <v>6404</v>
      </c>
      <c r="K4722" s="402" t="n">
        <v>28.52</v>
      </c>
      <c r="L4722" s="401" t="s">
        <v>6405</v>
      </c>
    </row>
    <row r="4723" customFormat="false" ht="13.5" hidden="false" customHeight="false" outlineLevel="0" collapsed="false">
      <c r="A4723" s="401" t="s">
        <v>9883</v>
      </c>
      <c r="B4723" s="401" t="s">
        <v>9884</v>
      </c>
      <c r="C4723" s="401" t="s">
        <v>9222</v>
      </c>
      <c r="D4723" s="401" t="s">
        <v>10147</v>
      </c>
      <c r="E4723" s="402"/>
      <c r="F4723" s="401"/>
      <c r="G4723" s="401" t="n">
        <v>103826</v>
      </c>
      <c r="H4723" s="401" t="s">
        <v>11236</v>
      </c>
      <c r="I4723" s="401" t="s">
        <v>45</v>
      </c>
      <c r="J4723" s="401" t="s">
        <v>6404</v>
      </c>
      <c r="K4723" s="402" t="n">
        <v>30.98</v>
      </c>
      <c r="L4723" s="401" t="s">
        <v>6405</v>
      </c>
    </row>
    <row r="4724" customFormat="false" ht="13.5" hidden="false" customHeight="false" outlineLevel="0" collapsed="false">
      <c r="A4724" s="401" t="s">
        <v>9883</v>
      </c>
      <c r="B4724" s="401" t="s">
        <v>9884</v>
      </c>
      <c r="C4724" s="401" t="s">
        <v>9222</v>
      </c>
      <c r="D4724" s="401" t="s">
        <v>10147</v>
      </c>
      <c r="E4724" s="402"/>
      <c r="F4724" s="401"/>
      <c r="G4724" s="401" t="n">
        <v>103827</v>
      </c>
      <c r="H4724" s="401" t="s">
        <v>11237</v>
      </c>
      <c r="I4724" s="401" t="s">
        <v>45</v>
      </c>
      <c r="J4724" s="401" t="s">
        <v>6404</v>
      </c>
      <c r="K4724" s="402" t="n">
        <v>30.98</v>
      </c>
      <c r="L4724" s="401" t="s">
        <v>6405</v>
      </c>
    </row>
    <row r="4725" customFormat="false" ht="13.5" hidden="false" customHeight="false" outlineLevel="0" collapsed="false">
      <c r="A4725" s="401" t="s">
        <v>9883</v>
      </c>
      <c r="B4725" s="401" t="s">
        <v>9884</v>
      </c>
      <c r="C4725" s="401" t="s">
        <v>9222</v>
      </c>
      <c r="D4725" s="401" t="s">
        <v>10147</v>
      </c>
      <c r="E4725" s="402"/>
      <c r="F4725" s="401"/>
      <c r="G4725" s="401" t="n">
        <v>103828</v>
      </c>
      <c r="H4725" s="401" t="s">
        <v>11238</v>
      </c>
      <c r="I4725" s="401" t="s">
        <v>45</v>
      </c>
      <c r="J4725" s="401" t="s">
        <v>6404</v>
      </c>
      <c r="K4725" s="402" t="n">
        <v>97.39</v>
      </c>
      <c r="L4725" s="401" t="s">
        <v>6405</v>
      </c>
    </row>
    <row r="4726" customFormat="false" ht="13.5" hidden="false" customHeight="false" outlineLevel="0" collapsed="false">
      <c r="A4726" s="401" t="s">
        <v>9883</v>
      </c>
      <c r="B4726" s="401" t="s">
        <v>9884</v>
      </c>
      <c r="C4726" s="401" t="s">
        <v>9222</v>
      </c>
      <c r="D4726" s="401" t="s">
        <v>10147</v>
      </c>
      <c r="E4726" s="402"/>
      <c r="F4726" s="401"/>
      <c r="G4726" s="401" t="n">
        <v>103829</v>
      </c>
      <c r="H4726" s="401" t="s">
        <v>11239</v>
      </c>
      <c r="I4726" s="401" t="s">
        <v>45</v>
      </c>
      <c r="J4726" s="401" t="s">
        <v>6404</v>
      </c>
      <c r="K4726" s="402" t="n">
        <v>626.2</v>
      </c>
      <c r="L4726" s="401" t="s">
        <v>6405</v>
      </c>
    </row>
    <row r="4727" customFormat="false" ht="13.5" hidden="false" customHeight="false" outlineLevel="0" collapsed="false">
      <c r="A4727" s="401" t="s">
        <v>9883</v>
      </c>
      <c r="B4727" s="401" t="s">
        <v>9884</v>
      </c>
      <c r="C4727" s="401" t="s">
        <v>9222</v>
      </c>
      <c r="D4727" s="401" t="s">
        <v>10147</v>
      </c>
      <c r="E4727" s="402"/>
      <c r="F4727" s="401"/>
      <c r="G4727" s="401" t="n">
        <v>103830</v>
      </c>
      <c r="H4727" s="401" t="s">
        <v>11240</v>
      </c>
      <c r="I4727" s="401" t="s">
        <v>45</v>
      </c>
      <c r="J4727" s="401" t="s">
        <v>6404</v>
      </c>
      <c r="K4727" s="402" t="n">
        <v>37.6</v>
      </c>
      <c r="L4727" s="401" t="s">
        <v>6405</v>
      </c>
    </row>
    <row r="4728" customFormat="false" ht="13.5" hidden="false" customHeight="false" outlineLevel="0" collapsed="false">
      <c r="A4728" s="401" t="s">
        <v>9883</v>
      </c>
      <c r="B4728" s="401" t="s">
        <v>9884</v>
      </c>
      <c r="C4728" s="401" t="s">
        <v>9222</v>
      </c>
      <c r="D4728" s="401" t="s">
        <v>10147</v>
      </c>
      <c r="E4728" s="402"/>
      <c r="F4728" s="401"/>
      <c r="G4728" s="401" t="n">
        <v>103831</v>
      </c>
      <c r="H4728" s="401" t="s">
        <v>11241</v>
      </c>
      <c r="I4728" s="401" t="s">
        <v>45</v>
      </c>
      <c r="J4728" s="401" t="s">
        <v>6404</v>
      </c>
      <c r="K4728" s="402" t="n">
        <v>26.61</v>
      </c>
      <c r="L4728" s="401" t="s">
        <v>6405</v>
      </c>
    </row>
    <row r="4729" customFormat="false" ht="13.5" hidden="false" customHeight="false" outlineLevel="0" collapsed="false">
      <c r="A4729" s="401" t="s">
        <v>9883</v>
      </c>
      <c r="B4729" s="401" t="s">
        <v>9884</v>
      </c>
      <c r="C4729" s="401" t="s">
        <v>9222</v>
      </c>
      <c r="D4729" s="401" t="s">
        <v>10147</v>
      </c>
      <c r="E4729" s="402"/>
      <c r="F4729" s="401"/>
      <c r="G4729" s="401" t="n">
        <v>103832</v>
      </c>
      <c r="H4729" s="401" t="s">
        <v>11242</v>
      </c>
      <c r="I4729" s="401" t="s">
        <v>45</v>
      </c>
      <c r="J4729" s="401" t="s">
        <v>6404</v>
      </c>
      <c r="K4729" s="402" t="n">
        <v>23.9</v>
      </c>
      <c r="L4729" s="401" t="s">
        <v>6405</v>
      </c>
    </row>
    <row r="4730" customFormat="false" ht="13.5" hidden="false" customHeight="false" outlineLevel="0" collapsed="false">
      <c r="A4730" s="401" t="s">
        <v>9883</v>
      </c>
      <c r="B4730" s="401" t="s">
        <v>9884</v>
      </c>
      <c r="C4730" s="401" t="s">
        <v>9222</v>
      </c>
      <c r="D4730" s="401" t="s">
        <v>10147</v>
      </c>
      <c r="E4730" s="402"/>
      <c r="F4730" s="401"/>
      <c r="G4730" s="401" t="n">
        <v>103833</v>
      </c>
      <c r="H4730" s="401" t="s">
        <v>11243</v>
      </c>
      <c r="I4730" s="401" t="s">
        <v>45</v>
      </c>
      <c r="J4730" s="401" t="s">
        <v>6404</v>
      </c>
      <c r="K4730" s="402" t="n">
        <v>44.12</v>
      </c>
      <c r="L4730" s="401" t="s">
        <v>6405</v>
      </c>
    </row>
    <row r="4731" customFormat="false" ht="13.5" hidden="false" customHeight="false" outlineLevel="0" collapsed="false">
      <c r="A4731" s="401" t="s">
        <v>9883</v>
      </c>
      <c r="B4731" s="401" t="s">
        <v>9884</v>
      </c>
      <c r="C4731" s="401" t="s">
        <v>9222</v>
      </c>
      <c r="D4731" s="401" t="s">
        <v>10147</v>
      </c>
      <c r="E4731" s="402"/>
      <c r="F4731" s="401"/>
      <c r="G4731" s="401" t="n">
        <v>103834</v>
      </c>
      <c r="H4731" s="401" t="s">
        <v>11244</v>
      </c>
      <c r="I4731" s="401" t="s">
        <v>45</v>
      </c>
      <c r="J4731" s="401" t="s">
        <v>6404</v>
      </c>
      <c r="K4731" s="402" t="n">
        <v>64.44</v>
      </c>
      <c r="L4731" s="401" t="s">
        <v>6405</v>
      </c>
    </row>
    <row r="4732" customFormat="false" ht="13.5" hidden="false" customHeight="false" outlineLevel="0" collapsed="false">
      <c r="A4732" s="401" t="s">
        <v>9883</v>
      </c>
      <c r="B4732" s="401" t="s">
        <v>9884</v>
      </c>
      <c r="C4732" s="401" t="s">
        <v>9222</v>
      </c>
      <c r="D4732" s="401" t="s">
        <v>10147</v>
      </c>
      <c r="E4732" s="402"/>
      <c r="F4732" s="401"/>
      <c r="G4732" s="401" t="n">
        <v>103838</v>
      </c>
      <c r="H4732" s="401" t="s">
        <v>11245</v>
      </c>
      <c r="I4732" s="401" t="s">
        <v>45</v>
      </c>
      <c r="J4732" s="401" t="s">
        <v>6404</v>
      </c>
      <c r="K4732" s="402" t="n">
        <v>17.01</v>
      </c>
      <c r="L4732" s="401" t="s">
        <v>6405</v>
      </c>
    </row>
    <row r="4733" customFormat="false" ht="13.5" hidden="false" customHeight="false" outlineLevel="0" collapsed="false">
      <c r="A4733" s="401" t="s">
        <v>9883</v>
      </c>
      <c r="B4733" s="401" t="s">
        <v>9884</v>
      </c>
      <c r="C4733" s="401" t="s">
        <v>9222</v>
      </c>
      <c r="D4733" s="401" t="s">
        <v>10147</v>
      </c>
      <c r="E4733" s="402"/>
      <c r="F4733" s="401"/>
      <c r="G4733" s="401" t="n">
        <v>103839</v>
      </c>
      <c r="H4733" s="401" t="s">
        <v>11246</v>
      </c>
      <c r="I4733" s="401" t="s">
        <v>45</v>
      </c>
      <c r="J4733" s="401" t="s">
        <v>6404</v>
      </c>
      <c r="K4733" s="402" t="n">
        <v>16.98</v>
      </c>
      <c r="L4733" s="401" t="s">
        <v>6405</v>
      </c>
    </row>
    <row r="4734" customFormat="false" ht="13.5" hidden="false" customHeight="false" outlineLevel="0" collapsed="false">
      <c r="A4734" s="401" t="s">
        <v>9883</v>
      </c>
      <c r="B4734" s="401" t="s">
        <v>9884</v>
      </c>
      <c r="C4734" s="401" t="s">
        <v>9222</v>
      </c>
      <c r="D4734" s="401" t="s">
        <v>10147</v>
      </c>
      <c r="E4734" s="402"/>
      <c r="F4734" s="401"/>
      <c r="G4734" s="401" t="n">
        <v>103840</v>
      </c>
      <c r="H4734" s="401" t="s">
        <v>11247</v>
      </c>
      <c r="I4734" s="401" t="s">
        <v>45</v>
      </c>
      <c r="J4734" s="401" t="s">
        <v>6404</v>
      </c>
      <c r="K4734" s="402" t="n">
        <v>22.19</v>
      </c>
      <c r="L4734" s="401" t="s">
        <v>6405</v>
      </c>
    </row>
    <row r="4735" customFormat="false" ht="13.5" hidden="false" customHeight="false" outlineLevel="0" collapsed="false">
      <c r="A4735" s="401" t="s">
        <v>9883</v>
      </c>
      <c r="B4735" s="401" t="s">
        <v>9884</v>
      </c>
      <c r="C4735" s="401" t="s">
        <v>9222</v>
      </c>
      <c r="D4735" s="401" t="s">
        <v>10147</v>
      </c>
      <c r="E4735" s="402"/>
      <c r="F4735" s="401"/>
      <c r="G4735" s="401" t="n">
        <v>103841</v>
      </c>
      <c r="H4735" s="401" t="s">
        <v>11248</v>
      </c>
      <c r="I4735" s="401" t="s">
        <v>45</v>
      </c>
      <c r="J4735" s="401" t="s">
        <v>6404</v>
      </c>
      <c r="K4735" s="402" t="n">
        <v>28.14</v>
      </c>
      <c r="L4735" s="401" t="s">
        <v>6405</v>
      </c>
    </row>
    <row r="4736" customFormat="false" ht="13.5" hidden="false" customHeight="false" outlineLevel="0" collapsed="false">
      <c r="A4736" s="401" t="s">
        <v>9883</v>
      </c>
      <c r="B4736" s="401" t="s">
        <v>9884</v>
      </c>
      <c r="C4736" s="401" t="s">
        <v>9222</v>
      </c>
      <c r="D4736" s="401" t="s">
        <v>10147</v>
      </c>
      <c r="E4736" s="402"/>
      <c r="F4736" s="401"/>
      <c r="G4736" s="401" t="n">
        <v>103842</v>
      </c>
      <c r="H4736" s="401" t="s">
        <v>11249</v>
      </c>
      <c r="I4736" s="401" t="s">
        <v>45</v>
      </c>
      <c r="J4736" s="401" t="s">
        <v>6404</v>
      </c>
      <c r="K4736" s="402" t="n">
        <v>27.83</v>
      </c>
      <c r="L4736" s="401" t="s">
        <v>6405</v>
      </c>
    </row>
    <row r="4737" customFormat="false" ht="13.5" hidden="false" customHeight="false" outlineLevel="0" collapsed="false">
      <c r="A4737" s="401" t="s">
        <v>9883</v>
      </c>
      <c r="B4737" s="401" t="s">
        <v>9884</v>
      </c>
      <c r="C4737" s="401" t="s">
        <v>9222</v>
      </c>
      <c r="D4737" s="401" t="s">
        <v>10147</v>
      </c>
      <c r="E4737" s="402"/>
      <c r="F4737" s="401"/>
      <c r="G4737" s="401" t="n">
        <v>103843</v>
      </c>
      <c r="H4737" s="401" t="s">
        <v>11250</v>
      </c>
      <c r="I4737" s="401" t="s">
        <v>45</v>
      </c>
      <c r="J4737" s="401" t="s">
        <v>6404</v>
      </c>
      <c r="K4737" s="402" t="n">
        <v>32.08</v>
      </c>
      <c r="L4737" s="401" t="s">
        <v>6405</v>
      </c>
    </row>
    <row r="4738" customFormat="false" ht="13.5" hidden="false" customHeight="false" outlineLevel="0" collapsed="false">
      <c r="A4738" s="401" t="s">
        <v>9883</v>
      </c>
      <c r="B4738" s="401" t="s">
        <v>9884</v>
      </c>
      <c r="C4738" s="401" t="s">
        <v>9222</v>
      </c>
      <c r="D4738" s="401" t="s">
        <v>10147</v>
      </c>
      <c r="E4738" s="402"/>
      <c r="F4738" s="401"/>
      <c r="G4738" s="401" t="n">
        <v>103844</v>
      </c>
      <c r="H4738" s="401" t="s">
        <v>11251</v>
      </c>
      <c r="I4738" s="401" t="s">
        <v>45</v>
      </c>
      <c r="J4738" s="401" t="s">
        <v>6404</v>
      </c>
      <c r="K4738" s="402" t="n">
        <v>35.7</v>
      </c>
      <c r="L4738" s="401" t="s">
        <v>6405</v>
      </c>
    </row>
    <row r="4739" customFormat="false" ht="13.5" hidden="false" customHeight="false" outlineLevel="0" collapsed="false">
      <c r="A4739" s="401" t="s">
        <v>9883</v>
      </c>
      <c r="B4739" s="401" t="s">
        <v>9884</v>
      </c>
      <c r="C4739" s="401" t="s">
        <v>9222</v>
      </c>
      <c r="D4739" s="401" t="s">
        <v>10147</v>
      </c>
      <c r="E4739" s="402"/>
      <c r="F4739" s="401"/>
      <c r="G4739" s="401" t="n">
        <v>103845</v>
      </c>
      <c r="H4739" s="401" t="s">
        <v>11252</v>
      </c>
      <c r="I4739" s="401" t="s">
        <v>45</v>
      </c>
      <c r="J4739" s="401" t="s">
        <v>6404</v>
      </c>
      <c r="K4739" s="402" t="n">
        <v>40.64</v>
      </c>
      <c r="L4739" s="401" t="s">
        <v>6405</v>
      </c>
    </row>
    <row r="4740" customFormat="false" ht="13.5" hidden="false" customHeight="false" outlineLevel="0" collapsed="false">
      <c r="A4740" s="401" t="s">
        <v>9883</v>
      </c>
      <c r="B4740" s="401" t="s">
        <v>9884</v>
      </c>
      <c r="C4740" s="401" t="s">
        <v>9222</v>
      </c>
      <c r="D4740" s="401" t="s">
        <v>10147</v>
      </c>
      <c r="E4740" s="402"/>
      <c r="F4740" s="401"/>
      <c r="G4740" s="401" t="n">
        <v>103846</v>
      </c>
      <c r="H4740" s="401" t="s">
        <v>11253</v>
      </c>
      <c r="I4740" s="401" t="s">
        <v>45</v>
      </c>
      <c r="J4740" s="401" t="s">
        <v>6404</v>
      </c>
      <c r="K4740" s="402" t="n">
        <v>38.74</v>
      </c>
      <c r="L4740" s="401" t="s">
        <v>6405</v>
      </c>
    </row>
    <row r="4741" customFormat="false" ht="13.5" hidden="false" customHeight="false" outlineLevel="0" collapsed="false">
      <c r="A4741" s="401" t="s">
        <v>9883</v>
      </c>
      <c r="B4741" s="401" t="s">
        <v>9884</v>
      </c>
      <c r="C4741" s="401" t="s">
        <v>9222</v>
      </c>
      <c r="D4741" s="401" t="s">
        <v>10147</v>
      </c>
      <c r="E4741" s="402"/>
      <c r="F4741" s="401"/>
      <c r="G4741" s="401" t="n">
        <v>103847</v>
      </c>
      <c r="H4741" s="401" t="s">
        <v>11254</v>
      </c>
      <c r="I4741" s="401" t="s">
        <v>45</v>
      </c>
      <c r="J4741" s="401" t="s">
        <v>6404</v>
      </c>
      <c r="K4741" s="402" t="n">
        <v>11.08</v>
      </c>
      <c r="L4741" s="401" t="s">
        <v>6405</v>
      </c>
    </row>
    <row r="4742" customFormat="false" ht="13.5" hidden="false" customHeight="false" outlineLevel="0" collapsed="false">
      <c r="A4742" s="401" t="s">
        <v>9883</v>
      </c>
      <c r="B4742" s="401" t="s">
        <v>9884</v>
      </c>
      <c r="C4742" s="401" t="s">
        <v>9222</v>
      </c>
      <c r="D4742" s="401" t="s">
        <v>10147</v>
      </c>
      <c r="E4742" s="402"/>
      <c r="F4742" s="401"/>
      <c r="G4742" s="401" t="n">
        <v>103848</v>
      </c>
      <c r="H4742" s="401" t="s">
        <v>11255</v>
      </c>
      <c r="I4742" s="401" t="s">
        <v>45</v>
      </c>
      <c r="J4742" s="401" t="s">
        <v>6404</v>
      </c>
      <c r="K4742" s="402" t="n">
        <v>11.12</v>
      </c>
      <c r="L4742" s="401" t="s">
        <v>6405</v>
      </c>
    </row>
    <row r="4743" customFormat="false" ht="13.5" hidden="false" customHeight="false" outlineLevel="0" collapsed="false">
      <c r="A4743" s="401" t="s">
        <v>9883</v>
      </c>
      <c r="B4743" s="401" t="s">
        <v>9884</v>
      </c>
      <c r="C4743" s="401" t="s">
        <v>9222</v>
      </c>
      <c r="D4743" s="401" t="s">
        <v>10147</v>
      </c>
      <c r="E4743" s="402"/>
      <c r="F4743" s="401"/>
      <c r="G4743" s="401" t="n">
        <v>103849</v>
      </c>
      <c r="H4743" s="401" t="s">
        <v>11256</v>
      </c>
      <c r="I4743" s="401" t="s">
        <v>45</v>
      </c>
      <c r="J4743" s="401" t="s">
        <v>6404</v>
      </c>
      <c r="K4743" s="402" t="n">
        <v>27.55</v>
      </c>
      <c r="L4743" s="401" t="s">
        <v>6405</v>
      </c>
    </row>
    <row r="4744" customFormat="false" ht="13.5" hidden="false" customHeight="false" outlineLevel="0" collapsed="false">
      <c r="A4744" s="401" t="s">
        <v>9883</v>
      </c>
      <c r="B4744" s="401" t="s">
        <v>9884</v>
      </c>
      <c r="C4744" s="401" t="s">
        <v>9222</v>
      </c>
      <c r="D4744" s="401" t="s">
        <v>10147</v>
      </c>
      <c r="E4744" s="402"/>
      <c r="F4744" s="401"/>
      <c r="G4744" s="401" t="n">
        <v>103850</v>
      </c>
      <c r="H4744" s="401" t="s">
        <v>11257</v>
      </c>
      <c r="I4744" s="401" t="s">
        <v>45</v>
      </c>
      <c r="J4744" s="401" t="s">
        <v>6404</v>
      </c>
      <c r="K4744" s="402" t="n">
        <v>484.5</v>
      </c>
      <c r="L4744" s="401" t="s">
        <v>6405</v>
      </c>
    </row>
    <row r="4745" customFormat="false" ht="13.5" hidden="false" customHeight="false" outlineLevel="0" collapsed="false">
      <c r="A4745" s="401" t="s">
        <v>9883</v>
      </c>
      <c r="B4745" s="401" t="s">
        <v>9884</v>
      </c>
      <c r="C4745" s="401" t="s">
        <v>9222</v>
      </c>
      <c r="D4745" s="401" t="s">
        <v>10147</v>
      </c>
      <c r="E4745" s="402"/>
      <c r="F4745" s="401"/>
      <c r="G4745" s="401" t="n">
        <v>103851</v>
      </c>
      <c r="H4745" s="401" t="s">
        <v>11258</v>
      </c>
      <c r="I4745" s="401" t="s">
        <v>45</v>
      </c>
      <c r="J4745" s="401" t="s">
        <v>6404</v>
      </c>
      <c r="K4745" s="402" t="n">
        <v>20.56</v>
      </c>
      <c r="L4745" s="401" t="s">
        <v>6405</v>
      </c>
    </row>
    <row r="4746" customFormat="false" ht="13.5" hidden="false" customHeight="false" outlineLevel="0" collapsed="false">
      <c r="A4746" s="401" t="s">
        <v>9883</v>
      </c>
      <c r="B4746" s="401" t="s">
        <v>9884</v>
      </c>
      <c r="C4746" s="401" t="s">
        <v>9222</v>
      </c>
      <c r="D4746" s="401" t="s">
        <v>10147</v>
      </c>
      <c r="E4746" s="402"/>
      <c r="F4746" s="401"/>
      <c r="G4746" s="401" t="n">
        <v>103852</v>
      </c>
      <c r="H4746" s="401" t="s">
        <v>11259</v>
      </c>
      <c r="I4746" s="401" t="s">
        <v>45</v>
      </c>
      <c r="J4746" s="401" t="s">
        <v>6404</v>
      </c>
      <c r="K4746" s="402" t="n">
        <v>16.94</v>
      </c>
      <c r="L4746" s="401" t="s">
        <v>6405</v>
      </c>
    </row>
    <row r="4747" customFormat="false" ht="13.5" hidden="false" customHeight="false" outlineLevel="0" collapsed="false">
      <c r="A4747" s="401" t="s">
        <v>9883</v>
      </c>
      <c r="B4747" s="401" t="s">
        <v>9884</v>
      </c>
      <c r="C4747" s="401" t="s">
        <v>9222</v>
      </c>
      <c r="D4747" s="401" t="s">
        <v>10147</v>
      </c>
      <c r="E4747" s="402"/>
      <c r="F4747" s="401"/>
      <c r="G4747" s="401" t="n">
        <v>103853</v>
      </c>
      <c r="H4747" s="401" t="s">
        <v>11260</v>
      </c>
      <c r="I4747" s="401" t="s">
        <v>45</v>
      </c>
      <c r="J4747" s="401" t="s">
        <v>6404</v>
      </c>
      <c r="K4747" s="402" t="n">
        <v>18.35</v>
      </c>
      <c r="L4747" s="401" t="s">
        <v>6405</v>
      </c>
    </row>
    <row r="4748" customFormat="false" ht="13.5" hidden="false" customHeight="false" outlineLevel="0" collapsed="false">
      <c r="A4748" s="401" t="s">
        <v>9883</v>
      </c>
      <c r="B4748" s="401" t="s">
        <v>9884</v>
      </c>
      <c r="C4748" s="401" t="s">
        <v>9222</v>
      </c>
      <c r="D4748" s="401" t="s">
        <v>10147</v>
      </c>
      <c r="E4748" s="402"/>
      <c r="F4748" s="401"/>
      <c r="G4748" s="401" t="n">
        <v>103854</v>
      </c>
      <c r="H4748" s="401" t="s">
        <v>11261</v>
      </c>
      <c r="I4748" s="401" t="s">
        <v>45</v>
      </c>
      <c r="J4748" s="401" t="s">
        <v>6404</v>
      </c>
      <c r="K4748" s="402" t="n">
        <v>563.73</v>
      </c>
      <c r="L4748" s="401" t="s">
        <v>6405</v>
      </c>
    </row>
    <row r="4749" customFormat="false" ht="13.5" hidden="false" customHeight="false" outlineLevel="0" collapsed="false">
      <c r="A4749" s="401" t="s">
        <v>9883</v>
      </c>
      <c r="B4749" s="401" t="s">
        <v>9884</v>
      </c>
      <c r="C4749" s="401" t="s">
        <v>9222</v>
      </c>
      <c r="D4749" s="401" t="s">
        <v>10147</v>
      </c>
      <c r="E4749" s="402"/>
      <c r="F4749" s="401"/>
      <c r="G4749" s="401" t="n">
        <v>103855</v>
      </c>
      <c r="H4749" s="401" t="s">
        <v>11262</v>
      </c>
      <c r="I4749" s="401" t="s">
        <v>45</v>
      </c>
      <c r="J4749" s="401" t="s">
        <v>6404</v>
      </c>
      <c r="K4749" s="402" t="n">
        <v>54.47</v>
      </c>
      <c r="L4749" s="401" t="s">
        <v>6405</v>
      </c>
    </row>
    <row r="4750" customFormat="false" ht="13.5" hidden="false" customHeight="false" outlineLevel="0" collapsed="false">
      <c r="A4750" s="401" t="s">
        <v>9883</v>
      </c>
      <c r="B4750" s="401" t="s">
        <v>9884</v>
      </c>
      <c r="C4750" s="401" t="s">
        <v>9222</v>
      </c>
      <c r="D4750" s="401" t="s">
        <v>10147</v>
      </c>
      <c r="E4750" s="402"/>
      <c r="F4750" s="401"/>
      <c r="G4750" s="401" t="n">
        <v>103856</v>
      </c>
      <c r="H4750" s="401" t="s">
        <v>11263</v>
      </c>
      <c r="I4750" s="401" t="s">
        <v>45</v>
      </c>
      <c r="J4750" s="401" t="s">
        <v>6404</v>
      </c>
      <c r="K4750" s="402" t="n">
        <v>15.97</v>
      </c>
      <c r="L4750" s="401" t="s">
        <v>6405</v>
      </c>
    </row>
    <row r="4751" customFormat="false" ht="13.5" hidden="false" customHeight="false" outlineLevel="0" collapsed="false">
      <c r="A4751" s="401" t="s">
        <v>9883</v>
      </c>
      <c r="B4751" s="401" t="s">
        <v>9884</v>
      </c>
      <c r="C4751" s="401" t="s">
        <v>9222</v>
      </c>
      <c r="D4751" s="401" t="s">
        <v>10147</v>
      </c>
      <c r="E4751" s="402"/>
      <c r="F4751" s="401"/>
      <c r="G4751" s="401" t="n">
        <v>103857</v>
      </c>
      <c r="H4751" s="401" t="s">
        <v>11264</v>
      </c>
      <c r="I4751" s="401" t="s">
        <v>45</v>
      </c>
      <c r="J4751" s="401" t="s">
        <v>6404</v>
      </c>
      <c r="K4751" s="402" t="n">
        <v>22.26</v>
      </c>
      <c r="L4751" s="401" t="s">
        <v>6405</v>
      </c>
    </row>
    <row r="4752" customFormat="false" ht="13.5" hidden="false" customHeight="false" outlineLevel="0" collapsed="false">
      <c r="A4752" s="401" t="s">
        <v>9883</v>
      </c>
      <c r="B4752" s="401" t="s">
        <v>9884</v>
      </c>
      <c r="C4752" s="401" t="s">
        <v>9222</v>
      </c>
      <c r="D4752" s="401" t="s">
        <v>10147</v>
      </c>
      <c r="E4752" s="402"/>
      <c r="F4752" s="401"/>
      <c r="G4752" s="401" t="n">
        <v>103858</v>
      </c>
      <c r="H4752" s="401" t="s">
        <v>11265</v>
      </c>
      <c r="I4752" s="401" t="s">
        <v>45</v>
      </c>
      <c r="J4752" s="401" t="s">
        <v>6404</v>
      </c>
      <c r="K4752" s="402" t="n">
        <v>26.78</v>
      </c>
      <c r="L4752" s="401" t="s">
        <v>6405</v>
      </c>
    </row>
    <row r="4753" customFormat="false" ht="13.5" hidden="false" customHeight="false" outlineLevel="0" collapsed="false">
      <c r="A4753" s="401" t="s">
        <v>9883</v>
      </c>
      <c r="B4753" s="401" t="s">
        <v>9884</v>
      </c>
      <c r="C4753" s="401" t="s">
        <v>9222</v>
      </c>
      <c r="D4753" s="401" t="s">
        <v>10147</v>
      </c>
      <c r="E4753" s="402"/>
      <c r="F4753" s="401"/>
      <c r="G4753" s="401" t="n">
        <v>103859</v>
      </c>
      <c r="H4753" s="401" t="s">
        <v>11266</v>
      </c>
      <c r="I4753" s="401" t="s">
        <v>45</v>
      </c>
      <c r="J4753" s="401" t="s">
        <v>6404</v>
      </c>
      <c r="K4753" s="402" t="n">
        <v>25.44</v>
      </c>
      <c r="L4753" s="401" t="s">
        <v>6405</v>
      </c>
    </row>
    <row r="4754" customFormat="false" ht="13.5" hidden="false" customHeight="false" outlineLevel="0" collapsed="false">
      <c r="A4754" s="401" t="s">
        <v>9883</v>
      </c>
      <c r="B4754" s="401" t="s">
        <v>9884</v>
      </c>
      <c r="C4754" s="401" t="s">
        <v>9222</v>
      </c>
      <c r="D4754" s="401" t="s">
        <v>10147</v>
      </c>
      <c r="E4754" s="402"/>
      <c r="F4754" s="401"/>
      <c r="G4754" s="401" t="n">
        <v>103860</v>
      </c>
      <c r="H4754" s="401" t="s">
        <v>11267</v>
      </c>
      <c r="I4754" s="401" t="s">
        <v>45</v>
      </c>
      <c r="J4754" s="401" t="s">
        <v>6404</v>
      </c>
      <c r="K4754" s="402" t="n">
        <v>25.44</v>
      </c>
      <c r="L4754" s="401" t="s">
        <v>6405</v>
      </c>
    </row>
    <row r="4755" customFormat="false" ht="13.5" hidden="false" customHeight="false" outlineLevel="0" collapsed="false">
      <c r="A4755" s="401" t="s">
        <v>9883</v>
      </c>
      <c r="B4755" s="401" t="s">
        <v>9884</v>
      </c>
      <c r="C4755" s="401" t="s">
        <v>9222</v>
      </c>
      <c r="D4755" s="401" t="s">
        <v>10147</v>
      </c>
      <c r="E4755" s="402"/>
      <c r="F4755" s="401"/>
      <c r="G4755" s="401" t="n">
        <v>103861</v>
      </c>
      <c r="H4755" s="401" t="s">
        <v>11268</v>
      </c>
      <c r="I4755" s="401" t="s">
        <v>45</v>
      </c>
      <c r="J4755" s="401" t="s">
        <v>6404</v>
      </c>
      <c r="K4755" s="402" t="n">
        <v>91.85</v>
      </c>
      <c r="L4755" s="401" t="s">
        <v>6405</v>
      </c>
    </row>
    <row r="4756" customFormat="false" ht="13.5" hidden="false" customHeight="false" outlineLevel="0" collapsed="false">
      <c r="A4756" s="401" t="s">
        <v>9883</v>
      </c>
      <c r="B4756" s="401" t="s">
        <v>9884</v>
      </c>
      <c r="C4756" s="401" t="s">
        <v>9222</v>
      </c>
      <c r="D4756" s="401" t="s">
        <v>10147</v>
      </c>
      <c r="E4756" s="402"/>
      <c r="F4756" s="401"/>
      <c r="G4756" s="401" t="n">
        <v>103862</v>
      </c>
      <c r="H4756" s="401" t="s">
        <v>11269</v>
      </c>
      <c r="I4756" s="401" t="s">
        <v>45</v>
      </c>
      <c r="J4756" s="401" t="s">
        <v>6404</v>
      </c>
      <c r="K4756" s="402" t="n">
        <v>620.66</v>
      </c>
      <c r="L4756" s="401" t="s">
        <v>6405</v>
      </c>
    </row>
    <row r="4757" customFormat="false" ht="13.5" hidden="false" customHeight="false" outlineLevel="0" collapsed="false">
      <c r="A4757" s="401" t="s">
        <v>9883</v>
      </c>
      <c r="B4757" s="401" t="s">
        <v>9884</v>
      </c>
      <c r="C4757" s="401" t="s">
        <v>9222</v>
      </c>
      <c r="D4757" s="401" t="s">
        <v>10147</v>
      </c>
      <c r="E4757" s="402"/>
      <c r="F4757" s="401"/>
      <c r="G4757" s="401" t="n">
        <v>103863</v>
      </c>
      <c r="H4757" s="401" t="s">
        <v>11270</v>
      </c>
      <c r="I4757" s="401" t="s">
        <v>45</v>
      </c>
      <c r="J4757" s="401" t="s">
        <v>6404</v>
      </c>
      <c r="K4757" s="402" t="n">
        <v>34.83</v>
      </c>
      <c r="L4757" s="401" t="s">
        <v>6405</v>
      </c>
    </row>
    <row r="4758" customFormat="false" ht="13.5" hidden="false" customHeight="false" outlineLevel="0" collapsed="false">
      <c r="A4758" s="401" t="s">
        <v>9883</v>
      </c>
      <c r="B4758" s="401" t="s">
        <v>9884</v>
      </c>
      <c r="C4758" s="401" t="s">
        <v>9222</v>
      </c>
      <c r="D4758" s="401" t="s">
        <v>10147</v>
      </c>
      <c r="E4758" s="402"/>
      <c r="F4758" s="401"/>
      <c r="G4758" s="401" t="n">
        <v>103864</v>
      </c>
      <c r="H4758" s="401" t="s">
        <v>11271</v>
      </c>
      <c r="I4758" s="401" t="s">
        <v>45</v>
      </c>
      <c r="J4758" s="401" t="s">
        <v>6404</v>
      </c>
      <c r="K4758" s="402" t="n">
        <v>21.95</v>
      </c>
      <c r="L4758" s="401" t="s">
        <v>6405</v>
      </c>
    </row>
    <row r="4759" customFormat="false" ht="13.5" hidden="false" customHeight="false" outlineLevel="0" collapsed="false">
      <c r="A4759" s="401" t="s">
        <v>9883</v>
      </c>
      <c r="B4759" s="401" t="s">
        <v>9884</v>
      </c>
      <c r="C4759" s="401" t="s">
        <v>9222</v>
      </c>
      <c r="D4759" s="401" t="s">
        <v>10147</v>
      </c>
      <c r="E4759" s="402"/>
      <c r="F4759" s="401"/>
      <c r="G4759" s="401" t="n">
        <v>103865</v>
      </c>
      <c r="H4759" s="401" t="s">
        <v>11272</v>
      </c>
      <c r="I4759" s="401" t="s">
        <v>45</v>
      </c>
      <c r="J4759" s="401" t="s">
        <v>6404</v>
      </c>
      <c r="K4759" s="402" t="n">
        <v>23.02</v>
      </c>
      <c r="L4759" s="401" t="s">
        <v>6405</v>
      </c>
    </row>
    <row r="4760" customFormat="false" ht="13.5" hidden="false" customHeight="false" outlineLevel="0" collapsed="false">
      <c r="A4760" s="401" t="s">
        <v>9883</v>
      </c>
      <c r="B4760" s="401" t="s">
        <v>9884</v>
      </c>
      <c r="C4760" s="401" t="s">
        <v>9222</v>
      </c>
      <c r="D4760" s="401" t="s">
        <v>10147</v>
      </c>
      <c r="E4760" s="402"/>
      <c r="F4760" s="401"/>
      <c r="G4760" s="401" t="n">
        <v>103866</v>
      </c>
      <c r="H4760" s="401" t="s">
        <v>11273</v>
      </c>
      <c r="I4760" s="401" t="s">
        <v>45</v>
      </c>
      <c r="J4760" s="401" t="s">
        <v>6404</v>
      </c>
      <c r="K4760" s="402" t="n">
        <v>37.2</v>
      </c>
      <c r="L4760" s="401" t="s">
        <v>6405</v>
      </c>
    </row>
    <row r="4761" customFormat="false" ht="13.5" hidden="false" customHeight="false" outlineLevel="0" collapsed="false">
      <c r="A4761" s="401" t="s">
        <v>9883</v>
      </c>
      <c r="B4761" s="401" t="s">
        <v>9884</v>
      </c>
      <c r="C4761" s="401" t="s">
        <v>9222</v>
      </c>
      <c r="D4761" s="401" t="s">
        <v>10147</v>
      </c>
      <c r="E4761" s="402"/>
      <c r="F4761" s="401"/>
      <c r="G4761" s="401" t="n">
        <v>103867</v>
      </c>
      <c r="H4761" s="401" t="s">
        <v>11274</v>
      </c>
      <c r="I4761" s="401" t="s">
        <v>45</v>
      </c>
      <c r="J4761" s="401" t="s">
        <v>6404</v>
      </c>
      <c r="K4761" s="402" t="n">
        <v>52.36</v>
      </c>
      <c r="L4761" s="401" t="s">
        <v>6405</v>
      </c>
    </row>
    <row r="4762" customFormat="false" ht="13.5" hidden="false" customHeight="false" outlineLevel="0" collapsed="false">
      <c r="A4762" s="401" t="s">
        <v>9883</v>
      </c>
      <c r="B4762" s="401" t="s">
        <v>9884</v>
      </c>
      <c r="C4762" s="401" t="s">
        <v>9222</v>
      </c>
      <c r="D4762" s="401" t="s">
        <v>10147</v>
      </c>
      <c r="E4762" s="402"/>
      <c r="F4762" s="401"/>
      <c r="G4762" s="401" t="n">
        <v>103874</v>
      </c>
      <c r="H4762" s="401" t="s">
        <v>11275</v>
      </c>
      <c r="I4762" s="401" t="s">
        <v>45</v>
      </c>
      <c r="J4762" s="401" t="s">
        <v>6404</v>
      </c>
      <c r="K4762" s="402" t="n">
        <v>17.72</v>
      </c>
      <c r="L4762" s="401" t="s">
        <v>6405</v>
      </c>
    </row>
    <row r="4763" customFormat="false" ht="13.5" hidden="false" customHeight="false" outlineLevel="0" collapsed="false">
      <c r="A4763" s="401" t="s">
        <v>9883</v>
      </c>
      <c r="B4763" s="401" t="s">
        <v>9884</v>
      </c>
      <c r="C4763" s="401" t="s">
        <v>9222</v>
      </c>
      <c r="D4763" s="401" t="s">
        <v>10147</v>
      </c>
      <c r="E4763" s="402"/>
      <c r="F4763" s="401"/>
      <c r="G4763" s="401" t="n">
        <v>103875</v>
      </c>
      <c r="H4763" s="401" t="s">
        <v>11276</v>
      </c>
      <c r="I4763" s="401" t="s">
        <v>45</v>
      </c>
      <c r="J4763" s="401" t="s">
        <v>6404</v>
      </c>
      <c r="K4763" s="402" t="n">
        <v>17.69</v>
      </c>
      <c r="L4763" s="401" t="s">
        <v>6405</v>
      </c>
    </row>
    <row r="4764" customFormat="false" ht="13.5" hidden="false" customHeight="false" outlineLevel="0" collapsed="false">
      <c r="A4764" s="401" t="s">
        <v>9883</v>
      </c>
      <c r="B4764" s="401" t="s">
        <v>9884</v>
      </c>
      <c r="C4764" s="401" t="s">
        <v>9222</v>
      </c>
      <c r="D4764" s="401" t="s">
        <v>10147</v>
      </c>
      <c r="E4764" s="402"/>
      <c r="F4764" s="401"/>
      <c r="G4764" s="401" t="n">
        <v>103876</v>
      </c>
      <c r="H4764" s="401" t="s">
        <v>11277</v>
      </c>
      <c r="I4764" s="401" t="s">
        <v>45</v>
      </c>
      <c r="J4764" s="401" t="s">
        <v>6404</v>
      </c>
      <c r="K4764" s="402" t="n">
        <v>22.53</v>
      </c>
      <c r="L4764" s="401" t="s">
        <v>6405</v>
      </c>
    </row>
    <row r="4765" customFormat="false" ht="13.5" hidden="false" customHeight="false" outlineLevel="0" collapsed="false">
      <c r="A4765" s="401" t="s">
        <v>9883</v>
      </c>
      <c r="B4765" s="401" t="s">
        <v>9884</v>
      </c>
      <c r="C4765" s="401" t="s">
        <v>9222</v>
      </c>
      <c r="D4765" s="401" t="s">
        <v>10147</v>
      </c>
      <c r="E4765" s="402"/>
      <c r="F4765" s="401"/>
      <c r="G4765" s="401" t="n">
        <v>103877</v>
      </c>
      <c r="H4765" s="401" t="s">
        <v>11278</v>
      </c>
      <c r="I4765" s="401" t="s">
        <v>45</v>
      </c>
      <c r="J4765" s="401" t="s">
        <v>6404</v>
      </c>
      <c r="K4765" s="402" t="n">
        <v>27.37</v>
      </c>
      <c r="L4765" s="401" t="s">
        <v>6405</v>
      </c>
    </row>
    <row r="4766" customFormat="false" ht="13.5" hidden="false" customHeight="false" outlineLevel="0" collapsed="false">
      <c r="A4766" s="401" t="s">
        <v>9883</v>
      </c>
      <c r="B4766" s="401" t="s">
        <v>9884</v>
      </c>
      <c r="C4766" s="401" t="s">
        <v>9222</v>
      </c>
      <c r="D4766" s="401" t="s">
        <v>10147</v>
      </c>
      <c r="E4766" s="402"/>
      <c r="F4766" s="401"/>
      <c r="G4766" s="401" t="n">
        <v>103878</v>
      </c>
      <c r="H4766" s="401" t="s">
        <v>11279</v>
      </c>
      <c r="I4766" s="401" t="s">
        <v>45</v>
      </c>
      <c r="J4766" s="401" t="s">
        <v>6404</v>
      </c>
      <c r="K4766" s="402" t="n">
        <v>27.06</v>
      </c>
      <c r="L4766" s="401" t="s">
        <v>6405</v>
      </c>
    </row>
    <row r="4767" customFormat="false" ht="13.5" hidden="false" customHeight="false" outlineLevel="0" collapsed="false">
      <c r="A4767" s="401" t="s">
        <v>9883</v>
      </c>
      <c r="B4767" s="401" t="s">
        <v>9884</v>
      </c>
      <c r="C4767" s="401" t="s">
        <v>9222</v>
      </c>
      <c r="D4767" s="401" t="s">
        <v>10147</v>
      </c>
      <c r="E4767" s="402"/>
      <c r="F4767" s="401"/>
      <c r="G4767" s="401" t="n">
        <v>103879</v>
      </c>
      <c r="H4767" s="401" t="s">
        <v>11280</v>
      </c>
      <c r="I4767" s="401" t="s">
        <v>45</v>
      </c>
      <c r="J4767" s="401" t="s">
        <v>6404</v>
      </c>
      <c r="K4767" s="402" t="n">
        <v>31.7</v>
      </c>
      <c r="L4767" s="401" t="s">
        <v>6405</v>
      </c>
    </row>
    <row r="4768" customFormat="false" ht="13.5" hidden="false" customHeight="false" outlineLevel="0" collapsed="false">
      <c r="A4768" s="401" t="s">
        <v>9883</v>
      </c>
      <c r="B4768" s="401" t="s">
        <v>9884</v>
      </c>
      <c r="C4768" s="401" t="s">
        <v>9222</v>
      </c>
      <c r="D4768" s="401" t="s">
        <v>10147</v>
      </c>
      <c r="E4768" s="402"/>
      <c r="F4768" s="401"/>
      <c r="G4768" s="401" t="n">
        <v>103880</v>
      </c>
      <c r="H4768" s="401" t="s">
        <v>11281</v>
      </c>
      <c r="I4768" s="401" t="s">
        <v>45</v>
      </c>
      <c r="J4768" s="401" t="s">
        <v>6404</v>
      </c>
      <c r="K4768" s="402" t="n">
        <v>35.32</v>
      </c>
      <c r="L4768" s="401" t="s">
        <v>6405</v>
      </c>
    </row>
    <row r="4769" customFormat="false" ht="13.5" hidden="false" customHeight="false" outlineLevel="0" collapsed="false">
      <c r="A4769" s="401" t="s">
        <v>9883</v>
      </c>
      <c r="B4769" s="401" t="s">
        <v>9884</v>
      </c>
      <c r="C4769" s="401" t="s">
        <v>9222</v>
      </c>
      <c r="D4769" s="401" t="s">
        <v>10147</v>
      </c>
      <c r="E4769" s="402"/>
      <c r="F4769" s="401"/>
      <c r="G4769" s="401" t="n">
        <v>103881</v>
      </c>
      <c r="H4769" s="401" t="s">
        <v>11282</v>
      </c>
      <c r="I4769" s="401" t="s">
        <v>45</v>
      </c>
      <c r="J4769" s="401" t="s">
        <v>6404</v>
      </c>
      <c r="K4769" s="402" t="n">
        <v>38.61</v>
      </c>
      <c r="L4769" s="401" t="s">
        <v>6405</v>
      </c>
    </row>
    <row r="4770" customFormat="false" ht="13.5" hidden="false" customHeight="false" outlineLevel="0" collapsed="false">
      <c r="A4770" s="401" t="s">
        <v>9883</v>
      </c>
      <c r="B4770" s="401" t="s">
        <v>9884</v>
      </c>
      <c r="C4770" s="401" t="s">
        <v>9222</v>
      </c>
      <c r="D4770" s="401" t="s">
        <v>10147</v>
      </c>
      <c r="E4770" s="402"/>
      <c r="F4770" s="401"/>
      <c r="G4770" s="401" t="n">
        <v>103882</v>
      </c>
      <c r="H4770" s="401" t="s">
        <v>11283</v>
      </c>
      <c r="I4770" s="401" t="s">
        <v>45</v>
      </c>
      <c r="J4770" s="401" t="s">
        <v>6404</v>
      </c>
      <c r="K4770" s="402" t="n">
        <v>36.71</v>
      </c>
      <c r="L4770" s="401" t="s">
        <v>6405</v>
      </c>
    </row>
    <row r="4771" customFormat="false" ht="13.5" hidden="false" customHeight="false" outlineLevel="0" collapsed="false">
      <c r="A4771" s="401" t="s">
        <v>9883</v>
      </c>
      <c r="B4771" s="401" t="s">
        <v>9884</v>
      </c>
      <c r="C4771" s="401" t="s">
        <v>9222</v>
      </c>
      <c r="D4771" s="401" t="s">
        <v>10147</v>
      </c>
      <c r="E4771" s="402"/>
      <c r="F4771" s="401"/>
      <c r="G4771" s="401" t="n">
        <v>103883</v>
      </c>
      <c r="H4771" s="401" t="s">
        <v>11284</v>
      </c>
      <c r="I4771" s="401" t="s">
        <v>45</v>
      </c>
      <c r="J4771" s="401" t="s">
        <v>6404</v>
      </c>
      <c r="K4771" s="402" t="n">
        <v>11.54</v>
      </c>
      <c r="L4771" s="401" t="s">
        <v>6405</v>
      </c>
    </row>
    <row r="4772" customFormat="false" ht="13.5" hidden="false" customHeight="false" outlineLevel="0" collapsed="false">
      <c r="A4772" s="401" t="s">
        <v>9883</v>
      </c>
      <c r="B4772" s="401" t="s">
        <v>9884</v>
      </c>
      <c r="C4772" s="401" t="s">
        <v>9222</v>
      </c>
      <c r="D4772" s="401" t="s">
        <v>10147</v>
      </c>
      <c r="E4772" s="402"/>
      <c r="F4772" s="401"/>
      <c r="G4772" s="401" t="n">
        <v>103884</v>
      </c>
      <c r="H4772" s="401" t="s">
        <v>11285</v>
      </c>
      <c r="I4772" s="401" t="s">
        <v>45</v>
      </c>
      <c r="J4772" s="401" t="s">
        <v>6404</v>
      </c>
      <c r="K4772" s="402" t="n">
        <v>11.58</v>
      </c>
      <c r="L4772" s="401" t="s">
        <v>6405</v>
      </c>
    </row>
    <row r="4773" customFormat="false" ht="13.5" hidden="false" customHeight="false" outlineLevel="0" collapsed="false">
      <c r="A4773" s="401" t="s">
        <v>9883</v>
      </c>
      <c r="B4773" s="401" t="s">
        <v>9884</v>
      </c>
      <c r="C4773" s="401" t="s">
        <v>9222</v>
      </c>
      <c r="D4773" s="401" t="s">
        <v>10147</v>
      </c>
      <c r="E4773" s="402"/>
      <c r="F4773" s="401"/>
      <c r="G4773" s="401" t="n">
        <v>103885</v>
      </c>
      <c r="H4773" s="401" t="s">
        <v>11286</v>
      </c>
      <c r="I4773" s="401" t="s">
        <v>45</v>
      </c>
      <c r="J4773" s="401" t="s">
        <v>6404</v>
      </c>
      <c r="K4773" s="402" t="n">
        <v>28.01</v>
      </c>
      <c r="L4773" s="401" t="s">
        <v>6405</v>
      </c>
    </row>
    <row r="4774" customFormat="false" ht="13.5" hidden="false" customHeight="false" outlineLevel="0" collapsed="false">
      <c r="A4774" s="401" t="s">
        <v>9883</v>
      </c>
      <c r="B4774" s="401" t="s">
        <v>9884</v>
      </c>
      <c r="C4774" s="401" t="s">
        <v>9222</v>
      </c>
      <c r="D4774" s="401" t="s">
        <v>10147</v>
      </c>
      <c r="E4774" s="402"/>
      <c r="F4774" s="401"/>
      <c r="G4774" s="401" t="n">
        <v>103886</v>
      </c>
      <c r="H4774" s="401" t="s">
        <v>11287</v>
      </c>
      <c r="I4774" s="401" t="s">
        <v>45</v>
      </c>
      <c r="J4774" s="401" t="s">
        <v>6404</v>
      </c>
      <c r="K4774" s="402" t="n">
        <v>484.96</v>
      </c>
      <c r="L4774" s="401" t="s">
        <v>6405</v>
      </c>
    </row>
    <row r="4775" customFormat="false" ht="13.5" hidden="false" customHeight="false" outlineLevel="0" collapsed="false">
      <c r="A4775" s="401" t="s">
        <v>9883</v>
      </c>
      <c r="B4775" s="401" t="s">
        <v>9884</v>
      </c>
      <c r="C4775" s="401" t="s">
        <v>9222</v>
      </c>
      <c r="D4775" s="401" t="s">
        <v>10147</v>
      </c>
      <c r="E4775" s="402"/>
      <c r="F4775" s="401"/>
      <c r="G4775" s="401" t="n">
        <v>103887</v>
      </c>
      <c r="H4775" s="401" t="s">
        <v>11288</v>
      </c>
      <c r="I4775" s="401" t="s">
        <v>45</v>
      </c>
      <c r="J4775" s="401" t="s">
        <v>6404</v>
      </c>
      <c r="K4775" s="402" t="n">
        <v>20.78</v>
      </c>
      <c r="L4775" s="401" t="s">
        <v>6405</v>
      </c>
    </row>
    <row r="4776" customFormat="false" ht="13.5" hidden="false" customHeight="false" outlineLevel="0" collapsed="false">
      <c r="A4776" s="401" t="s">
        <v>9883</v>
      </c>
      <c r="B4776" s="401" t="s">
        <v>9884</v>
      </c>
      <c r="C4776" s="401" t="s">
        <v>9222</v>
      </c>
      <c r="D4776" s="401" t="s">
        <v>10147</v>
      </c>
      <c r="E4776" s="402"/>
      <c r="F4776" s="401"/>
      <c r="G4776" s="401" t="n">
        <v>103888</v>
      </c>
      <c r="H4776" s="401" t="s">
        <v>11289</v>
      </c>
      <c r="I4776" s="401" t="s">
        <v>45</v>
      </c>
      <c r="J4776" s="401" t="s">
        <v>6404</v>
      </c>
      <c r="K4776" s="402" t="n">
        <v>16.4</v>
      </c>
      <c r="L4776" s="401" t="s">
        <v>6405</v>
      </c>
    </row>
    <row r="4777" customFormat="false" ht="13.5" hidden="false" customHeight="false" outlineLevel="0" collapsed="false">
      <c r="A4777" s="401" t="s">
        <v>9883</v>
      </c>
      <c r="B4777" s="401" t="s">
        <v>9884</v>
      </c>
      <c r="C4777" s="401" t="s">
        <v>9222</v>
      </c>
      <c r="D4777" s="401" t="s">
        <v>10147</v>
      </c>
      <c r="E4777" s="402"/>
      <c r="F4777" s="401"/>
      <c r="G4777" s="401" t="n">
        <v>103889</v>
      </c>
      <c r="H4777" s="401" t="s">
        <v>11290</v>
      </c>
      <c r="I4777" s="401" t="s">
        <v>45</v>
      </c>
      <c r="J4777" s="401" t="s">
        <v>6404</v>
      </c>
      <c r="K4777" s="402" t="n">
        <v>17.81</v>
      </c>
      <c r="L4777" s="401" t="s">
        <v>6405</v>
      </c>
    </row>
    <row r="4778" customFormat="false" ht="13.5" hidden="false" customHeight="false" outlineLevel="0" collapsed="false">
      <c r="A4778" s="401" t="s">
        <v>9883</v>
      </c>
      <c r="B4778" s="401" t="s">
        <v>9884</v>
      </c>
      <c r="C4778" s="401" t="s">
        <v>9222</v>
      </c>
      <c r="D4778" s="401" t="s">
        <v>10147</v>
      </c>
      <c r="E4778" s="402"/>
      <c r="F4778" s="401"/>
      <c r="G4778" s="401" t="n">
        <v>103890</v>
      </c>
      <c r="H4778" s="401" t="s">
        <v>11291</v>
      </c>
      <c r="I4778" s="401" t="s">
        <v>45</v>
      </c>
      <c r="J4778" s="401" t="s">
        <v>6404</v>
      </c>
      <c r="K4778" s="402" t="n">
        <v>563.19</v>
      </c>
      <c r="L4778" s="401" t="s">
        <v>6405</v>
      </c>
    </row>
    <row r="4779" customFormat="false" ht="13.5" hidden="false" customHeight="false" outlineLevel="0" collapsed="false">
      <c r="A4779" s="401" t="s">
        <v>9883</v>
      </c>
      <c r="B4779" s="401" t="s">
        <v>9884</v>
      </c>
      <c r="C4779" s="401" t="s">
        <v>9222</v>
      </c>
      <c r="D4779" s="401" t="s">
        <v>10147</v>
      </c>
      <c r="E4779" s="402"/>
      <c r="F4779" s="401"/>
      <c r="G4779" s="401" t="n">
        <v>103891</v>
      </c>
      <c r="H4779" s="401" t="s">
        <v>11292</v>
      </c>
      <c r="I4779" s="401" t="s">
        <v>45</v>
      </c>
      <c r="J4779" s="401" t="s">
        <v>6404</v>
      </c>
      <c r="K4779" s="402" t="n">
        <v>53.93</v>
      </c>
      <c r="L4779" s="401" t="s">
        <v>6405</v>
      </c>
    </row>
    <row r="4780" customFormat="false" ht="13.5" hidden="false" customHeight="false" outlineLevel="0" collapsed="false">
      <c r="A4780" s="401" t="s">
        <v>9883</v>
      </c>
      <c r="B4780" s="401" t="s">
        <v>9884</v>
      </c>
      <c r="C4780" s="401" t="s">
        <v>9222</v>
      </c>
      <c r="D4780" s="401" t="s">
        <v>10147</v>
      </c>
      <c r="E4780" s="402"/>
      <c r="F4780" s="401"/>
      <c r="G4780" s="401" t="n">
        <v>103892</v>
      </c>
      <c r="H4780" s="401" t="s">
        <v>11293</v>
      </c>
      <c r="I4780" s="401" t="s">
        <v>45</v>
      </c>
      <c r="J4780" s="401" t="s">
        <v>6404</v>
      </c>
      <c r="K4780" s="402" t="n">
        <v>16</v>
      </c>
      <c r="L4780" s="401" t="s">
        <v>6405</v>
      </c>
    </row>
    <row r="4781" customFormat="false" ht="13.5" hidden="false" customHeight="false" outlineLevel="0" collapsed="false">
      <c r="A4781" s="401" t="s">
        <v>9883</v>
      </c>
      <c r="B4781" s="401" t="s">
        <v>9884</v>
      </c>
      <c r="C4781" s="401" t="s">
        <v>9222</v>
      </c>
      <c r="D4781" s="401" t="s">
        <v>10147</v>
      </c>
      <c r="E4781" s="402"/>
      <c r="F4781" s="401"/>
      <c r="G4781" s="401" t="n">
        <v>103893</v>
      </c>
      <c r="H4781" s="401" t="s">
        <v>11294</v>
      </c>
      <c r="I4781" s="401" t="s">
        <v>45</v>
      </c>
      <c r="J4781" s="401" t="s">
        <v>6404</v>
      </c>
      <c r="K4781" s="402" t="n">
        <v>21.99</v>
      </c>
      <c r="L4781" s="401" t="s">
        <v>6405</v>
      </c>
    </row>
    <row r="4782" customFormat="false" ht="13.5" hidden="false" customHeight="false" outlineLevel="0" collapsed="false">
      <c r="A4782" s="401" t="s">
        <v>9883</v>
      </c>
      <c r="B4782" s="401" t="s">
        <v>9884</v>
      </c>
      <c r="C4782" s="401" t="s">
        <v>9222</v>
      </c>
      <c r="D4782" s="401" t="s">
        <v>10147</v>
      </c>
      <c r="E4782" s="402"/>
      <c r="F4782" s="401"/>
      <c r="G4782" s="401" t="n">
        <v>103894</v>
      </c>
      <c r="H4782" s="401" t="s">
        <v>11295</v>
      </c>
      <c r="I4782" s="401" t="s">
        <v>45</v>
      </c>
      <c r="J4782" s="401" t="s">
        <v>6404</v>
      </c>
      <c r="K4782" s="402" t="n">
        <v>26.52</v>
      </c>
      <c r="L4782" s="401" t="s">
        <v>6405</v>
      </c>
    </row>
    <row r="4783" customFormat="false" ht="13.5" hidden="false" customHeight="false" outlineLevel="0" collapsed="false">
      <c r="A4783" s="401" t="s">
        <v>9883</v>
      </c>
      <c r="B4783" s="401" t="s">
        <v>9884</v>
      </c>
      <c r="C4783" s="401" t="s">
        <v>9222</v>
      </c>
      <c r="D4783" s="401" t="s">
        <v>10147</v>
      </c>
      <c r="E4783" s="402"/>
      <c r="F4783" s="401"/>
      <c r="G4783" s="401" t="n">
        <v>103895</v>
      </c>
      <c r="H4783" s="401" t="s">
        <v>11296</v>
      </c>
      <c r="I4783" s="401" t="s">
        <v>45</v>
      </c>
      <c r="J4783" s="401" t="s">
        <v>6404</v>
      </c>
      <c r="K4783" s="402" t="n">
        <v>24.04</v>
      </c>
      <c r="L4783" s="401" t="s">
        <v>6405</v>
      </c>
    </row>
    <row r="4784" customFormat="false" ht="13.5" hidden="false" customHeight="false" outlineLevel="0" collapsed="false">
      <c r="A4784" s="401" t="s">
        <v>9883</v>
      </c>
      <c r="B4784" s="401" t="s">
        <v>9884</v>
      </c>
      <c r="C4784" s="401" t="s">
        <v>9222</v>
      </c>
      <c r="D4784" s="401" t="s">
        <v>10147</v>
      </c>
      <c r="E4784" s="402"/>
      <c r="F4784" s="401"/>
      <c r="G4784" s="401" t="n">
        <v>103896</v>
      </c>
      <c r="H4784" s="401" t="s">
        <v>11297</v>
      </c>
      <c r="I4784" s="401" t="s">
        <v>45</v>
      </c>
      <c r="J4784" s="401" t="s">
        <v>6404</v>
      </c>
      <c r="K4784" s="402" t="n">
        <v>24.04</v>
      </c>
      <c r="L4784" s="401" t="s">
        <v>6405</v>
      </c>
    </row>
    <row r="4785" customFormat="false" ht="13.5" hidden="false" customHeight="false" outlineLevel="0" collapsed="false">
      <c r="A4785" s="401" t="s">
        <v>9883</v>
      </c>
      <c r="B4785" s="401" t="s">
        <v>9884</v>
      </c>
      <c r="C4785" s="401" t="s">
        <v>9222</v>
      </c>
      <c r="D4785" s="401" t="s">
        <v>10147</v>
      </c>
      <c r="E4785" s="402"/>
      <c r="F4785" s="401"/>
      <c r="G4785" s="401" t="n">
        <v>103897</v>
      </c>
      <c r="H4785" s="401" t="s">
        <v>11298</v>
      </c>
      <c r="I4785" s="401" t="s">
        <v>45</v>
      </c>
      <c r="J4785" s="401" t="s">
        <v>6404</v>
      </c>
      <c r="K4785" s="402" t="n">
        <v>90.45</v>
      </c>
      <c r="L4785" s="401" t="s">
        <v>6405</v>
      </c>
    </row>
    <row r="4786" customFormat="false" ht="13.5" hidden="false" customHeight="false" outlineLevel="0" collapsed="false">
      <c r="A4786" s="401" t="s">
        <v>9883</v>
      </c>
      <c r="B4786" s="401" t="s">
        <v>9884</v>
      </c>
      <c r="C4786" s="401" t="s">
        <v>9222</v>
      </c>
      <c r="D4786" s="401" t="s">
        <v>10147</v>
      </c>
      <c r="E4786" s="402"/>
      <c r="F4786" s="401"/>
      <c r="G4786" s="401" t="n">
        <v>103898</v>
      </c>
      <c r="H4786" s="401" t="s">
        <v>11299</v>
      </c>
      <c r="I4786" s="401" t="s">
        <v>45</v>
      </c>
      <c r="J4786" s="401" t="s">
        <v>6404</v>
      </c>
      <c r="K4786" s="402" t="n">
        <v>619.26</v>
      </c>
      <c r="L4786" s="401" t="s">
        <v>6405</v>
      </c>
    </row>
    <row r="4787" customFormat="false" ht="13.5" hidden="false" customHeight="false" outlineLevel="0" collapsed="false">
      <c r="A4787" s="401" t="s">
        <v>9883</v>
      </c>
      <c r="B4787" s="401" t="s">
        <v>9884</v>
      </c>
      <c r="C4787" s="401" t="s">
        <v>9222</v>
      </c>
      <c r="D4787" s="401" t="s">
        <v>10147</v>
      </c>
      <c r="E4787" s="402"/>
      <c r="F4787" s="401"/>
      <c r="G4787" s="401" t="n">
        <v>103899</v>
      </c>
      <c r="H4787" s="401" t="s">
        <v>11300</v>
      </c>
      <c r="I4787" s="401" t="s">
        <v>45</v>
      </c>
      <c r="J4787" s="401" t="s">
        <v>6404</v>
      </c>
      <c r="K4787" s="402" t="n">
        <v>34.13</v>
      </c>
      <c r="L4787" s="401" t="s">
        <v>6405</v>
      </c>
    </row>
    <row r="4788" customFormat="false" ht="13.5" hidden="false" customHeight="false" outlineLevel="0" collapsed="false">
      <c r="A4788" s="401" t="s">
        <v>9883</v>
      </c>
      <c r="B4788" s="401" t="s">
        <v>9884</v>
      </c>
      <c r="C4788" s="401" t="s">
        <v>9222</v>
      </c>
      <c r="D4788" s="401" t="s">
        <v>10147</v>
      </c>
      <c r="E4788" s="402"/>
      <c r="F4788" s="401"/>
      <c r="G4788" s="401" t="n">
        <v>103900</v>
      </c>
      <c r="H4788" s="401" t="s">
        <v>11301</v>
      </c>
      <c r="I4788" s="401" t="s">
        <v>45</v>
      </c>
      <c r="J4788" s="401" t="s">
        <v>6404</v>
      </c>
      <c r="K4788" s="402" t="n">
        <v>20.87</v>
      </c>
      <c r="L4788" s="401" t="s">
        <v>6405</v>
      </c>
    </row>
    <row r="4789" customFormat="false" ht="13.5" hidden="false" customHeight="false" outlineLevel="0" collapsed="false">
      <c r="A4789" s="401" t="s">
        <v>9883</v>
      </c>
      <c r="B4789" s="401" t="s">
        <v>9884</v>
      </c>
      <c r="C4789" s="401" t="s">
        <v>9222</v>
      </c>
      <c r="D4789" s="401" t="s">
        <v>10147</v>
      </c>
      <c r="E4789" s="402"/>
      <c r="F4789" s="401"/>
      <c r="G4789" s="401" t="n">
        <v>103901</v>
      </c>
      <c r="H4789" s="401" t="s">
        <v>11302</v>
      </c>
      <c r="I4789" s="401" t="s">
        <v>45</v>
      </c>
      <c r="J4789" s="401" t="s">
        <v>6404</v>
      </c>
      <c r="K4789" s="402" t="n">
        <v>23.97</v>
      </c>
      <c r="L4789" s="401" t="s">
        <v>6405</v>
      </c>
    </row>
    <row r="4790" customFormat="false" ht="13.5" hidden="false" customHeight="false" outlineLevel="0" collapsed="false">
      <c r="A4790" s="401" t="s">
        <v>9883</v>
      </c>
      <c r="B4790" s="401" t="s">
        <v>9884</v>
      </c>
      <c r="C4790" s="401" t="s">
        <v>9222</v>
      </c>
      <c r="D4790" s="401" t="s">
        <v>10147</v>
      </c>
      <c r="E4790" s="402"/>
      <c r="F4790" s="401"/>
      <c r="G4790" s="401" t="n">
        <v>103902</v>
      </c>
      <c r="H4790" s="401" t="s">
        <v>11303</v>
      </c>
      <c r="I4790" s="401" t="s">
        <v>45</v>
      </c>
      <c r="J4790" s="401" t="s">
        <v>6404</v>
      </c>
      <c r="K4790" s="402" t="n">
        <v>36.17</v>
      </c>
      <c r="L4790" s="401" t="s">
        <v>6405</v>
      </c>
    </row>
    <row r="4791" customFormat="false" ht="13.5" hidden="false" customHeight="false" outlineLevel="0" collapsed="false">
      <c r="A4791" s="401" t="s">
        <v>9883</v>
      </c>
      <c r="B4791" s="401" t="s">
        <v>9884</v>
      </c>
      <c r="C4791" s="401" t="s">
        <v>9222</v>
      </c>
      <c r="D4791" s="401" t="s">
        <v>10147</v>
      </c>
      <c r="E4791" s="402"/>
      <c r="F4791" s="401"/>
      <c r="G4791" s="401" t="n">
        <v>103903</v>
      </c>
      <c r="H4791" s="401" t="s">
        <v>11304</v>
      </c>
      <c r="I4791" s="401" t="s">
        <v>45</v>
      </c>
      <c r="J4791" s="401" t="s">
        <v>6404</v>
      </c>
      <c r="K4791" s="402" t="n">
        <v>49.64</v>
      </c>
      <c r="L4791" s="401" t="s">
        <v>6405</v>
      </c>
    </row>
    <row r="4792" customFormat="false" ht="13.5" hidden="false" customHeight="false" outlineLevel="0" collapsed="false">
      <c r="A4792" s="401" t="s">
        <v>9883</v>
      </c>
      <c r="B4792" s="401" t="s">
        <v>9884</v>
      </c>
      <c r="C4792" s="401" t="s">
        <v>9222</v>
      </c>
      <c r="D4792" s="401" t="s">
        <v>10147</v>
      </c>
      <c r="E4792" s="402"/>
      <c r="F4792" s="401"/>
      <c r="G4792" s="401" t="n">
        <v>103947</v>
      </c>
      <c r="H4792" s="401" t="s">
        <v>11305</v>
      </c>
      <c r="I4792" s="401" t="s">
        <v>45</v>
      </c>
      <c r="J4792" s="401" t="s">
        <v>6476</v>
      </c>
      <c r="K4792" s="402" t="n">
        <v>5.85</v>
      </c>
      <c r="L4792" s="401" t="s">
        <v>6405</v>
      </c>
    </row>
    <row r="4793" customFormat="false" ht="13.5" hidden="false" customHeight="false" outlineLevel="0" collapsed="false">
      <c r="A4793" s="401" t="s">
        <v>9883</v>
      </c>
      <c r="B4793" s="401" t="s">
        <v>9884</v>
      </c>
      <c r="C4793" s="401" t="s">
        <v>9222</v>
      </c>
      <c r="D4793" s="401" t="s">
        <v>10147</v>
      </c>
      <c r="E4793" s="402"/>
      <c r="F4793" s="401"/>
      <c r="G4793" s="401" t="n">
        <v>103948</v>
      </c>
      <c r="H4793" s="401" t="s">
        <v>11306</v>
      </c>
      <c r="I4793" s="401" t="s">
        <v>45</v>
      </c>
      <c r="J4793" s="401" t="s">
        <v>6476</v>
      </c>
      <c r="K4793" s="402" t="n">
        <v>7.59</v>
      </c>
      <c r="L4793" s="401" t="s">
        <v>6405</v>
      </c>
    </row>
    <row r="4794" customFormat="false" ht="13.5" hidden="false" customHeight="false" outlineLevel="0" collapsed="false">
      <c r="A4794" s="401" t="s">
        <v>9883</v>
      </c>
      <c r="B4794" s="401" t="s">
        <v>9884</v>
      </c>
      <c r="C4794" s="401" t="s">
        <v>9222</v>
      </c>
      <c r="D4794" s="401" t="s">
        <v>10147</v>
      </c>
      <c r="E4794" s="402"/>
      <c r="F4794" s="401"/>
      <c r="G4794" s="401" t="n">
        <v>103949</v>
      </c>
      <c r="H4794" s="401" t="s">
        <v>11307</v>
      </c>
      <c r="I4794" s="401" t="s">
        <v>45</v>
      </c>
      <c r="J4794" s="401" t="s">
        <v>6476</v>
      </c>
      <c r="K4794" s="402" t="n">
        <v>9.09</v>
      </c>
      <c r="L4794" s="401" t="s">
        <v>6405</v>
      </c>
    </row>
    <row r="4795" customFormat="false" ht="13.5" hidden="false" customHeight="false" outlineLevel="0" collapsed="false">
      <c r="A4795" s="401" t="s">
        <v>9883</v>
      </c>
      <c r="B4795" s="401" t="s">
        <v>9884</v>
      </c>
      <c r="C4795" s="401" t="s">
        <v>9222</v>
      </c>
      <c r="D4795" s="401" t="s">
        <v>10147</v>
      </c>
      <c r="E4795" s="402"/>
      <c r="F4795" s="401"/>
      <c r="G4795" s="401" t="n">
        <v>103950</v>
      </c>
      <c r="H4795" s="401" t="s">
        <v>11308</v>
      </c>
      <c r="I4795" s="401" t="s">
        <v>45</v>
      </c>
      <c r="J4795" s="401" t="s">
        <v>6476</v>
      </c>
      <c r="K4795" s="402" t="n">
        <v>10.37</v>
      </c>
      <c r="L4795" s="401" t="s">
        <v>6405</v>
      </c>
    </row>
    <row r="4796" customFormat="false" ht="13.5" hidden="false" customHeight="false" outlineLevel="0" collapsed="false">
      <c r="A4796" s="401" t="s">
        <v>9883</v>
      </c>
      <c r="B4796" s="401" t="s">
        <v>9884</v>
      </c>
      <c r="C4796" s="401" t="s">
        <v>9222</v>
      </c>
      <c r="D4796" s="401" t="s">
        <v>10147</v>
      </c>
      <c r="E4796" s="402"/>
      <c r="F4796" s="401"/>
      <c r="G4796" s="401" t="n">
        <v>103951</v>
      </c>
      <c r="H4796" s="401" t="s">
        <v>11309</v>
      </c>
      <c r="I4796" s="401" t="s">
        <v>45</v>
      </c>
      <c r="J4796" s="401" t="s">
        <v>6476</v>
      </c>
      <c r="K4796" s="402" t="n">
        <v>14</v>
      </c>
      <c r="L4796" s="401" t="s">
        <v>6405</v>
      </c>
    </row>
    <row r="4797" customFormat="false" ht="13.5" hidden="false" customHeight="false" outlineLevel="0" collapsed="false">
      <c r="A4797" s="401" t="s">
        <v>9883</v>
      </c>
      <c r="B4797" s="401" t="s">
        <v>9884</v>
      </c>
      <c r="C4797" s="401" t="s">
        <v>9222</v>
      </c>
      <c r="D4797" s="401" t="s">
        <v>10147</v>
      </c>
      <c r="E4797" s="402"/>
      <c r="F4797" s="401"/>
      <c r="G4797" s="401" t="n">
        <v>103952</v>
      </c>
      <c r="H4797" s="401" t="s">
        <v>11310</v>
      </c>
      <c r="I4797" s="401" t="s">
        <v>45</v>
      </c>
      <c r="J4797" s="401" t="s">
        <v>6476</v>
      </c>
      <c r="K4797" s="402" t="n">
        <v>5.38</v>
      </c>
      <c r="L4797" s="401" t="s">
        <v>6405</v>
      </c>
    </row>
    <row r="4798" customFormat="false" ht="13.5" hidden="false" customHeight="false" outlineLevel="0" collapsed="false">
      <c r="A4798" s="401" t="s">
        <v>9883</v>
      </c>
      <c r="B4798" s="401" t="s">
        <v>9884</v>
      </c>
      <c r="C4798" s="401" t="s">
        <v>9222</v>
      </c>
      <c r="D4798" s="401" t="s">
        <v>10147</v>
      </c>
      <c r="E4798" s="402"/>
      <c r="F4798" s="401"/>
      <c r="G4798" s="401" t="n">
        <v>103953</v>
      </c>
      <c r="H4798" s="401" t="s">
        <v>11311</v>
      </c>
      <c r="I4798" s="401" t="s">
        <v>45</v>
      </c>
      <c r="J4798" s="401" t="s">
        <v>6476</v>
      </c>
      <c r="K4798" s="402" t="n">
        <v>7.05</v>
      </c>
      <c r="L4798" s="401" t="s">
        <v>6405</v>
      </c>
    </row>
    <row r="4799" customFormat="false" ht="13.5" hidden="false" customHeight="false" outlineLevel="0" collapsed="false">
      <c r="A4799" s="401" t="s">
        <v>9883</v>
      </c>
      <c r="B4799" s="401" t="s">
        <v>9884</v>
      </c>
      <c r="C4799" s="401" t="s">
        <v>9222</v>
      </c>
      <c r="D4799" s="401" t="s">
        <v>10147</v>
      </c>
      <c r="E4799" s="402"/>
      <c r="F4799" s="401"/>
      <c r="G4799" s="401" t="n">
        <v>103954</v>
      </c>
      <c r="H4799" s="401" t="s">
        <v>11312</v>
      </c>
      <c r="I4799" s="401" t="s">
        <v>45</v>
      </c>
      <c r="J4799" s="401" t="s">
        <v>6476</v>
      </c>
      <c r="K4799" s="402" t="n">
        <v>8.57</v>
      </c>
      <c r="L4799" s="401" t="s">
        <v>6405</v>
      </c>
    </row>
    <row r="4800" customFormat="false" ht="13.5" hidden="false" customHeight="false" outlineLevel="0" collapsed="false">
      <c r="A4800" s="401" t="s">
        <v>9883</v>
      </c>
      <c r="B4800" s="401" t="s">
        <v>9884</v>
      </c>
      <c r="C4800" s="401" t="s">
        <v>9222</v>
      </c>
      <c r="D4800" s="401" t="s">
        <v>10147</v>
      </c>
      <c r="E4800" s="402"/>
      <c r="F4800" s="401"/>
      <c r="G4800" s="401" t="n">
        <v>103955</v>
      </c>
      <c r="H4800" s="401" t="s">
        <v>11313</v>
      </c>
      <c r="I4800" s="401" t="s">
        <v>45</v>
      </c>
      <c r="J4800" s="401" t="s">
        <v>6476</v>
      </c>
      <c r="K4800" s="402" t="n">
        <v>9.67</v>
      </c>
      <c r="L4800" s="401" t="s">
        <v>6405</v>
      </c>
    </row>
    <row r="4801" customFormat="false" ht="13.5" hidden="false" customHeight="false" outlineLevel="0" collapsed="false">
      <c r="A4801" s="401" t="s">
        <v>9883</v>
      </c>
      <c r="B4801" s="401" t="s">
        <v>9884</v>
      </c>
      <c r="C4801" s="401" t="s">
        <v>9222</v>
      </c>
      <c r="D4801" s="401" t="s">
        <v>10147</v>
      </c>
      <c r="E4801" s="402"/>
      <c r="F4801" s="401"/>
      <c r="G4801" s="401" t="n">
        <v>103956</v>
      </c>
      <c r="H4801" s="401" t="s">
        <v>11314</v>
      </c>
      <c r="I4801" s="401" t="s">
        <v>45</v>
      </c>
      <c r="J4801" s="401" t="s">
        <v>6476</v>
      </c>
      <c r="K4801" s="402" t="n">
        <v>13.2</v>
      </c>
      <c r="L4801" s="401" t="s">
        <v>6405</v>
      </c>
    </row>
    <row r="4802" customFormat="false" ht="13.5" hidden="false" customHeight="false" outlineLevel="0" collapsed="false">
      <c r="A4802" s="401" t="s">
        <v>9883</v>
      </c>
      <c r="B4802" s="401" t="s">
        <v>9884</v>
      </c>
      <c r="C4802" s="401" t="s">
        <v>9222</v>
      </c>
      <c r="D4802" s="401" t="s">
        <v>10147</v>
      </c>
      <c r="E4802" s="402"/>
      <c r="F4802" s="401"/>
      <c r="G4802" s="401" t="n">
        <v>103957</v>
      </c>
      <c r="H4802" s="401" t="s">
        <v>11315</v>
      </c>
      <c r="I4802" s="401" t="s">
        <v>45</v>
      </c>
      <c r="J4802" s="401" t="s">
        <v>6476</v>
      </c>
      <c r="K4802" s="402" t="n">
        <v>4.86</v>
      </c>
      <c r="L4802" s="401" t="s">
        <v>6405</v>
      </c>
    </row>
    <row r="4803" customFormat="false" ht="13.5" hidden="false" customHeight="false" outlineLevel="0" collapsed="false">
      <c r="A4803" s="401" t="s">
        <v>9883</v>
      </c>
      <c r="B4803" s="401" t="s">
        <v>9884</v>
      </c>
      <c r="C4803" s="401" t="s">
        <v>9222</v>
      </c>
      <c r="D4803" s="401" t="s">
        <v>10147</v>
      </c>
      <c r="E4803" s="402"/>
      <c r="F4803" s="401"/>
      <c r="G4803" s="401" t="n">
        <v>103958</v>
      </c>
      <c r="H4803" s="401" t="s">
        <v>11316</v>
      </c>
      <c r="I4803" s="401" t="s">
        <v>45</v>
      </c>
      <c r="J4803" s="401" t="s">
        <v>6476</v>
      </c>
      <c r="K4803" s="402" t="n">
        <v>10.03</v>
      </c>
      <c r="L4803" s="401" t="s">
        <v>6405</v>
      </c>
    </row>
    <row r="4804" customFormat="false" ht="13.5" hidden="false" customHeight="false" outlineLevel="0" collapsed="false">
      <c r="A4804" s="401" t="s">
        <v>9883</v>
      </c>
      <c r="B4804" s="401" t="s">
        <v>9884</v>
      </c>
      <c r="C4804" s="401" t="s">
        <v>9222</v>
      </c>
      <c r="D4804" s="401" t="s">
        <v>10147</v>
      </c>
      <c r="E4804" s="402"/>
      <c r="F4804" s="401"/>
      <c r="G4804" s="401" t="n">
        <v>103959</v>
      </c>
      <c r="H4804" s="401" t="s">
        <v>11317</v>
      </c>
      <c r="I4804" s="401" t="s">
        <v>45</v>
      </c>
      <c r="J4804" s="401" t="s">
        <v>6476</v>
      </c>
      <c r="K4804" s="402" t="n">
        <v>14.49</v>
      </c>
      <c r="L4804" s="401" t="s">
        <v>6405</v>
      </c>
    </row>
    <row r="4805" customFormat="false" ht="13.5" hidden="false" customHeight="false" outlineLevel="0" collapsed="false">
      <c r="A4805" s="401" t="s">
        <v>9883</v>
      </c>
      <c r="B4805" s="401" t="s">
        <v>9884</v>
      </c>
      <c r="C4805" s="401" t="s">
        <v>9222</v>
      </c>
      <c r="D4805" s="401" t="s">
        <v>10147</v>
      </c>
      <c r="E4805" s="402"/>
      <c r="F4805" s="401"/>
      <c r="G4805" s="401" t="n">
        <v>103960</v>
      </c>
      <c r="H4805" s="401" t="s">
        <v>11318</v>
      </c>
      <c r="I4805" s="401" t="s">
        <v>45</v>
      </c>
      <c r="J4805" s="401" t="s">
        <v>6476</v>
      </c>
      <c r="K4805" s="402" t="n">
        <v>30.73</v>
      </c>
      <c r="L4805" s="401" t="s">
        <v>6405</v>
      </c>
    </row>
    <row r="4806" customFormat="false" ht="13.5" hidden="false" customHeight="false" outlineLevel="0" collapsed="false">
      <c r="A4806" s="401" t="s">
        <v>9883</v>
      </c>
      <c r="B4806" s="401" t="s">
        <v>9884</v>
      </c>
      <c r="C4806" s="401" t="s">
        <v>9222</v>
      </c>
      <c r="D4806" s="401" t="s">
        <v>10147</v>
      </c>
      <c r="E4806" s="402"/>
      <c r="F4806" s="401"/>
      <c r="G4806" s="401" t="n">
        <v>103961</v>
      </c>
      <c r="H4806" s="401" t="s">
        <v>11319</v>
      </c>
      <c r="I4806" s="401" t="s">
        <v>45</v>
      </c>
      <c r="J4806" s="401" t="s">
        <v>6476</v>
      </c>
      <c r="K4806" s="402" t="n">
        <v>29.58</v>
      </c>
      <c r="L4806" s="401" t="s">
        <v>6405</v>
      </c>
    </row>
    <row r="4807" customFormat="false" ht="13.5" hidden="false" customHeight="false" outlineLevel="0" collapsed="false">
      <c r="A4807" s="401" t="s">
        <v>9883</v>
      </c>
      <c r="B4807" s="401" t="s">
        <v>9884</v>
      </c>
      <c r="C4807" s="401" t="s">
        <v>9222</v>
      </c>
      <c r="D4807" s="401" t="s">
        <v>10147</v>
      </c>
      <c r="E4807" s="402"/>
      <c r="F4807" s="401"/>
      <c r="G4807" s="401" t="n">
        <v>103962</v>
      </c>
      <c r="H4807" s="401" t="s">
        <v>11320</v>
      </c>
      <c r="I4807" s="401" t="s">
        <v>45</v>
      </c>
      <c r="J4807" s="401" t="s">
        <v>6476</v>
      </c>
      <c r="K4807" s="402" t="n">
        <v>6.45</v>
      </c>
      <c r="L4807" s="401" t="s">
        <v>6405</v>
      </c>
    </row>
    <row r="4808" customFormat="false" ht="13.5" hidden="false" customHeight="false" outlineLevel="0" collapsed="false">
      <c r="A4808" s="401" t="s">
        <v>9883</v>
      </c>
      <c r="B4808" s="401" t="s">
        <v>9884</v>
      </c>
      <c r="C4808" s="401" t="s">
        <v>9222</v>
      </c>
      <c r="D4808" s="401" t="s">
        <v>10147</v>
      </c>
      <c r="E4808" s="402"/>
      <c r="F4808" s="401"/>
      <c r="G4808" s="401" t="n">
        <v>103963</v>
      </c>
      <c r="H4808" s="401" t="s">
        <v>11321</v>
      </c>
      <c r="I4808" s="401" t="s">
        <v>45</v>
      </c>
      <c r="J4808" s="401" t="s">
        <v>6476</v>
      </c>
      <c r="K4808" s="402" t="n">
        <v>8.22</v>
      </c>
      <c r="L4808" s="401" t="s">
        <v>6405</v>
      </c>
    </row>
    <row r="4809" customFormat="false" ht="13.5" hidden="false" customHeight="false" outlineLevel="0" collapsed="false">
      <c r="A4809" s="401" t="s">
        <v>9883</v>
      </c>
      <c r="B4809" s="401" t="s">
        <v>9884</v>
      </c>
      <c r="C4809" s="401" t="s">
        <v>9222</v>
      </c>
      <c r="D4809" s="401" t="s">
        <v>10147</v>
      </c>
      <c r="E4809" s="402"/>
      <c r="F4809" s="401"/>
      <c r="G4809" s="401" t="n">
        <v>103964</v>
      </c>
      <c r="H4809" s="401" t="s">
        <v>11322</v>
      </c>
      <c r="I4809" s="401" t="s">
        <v>45</v>
      </c>
      <c r="J4809" s="401" t="s">
        <v>6476</v>
      </c>
      <c r="K4809" s="402" t="n">
        <v>9.01</v>
      </c>
      <c r="L4809" s="401" t="s">
        <v>6405</v>
      </c>
    </row>
    <row r="4810" customFormat="false" ht="13.5" hidden="false" customHeight="false" outlineLevel="0" collapsed="false">
      <c r="A4810" s="401" t="s">
        <v>9883</v>
      </c>
      <c r="B4810" s="401" t="s">
        <v>9884</v>
      </c>
      <c r="C4810" s="401" t="s">
        <v>9222</v>
      </c>
      <c r="D4810" s="401" t="s">
        <v>10147</v>
      </c>
      <c r="E4810" s="402"/>
      <c r="F4810" s="401"/>
      <c r="G4810" s="401" t="n">
        <v>103965</v>
      </c>
      <c r="H4810" s="401" t="s">
        <v>11323</v>
      </c>
      <c r="I4810" s="401" t="s">
        <v>45</v>
      </c>
      <c r="J4810" s="401" t="s">
        <v>6476</v>
      </c>
      <c r="K4810" s="402" t="n">
        <v>10.05</v>
      </c>
      <c r="L4810" s="401" t="s">
        <v>6405</v>
      </c>
    </row>
    <row r="4811" customFormat="false" ht="13.5" hidden="false" customHeight="false" outlineLevel="0" collapsed="false">
      <c r="A4811" s="401" t="s">
        <v>9883</v>
      </c>
      <c r="B4811" s="401" t="s">
        <v>9884</v>
      </c>
      <c r="C4811" s="401" t="s">
        <v>9222</v>
      </c>
      <c r="D4811" s="401" t="s">
        <v>10147</v>
      </c>
      <c r="E4811" s="402"/>
      <c r="F4811" s="401"/>
      <c r="G4811" s="401" t="n">
        <v>103966</v>
      </c>
      <c r="H4811" s="401" t="s">
        <v>11324</v>
      </c>
      <c r="I4811" s="401" t="s">
        <v>45</v>
      </c>
      <c r="J4811" s="401" t="s">
        <v>6476</v>
      </c>
      <c r="K4811" s="402" t="n">
        <v>10.34</v>
      </c>
      <c r="L4811" s="401" t="s">
        <v>6405</v>
      </c>
    </row>
    <row r="4812" customFormat="false" ht="13.5" hidden="false" customHeight="false" outlineLevel="0" collapsed="false">
      <c r="A4812" s="401" t="s">
        <v>9883</v>
      </c>
      <c r="B4812" s="401" t="s">
        <v>9884</v>
      </c>
      <c r="C4812" s="401" t="s">
        <v>9222</v>
      </c>
      <c r="D4812" s="401" t="s">
        <v>10147</v>
      </c>
      <c r="E4812" s="402"/>
      <c r="F4812" s="401"/>
      <c r="G4812" s="401" t="n">
        <v>103967</v>
      </c>
      <c r="H4812" s="401" t="s">
        <v>11325</v>
      </c>
      <c r="I4812" s="401" t="s">
        <v>45</v>
      </c>
      <c r="J4812" s="401" t="s">
        <v>6476</v>
      </c>
      <c r="K4812" s="402" t="n">
        <v>12.21</v>
      </c>
      <c r="L4812" s="401" t="s">
        <v>6405</v>
      </c>
    </row>
    <row r="4813" customFormat="false" ht="13.5" hidden="false" customHeight="false" outlineLevel="0" collapsed="false">
      <c r="A4813" s="401" t="s">
        <v>9883</v>
      </c>
      <c r="B4813" s="401" t="s">
        <v>9884</v>
      </c>
      <c r="C4813" s="401" t="s">
        <v>9222</v>
      </c>
      <c r="D4813" s="401" t="s">
        <v>10147</v>
      </c>
      <c r="E4813" s="402"/>
      <c r="F4813" s="401"/>
      <c r="G4813" s="401" t="n">
        <v>103968</v>
      </c>
      <c r="H4813" s="401" t="s">
        <v>11326</v>
      </c>
      <c r="I4813" s="401" t="s">
        <v>45</v>
      </c>
      <c r="J4813" s="401" t="s">
        <v>6476</v>
      </c>
      <c r="K4813" s="402" t="n">
        <v>17.35</v>
      </c>
      <c r="L4813" s="401" t="s">
        <v>6405</v>
      </c>
    </row>
    <row r="4814" customFormat="false" ht="13.5" hidden="false" customHeight="false" outlineLevel="0" collapsed="false">
      <c r="A4814" s="401" t="s">
        <v>9883</v>
      </c>
      <c r="B4814" s="401" t="s">
        <v>9884</v>
      </c>
      <c r="C4814" s="401" t="s">
        <v>9222</v>
      </c>
      <c r="D4814" s="401" t="s">
        <v>10147</v>
      </c>
      <c r="E4814" s="402"/>
      <c r="F4814" s="401"/>
      <c r="G4814" s="401" t="n">
        <v>103969</v>
      </c>
      <c r="H4814" s="401" t="s">
        <v>11327</v>
      </c>
      <c r="I4814" s="401" t="s">
        <v>45</v>
      </c>
      <c r="J4814" s="401" t="s">
        <v>6476</v>
      </c>
      <c r="K4814" s="402" t="n">
        <v>20.18</v>
      </c>
      <c r="L4814" s="401" t="s">
        <v>6405</v>
      </c>
    </row>
    <row r="4815" customFormat="false" ht="13.5" hidden="false" customHeight="false" outlineLevel="0" collapsed="false">
      <c r="A4815" s="401" t="s">
        <v>9883</v>
      </c>
      <c r="B4815" s="401" t="s">
        <v>9884</v>
      </c>
      <c r="C4815" s="401" t="s">
        <v>9222</v>
      </c>
      <c r="D4815" s="401" t="s">
        <v>10147</v>
      </c>
      <c r="E4815" s="402"/>
      <c r="F4815" s="401"/>
      <c r="G4815" s="401" t="n">
        <v>103970</v>
      </c>
      <c r="H4815" s="401" t="s">
        <v>11328</v>
      </c>
      <c r="I4815" s="401" t="s">
        <v>45</v>
      </c>
      <c r="J4815" s="401" t="s">
        <v>6476</v>
      </c>
      <c r="K4815" s="402" t="n">
        <v>21.78</v>
      </c>
      <c r="L4815" s="401" t="s">
        <v>6405</v>
      </c>
    </row>
    <row r="4816" customFormat="false" ht="13.5" hidden="false" customHeight="false" outlineLevel="0" collapsed="false">
      <c r="A4816" s="401" t="s">
        <v>9883</v>
      </c>
      <c r="B4816" s="401" t="s">
        <v>9884</v>
      </c>
      <c r="C4816" s="401" t="s">
        <v>9222</v>
      </c>
      <c r="D4816" s="401" t="s">
        <v>10147</v>
      </c>
      <c r="E4816" s="402"/>
      <c r="F4816" s="401"/>
      <c r="G4816" s="401" t="n">
        <v>103971</v>
      </c>
      <c r="H4816" s="401" t="s">
        <v>11329</v>
      </c>
      <c r="I4816" s="401" t="s">
        <v>45</v>
      </c>
      <c r="J4816" s="401" t="s">
        <v>6476</v>
      </c>
      <c r="K4816" s="402" t="n">
        <v>25.88</v>
      </c>
      <c r="L4816" s="401" t="s">
        <v>6405</v>
      </c>
    </row>
    <row r="4817" customFormat="false" ht="13.5" hidden="false" customHeight="false" outlineLevel="0" collapsed="false">
      <c r="A4817" s="401" t="s">
        <v>9883</v>
      </c>
      <c r="B4817" s="401" t="s">
        <v>9884</v>
      </c>
      <c r="C4817" s="401" t="s">
        <v>9222</v>
      </c>
      <c r="D4817" s="401" t="s">
        <v>10147</v>
      </c>
      <c r="E4817" s="402"/>
      <c r="F4817" s="401"/>
      <c r="G4817" s="401" t="n">
        <v>103972</v>
      </c>
      <c r="H4817" s="401" t="s">
        <v>11330</v>
      </c>
      <c r="I4817" s="401" t="s">
        <v>45</v>
      </c>
      <c r="J4817" s="401" t="s">
        <v>6476</v>
      </c>
      <c r="K4817" s="402" t="n">
        <v>30.43</v>
      </c>
      <c r="L4817" s="401" t="s">
        <v>6405</v>
      </c>
    </row>
    <row r="4818" customFormat="false" ht="13.5" hidden="false" customHeight="false" outlineLevel="0" collapsed="false">
      <c r="A4818" s="401" t="s">
        <v>9883</v>
      </c>
      <c r="B4818" s="401" t="s">
        <v>9884</v>
      </c>
      <c r="C4818" s="401" t="s">
        <v>9222</v>
      </c>
      <c r="D4818" s="401" t="s">
        <v>10147</v>
      </c>
      <c r="E4818" s="402"/>
      <c r="F4818" s="401"/>
      <c r="G4818" s="401" t="n">
        <v>103973</v>
      </c>
      <c r="H4818" s="401" t="s">
        <v>11331</v>
      </c>
      <c r="I4818" s="401" t="s">
        <v>45</v>
      </c>
      <c r="J4818" s="401" t="s">
        <v>6476</v>
      </c>
      <c r="K4818" s="402" t="n">
        <v>36.38</v>
      </c>
      <c r="L4818" s="401" t="s">
        <v>6405</v>
      </c>
    </row>
    <row r="4819" customFormat="false" ht="13.5" hidden="false" customHeight="false" outlineLevel="0" collapsed="false">
      <c r="A4819" s="401" t="s">
        <v>9883</v>
      </c>
      <c r="B4819" s="401" t="s">
        <v>9884</v>
      </c>
      <c r="C4819" s="401" t="s">
        <v>9222</v>
      </c>
      <c r="D4819" s="401" t="s">
        <v>10147</v>
      </c>
      <c r="E4819" s="402"/>
      <c r="F4819" s="401"/>
      <c r="G4819" s="401" t="n">
        <v>103974</v>
      </c>
      <c r="H4819" s="401" t="s">
        <v>11332</v>
      </c>
      <c r="I4819" s="401" t="s">
        <v>45</v>
      </c>
      <c r="J4819" s="401" t="s">
        <v>6476</v>
      </c>
      <c r="K4819" s="402" t="n">
        <v>9.92</v>
      </c>
      <c r="L4819" s="401" t="s">
        <v>6405</v>
      </c>
    </row>
    <row r="4820" customFormat="false" ht="13.5" hidden="false" customHeight="false" outlineLevel="0" collapsed="false">
      <c r="A4820" s="401" t="s">
        <v>9883</v>
      </c>
      <c r="B4820" s="401" t="s">
        <v>9884</v>
      </c>
      <c r="C4820" s="401" t="s">
        <v>9222</v>
      </c>
      <c r="D4820" s="401" t="s">
        <v>10147</v>
      </c>
      <c r="E4820" s="402"/>
      <c r="F4820" s="401"/>
      <c r="G4820" s="401" t="n">
        <v>103975</v>
      </c>
      <c r="H4820" s="401" t="s">
        <v>11333</v>
      </c>
      <c r="I4820" s="401" t="s">
        <v>45</v>
      </c>
      <c r="J4820" s="401" t="s">
        <v>6476</v>
      </c>
      <c r="K4820" s="402" t="n">
        <v>22.09</v>
      </c>
      <c r="L4820" s="401" t="s">
        <v>6405</v>
      </c>
    </row>
    <row r="4821" customFormat="false" ht="13.5" hidden="false" customHeight="false" outlineLevel="0" collapsed="false">
      <c r="A4821" s="401" t="s">
        <v>9883</v>
      </c>
      <c r="B4821" s="401" t="s">
        <v>9884</v>
      </c>
      <c r="C4821" s="401" t="s">
        <v>9222</v>
      </c>
      <c r="D4821" s="401" t="s">
        <v>10147</v>
      </c>
      <c r="E4821" s="402"/>
      <c r="F4821" s="401"/>
      <c r="G4821" s="401" t="n">
        <v>103976</v>
      </c>
      <c r="H4821" s="401" t="s">
        <v>11334</v>
      </c>
      <c r="I4821" s="401" t="s">
        <v>45</v>
      </c>
      <c r="J4821" s="401" t="s">
        <v>6476</v>
      </c>
      <c r="K4821" s="402" t="n">
        <v>28.46</v>
      </c>
      <c r="L4821" s="401" t="s">
        <v>6405</v>
      </c>
    </row>
    <row r="4822" customFormat="false" ht="13.5" hidden="false" customHeight="false" outlineLevel="0" collapsed="false">
      <c r="A4822" s="401" t="s">
        <v>9883</v>
      </c>
      <c r="B4822" s="401" t="s">
        <v>9884</v>
      </c>
      <c r="C4822" s="401" t="s">
        <v>9222</v>
      </c>
      <c r="D4822" s="401" t="s">
        <v>10147</v>
      </c>
      <c r="E4822" s="402"/>
      <c r="F4822" s="401"/>
      <c r="G4822" s="401" t="n">
        <v>103977</v>
      </c>
      <c r="H4822" s="401" t="s">
        <v>11335</v>
      </c>
      <c r="I4822" s="401" t="s">
        <v>45</v>
      </c>
      <c r="J4822" s="401" t="s">
        <v>6476</v>
      </c>
      <c r="K4822" s="402" t="n">
        <v>7.11</v>
      </c>
      <c r="L4822" s="401" t="s">
        <v>6405</v>
      </c>
    </row>
    <row r="4823" customFormat="false" ht="13.5" hidden="false" customHeight="false" outlineLevel="0" collapsed="false">
      <c r="A4823" s="401" t="s">
        <v>9883</v>
      </c>
      <c r="B4823" s="401" t="s">
        <v>9884</v>
      </c>
      <c r="C4823" s="401" t="s">
        <v>9222</v>
      </c>
      <c r="D4823" s="401" t="s">
        <v>10147</v>
      </c>
      <c r="E4823" s="402"/>
      <c r="F4823" s="401"/>
      <c r="G4823" s="401" t="n">
        <v>103980</v>
      </c>
      <c r="H4823" s="401" t="s">
        <v>11336</v>
      </c>
      <c r="I4823" s="401" t="s">
        <v>45</v>
      </c>
      <c r="J4823" s="401" t="s">
        <v>6476</v>
      </c>
      <c r="K4823" s="402" t="n">
        <v>17.38</v>
      </c>
      <c r="L4823" s="401" t="s">
        <v>6405</v>
      </c>
    </row>
    <row r="4824" customFormat="false" ht="13.5" hidden="false" customHeight="false" outlineLevel="0" collapsed="false">
      <c r="A4824" s="401" t="s">
        <v>9883</v>
      </c>
      <c r="B4824" s="401" t="s">
        <v>9884</v>
      </c>
      <c r="C4824" s="401" t="s">
        <v>9222</v>
      </c>
      <c r="D4824" s="401" t="s">
        <v>10147</v>
      </c>
      <c r="E4824" s="402"/>
      <c r="F4824" s="401"/>
      <c r="G4824" s="401" t="n">
        <v>103981</v>
      </c>
      <c r="H4824" s="401" t="s">
        <v>11337</v>
      </c>
      <c r="I4824" s="401" t="s">
        <v>45</v>
      </c>
      <c r="J4824" s="401" t="s">
        <v>6476</v>
      </c>
      <c r="K4824" s="402" t="n">
        <v>18.63</v>
      </c>
      <c r="L4824" s="401" t="s">
        <v>6405</v>
      </c>
    </row>
    <row r="4825" customFormat="false" ht="13.5" hidden="false" customHeight="false" outlineLevel="0" collapsed="false">
      <c r="A4825" s="401" t="s">
        <v>9883</v>
      </c>
      <c r="B4825" s="401" t="s">
        <v>9884</v>
      </c>
      <c r="C4825" s="401" t="s">
        <v>9222</v>
      </c>
      <c r="D4825" s="401" t="s">
        <v>10147</v>
      </c>
      <c r="E4825" s="402"/>
      <c r="F4825" s="401"/>
      <c r="G4825" s="401" t="n">
        <v>103982</v>
      </c>
      <c r="H4825" s="401" t="s">
        <v>11338</v>
      </c>
      <c r="I4825" s="401" t="s">
        <v>45</v>
      </c>
      <c r="J4825" s="401" t="s">
        <v>6476</v>
      </c>
      <c r="K4825" s="402" t="n">
        <v>26.62</v>
      </c>
      <c r="L4825" s="401" t="s">
        <v>6405</v>
      </c>
    </row>
    <row r="4826" customFormat="false" ht="13.5" hidden="false" customHeight="false" outlineLevel="0" collapsed="false">
      <c r="A4826" s="401" t="s">
        <v>9883</v>
      </c>
      <c r="B4826" s="401" t="s">
        <v>9884</v>
      </c>
      <c r="C4826" s="401" t="s">
        <v>9222</v>
      </c>
      <c r="D4826" s="401" t="s">
        <v>10147</v>
      </c>
      <c r="E4826" s="402"/>
      <c r="F4826" s="401"/>
      <c r="G4826" s="401" t="n">
        <v>103983</v>
      </c>
      <c r="H4826" s="401" t="s">
        <v>11339</v>
      </c>
      <c r="I4826" s="401" t="s">
        <v>45</v>
      </c>
      <c r="J4826" s="401" t="s">
        <v>6476</v>
      </c>
      <c r="K4826" s="402" t="n">
        <v>18.88</v>
      </c>
      <c r="L4826" s="401" t="s">
        <v>6405</v>
      </c>
    </row>
    <row r="4827" customFormat="false" ht="13.5" hidden="false" customHeight="false" outlineLevel="0" collapsed="false">
      <c r="A4827" s="401" t="s">
        <v>9883</v>
      </c>
      <c r="B4827" s="401" t="s">
        <v>9884</v>
      </c>
      <c r="C4827" s="401" t="s">
        <v>9222</v>
      </c>
      <c r="D4827" s="401" t="s">
        <v>10147</v>
      </c>
      <c r="E4827" s="402"/>
      <c r="F4827" s="401"/>
      <c r="G4827" s="401" t="n">
        <v>103984</v>
      </c>
      <c r="H4827" s="401" t="s">
        <v>11340</v>
      </c>
      <c r="I4827" s="401" t="s">
        <v>45</v>
      </c>
      <c r="J4827" s="401" t="s">
        <v>6476</v>
      </c>
      <c r="K4827" s="402" t="n">
        <v>20.59</v>
      </c>
      <c r="L4827" s="401" t="s">
        <v>6405</v>
      </c>
    </row>
    <row r="4828" customFormat="false" ht="13.5" hidden="false" customHeight="false" outlineLevel="0" collapsed="false">
      <c r="A4828" s="401" t="s">
        <v>9883</v>
      </c>
      <c r="B4828" s="401" t="s">
        <v>9884</v>
      </c>
      <c r="C4828" s="401" t="s">
        <v>9222</v>
      </c>
      <c r="D4828" s="401" t="s">
        <v>10147</v>
      </c>
      <c r="E4828" s="402"/>
      <c r="F4828" s="401"/>
      <c r="G4828" s="401" t="n">
        <v>103985</v>
      </c>
      <c r="H4828" s="401" t="s">
        <v>11341</v>
      </c>
      <c r="I4828" s="401" t="s">
        <v>45</v>
      </c>
      <c r="J4828" s="401" t="s">
        <v>6476</v>
      </c>
      <c r="K4828" s="402" t="n">
        <v>22.85</v>
      </c>
      <c r="L4828" s="401" t="s">
        <v>6405</v>
      </c>
    </row>
    <row r="4829" customFormat="false" ht="13.5" hidden="false" customHeight="false" outlineLevel="0" collapsed="false">
      <c r="A4829" s="401" t="s">
        <v>9883</v>
      </c>
      <c r="B4829" s="401" t="s">
        <v>9884</v>
      </c>
      <c r="C4829" s="401" t="s">
        <v>9222</v>
      </c>
      <c r="D4829" s="401" t="s">
        <v>10147</v>
      </c>
      <c r="E4829" s="402"/>
      <c r="F4829" s="401"/>
      <c r="G4829" s="401" t="n">
        <v>103986</v>
      </c>
      <c r="H4829" s="401" t="s">
        <v>11342</v>
      </c>
      <c r="I4829" s="401" t="s">
        <v>45</v>
      </c>
      <c r="J4829" s="401" t="s">
        <v>6476</v>
      </c>
      <c r="K4829" s="402" t="n">
        <v>32.76</v>
      </c>
      <c r="L4829" s="401" t="s">
        <v>6405</v>
      </c>
    </row>
    <row r="4830" customFormat="false" ht="13.5" hidden="false" customHeight="false" outlineLevel="0" collapsed="false">
      <c r="A4830" s="401" t="s">
        <v>9883</v>
      </c>
      <c r="B4830" s="401" t="s">
        <v>9884</v>
      </c>
      <c r="C4830" s="401" t="s">
        <v>9222</v>
      </c>
      <c r="D4830" s="401" t="s">
        <v>10147</v>
      </c>
      <c r="E4830" s="402"/>
      <c r="F4830" s="401"/>
      <c r="G4830" s="401" t="n">
        <v>103987</v>
      </c>
      <c r="H4830" s="401" t="s">
        <v>11343</v>
      </c>
      <c r="I4830" s="401" t="s">
        <v>45</v>
      </c>
      <c r="J4830" s="401" t="s">
        <v>6476</v>
      </c>
      <c r="K4830" s="402" t="n">
        <v>29.17</v>
      </c>
      <c r="L4830" s="401" t="s">
        <v>6405</v>
      </c>
    </row>
    <row r="4831" customFormat="false" ht="13.5" hidden="false" customHeight="false" outlineLevel="0" collapsed="false">
      <c r="A4831" s="401" t="s">
        <v>9883</v>
      </c>
      <c r="B4831" s="401" t="s">
        <v>9884</v>
      </c>
      <c r="C4831" s="401" t="s">
        <v>9222</v>
      </c>
      <c r="D4831" s="401" t="s">
        <v>10147</v>
      </c>
      <c r="E4831" s="402"/>
      <c r="F4831" s="401"/>
      <c r="G4831" s="401" t="n">
        <v>103988</v>
      </c>
      <c r="H4831" s="401" t="s">
        <v>11344</v>
      </c>
      <c r="I4831" s="401" t="s">
        <v>45</v>
      </c>
      <c r="J4831" s="401" t="s">
        <v>6476</v>
      </c>
      <c r="K4831" s="402" t="n">
        <v>12.84</v>
      </c>
      <c r="L4831" s="401" t="s">
        <v>6405</v>
      </c>
    </row>
    <row r="4832" customFormat="false" ht="13.5" hidden="false" customHeight="false" outlineLevel="0" collapsed="false">
      <c r="A4832" s="401" t="s">
        <v>9883</v>
      </c>
      <c r="B4832" s="401" t="s">
        <v>9884</v>
      </c>
      <c r="C4832" s="401" t="s">
        <v>9222</v>
      </c>
      <c r="D4832" s="401" t="s">
        <v>10147</v>
      </c>
      <c r="E4832" s="402"/>
      <c r="F4832" s="401"/>
      <c r="G4832" s="401" t="n">
        <v>103990</v>
      </c>
      <c r="H4832" s="401" t="s">
        <v>11345</v>
      </c>
      <c r="I4832" s="401" t="s">
        <v>45</v>
      </c>
      <c r="J4832" s="401" t="s">
        <v>6476</v>
      </c>
      <c r="K4832" s="402" t="n">
        <v>44.25</v>
      </c>
      <c r="L4832" s="401" t="s">
        <v>6405</v>
      </c>
    </row>
    <row r="4833" customFormat="false" ht="13.5" hidden="false" customHeight="false" outlineLevel="0" collapsed="false">
      <c r="A4833" s="401" t="s">
        <v>9883</v>
      </c>
      <c r="B4833" s="401" t="s">
        <v>9884</v>
      </c>
      <c r="C4833" s="401" t="s">
        <v>9222</v>
      </c>
      <c r="D4833" s="401" t="s">
        <v>10147</v>
      </c>
      <c r="E4833" s="402"/>
      <c r="F4833" s="401"/>
      <c r="G4833" s="401" t="n">
        <v>103991</v>
      </c>
      <c r="H4833" s="401" t="s">
        <v>11346</v>
      </c>
      <c r="I4833" s="401" t="s">
        <v>45</v>
      </c>
      <c r="J4833" s="401" t="s">
        <v>6476</v>
      </c>
      <c r="K4833" s="402" t="n">
        <v>22.27</v>
      </c>
      <c r="L4833" s="401" t="s">
        <v>6405</v>
      </c>
    </row>
    <row r="4834" customFormat="false" ht="13.5" hidden="false" customHeight="false" outlineLevel="0" collapsed="false">
      <c r="A4834" s="401" t="s">
        <v>9883</v>
      </c>
      <c r="B4834" s="401" t="s">
        <v>9884</v>
      </c>
      <c r="C4834" s="401" t="s">
        <v>9222</v>
      </c>
      <c r="D4834" s="401" t="s">
        <v>10147</v>
      </c>
      <c r="E4834" s="402"/>
      <c r="F4834" s="401"/>
      <c r="G4834" s="401" t="n">
        <v>103992</v>
      </c>
      <c r="H4834" s="401" t="s">
        <v>11347</v>
      </c>
      <c r="I4834" s="401" t="s">
        <v>45</v>
      </c>
      <c r="J4834" s="401" t="s">
        <v>6476</v>
      </c>
      <c r="K4834" s="402" t="n">
        <v>11.6</v>
      </c>
      <c r="L4834" s="401" t="s">
        <v>6405</v>
      </c>
    </row>
    <row r="4835" customFormat="false" ht="13.5" hidden="false" customHeight="false" outlineLevel="0" collapsed="false">
      <c r="A4835" s="401" t="s">
        <v>9883</v>
      </c>
      <c r="B4835" s="401" t="s">
        <v>9884</v>
      </c>
      <c r="C4835" s="401" t="s">
        <v>9222</v>
      </c>
      <c r="D4835" s="401" t="s">
        <v>10147</v>
      </c>
      <c r="E4835" s="402"/>
      <c r="F4835" s="401"/>
      <c r="G4835" s="401" t="n">
        <v>103993</v>
      </c>
      <c r="H4835" s="401" t="s">
        <v>11348</v>
      </c>
      <c r="I4835" s="401" t="s">
        <v>45</v>
      </c>
      <c r="J4835" s="401" t="s">
        <v>6476</v>
      </c>
      <c r="K4835" s="402" t="n">
        <v>9.66</v>
      </c>
      <c r="L4835" s="401" t="s">
        <v>6405</v>
      </c>
    </row>
    <row r="4836" customFormat="false" ht="13.5" hidden="false" customHeight="false" outlineLevel="0" collapsed="false">
      <c r="A4836" s="401" t="s">
        <v>9883</v>
      </c>
      <c r="B4836" s="401" t="s">
        <v>9884</v>
      </c>
      <c r="C4836" s="401" t="s">
        <v>9222</v>
      </c>
      <c r="D4836" s="401" t="s">
        <v>10147</v>
      </c>
      <c r="E4836" s="402"/>
      <c r="F4836" s="401"/>
      <c r="G4836" s="401" t="n">
        <v>103994</v>
      </c>
      <c r="H4836" s="401" t="s">
        <v>11349</v>
      </c>
      <c r="I4836" s="401" t="s">
        <v>45</v>
      </c>
      <c r="J4836" s="401" t="s">
        <v>6476</v>
      </c>
      <c r="K4836" s="402" t="n">
        <v>16.26</v>
      </c>
      <c r="L4836" s="401" t="s">
        <v>6405</v>
      </c>
    </row>
    <row r="4837" customFormat="false" ht="13.5" hidden="false" customHeight="false" outlineLevel="0" collapsed="false">
      <c r="A4837" s="401" t="s">
        <v>9883</v>
      </c>
      <c r="B4837" s="401" t="s">
        <v>9884</v>
      </c>
      <c r="C4837" s="401" t="s">
        <v>9222</v>
      </c>
      <c r="D4837" s="401" t="s">
        <v>10147</v>
      </c>
      <c r="E4837" s="402"/>
      <c r="F4837" s="401"/>
      <c r="G4837" s="401" t="n">
        <v>103995</v>
      </c>
      <c r="H4837" s="401" t="s">
        <v>11350</v>
      </c>
      <c r="I4837" s="401" t="s">
        <v>45</v>
      </c>
      <c r="J4837" s="401" t="s">
        <v>6476</v>
      </c>
      <c r="K4837" s="402" t="n">
        <v>15.8</v>
      </c>
      <c r="L4837" s="401" t="s">
        <v>6405</v>
      </c>
    </row>
    <row r="4838" customFormat="false" ht="13.5" hidden="false" customHeight="false" outlineLevel="0" collapsed="false">
      <c r="A4838" s="401" t="s">
        <v>9883</v>
      </c>
      <c r="B4838" s="401" t="s">
        <v>9884</v>
      </c>
      <c r="C4838" s="401" t="s">
        <v>9222</v>
      </c>
      <c r="D4838" s="401" t="s">
        <v>10147</v>
      </c>
      <c r="E4838" s="402"/>
      <c r="F4838" s="401"/>
      <c r="G4838" s="401" t="n">
        <v>103996</v>
      </c>
      <c r="H4838" s="401" t="s">
        <v>11351</v>
      </c>
      <c r="I4838" s="401" t="s">
        <v>45</v>
      </c>
      <c r="J4838" s="401" t="s">
        <v>6476</v>
      </c>
      <c r="K4838" s="402" t="n">
        <v>45.38</v>
      </c>
      <c r="L4838" s="401" t="s">
        <v>6405</v>
      </c>
    </row>
    <row r="4839" customFormat="false" ht="13.5" hidden="false" customHeight="false" outlineLevel="0" collapsed="false">
      <c r="A4839" s="401" t="s">
        <v>9883</v>
      </c>
      <c r="B4839" s="401" t="s">
        <v>9884</v>
      </c>
      <c r="C4839" s="401" t="s">
        <v>9222</v>
      </c>
      <c r="D4839" s="401" t="s">
        <v>10147</v>
      </c>
      <c r="E4839" s="402"/>
      <c r="F4839" s="401"/>
      <c r="G4839" s="401" t="n">
        <v>103997</v>
      </c>
      <c r="H4839" s="401" t="s">
        <v>11352</v>
      </c>
      <c r="I4839" s="401" t="s">
        <v>45</v>
      </c>
      <c r="J4839" s="401" t="s">
        <v>6476</v>
      </c>
      <c r="K4839" s="402" t="n">
        <v>49.35</v>
      </c>
      <c r="L4839" s="401" t="s">
        <v>6405</v>
      </c>
    </row>
    <row r="4840" customFormat="false" ht="13.5" hidden="false" customHeight="false" outlineLevel="0" collapsed="false">
      <c r="A4840" s="401" t="s">
        <v>9883</v>
      </c>
      <c r="B4840" s="401" t="s">
        <v>9884</v>
      </c>
      <c r="C4840" s="401" t="s">
        <v>9222</v>
      </c>
      <c r="D4840" s="401" t="s">
        <v>10147</v>
      </c>
      <c r="E4840" s="402"/>
      <c r="F4840" s="401"/>
      <c r="G4840" s="401" t="n">
        <v>103998</v>
      </c>
      <c r="H4840" s="401" t="s">
        <v>11353</v>
      </c>
      <c r="I4840" s="401" t="s">
        <v>45</v>
      </c>
      <c r="J4840" s="401" t="s">
        <v>6476</v>
      </c>
      <c r="K4840" s="402" t="n">
        <v>13.82</v>
      </c>
      <c r="L4840" s="401" t="s">
        <v>6405</v>
      </c>
    </row>
    <row r="4841" customFormat="false" ht="13.5" hidden="false" customHeight="false" outlineLevel="0" collapsed="false">
      <c r="A4841" s="401" t="s">
        <v>9883</v>
      </c>
      <c r="B4841" s="401" t="s">
        <v>9884</v>
      </c>
      <c r="C4841" s="401" t="s">
        <v>9222</v>
      </c>
      <c r="D4841" s="401" t="s">
        <v>10147</v>
      </c>
      <c r="E4841" s="402"/>
      <c r="F4841" s="401"/>
      <c r="G4841" s="401" t="n">
        <v>103999</v>
      </c>
      <c r="H4841" s="401" t="s">
        <v>11354</v>
      </c>
      <c r="I4841" s="401" t="s">
        <v>45</v>
      </c>
      <c r="J4841" s="401" t="s">
        <v>6476</v>
      </c>
      <c r="K4841" s="402" t="n">
        <v>12.94</v>
      </c>
      <c r="L4841" s="401" t="s">
        <v>6405</v>
      </c>
    </row>
    <row r="4842" customFormat="false" ht="13.5" hidden="false" customHeight="false" outlineLevel="0" collapsed="false">
      <c r="A4842" s="401" t="s">
        <v>9883</v>
      </c>
      <c r="B4842" s="401" t="s">
        <v>9884</v>
      </c>
      <c r="C4842" s="401" t="s">
        <v>9222</v>
      </c>
      <c r="D4842" s="401" t="s">
        <v>10147</v>
      </c>
      <c r="E4842" s="402"/>
      <c r="F4842" s="401"/>
      <c r="G4842" s="401" t="n">
        <v>104000</v>
      </c>
      <c r="H4842" s="401" t="s">
        <v>11355</v>
      </c>
      <c r="I4842" s="401" t="s">
        <v>45</v>
      </c>
      <c r="J4842" s="401" t="s">
        <v>6476</v>
      </c>
      <c r="K4842" s="402" t="n">
        <v>39.95</v>
      </c>
      <c r="L4842" s="401" t="s">
        <v>6405</v>
      </c>
    </row>
    <row r="4843" customFormat="false" ht="13.5" hidden="false" customHeight="false" outlineLevel="0" collapsed="false">
      <c r="A4843" s="401" t="s">
        <v>9883</v>
      </c>
      <c r="B4843" s="401" t="s">
        <v>9884</v>
      </c>
      <c r="C4843" s="401" t="s">
        <v>9222</v>
      </c>
      <c r="D4843" s="401" t="s">
        <v>10147</v>
      </c>
      <c r="E4843" s="402"/>
      <c r="F4843" s="401"/>
      <c r="G4843" s="401" t="n">
        <v>104001</v>
      </c>
      <c r="H4843" s="401" t="s">
        <v>11356</v>
      </c>
      <c r="I4843" s="401" t="s">
        <v>45</v>
      </c>
      <c r="J4843" s="401" t="s">
        <v>6476</v>
      </c>
      <c r="K4843" s="402" t="n">
        <v>14.23</v>
      </c>
      <c r="L4843" s="401" t="s">
        <v>6405</v>
      </c>
    </row>
    <row r="4844" customFormat="false" ht="13.5" hidden="false" customHeight="false" outlineLevel="0" collapsed="false">
      <c r="A4844" s="401" t="s">
        <v>9883</v>
      </c>
      <c r="B4844" s="401" t="s">
        <v>9884</v>
      </c>
      <c r="C4844" s="401" t="s">
        <v>9222</v>
      </c>
      <c r="D4844" s="401" t="s">
        <v>10147</v>
      </c>
      <c r="E4844" s="402"/>
      <c r="F4844" s="401"/>
      <c r="G4844" s="401" t="n">
        <v>104002</v>
      </c>
      <c r="H4844" s="401" t="s">
        <v>11357</v>
      </c>
      <c r="I4844" s="401" t="s">
        <v>45</v>
      </c>
      <c r="J4844" s="401" t="s">
        <v>6476</v>
      </c>
      <c r="K4844" s="402" t="n">
        <v>18.59</v>
      </c>
      <c r="L4844" s="401" t="s">
        <v>6405</v>
      </c>
    </row>
    <row r="4845" customFormat="false" ht="13.5" hidden="false" customHeight="false" outlineLevel="0" collapsed="false">
      <c r="A4845" s="401" t="s">
        <v>9883</v>
      </c>
      <c r="B4845" s="401" t="s">
        <v>9884</v>
      </c>
      <c r="C4845" s="401" t="s">
        <v>9222</v>
      </c>
      <c r="D4845" s="401" t="s">
        <v>10147</v>
      </c>
      <c r="E4845" s="402"/>
      <c r="F4845" s="401"/>
      <c r="G4845" s="401" t="n">
        <v>104003</v>
      </c>
      <c r="H4845" s="401" t="s">
        <v>11358</v>
      </c>
      <c r="I4845" s="401" t="s">
        <v>45</v>
      </c>
      <c r="J4845" s="401" t="s">
        <v>6476</v>
      </c>
      <c r="K4845" s="402" t="n">
        <v>14.98</v>
      </c>
      <c r="L4845" s="401" t="s">
        <v>6405</v>
      </c>
    </row>
    <row r="4846" customFormat="false" ht="13.5" hidden="false" customHeight="false" outlineLevel="0" collapsed="false">
      <c r="A4846" s="401" t="s">
        <v>9883</v>
      </c>
      <c r="B4846" s="401" t="s">
        <v>9884</v>
      </c>
      <c r="C4846" s="401" t="s">
        <v>9222</v>
      </c>
      <c r="D4846" s="401" t="s">
        <v>10147</v>
      </c>
      <c r="E4846" s="402"/>
      <c r="F4846" s="401"/>
      <c r="G4846" s="401" t="n">
        <v>104004</v>
      </c>
      <c r="H4846" s="401" t="s">
        <v>11359</v>
      </c>
      <c r="I4846" s="401" t="s">
        <v>45</v>
      </c>
      <c r="J4846" s="401" t="s">
        <v>6476</v>
      </c>
      <c r="K4846" s="402" t="n">
        <v>31.31</v>
      </c>
      <c r="L4846" s="401" t="s">
        <v>6405</v>
      </c>
    </row>
    <row r="4847" customFormat="false" ht="13.5" hidden="false" customHeight="false" outlineLevel="0" collapsed="false">
      <c r="A4847" s="401" t="s">
        <v>9883</v>
      </c>
      <c r="B4847" s="401" t="s">
        <v>9884</v>
      </c>
      <c r="C4847" s="401" t="s">
        <v>9222</v>
      </c>
      <c r="D4847" s="401" t="s">
        <v>10147</v>
      </c>
      <c r="E4847" s="402"/>
      <c r="F4847" s="401"/>
      <c r="G4847" s="401" t="n">
        <v>104005</v>
      </c>
      <c r="H4847" s="401" t="s">
        <v>11360</v>
      </c>
      <c r="I4847" s="401" t="s">
        <v>45</v>
      </c>
      <c r="J4847" s="401" t="s">
        <v>6476</v>
      </c>
      <c r="K4847" s="402" t="n">
        <v>39.39</v>
      </c>
      <c r="L4847" s="401" t="s">
        <v>6405</v>
      </c>
    </row>
    <row r="4848" customFormat="false" ht="13.5" hidden="false" customHeight="false" outlineLevel="0" collapsed="false">
      <c r="A4848" s="401" t="s">
        <v>9883</v>
      </c>
      <c r="B4848" s="401" t="s">
        <v>9884</v>
      </c>
      <c r="C4848" s="401" t="s">
        <v>9222</v>
      </c>
      <c r="D4848" s="401" t="s">
        <v>10147</v>
      </c>
      <c r="E4848" s="402"/>
      <c r="F4848" s="401"/>
      <c r="G4848" s="401" t="n">
        <v>104006</v>
      </c>
      <c r="H4848" s="401" t="s">
        <v>11361</v>
      </c>
      <c r="I4848" s="401" t="s">
        <v>45</v>
      </c>
      <c r="J4848" s="401" t="s">
        <v>6476</v>
      </c>
      <c r="K4848" s="402" t="n">
        <v>25.08</v>
      </c>
      <c r="L4848" s="401" t="s">
        <v>6405</v>
      </c>
    </row>
    <row r="4849" customFormat="false" ht="13.5" hidden="false" customHeight="false" outlineLevel="0" collapsed="false">
      <c r="A4849" s="401" t="s">
        <v>9883</v>
      </c>
      <c r="B4849" s="401" t="s">
        <v>9884</v>
      </c>
      <c r="C4849" s="401" t="s">
        <v>9222</v>
      </c>
      <c r="D4849" s="401" t="s">
        <v>10147</v>
      </c>
      <c r="E4849" s="402"/>
      <c r="F4849" s="401"/>
      <c r="G4849" s="401" t="n">
        <v>104007</v>
      </c>
      <c r="H4849" s="401" t="s">
        <v>11362</v>
      </c>
      <c r="I4849" s="401" t="s">
        <v>45</v>
      </c>
      <c r="J4849" s="401" t="s">
        <v>6476</v>
      </c>
      <c r="K4849" s="402" t="n">
        <v>25.94</v>
      </c>
      <c r="L4849" s="401" t="s">
        <v>6405</v>
      </c>
    </row>
    <row r="4850" customFormat="false" ht="13.5" hidden="false" customHeight="false" outlineLevel="0" collapsed="false">
      <c r="A4850" s="401" t="s">
        <v>9883</v>
      </c>
      <c r="B4850" s="401" t="s">
        <v>9884</v>
      </c>
      <c r="C4850" s="401" t="s">
        <v>9222</v>
      </c>
      <c r="D4850" s="401" t="s">
        <v>10147</v>
      </c>
      <c r="E4850" s="402"/>
      <c r="F4850" s="401"/>
      <c r="G4850" s="401" t="n">
        <v>104008</v>
      </c>
      <c r="H4850" s="401" t="s">
        <v>11363</v>
      </c>
      <c r="I4850" s="401" t="s">
        <v>45</v>
      </c>
      <c r="J4850" s="401" t="s">
        <v>6476</v>
      </c>
      <c r="K4850" s="402" t="n">
        <v>33.96</v>
      </c>
      <c r="L4850" s="401" t="s">
        <v>6405</v>
      </c>
    </row>
    <row r="4851" customFormat="false" ht="13.5" hidden="false" customHeight="false" outlineLevel="0" collapsed="false">
      <c r="A4851" s="401" t="s">
        <v>9883</v>
      </c>
      <c r="B4851" s="401" t="s">
        <v>9884</v>
      </c>
      <c r="C4851" s="401" t="s">
        <v>9222</v>
      </c>
      <c r="D4851" s="401" t="s">
        <v>10147</v>
      </c>
      <c r="E4851" s="402"/>
      <c r="F4851" s="401"/>
      <c r="G4851" s="401" t="n">
        <v>104009</v>
      </c>
      <c r="H4851" s="401" t="s">
        <v>11364</v>
      </c>
      <c r="I4851" s="401" t="s">
        <v>45</v>
      </c>
      <c r="J4851" s="401" t="s">
        <v>6476</v>
      </c>
      <c r="K4851" s="402" t="n">
        <v>12.99</v>
      </c>
      <c r="L4851" s="401" t="s">
        <v>6405</v>
      </c>
    </row>
    <row r="4852" customFormat="false" ht="13.5" hidden="false" customHeight="false" outlineLevel="0" collapsed="false">
      <c r="A4852" s="401" t="s">
        <v>9883</v>
      </c>
      <c r="B4852" s="401" t="s">
        <v>9884</v>
      </c>
      <c r="C4852" s="401" t="s">
        <v>9222</v>
      </c>
      <c r="D4852" s="401" t="s">
        <v>10147</v>
      </c>
      <c r="E4852" s="402"/>
      <c r="F4852" s="401"/>
      <c r="G4852" s="401" t="n">
        <v>104010</v>
      </c>
      <c r="H4852" s="401" t="s">
        <v>11365</v>
      </c>
      <c r="I4852" s="401" t="s">
        <v>45</v>
      </c>
      <c r="J4852" s="401" t="s">
        <v>6476</v>
      </c>
      <c r="K4852" s="402" t="n">
        <v>12.59</v>
      </c>
      <c r="L4852" s="401" t="s">
        <v>6405</v>
      </c>
    </row>
    <row r="4853" customFormat="false" ht="13.5" hidden="false" customHeight="false" outlineLevel="0" collapsed="false">
      <c r="A4853" s="401" t="s">
        <v>9883</v>
      </c>
      <c r="B4853" s="401" t="s">
        <v>9884</v>
      </c>
      <c r="C4853" s="401" t="s">
        <v>9222</v>
      </c>
      <c r="D4853" s="401" t="s">
        <v>10147</v>
      </c>
      <c r="E4853" s="402"/>
      <c r="F4853" s="401"/>
      <c r="G4853" s="401" t="n">
        <v>104011</v>
      </c>
      <c r="H4853" s="401" t="s">
        <v>11366</v>
      </c>
      <c r="I4853" s="401" t="s">
        <v>45</v>
      </c>
      <c r="J4853" s="401" t="s">
        <v>6476</v>
      </c>
      <c r="K4853" s="402" t="n">
        <v>26.21</v>
      </c>
      <c r="L4853" s="401" t="s">
        <v>6405</v>
      </c>
    </row>
    <row r="4854" customFormat="false" ht="13.5" hidden="false" customHeight="false" outlineLevel="0" collapsed="false">
      <c r="A4854" s="401" t="s">
        <v>9883</v>
      </c>
      <c r="B4854" s="401" t="s">
        <v>9884</v>
      </c>
      <c r="C4854" s="401" t="s">
        <v>9222</v>
      </c>
      <c r="D4854" s="401" t="s">
        <v>10147</v>
      </c>
      <c r="E4854" s="402"/>
      <c r="F4854" s="401"/>
      <c r="G4854" s="401" t="n">
        <v>104012</v>
      </c>
      <c r="H4854" s="401" t="s">
        <v>11367</v>
      </c>
      <c r="I4854" s="401" t="s">
        <v>45</v>
      </c>
      <c r="J4854" s="401" t="s">
        <v>6476</v>
      </c>
      <c r="K4854" s="402" t="n">
        <v>26.29</v>
      </c>
      <c r="L4854" s="401" t="s">
        <v>6405</v>
      </c>
    </row>
    <row r="4855" customFormat="false" ht="13.5" hidden="false" customHeight="false" outlineLevel="0" collapsed="false">
      <c r="A4855" s="401" t="s">
        <v>9883</v>
      </c>
      <c r="B4855" s="401" t="s">
        <v>9884</v>
      </c>
      <c r="C4855" s="401" t="s">
        <v>9222</v>
      </c>
      <c r="D4855" s="401" t="s">
        <v>10147</v>
      </c>
      <c r="E4855" s="402"/>
      <c r="F4855" s="401"/>
      <c r="G4855" s="401" t="n">
        <v>104013</v>
      </c>
      <c r="H4855" s="401" t="s">
        <v>11368</v>
      </c>
      <c r="I4855" s="401" t="s">
        <v>45</v>
      </c>
      <c r="J4855" s="401" t="s">
        <v>6476</v>
      </c>
      <c r="K4855" s="402" t="n">
        <v>10.54</v>
      </c>
      <c r="L4855" s="401" t="s">
        <v>6405</v>
      </c>
    </row>
    <row r="4856" customFormat="false" ht="13.5" hidden="false" customHeight="false" outlineLevel="0" collapsed="false">
      <c r="A4856" s="401" t="s">
        <v>9883</v>
      </c>
      <c r="B4856" s="401" t="s">
        <v>9884</v>
      </c>
      <c r="C4856" s="401" t="s">
        <v>9222</v>
      </c>
      <c r="D4856" s="401" t="s">
        <v>10147</v>
      </c>
      <c r="E4856" s="402"/>
      <c r="F4856" s="401"/>
      <c r="G4856" s="401" t="n">
        <v>104014</v>
      </c>
      <c r="H4856" s="401" t="s">
        <v>11369</v>
      </c>
      <c r="I4856" s="401" t="s">
        <v>45</v>
      </c>
      <c r="J4856" s="401" t="s">
        <v>6476</v>
      </c>
      <c r="K4856" s="402" t="n">
        <v>11.4</v>
      </c>
      <c r="L4856" s="401" t="s">
        <v>6405</v>
      </c>
    </row>
    <row r="4857" customFormat="false" ht="13.5" hidden="false" customHeight="false" outlineLevel="0" collapsed="false">
      <c r="A4857" s="401" t="s">
        <v>9883</v>
      </c>
      <c r="B4857" s="401" t="s">
        <v>9884</v>
      </c>
      <c r="C4857" s="401" t="s">
        <v>9222</v>
      </c>
      <c r="D4857" s="401" t="s">
        <v>10147</v>
      </c>
      <c r="E4857" s="402"/>
      <c r="F4857" s="401"/>
      <c r="G4857" s="401" t="n">
        <v>104015</v>
      </c>
      <c r="H4857" s="401" t="s">
        <v>11370</v>
      </c>
      <c r="I4857" s="401" t="s">
        <v>45</v>
      </c>
      <c r="J4857" s="401" t="s">
        <v>6476</v>
      </c>
      <c r="K4857" s="402" t="n">
        <v>17.68</v>
      </c>
      <c r="L4857" s="401" t="s">
        <v>6405</v>
      </c>
    </row>
    <row r="4858" customFormat="false" ht="13.5" hidden="false" customHeight="false" outlineLevel="0" collapsed="false">
      <c r="A4858" s="401" t="s">
        <v>9883</v>
      </c>
      <c r="B4858" s="401" t="s">
        <v>9884</v>
      </c>
      <c r="C4858" s="401" t="s">
        <v>9222</v>
      </c>
      <c r="D4858" s="401" t="s">
        <v>10147</v>
      </c>
      <c r="E4858" s="402"/>
      <c r="F4858" s="401"/>
      <c r="G4858" s="401" t="n">
        <v>104016</v>
      </c>
      <c r="H4858" s="401" t="s">
        <v>11371</v>
      </c>
      <c r="I4858" s="401" t="s">
        <v>45</v>
      </c>
      <c r="J4858" s="401" t="s">
        <v>6476</v>
      </c>
      <c r="K4858" s="402" t="n">
        <v>24.12</v>
      </c>
      <c r="L4858" s="401" t="s">
        <v>6405</v>
      </c>
    </row>
    <row r="4859" customFormat="false" ht="13.5" hidden="false" customHeight="false" outlineLevel="0" collapsed="false">
      <c r="A4859" s="401" t="s">
        <v>9883</v>
      </c>
      <c r="B4859" s="401" t="s">
        <v>9884</v>
      </c>
      <c r="C4859" s="401" t="s">
        <v>9222</v>
      </c>
      <c r="D4859" s="401" t="s">
        <v>10147</v>
      </c>
      <c r="E4859" s="402"/>
      <c r="F4859" s="401"/>
      <c r="G4859" s="401" t="n">
        <v>104017</v>
      </c>
      <c r="H4859" s="401" t="s">
        <v>11372</v>
      </c>
      <c r="I4859" s="401" t="s">
        <v>45</v>
      </c>
      <c r="J4859" s="401" t="s">
        <v>6476</v>
      </c>
      <c r="K4859" s="402" t="n">
        <v>42.81</v>
      </c>
      <c r="L4859" s="401" t="s">
        <v>6405</v>
      </c>
    </row>
    <row r="4860" customFormat="false" ht="13.5" hidden="false" customHeight="false" outlineLevel="0" collapsed="false">
      <c r="A4860" s="401" t="s">
        <v>9883</v>
      </c>
      <c r="B4860" s="401" t="s">
        <v>9884</v>
      </c>
      <c r="C4860" s="401" t="s">
        <v>9222</v>
      </c>
      <c r="D4860" s="401" t="s">
        <v>10147</v>
      </c>
      <c r="E4860" s="402"/>
      <c r="F4860" s="401"/>
      <c r="G4860" s="401" t="n">
        <v>104018</v>
      </c>
      <c r="H4860" s="401" t="s">
        <v>11372</v>
      </c>
      <c r="I4860" s="401" t="s">
        <v>45</v>
      </c>
      <c r="J4860" s="401" t="s">
        <v>6476</v>
      </c>
      <c r="K4860" s="402" t="n">
        <v>23.14</v>
      </c>
      <c r="L4860" s="401" t="s">
        <v>6405</v>
      </c>
    </row>
    <row r="4861" customFormat="false" ht="13.5" hidden="false" customHeight="false" outlineLevel="0" collapsed="false">
      <c r="A4861" s="401" t="s">
        <v>9883</v>
      </c>
      <c r="B4861" s="401" t="s">
        <v>9884</v>
      </c>
      <c r="C4861" s="401" t="s">
        <v>9222</v>
      </c>
      <c r="D4861" s="401" t="s">
        <v>10147</v>
      </c>
      <c r="E4861" s="402"/>
      <c r="F4861" s="401"/>
      <c r="G4861" s="401" t="n">
        <v>104019</v>
      </c>
      <c r="H4861" s="401" t="s">
        <v>11373</v>
      </c>
      <c r="I4861" s="401" t="s">
        <v>45</v>
      </c>
      <c r="J4861" s="401" t="s">
        <v>6476</v>
      </c>
      <c r="K4861" s="402" t="n">
        <v>41.67</v>
      </c>
      <c r="L4861" s="401" t="s">
        <v>6405</v>
      </c>
    </row>
    <row r="4862" customFormat="false" ht="13.5" hidden="false" customHeight="false" outlineLevel="0" collapsed="false">
      <c r="A4862" s="401" t="s">
        <v>9883</v>
      </c>
      <c r="B4862" s="401" t="s">
        <v>9884</v>
      </c>
      <c r="C4862" s="401" t="s">
        <v>9222</v>
      </c>
      <c r="D4862" s="401" t="s">
        <v>10147</v>
      </c>
      <c r="E4862" s="402"/>
      <c r="F4862" s="401"/>
      <c r="G4862" s="401" t="n">
        <v>104020</v>
      </c>
      <c r="H4862" s="401" t="s">
        <v>11374</v>
      </c>
      <c r="I4862" s="401" t="s">
        <v>45</v>
      </c>
      <c r="J4862" s="401" t="s">
        <v>6476</v>
      </c>
      <c r="K4862" s="402" t="n">
        <v>52.67</v>
      </c>
      <c r="L4862" s="401" t="s">
        <v>6405</v>
      </c>
    </row>
    <row r="4863" customFormat="false" ht="13.5" hidden="false" customHeight="false" outlineLevel="0" collapsed="false">
      <c r="A4863" s="401" t="s">
        <v>9883</v>
      </c>
      <c r="B4863" s="401" t="s">
        <v>9884</v>
      </c>
      <c r="C4863" s="401" t="s">
        <v>9222</v>
      </c>
      <c r="D4863" s="401" t="s">
        <v>10147</v>
      </c>
      <c r="E4863" s="402"/>
      <c r="F4863" s="401"/>
      <c r="G4863" s="401" t="n">
        <v>104022</v>
      </c>
      <c r="H4863" s="401" t="s">
        <v>11375</v>
      </c>
      <c r="I4863" s="401" t="s">
        <v>45</v>
      </c>
      <c r="J4863" s="401" t="s">
        <v>6476</v>
      </c>
      <c r="K4863" s="402" t="n">
        <v>60.23</v>
      </c>
      <c r="L4863" s="401" t="s">
        <v>6405</v>
      </c>
    </row>
    <row r="4864" customFormat="false" ht="13.5" hidden="false" customHeight="false" outlineLevel="0" collapsed="false">
      <c r="A4864" s="401" t="s">
        <v>9883</v>
      </c>
      <c r="B4864" s="401" t="s">
        <v>9884</v>
      </c>
      <c r="C4864" s="401" t="s">
        <v>9222</v>
      </c>
      <c r="D4864" s="401" t="s">
        <v>10147</v>
      </c>
      <c r="E4864" s="402"/>
      <c r="F4864" s="401"/>
      <c r="G4864" s="401" t="n">
        <v>104023</v>
      </c>
      <c r="H4864" s="401" t="s">
        <v>11376</v>
      </c>
      <c r="I4864" s="401" t="s">
        <v>45</v>
      </c>
      <c r="J4864" s="401" t="s">
        <v>6476</v>
      </c>
      <c r="K4864" s="402" t="n">
        <v>38.98</v>
      </c>
      <c r="L4864" s="401" t="s">
        <v>6405</v>
      </c>
    </row>
    <row r="4865" customFormat="false" ht="13.5" hidden="false" customHeight="false" outlineLevel="0" collapsed="false">
      <c r="A4865" s="401" t="s">
        <v>9883</v>
      </c>
      <c r="B4865" s="401" t="s">
        <v>9884</v>
      </c>
      <c r="C4865" s="401" t="s">
        <v>9222</v>
      </c>
      <c r="D4865" s="401" t="s">
        <v>10147</v>
      </c>
      <c r="E4865" s="402"/>
      <c r="F4865" s="401"/>
      <c r="G4865" s="401" t="n">
        <v>104024</v>
      </c>
      <c r="H4865" s="401" t="s">
        <v>11377</v>
      </c>
      <c r="I4865" s="401" t="s">
        <v>45</v>
      </c>
      <c r="J4865" s="401" t="s">
        <v>6476</v>
      </c>
      <c r="K4865" s="402" t="n">
        <v>38.98</v>
      </c>
      <c r="L4865" s="401" t="s">
        <v>6405</v>
      </c>
    </row>
    <row r="4866" customFormat="false" ht="13.5" hidden="false" customHeight="false" outlineLevel="0" collapsed="false">
      <c r="A4866" s="401" t="s">
        <v>9883</v>
      </c>
      <c r="B4866" s="401" t="s">
        <v>9884</v>
      </c>
      <c r="C4866" s="401" t="s">
        <v>9222</v>
      </c>
      <c r="D4866" s="401" t="s">
        <v>10147</v>
      </c>
      <c r="E4866" s="402"/>
      <c r="F4866" s="401"/>
      <c r="G4866" s="401" t="n">
        <v>104025</v>
      </c>
      <c r="H4866" s="401" t="s">
        <v>11378</v>
      </c>
      <c r="I4866" s="401" t="s">
        <v>45</v>
      </c>
      <c r="J4866" s="401" t="s">
        <v>6476</v>
      </c>
      <c r="K4866" s="402" t="n">
        <v>24.9</v>
      </c>
      <c r="L4866" s="401" t="s">
        <v>6405</v>
      </c>
    </row>
    <row r="4867" customFormat="false" ht="13.5" hidden="false" customHeight="false" outlineLevel="0" collapsed="false">
      <c r="A4867" s="401" t="s">
        <v>9883</v>
      </c>
      <c r="B4867" s="401" t="s">
        <v>9884</v>
      </c>
      <c r="C4867" s="401" t="s">
        <v>9222</v>
      </c>
      <c r="D4867" s="401" t="s">
        <v>10147</v>
      </c>
      <c r="E4867" s="402"/>
      <c r="F4867" s="401"/>
      <c r="G4867" s="401" t="n">
        <v>104026</v>
      </c>
      <c r="H4867" s="401" t="s">
        <v>11379</v>
      </c>
      <c r="I4867" s="401" t="s">
        <v>45</v>
      </c>
      <c r="J4867" s="401" t="s">
        <v>6476</v>
      </c>
      <c r="K4867" s="402" t="n">
        <v>38.77</v>
      </c>
      <c r="L4867" s="401" t="s">
        <v>6405</v>
      </c>
    </row>
    <row r="4868" customFormat="false" ht="13.5" hidden="false" customHeight="false" outlineLevel="0" collapsed="false">
      <c r="A4868" s="401" t="s">
        <v>9883</v>
      </c>
      <c r="B4868" s="401" t="s">
        <v>9884</v>
      </c>
      <c r="C4868" s="401" t="s">
        <v>9222</v>
      </c>
      <c r="D4868" s="401" t="s">
        <v>10147</v>
      </c>
      <c r="E4868" s="402"/>
      <c r="F4868" s="401"/>
      <c r="G4868" s="401" t="n">
        <v>104027</v>
      </c>
      <c r="H4868" s="401" t="s">
        <v>11380</v>
      </c>
      <c r="I4868" s="401" t="s">
        <v>45</v>
      </c>
      <c r="J4868" s="401" t="s">
        <v>6476</v>
      </c>
      <c r="K4868" s="402" t="n">
        <v>55.89</v>
      </c>
      <c r="L4868" s="401" t="s">
        <v>6405</v>
      </c>
    </row>
    <row r="4869" customFormat="false" ht="13.5" hidden="false" customHeight="false" outlineLevel="0" collapsed="false">
      <c r="A4869" s="401" t="s">
        <v>9883</v>
      </c>
      <c r="B4869" s="401" t="s">
        <v>9884</v>
      </c>
      <c r="C4869" s="401" t="s">
        <v>9222</v>
      </c>
      <c r="D4869" s="401" t="s">
        <v>10147</v>
      </c>
      <c r="E4869" s="402"/>
      <c r="F4869" s="401"/>
      <c r="G4869" s="401" t="n">
        <v>104028</v>
      </c>
      <c r="H4869" s="401" t="s">
        <v>11381</v>
      </c>
      <c r="I4869" s="401" t="s">
        <v>45</v>
      </c>
      <c r="J4869" s="401" t="s">
        <v>6476</v>
      </c>
      <c r="K4869" s="402" t="n">
        <v>145.89</v>
      </c>
      <c r="L4869" s="401" t="s">
        <v>6405</v>
      </c>
    </row>
    <row r="4870" customFormat="false" ht="13.5" hidden="false" customHeight="false" outlineLevel="0" collapsed="false">
      <c r="A4870" s="401" t="s">
        <v>9883</v>
      </c>
      <c r="B4870" s="401" t="s">
        <v>9884</v>
      </c>
      <c r="C4870" s="401" t="s">
        <v>9222</v>
      </c>
      <c r="D4870" s="401" t="s">
        <v>10147</v>
      </c>
      <c r="E4870" s="402"/>
      <c r="F4870" s="401"/>
      <c r="G4870" s="401" t="n">
        <v>104029</v>
      </c>
      <c r="H4870" s="401" t="s">
        <v>11382</v>
      </c>
      <c r="I4870" s="401" t="s">
        <v>45</v>
      </c>
      <c r="J4870" s="401" t="s">
        <v>6476</v>
      </c>
      <c r="K4870" s="402" t="n">
        <v>173.42</v>
      </c>
      <c r="L4870" s="401" t="s">
        <v>6405</v>
      </c>
    </row>
    <row r="4871" customFormat="false" ht="13.5" hidden="false" customHeight="false" outlineLevel="0" collapsed="false">
      <c r="A4871" s="401" t="s">
        <v>9883</v>
      </c>
      <c r="B4871" s="401" t="s">
        <v>9884</v>
      </c>
      <c r="C4871" s="401" t="s">
        <v>9222</v>
      </c>
      <c r="D4871" s="401" t="s">
        <v>10147</v>
      </c>
      <c r="E4871" s="402"/>
      <c r="F4871" s="401"/>
      <c r="G4871" s="401" t="n">
        <v>104030</v>
      </c>
      <c r="H4871" s="401" t="s">
        <v>11383</v>
      </c>
      <c r="I4871" s="401" t="s">
        <v>45</v>
      </c>
      <c r="J4871" s="401" t="s">
        <v>6476</v>
      </c>
      <c r="K4871" s="402" t="n">
        <v>57.84</v>
      </c>
      <c r="L4871" s="401" t="s">
        <v>6405</v>
      </c>
    </row>
    <row r="4872" customFormat="false" ht="13.5" hidden="false" customHeight="false" outlineLevel="0" collapsed="false">
      <c r="A4872" s="401" t="s">
        <v>9883</v>
      </c>
      <c r="B4872" s="401" t="s">
        <v>9884</v>
      </c>
      <c r="C4872" s="401" t="s">
        <v>9222</v>
      </c>
      <c r="D4872" s="401" t="s">
        <v>10147</v>
      </c>
      <c r="E4872" s="402"/>
      <c r="F4872" s="401"/>
      <c r="G4872" s="401" t="n">
        <v>104163</v>
      </c>
      <c r="H4872" s="401" t="s">
        <v>11384</v>
      </c>
      <c r="I4872" s="401" t="s">
        <v>45</v>
      </c>
      <c r="J4872" s="401" t="s">
        <v>6476</v>
      </c>
      <c r="K4872" s="402" t="n">
        <v>39.72</v>
      </c>
      <c r="L4872" s="401" t="s">
        <v>6405</v>
      </c>
    </row>
    <row r="4873" customFormat="false" ht="13.5" hidden="false" customHeight="false" outlineLevel="0" collapsed="false">
      <c r="A4873" s="401" t="s">
        <v>9883</v>
      </c>
      <c r="B4873" s="401" t="s">
        <v>9884</v>
      </c>
      <c r="C4873" s="401" t="s">
        <v>9222</v>
      </c>
      <c r="D4873" s="401" t="s">
        <v>10147</v>
      </c>
      <c r="E4873" s="402"/>
      <c r="F4873" s="401"/>
      <c r="G4873" s="401" t="n">
        <v>104164</v>
      </c>
      <c r="H4873" s="401" t="s">
        <v>11385</v>
      </c>
      <c r="I4873" s="401" t="s">
        <v>45</v>
      </c>
      <c r="J4873" s="401" t="s">
        <v>6476</v>
      </c>
      <c r="K4873" s="402" t="n">
        <v>57.21</v>
      </c>
      <c r="L4873" s="401" t="s">
        <v>6405</v>
      </c>
    </row>
    <row r="4874" customFormat="false" ht="13.5" hidden="false" customHeight="false" outlineLevel="0" collapsed="false">
      <c r="A4874" s="401" t="s">
        <v>9883</v>
      </c>
      <c r="B4874" s="401" t="s">
        <v>9884</v>
      </c>
      <c r="C4874" s="401" t="s">
        <v>9222</v>
      </c>
      <c r="D4874" s="401" t="s">
        <v>10147</v>
      </c>
      <c r="E4874" s="402"/>
      <c r="F4874" s="401"/>
      <c r="G4874" s="401" t="n">
        <v>104165</v>
      </c>
      <c r="H4874" s="401" t="s">
        <v>11386</v>
      </c>
      <c r="I4874" s="401" t="s">
        <v>45</v>
      </c>
      <c r="J4874" s="401" t="s">
        <v>6476</v>
      </c>
      <c r="K4874" s="402" t="n">
        <v>83.86</v>
      </c>
      <c r="L4874" s="401" t="s">
        <v>6405</v>
      </c>
    </row>
    <row r="4875" customFormat="false" ht="13.5" hidden="false" customHeight="false" outlineLevel="0" collapsed="false">
      <c r="A4875" s="401" t="s">
        <v>9883</v>
      </c>
      <c r="B4875" s="401" t="s">
        <v>9884</v>
      </c>
      <c r="C4875" s="401" t="s">
        <v>9222</v>
      </c>
      <c r="D4875" s="401" t="s">
        <v>10147</v>
      </c>
      <c r="E4875" s="402"/>
      <c r="F4875" s="401"/>
      <c r="G4875" s="401" t="n">
        <v>104167</v>
      </c>
      <c r="H4875" s="401" t="s">
        <v>11387</v>
      </c>
      <c r="I4875" s="401" t="s">
        <v>45</v>
      </c>
      <c r="J4875" s="401" t="s">
        <v>6476</v>
      </c>
      <c r="K4875" s="402" t="n">
        <v>160.02</v>
      </c>
      <c r="L4875" s="401" t="s">
        <v>6405</v>
      </c>
    </row>
    <row r="4876" customFormat="false" ht="13.5" hidden="false" customHeight="false" outlineLevel="0" collapsed="false">
      <c r="A4876" s="401" t="s">
        <v>9883</v>
      </c>
      <c r="B4876" s="401" t="s">
        <v>9884</v>
      </c>
      <c r="C4876" s="401" t="s">
        <v>9222</v>
      </c>
      <c r="D4876" s="401" t="s">
        <v>10147</v>
      </c>
      <c r="E4876" s="402"/>
      <c r="F4876" s="401"/>
      <c r="G4876" s="401" t="n">
        <v>104168</v>
      </c>
      <c r="H4876" s="401" t="s">
        <v>11388</v>
      </c>
      <c r="I4876" s="401" t="s">
        <v>45</v>
      </c>
      <c r="J4876" s="401" t="s">
        <v>6476</v>
      </c>
      <c r="K4876" s="402" t="n">
        <v>133.63</v>
      </c>
      <c r="L4876" s="401" t="s">
        <v>6405</v>
      </c>
    </row>
    <row r="4877" customFormat="false" ht="13.5" hidden="false" customHeight="false" outlineLevel="0" collapsed="false">
      <c r="A4877" s="401" t="s">
        <v>9883</v>
      </c>
      <c r="B4877" s="401" t="s">
        <v>9884</v>
      </c>
      <c r="C4877" s="401" t="s">
        <v>9222</v>
      </c>
      <c r="D4877" s="401" t="s">
        <v>10147</v>
      </c>
      <c r="E4877" s="402"/>
      <c r="F4877" s="401"/>
      <c r="G4877" s="401" t="n">
        <v>104169</v>
      </c>
      <c r="H4877" s="401" t="s">
        <v>11389</v>
      </c>
      <c r="I4877" s="401" t="s">
        <v>45</v>
      </c>
      <c r="J4877" s="401" t="s">
        <v>6476</v>
      </c>
      <c r="K4877" s="402" t="n">
        <v>210.35</v>
      </c>
      <c r="L4877" s="401" t="s">
        <v>6405</v>
      </c>
    </row>
    <row r="4878" customFormat="false" ht="13.5" hidden="false" customHeight="false" outlineLevel="0" collapsed="false">
      <c r="A4878" s="401" t="s">
        <v>9883</v>
      </c>
      <c r="B4878" s="401" t="s">
        <v>9884</v>
      </c>
      <c r="C4878" s="401" t="s">
        <v>9222</v>
      </c>
      <c r="D4878" s="401" t="s">
        <v>10147</v>
      </c>
      <c r="E4878" s="402"/>
      <c r="F4878" s="401"/>
      <c r="G4878" s="401" t="n">
        <v>104170</v>
      </c>
      <c r="H4878" s="401" t="s">
        <v>11390</v>
      </c>
      <c r="I4878" s="401" t="s">
        <v>45</v>
      </c>
      <c r="J4878" s="401" t="s">
        <v>6476</v>
      </c>
      <c r="K4878" s="402" t="n">
        <v>78.19</v>
      </c>
      <c r="L4878" s="401" t="s">
        <v>6405</v>
      </c>
    </row>
    <row r="4879" customFormat="false" ht="13.5" hidden="false" customHeight="false" outlineLevel="0" collapsed="false">
      <c r="A4879" s="401" t="s">
        <v>9883</v>
      </c>
      <c r="B4879" s="401" t="s">
        <v>9884</v>
      </c>
      <c r="C4879" s="401" t="s">
        <v>9222</v>
      </c>
      <c r="D4879" s="401" t="s">
        <v>10147</v>
      </c>
      <c r="E4879" s="402"/>
      <c r="F4879" s="401"/>
      <c r="G4879" s="401" t="n">
        <v>104171</v>
      </c>
      <c r="H4879" s="401" t="s">
        <v>11391</v>
      </c>
      <c r="I4879" s="401" t="s">
        <v>45</v>
      </c>
      <c r="J4879" s="401" t="s">
        <v>6476</v>
      </c>
      <c r="K4879" s="402" t="n">
        <v>113.52</v>
      </c>
      <c r="L4879" s="401" t="s">
        <v>6405</v>
      </c>
    </row>
    <row r="4880" customFormat="false" ht="13.5" hidden="false" customHeight="false" outlineLevel="0" collapsed="false">
      <c r="A4880" s="401" t="s">
        <v>9883</v>
      </c>
      <c r="B4880" s="401" t="s">
        <v>9884</v>
      </c>
      <c r="C4880" s="401" t="s">
        <v>9222</v>
      </c>
      <c r="D4880" s="401" t="s">
        <v>10147</v>
      </c>
      <c r="E4880" s="402"/>
      <c r="F4880" s="401"/>
      <c r="G4880" s="401" t="n">
        <v>104172</v>
      </c>
      <c r="H4880" s="401" t="s">
        <v>11392</v>
      </c>
      <c r="I4880" s="401" t="s">
        <v>45</v>
      </c>
      <c r="J4880" s="401" t="s">
        <v>6476</v>
      </c>
      <c r="K4880" s="402" t="n">
        <v>320.25</v>
      </c>
      <c r="L4880" s="401" t="s">
        <v>6405</v>
      </c>
    </row>
    <row r="4881" customFormat="false" ht="13.5" hidden="false" customHeight="false" outlineLevel="0" collapsed="false">
      <c r="A4881" s="401" t="s">
        <v>9883</v>
      </c>
      <c r="B4881" s="401" t="s">
        <v>9884</v>
      </c>
      <c r="C4881" s="401" t="s">
        <v>9222</v>
      </c>
      <c r="D4881" s="401" t="s">
        <v>10147</v>
      </c>
      <c r="E4881" s="402"/>
      <c r="F4881" s="401"/>
      <c r="G4881" s="401" t="n">
        <v>104173</v>
      </c>
      <c r="H4881" s="401" t="s">
        <v>11393</v>
      </c>
      <c r="I4881" s="401" t="s">
        <v>45</v>
      </c>
      <c r="J4881" s="401" t="s">
        <v>6476</v>
      </c>
      <c r="K4881" s="402" t="n">
        <v>84.62</v>
      </c>
      <c r="L4881" s="401" t="s">
        <v>6405</v>
      </c>
    </row>
    <row r="4882" customFormat="false" ht="13.5" hidden="false" customHeight="false" outlineLevel="0" collapsed="false">
      <c r="A4882" s="401" t="s">
        <v>9883</v>
      </c>
      <c r="B4882" s="401" t="s">
        <v>9884</v>
      </c>
      <c r="C4882" s="401" t="s">
        <v>9222</v>
      </c>
      <c r="D4882" s="401" t="s">
        <v>10147</v>
      </c>
      <c r="E4882" s="402"/>
      <c r="F4882" s="401"/>
      <c r="G4882" s="401" t="n">
        <v>104174</v>
      </c>
      <c r="H4882" s="401" t="s">
        <v>11394</v>
      </c>
      <c r="I4882" s="401" t="s">
        <v>45</v>
      </c>
      <c r="J4882" s="401" t="s">
        <v>6476</v>
      </c>
      <c r="K4882" s="402" t="n">
        <v>227.27</v>
      </c>
      <c r="L4882" s="401" t="s">
        <v>6405</v>
      </c>
    </row>
    <row r="4883" customFormat="false" ht="13.5" hidden="false" customHeight="false" outlineLevel="0" collapsed="false">
      <c r="A4883" s="401" t="s">
        <v>9883</v>
      </c>
      <c r="B4883" s="401" t="s">
        <v>9884</v>
      </c>
      <c r="C4883" s="401" t="s">
        <v>9222</v>
      </c>
      <c r="D4883" s="401" t="s">
        <v>10147</v>
      </c>
      <c r="E4883" s="402"/>
      <c r="F4883" s="401"/>
      <c r="G4883" s="401" t="n">
        <v>104175</v>
      </c>
      <c r="H4883" s="401" t="s">
        <v>11395</v>
      </c>
      <c r="I4883" s="401" t="s">
        <v>45</v>
      </c>
      <c r="J4883" s="401" t="s">
        <v>6476</v>
      </c>
      <c r="K4883" s="402" t="n">
        <v>147.02</v>
      </c>
      <c r="L4883" s="401" t="s">
        <v>6405</v>
      </c>
    </row>
    <row r="4884" customFormat="false" ht="13.5" hidden="false" customHeight="false" outlineLevel="0" collapsed="false">
      <c r="A4884" s="401" t="s">
        <v>9883</v>
      </c>
      <c r="B4884" s="401" t="s">
        <v>9884</v>
      </c>
      <c r="C4884" s="401" t="s">
        <v>9222</v>
      </c>
      <c r="D4884" s="401" t="s">
        <v>10147</v>
      </c>
      <c r="E4884" s="402"/>
      <c r="F4884" s="401"/>
      <c r="G4884" s="401" t="n">
        <v>104176</v>
      </c>
      <c r="H4884" s="401" t="s">
        <v>11396</v>
      </c>
      <c r="I4884" s="401" t="s">
        <v>45</v>
      </c>
      <c r="J4884" s="401" t="s">
        <v>6476</v>
      </c>
      <c r="K4884" s="402" t="n">
        <v>261.06</v>
      </c>
      <c r="L4884" s="401" t="s">
        <v>6405</v>
      </c>
    </row>
    <row r="4885" customFormat="false" ht="13.5" hidden="false" customHeight="false" outlineLevel="0" collapsed="false">
      <c r="A4885" s="401" t="s">
        <v>9883</v>
      </c>
      <c r="B4885" s="401" t="s">
        <v>9884</v>
      </c>
      <c r="C4885" s="401" t="s">
        <v>9222</v>
      </c>
      <c r="D4885" s="401" t="s">
        <v>10147</v>
      </c>
      <c r="E4885" s="402"/>
      <c r="F4885" s="401"/>
      <c r="G4885" s="401" t="n">
        <v>104177</v>
      </c>
      <c r="H4885" s="401" t="s">
        <v>11397</v>
      </c>
      <c r="I4885" s="401" t="s">
        <v>45</v>
      </c>
      <c r="J4885" s="401" t="s">
        <v>6476</v>
      </c>
      <c r="K4885" s="402" t="n">
        <v>205.09</v>
      </c>
      <c r="L4885" s="401" t="s">
        <v>6405</v>
      </c>
    </row>
    <row r="4886" customFormat="false" ht="13.5" hidden="false" customHeight="false" outlineLevel="0" collapsed="false">
      <c r="A4886" s="401" t="s">
        <v>9883</v>
      </c>
      <c r="B4886" s="401" t="s">
        <v>9884</v>
      </c>
      <c r="C4886" s="401" t="s">
        <v>9222</v>
      </c>
      <c r="D4886" s="401" t="s">
        <v>10147</v>
      </c>
      <c r="E4886" s="402"/>
      <c r="F4886" s="401"/>
      <c r="G4886" s="401" t="n">
        <v>104178</v>
      </c>
      <c r="H4886" s="401" t="s">
        <v>11398</v>
      </c>
      <c r="I4886" s="401" t="s">
        <v>45</v>
      </c>
      <c r="J4886" s="401" t="s">
        <v>6476</v>
      </c>
      <c r="K4886" s="402" t="n">
        <v>25.87</v>
      </c>
      <c r="L4886" s="401" t="s">
        <v>6405</v>
      </c>
    </row>
    <row r="4887" customFormat="false" ht="13.5" hidden="false" customHeight="false" outlineLevel="0" collapsed="false">
      <c r="A4887" s="401" t="s">
        <v>9883</v>
      </c>
      <c r="B4887" s="401" t="s">
        <v>9884</v>
      </c>
      <c r="C4887" s="401" t="s">
        <v>9222</v>
      </c>
      <c r="D4887" s="401" t="s">
        <v>10147</v>
      </c>
      <c r="E4887" s="402"/>
      <c r="F4887" s="401"/>
      <c r="G4887" s="401" t="n">
        <v>104179</v>
      </c>
      <c r="H4887" s="401" t="s">
        <v>11399</v>
      </c>
      <c r="I4887" s="401" t="s">
        <v>45</v>
      </c>
      <c r="J4887" s="401" t="s">
        <v>6476</v>
      </c>
      <c r="K4887" s="402" t="n">
        <v>93.26</v>
      </c>
      <c r="L4887" s="401" t="s">
        <v>6405</v>
      </c>
    </row>
    <row r="4888" customFormat="false" ht="13.5" hidden="false" customHeight="false" outlineLevel="0" collapsed="false">
      <c r="A4888" s="401" t="s">
        <v>9883</v>
      </c>
      <c r="B4888" s="401" t="s">
        <v>9884</v>
      </c>
      <c r="C4888" s="401" t="s">
        <v>11400</v>
      </c>
      <c r="D4888" s="401" t="s">
        <v>11401</v>
      </c>
      <c r="E4888" s="402"/>
      <c r="F4888" s="401"/>
      <c r="G4888" s="401" t="n">
        <v>97895</v>
      </c>
      <c r="H4888" s="401" t="s">
        <v>11402</v>
      </c>
      <c r="I4888" s="401" t="s">
        <v>45</v>
      </c>
      <c r="J4888" s="401" t="s">
        <v>6404</v>
      </c>
      <c r="K4888" s="402" t="n">
        <v>171.78</v>
      </c>
      <c r="L4888" s="401" t="s">
        <v>6405</v>
      </c>
    </row>
    <row r="4889" customFormat="false" ht="13.5" hidden="false" customHeight="false" outlineLevel="0" collapsed="false">
      <c r="A4889" s="401" t="s">
        <v>9883</v>
      </c>
      <c r="B4889" s="401" t="s">
        <v>9884</v>
      </c>
      <c r="C4889" s="401" t="s">
        <v>11400</v>
      </c>
      <c r="D4889" s="401" t="s">
        <v>11401</v>
      </c>
      <c r="E4889" s="402"/>
      <c r="F4889" s="401"/>
      <c r="G4889" s="401" t="n">
        <v>97896</v>
      </c>
      <c r="H4889" s="401" t="s">
        <v>11403</v>
      </c>
      <c r="I4889" s="401" t="s">
        <v>45</v>
      </c>
      <c r="J4889" s="401" t="s">
        <v>6404</v>
      </c>
      <c r="K4889" s="402" t="n">
        <v>317.51</v>
      </c>
      <c r="L4889" s="401" t="s">
        <v>6405</v>
      </c>
    </row>
    <row r="4890" customFormat="false" ht="13.5" hidden="false" customHeight="false" outlineLevel="0" collapsed="false">
      <c r="A4890" s="401" t="s">
        <v>9883</v>
      </c>
      <c r="B4890" s="401" t="s">
        <v>9884</v>
      </c>
      <c r="C4890" s="401" t="s">
        <v>11400</v>
      </c>
      <c r="D4890" s="401" t="s">
        <v>11401</v>
      </c>
      <c r="E4890" s="402"/>
      <c r="F4890" s="401"/>
      <c r="G4890" s="401" t="n">
        <v>97897</v>
      </c>
      <c r="H4890" s="401" t="s">
        <v>11404</v>
      </c>
      <c r="I4890" s="401" t="s">
        <v>45</v>
      </c>
      <c r="J4890" s="401" t="s">
        <v>6404</v>
      </c>
      <c r="K4890" s="402" t="n">
        <v>412.74</v>
      </c>
      <c r="L4890" s="401" t="s">
        <v>6405</v>
      </c>
    </row>
    <row r="4891" customFormat="false" ht="13.5" hidden="false" customHeight="false" outlineLevel="0" collapsed="false">
      <c r="A4891" s="401" t="s">
        <v>9883</v>
      </c>
      <c r="B4891" s="401" t="s">
        <v>9884</v>
      </c>
      <c r="C4891" s="401" t="s">
        <v>11400</v>
      </c>
      <c r="D4891" s="401" t="s">
        <v>11401</v>
      </c>
      <c r="E4891" s="402"/>
      <c r="F4891" s="401"/>
      <c r="G4891" s="401" t="n">
        <v>97898</v>
      </c>
      <c r="H4891" s="401" t="s">
        <v>11405</v>
      </c>
      <c r="I4891" s="401" t="s">
        <v>45</v>
      </c>
      <c r="J4891" s="401" t="s">
        <v>6404</v>
      </c>
      <c r="K4891" s="402" t="n">
        <v>806.42</v>
      </c>
      <c r="L4891" s="401" t="s">
        <v>6405</v>
      </c>
    </row>
    <row r="4892" customFormat="false" ht="13.5" hidden="false" customHeight="false" outlineLevel="0" collapsed="false">
      <c r="A4892" s="401" t="s">
        <v>9883</v>
      </c>
      <c r="B4892" s="401" t="s">
        <v>9884</v>
      </c>
      <c r="C4892" s="401" t="s">
        <v>11400</v>
      </c>
      <c r="D4892" s="401" t="s">
        <v>11401</v>
      </c>
      <c r="E4892" s="402"/>
      <c r="F4892" s="401"/>
      <c r="G4892" s="401" t="n">
        <v>97900</v>
      </c>
      <c r="H4892" s="401" t="s">
        <v>11406</v>
      </c>
      <c r="I4892" s="401" t="s">
        <v>45</v>
      </c>
      <c r="J4892" s="401" t="s">
        <v>6404</v>
      </c>
      <c r="K4892" s="402" t="n">
        <v>187.44</v>
      </c>
      <c r="L4892" s="401" t="s">
        <v>6405</v>
      </c>
    </row>
    <row r="4893" customFormat="false" ht="13.5" hidden="false" customHeight="false" outlineLevel="0" collapsed="false">
      <c r="A4893" s="401" t="s">
        <v>9883</v>
      </c>
      <c r="B4893" s="401" t="s">
        <v>9884</v>
      </c>
      <c r="C4893" s="401" t="s">
        <v>11400</v>
      </c>
      <c r="D4893" s="401" t="s">
        <v>11401</v>
      </c>
      <c r="E4893" s="402"/>
      <c r="F4893" s="401"/>
      <c r="G4893" s="401" t="n">
        <v>97901</v>
      </c>
      <c r="H4893" s="401" t="s">
        <v>11407</v>
      </c>
      <c r="I4893" s="401" t="s">
        <v>45</v>
      </c>
      <c r="J4893" s="401" t="s">
        <v>6404</v>
      </c>
      <c r="K4893" s="402" t="n">
        <v>293.88</v>
      </c>
      <c r="L4893" s="401" t="s">
        <v>6405</v>
      </c>
    </row>
    <row r="4894" customFormat="false" ht="13.5" hidden="false" customHeight="false" outlineLevel="0" collapsed="false">
      <c r="A4894" s="401" t="s">
        <v>9883</v>
      </c>
      <c r="B4894" s="401" t="s">
        <v>9884</v>
      </c>
      <c r="C4894" s="401" t="s">
        <v>11400</v>
      </c>
      <c r="D4894" s="401" t="s">
        <v>11401</v>
      </c>
      <c r="E4894" s="402"/>
      <c r="F4894" s="401"/>
      <c r="G4894" s="401" t="n">
        <v>97902</v>
      </c>
      <c r="H4894" s="401" t="s">
        <v>94</v>
      </c>
      <c r="I4894" s="401" t="s">
        <v>45</v>
      </c>
      <c r="J4894" s="401" t="s">
        <v>6404</v>
      </c>
      <c r="K4894" s="402" t="n">
        <v>571.42</v>
      </c>
      <c r="L4894" s="401" t="s">
        <v>6405</v>
      </c>
    </row>
    <row r="4895" customFormat="false" ht="13.5" hidden="false" customHeight="false" outlineLevel="0" collapsed="false">
      <c r="A4895" s="401" t="s">
        <v>9883</v>
      </c>
      <c r="B4895" s="401" t="s">
        <v>9884</v>
      </c>
      <c r="C4895" s="401" t="s">
        <v>11400</v>
      </c>
      <c r="D4895" s="401" t="s">
        <v>11401</v>
      </c>
      <c r="E4895" s="402"/>
      <c r="F4895" s="401"/>
      <c r="G4895" s="401" t="n">
        <v>97903</v>
      </c>
      <c r="H4895" s="401" t="s">
        <v>11408</v>
      </c>
      <c r="I4895" s="401" t="s">
        <v>45</v>
      </c>
      <c r="J4895" s="401" t="s">
        <v>6404</v>
      </c>
      <c r="K4895" s="402" t="n">
        <v>795.4</v>
      </c>
      <c r="L4895" s="401" t="s">
        <v>6405</v>
      </c>
    </row>
    <row r="4896" customFormat="false" ht="13.5" hidden="false" customHeight="false" outlineLevel="0" collapsed="false">
      <c r="A4896" s="401" t="s">
        <v>9883</v>
      </c>
      <c r="B4896" s="401" t="s">
        <v>9884</v>
      </c>
      <c r="C4896" s="401" t="s">
        <v>11400</v>
      </c>
      <c r="D4896" s="401" t="s">
        <v>11401</v>
      </c>
      <c r="E4896" s="402"/>
      <c r="F4896" s="401"/>
      <c r="G4896" s="401" t="n">
        <v>97904</v>
      </c>
      <c r="H4896" s="401" t="s">
        <v>11409</v>
      </c>
      <c r="I4896" s="401" t="s">
        <v>45</v>
      </c>
      <c r="J4896" s="401" t="s">
        <v>6404</v>
      </c>
      <c r="K4896" s="402" t="n">
        <v>945.56</v>
      </c>
      <c r="L4896" s="401" t="s">
        <v>6405</v>
      </c>
    </row>
    <row r="4897" customFormat="false" ht="13.5" hidden="false" customHeight="false" outlineLevel="0" collapsed="false">
      <c r="A4897" s="401" t="s">
        <v>9883</v>
      </c>
      <c r="B4897" s="401" t="s">
        <v>9884</v>
      </c>
      <c r="C4897" s="401" t="s">
        <v>11400</v>
      </c>
      <c r="D4897" s="401" t="s">
        <v>11401</v>
      </c>
      <c r="E4897" s="402"/>
      <c r="F4897" s="401"/>
      <c r="G4897" s="401" t="n">
        <v>97905</v>
      </c>
      <c r="H4897" s="401" t="s">
        <v>11410</v>
      </c>
      <c r="I4897" s="401" t="s">
        <v>45</v>
      </c>
      <c r="J4897" s="401" t="s">
        <v>6404</v>
      </c>
      <c r="K4897" s="402" t="n">
        <v>236.36</v>
      </c>
      <c r="L4897" s="401" t="s">
        <v>6405</v>
      </c>
    </row>
    <row r="4898" customFormat="false" ht="13.5" hidden="false" customHeight="false" outlineLevel="0" collapsed="false">
      <c r="A4898" s="401" t="s">
        <v>9883</v>
      </c>
      <c r="B4898" s="401" t="s">
        <v>9884</v>
      </c>
      <c r="C4898" s="401" t="s">
        <v>11400</v>
      </c>
      <c r="D4898" s="401" t="s">
        <v>11401</v>
      </c>
      <c r="E4898" s="402"/>
      <c r="F4898" s="401"/>
      <c r="G4898" s="401" t="n">
        <v>97906</v>
      </c>
      <c r="H4898" s="401" t="s">
        <v>11411</v>
      </c>
      <c r="I4898" s="401" t="s">
        <v>45</v>
      </c>
      <c r="J4898" s="401" t="s">
        <v>6404</v>
      </c>
      <c r="K4898" s="402" t="n">
        <v>438.92</v>
      </c>
      <c r="L4898" s="401" t="s">
        <v>6405</v>
      </c>
    </row>
    <row r="4899" customFormat="false" ht="13.5" hidden="false" customHeight="false" outlineLevel="0" collapsed="false">
      <c r="A4899" s="401" t="s">
        <v>9883</v>
      </c>
      <c r="B4899" s="401" t="s">
        <v>9884</v>
      </c>
      <c r="C4899" s="401" t="s">
        <v>11400</v>
      </c>
      <c r="D4899" s="401" t="s">
        <v>11401</v>
      </c>
      <c r="E4899" s="402"/>
      <c r="F4899" s="401"/>
      <c r="G4899" s="401" t="n">
        <v>97907</v>
      </c>
      <c r="H4899" s="401" t="s">
        <v>11412</v>
      </c>
      <c r="I4899" s="401" t="s">
        <v>45</v>
      </c>
      <c r="J4899" s="401" t="s">
        <v>6404</v>
      </c>
      <c r="K4899" s="402" t="n">
        <v>626.32</v>
      </c>
      <c r="L4899" s="401" t="s">
        <v>6405</v>
      </c>
    </row>
    <row r="4900" customFormat="false" ht="13.5" hidden="false" customHeight="false" outlineLevel="0" collapsed="false">
      <c r="A4900" s="401" t="s">
        <v>9883</v>
      </c>
      <c r="B4900" s="401" t="s">
        <v>9884</v>
      </c>
      <c r="C4900" s="401" t="s">
        <v>11400</v>
      </c>
      <c r="D4900" s="401" t="s">
        <v>11401</v>
      </c>
      <c r="E4900" s="402"/>
      <c r="F4900" s="401"/>
      <c r="G4900" s="401" t="n">
        <v>97908</v>
      </c>
      <c r="H4900" s="401" t="s">
        <v>11413</v>
      </c>
      <c r="I4900" s="401" t="s">
        <v>45</v>
      </c>
      <c r="J4900" s="401" t="s">
        <v>6404</v>
      </c>
      <c r="K4900" s="402" t="n">
        <v>745.49</v>
      </c>
      <c r="L4900" s="401" t="s">
        <v>6405</v>
      </c>
    </row>
    <row r="4901" customFormat="false" ht="13.5" hidden="false" customHeight="false" outlineLevel="0" collapsed="false">
      <c r="A4901" s="401" t="s">
        <v>9883</v>
      </c>
      <c r="B4901" s="401" t="s">
        <v>9884</v>
      </c>
      <c r="C4901" s="401" t="s">
        <v>11400</v>
      </c>
      <c r="D4901" s="401" t="s">
        <v>11401</v>
      </c>
      <c r="E4901" s="402"/>
      <c r="F4901" s="401"/>
      <c r="G4901" s="401" t="n">
        <v>98102</v>
      </c>
      <c r="H4901" s="401" t="s">
        <v>11414</v>
      </c>
      <c r="I4901" s="401" t="s">
        <v>45</v>
      </c>
      <c r="J4901" s="401" t="s">
        <v>6404</v>
      </c>
      <c r="K4901" s="402" t="n">
        <v>163.38</v>
      </c>
      <c r="L4901" s="401" t="s">
        <v>6405</v>
      </c>
    </row>
    <row r="4902" customFormat="false" ht="13.5" hidden="false" customHeight="false" outlineLevel="0" collapsed="false">
      <c r="A4902" s="401" t="s">
        <v>9883</v>
      </c>
      <c r="B4902" s="401" t="s">
        <v>9884</v>
      </c>
      <c r="C4902" s="401" t="s">
        <v>11400</v>
      </c>
      <c r="D4902" s="401" t="s">
        <v>11401</v>
      </c>
      <c r="E4902" s="402"/>
      <c r="F4902" s="401"/>
      <c r="G4902" s="401" t="n">
        <v>98104</v>
      </c>
      <c r="H4902" s="401" t="s">
        <v>11415</v>
      </c>
      <c r="I4902" s="401" t="s">
        <v>45</v>
      </c>
      <c r="J4902" s="401" t="s">
        <v>6404</v>
      </c>
      <c r="K4902" s="402" t="n">
        <v>367.7</v>
      </c>
      <c r="L4902" s="401" t="s">
        <v>6405</v>
      </c>
    </row>
    <row r="4903" customFormat="false" ht="13.5" hidden="false" customHeight="false" outlineLevel="0" collapsed="false">
      <c r="A4903" s="401" t="s">
        <v>9883</v>
      </c>
      <c r="B4903" s="401" t="s">
        <v>9884</v>
      </c>
      <c r="C4903" s="401" t="s">
        <v>11400</v>
      </c>
      <c r="D4903" s="401" t="s">
        <v>11401</v>
      </c>
      <c r="E4903" s="402"/>
      <c r="F4903" s="401"/>
      <c r="G4903" s="401" t="n">
        <v>98105</v>
      </c>
      <c r="H4903" s="401" t="s">
        <v>11416</v>
      </c>
      <c r="I4903" s="401" t="s">
        <v>45</v>
      </c>
      <c r="J4903" s="401" t="s">
        <v>6404</v>
      </c>
      <c r="K4903" s="402" t="n">
        <v>639.95</v>
      </c>
      <c r="L4903" s="401" t="s">
        <v>6405</v>
      </c>
    </row>
    <row r="4904" customFormat="false" ht="13.5" hidden="false" customHeight="false" outlineLevel="0" collapsed="false">
      <c r="A4904" s="401" t="s">
        <v>9883</v>
      </c>
      <c r="B4904" s="401" t="s">
        <v>9884</v>
      </c>
      <c r="C4904" s="401" t="s">
        <v>11400</v>
      </c>
      <c r="D4904" s="401" t="s">
        <v>11401</v>
      </c>
      <c r="E4904" s="402"/>
      <c r="F4904" s="401"/>
      <c r="G4904" s="401" t="n">
        <v>98106</v>
      </c>
      <c r="H4904" s="401" t="s">
        <v>11417</v>
      </c>
      <c r="I4904" s="401" t="s">
        <v>45</v>
      </c>
      <c r="J4904" s="401" t="s">
        <v>6404</v>
      </c>
      <c r="K4904" s="402" t="n">
        <v>1055.53</v>
      </c>
      <c r="L4904" s="401" t="s">
        <v>6405</v>
      </c>
    </row>
    <row r="4905" customFormat="false" ht="13.5" hidden="false" customHeight="false" outlineLevel="0" collapsed="false">
      <c r="A4905" s="401" t="s">
        <v>9883</v>
      </c>
      <c r="B4905" s="401" t="s">
        <v>9884</v>
      </c>
      <c r="C4905" s="401" t="s">
        <v>11400</v>
      </c>
      <c r="D4905" s="401" t="s">
        <v>11401</v>
      </c>
      <c r="E4905" s="402"/>
      <c r="F4905" s="401"/>
      <c r="G4905" s="401" t="n">
        <v>98107</v>
      </c>
      <c r="H4905" s="401" t="s">
        <v>11418</v>
      </c>
      <c r="I4905" s="401" t="s">
        <v>45</v>
      </c>
      <c r="J4905" s="401" t="s">
        <v>6404</v>
      </c>
      <c r="K4905" s="402" t="n">
        <v>265.2</v>
      </c>
      <c r="L4905" s="401" t="s">
        <v>6405</v>
      </c>
    </row>
    <row r="4906" customFormat="false" ht="13.5" hidden="false" customHeight="false" outlineLevel="0" collapsed="false">
      <c r="A4906" s="401" t="s">
        <v>9883</v>
      </c>
      <c r="B4906" s="401" t="s">
        <v>9884</v>
      </c>
      <c r="C4906" s="401" t="s">
        <v>11400</v>
      </c>
      <c r="D4906" s="401" t="s">
        <v>11401</v>
      </c>
      <c r="E4906" s="402"/>
      <c r="F4906" s="401"/>
      <c r="G4906" s="401" t="n">
        <v>98108</v>
      </c>
      <c r="H4906" s="401" t="s">
        <v>11419</v>
      </c>
      <c r="I4906" s="401" t="s">
        <v>45</v>
      </c>
      <c r="J4906" s="401" t="s">
        <v>6404</v>
      </c>
      <c r="K4906" s="402" t="n">
        <v>474.43</v>
      </c>
      <c r="L4906" s="401" t="s">
        <v>6405</v>
      </c>
    </row>
    <row r="4907" customFormat="false" ht="13.5" hidden="false" customHeight="false" outlineLevel="0" collapsed="false">
      <c r="A4907" s="401" t="s">
        <v>9883</v>
      </c>
      <c r="B4907" s="401" t="s">
        <v>9884</v>
      </c>
      <c r="C4907" s="401" t="s">
        <v>11400</v>
      </c>
      <c r="D4907" s="401" t="s">
        <v>11401</v>
      </c>
      <c r="E4907" s="402"/>
      <c r="F4907" s="401"/>
      <c r="G4907" s="401" t="n">
        <v>99250</v>
      </c>
      <c r="H4907" s="401" t="s">
        <v>11420</v>
      </c>
      <c r="I4907" s="401" t="s">
        <v>45</v>
      </c>
      <c r="J4907" s="401" t="s">
        <v>6404</v>
      </c>
      <c r="K4907" s="402" t="n">
        <v>182.6</v>
      </c>
      <c r="L4907" s="401" t="s">
        <v>6405</v>
      </c>
    </row>
    <row r="4908" customFormat="false" ht="13.5" hidden="false" customHeight="false" outlineLevel="0" collapsed="false">
      <c r="A4908" s="401" t="s">
        <v>9883</v>
      </c>
      <c r="B4908" s="401" t="s">
        <v>9884</v>
      </c>
      <c r="C4908" s="401" t="s">
        <v>11400</v>
      </c>
      <c r="D4908" s="401" t="s">
        <v>11401</v>
      </c>
      <c r="E4908" s="402"/>
      <c r="F4908" s="401"/>
      <c r="G4908" s="401" t="n">
        <v>99251</v>
      </c>
      <c r="H4908" s="401" t="s">
        <v>11421</v>
      </c>
      <c r="I4908" s="401" t="s">
        <v>45</v>
      </c>
      <c r="J4908" s="401" t="s">
        <v>6404</v>
      </c>
      <c r="K4908" s="402" t="n">
        <v>285.57</v>
      </c>
      <c r="L4908" s="401" t="s">
        <v>6405</v>
      </c>
    </row>
    <row r="4909" customFormat="false" ht="13.5" hidden="false" customHeight="false" outlineLevel="0" collapsed="false">
      <c r="A4909" s="401" t="s">
        <v>9883</v>
      </c>
      <c r="B4909" s="401" t="s">
        <v>9884</v>
      </c>
      <c r="C4909" s="401" t="s">
        <v>11400</v>
      </c>
      <c r="D4909" s="401" t="s">
        <v>11401</v>
      </c>
      <c r="E4909" s="402"/>
      <c r="F4909" s="401"/>
      <c r="G4909" s="401" t="n">
        <v>99253</v>
      </c>
      <c r="H4909" s="401" t="s">
        <v>11422</v>
      </c>
      <c r="I4909" s="401" t="s">
        <v>45</v>
      </c>
      <c r="J4909" s="401" t="s">
        <v>6404</v>
      </c>
      <c r="K4909" s="402" t="n">
        <v>552.76</v>
      </c>
      <c r="L4909" s="401" t="s">
        <v>6405</v>
      </c>
    </row>
    <row r="4910" customFormat="false" ht="13.5" hidden="false" customHeight="false" outlineLevel="0" collapsed="false">
      <c r="A4910" s="401" t="s">
        <v>9883</v>
      </c>
      <c r="B4910" s="401" t="s">
        <v>9884</v>
      </c>
      <c r="C4910" s="401" t="s">
        <v>11400</v>
      </c>
      <c r="D4910" s="401" t="s">
        <v>11401</v>
      </c>
      <c r="E4910" s="402"/>
      <c r="F4910" s="401"/>
      <c r="G4910" s="401" t="n">
        <v>99255</v>
      </c>
      <c r="H4910" s="401" t="s">
        <v>11423</v>
      </c>
      <c r="I4910" s="401" t="s">
        <v>45</v>
      </c>
      <c r="J4910" s="401" t="s">
        <v>6404</v>
      </c>
      <c r="K4910" s="402" t="n">
        <v>769.81</v>
      </c>
      <c r="L4910" s="401" t="s">
        <v>6405</v>
      </c>
    </row>
    <row r="4911" customFormat="false" ht="13.5" hidden="false" customHeight="false" outlineLevel="0" collapsed="false">
      <c r="A4911" s="401" t="s">
        <v>9883</v>
      </c>
      <c r="B4911" s="401" t="s">
        <v>9884</v>
      </c>
      <c r="C4911" s="401" t="s">
        <v>11400</v>
      </c>
      <c r="D4911" s="401" t="s">
        <v>11401</v>
      </c>
      <c r="E4911" s="402"/>
      <c r="F4911" s="401"/>
      <c r="G4911" s="401" t="n">
        <v>99257</v>
      </c>
      <c r="H4911" s="401" t="s">
        <v>11424</v>
      </c>
      <c r="I4911" s="401" t="s">
        <v>45</v>
      </c>
      <c r="J4911" s="401" t="s">
        <v>6404</v>
      </c>
      <c r="K4911" s="402" t="n">
        <v>912.47</v>
      </c>
      <c r="L4911" s="401" t="s">
        <v>6405</v>
      </c>
    </row>
    <row r="4912" customFormat="false" ht="13.5" hidden="false" customHeight="false" outlineLevel="0" collapsed="false">
      <c r="A4912" s="401" t="s">
        <v>9883</v>
      </c>
      <c r="B4912" s="401" t="s">
        <v>9884</v>
      </c>
      <c r="C4912" s="401" t="s">
        <v>11400</v>
      </c>
      <c r="D4912" s="401" t="s">
        <v>11401</v>
      </c>
      <c r="E4912" s="402"/>
      <c r="F4912" s="401"/>
      <c r="G4912" s="401" t="n">
        <v>99258</v>
      </c>
      <c r="H4912" s="401" t="s">
        <v>11425</v>
      </c>
      <c r="I4912" s="401" t="s">
        <v>45</v>
      </c>
      <c r="J4912" s="401" t="s">
        <v>6404</v>
      </c>
      <c r="K4912" s="402" t="n">
        <v>231.08</v>
      </c>
      <c r="L4912" s="401" t="s">
        <v>6405</v>
      </c>
    </row>
    <row r="4913" customFormat="false" ht="13.5" hidden="false" customHeight="false" outlineLevel="0" collapsed="false">
      <c r="A4913" s="401" t="s">
        <v>9883</v>
      </c>
      <c r="B4913" s="401" t="s">
        <v>9884</v>
      </c>
      <c r="C4913" s="401" t="s">
        <v>11400</v>
      </c>
      <c r="D4913" s="401" t="s">
        <v>11401</v>
      </c>
      <c r="E4913" s="402"/>
      <c r="F4913" s="401"/>
      <c r="G4913" s="401" t="n">
        <v>99260</v>
      </c>
      <c r="H4913" s="401" t="s">
        <v>11426</v>
      </c>
      <c r="I4913" s="401" t="s">
        <v>45</v>
      </c>
      <c r="J4913" s="401" t="s">
        <v>6404</v>
      </c>
      <c r="K4913" s="402" t="n">
        <v>427.17</v>
      </c>
      <c r="L4913" s="401" t="s">
        <v>6405</v>
      </c>
    </row>
    <row r="4914" customFormat="false" ht="13.5" hidden="false" customHeight="false" outlineLevel="0" collapsed="false">
      <c r="A4914" s="401" t="s">
        <v>9883</v>
      </c>
      <c r="B4914" s="401" t="s">
        <v>9884</v>
      </c>
      <c r="C4914" s="401" t="s">
        <v>11400</v>
      </c>
      <c r="D4914" s="401" t="s">
        <v>11401</v>
      </c>
      <c r="E4914" s="402"/>
      <c r="F4914" s="401"/>
      <c r="G4914" s="401" t="n">
        <v>99262</v>
      </c>
      <c r="H4914" s="401" t="s">
        <v>11427</v>
      </c>
      <c r="I4914" s="401" t="s">
        <v>45</v>
      </c>
      <c r="J4914" s="401" t="s">
        <v>6404</v>
      </c>
      <c r="K4914" s="402" t="n">
        <v>609.55</v>
      </c>
      <c r="L4914" s="401" t="s">
        <v>6405</v>
      </c>
    </row>
    <row r="4915" customFormat="false" ht="13.5" hidden="false" customHeight="false" outlineLevel="0" collapsed="false">
      <c r="A4915" s="401" t="s">
        <v>9883</v>
      </c>
      <c r="B4915" s="401" t="s">
        <v>9884</v>
      </c>
      <c r="C4915" s="401" t="s">
        <v>11400</v>
      </c>
      <c r="D4915" s="401" t="s">
        <v>11401</v>
      </c>
      <c r="E4915" s="402"/>
      <c r="F4915" s="401"/>
      <c r="G4915" s="401" t="n">
        <v>99264</v>
      </c>
      <c r="H4915" s="401" t="s">
        <v>11428</v>
      </c>
      <c r="I4915" s="401" t="s">
        <v>45</v>
      </c>
      <c r="J4915" s="401" t="s">
        <v>6404</v>
      </c>
      <c r="K4915" s="402" t="n">
        <v>722.83</v>
      </c>
      <c r="L4915" s="401" t="s">
        <v>6405</v>
      </c>
    </row>
    <row r="4916" customFormat="false" ht="13.5" hidden="false" customHeight="false" outlineLevel="0" collapsed="false">
      <c r="A4916" s="401" t="s">
        <v>9883</v>
      </c>
      <c r="B4916" s="401" t="s">
        <v>9884</v>
      </c>
      <c r="C4916" s="401" t="s">
        <v>11400</v>
      </c>
      <c r="D4916" s="401" t="s">
        <v>11401</v>
      </c>
      <c r="E4916" s="402"/>
      <c r="F4916" s="401"/>
      <c r="G4916" s="401" t="n">
        <v>102587</v>
      </c>
      <c r="H4916" s="401" t="s">
        <v>11429</v>
      </c>
      <c r="I4916" s="401" t="s">
        <v>45</v>
      </c>
      <c r="J4916" s="401" t="s">
        <v>6476</v>
      </c>
      <c r="K4916" s="402" t="n">
        <v>3.19</v>
      </c>
      <c r="L4916" s="401" t="s">
        <v>6405</v>
      </c>
    </row>
    <row r="4917" customFormat="false" ht="13.5" hidden="false" customHeight="false" outlineLevel="0" collapsed="false">
      <c r="A4917" s="401" t="s">
        <v>9883</v>
      </c>
      <c r="B4917" s="401" t="s">
        <v>9884</v>
      </c>
      <c r="C4917" s="401" t="s">
        <v>11400</v>
      </c>
      <c r="D4917" s="401" t="s">
        <v>11401</v>
      </c>
      <c r="E4917" s="402"/>
      <c r="F4917" s="401"/>
      <c r="G4917" s="401" t="n">
        <v>102588</v>
      </c>
      <c r="H4917" s="401" t="s">
        <v>11430</v>
      </c>
      <c r="I4917" s="401" t="s">
        <v>45</v>
      </c>
      <c r="J4917" s="401" t="s">
        <v>6476</v>
      </c>
      <c r="K4917" s="402" t="n">
        <v>4.61</v>
      </c>
      <c r="L4917" s="401" t="s">
        <v>6405</v>
      </c>
    </row>
    <row r="4918" customFormat="false" ht="13.5" hidden="false" customHeight="false" outlineLevel="0" collapsed="false">
      <c r="A4918" s="401" t="s">
        <v>9883</v>
      </c>
      <c r="B4918" s="401" t="s">
        <v>9884</v>
      </c>
      <c r="C4918" s="401" t="s">
        <v>11400</v>
      </c>
      <c r="D4918" s="401" t="s">
        <v>11401</v>
      </c>
      <c r="E4918" s="402"/>
      <c r="F4918" s="401"/>
      <c r="G4918" s="401" t="n">
        <v>102589</v>
      </c>
      <c r="H4918" s="401" t="s">
        <v>11431</v>
      </c>
      <c r="I4918" s="401" t="s">
        <v>45</v>
      </c>
      <c r="J4918" s="401" t="s">
        <v>6476</v>
      </c>
      <c r="K4918" s="402" t="n">
        <v>3.55</v>
      </c>
      <c r="L4918" s="401" t="s">
        <v>6405</v>
      </c>
    </row>
    <row r="4919" customFormat="false" ht="13.5" hidden="false" customHeight="false" outlineLevel="0" collapsed="false">
      <c r="A4919" s="401" t="s">
        <v>9883</v>
      </c>
      <c r="B4919" s="401" t="s">
        <v>9884</v>
      </c>
      <c r="C4919" s="401" t="s">
        <v>11400</v>
      </c>
      <c r="D4919" s="401" t="s">
        <v>11401</v>
      </c>
      <c r="E4919" s="402"/>
      <c r="F4919" s="401"/>
      <c r="G4919" s="401" t="n">
        <v>102590</v>
      </c>
      <c r="H4919" s="401" t="s">
        <v>11432</v>
      </c>
      <c r="I4919" s="401" t="s">
        <v>45</v>
      </c>
      <c r="J4919" s="401" t="s">
        <v>6476</v>
      </c>
      <c r="K4919" s="402" t="n">
        <v>4.98</v>
      </c>
      <c r="L4919" s="401" t="s">
        <v>6405</v>
      </c>
    </row>
    <row r="4920" customFormat="false" ht="13.5" hidden="false" customHeight="false" outlineLevel="0" collapsed="false">
      <c r="A4920" s="401" t="s">
        <v>9883</v>
      </c>
      <c r="B4920" s="401" t="s">
        <v>9884</v>
      </c>
      <c r="C4920" s="401" t="s">
        <v>11400</v>
      </c>
      <c r="D4920" s="401" t="s">
        <v>11401</v>
      </c>
      <c r="E4920" s="402"/>
      <c r="F4920" s="401"/>
      <c r="G4920" s="401" t="n">
        <v>102591</v>
      </c>
      <c r="H4920" s="401" t="s">
        <v>11433</v>
      </c>
      <c r="I4920" s="401" t="s">
        <v>45</v>
      </c>
      <c r="J4920" s="401" t="s">
        <v>6476</v>
      </c>
      <c r="K4920" s="402" t="n">
        <v>3.91</v>
      </c>
      <c r="L4920" s="401" t="s">
        <v>6405</v>
      </c>
    </row>
    <row r="4921" customFormat="false" ht="13.5" hidden="false" customHeight="false" outlineLevel="0" collapsed="false">
      <c r="A4921" s="401" t="s">
        <v>9883</v>
      </c>
      <c r="B4921" s="401" t="s">
        <v>9884</v>
      </c>
      <c r="C4921" s="401" t="s">
        <v>11400</v>
      </c>
      <c r="D4921" s="401" t="s">
        <v>11401</v>
      </c>
      <c r="E4921" s="402"/>
      <c r="F4921" s="401"/>
      <c r="G4921" s="401" t="n">
        <v>102592</v>
      </c>
      <c r="H4921" s="401" t="s">
        <v>11434</v>
      </c>
      <c r="I4921" s="401" t="s">
        <v>45</v>
      </c>
      <c r="J4921" s="401" t="s">
        <v>6476</v>
      </c>
      <c r="K4921" s="402" t="n">
        <v>5.33</v>
      </c>
      <c r="L4921" s="401" t="s">
        <v>6405</v>
      </c>
    </row>
    <row r="4922" customFormat="false" ht="13.5" hidden="false" customHeight="false" outlineLevel="0" collapsed="false">
      <c r="A4922" s="401" t="s">
        <v>9883</v>
      </c>
      <c r="B4922" s="401" t="s">
        <v>9884</v>
      </c>
      <c r="C4922" s="401" t="s">
        <v>11400</v>
      </c>
      <c r="D4922" s="401" t="s">
        <v>11401</v>
      </c>
      <c r="E4922" s="402"/>
      <c r="F4922" s="401"/>
      <c r="G4922" s="401" t="n">
        <v>102593</v>
      </c>
      <c r="H4922" s="401" t="s">
        <v>11435</v>
      </c>
      <c r="I4922" s="401" t="s">
        <v>45</v>
      </c>
      <c r="J4922" s="401" t="s">
        <v>6476</v>
      </c>
      <c r="K4922" s="402" t="n">
        <v>4.41</v>
      </c>
      <c r="L4922" s="401" t="s">
        <v>6405</v>
      </c>
    </row>
    <row r="4923" customFormat="false" ht="13.5" hidden="false" customHeight="false" outlineLevel="0" collapsed="false">
      <c r="A4923" s="401" t="s">
        <v>9883</v>
      </c>
      <c r="B4923" s="401" t="s">
        <v>9884</v>
      </c>
      <c r="C4923" s="401" t="s">
        <v>11400</v>
      </c>
      <c r="D4923" s="401" t="s">
        <v>11401</v>
      </c>
      <c r="E4923" s="402"/>
      <c r="F4923" s="401"/>
      <c r="G4923" s="401" t="n">
        <v>102594</v>
      </c>
      <c r="H4923" s="401" t="s">
        <v>11436</v>
      </c>
      <c r="I4923" s="401" t="s">
        <v>45</v>
      </c>
      <c r="J4923" s="401" t="s">
        <v>6476</v>
      </c>
      <c r="K4923" s="402" t="n">
        <v>5.84</v>
      </c>
      <c r="L4923" s="401" t="s">
        <v>6405</v>
      </c>
    </row>
    <row r="4924" customFormat="false" ht="13.5" hidden="false" customHeight="false" outlineLevel="0" collapsed="false">
      <c r="A4924" s="401" t="s">
        <v>9883</v>
      </c>
      <c r="B4924" s="401" t="s">
        <v>9884</v>
      </c>
      <c r="C4924" s="401" t="s">
        <v>11400</v>
      </c>
      <c r="D4924" s="401" t="s">
        <v>11401</v>
      </c>
      <c r="E4924" s="402"/>
      <c r="F4924" s="401"/>
      <c r="G4924" s="401" t="n">
        <v>102595</v>
      </c>
      <c r="H4924" s="401" t="s">
        <v>11437</v>
      </c>
      <c r="I4924" s="401" t="s">
        <v>45</v>
      </c>
      <c r="J4924" s="401" t="s">
        <v>6476</v>
      </c>
      <c r="K4924" s="402" t="n">
        <v>4.98</v>
      </c>
      <c r="L4924" s="401" t="s">
        <v>6405</v>
      </c>
    </row>
    <row r="4925" customFormat="false" ht="13.5" hidden="false" customHeight="false" outlineLevel="0" collapsed="false">
      <c r="A4925" s="401" t="s">
        <v>9883</v>
      </c>
      <c r="B4925" s="401" t="s">
        <v>9884</v>
      </c>
      <c r="C4925" s="401" t="s">
        <v>11400</v>
      </c>
      <c r="D4925" s="401" t="s">
        <v>11401</v>
      </c>
      <c r="E4925" s="402"/>
      <c r="F4925" s="401"/>
      <c r="G4925" s="401" t="n">
        <v>102596</v>
      </c>
      <c r="H4925" s="401" t="s">
        <v>11438</v>
      </c>
      <c r="I4925" s="401" t="s">
        <v>45</v>
      </c>
      <c r="J4925" s="401" t="s">
        <v>6476</v>
      </c>
      <c r="K4925" s="402" t="n">
        <v>6.41</v>
      </c>
      <c r="L4925" s="401" t="s">
        <v>6405</v>
      </c>
    </row>
    <row r="4926" customFormat="false" ht="13.5" hidden="false" customHeight="false" outlineLevel="0" collapsed="false">
      <c r="A4926" s="401" t="s">
        <v>9883</v>
      </c>
      <c r="B4926" s="401" t="s">
        <v>9884</v>
      </c>
      <c r="C4926" s="401" t="s">
        <v>11400</v>
      </c>
      <c r="D4926" s="401" t="s">
        <v>11401</v>
      </c>
      <c r="E4926" s="402"/>
      <c r="F4926" s="401"/>
      <c r="G4926" s="401" t="n">
        <v>102597</v>
      </c>
      <c r="H4926" s="401" t="s">
        <v>11439</v>
      </c>
      <c r="I4926" s="401" t="s">
        <v>45</v>
      </c>
      <c r="J4926" s="401" t="s">
        <v>6476</v>
      </c>
      <c r="K4926" s="402" t="n">
        <v>5.71</v>
      </c>
      <c r="L4926" s="401" t="s">
        <v>6405</v>
      </c>
    </row>
    <row r="4927" customFormat="false" ht="13.5" hidden="false" customHeight="false" outlineLevel="0" collapsed="false">
      <c r="A4927" s="401" t="s">
        <v>9883</v>
      </c>
      <c r="B4927" s="401" t="s">
        <v>9884</v>
      </c>
      <c r="C4927" s="401" t="s">
        <v>11400</v>
      </c>
      <c r="D4927" s="401" t="s">
        <v>11401</v>
      </c>
      <c r="E4927" s="402"/>
      <c r="F4927" s="401"/>
      <c r="G4927" s="401" t="n">
        <v>102598</v>
      </c>
      <c r="H4927" s="401" t="s">
        <v>11440</v>
      </c>
      <c r="I4927" s="401" t="s">
        <v>45</v>
      </c>
      <c r="J4927" s="401" t="s">
        <v>6476</v>
      </c>
      <c r="K4927" s="402" t="n">
        <v>7.13</v>
      </c>
      <c r="L4927" s="401" t="s">
        <v>6405</v>
      </c>
    </row>
    <row r="4928" customFormat="false" ht="13.5" hidden="false" customHeight="false" outlineLevel="0" collapsed="false">
      <c r="A4928" s="401" t="s">
        <v>9883</v>
      </c>
      <c r="B4928" s="401" t="s">
        <v>9884</v>
      </c>
      <c r="C4928" s="401" t="s">
        <v>11400</v>
      </c>
      <c r="D4928" s="401" t="s">
        <v>11401</v>
      </c>
      <c r="E4928" s="402"/>
      <c r="F4928" s="401"/>
      <c r="G4928" s="401" t="n">
        <v>102599</v>
      </c>
      <c r="H4928" s="401" t="s">
        <v>11441</v>
      </c>
      <c r="I4928" s="401" t="s">
        <v>45</v>
      </c>
      <c r="J4928" s="401" t="s">
        <v>6476</v>
      </c>
      <c r="K4928" s="402" t="n">
        <v>6.43</v>
      </c>
      <c r="L4928" s="401" t="s">
        <v>6405</v>
      </c>
    </row>
    <row r="4929" customFormat="false" ht="13.5" hidden="false" customHeight="false" outlineLevel="0" collapsed="false">
      <c r="A4929" s="401" t="s">
        <v>9883</v>
      </c>
      <c r="B4929" s="401" t="s">
        <v>9884</v>
      </c>
      <c r="C4929" s="401" t="s">
        <v>11400</v>
      </c>
      <c r="D4929" s="401" t="s">
        <v>11401</v>
      </c>
      <c r="E4929" s="402"/>
      <c r="F4929" s="401"/>
      <c r="G4929" s="401" t="n">
        <v>102600</v>
      </c>
      <c r="H4929" s="401" t="s">
        <v>11442</v>
      </c>
      <c r="I4929" s="401" t="s">
        <v>45</v>
      </c>
      <c r="J4929" s="401" t="s">
        <v>6476</v>
      </c>
      <c r="K4929" s="402" t="n">
        <v>7.85</v>
      </c>
      <c r="L4929" s="401" t="s">
        <v>6405</v>
      </c>
    </row>
    <row r="4930" customFormat="false" ht="13.5" hidden="false" customHeight="false" outlineLevel="0" collapsed="false">
      <c r="A4930" s="401" t="s">
        <v>9883</v>
      </c>
      <c r="B4930" s="401" t="s">
        <v>9884</v>
      </c>
      <c r="C4930" s="401" t="s">
        <v>11400</v>
      </c>
      <c r="D4930" s="401" t="s">
        <v>11401</v>
      </c>
      <c r="E4930" s="402"/>
      <c r="F4930" s="401"/>
      <c r="G4930" s="401" t="n">
        <v>102601</v>
      </c>
      <c r="H4930" s="401" t="s">
        <v>11443</v>
      </c>
      <c r="I4930" s="401" t="s">
        <v>45</v>
      </c>
      <c r="J4930" s="401" t="s">
        <v>6476</v>
      </c>
      <c r="K4930" s="402" t="n">
        <v>7.5</v>
      </c>
      <c r="L4930" s="401" t="s">
        <v>6405</v>
      </c>
    </row>
    <row r="4931" customFormat="false" ht="13.5" hidden="false" customHeight="false" outlineLevel="0" collapsed="false">
      <c r="A4931" s="401" t="s">
        <v>9883</v>
      </c>
      <c r="B4931" s="401" t="s">
        <v>9884</v>
      </c>
      <c r="C4931" s="401" t="s">
        <v>11400</v>
      </c>
      <c r="D4931" s="401" t="s">
        <v>11401</v>
      </c>
      <c r="E4931" s="402"/>
      <c r="F4931" s="401"/>
      <c r="G4931" s="401" t="n">
        <v>102602</v>
      </c>
      <c r="H4931" s="401" t="s">
        <v>11444</v>
      </c>
      <c r="I4931" s="401" t="s">
        <v>45</v>
      </c>
      <c r="J4931" s="401" t="s">
        <v>6476</v>
      </c>
      <c r="K4931" s="402" t="n">
        <v>8.93</v>
      </c>
      <c r="L4931" s="401" t="s">
        <v>6405</v>
      </c>
    </row>
    <row r="4932" customFormat="false" ht="13.5" hidden="false" customHeight="false" outlineLevel="0" collapsed="false">
      <c r="A4932" s="401" t="s">
        <v>9883</v>
      </c>
      <c r="B4932" s="401" t="s">
        <v>9884</v>
      </c>
      <c r="C4932" s="401" t="s">
        <v>11400</v>
      </c>
      <c r="D4932" s="401" t="s">
        <v>11401</v>
      </c>
      <c r="E4932" s="402"/>
      <c r="F4932" s="401"/>
      <c r="G4932" s="401" t="n">
        <v>102603</v>
      </c>
      <c r="H4932" s="401" t="s">
        <v>11445</v>
      </c>
      <c r="I4932" s="401" t="s">
        <v>45</v>
      </c>
      <c r="J4932" s="401" t="s">
        <v>6476</v>
      </c>
      <c r="K4932" s="402" t="n">
        <v>9.3</v>
      </c>
      <c r="L4932" s="401" t="s">
        <v>6405</v>
      </c>
    </row>
    <row r="4933" customFormat="false" ht="13.5" hidden="false" customHeight="false" outlineLevel="0" collapsed="false">
      <c r="A4933" s="401" t="s">
        <v>9883</v>
      </c>
      <c r="B4933" s="401" t="s">
        <v>9884</v>
      </c>
      <c r="C4933" s="401" t="s">
        <v>11400</v>
      </c>
      <c r="D4933" s="401" t="s">
        <v>11401</v>
      </c>
      <c r="E4933" s="402"/>
      <c r="F4933" s="401"/>
      <c r="G4933" s="401" t="n">
        <v>102604</v>
      </c>
      <c r="H4933" s="401" t="s">
        <v>11446</v>
      </c>
      <c r="I4933" s="401" t="s">
        <v>45</v>
      </c>
      <c r="J4933" s="401" t="s">
        <v>6476</v>
      </c>
      <c r="K4933" s="402" t="n">
        <v>10.73</v>
      </c>
      <c r="L4933" s="401" t="s">
        <v>6405</v>
      </c>
    </row>
    <row r="4934" customFormat="false" ht="13.5" hidden="false" customHeight="false" outlineLevel="0" collapsed="false">
      <c r="A4934" s="401" t="s">
        <v>9883</v>
      </c>
      <c r="B4934" s="401" t="s">
        <v>9884</v>
      </c>
      <c r="C4934" s="401" t="s">
        <v>11400</v>
      </c>
      <c r="D4934" s="401" t="s">
        <v>11401</v>
      </c>
      <c r="E4934" s="402"/>
      <c r="F4934" s="401"/>
      <c r="G4934" s="401" t="n">
        <v>102605</v>
      </c>
      <c r="H4934" s="401" t="s">
        <v>11447</v>
      </c>
      <c r="I4934" s="401" t="s">
        <v>45</v>
      </c>
      <c r="J4934" s="401" t="s">
        <v>6476</v>
      </c>
      <c r="K4934" s="402" t="n">
        <v>291.3</v>
      </c>
      <c r="L4934" s="401" t="s">
        <v>6405</v>
      </c>
    </row>
    <row r="4935" customFormat="false" ht="13.5" hidden="false" customHeight="false" outlineLevel="0" collapsed="false">
      <c r="A4935" s="401" t="s">
        <v>9883</v>
      </c>
      <c r="B4935" s="401" t="s">
        <v>9884</v>
      </c>
      <c r="C4935" s="401" t="s">
        <v>11400</v>
      </c>
      <c r="D4935" s="401" t="s">
        <v>11401</v>
      </c>
      <c r="E4935" s="402"/>
      <c r="F4935" s="401"/>
      <c r="G4935" s="401" t="n">
        <v>102606</v>
      </c>
      <c r="H4935" s="401" t="s">
        <v>11448</v>
      </c>
      <c r="I4935" s="401" t="s">
        <v>45</v>
      </c>
      <c r="J4935" s="401" t="s">
        <v>6476</v>
      </c>
      <c r="K4935" s="402" t="n">
        <v>497.22</v>
      </c>
      <c r="L4935" s="401" t="s">
        <v>6405</v>
      </c>
    </row>
    <row r="4936" customFormat="false" ht="13.5" hidden="false" customHeight="false" outlineLevel="0" collapsed="false">
      <c r="A4936" s="401" t="s">
        <v>9883</v>
      </c>
      <c r="B4936" s="401" t="s">
        <v>9884</v>
      </c>
      <c r="C4936" s="401" t="s">
        <v>11400</v>
      </c>
      <c r="D4936" s="401" t="s">
        <v>11401</v>
      </c>
      <c r="E4936" s="402"/>
      <c r="F4936" s="401"/>
      <c r="G4936" s="401" t="n">
        <v>102607</v>
      </c>
      <c r="H4936" s="401" t="s">
        <v>11449</v>
      </c>
      <c r="I4936" s="401" t="s">
        <v>45</v>
      </c>
      <c r="J4936" s="401" t="s">
        <v>6476</v>
      </c>
      <c r="K4936" s="402" t="n">
        <v>505.89</v>
      </c>
      <c r="L4936" s="401" t="s">
        <v>6405</v>
      </c>
    </row>
    <row r="4937" customFormat="false" ht="13.5" hidden="false" customHeight="false" outlineLevel="0" collapsed="false">
      <c r="A4937" s="401" t="s">
        <v>9883</v>
      </c>
      <c r="B4937" s="401" t="s">
        <v>9884</v>
      </c>
      <c r="C4937" s="401" t="s">
        <v>11400</v>
      </c>
      <c r="D4937" s="401" t="s">
        <v>11401</v>
      </c>
      <c r="E4937" s="402"/>
      <c r="F4937" s="401"/>
      <c r="G4937" s="401" t="n">
        <v>102608</v>
      </c>
      <c r="H4937" s="401" t="s">
        <v>11450</v>
      </c>
      <c r="I4937" s="401" t="s">
        <v>45</v>
      </c>
      <c r="J4937" s="401" t="s">
        <v>6476</v>
      </c>
      <c r="K4937" s="402" t="n">
        <v>1022.62</v>
      </c>
      <c r="L4937" s="401" t="s">
        <v>6405</v>
      </c>
    </row>
    <row r="4938" customFormat="false" ht="13.5" hidden="false" customHeight="false" outlineLevel="0" collapsed="false">
      <c r="A4938" s="401" t="s">
        <v>9883</v>
      </c>
      <c r="B4938" s="401" t="s">
        <v>9884</v>
      </c>
      <c r="C4938" s="401" t="s">
        <v>11400</v>
      </c>
      <c r="D4938" s="401" t="s">
        <v>11401</v>
      </c>
      <c r="E4938" s="402"/>
      <c r="F4938" s="401"/>
      <c r="G4938" s="401" t="n">
        <v>102609</v>
      </c>
      <c r="H4938" s="401" t="s">
        <v>11451</v>
      </c>
      <c r="I4938" s="401" t="s">
        <v>45</v>
      </c>
      <c r="J4938" s="401" t="s">
        <v>6476</v>
      </c>
      <c r="K4938" s="402" t="n">
        <v>1150.64</v>
      </c>
      <c r="L4938" s="401" t="s">
        <v>6405</v>
      </c>
    </row>
    <row r="4939" customFormat="false" ht="13.5" hidden="false" customHeight="false" outlineLevel="0" collapsed="false">
      <c r="A4939" s="401" t="s">
        <v>9883</v>
      </c>
      <c r="B4939" s="401" t="s">
        <v>9884</v>
      </c>
      <c r="C4939" s="401" t="s">
        <v>11400</v>
      </c>
      <c r="D4939" s="401" t="s">
        <v>11401</v>
      </c>
      <c r="E4939" s="402"/>
      <c r="F4939" s="401"/>
      <c r="G4939" s="401" t="n">
        <v>102611</v>
      </c>
      <c r="H4939" s="401" t="s">
        <v>11452</v>
      </c>
      <c r="I4939" s="401" t="s">
        <v>45</v>
      </c>
      <c r="J4939" s="401" t="s">
        <v>6404</v>
      </c>
      <c r="K4939" s="402" t="n">
        <v>463.25</v>
      </c>
      <c r="L4939" s="401" t="s">
        <v>6405</v>
      </c>
    </row>
    <row r="4940" customFormat="false" ht="13.5" hidden="false" customHeight="false" outlineLevel="0" collapsed="false">
      <c r="A4940" s="401" t="s">
        <v>9883</v>
      </c>
      <c r="B4940" s="401" t="s">
        <v>9884</v>
      </c>
      <c r="C4940" s="401" t="s">
        <v>11400</v>
      </c>
      <c r="D4940" s="401" t="s">
        <v>11401</v>
      </c>
      <c r="E4940" s="402"/>
      <c r="F4940" s="401"/>
      <c r="G4940" s="401" t="n">
        <v>102613</v>
      </c>
      <c r="H4940" s="401" t="s">
        <v>11453</v>
      </c>
      <c r="I4940" s="401" t="s">
        <v>45</v>
      </c>
      <c r="J4940" s="401" t="s">
        <v>6404</v>
      </c>
      <c r="K4940" s="402" t="n">
        <v>636.47</v>
      </c>
      <c r="L4940" s="401" t="s">
        <v>6405</v>
      </c>
    </row>
    <row r="4941" customFormat="false" ht="13.5" hidden="false" customHeight="false" outlineLevel="0" collapsed="false">
      <c r="A4941" s="401" t="s">
        <v>9883</v>
      </c>
      <c r="B4941" s="401" t="s">
        <v>9884</v>
      </c>
      <c r="C4941" s="401" t="s">
        <v>11400</v>
      </c>
      <c r="D4941" s="401" t="s">
        <v>11401</v>
      </c>
      <c r="E4941" s="402"/>
      <c r="F4941" s="401"/>
      <c r="G4941" s="401" t="n">
        <v>102614</v>
      </c>
      <c r="H4941" s="401" t="s">
        <v>11454</v>
      </c>
      <c r="I4941" s="401" t="s">
        <v>45</v>
      </c>
      <c r="J4941" s="401" t="s">
        <v>6404</v>
      </c>
      <c r="K4941" s="402" t="n">
        <v>1030.29</v>
      </c>
      <c r="L4941" s="401" t="s">
        <v>6405</v>
      </c>
    </row>
    <row r="4942" customFormat="false" ht="13.5" hidden="false" customHeight="false" outlineLevel="0" collapsed="false">
      <c r="A4942" s="401" t="s">
        <v>9883</v>
      </c>
      <c r="B4942" s="401" t="s">
        <v>9884</v>
      </c>
      <c r="C4942" s="401" t="s">
        <v>11400</v>
      </c>
      <c r="D4942" s="401" t="s">
        <v>11401</v>
      </c>
      <c r="E4942" s="402"/>
      <c r="F4942" s="401"/>
      <c r="G4942" s="401" t="n">
        <v>102615</v>
      </c>
      <c r="H4942" s="401" t="s">
        <v>11455</v>
      </c>
      <c r="I4942" s="401" t="s">
        <v>45</v>
      </c>
      <c r="J4942" s="401" t="s">
        <v>6404</v>
      </c>
      <c r="K4942" s="402" t="n">
        <v>1327.79</v>
      </c>
      <c r="L4942" s="401" t="s">
        <v>6405</v>
      </c>
    </row>
    <row r="4943" customFormat="false" ht="13.5" hidden="false" customHeight="false" outlineLevel="0" collapsed="false">
      <c r="A4943" s="401" t="s">
        <v>9883</v>
      </c>
      <c r="B4943" s="401" t="s">
        <v>9884</v>
      </c>
      <c r="C4943" s="401" t="s">
        <v>11400</v>
      </c>
      <c r="D4943" s="401" t="s">
        <v>11401</v>
      </c>
      <c r="E4943" s="402"/>
      <c r="F4943" s="401"/>
      <c r="G4943" s="401" t="n">
        <v>102617</v>
      </c>
      <c r="H4943" s="401" t="s">
        <v>11456</v>
      </c>
      <c r="I4943" s="401" t="s">
        <v>45</v>
      </c>
      <c r="J4943" s="401" t="s">
        <v>6404</v>
      </c>
      <c r="K4943" s="402" t="n">
        <v>3424.25</v>
      </c>
      <c r="L4943" s="401" t="s">
        <v>6405</v>
      </c>
    </row>
    <row r="4944" customFormat="false" ht="13.5" hidden="false" customHeight="false" outlineLevel="0" collapsed="false">
      <c r="A4944" s="401" t="s">
        <v>9883</v>
      </c>
      <c r="B4944" s="401" t="s">
        <v>9884</v>
      </c>
      <c r="C4944" s="401" t="s">
        <v>11400</v>
      </c>
      <c r="D4944" s="401" t="s">
        <v>11401</v>
      </c>
      <c r="E4944" s="402"/>
      <c r="F4944" s="401"/>
      <c r="G4944" s="401" t="n">
        <v>102619</v>
      </c>
      <c r="H4944" s="401" t="s">
        <v>11457</v>
      </c>
      <c r="I4944" s="401" t="s">
        <v>45</v>
      </c>
      <c r="J4944" s="401" t="s">
        <v>6404</v>
      </c>
      <c r="K4944" s="402" t="n">
        <v>6572.05</v>
      </c>
      <c r="L4944" s="401" t="s">
        <v>6405</v>
      </c>
    </row>
    <row r="4945" customFormat="false" ht="13.5" hidden="false" customHeight="false" outlineLevel="0" collapsed="false">
      <c r="A4945" s="401" t="s">
        <v>9883</v>
      </c>
      <c r="B4945" s="401" t="s">
        <v>9884</v>
      </c>
      <c r="C4945" s="401" t="s">
        <v>11400</v>
      </c>
      <c r="D4945" s="401" t="s">
        <v>11401</v>
      </c>
      <c r="E4945" s="402"/>
      <c r="F4945" s="401"/>
      <c r="G4945" s="401" t="n">
        <v>102622</v>
      </c>
      <c r="H4945" s="401" t="s">
        <v>77</v>
      </c>
      <c r="I4945" s="401" t="s">
        <v>45</v>
      </c>
      <c r="J4945" s="401" t="s">
        <v>6476</v>
      </c>
      <c r="K4945" s="402" t="n">
        <v>753.78</v>
      </c>
      <c r="L4945" s="401" t="s">
        <v>6405</v>
      </c>
    </row>
    <row r="4946" customFormat="false" ht="13.5" hidden="false" customHeight="false" outlineLevel="0" collapsed="false">
      <c r="A4946" s="401" t="s">
        <v>9883</v>
      </c>
      <c r="B4946" s="401" t="s">
        <v>9884</v>
      </c>
      <c r="C4946" s="401" t="s">
        <v>11400</v>
      </c>
      <c r="D4946" s="401" t="s">
        <v>11401</v>
      </c>
      <c r="E4946" s="402"/>
      <c r="F4946" s="401"/>
      <c r="G4946" s="401" t="n">
        <v>102623</v>
      </c>
      <c r="H4946" s="401" t="s">
        <v>11458</v>
      </c>
      <c r="I4946" s="401" t="s">
        <v>45</v>
      </c>
      <c r="J4946" s="401" t="s">
        <v>6476</v>
      </c>
      <c r="K4946" s="402" t="n">
        <v>1032.14</v>
      </c>
      <c r="L4946" s="401" t="s">
        <v>6405</v>
      </c>
    </row>
    <row r="4947" customFormat="false" ht="13.5" hidden="false" customHeight="false" outlineLevel="0" collapsed="false">
      <c r="A4947" s="401" t="s">
        <v>9883</v>
      </c>
      <c r="B4947" s="401" t="s">
        <v>9884</v>
      </c>
      <c r="C4947" s="401" t="s">
        <v>11459</v>
      </c>
      <c r="D4947" s="401" t="s">
        <v>11460</v>
      </c>
      <c r="E4947" s="402"/>
      <c r="F4947" s="401"/>
      <c r="G4947" s="401" t="n">
        <v>89482</v>
      </c>
      <c r="H4947" s="401" t="s">
        <v>11461</v>
      </c>
      <c r="I4947" s="401" t="s">
        <v>45</v>
      </c>
      <c r="J4947" s="401" t="s">
        <v>6476</v>
      </c>
      <c r="K4947" s="402" t="n">
        <v>49.73</v>
      </c>
      <c r="L4947" s="401" t="s">
        <v>6405</v>
      </c>
    </row>
    <row r="4948" customFormat="false" ht="13.5" hidden="false" customHeight="false" outlineLevel="0" collapsed="false">
      <c r="A4948" s="401" t="s">
        <v>9883</v>
      </c>
      <c r="B4948" s="401" t="s">
        <v>9884</v>
      </c>
      <c r="C4948" s="401" t="s">
        <v>11459</v>
      </c>
      <c r="D4948" s="401" t="s">
        <v>11460</v>
      </c>
      <c r="E4948" s="402"/>
      <c r="F4948" s="401"/>
      <c r="G4948" s="401" t="n">
        <v>89491</v>
      </c>
      <c r="H4948" s="401" t="s">
        <v>11462</v>
      </c>
      <c r="I4948" s="401" t="s">
        <v>45</v>
      </c>
      <c r="J4948" s="401" t="s">
        <v>6476</v>
      </c>
      <c r="K4948" s="402" t="n">
        <v>121.96</v>
      </c>
      <c r="L4948" s="401" t="s">
        <v>6405</v>
      </c>
    </row>
    <row r="4949" customFormat="false" ht="13.5" hidden="false" customHeight="false" outlineLevel="0" collapsed="false">
      <c r="A4949" s="401" t="s">
        <v>9883</v>
      </c>
      <c r="B4949" s="401" t="s">
        <v>9884</v>
      </c>
      <c r="C4949" s="401" t="s">
        <v>11459</v>
      </c>
      <c r="D4949" s="401" t="s">
        <v>11460</v>
      </c>
      <c r="E4949" s="402"/>
      <c r="F4949" s="401"/>
      <c r="G4949" s="401" t="n">
        <v>89495</v>
      </c>
      <c r="H4949" s="401" t="s">
        <v>11463</v>
      </c>
      <c r="I4949" s="401" t="s">
        <v>45</v>
      </c>
      <c r="J4949" s="401" t="s">
        <v>6476</v>
      </c>
      <c r="K4949" s="402" t="n">
        <v>21.82</v>
      </c>
      <c r="L4949" s="401" t="s">
        <v>6405</v>
      </c>
    </row>
    <row r="4950" customFormat="false" ht="13.5" hidden="false" customHeight="false" outlineLevel="0" collapsed="false">
      <c r="A4950" s="401" t="s">
        <v>9883</v>
      </c>
      <c r="B4950" s="401" t="s">
        <v>9884</v>
      </c>
      <c r="C4950" s="401" t="s">
        <v>11459</v>
      </c>
      <c r="D4950" s="401" t="s">
        <v>11460</v>
      </c>
      <c r="E4950" s="402"/>
      <c r="F4950" s="401"/>
      <c r="G4950" s="401" t="n">
        <v>89707</v>
      </c>
      <c r="H4950" s="401" t="s">
        <v>11464</v>
      </c>
      <c r="I4950" s="401" t="s">
        <v>45</v>
      </c>
      <c r="J4950" s="401" t="s">
        <v>6476</v>
      </c>
      <c r="K4950" s="402" t="n">
        <v>48.09</v>
      </c>
      <c r="L4950" s="401" t="s">
        <v>6405</v>
      </c>
    </row>
    <row r="4951" customFormat="false" ht="13.5" hidden="false" customHeight="false" outlineLevel="0" collapsed="false">
      <c r="A4951" s="401" t="s">
        <v>9883</v>
      </c>
      <c r="B4951" s="401" t="s">
        <v>9884</v>
      </c>
      <c r="C4951" s="401" t="s">
        <v>11459</v>
      </c>
      <c r="D4951" s="401" t="s">
        <v>11460</v>
      </c>
      <c r="E4951" s="402"/>
      <c r="F4951" s="401"/>
      <c r="G4951" s="401" t="n">
        <v>89708</v>
      </c>
      <c r="H4951" s="401" t="s">
        <v>11465</v>
      </c>
      <c r="I4951" s="401" t="s">
        <v>45</v>
      </c>
      <c r="J4951" s="401" t="s">
        <v>6476</v>
      </c>
      <c r="K4951" s="402" t="n">
        <v>113.86</v>
      </c>
      <c r="L4951" s="401" t="s">
        <v>6405</v>
      </c>
    </row>
    <row r="4952" customFormat="false" ht="13.5" hidden="false" customHeight="false" outlineLevel="0" collapsed="false">
      <c r="A4952" s="401" t="s">
        <v>9883</v>
      </c>
      <c r="B4952" s="401" t="s">
        <v>9884</v>
      </c>
      <c r="C4952" s="401" t="s">
        <v>11459</v>
      </c>
      <c r="D4952" s="401" t="s">
        <v>11460</v>
      </c>
      <c r="E4952" s="402"/>
      <c r="F4952" s="401"/>
      <c r="G4952" s="401" t="n">
        <v>89709</v>
      </c>
      <c r="H4952" s="401" t="s">
        <v>11466</v>
      </c>
      <c r="I4952" s="401" t="s">
        <v>45</v>
      </c>
      <c r="J4952" s="401" t="s">
        <v>6476</v>
      </c>
      <c r="K4952" s="402" t="n">
        <v>19.92</v>
      </c>
      <c r="L4952" s="401" t="s">
        <v>6405</v>
      </c>
    </row>
    <row r="4953" customFormat="false" ht="13.5" hidden="false" customHeight="false" outlineLevel="0" collapsed="false">
      <c r="A4953" s="401" t="s">
        <v>9883</v>
      </c>
      <c r="B4953" s="401" t="s">
        <v>9884</v>
      </c>
      <c r="C4953" s="401" t="s">
        <v>11459</v>
      </c>
      <c r="D4953" s="401" t="s">
        <v>11460</v>
      </c>
      <c r="E4953" s="402"/>
      <c r="F4953" s="401"/>
      <c r="G4953" s="401" t="n">
        <v>89710</v>
      </c>
      <c r="H4953" s="401" t="s">
        <v>11467</v>
      </c>
      <c r="I4953" s="401" t="s">
        <v>45</v>
      </c>
      <c r="J4953" s="401" t="s">
        <v>6476</v>
      </c>
      <c r="K4953" s="402" t="n">
        <v>16.53</v>
      </c>
      <c r="L4953" s="401" t="s">
        <v>6405</v>
      </c>
    </row>
    <row r="4954" customFormat="false" ht="13.5" hidden="false" customHeight="false" outlineLevel="0" collapsed="false">
      <c r="A4954" s="401" t="s">
        <v>9883</v>
      </c>
      <c r="B4954" s="401" t="s">
        <v>9884</v>
      </c>
      <c r="C4954" s="401" t="s">
        <v>11468</v>
      </c>
      <c r="D4954" s="401" t="s">
        <v>11469</v>
      </c>
      <c r="E4954" s="402"/>
      <c r="F4954" s="401"/>
      <c r="G4954" s="401" t="n">
        <v>86872</v>
      </c>
      <c r="H4954" s="401" t="s">
        <v>11470</v>
      </c>
      <c r="I4954" s="401" t="s">
        <v>45</v>
      </c>
      <c r="J4954" s="401" t="s">
        <v>6404</v>
      </c>
      <c r="K4954" s="402" t="n">
        <v>599.87</v>
      </c>
      <c r="L4954" s="401" t="s">
        <v>6405</v>
      </c>
    </row>
    <row r="4955" customFormat="false" ht="13.5" hidden="false" customHeight="false" outlineLevel="0" collapsed="false">
      <c r="A4955" s="401" t="s">
        <v>9883</v>
      </c>
      <c r="B4955" s="401" t="s">
        <v>9884</v>
      </c>
      <c r="C4955" s="401" t="s">
        <v>11468</v>
      </c>
      <c r="D4955" s="401" t="s">
        <v>11469</v>
      </c>
      <c r="E4955" s="402"/>
      <c r="F4955" s="401"/>
      <c r="G4955" s="401" t="n">
        <v>86874</v>
      </c>
      <c r="H4955" s="401" t="s">
        <v>11471</v>
      </c>
      <c r="I4955" s="401" t="s">
        <v>45</v>
      </c>
      <c r="J4955" s="401" t="s">
        <v>6404</v>
      </c>
      <c r="K4955" s="402" t="n">
        <v>417.7</v>
      </c>
      <c r="L4955" s="401" t="s">
        <v>6405</v>
      </c>
    </row>
    <row r="4956" customFormat="false" ht="13.5" hidden="false" customHeight="false" outlineLevel="0" collapsed="false">
      <c r="A4956" s="401" t="s">
        <v>9883</v>
      </c>
      <c r="B4956" s="401" t="s">
        <v>9884</v>
      </c>
      <c r="C4956" s="401" t="s">
        <v>11468</v>
      </c>
      <c r="D4956" s="401" t="s">
        <v>11469</v>
      </c>
      <c r="E4956" s="402"/>
      <c r="F4956" s="401"/>
      <c r="G4956" s="401" t="n">
        <v>86875</v>
      </c>
      <c r="H4956" s="401" t="s">
        <v>11472</v>
      </c>
      <c r="I4956" s="401" t="s">
        <v>45</v>
      </c>
      <c r="J4956" s="401" t="s">
        <v>6404</v>
      </c>
      <c r="K4956" s="402" t="n">
        <v>481.88</v>
      </c>
      <c r="L4956" s="401" t="s">
        <v>6405</v>
      </c>
    </row>
    <row r="4957" customFormat="false" ht="13.5" hidden="false" customHeight="false" outlineLevel="0" collapsed="false">
      <c r="A4957" s="401" t="s">
        <v>9883</v>
      </c>
      <c r="B4957" s="401" t="s">
        <v>9884</v>
      </c>
      <c r="C4957" s="401" t="s">
        <v>11468</v>
      </c>
      <c r="D4957" s="401" t="s">
        <v>11469</v>
      </c>
      <c r="E4957" s="402"/>
      <c r="F4957" s="401"/>
      <c r="G4957" s="401" t="n">
        <v>86876</v>
      </c>
      <c r="H4957" s="401" t="s">
        <v>11473</v>
      </c>
      <c r="I4957" s="401" t="s">
        <v>45</v>
      </c>
      <c r="J4957" s="401" t="s">
        <v>6404</v>
      </c>
      <c r="K4957" s="402" t="n">
        <v>275.5</v>
      </c>
      <c r="L4957" s="401" t="s">
        <v>6405</v>
      </c>
    </row>
    <row r="4958" customFormat="false" ht="13.5" hidden="false" customHeight="false" outlineLevel="0" collapsed="false">
      <c r="A4958" s="401" t="s">
        <v>9883</v>
      </c>
      <c r="B4958" s="401" t="s">
        <v>9884</v>
      </c>
      <c r="C4958" s="401" t="s">
        <v>11468</v>
      </c>
      <c r="D4958" s="401" t="s">
        <v>11469</v>
      </c>
      <c r="E4958" s="402"/>
      <c r="F4958" s="401"/>
      <c r="G4958" s="401" t="n">
        <v>86877</v>
      </c>
      <c r="H4958" s="401" t="s">
        <v>11474</v>
      </c>
      <c r="I4958" s="401" t="s">
        <v>45</v>
      </c>
      <c r="J4958" s="401" t="s">
        <v>6476</v>
      </c>
      <c r="K4958" s="402" t="n">
        <v>58.63</v>
      </c>
      <c r="L4958" s="401" t="s">
        <v>6405</v>
      </c>
    </row>
    <row r="4959" customFormat="false" ht="13.5" hidden="false" customHeight="false" outlineLevel="0" collapsed="false">
      <c r="A4959" s="401" t="s">
        <v>9883</v>
      </c>
      <c r="B4959" s="401" t="s">
        <v>9884</v>
      </c>
      <c r="C4959" s="401" t="s">
        <v>11468</v>
      </c>
      <c r="D4959" s="401" t="s">
        <v>11469</v>
      </c>
      <c r="E4959" s="402"/>
      <c r="F4959" s="401"/>
      <c r="G4959" s="401" t="n">
        <v>86878</v>
      </c>
      <c r="H4959" s="401" t="s">
        <v>11475</v>
      </c>
      <c r="I4959" s="401" t="s">
        <v>45</v>
      </c>
      <c r="J4959" s="401" t="s">
        <v>6476</v>
      </c>
      <c r="K4959" s="402" t="n">
        <v>63.16</v>
      </c>
      <c r="L4959" s="401" t="s">
        <v>6405</v>
      </c>
    </row>
    <row r="4960" customFormat="false" ht="13.5" hidden="false" customHeight="false" outlineLevel="0" collapsed="false">
      <c r="A4960" s="401" t="s">
        <v>9883</v>
      </c>
      <c r="B4960" s="401" t="s">
        <v>9884</v>
      </c>
      <c r="C4960" s="401" t="s">
        <v>11468</v>
      </c>
      <c r="D4960" s="401" t="s">
        <v>11469</v>
      </c>
      <c r="E4960" s="402"/>
      <c r="F4960" s="401"/>
      <c r="G4960" s="401" t="n">
        <v>86879</v>
      </c>
      <c r="H4960" s="401" t="s">
        <v>11476</v>
      </c>
      <c r="I4960" s="401" t="s">
        <v>45</v>
      </c>
      <c r="J4960" s="401" t="s">
        <v>6476</v>
      </c>
      <c r="K4960" s="402" t="n">
        <v>7.28</v>
      </c>
      <c r="L4960" s="401" t="s">
        <v>6405</v>
      </c>
    </row>
    <row r="4961" customFormat="false" ht="13.5" hidden="false" customHeight="false" outlineLevel="0" collapsed="false">
      <c r="A4961" s="401" t="s">
        <v>9883</v>
      </c>
      <c r="B4961" s="401" t="s">
        <v>9884</v>
      </c>
      <c r="C4961" s="401" t="s">
        <v>11468</v>
      </c>
      <c r="D4961" s="401" t="s">
        <v>11469</v>
      </c>
      <c r="E4961" s="402"/>
      <c r="F4961" s="401"/>
      <c r="G4961" s="401" t="n">
        <v>86880</v>
      </c>
      <c r="H4961" s="401" t="s">
        <v>11477</v>
      </c>
      <c r="I4961" s="401" t="s">
        <v>45</v>
      </c>
      <c r="J4961" s="401" t="s">
        <v>6476</v>
      </c>
      <c r="K4961" s="402" t="n">
        <v>20.12</v>
      </c>
      <c r="L4961" s="401" t="s">
        <v>6405</v>
      </c>
    </row>
    <row r="4962" customFormat="false" ht="13.5" hidden="false" customHeight="false" outlineLevel="0" collapsed="false">
      <c r="A4962" s="401" t="s">
        <v>9883</v>
      </c>
      <c r="B4962" s="401" t="s">
        <v>9884</v>
      </c>
      <c r="C4962" s="401" t="s">
        <v>11468</v>
      </c>
      <c r="D4962" s="401" t="s">
        <v>11469</v>
      </c>
      <c r="E4962" s="402"/>
      <c r="F4962" s="401"/>
      <c r="G4962" s="401" t="n">
        <v>86881</v>
      </c>
      <c r="H4962" s="401" t="s">
        <v>11478</v>
      </c>
      <c r="I4962" s="401" t="s">
        <v>45</v>
      </c>
      <c r="J4962" s="401" t="s">
        <v>6979</v>
      </c>
      <c r="K4962" s="402" t="n">
        <v>177</v>
      </c>
      <c r="L4962" s="401" t="s">
        <v>6405</v>
      </c>
    </row>
    <row r="4963" customFormat="false" ht="13.5" hidden="false" customHeight="false" outlineLevel="0" collapsed="false">
      <c r="A4963" s="401" t="s">
        <v>9883</v>
      </c>
      <c r="B4963" s="401" t="s">
        <v>9884</v>
      </c>
      <c r="C4963" s="401" t="s">
        <v>11468</v>
      </c>
      <c r="D4963" s="401" t="s">
        <v>11469</v>
      </c>
      <c r="E4963" s="402"/>
      <c r="F4963" s="401"/>
      <c r="G4963" s="401" t="n">
        <v>86882</v>
      </c>
      <c r="H4963" s="401" t="s">
        <v>11479</v>
      </c>
      <c r="I4963" s="401" t="s">
        <v>45</v>
      </c>
      <c r="J4963" s="401" t="s">
        <v>6476</v>
      </c>
      <c r="K4963" s="402" t="n">
        <v>20.64</v>
      </c>
      <c r="L4963" s="401" t="s">
        <v>6405</v>
      </c>
    </row>
    <row r="4964" customFormat="false" ht="13.5" hidden="false" customHeight="false" outlineLevel="0" collapsed="false">
      <c r="A4964" s="401" t="s">
        <v>9883</v>
      </c>
      <c r="B4964" s="401" t="s">
        <v>9884</v>
      </c>
      <c r="C4964" s="401" t="s">
        <v>11468</v>
      </c>
      <c r="D4964" s="401" t="s">
        <v>11469</v>
      </c>
      <c r="E4964" s="402"/>
      <c r="F4964" s="401"/>
      <c r="G4964" s="401" t="n">
        <v>86883</v>
      </c>
      <c r="H4964" s="401" t="s">
        <v>11480</v>
      </c>
      <c r="I4964" s="401" t="s">
        <v>45</v>
      </c>
      <c r="J4964" s="401" t="s">
        <v>6979</v>
      </c>
      <c r="K4964" s="402" t="n">
        <v>11.81</v>
      </c>
      <c r="L4964" s="401" t="s">
        <v>6405</v>
      </c>
    </row>
    <row r="4965" customFormat="false" ht="13.5" hidden="false" customHeight="false" outlineLevel="0" collapsed="false">
      <c r="A4965" s="401" t="s">
        <v>9883</v>
      </c>
      <c r="B4965" s="401" t="s">
        <v>9884</v>
      </c>
      <c r="C4965" s="401" t="s">
        <v>11468</v>
      </c>
      <c r="D4965" s="401" t="s">
        <v>11469</v>
      </c>
      <c r="E4965" s="402"/>
      <c r="F4965" s="401"/>
      <c r="G4965" s="401" t="n">
        <v>86884</v>
      </c>
      <c r="H4965" s="401" t="s">
        <v>11481</v>
      </c>
      <c r="I4965" s="401" t="s">
        <v>45</v>
      </c>
      <c r="J4965" s="401" t="s">
        <v>6476</v>
      </c>
      <c r="K4965" s="402" t="n">
        <v>8.97</v>
      </c>
      <c r="L4965" s="401" t="s">
        <v>6405</v>
      </c>
    </row>
    <row r="4966" customFormat="false" ht="13.5" hidden="false" customHeight="false" outlineLevel="0" collapsed="false">
      <c r="A4966" s="401" t="s">
        <v>9883</v>
      </c>
      <c r="B4966" s="401" t="s">
        <v>9884</v>
      </c>
      <c r="C4966" s="401" t="s">
        <v>11468</v>
      </c>
      <c r="D4966" s="401" t="s">
        <v>11469</v>
      </c>
      <c r="E4966" s="402"/>
      <c r="F4966" s="401"/>
      <c r="G4966" s="401" t="n">
        <v>86885</v>
      </c>
      <c r="H4966" s="401" t="s">
        <v>11482</v>
      </c>
      <c r="I4966" s="401" t="s">
        <v>45</v>
      </c>
      <c r="J4966" s="401" t="s">
        <v>6476</v>
      </c>
      <c r="K4966" s="402" t="n">
        <v>10.08</v>
      </c>
      <c r="L4966" s="401" t="s">
        <v>6405</v>
      </c>
    </row>
    <row r="4967" customFormat="false" ht="13.5" hidden="false" customHeight="false" outlineLevel="0" collapsed="false">
      <c r="A4967" s="401" t="s">
        <v>9883</v>
      </c>
      <c r="B4967" s="401" t="s">
        <v>9884</v>
      </c>
      <c r="C4967" s="401" t="s">
        <v>11468</v>
      </c>
      <c r="D4967" s="401" t="s">
        <v>11469</v>
      </c>
      <c r="E4967" s="402"/>
      <c r="F4967" s="401"/>
      <c r="G4967" s="401" t="n">
        <v>86886</v>
      </c>
      <c r="H4967" s="401" t="s">
        <v>11483</v>
      </c>
      <c r="I4967" s="401" t="s">
        <v>45</v>
      </c>
      <c r="J4967" s="401" t="s">
        <v>6476</v>
      </c>
      <c r="K4967" s="402" t="n">
        <v>43.49</v>
      </c>
      <c r="L4967" s="401" t="s">
        <v>6405</v>
      </c>
    </row>
    <row r="4968" customFormat="false" ht="13.5" hidden="false" customHeight="false" outlineLevel="0" collapsed="false">
      <c r="A4968" s="401" t="s">
        <v>9883</v>
      </c>
      <c r="B4968" s="401" t="s">
        <v>9884</v>
      </c>
      <c r="C4968" s="401" t="s">
        <v>11468</v>
      </c>
      <c r="D4968" s="401" t="s">
        <v>11469</v>
      </c>
      <c r="E4968" s="402"/>
      <c r="F4968" s="401"/>
      <c r="G4968" s="401" t="n">
        <v>86887</v>
      </c>
      <c r="H4968" s="401" t="s">
        <v>11484</v>
      </c>
      <c r="I4968" s="401" t="s">
        <v>45</v>
      </c>
      <c r="J4968" s="401" t="s">
        <v>6476</v>
      </c>
      <c r="K4968" s="402" t="n">
        <v>47.14</v>
      </c>
      <c r="L4968" s="401" t="s">
        <v>6405</v>
      </c>
    </row>
    <row r="4969" customFormat="false" ht="13.5" hidden="false" customHeight="false" outlineLevel="0" collapsed="false">
      <c r="A4969" s="401" t="s">
        <v>9883</v>
      </c>
      <c r="B4969" s="401" t="s">
        <v>9884</v>
      </c>
      <c r="C4969" s="401" t="s">
        <v>11468</v>
      </c>
      <c r="D4969" s="401" t="s">
        <v>11469</v>
      </c>
      <c r="E4969" s="402"/>
      <c r="F4969" s="401"/>
      <c r="G4969" s="401" t="n">
        <v>86888</v>
      </c>
      <c r="H4969" s="401" t="s">
        <v>11485</v>
      </c>
      <c r="I4969" s="401" t="s">
        <v>45</v>
      </c>
      <c r="J4969" s="401" t="s">
        <v>6404</v>
      </c>
      <c r="K4969" s="402" t="n">
        <v>408.9</v>
      </c>
      <c r="L4969" s="401" t="s">
        <v>6405</v>
      </c>
    </row>
    <row r="4970" customFormat="false" ht="13.5" hidden="false" customHeight="false" outlineLevel="0" collapsed="false">
      <c r="A4970" s="401" t="s">
        <v>9883</v>
      </c>
      <c r="B4970" s="401" t="s">
        <v>9884</v>
      </c>
      <c r="C4970" s="401" t="s">
        <v>11468</v>
      </c>
      <c r="D4970" s="401" t="s">
        <v>11469</v>
      </c>
      <c r="E4970" s="402"/>
      <c r="F4970" s="401"/>
      <c r="G4970" s="401" t="n">
        <v>86889</v>
      </c>
      <c r="H4970" s="401" t="s">
        <v>11486</v>
      </c>
      <c r="I4970" s="401" t="s">
        <v>45</v>
      </c>
      <c r="J4970" s="401" t="s">
        <v>6476</v>
      </c>
      <c r="K4970" s="402" t="n">
        <v>645.55</v>
      </c>
      <c r="L4970" s="401" t="s">
        <v>6405</v>
      </c>
    </row>
    <row r="4971" customFormat="false" ht="13.5" hidden="false" customHeight="false" outlineLevel="0" collapsed="false">
      <c r="A4971" s="401" t="s">
        <v>9883</v>
      </c>
      <c r="B4971" s="401" t="s">
        <v>9884</v>
      </c>
      <c r="C4971" s="401" t="s">
        <v>11468</v>
      </c>
      <c r="D4971" s="401" t="s">
        <v>11469</v>
      </c>
      <c r="E4971" s="402"/>
      <c r="F4971" s="401"/>
      <c r="G4971" s="401" t="n">
        <v>86893</v>
      </c>
      <c r="H4971" s="401" t="s">
        <v>11487</v>
      </c>
      <c r="I4971" s="401" t="s">
        <v>45</v>
      </c>
      <c r="J4971" s="401" t="s">
        <v>6476</v>
      </c>
      <c r="K4971" s="402" t="n">
        <v>522.78</v>
      </c>
      <c r="L4971" s="401" t="s">
        <v>6405</v>
      </c>
    </row>
    <row r="4972" customFormat="false" ht="13.5" hidden="false" customHeight="false" outlineLevel="0" collapsed="false">
      <c r="A4972" s="401" t="s">
        <v>9883</v>
      </c>
      <c r="B4972" s="401" t="s">
        <v>9884</v>
      </c>
      <c r="C4972" s="401" t="s">
        <v>11468</v>
      </c>
      <c r="D4972" s="401" t="s">
        <v>11469</v>
      </c>
      <c r="E4972" s="402"/>
      <c r="F4972" s="401"/>
      <c r="G4972" s="401" t="n">
        <v>86894</v>
      </c>
      <c r="H4972" s="401" t="s">
        <v>11488</v>
      </c>
      <c r="I4972" s="401" t="s">
        <v>45</v>
      </c>
      <c r="J4972" s="401" t="s">
        <v>6476</v>
      </c>
      <c r="K4972" s="402" t="n">
        <v>308.7</v>
      </c>
      <c r="L4972" s="401" t="s">
        <v>6405</v>
      </c>
    </row>
    <row r="4973" customFormat="false" ht="13.5" hidden="false" customHeight="false" outlineLevel="0" collapsed="false">
      <c r="A4973" s="401" t="s">
        <v>9883</v>
      </c>
      <c r="B4973" s="401" t="s">
        <v>9884</v>
      </c>
      <c r="C4973" s="401" t="s">
        <v>11468</v>
      </c>
      <c r="D4973" s="401" t="s">
        <v>11469</v>
      </c>
      <c r="E4973" s="402"/>
      <c r="F4973" s="401"/>
      <c r="G4973" s="401" t="n">
        <v>86895</v>
      </c>
      <c r="H4973" s="401" t="s">
        <v>11489</v>
      </c>
      <c r="I4973" s="401" t="s">
        <v>45</v>
      </c>
      <c r="J4973" s="401" t="s">
        <v>6476</v>
      </c>
      <c r="K4973" s="402" t="n">
        <v>335.18</v>
      </c>
      <c r="L4973" s="401" t="s">
        <v>6405</v>
      </c>
    </row>
    <row r="4974" customFormat="false" ht="13.5" hidden="false" customHeight="false" outlineLevel="0" collapsed="false">
      <c r="A4974" s="401" t="s">
        <v>9883</v>
      </c>
      <c r="B4974" s="401" t="s">
        <v>9884</v>
      </c>
      <c r="C4974" s="401" t="s">
        <v>11468</v>
      </c>
      <c r="D4974" s="401" t="s">
        <v>11469</v>
      </c>
      <c r="E4974" s="402"/>
      <c r="F4974" s="401"/>
      <c r="G4974" s="401" t="n">
        <v>86899</v>
      </c>
      <c r="H4974" s="401" t="s">
        <v>11490</v>
      </c>
      <c r="I4974" s="401" t="s">
        <v>45</v>
      </c>
      <c r="J4974" s="401" t="s">
        <v>6476</v>
      </c>
      <c r="K4974" s="402" t="n">
        <v>289.13</v>
      </c>
      <c r="L4974" s="401" t="s">
        <v>6405</v>
      </c>
    </row>
    <row r="4975" customFormat="false" ht="13.5" hidden="false" customHeight="false" outlineLevel="0" collapsed="false">
      <c r="A4975" s="401" t="s">
        <v>9883</v>
      </c>
      <c r="B4975" s="401" t="s">
        <v>9884</v>
      </c>
      <c r="C4975" s="401" t="s">
        <v>11468</v>
      </c>
      <c r="D4975" s="401" t="s">
        <v>11469</v>
      </c>
      <c r="E4975" s="402"/>
      <c r="F4975" s="401"/>
      <c r="G4975" s="401" t="n">
        <v>86900</v>
      </c>
      <c r="H4975" s="401" t="s">
        <v>11491</v>
      </c>
      <c r="I4975" s="401" t="s">
        <v>45</v>
      </c>
      <c r="J4975" s="401" t="s">
        <v>6476</v>
      </c>
      <c r="K4975" s="402" t="n">
        <v>163.2</v>
      </c>
      <c r="L4975" s="401" t="s">
        <v>6405</v>
      </c>
    </row>
    <row r="4976" customFormat="false" ht="13.5" hidden="false" customHeight="false" outlineLevel="0" collapsed="false">
      <c r="A4976" s="401" t="s">
        <v>9883</v>
      </c>
      <c r="B4976" s="401" t="s">
        <v>9884</v>
      </c>
      <c r="C4976" s="401" t="s">
        <v>11468</v>
      </c>
      <c r="D4976" s="401" t="s">
        <v>11469</v>
      </c>
      <c r="E4976" s="402"/>
      <c r="F4976" s="401"/>
      <c r="G4976" s="401" t="n">
        <v>86901</v>
      </c>
      <c r="H4976" s="401" t="s">
        <v>11492</v>
      </c>
      <c r="I4976" s="401" t="s">
        <v>45</v>
      </c>
      <c r="J4976" s="401" t="s">
        <v>6476</v>
      </c>
      <c r="K4976" s="402" t="n">
        <v>129.3</v>
      </c>
      <c r="L4976" s="401" t="s">
        <v>6405</v>
      </c>
    </row>
    <row r="4977" customFormat="false" ht="13.5" hidden="false" customHeight="false" outlineLevel="0" collapsed="false">
      <c r="A4977" s="401" t="s">
        <v>9883</v>
      </c>
      <c r="B4977" s="401" t="s">
        <v>9884</v>
      </c>
      <c r="C4977" s="401" t="s">
        <v>11468</v>
      </c>
      <c r="D4977" s="401" t="s">
        <v>11469</v>
      </c>
      <c r="E4977" s="402"/>
      <c r="F4977" s="401"/>
      <c r="G4977" s="401" t="n">
        <v>86902</v>
      </c>
      <c r="H4977" s="401" t="s">
        <v>11493</v>
      </c>
      <c r="I4977" s="401" t="s">
        <v>45</v>
      </c>
      <c r="J4977" s="401" t="s">
        <v>6404</v>
      </c>
      <c r="K4977" s="402" t="n">
        <v>264.56</v>
      </c>
      <c r="L4977" s="401" t="s">
        <v>6405</v>
      </c>
    </row>
    <row r="4978" customFormat="false" ht="13.5" hidden="false" customHeight="false" outlineLevel="0" collapsed="false">
      <c r="A4978" s="401" t="s">
        <v>9883</v>
      </c>
      <c r="B4978" s="401" t="s">
        <v>9884</v>
      </c>
      <c r="C4978" s="401" t="s">
        <v>11468</v>
      </c>
      <c r="D4978" s="401" t="s">
        <v>11469</v>
      </c>
      <c r="E4978" s="402"/>
      <c r="F4978" s="401"/>
      <c r="G4978" s="401" t="n">
        <v>86903</v>
      </c>
      <c r="H4978" s="401" t="s">
        <v>11494</v>
      </c>
      <c r="I4978" s="401" t="s">
        <v>45</v>
      </c>
      <c r="J4978" s="401" t="s">
        <v>6404</v>
      </c>
      <c r="K4978" s="402" t="n">
        <v>300.53</v>
      </c>
      <c r="L4978" s="401" t="s">
        <v>6405</v>
      </c>
    </row>
    <row r="4979" customFormat="false" ht="13.5" hidden="false" customHeight="false" outlineLevel="0" collapsed="false">
      <c r="A4979" s="401" t="s">
        <v>9883</v>
      </c>
      <c r="B4979" s="401" t="s">
        <v>9884</v>
      </c>
      <c r="C4979" s="401" t="s">
        <v>11468</v>
      </c>
      <c r="D4979" s="401" t="s">
        <v>11469</v>
      </c>
      <c r="E4979" s="402"/>
      <c r="F4979" s="401"/>
      <c r="G4979" s="401" t="n">
        <v>86904</v>
      </c>
      <c r="H4979" s="401" t="s">
        <v>11495</v>
      </c>
      <c r="I4979" s="401" t="s">
        <v>45</v>
      </c>
      <c r="J4979" s="401" t="s">
        <v>6404</v>
      </c>
      <c r="K4979" s="402" t="n">
        <v>123.48</v>
      </c>
      <c r="L4979" s="401" t="s">
        <v>6405</v>
      </c>
    </row>
    <row r="4980" customFormat="false" ht="13.5" hidden="false" customHeight="false" outlineLevel="0" collapsed="false">
      <c r="A4980" s="401" t="s">
        <v>9883</v>
      </c>
      <c r="B4980" s="401" t="s">
        <v>9884</v>
      </c>
      <c r="C4980" s="401" t="s">
        <v>11468</v>
      </c>
      <c r="D4980" s="401" t="s">
        <v>11469</v>
      </c>
      <c r="E4980" s="402"/>
      <c r="F4980" s="401"/>
      <c r="G4980" s="401" t="n">
        <v>86905</v>
      </c>
      <c r="H4980" s="401" t="s">
        <v>11496</v>
      </c>
      <c r="I4980" s="401" t="s">
        <v>45</v>
      </c>
      <c r="J4980" s="401" t="s">
        <v>6476</v>
      </c>
      <c r="K4980" s="402" t="n">
        <v>336.64</v>
      </c>
      <c r="L4980" s="401" t="s">
        <v>6405</v>
      </c>
    </row>
    <row r="4981" customFormat="false" ht="13.5" hidden="false" customHeight="false" outlineLevel="0" collapsed="false">
      <c r="A4981" s="401" t="s">
        <v>9883</v>
      </c>
      <c r="B4981" s="401" t="s">
        <v>9884</v>
      </c>
      <c r="C4981" s="401" t="s">
        <v>11468</v>
      </c>
      <c r="D4981" s="401" t="s">
        <v>11469</v>
      </c>
      <c r="E4981" s="402"/>
      <c r="F4981" s="401"/>
      <c r="G4981" s="401" t="n">
        <v>86906</v>
      </c>
      <c r="H4981" s="401" t="s">
        <v>11497</v>
      </c>
      <c r="I4981" s="401" t="s">
        <v>45</v>
      </c>
      <c r="J4981" s="401" t="s">
        <v>6979</v>
      </c>
      <c r="K4981" s="402" t="n">
        <v>62.34</v>
      </c>
      <c r="L4981" s="401" t="s">
        <v>6405</v>
      </c>
    </row>
    <row r="4982" customFormat="false" ht="13.5" hidden="false" customHeight="false" outlineLevel="0" collapsed="false">
      <c r="A4982" s="401" t="s">
        <v>9883</v>
      </c>
      <c r="B4982" s="401" t="s">
        <v>9884</v>
      </c>
      <c r="C4982" s="401" t="s">
        <v>11468</v>
      </c>
      <c r="D4982" s="401" t="s">
        <v>11469</v>
      </c>
      <c r="E4982" s="402"/>
      <c r="F4982" s="401"/>
      <c r="G4982" s="401" t="n">
        <v>86908</v>
      </c>
      <c r="H4982" s="401" t="s">
        <v>11498</v>
      </c>
      <c r="I4982" s="401" t="s">
        <v>45</v>
      </c>
      <c r="J4982" s="401" t="s">
        <v>6476</v>
      </c>
      <c r="K4982" s="402" t="n">
        <v>401.49</v>
      </c>
      <c r="L4982" s="401" t="s">
        <v>6405</v>
      </c>
    </row>
    <row r="4983" customFormat="false" ht="13.5" hidden="false" customHeight="false" outlineLevel="0" collapsed="false">
      <c r="A4983" s="401" t="s">
        <v>9883</v>
      </c>
      <c r="B4983" s="401" t="s">
        <v>9884</v>
      </c>
      <c r="C4983" s="401" t="s">
        <v>11468</v>
      </c>
      <c r="D4983" s="401" t="s">
        <v>11469</v>
      </c>
      <c r="E4983" s="402"/>
      <c r="F4983" s="401"/>
      <c r="G4983" s="401" t="n">
        <v>86909</v>
      </c>
      <c r="H4983" s="401" t="s">
        <v>11499</v>
      </c>
      <c r="I4983" s="401" t="s">
        <v>45</v>
      </c>
      <c r="J4983" s="401" t="s">
        <v>6476</v>
      </c>
      <c r="K4983" s="402" t="n">
        <v>108.24</v>
      </c>
      <c r="L4983" s="401" t="s">
        <v>6405</v>
      </c>
    </row>
    <row r="4984" customFormat="false" ht="13.5" hidden="false" customHeight="false" outlineLevel="0" collapsed="false">
      <c r="A4984" s="401" t="s">
        <v>9883</v>
      </c>
      <c r="B4984" s="401" t="s">
        <v>9884</v>
      </c>
      <c r="C4984" s="401" t="s">
        <v>11468</v>
      </c>
      <c r="D4984" s="401" t="s">
        <v>11469</v>
      </c>
      <c r="E4984" s="402"/>
      <c r="F4984" s="401"/>
      <c r="G4984" s="401" t="n">
        <v>86910</v>
      </c>
      <c r="H4984" s="401" t="s">
        <v>11500</v>
      </c>
      <c r="I4984" s="401" t="s">
        <v>45</v>
      </c>
      <c r="J4984" s="401" t="s">
        <v>6476</v>
      </c>
      <c r="K4984" s="402" t="n">
        <v>106.33</v>
      </c>
      <c r="L4984" s="401" t="s">
        <v>6405</v>
      </c>
    </row>
    <row r="4985" customFormat="false" ht="13.5" hidden="false" customHeight="false" outlineLevel="0" collapsed="false">
      <c r="A4985" s="401" t="s">
        <v>9883</v>
      </c>
      <c r="B4985" s="401" t="s">
        <v>9884</v>
      </c>
      <c r="C4985" s="401" t="s">
        <v>11468</v>
      </c>
      <c r="D4985" s="401" t="s">
        <v>11469</v>
      </c>
      <c r="E4985" s="402"/>
      <c r="F4985" s="401"/>
      <c r="G4985" s="401" t="n">
        <v>86911</v>
      </c>
      <c r="H4985" s="401" t="s">
        <v>11501</v>
      </c>
      <c r="I4985" s="401" t="s">
        <v>45</v>
      </c>
      <c r="J4985" s="401" t="s">
        <v>6476</v>
      </c>
      <c r="K4985" s="402" t="n">
        <v>72.97</v>
      </c>
      <c r="L4985" s="401" t="s">
        <v>6405</v>
      </c>
    </row>
    <row r="4986" customFormat="false" ht="13.5" hidden="false" customHeight="false" outlineLevel="0" collapsed="false">
      <c r="A4986" s="401" t="s">
        <v>9883</v>
      </c>
      <c r="B4986" s="401" t="s">
        <v>9884</v>
      </c>
      <c r="C4986" s="401" t="s">
        <v>11468</v>
      </c>
      <c r="D4986" s="401" t="s">
        <v>11469</v>
      </c>
      <c r="E4986" s="402"/>
      <c r="F4986" s="401"/>
      <c r="G4986" s="401" t="n">
        <v>86913</v>
      </c>
      <c r="H4986" s="401" t="s">
        <v>11502</v>
      </c>
      <c r="I4986" s="401" t="s">
        <v>45</v>
      </c>
      <c r="J4986" s="401" t="s">
        <v>6476</v>
      </c>
      <c r="K4986" s="402" t="n">
        <v>46.11</v>
      </c>
      <c r="L4986" s="401" t="s">
        <v>6405</v>
      </c>
    </row>
    <row r="4987" customFormat="false" ht="13.5" hidden="false" customHeight="false" outlineLevel="0" collapsed="false">
      <c r="A4987" s="401" t="s">
        <v>9883</v>
      </c>
      <c r="B4987" s="401" t="s">
        <v>9884</v>
      </c>
      <c r="C4987" s="401" t="s">
        <v>11468</v>
      </c>
      <c r="D4987" s="401" t="s">
        <v>11469</v>
      </c>
      <c r="E4987" s="402"/>
      <c r="F4987" s="401"/>
      <c r="G4987" s="401" t="n">
        <v>86914</v>
      </c>
      <c r="H4987" s="401" t="s">
        <v>11503</v>
      </c>
      <c r="I4987" s="401" t="s">
        <v>45</v>
      </c>
      <c r="J4987" s="401" t="s">
        <v>6476</v>
      </c>
      <c r="K4987" s="402" t="n">
        <v>82.05</v>
      </c>
      <c r="L4987" s="401" t="s">
        <v>6405</v>
      </c>
    </row>
    <row r="4988" customFormat="false" ht="13.5" hidden="false" customHeight="false" outlineLevel="0" collapsed="false">
      <c r="A4988" s="401" t="s">
        <v>9883</v>
      </c>
      <c r="B4988" s="401" t="s">
        <v>9884</v>
      </c>
      <c r="C4988" s="401" t="s">
        <v>11468</v>
      </c>
      <c r="D4988" s="401" t="s">
        <v>11469</v>
      </c>
      <c r="E4988" s="402"/>
      <c r="F4988" s="401"/>
      <c r="G4988" s="401" t="n">
        <v>86915</v>
      </c>
      <c r="H4988" s="401" t="s">
        <v>11504</v>
      </c>
      <c r="I4988" s="401" t="s">
        <v>45</v>
      </c>
      <c r="J4988" s="401" t="s">
        <v>6476</v>
      </c>
      <c r="K4988" s="402" t="n">
        <v>118.88</v>
      </c>
      <c r="L4988" s="401" t="s">
        <v>6405</v>
      </c>
    </row>
    <row r="4989" customFormat="false" ht="13.5" hidden="false" customHeight="false" outlineLevel="0" collapsed="false">
      <c r="A4989" s="401" t="s">
        <v>9883</v>
      </c>
      <c r="B4989" s="401" t="s">
        <v>9884</v>
      </c>
      <c r="C4989" s="401" t="s">
        <v>11468</v>
      </c>
      <c r="D4989" s="401" t="s">
        <v>11469</v>
      </c>
      <c r="E4989" s="402"/>
      <c r="F4989" s="401"/>
      <c r="G4989" s="401" t="n">
        <v>86916</v>
      </c>
      <c r="H4989" s="401" t="s">
        <v>11505</v>
      </c>
      <c r="I4989" s="401" t="s">
        <v>45</v>
      </c>
      <c r="J4989" s="401" t="s">
        <v>6476</v>
      </c>
      <c r="K4989" s="402" t="n">
        <v>27.84</v>
      </c>
      <c r="L4989" s="401" t="s">
        <v>6405</v>
      </c>
    </row>
    <row r="4990" customFormat="false" ht="13.5" hidden="false" customHeight="false" outlineLevel="0" collapsed="false">
      <c r="A4990" s="401" t="s">
        <v>9883</v>
      </c>
      <c r="B4990" s="401" t="s">
        <v>9884</v>
      </c>
      <c r="C4990" s="401" t="s">
        <v>11468</v>
      </c>
      <c r="D4990" s="401" t="s">
        <v>11469</v>
      </c>
      <c r="E4990" s="402"/>
      <c r="F4990" s="401"/>
      <c r="G4990" s="401" t="n">
        <v>86919</v>
      </c>
      <c r="H4990" s="401" t="s">
        <v>11506</v>
      </c>
      <c r="I4990" s="401" t="s">
        <v>45</v>
      </c>
      <c r="J4990" s="401" t="s">
        <v>6404</v>
      </c>
      <c r="K4990" s="402" t="n">
        <v>752.36</v>
      </c>
      <c r="L4990" s="401" t="s">
        <v>6405</v>
      </c>
    </row>
    <row r="4991" customFormat="false" ht="13.5" hidden="false" customHeight="false" outlineLevel="0" collapsed="false">
      <c r="A4991" s="401" t="s">
        <v>9883</v>
      </c>
      <c r="B4991" s="401" t="s">
        <v>9884</v>
      </c>
      <c r="C4991" s="401" t="s">
        <v>11468</v>
      </c>
      <c r="D4991" s="401" t="s">
        <v>11469</v>
      </c>
      <c r="E4991" s="402"/>
      <c r="F4991" s="401"/>
      <c r="G4991" s="401" t="n">
        <v>86920</v>
      </c>
      <c r="H4991" s="401" t="s">
        <v>11507</v>
      </c>
      <c r="I4991" s="401" t="s">
        <v>45</v>
      </c>
      <c r="J4991" s="401" t="s">
        <v>6404</v>
      </c>
      <c r="K4991" s="402" t="n">
        <v>665.07</v>
      </c>
      <c r="L4991" s="401" t="s">
        <v>6405</v>
      </c>
    </row>
    <row r="4992" customFormat="false" ht="13.5" hidden="false" customHeight="false" outlineLevel="0" collapsed="false">
      <c r="A4992" s="401" t="s">
        <v>9883</v>
      </c>
      <c r="B4992" s="401" t="s">
        <v>9884</v>
      </c>
      <c r="C4992" s="401" t="s">
        <v>11468</v>
      </c>
      <c r="D4992" s="401" t="s">
        <v>11469</v>
      </c>
      <c r="E4992" s="402"/>
      <c r="F4992" s="401"/>
      <c r="G4992" s="401" t="n">
        <v>86921</v>
      </c>
      <c r="H4992" s="401" t="s">
        <v>11508</v>
      </c>
      <c r="I4992" s="401" t="s">
        <v>45</v>
      </c>
      <c r="J4992" s="401" t="s">
        <v>6404</v>
      </c>
      <c r="K4992" s="402" t="n">
        <v>646.8</v>
      </c>
      <c r="L4992" s="401" t="s">
        <v>6405</v>
      </c>
    </row>
    <row r="4993" customFormat="false" ht="13.5" hidden="false" customHeight="false" outlineLevel="0" collapsed="false">
      <c r="A4993" s="401" t="s">
        <v>9883</v>
      </c>
      <c r="B4993" s="401" t="s">
        <v>9884</v>
      </c>
      <c r="C4993" s="401" t="s">
        <v>11468</v>
      </c>
      <c r="D4993" s="401" t="s">
        <v>11469</v>
      </c>
      <c r="E4993" s="402"/>
      <c r="F4993" s="401"/>
      <c r="G4993" s="401" t="n">
        <v>86922</v>
      </c>
      <c r="H4993" s="401" t="s">
        <v>11509</v>
      </c>
      <c r="I4993" s="401" t="s">
        <v>45</v>
      </c>
      <c r="J4993" s="401" t="s">
        <v>6404</v>
      </c>
      <c r="K4993" s="402" t="n">
        <v>735.38</v>
      </c>
      <c r="L4993" s="401" t="s">
        <v>6405</v>
      </c>
    </row>
    <row r="4994" customFormat="false" ht="13.5" hidden="false" customHeight="false" outlineLevel="0" collapsed="false">
      <c r="A4994" s="401" t="s">
        <v>9883</v>
      </c>
      <c r="B4994" s="401" t="s">
        <v>9884</v>
      </c>
      <c r="C4994" s="401" t="s">
        <v>11468</v>
      </c>
      <c r="D4994" s="401" t="s">
        <v>11469</v>
      </c>
      <c r="E4994" s="402"/>
      <c r="F4994" s="401"/>
      <c r="G4994" s="401" t="n">
        <v>86923</v>
      </c>
      <c r="H4994" s="401" t="s">
        <v>11510</v>
      </c>
      <c r="I4994" s="401" t="s">
        <v>45</v>
      </c>
      <c r="J4994" s="401" t="s">
        <v>6404</v>
      </c>
      <c r="K4994" s="402" t="n">
        <v>491.73</v>
      </c>
      <c r="L4994" s="401" t="s">
        <v>6405</v>
      </c>
    </row>
    <row r="4995" customFormat="false" ht="13.5" hidden="false" customHeight="false" outlineLevel="0" collapsed="false">
      <c r="A4995" s="401" t="s">
        <v>9883</v>
      </c>
      <c r="B4995" s="401" t="s">
        <v>9884</v>
      </c>
      <c r="C4995" s="401" t="s">
        <v>11468</v>
      </c>
      <c r="D4995" s="401" t="s">
        <v>11469</v>
      </c>
      <c r="E4995" s="402"/>
      <c r="F4995" s="401"/>
      <c r="G4995" s="401" t="n">
        <v>86924</v>
      </c>
      <c r="H4995" s="401" t="s">
        <v>11511</v>
      </c>
      <c r="I4995" s="401" t="s">
        <v>45</v>
      </c>
      <c r="J4995" s="401" t="s">
        <v>6404</v>
      </c>
      <c r="K4995" s="402" t="n">
        <v>473.46</v>
      </c>
      <c r="L4995" s="401" t="s">
        <v>6405</v>
      </c>
    </row>
    <row r="4996" customFormat="false" ht="13.5" hidden="false" customHeight="false" outlineLevel="0" collapsed="false">
      <c r="A4996" s="401" t="s">
        <v>9883</v>
      </c>
      <c r="B4996" s="401" t="s">
        <v>9884</v>
      </c>
      <c r="C4996" s="401" t="s">
        <v>11468</v>
      </c>
      <c r="D4996" s="401" t="s">
        <v>11469</v>
      </c>
      <c r="E4996" s="402"/>
      <c r="F4996" s="401"/>
      <c r="G4996" s="401" t="n">
        <v>86925</v>
      </c>
      <c r="H4996" s="401" t="s">
        <v>11512</v>
      </c>
      <c r="I4996" s="401" t="s">
        <v>45</v>
      </c>
      <c r="J4996" s="401" t="s">
        <v>6404</v>
      </c>
      <c r="K4996" s="402" t="n">
        <v>547.08</v>
      </c>
      <c r="L4996" s="401" t="s">
        <v>6405</v>
      </c>
    </row>
    <row r="4997" customFormat="false" ht="13.5" hidden="false" customHeight="false" outlineLevel="0" collapsed="false">
      <c r="A4997" s="401" t="s">
        <v>9883</v>
      </c>
      <c r="B4997" s="401" t="s">
        <v>9884</v>
      </c>
      <c r="C4997" s="401" t="s">
        <v>11468</v>
      </c>
      <c r="D4997" s="401" t="s">
        <v>11469</v>
      </c>
      <c r="E4997" s="402"/>
      <c r="F4997" s="401"/>
      <c r="G4997" s="401" t="n">
        <v>86926</v>
      </c>
      <c r="H4997" s="401" t="s">
        <v>11513</v>
      </c>
      <c r="I4997" s="401" t="s">
        <v>45</v>
      </c>
      <c r="J4997" s="401" t="s">
        <v>6404</v>
      </c>
      <c r="K4997" s="402" t="n">
        <v>528.81</v>
      </c>
      <c r="L4997" s="401" t="s">
        <v>6405</v>
      </c>
    </row>
    <row r="4998" customFormat="false" ht="13.5" hidden="false" customHeight="false" outlineLevel="0" collapsed="false">
      <c r="A4998" s="401" t="s">
        <v>9883</v>
      </c>
      <c r="B4998" s="401" t="s">
        <v>9884</v>
      </c>
      <c r="C4998" s="401" t="s">
        <v>11468</v>
      </c>
      <c r="D4998" s="401" t="s">
        <v>11469</v>
      </c>
      <c r="E4998" s="402"/>
      <c r="F4998" s="401"/>
      <c r="G4998" s="401" t="n">
        <v>86927</v>
      </c>
      <c r="H4998" s="401" t="s">
        <v>11514</v>
      </c>
      <c r="I4998" s="401" t="s">
        <v>45</v>
      </c>
      <c r="J4998" s="401" t="s">
        <v>6404</v>
      </c>
      <c r="K4998" s="402" t="n">
        <v>349.53</v>
      </c>
      <c r="L4998" s="401" t="s">
        <v>6405</v>
      </c>
    </row>
    <row r="4999" customFormat="false" ht="13.5" hidden="false" customHeight="false" outlineLevel="0" collapsed="false">
      <c r="A4999" s="401" t="s">
        <v>9883</v>
      </c>
      <c r="B4999" s="401" t="s">
        <v>9884</v>
      </c>
      <c r="C4999" s="401" t="s">
        <v>11468</v>
      </c>
      <c r="D4999" s="401" t="s">
        <v>11469</v>
      </c>
      <c r="E4999" s="402"/>
      <c r="F4999" s="401"/>
      <c r="G4999" s="401" t="n">
        <v>86928</v>
      </c>
      <c r="H4999" s="401" t="s">
        <v>11515</v>
      </c>
      <c r="I4999" s="401" t="s">
        <v>45</v>
      </c>
      <c r="J4999" s="401" t="s">
        <v>6404</v>
      </c>
      <c r="K4999" s="402" t="n">
        <v>331.26</v>
      </c>
      <c r="L4999" s="401" t="s">
        <v>6405</v>
      </c>
    </row>
    <row r="5000" customFormat="false" ht="13.5" hidden="false" customHeight="false" outlineLevel="0" collapsed="false">
      <c r="A5000" s="401" t="s">
        <v>9883</v>
      </c>
      <c r="B5000" s="401" t="s">
        <v>9884</v>
      </c>
      <c r="C5000" s="401" t="s">
        <v>11468</v>
      </c>
      <c r="D5000" s="401" t="s">
        <v>11469</v>
      </c>
      <c r="E5000" s="402"/>
      <c r="F5000" s="401"/>
      <c r="G5000" s="401" t="n">
        <v>86929</v>
      </c>
      <c r="H5000" s="401" t="s">
        <v>11516</v>
      </c>
      <c r="I5000" s="401" t="s">
        <v>45</v>
      </c>
      <c r="J5000" s="401" t="s">
        <v>6404</v>
      </c>
      <c r="K5000" s="402" t="n">
        <v>340.7</v>
      </c>
      <c r="L5000" s="401" t="s">
        <v>6405</v>
      </c>
    </row>
    <row r="5001" customFormat="false" ht="13.5" hidden="false" customHeight="false" outlineLevel="0" collapsed="false">
      <c r="A5001" s="401" t="s">
        <v>9883</v>
      </c>
      <c r="B5001" s="401" t="s">
        <v>9884</v>
      </c>
      <c r="C5001" s="401" t="s">
        <v>11468</v>
      </c>
      <c r="D5001" s="401" t="s">
        <v>11469</v>
      </c>
      <c r="E5001" s="402"/>
      <c r="F5001" s="401"/>
      <c r="G5001" s="401" t="n">
        <v>86930</v>
      </c>
      <c r="H5001" s="401" t="s">
        <v>11517</v>
      </c>
      <c r="I5001" s="401" t="s">
        <v>45</v>
      </c>
      <c r="J5001" s="401" t="s">
        <v>6404</v>
      </c>
      <c r="K5001" s="402" t="n">
        <v>322.43</v>
      </c>
      <c r="L5001" s="401" t="s">
        <v>6405</v>
      </c>
    </row>
    <row r="5002" customFormat="false" ht="13.5" hidden="false" customHeight="false" outlineLevel="0" collapsed="false">
      <c r="A5002" s="401" t="s">
        <v>9883</v>
      </c>
      <c r="B5002" s="401" t="s">
        <v>9884</v>
      </c>
      <c r="C5002" s="401" t="s">
        <v>11468</v>
      </c>
      <c r="D5002" s="401" t="s">
        <v>11469</v>
      </c>
      <c r="E5002" s="402"/>
      <c r="F5002" s="401"/>
      <c r="G5002" s="401" t="n">
        <v>86931</v>
      </c>
      <c r="H5002" s="401" t="s">
        <v>11518</v>
      </c>
      <c r="I5002" s="401" t="s">
        <v>45</v>
      </c>
      <c r="J5002" s="401" t="s">
        <v>6404</v>
      </c>
      <c r="K5002" s="402" t="n">
        <v>418.98</v>
      </c>
      <c r="L5002" s="401" t="s">
        <v>6405</v>
      </c>
    </row>
    <row r="5003" customFormat="false" ht="13.5" hidden="false" customHeight="false" outlineLevel="0" collapsed="false">
      <c r="A5003" s="401" t="s">
        <v>9883</v>
      </c>
      <c r="B5003" s="401" t="s">
        <v>9884</v>
      </c>
      <c r="C5003" s="401" t="s">
        <v>11468</v>
      </c>
      <c r="D5003" s="401" t="s">
        <v>11469</v>
      </c>
      <c r="E5003" s="402"/>
      <c r="F5003" s="401"/>
      <c r="G5003" s="401" t="n">
        <v>86932</v>
      </c>
      <c r="H5003" s="401" t="s">
        <v>11519</v>
      </c>
      <c r="I5003" s="401" t="s">
        <v>45</v>
      </c>
      <c r="J5003" s="401" t="s">
        <v>6404</v>
      </c>
      <c r="K5003" s="402" t="n">
        <v>456.04</v>
      </c>
      <c r="L5003" s="401" t="s">
        <v>6405</v>
      </c>
    </row>
    <row r="5004" customFormat="false" ht="13.5" hidden="false" customHeight="false" outlineLevel="0" collapsed="false">
      <c r="A5004" s="401" t="s">
        <v>9883</v>
      </c>
      <c r="B5004" s="401" t="s">
        <v>9884</v>
      </c>
      <c r="C5004" s="401" t="s">
        <v>11468</v>
      </c>
      <c r="D5004" s="401" t="s">
        <v>11469</v>
      </c>
      <c r="E5004" s="402"/>
      <c r="F5004" s="401"/>
      <c r="G5004" s="401" t="n">
        <v>86933</v>
      </c>
      <c r="H5004" s="401" t="s">
        <v>11520</v>
      </c>
      <c r="I5004" s="401" t="s">
        <v>45</v>
      </c>
      <c r="J5004" s="401" t="s">
        <v>6476</v>
      </c>
      <c r="K5004" s="402" t="n">
        <v>422.43</v>
      </c>
      <c r="L5004" s="401" t="s">
        <v>6405</v>
      </c>
    </row>
    <row r="5005" customFormat="false" ht="13.5" hidden="false" customHeight="false" outlineLevel="0" collapsed="false">
      <c r="A5005" s="401" t="s">
        <v>9883</v>
      </c>
      <c r="B5005" s="401" t="s">
        <v>9884</v>
      </c>
      <c r="C5005" s="401" t="s">
        <v>11468</v>
      </c>
      <c r="D5005" s="401" t="s">
        <v>11469</v>
      </c>
      <c r="E5005" s="402"/>
      <c r="F5005" s="401"/>
      <c r="G5005" s="401" t="n">
        <v>86934</v>
      </c>
      <c r="H5005" s="401" t="s">
        <v>11521</v>
      </c>
      <c r="I5005" s="401" t="s">
        <v>45</v>
      </c>
      <c r="J5005" s="401" t="s">
        <v>6476</v>
      </c>
      <c r="K5005" s="402" t="n">
        <v>413.6</v>
      </c>
      <c r="L5005" s="401" t="s">
        <v>6405</v>
      </c>
    </row>
    <row r="5006" customFormat="false" ht="13.5" hidden="false" customHeight="false" outlineLevel="0" collapsed="false">
      <c r="A5006" s="401" t="s">
        <v>9883</v>
      </c>
      <c r="B5006" s="401" t="s">
        <v>9884</v>
      </c>
      <c r="C5006" s="401" t="s">
        <v>11468</v>
      </c>
      <c r="D5006" s="401" t="s">
        <v>11469</v>
      </c>
      <c r="E5006" s="402"/>
      <c r="F5006" s="401"/>
      <c r="G5006" s="401" t="n">
        <v>86935</v>
      </c>
      <c r="H5006" s="401" t="s">
        <v>11522</v>
      </c>
      <c r="I5006" s="401" t="s">
        <v>45</v>
      </c>
      <c r="J5006" s="401" t="s">
        <v>6476</v>
      </c>
      <c r="K5006" s="402" t="n">
        <v>238.17</v>
      </c>
      <c r="L5006" s="401" t="s">
        <v>6405</v>
      </c>
    </row>
    <row r="5007" customFormat="false" ht="13.5" hidden="false" customHeight="false" outlineLevel="0" collapsed="false">
      <c r="A5007" s="401" t="s">
        <v>9883</v>
      </c>
      <c r="B5007" s="401" t="s">
        <v>9884</v>
      </c>
      <c r="C5007" s="401" t="s">
        <v>11468</v>
      </c>
      <c r="D5007" s="401" t="s">
        <v>11469</v>
      </c>
      <c r="E5007" s="402"/>
      <c r="F5007" s="401"/>
      <c r="G5007" s="401" t="n">
        <v>86936</v>
      </c>
      <c r="H5007" s="401" t="s">
        <v>11523</v>
      </c>
      <c r="I5007" s="401" t="s">
        <v>45</v>
      </c>
      <c r="J5007" s="401" t="s">
        <v>6476</v>
      </c>
      <c r="K5007" s="402" t="n">
        <v>403.36</v>
      </c>
      <c r="L5007" s="401" t="s">
        <v>6405</v>
      </c>
    </row>
    <row r="5008" customFormat="false" ht="13.5" hidden="false" customHeight="false" outlineLevel="0" collapsed="false">
      <c r="A5008" s="401" t="s">
        <v>9883</v>
      </c>
      <c r="B5008" s="401" t="s">
        <v>9884</v>
      </c>
      <c r="C5008" s="401" t="s">
        <v>11468</v>
      </c>
      <c r="D5008" s="401" t="s">
        <v>11469</v>
      </c>
      <c r="E5008" s="402"/>
      <c r="F5008" s="401"/>
      <c r="G5008" s="401" t="n">
        <v>86937</v>
      </c>
      <c r="H5008" s="401" t="s">
        <v>11524</v>
      </c>
      <c r="I5008" s="401" t="s">
        <v>45</v>
      </c>
      <c r="J5008" s="401" t="s">
        <v>6476</v>
      </c>
      <c r="K5008" s="402" t="n">
        <v>199.74</v>
      </c>
      <c r="L5008" s="401" t="s">
        <v>6405</v>
      </c>
    </row>
    <row r="5009" customFormat="false" ht="13.5" hidden="false" customHeight="false" outlineLevel="0" collapsed="false">
      <c r="A5009" s="401" t="s">
        <v>9883</v>
      </c>
      <c r="B5009" s="401" t="s">
        <v>9884</v>
      </c>
      <c r="C5009" s="401" t="s">
        <v>11468</v>
      </c>
      <c r="D5009" s="401" t="s">
        <v>11469</v>
      </c>
      <c r="E5009" s="402"/>
      <c r="F5009" s="401"/>
      <c r="G5009" s="401" t="n">
        <v>86938</v>
      </c>
      <c r="H5009" s="401" t="s">
        <v>11525</v>
      </c>
      <c r="I5009" s="401" t="s">
        <v>45</v>
      </c>
      <c r="J5009" s="401" t="s">
        <v>6476</v>
      </c>
      <c r="K5009" s="402" t="n">
        <v>364.93</v>
      </c>
      <c r="L5009" s="401" t="s">
        <v>6405</v>
      </c>
    </row>
    <row r="5010" customFormat="false" ht="13.5" hidden="false" customHeight="false" outlineLevel="0" collapsed="false">
      <c r="A5010" s="401" t="s">
        <v>9883</v>
      </c>
      <c r="B5010" s="401" t="s">
        <v>9884</v>
      </c>
      <c r="C5010" s="401" t="s">
        <v>11468</v>
      </c>
      <c r="D5010" s="401" t="s">
        <v>11469</v>
      </c>
      <c r="E5010" s="402"/>
      <c r="F5010" s="401"/>
      <c r="G5010" s="401" t="n">
        <v>86939</v>
      </c>
      <c r="H5010" s="401" t="s">
        <v>11526</v>
      </c>
      <c r="I5010" s="401" t="s">
        <v>45</v>
      </c>
      <c r="J5010" s="401" t="s">
        <v>6404</v>
      </c>
      <c r="K5010" s="402" t="n">
        <v>354.96</v>
      </c>
      <c r="L5010" s="401" t="s">
        <v>6405</v>
      </c>
    </row>
    <row r="5011" customFormat="false" ht="13.5" hidden="false" customHeight="false" outlineLevel="0" collapsed="false">
      <c r="A5011" s="401" t="s">
        <v>9883</v>
      </c>
      <c r="B5011" s="401" t="s">
        <v>9884</v>
      </c>
      <c r="C5011" s="401" t="s">
        <v>11468</v>
      </c>
      <c r="D5011" s="401" t="s">
        <v>11469</v>
      </c>
      <c r="E5011" s="402"/>
      <c r="F5011" s="401"/>
      <c r="G5011" s="401" t="n">
        <v>86940</v>
      </c>
      <c r="H5011" s="401" t="s">
        <v>11527</v>
      </c>
      <c r="I5011" s="401" t="s">
        <v>45</v>
      </c>
      <c r="J5011" s="401" t="s">
        <v>6404</v>
      </c>
      <c r="K5011" s="402" t="n">
        <v>967.08</v>
      </c>
      <c r="L5011" s="401" t="s">
        <v>6405</v>
      </c>
    </row>
    <row r="5012" customFormat="false" ht="13.5" hidden="false" customHeight="false" outlineLevel="0" collapsed="false">
      <c r="A5012" s="401" t="s">
        <v>9883</v>
      </c>
      <c r="B5012" s="401" t="s">
        <v>9884</v>
      </c>
      <c r="C5012" s="401" t="s">
        <v>11468</v>
      </c>
      <c r="D5012" s="401" t="s">
        <v>11469</v>
      </c>
      <c r="E5012" s="402"/>
      <c r="F5012" s="401"/>
      <c r="G5012" s="401" t="n">
        <v>86941</v>
      </c>
      <c r="H5012" s="401" t="s">
        <v>11528</v>
      </c>
      <c r="I5012" s="401" t="s">
        <v>45</v>
      </c>
      <c r="J5012" s="401" t="s">
        <v>6404</v>
      </c>
      <c r="K5012" s="402" t="n">
        <v>702.18</v>
      </c>
      <c r="L5012" s="401" t="s">
        <v>6405</v>
      </c>
    </row>
    <row r="5013" customFormat="false" ht="13.5" hidden="false" customHeight="false" outlineLevel="0" collapsed="false">
      <c r="A5013" s="401" t="s">
        <v>9883</v>
      </c>
      <c r="B5013" s="401" t="s">
        <v>9884</v>
      </c>
      <c r="C5013" s="401" t="s">
        <v>11468</v>
      </c>
      <c r="D5013" s="401" t="s">
        <v>11469</v>
      </c>
      <c r="E5013" s="402"/>
      <c r="F5013" s="401"/>
      <c r="G5013" s="401" t="n">
        <v>86942</v>
      </c>
      <c r="H5013" s="401" t="s">
        <v>11529</v>
      </c>
      <c r="I5013" s="401" t="s">
        <v>45</v>
      </c>
      <c r="J5013" s="401" t="s">
        <v>6404</v>
      </c>
      <c r="K5013" s="402" t="n">
        <v>222.71</v>
      </c>
      <c r="L5013" s="401" t="s">
        <v>6405</v>
      </c>
    </row>
    <row r="5014" customFormat="false" ht="13.5" hidden="false" customHeight="false" outlineLevel="0" collapsed="false">
      <c r="A5014" s="401" t="s">
        <v>9883</v>
      </c>
      <c r="B5014" s="401" t="s">
        <v>9884</v>
      </c>
      <c r="C5014" s="401" t="s">
        <v>11468</v>
      </c>
      <c r="D5014" s="401" t="s">
        <v>11469</v>
      </c>
      <c r="E5014" s="402"/>
      <c r="F5014" s="401"/>
      <c r="G5014" s="401" t="n">
        <v>86943</v>
      </c>
      <c r="H5014" s="401" t="s">
        <v>11530</v>
      </c>
      <c r="I5014" s="401" t="s">
        <v>45</v>
      </c>
      <c r="J5014" s="401" t="s">
        <v>6404</v>
      </c>
      <c r="K5014" s="402" t="n">
        <v>213.88</v>
      </c>
      <c r="L5014" s="401" t="s">
        <v>6405</v>
      </c>
    </row>
    <row r="5015" customFormat="false" ht="13.5" hidden="false" customHeight="false" outlineLevel="0" collapsed="false">
      <c r="A5015" s="401" t="s">
        <v>9883</v>
      </c>
      <c r="B5015" s="401" t="s">
        <v>9884</v>
      </c>
      <c r="C5015" s="401" t="s">
        <v>11468</v>
      </c>
      <c r="D5015" s="401" t="s">
        <v>11469</v>
      </c>
      <c r="E5015" s="402"/>
      <c r="F5015" s="401"/>
      <c r="G5015" s="401" t="n">
        <v>86947</v>
      </c>
      <c r="H5015" s="401" t="s">
        <v>11531</v>
      </c>
      <c r="I5015" s="401" t="s">
        <v>45</v>
      </c>
      <c r="J5015" s="401" t="s">
        <v>6476</v>
      </c>
      <c r="K5015" s="402" t="n">
        <v>1084.98</v>
      </c>
      <c r="L5015" s="401" t="s">
        <v>6405</v>
      </c>
    </row>
    <row r="5016" customFormat="false" ht="13.5" hidden="false" customHeight="false" outlineLevel="0" collapsed="false">
      <c r="A5016" s="401" t="s">
        <v>9883</v>
      </c>
      <c r="B5016" s="401" t="s">
        <v>9884</v>
      </c>
      <c r="C5016" s="401" t="s">
        <v>11468</v>
      </c>
      <c r="D5016" s="401" t="s">
        <v>11469</v>
      </c>
      <c r="E5016" s="402"/>
      <c r="F5016" s="401"/>
      <c r="G5016" s="401" t="n">
        <v>93396</v>
      </c>
      <c r="H5016" s="401" t="s">
        <v>11532</v>
      </c>
      <c r="I5016" s="401" t="s">
        <v>45</v>
      </c>
      <c r="J5016" s="401" t="s">
        <v>6476</v>
      </c>
      <c r="K5016" s="402" t="n">
        <v>606.23</v>
      </c>
      <c r="L5016" s="401" t="s">
        <v>6405</v>
      </c>
    </row>
    <row r="5017" customFormat="false" ht="13.5" hidden="false" customHeight="false" outlineLevel="0" collapsed="false">
      <c r="A5017" s="401" t="s">
        <v>9883</v>
      </c>
      <c r="B5017" s="401" t="s">
        <v>9884</v>
      </c>
      <c r="C5017" s="401" t="s">
        <v>11468</v>
      </c>
      <c r="D5017" s="401" t="s">
        <v>11469</v>
      </c>
      <c r="E5017" s="402"/>
      <c r="F5017" s="401"/>
      <c r="G5017" s="401" t="n">
        <v>93441</v>
      </c>
      <c r="H5017" s="401" t="s">
        <v>11533</v>
      </c>
      <c r="I5017" s="401" t="s">
        <v>45</v>
      </c>
      <c r="J5017" s="401" t="s">
        <v>6476</v>
      </c>
      <c r="K5017" s="402" t="n">
        <v>965.66</v>
      </c>
      <c r="L5017" s="401" t="s">
        <v>6405</v>
      </c>
    </row>
    <row r="5018" customFormat="false" ht="13.5" hidden="false" customHeight="false" outlineLevel="0" collapsed="false">
      <c r="A5018" s="401" t="s">
        <v>9883</v>
      </c>
      <c r="B5018" s="401" t="s">
        <v>9884</v>
      </c>
      <c r="C5018" s="401" t="s">
        <v>11468</v>
      </c>
      <c r="D5018" s="401" t="s">
        <v>11469</v>
      </c>
      <c r="E5018" s="402"/>
      <c r="F5018" s="401"/>
      <c r="G5018" s="401" t="n">
        <v>93442</v>
      </c>
      <c r="H5018" s="401" t="s">
        <v>11534</v>
      </c>
      <c r="I5018" s="401" t="s">
        <v>45</v>
      </c>
      <c r="J5018" s="401" t="s">
        <v>6476</v>
      </c>
      <c r="K5018" s="402" t="n">
        <v>1043.35</v>
      </c>
      <c r="L5018" s="401" t="s">
        <v>6405</v>
      </c>
    </row>
    <row r="5019" customFormat="false" ht="13.5" hidden="false" customHeight="false" outlineLevel="0" collapsed="false">
      <c r="A5019" s="401" t="s">
        <v>9883</v>
      </c>
      <c r="B5019" s="401" t="s">
        <v>9884</v>
      </c>
      <c r="C5019" s="401" t="s">
        <v>11468</v>
      </c>
      <c r="D5019" s="401" t="s">
        <v>11469</v>
      </c>
      <c r="E5019" s="402"/>
      <c r="F5019" s="401"/>
      <c r="G5019" s="401" t="n">
        <v>95469</v>
      </c>
      <c r="H5019" s="401" t="s">
        <v>11535</v>
      </c>
      <c r="I5019" s="401" t="s">
        <v>45</v>
      </c>
      <c r="J5019" s="401" t="s">
        <v>6404</v>
      </c>
      <c r="K5019" s="402" t="n">
        <v>252.27</v>
      </c>
      <c r="L5019" s="401" t="s">
        <v>6405</v>
      </c>
    </row>
    <row r="5020" customFormat="false" ht="13.5" hidden="false" customHeight="false" outlineLevel="0" collapsed="false">
      <c r="A5020" s="401" t="s">
        <v>9883</v>
      </c>
      <c r="B5020" s="401" t="s">
        <v>9884</v>
      </c>
      <c r="C5020" s="401" t="s">
        <v>11468</v>
      </c>
      <c r="D5020" s="401" t="s">
        <v>11469</v>
      </c>
      <c r="E5020" s="402"/>
      <c r="F5020" s="401"/>
      <c r="G5020" s="401" t="n">
        <v>95470</v>
      </c>
      <c r="H5020" s="401" t="s">
        <v>11536</v>
      </c>
      <c r="I5020" s="401" t="s">
        <v>45</v>
      </c>
      <c r="J5020" s="401" t="s">
        <v>6404</v>
      </c>
      <c r="K5020" s="402" t="n">
        <v>261.53</v>
      </c>
      <c r="L5020" s="401" t="s">
        <v>6405</v>
      </c>
    </row>
    <row r="5021" customFormat="false" ht="13.5" hidden="false" customHeight="false" outlineLevel="0" collapsed="false">
      <c r="A5021" s="401" t="s">
        <v>9883</v>
      </c>
      <c r="B5021" s="401" t="s">
        <v>9884</v>
      </c>
      <c r="C5021" s="401" t="s">
        <v>11468</v>
      </c>
      <c r="D5021" s="401" t="s">
        <v>11469</v>
      </c>
      <c r="E5021" s="402"/>
      <c r="F5021" s="401"/>
      <c r="G5021" s="401" t="n">
        <v>95471</v>
      </c>
      <c r="H5021" s="401" t="s">
        <v>11537</v>
      </c>
      <c r="I5021" s="401" t="s">
        <v>45</v>
      </c>
      <c r="J5021" s="401" t="s">
        <v>6404</v>
      </c>
      <c r="K5021" s="402" t="n">
        <v>637.71</v>
      </c>
      <c r="L5021" s="401" t="s">
        <v>6405</v>
      </c>
    </row>
    <row r="5022" customFormat="false" ht="13.5" hidden="false" customHeight="false" outlineLevel="0" collapsed="false">
      <c r="A5022" s="401" t="s">
        <v>9883</v>
      </c>
      <c r="B5022" s="401" t="s">
        <v>9884</v>
      </c>
      <c r="C5022" s="401" t="s">
        <v>11468</v>
      </c>
      <c r="D5022" s="401" t="s">
        <v>11469</v>
      </c>
      <c r="E5022" s="402"/>
      <c r="F5022" s="401"/>
      <c r="G5022" s="401" t="n">
        <v>95472</v>
      </c>
      <c r="H5022" s="401" t="s">
        <v>11538</v>
      </c>
      <c r="I5022" s="401" t="s">
        <v>45</v>
      </c>
      <c r="J5022" s="401" t="s">
        <v>6404</v>
      </c>
      <c r="K5022" s="402" t="n">
        <v>646.97</v>
      </c>
      <c r="L5022" s="401" t="s">
        <v>6405</v>
      </c>
    </row>
    <row r="5023" customFormat="false" ht="13.5" hidden="false" customHeight="false" outlineLevel="0" collapsed="false">
      <c r="A5023" s="401" t="s">
        <v>9883</v>
      </c>
      <c r="B5023" s="401" t="s">
        <v>9884</v>
      </c>
      <c r="C5023" s="401" t="s">
        <v>11468</v>
      </c>
      <c r="D5023" s="401" t="s">
        <v>11469</v>
      </c>
      <c r="E5023" s="402"/>
      <c r="F5023" s="401"/>
      <c r="G5023" s="401" t="n">
        <v>95542</v>
      </c>
      <c r="H5023" s="401" t="s">
        <v>11539</v>
      </c>
      <c r="I5023" s="401" t="s">
        <v>45</v>
      </c>
      <c r="J5023" s="401" t="s">
        <v>6476</v>
      </c>
      <c r="K5023" s="402" t="n">
        <v>42.14</v>
      </c>
      <c r="L5023" s="401" t="s">
        <v>6405</v>
      </c>
    </row>
    <row r="5024" customFormat="false" ht="13.5" hidden="false" customHeight="false" outlineLevel="0" collapsed="false">
      <c r="A5024" s="401" t="s">
        <v>9883</v>
      </c>
      <c r="B5024" s="401" t="s">
        <v>9884</v>
      </c>
      <c r="C5024" s="401" t="s">
        <v>11468</v>
      </c>
      <c r="D5024" s="401" t="s">
        <v>11469</v>
      </c>
      <c r="E5024" s="402"/>
      <c r="F5024" s="401"/>
      <c r="G5024" s="401" t="n">
        <v>95543</v>
      </c>
      <c r="H5024" s="401" t="s">
        <v>11540</v>
      </c>
      <c r="I5024" s="401" t="s">
        <v>45</v>
      </c>
      <c r="J5024" s="401" t="s">
        <v>6476</v>
      </c>
      <c r="K5024" s="402" t="n">
        <v>70.06</v>
      </c>
      <c r="L5024" s="401" t="s">
        <v>6405</v>
      </c>
    </row>
    <row r="5025" customFormat="false" ht="13.5" hidden="false" customHeight="false" outlineLevel="0" collapsed="false">
      <c r="A5025" s="401" t="s">
        <v>9883</v>
      </c>
      <c r="B5025" s="401" t="s">
        <v>9884</v>
      </c>
      <c r="C5025" s="401" t="s">
        <v>11468</v>
      </c>
      <c r="D5025" s="401" t="s">
        <v>11469</v>
      </c>
      <c r="E5025" s="402"/>
      <c r="F5025" s="401"/>
      <c r="G5025" s="401" t="n">
        <v>95544</v>
      </c>
      <c r="H5025" s="401" t="s">
        <v>11541</v>
      </c>
      <c r="I5025" s="401" t="s">
        <v>45</v>
      </c>
      <c r="J5025" s="401" t="s">
        <v>6476</v>
      </c>
      <c r="K5025" s="402" t="n">
        <v>52.07</v>
      </c>
      <c r="L5025" s="401" t="s">
        <v>6405</v>
      </c>
    </row>
    <row r="5026" customFormat="false" ht="13.5" hidden="false" customHeight="false" outlineLevel="0" collapsed="false">
      <c r="A5026" s="401" t="s">
        <v>9883</v>
      </c>
      <c r="B5026" s="401" t="s">
        <v>9884</v>
      </c>
      <c r="C5026" s="401" t="s">
        <v>11468</v>
      </c>
      <c r="D5026" s="401" t="s">
        <v>11469</v>
      </c>
      <c r="E5026" s="402"/>
      <c r="F5026" s="401"/>
      <c r="G5026" s="401" t="n">
        <v>95545</v>
      </c>
      <c r="H5026" s="401" t="s">
        <v>11542</v>
      </c>
      <c r="I5026" s="401" t="s">
        <v>45</v>
      </c>
      <c r="J5026" s="401" t="s">
        <v>6979</v>
      </c>
      <c r="K5026" s="402" t="n">
        <v>51.01</v>
      </c>
      <c r="L5026" s="401" t="s">
        <v>6405</v>
      </c>
    </row>
    <row r="5027" customFormat="false" ht="13.5" hidden="false" customHeight="false" outlineLevel="0" collapsed="false">
      <c r="A5027" s="401" t="s">
        <v>9883</v>
      </c>
      <c r="B5027" s="401" t="s">
        <v>9884</v>
      </c>
      <c r="C5027" s="401" t="s">
        <v>11468</v>
      </c>
      <c r="D5027" s="401" t="s">
        <v>11469</v>
      </c>
      <c r="E5027" s="402"/>
      <c r="F5027" s="401"/>
      <c r="G5027" s="401" t="n">
        <v>95546</v>
      </c>
      <c r="H5027" s="401" t="s">
        <v>11543</v>
      </c>
      <c r="I5027" s="401" t="s">
        <v>45</v>
      </c>
      <c r="J5027" s="401" t="s">
        <v>6476</v>
      </c>
      <c r="K5027" s="402" t="n">
        <v>168.19</v>
      </c>
      <c r="L5027" s="401" t="s">
        <v>6405</v>
      </c>
    </row>
    <row r="5028" customFormat="false" ht="13.5" hidden="false" customHeight="false" outlineLevel="0" collapsed="false">
      <c r="A5028" s="401" t="s">
        <v>9883</v>
      </c>
      <c r="B5028" s="401" t="s">
        <v>9884</v>
      </c>
      <c r="C5028" s="401" t="s">
        <v>11468</v>
      </c>
      <c r="D5028" s="401" t="s">
        <v>11469</v>
      </c>
      <c r="E5028" s="402"/>
      <c r="F5028" s="401"/>
      <c r="G5028" s="401" t="n">
        <v>95547</v>
      </c>
      <c r="H5028" s="401" t="s">
        <v>11544</v>
      </c>
      <c r="I5028" s="401" t="s">
        <v>45</v>
      </c>
      <c r="J5028" s="401" t="s">
        <v>6979</v>
      </c>
      <c r="K5028" s="402" t="n">
        <v>48</v>
      </c>
      <c r="L5028" s="401" t="s">
        <v>6405</v>
      </c>
    </row>
    <row r="5029" customFormat="false" ht="13.5" hidden="false" customHeight="false" outlineLevel="0" collapsed="false">
      <c r="A5029" s="401" t="s">
        <v>9883</v>
      </c>
      <c r="B5029" s="401" t="s">
        <v>9884</v>
      </c>
      <c r="C5029" s="401" t="s">
        <v>11468</v>
      </c>
      <c r="D5029" s="401" t="s">
        <v>11469</v>
      </c>
      <c r="E5029" s="402"/>
      <c r="F5029" s="401"/>
      <c r="G5029" s="401" t="n">
        <v>100848</v>
      </c>
      <c r="H5029" s="401" t="s">
        <v>11545</v>
      </c>
      <c r="I5029" s="401" t="s">
        <v>45</v>
      </c>
      <c r="J5029" s="401" t="s">
        <v>6404</v>
      </c>
      <c r="K5029" s="402" t="n">
        <v>458.82</v>
      </c>
      <c r="L5029" s="401" t="s">
        <v>6405</v>
      </c>
    </row>
    <row r="5030" customFormat="false" ht="13.5" hidden="false" customHeight="false" outlineLevel="0" collapsed="false">
      <c r="A5030" s="401" t="s">
        <v>9883</v>
      </c>
      <c r="B5030" s="401" t="s">
        <v>9884</v>
      </c>
      <c r="C5030" s="401" t="s">
        <v>11468</v>
      </c>
      <c r="D5030" s="401" t="s">
        <v>11469</v>
      </c>
      <c r="E5030" s="402"/>
      <c r="F5030" s="401"/>
      <c r="G5030" s="401" t="n">
        <v>100849</v>
      </c>
      <c r="H5030" s="401" t="s">
        <v>11546</v>
      </c>
      <c r="I5030" s="401" t="s">
        <v>45</v>
      </c>
      <c r="J5030" s="401" t="s">
        <v>6979</v>
      </c>
      <c r="K5030" s="402" t="n">
        <v>48.2</v>
      </c>
      <c r="L5030" s="401" t="s">
        <v>6405</v>
      </c>
    </row>
    <row r="5031" customFormat="false" ht="13.5" hidden="false" customHeight="false" outlineLevel="0" collapsed="false">
      <c r="A5031" s="401" t="s">
        <v>9883</v>
      </c>
      <c r="B5031" s="401" t="s">
        <v>9884</v>
      </c>
      <c r="C5031" s="401" t="s">
        <v>11468</v>
      </c>
      <c r="D5031" s="401" t="s">
        <v>11469</v>
      </c>
      <c r="E5031" s="402"/>
      <c r="F5031" s="401"/>
      <c r="G5031" s="401" t="n">
        <v>100851</v>
      </c>
      <c r="H5031" s="401" t="s">
        <v>11547</v>
      </c>
      <c r="I5031" s="401" t="s">
        <v>45</v>
      </c>
      <c r="J5031" s="401" t="s">
        <v>6476</v>
      </c>
      <c r="K5031" s="402" t="n">
        <v>97.1</v>
      </c>
      <c r="L5031" s="401" t="s">
        <v>6405</v>
      </c>
    </row>
    <row r="5032" customFormat="false" ht="13.5" hidden="false" customHeight="false" outlineLevel="0" collapsed="false">
      <c r="A5032" s="401" t="s">
        <v>9883</v>
      </c>
      <c r="B5032" s="401" t="s">
        <v>9884</v>
      </c>
      <c r="C5032" s="401" t="s">
        <v>11468</v>
      </c>
      <c r="D5032" s="401" t="s">
        <v>11469</v>
      </c>
      <c r="E5032" s="402"/>
      <c r="F5032" s="401"/>
      <c r="G5032" s="401" t="n">
        <v>100852</v>
      </c>
      <c r="H5032" s="401" t="s">
        <v>11548</v>
      </c>
      <c r="I5032" s="401" t="s">
        <v>45</v>
      </c>
      <c r="J5032" s="401" t="s">
        <v>6476</v>
      </c>
      <c r="K5032" s="402" t="n">
        <v>178.7</v>
      </c>
      <c r="L5032" s="401" t="s">
        <v>6405</v>
      </c>
    </row>
    <row r="5033" customFormat="false" ht="13.5" hidden="false" customHeight="false" outlineLevel="0" collapsed="false">
      <c r="A5033" s="401" t="s">
        <v>9883</v>
      </c>
      <c r="B5033" s="401" t="s">
        <v>9884</v>
      </c>
      <c r="C5033" s="401" t="s">
        <v>11468</v>
      </c>
      <c r="D5033" s="401" t="s">
        <v>11469</v>
      </c>
      <c r="E5033" s="402"/>
      <c r="F5033" s="401"/>
      <c r="G5033" s="401" t="n">
        <v>100853</v>
      </c>
      <c r="H5033" s="401" t="s">
        <v>11549</v>
      </c>
      <c r="I5033" s="401" t="s">
        <v>45</v>
      </c>
      <c r="J5033" s="401" t="s">
        <v>6476</v>
      </c>
      <c r="K5033" s="402" t="n">
        <v>286.44</v>
      </c>
      <c r="L5033" s="401" t="s">
        <v>6405</v>
      </c>
    </row>
    <row r="5034" customFormat="false" ht="13.5" hidden="false" customHeight="false" outlineLevel="0" collapsed="false">
      <c r="A5034" s="401" t="s">
        <v>9883</v>
      </c>
      <c r="B5034" s="401" t="s">
        <v>9884</v>
      </c>
      <c r="C5034" s="401" t="s">
        <v>11468</v>
      </c>
      <c r="D5034" s="401" t="s">
        <v>11469</v>
      </c>
      <c r="E5034" s="402"/>
      <c r="F5034" s="401"/>
      <c r="G5034" s="401" t="n">
        <v>100854</v>
      </c>
      <c r="H5034" s="401" t="s">
        <v>11550</v>
      </c>
      <c r="I5034" s="401" t="s">
        <v>45</v>
      </c>
      <c r="J5034" s="401" t="s">
        <v>6476</v>
      </c>
      <c r="K5034" s="402" t="n">
        <v>1484.14</v>
      </c>
      <c r="L5034" s="401" t="s">
        <v>6405</v>
      </c>
    </row>
    <row r="5035" customFormat="false" ht="13.5" hidden="false" customHeight="false" outlineLevel="0" collapsed="false">
      <c r="A5035" s="401" t="s">
        <v>9883</v>
      </c>
      <c r="B5035" s="401" t="s">
        <v>9884</v>
      </c>
      <c r="C5035" s="401" t="s">
        <v>11468</v>
      </c>
      <c r="D5035" s="401" t="s">
        <v>11469</v>
      </c>
      <c r="E5035" s="402"/>
      <c r="F5035" s="401"/>
      <c r="G5035" s="401" t="n">
        <v>100855</v>
      </c>
      <c r="H5035" s="401" t="s">
        <v>11551</v>
      </c>
      <c r="I5035" s="401" t="s">
        <v>45</v>
      </c>
      <c r="J5035" s="401" t="s">
        <v>6979</v>
      </c>
      <c r="K5035" s="402" t="n">
        <v>51.01</v>
      </c>
      <c r="L5035" s="401" t="s">
        <v>6405</v>
      </c>
    </row>
    <row r="5036" customFormat="false" ht="13.5" hidden="false" customHeight="false" outlineLevel="0" collapsed="false">
      <c r="A5036" s="401" t="s">
        <v>9883</v>
      </c>
      <c r="B5036" s="401" t="s">
        <v>9884</v>
      </c>
      <c r="C5036" s="401" t="s">
        <v>11468</v>
      </c>
      <c r="D5036" s="401" t="s">
        <v>11469</v>
      </c>
      <c r="E5036" s="402"/>
      <c r="F5036" s="401"/>
      <c r="G5036" s="401" t="n">
        <v>100856</v>
      </c>
      <c r="H5036" s="401" t="s">
        <v>11552</v>
      </c>
      <c r="I5036" s="401" t="s">
        <v>45</v>
      </c>
      <c r="J5036" s="401" t="s">
        <v>6476</v>
      </c>
      <c r="K5036" s="402" t="n">
        <v>31.84</v>
      </c>
      <c r="L5036" s="401" t="s">
        <v>6405</v>
      </c>
    </row>
    <row r="5037" customFormat="false" ht="13.5" hidden="false" customHeight="false" outlineLevel="0" collapsed="false">
      <c r="A5037" s="401" t="s">
        <v>9883</v>
      </c>
      <c r="B5037" s="401" t="s">
        <v>9884</v>
      </c>
      <c r="C5037" s="401" t="s">
        <v>11468</v>
      </c>
      <c r="D5037" s="401" t="s">
        <v>11469</v>
      </c>
      <c r="E5037" s="402"/>
      <c r="F5037" s="401"/>
      <c r="G5037" s="401" t="n">
        <v>100857</v>
      </c>
      <c r="H5037" s="401" t="s">
        <v>11553</v>
      </c>
      <c r="I5037" s="401" t="s">
        <v>45</v>
      </c>
      <c r="J5037" s="401" t="s">
        <v>6476</v>
      </c>
      <c r="K5037" s="402" t="n">
        <v>435.71</v>
      </c>
      <c r="L5037" s="401" t="s">
        <v>6405</v>
      </c>
    </row>
    <row r="5038" customFormat="false" ht="13.5" hidden="false" customHeight="false" outlineLevel="0" collapsed="false">
      <c r="A5038" s="401" t="s">
        <v>9883</v>
      </c>
      <c r="B5038" s="401" t="s">
        <v>9884</v>
      </c>
      <c r="C5038" s="401" t="s">
        <v>11468</v>
      </c>
      <c r="D5038" s="401" t="s">
        <v>11469</v>
      </c>
      <c r="E5038" s="402"/>
      <c r="F5038" s="401"/>
      <c r="G5038" s="401" t="n">
        <v>100858</v>
      </c>
      <c r="H5038" s="401" t="s">
        <v>11554</v>
      </c>
      <c r="I5038" s="401" t="s">
        <v>45</v>
      </c>
      <c r="J5038" s="401" t="s">
        <v>6404</v>
      </c>
      <c r="K5038" s="402" t="n">
        <v>604.61</v>
      </c>
      <c r="L5038" s="401" t="s">
        <v>6405</v>
      </c>
    </row>
    <row r="5039" customFormat="false" ht="13.5" hidden="false" customHeight="false" outlineLevel="0" collapsed="false">
      <c r="A5039" s="401" t="s">
        <v>9883</v>
      </c>
      <c r="B5039" s="401" t="s">
        <v>9884</v>
      </c>
      <c r="C5039" s="401" t="s">
        <v>11468</v>
      </c>
      <c r="D5039" s="401" t="s">
        <v>11469</v>
      </c>
      <c r="E5039" s="402"/>
      <c r="F5039" s="401"/>
      <c r="G5039" s="401" t="n">
        <v>100859</v>
      </c>
      <c r="H5039" s="401" t="s">
        <v>11555</v>
      </c>
      <c r="I5039" s="401" t="s">
        <v>45</v>
      </c>
      <c r="J5039" s="401" t="s">
        <v>6404</v>
      </c>
      <c r="K5039" s="402" t="n">
        <v>837.03</v>
      </c>
      <c r="L5039" s="401" t="s">
        <v>6405</v>
      </c>
    </row>
    <row r="5040" customFormat="false" ht="13.5" hidden="false" customHeight="false" outlineLevel="0" collapsed="false">
      <c r="A5040" s="401" t="s">
        <v>9883</v>
      </c>
      <c r="B5040" s="401" t="s">
        <v>9884</v>
      </c>
      <c r="C5040" s="401" t="s">
        <v>11468</v>
      </c>
      <c r="D5040" s="401" t="s">
        <v>11469</v>
      </c>
      <c r="E5040" s="402"/>
      <c r="F5040" s="401"/>
      <c r="G5040" s="401" t="n">
        <v>100860</v>
      </c>
      <c r="H5040" s="401" t="s">
        <v>11556</v>
      </c>
      <c r="I5040" s="401" t="s">
        <v>45</v>
      </c>
      <c r="J5040" s="401" t="s">
        <v>6979</v>
      </c>
      <c r="K5040" s="402" t="n">
        <v>84.83</v>
      </c>
      <c r="L5040" s="401" t="s">
        <v>6405</v>
      </c>
    </row>
    <row r="5041" customFormat="false" ht="13.5" hidden="false" customHeight="false" outlineLevel="0" collapsed="false">
      <c r="A5041" s="401" t="s">
        <v>9883</v>
      </c>
      <c r="B5041" s="401" t="s">
        <v>9884</v>
      </c>
      <c r="C5041" s="401" t="s">
        <v>11468</v>
      </c>
      <c r="D5041" s="401" t="s">
        <v>11469</v>
      </c>
      <c r="E5041" s="402"/>
      <c r="F5041" s="401"/>
      <c r="G5041" s="401" t="n">
        <v>100861</v>
      </c>
      <c r="H5041" s="401" t="s">
        <v>11557</v>
      </c>
      <c r="I5041" s="401" t="s">
        <v>45</v>
      </c>
      <c r="J5041" s="401" t="s">
        <v>6476</v>
      </c>
      <c r="K5041" s="402" t="n">
        <v>48.4</v>
      </c>
      <c r="L5041" s="401" t="s">
        <v>6405</v>
      </c>
    </row>
    <row r="5042" customFormat="false" ht="13.5" hidden="false" customHeight="false" outlineLevel="0" collapsed="false">
      <c r="A5042" s="401" t="s">
        <v>9883</v>
      </c>
      <c r="B5042" s="401" t="s">
        <v>9884</v>
      </c>
      <c r="C5042" s="401" t="s">
        <v>11468</v>
      </c>
      <c r="D5042" s="401" t="s">
        <v>11469</v>
      </c>
      <c r="E5042" s="402"/>
      <c r="F5042" s="401"/>
      <c r="G5042" s="401" t="n">
        <v>100862</v>
      </c>
      <c r="H5042" s="401" t="s">
        <v>11558</v>
      </c>
      <c r="I5042" s="401" t="s">
        <v>45</v>
      </c>
      <c r="J5042" s="401" t="s">
        <v>6476</v>
      </c>
      <c r="K5042" s="402" t="n">
        <v>54.36</v>
      </c>
      <c r="L5042" s="401" t="s">
        <v>6405</v>
      </c>
    </row>
    <row r="5043" customFormat="false" ht="13.5" hidden="false" customHeight="false" outlineLevel="0" collapsed="false">
      <c r="A5043" s="401" t="s">
        <v>9883</v>
      </c>
      <c r="B5043" s="401" t="s">
        <v>9884</v>
      </c>
      <c r="C5043" s="401" t="s">
        <v>11468</v>
      </c>
      <c r="D5043" s="401" t="s">
        <v>11469</v>
      </c>
      <c r="E5043" s="402"/>
      <c r="F5043" s="401"/>
      <c r="G5043" s="401" t="n">
        <v>100863</v>
      </c>
      <c r="H5043" s="401" t="s">
        <v>11559</v>
      </c>
      <c r="I5043" s="401" t="s">
        <v>45</v>
      </c>
      <c r="J5043" s="401" t="s">
        <v>6404</v>
      </c>
      <c r="K5043" s="402" t="n">
        <v>525.24</v>
      </c>
      <c r="L5043" s="401" t="s">
        <v>6405</v>
      </c>
    </row>
    <row r="5044" customFormat="false" ht="13.5" hidden="false" customHeight="false" outlineLevel="0" collapsed="false">
      <c r="A5044" s="401" t="s">
        <v>9883</v>
      </c>
      <c r="B5044" s="401" t="s">
        <v>9884</v>
      </c>
      <c r="C5044" s="401" t="s">
        <v>11468</v>
      </c>
      <c r="D5044" s="401" t="s">
        <v>11469</v>
      </c>
      <c r="E5044" s="402"/>
      <c r="F5044" s="401"/>
      <c r="G5044" s="401" t="n">
        <v>100864</v>
      </c>
      <c r="H5044" s="401" t="s">
        <v>11560</v>
      </c>
      <c r="I5044" s="401" t="s">
        <v>45</v>
      </c>
      <c r="J5044" s="401" t="s">
        <v>6404</v>
      </c>
      <c r="K5044" s="402" t="n">
        <v>575.57</v>
      </c>
      <c r="L5044" s="401" t="s">
        <v>6405</v>
      </c>
    </row>
    <row r="5045" customFormat="false" ht="13.5" hidden="false" customHeight="false" outlineLevel="0" collapsed="false">
      <c r="A5045" s="401" t="s">
        <v>9883</v>
      </c>
      <c r="B5045" s="401" t="s">
        <v>9884</v>
      </c>
      <c r="C5045" s="401" t="s">
        <v>11468</v>
      </c>
      <c r="D5045" s="401" t="s">
        <v>11469</v>
      </c>
      <c r="E5045" s="402"/>
      <c r="F5045" s="401"/>
      <c r="G5045" s="401" t="n">
        <v>100865</v>
      </c>
      <c r="H5045" s="401" t="s">
        <v>11561</v>
      </c>
      <c r="I5045" s="401" t="s">
        <v>45</v>
      </c>
      <c r="J5045" s="401" t="s">
        <v>6404</v>
      </c>
      <c r="K5045" s="402" t="n">
        <v>505.18</v>
      </c>
      <c r="L5045" s="401" t="s">
        <v>6405</v>
      </c>
    </row>
    <row r="5046" customFormat="false" ht="13.5" hidden="false" customHeight="false" outlineLevel="0" collapsed="false">
      <c r="A5046" s="401" t="s">
        <v>9883</v>
      </c>
      <c r="B5046" s="401" t="s">
        <v>9884</v>
      </c>
      <c r="C5046" s="401" t="s">
        <v>11468</v>
      </c>
      <c r="D5046" s="401" t="s">
        <v>11469</v>
      </c>
      <c r="E5046" s="402"/>
      <c r="F5046" s="401"/>
      <c r="G5046" s="401" t="n">
        <v>100866</v>
      </c>
      <c r="H5046" s="401" t="s">
        <v>11562</v>
      </c>
      <c r="I5046" s="401" t="s">
        <v>45</v>
      </c>
      <c r="J5046" s="401" t="s">
        <v>6404</v>
      </c>
      <c r="K5046" s="402" t="n">
        <v>272.99</v>
      </c>
      <c r="L5046" s="401" t="s">
        <v>6405</v>
      </c>
    </row>
    <row r="5047" customFormat="false" ht="13.5" hidden="false" customHeight="false" outlineLevel="0" collapsed="false">
      <c r="A5047" s="401" t="s">
        <v>9883</v>
      </c>
      <c r="B5047" s="401" t="s">
        <v>9884</v>
      </c>
      <c r="C5047" s="401" t="s">
        <v>11468</v>
      </c>
      <c r="D5047" s="401" t="s">
        <v>11469</v>
      </c>
      <c r="E5047" s="402"/>
      <c r="F5047" s="401"/>
      <c r="G5047" s="401" t="n">
        <v>100867</v>
      </c>
      <c r="H5047" s="401" t="s">
        <v>11563</v>
      </c>
      <c r="I5047" s="401" t="s">
        <v>45</v>
      </c>
      <c r="J5047" s="401" t="s">
        <v>6404</v>
      </c>
      <c r="K5047" s="402" t="n">
        <v>289.59</v>
      </c>
      <c r="L5047" s="401" t="s">
        <v>6405</v>
      </c>
    </row>
    <row r="5048" customFormat="false" ht="13.5" hidden="false" customHeight="false" outlineLevel="0" collapsed="false">
      <c r="A5048" s="401" t="s">
        <v>9883</v>
      </c>
      <c r="B5048" s="401" t="s">
        <v>9884</v>
      </c>
      <c r="C5048" s="401" t="s">
        <v>11468</v>
      </c>
      <c r="D5048" s="401" t="s">
        <v>11469</v>
      </c>
      <c r="E5048" s="402"/>
      <c r="F5048" s="401"/>
      <c r="G5048" s="401" t="n">
        <v>100868</v>
      </c>
      <c r="H5048" s="401" t="s">
        <v>11564</v>
      </c>
      <c r="I5048" s="401" t="s">
        <v>45</v>
      </c>
      <c r="J5048" s="401" t="s">
        <v>6404</v>
      </c>
      <c r="K5048" s="402" t="n">
        <v>300.63</v>
      </c>
      <c r="L5048" s="401" t="s">
        <v>6405</v>
      </c>
    </row>
    <row r="5049" customFormat="false" ht="13.5" hidden="false" customHeight="false" outlineLevel="0" collapsed="false">
      <c r="A5049" s="401" t="s">
        <v>9883</v>
      </c>
      <c r="B5049" s="401" t="s">
        <v>9884</v>
      </c>
      <c r="C5049" s="401" t="s">
        <v>11468</v>
      </c>
      <c r="D5049" s="401" t="s">
        <v>11469</v>
      </c>
      <c r="E5049" s="402"/>
      <c r="F5049" s="401"/>
      <c r="G5049" s="401" t="n">
        <v>100869</v>
      </c>
      <c r="H5049" s="401" t="s">
        <v>11565</v>
      </c>
      <c r="I5049" s="401" t="s">
        <v>45</v>
      </c>
      <c r="J5049" s="401" t="s">
        <v>6404</v>
      </c>
      <c r="K5049" s="402" t="n">
        <v>309.1</v>
      </c>
      <c r="L5049" s="401" t="s">
        <v>6405</v>
      </c>
    </row>
    <row r="5050" customFormat="false" ht="13.5" hidden="false" customHeight="false" outlineLevel="0" collapsed="false">
      <c r="A5050" s="401" t="s">
        <v>9883</v>
      </c>
      <c r="B5050" s="401" t="s">
        <v>9884</v>
      </c>
      <c r="C5050" s="401" t="s">
        <v>11468</v>
      </c>
      <c r="D5050" s="401" t="s">
        <v>11469</v>
      </c>
      <c r="E5050" s="402"/>
      <c r="F5050" s="401"/>
      <c r="G5050" s="401" t="n">
        <v>100870</v>
      </c>
      <c r="H5050" s="401" t="s">
        <v>11566</v>
      </c>
      <c r="I5050" s="401" t="s">
        <v>45</v>
      </c>
      <c r="J5050" s="401" t="s">
        <v>6404</v>
      </c>
      <c r="K5050" s="402" t="n">
        <v>259.19</v>
      </c>
      <c r="L5050" s="401" t="s">
        <v>6405</v>
      </c>
    </row>
    <row r="5051" customFormat="false" ht="13.5" hidden="false" customHeight="false" outlineLevel="0" collapsed="false">
      <c r="A5051" s="401" t="s">
        <v>9883</v>
      </c>
      <c r="B5051" s="401" t="s">
        <v>9884</v>
      </c>
      <c r="C5051" s="401" t="s">
        <v>11468</v>
      </c>
      <c r="D5051" s="401" t="s">
        <v>11469</v>
      </c>
      <c r="E5051" s="402"/>
      <c r="F5051" s="401"/>
      <c r="G5051" s="401" t="n">
        <v>100871</v>
      </c>
      <c r="H5051" s="401" t="s">
        <v>11567</v>
      </c>
      <c r="I5051" s="401" t="s">
        <v>45</v>
      </c>
      <c r="J5051" s="401" t="s">
        <v>6404</v>
      </c>
      <c r="K5051" s="402" t="n">
        <v>279.17</v>
      </c>
      <c r="L5051" s="401" t="s">
        <v>6405</v>
      </c>
    </row>
    <row r="5052" customFormat="false" ht="13.5" hidden="false" customHeight="false" outlineLevel="0" collapsed="false">
      <c r="A5052" s="401" t="s">
        <v>9883</v>
      </c>
      <c r="B5052" s="401" t="s">
        <v>9884</v>
      </c>
      <c r="C5052" s="401" t="s">
        <v>11468</v>
      </c>
      <c r="D5052" s="401" t="s">
        <v>11469</v>
      </c>
      <c r="E5052" s="402"/>
      <c r="F5052" s="401"/>
      <c r="G5052" s="401" t="n">
        <v>100872</v>
      </c>
      <c r="H5052" s="401" t="s">
        <v>11568</v>
      </c>
      <c r="I5052" s="401" t="s">
        <v>45</v>
      </c>
      <c r="J5052" s="401" t="s">
        <v>6404</v>
      </c>
      <c r="K5052" s="402" t="n">
        <v>291.93</v>
      </c>
      <c r="L5052" s="401" t="s">
        <v>6405</v>
      </c>
    </row>
    <row r="5053" customFormat="false" ht="13.5" hidden="false" customHeight="false" outlineLevel="0" collapsed="false">
      <c r="A5053" s="401" t="s">
        <v>9883</v>
      </c>
      <c r="B5053" s="401" t="s">
        <v>9884</v>
      </c>
      <c r="C5053" s="401" t="s">
        <v>11468</v>
      </c>
      <c r="D5053" s="401" t="s">
        <v>11469</v>
      </c>
      <c r="E5053" s="402"/>
      <c r="F5053" s="401"/>
      <c r="G5053" s="401" t="n">
        <v>100873</v>
      </c>
      <c r="H5053" s="401" t="s">
        <v>11569</v>
      </c>
      <c r="I5053" s="401" t="s">
        <v>45</v>
      </c>
      <c r="J5053" s="401" t="s">
        <v>6404</v>
      </c>
      <c r="K5053" s="402" t="n">
        <v>299.9</v>
      </c>
      <c r="L5053" s="401" t="s">
        <v>6405</v>
      </c>
    </row>
    <row r="5054" customFormat="false" ht="13.5" hidden="false" customHeight="false" outlineLevel="0" collapsed="false">
      <c r="A5054" s="401" t="s">
        <v>9883</v>
      </c>
      <c r="B5054" s="401" t="s">
        <v>9884</v>
      </c>
      <c r="C5054" s="401" t="s">
        <v>11468</v>
      </c>
      <c r="D5054" s="401" t="s">
        <v>11469</v>
      </c>
      <c r="E5054" s="402"/>
      <c r="F5054" s="401"/>
      <c r="G5054" s="401" t="n">
        <v>100874</v>
      </c>
      <c r="H5054" s="401" t="s">
        <v>11570</v>
      </c>
      <c r="I5054" s="401" t="s">
        <v>45</v>
      </c>
      <c r="J5054" s="401" t="s">
        <v>6404</v>
      </c>
      <c r="K5054" s="402" t="n">
        <v>272.99</v>
      </c>
      <c r="L5054" s="401" t="s">
        <v>6405</v>
      </c>
    </row>
    <row r="5055" customFormat="false" ht="13.5" hidden="false" customHeight="false" outlineLevel="0" collapsed="false">
      <c r="A5055" s="401" t="s">
        <v>9883</v>
      </c>
      <c r="B5055" s="401" t="s">
        <v>9884</v>
      </c>
      <c r="C5055" s="401" t="s">
        <v>11468</v>
      </c>
      <c r="D5055" s="401" t="s">
        <v>11469</v>
      </c>
      <c r="E5055" s="402"/>
      <c r="F5055" s="401"/>
      <c r="G5055" s="401" t="n">
        <v>100875</v>
      </c>
      <c r="H5055" s="401" t="s">
        <v>11571</v>
      </c>
      <c r="I5055" s="401" t="s">
        <v>45</v>
      </c>
      <c r="J5055" s="401" t="s">
        <v>6404</v>
      </c>
      <c r="K5055" s="402" t="n">
        <v>933.43</v>
      </c>
      <c r="L5055" s="401" t="s">
        <v>6405</v>
      </c>
    </row>
    <row r="5056" customFormat="false" ht="13.5" hidden="false" customHeight="false" outlineLevel="0" collapsed="false">
      <c r="A5056" s="401" t="s">
        <v>9883</v>
      </c>
      <c r="B5056" s="401" t="s">
        <v>9884</v>
      </c>
      <c r="C5056" s="401" t="s">
        <v>11468</v>
      </c>
      <c r="D5056" s="401" t="s">
        <v>11469</v>
      </c>
      <c r="E5056" s="402"/>
      <c r="F5056" s="401"/>
      <c r="G5056" s="401" t="n">
        <v>100878</v>
      </c>
      <c r="H5056" s="401" t="s">
        <v>11572</v>
      </c>
      <c r="I5056" s="401" t="s">
        <v>45</v>
      </c>
      <c r="J5056" s="401" t="s">
        <v>6404</v>
      </c>
      <c r="K5056" s="402" t="n">
        <v>547.81</v>
      </c>
      <c r="L5056" s="401" t="s">
        <v>6405</v>
      </c>
    </row>
    <row r="5057" customFormat="false" ht="13.5" hidden="false" customHeight="false" outlineLevel="0" collapsed="false">
      <c r="A5057" s="401" t="s">
        <v>9883</v>
      </c>
      <c r="B5057" s="401" t="s">
        <v>9884</v>
      </c>
      <c r="C5057" s="401" t="s">
        <v>11573</v>
      </c>
      <c r="D5057" s="401" t="s">
        <v>11574</v>
      </c>
      <c r="E5057" s="402"/>
      <c r="F5057" s="401"/>
      <c r="G5057" s="401" t="n">
        <v>98052</v>
      </c>
      <c r="H5057" s="401" t="s">
        <v>11575</v>
      </c>
      <c r="I5057" s="401" t="s">
        <v>45</v>
      </c>
      <c r="J5057" s="401" t="s">
        <v>6404</v>
      </c>
      <c r="K5057" s="402" t="n">
        <v>1931.89</v>
      </c>
      <c r="L5057" s="401" t="s">
        <v>6405</v>
      </c>
    </row>
    <row r="5058" customFormat="false" ht="13.5" hidden="false" customHeight="false" outlineLevel="0" collapsed="false">
      <c r="A5058" s="401" t="s">
        <v>9883</v>
      </c>
      <c r="B5058" s="401" t="s">
        <v>9884</v>
      </c>
      <c r="C5058" s="401" t="s">
        <v>11573</v>
      </c>
      <c r="D5058" s="401" t="s">
        <v>11574</v>
      </c>
      <c r="E5058" s="402"/>
      <c r="F5058" s="401"/>
      <c r="G5058" s="401" t="n">
        <v>98053</v>
      </c>
      <c r="H5058" s="401" t="s">
        <v>11576</v>
      </c>
      <c r="I5058" s="401" t="s">
        <v>45</v>
      </c>
      <c r="J5058" s="401" t="s">
        <v>6404</v>
      </c>
      <c r="K5058" s="402" t="n">
        <v>2657.75</v>
      </c>
      <c r="L5058" s="401" t="s">
        <v>6405</v>
      </c>
    </row>
    <row r="5059" customFormat="false" ht="13.5" hidden="false" customHeight="false" outlineLevel="0" collapsed="false">
      <c r="A5059" s="401" t="s">
        <v>9883</v>
      </c>
      <c r="B5059" s="401" t="s">
        <v>9884</v>
      </c>
      <c r="C5059" s="401" t="s">
        <v>11573</v>
      </c>
      <c r="D5059" s="401" t="s">
        <v>11574</v>
      </c>
      <c r="E5059" s="402"/>
      <c r="F5059" s="401"/>
      <c r="G5059" s="401" t="n">
        <v>98054</v>
      </c>
      <c r="H5059" s="401" t="s">
        <v>11577</v>
      </c>
      <c r="I5059" s="401" t="s">
        <v>45</v>
      </c>
      <c r="J5059" s="401" t="s">
        <v>6404</v>
      </c>
      <c r="K5059" s="402" t="n">
        <v>4309.45</v>
      </c>
      <c r="L5059" s="401" t="s">
        <v>6405</v>
      </c>
    </row>
    <row r="5060" customFormat="false" ht="13.5" hidden="false" customHeight="false" outlineLevel="0" collapsed="false">
      <c r="A5060" s="401" t="s">
        <v>9883</v>
      </c>
      <c r="B5060" s="401" t="s">
        <v>9884</v>
      </c>
      <c r="C5060" s="401" t="s">
        <v>11573</v>
      </c>
      <c r="D5060" s="401" t="s">
        <v>11574</v>
      </c>
      <c r="E5060" s="402"/>
      <c r="F5060" s="401"/>
      <c r="G5060" s="401" t="n">
        <v>98055</v>
      </c>
      <c r="H5060" s="401" t="s">
        <v>11578</v>
      </c>
      <c r="I5060" s="401" t="s">
        <v>45</v>
      </c>
      <c r="J5060" s="401" t="s">
        <v>6404</v>
      </c>
      <c r="K5060" s="402" t="n">
        <v>5870.43</v>
      </c>
      <c r="L5060" s="401" t="s">
        <v>6405</v>
      </c>
    </row>
    <row r="5061" customFormat="false" ht="13.5" hidden="false" customHeight="false" outlineLevel="0" collapsed="false">
      <c r="A5061" s="401" t="s">
        <v>9883</v>
      </c>
      <c r="B5061" s="401" t="s">
        <v>9884</v>
      </c>
      <c r="C5061" s="401" t="s">
        <v>11573</v>
      </c>
      <c r="D5061" s="401" t="s">
        <v>11574</v>
      </c>
      <c r="E5061" s="402"/>
      <c r="F5061" s="401"/>
      <c r="G5061" s="401" t="n">
        <v>98056</v>
      </c>
      <c r="H5061" s="401" t="s">
        <v>11579</v>
      </c>
      <c r="I5061" s="401" t="s">
        <v>45</v>
      </c>
      <c r="J5061" s="401" t="s">
        <v>6404</v>
      </c>
      <c r="K5061" s="402" t="n">
        <v>6827.06</v>
      </c>
      <c r="L5061" s="401" t="s">
        <v>6405</v>
      </c>
    </row>
    <row r="5062" customFormat="false" ht="13.5" hidden="false" customHeight="false" outlineLevel="0" collapsed="false">
      <c r="A5062" s="401" t="s">
        <v>9883</v>
      </c>
      <c r="B5062" s="401" t="s">
        <v>9884</v>
      </c>
      <c r="C5062" s="401" t="s">
        <v>11573</v>
      </c>
      <c r="D5062" s="401" t="s">
        <v>11574</v>
      </c>
      <c r="E5062" s="402"/>
      <c r="F5062" s="401"/>
      <c r="G5062" s="401" t="n">
        <v>98057</v>
      </c>
      <c r="H5062" s="401" t="s">
        <v>11580</v>
      </c>
      <c r="I5062" s="401" t="s">
        <v>45</v>
      </c>
      <c r="J5062" s="401" t="s">
        <v>6404</v>
      </c>
      <c r="K5062" s="402" t="n">
        <v>8157.22</v>
      </c>
      <c r="L5062" s="401" t="s">
        <v>6405</v>
      </c>
    </row>
    <row r="5063" customFormat="false" ht="13.5" hidden="false" customHeight="false" outlineLevel="0" collapsed="false">
      <c r="A5063" s="401" t="s">
        <v>9883</v>
      </c>
      <c r="B5063" s="401" t="s">
        <v>9884</v>
      </c>
      <c r="C5063" s="401" t="s">
        <v>11573</v>
      </c>
      <c r="D5063" s="401" t="s">
        <v>11574</v>
      </c>
      <c r="E5063" s="402"/>
      <c r="F5063" s="401"/>
      <c r="G5063" s="401" t="n">
        <v>98058</v>
      </c>
      <c r="H5063" s="401" t="s">
        <v>11581</v>
      </c>
      <c r="I5063" s="401" t="s">
        <v>45</v>
      </c>
      <c r="J5063" s="401" t="s">
        <v>6404</v>
      </c>
      <c r="K5063" s="402" t="n">
        <v>1731.17</v>
      </c>
      <c r="L5063" s="401" t="s">
        <v>6405</v>
      </c>
    </row>
    <row r="5064" customFormat="false" ht="13.5" hidden="false" customHeight="false" outlineLevel="0" collapsed="false">
      <c r="A5064" s="401" t="s">
        <v>9883</v>
      </c>
      <c r="B5064" s="401" t="s">
        <v>9884</v>
      </c>
      <c r="C5064" s="401" t="s">
        <v>11573</v>
      </c>
      <c r="D5064" s="401" t="s">
        <v>11574</v>
      </c>
      <c r="E5064" s="402"/>
      <c r="F5064" s="401"/>
      <c r="G5064" s="401" t="n">
        <v>98059</v>
      </c>
      <c r="H5064" s="401" t="s">
        <v>11582</v>
      </c>
      <c r="I5064" s="401" t="s">
        <v>45</v>
      </c>
      <c r="J5064" s="401" t="s">
        <v>6404</v>
      </c>
      <c r="K5064" s="402" t="n">
        <v>3770.9</v>
      </c>
      <c r="L5064" s="401" t="s">
        <v>6405</v>
      </c>
    </row>
    <row r="5065" customFormat="false" ht="13.5" hidden="false" customHeight="false" outlineLevel="0" collapsed="false">
      <c r="A5065" s="401" t="s">
        <v>9883</v>
      </c>
      <c r="B5065" s="401" t="s">
        <v>9884</v>
      </c>
      <c r="C5065" s="401" t="s">
        <v>11573</v>
      </c>
      <c r="D5065" s="401" t="s">
        <v>11574</v>
      </c>
      <c r="E5065" s="402"/>
      <c r="F5065" s="401"/>
      <c r="G5065" s="401" t="n">
        <v>98060</v>
      </c>
      <c r="H5065" s="401" t="s">
        <v>11583</v>
      </c>
      <c r="I5065" s="401" t="s">
        <v>45</v>
      </c>
      <c r="J5065" s="401" t="s">
        <v>6404</v>
      </c>
      <c r="K5065" s="402" t="n">
        <v>5313.52</v>
      </c>
      <c r="L5065" s="401" t="s">
        <v>6405</v>
      </c>
    </row>
    <row r="5066" customFormat="false" ht="13.5" hidden="false" customHeight="false" outlineLevel="0" collapsed="false">
      <c r="A5066" s="401" t="s">
        <v>9883</v>
      </c>
      <c r="B5066" s="401" t="s">
        <v>9884</v>
      </c>
      <c r="C5066" s="401" t="s">
        <v>11573</v>
      </c>
      <c r="D5066" s="401" t="s">
        <v>11574</v>
      </c>
      <c r="E5066" s="402"/>
      <c r="F5066" s="401"/>
      <c r="G5066" s="401" t="n">
        <v>98061</v>
      </c>
      <c r="H5066" s="401" t="s">
        <v>11584</v>
      </c>
      <c r="I5066" s="401" t="s">
        <v>45</v>
      </c>
      <c r="J5066" s="401" t="s">
        <v>6404</v>
      </c>
      <c r="K5066" s="402" t="n">
        <v>7431.09</v>
      </c>
      <c r="L5066" s="401" t="s">
        <v>6405</v>
      </c>
    </row>
    <row r="5067" customFormat="false" ht="13.5" hidden="false" customHeight="false" outlineLevel="0" collapsed="false">
      <c r="A5067" s="401" t="s">
        <v>9883</v>
      </c>
      <c r="B5067" s="401" t="s">
        <v>9884</v>
      </c>
      <c r="C5067" s="401" t="s">
        <v>11573</v>
      </c>
      <c r="D5067" s="401" t="s">
        <v>11574</v>
      </c>
      <c r="E5067" s="402"/>
      <c r="F5067" s="401"/>
      <c r="G5067" s="401" t="n">
        <v>98062</v>
      </c>
      <c r="H5067" s="401" t="s">
        <v>11585</v>
      </c>
      <c r="I5067" s="401" t="s">
        <v>45</v>
      </c>
      <c r="J5067" s="401" t="s">
        <v>6404</v>
      </c>
      <c r="K5067" s="402" t="n">
        <v>2892.47</v>
      </c>
      <c r="L5067" s="401" t="s">
        <v>6405</v>
      </c>
    </row>
    <row r="5068" customFormat="false" ht="13.5" hidden="false" customHeight="false" outlineLevel="0" collapsed="false">
      <c r="A5068" s="401" t="s">
        <v>9883</v>
      </c>
      <c r="B5068" s="401" t="s">
        <v>9884</v>
      </c>
      <c r="C5068" s="401" t="s">
        <v>11573</v>
      </c>
      <c r="D5068" s="401" t="s">
        <v>11574</v>
      </c>
      <c r="E5068" s="402"/>
      <c r="F5068" s="401"/>
      <c r="G5068" s="401" t="n">
        <v>98063</v>
      </c>
      <c r="H5068" s="401" t="s">
        <v>11586</v>
      </c>
      <c r="I5068" s="401" t="s">
        <v>45</v>
      </c>
      <c r="J5068" s="401" t="s">
        <v>6404</v>
      </c>
      <c r="K5068" s="402" t="n">
        <v>4409.97</v>
      </c>
      <c r="L5068" s="401" t="s">
        <v>6405</v>
      </c>
    </row>
    <row r="5069" customFormat="false" ht="13.5" hidden="false" customHeight="false" outlineLevel="0" collapsed="false">
      <c r="A5069" s="401" t="s">
        <v>9883</v>
      </c>
      <c r="B5069" s="401" t="s">
        <v>9884</v>
      </c>
      <c r="C5069" s="401" t="s">
        <v>11573</v>
      </c>
      <c r="D5069" s="401" t="s">
        <v>11574</v>
      </c>
      <c r="E5069" s="402"/>
      <c r="F5069" s="401"/>
      <c r="G5069" s="401" t="n">
        <v>98064</v>
      </c>
      <c r="H5069" s="401" t="s">
        <v>11587</v>
      </c>
      <c r="I5069" s="401" t="s">
        <v>45</v>
      </c>
      <c r="J5069" s="401" t="s">
        <v>6404</v>
      </c>
      <c r="K5069" s="402" t="n">
        <v>5075.53</v>
      </c>
      <c r="L5069" s="401" t="s">
        <v>6405</v>
      </c>
    </row>
    <row r="5070" customFormat="false" ht="13.5" hidden="false" customHeight="false" outlineLevel="0" collapsed="false">
      <c r="A5070" s="401" t="s">
        <v>9883</v>
      </c>
      <c r="B5070" s="401" t="s">
        <v>9884</v>
      </c>
      <c r="C5070" s="401" t="s">
        <v>11573</v>
      </c>
      <c r="D5070" s="401" t="s">
        <v>11574</v>
      </c>
      <c r="E5070" s="402"/>
      <c r="F5070" s="401"/>
      <c r="G5070" s="401" t="n">
        <v>98065</v>
      </c>
      <c r="H5070" s="401" t="s">
        <v>11588</v>
      </c>
      <c r="I5070" s="401" t="s">
        <v>45</v>
      </c>
      <c r="J5070" s="401" t="s">
        <v>6404</v>
      </c>
      <c r="K5070" s="402" t="n">
        <v>7052.83</v>
      </c>
      <c r="L5070" s="401" t="s">
        <v>6405</v>
      </c>
    </row>
    <row r="5071" customFormat="false" ht="13.5" hidden="false" customHeight="false" outlineLevel="0" collapsed="false">
      <c r="A5071" s="401" t="s">
        <v>9883</v>
      </c>
      <c r="B5071" s="401" t="s">
        <v>9884</v>
      </c>
      <c r="C5071" s="401" t="s">
        <v>11573</v>
      </c>
      <c r="D5071" s="401" t="s">
        <v>11574</v>
      </c>
      <c r="E5071" s="402"/>
      <c r="F5071" s="401"/>
      <c r="G5071" s="401" t="n">
        <v>98066</v>
      </c>
      <c r="H5071" s="401" t="s">
        <v>11589</v>
      </c>
      <c r="I5071" s="401" t="s">
        <v>45</v>
      </c>
      <c r="J5071" s="401" t="s">
        <v>6404</v>
      </c>
      <c r="K5071" s="402" t="n">
        <v>4802.47</v>
      </c>
      <c r="L5071" s="401" t="s">
        <v>6405</v>
      </c>
    </row>
    <row r="5072" customFormat="false" ht="13.5" hidden="false" customHeight="false" outlineLevel="0" collapsed="false">
      <c r="A5072" s="401" t="s">
        <v>9883</v>
      </c>
      <c r="B5072" s="401" t="s">
        <v>9884</v>
      </c>
      <c r="C5072" s="401" t="s">
        <v>11573</v>
      </c>
      <c r="D5072" s="401" t="s">
        <v>11574</v>
      </c>
      <c r="E5072" s="402"/>
      <c r="F5072" s="401"/>
      <c r="G5072" s="401" t="n">
        <v>98067</v>
      </c>
      <c r="H5072" s="401" t="s">
        <v>11590</v>
      </c>
      <c r="I5072" s="401" t="s">
        <v>45</v>
      </c>
      <c r="J5072" s="401" t="s">
        <v>6404</v>
      </c>
      <c r="K5072" s="402" t="n">
        <v>6392.5</v>
      </c>
      <c r="L5072" s="401" t="s">
        <v>6405</v>
      </c>
    </row>
    <row r="5073" customFormat="false" ht="13.5" hidden="false" customHeight="false" outlineLevel="0" collapsed="false">
      <c r="A5073" s="401" t="s">
        <v>9883</v>
      </c>
      <c r="B5073" s="401" t="s">
        <v>9884</v>
      </c>
      <c r="C5073" s="401" t="s">
        <v>11573</v>
      </c>
      <c r="D5073" s="401" t="s">
        <v>11574</v>
      </c>
      <c r="E5073" s="402"/>
      <c r="F5073" s="401"/>
      <c r="G5073" s="401" t="n">
        <v>98068</v>
      </c>
      <c r="H5073" s="401" t="s">
        <v>11591</v>
      </c>
      <c r="I5073" s="401" t="s">
        <v>45</v>
      </c>
      <c r="J5073" s="401" t="s">
        <v>6404</v>
      </c>
      <c r="K5073" s="402" t="n">
        <v>9021.85</v>
      </c>
      <c r="L5073" s="401" t="s">
        <v>6405</v>
      </c>
    </row>
    <row r="5074" customFormat="false" ht="13.5" hidden="false" customHeight="false" outlineLevel="0" collapsed="false">
      <c r="A5074" s="401" t="s">
        <v>9883</v>
      </c>
      <c r="B5074" s="401" t="s">
        <v>9884</v>
      </c>
      <c r="C5074" s="401" t="s">
        <v>11573</v>
      </c>
      <c r="D5074" s="401" t="s">
        <v>11574</v>
      </c>
      <c r="E5074" s="402"/>
      <c r="F5074" s="401"/>
      <c r="G5074" s="401" t="n">
        <v>98069</v>
      </c>
      <c r="H5074" s="401" t="s">
        <v>11592</v>
      </c>
      <c r="I5074" s="401" t="s">
        <v>45</v>
      </c>
      <c r="J5074" s="401" t="s">
        <v>6404</v>
      </c>
      <c r="K5074" s="402" t="n">
        <v>12143.99</v>
      </c>
      <c r="L5074" s="401" t="s">
        <v>6405</v>
      </c>
    </row>
    <row r="5075" customFormat="false" ht="13.5" hidden="false" customHeight="false" outlineLevel="0" collapsed="false">
      <c r="A5075" s="401" t="s">
        <v>9883</v>
      </c>
      <c r="B5075" s="401" t="s">
        <v>9884</v>
      </c>
      <c r="C5075" s="401" t="s">
        <v>11573</v>
      </c>
      <c r="D5075" s="401" t="s">
        <v>11574</v>
      </c>
      <c r="E5075" s="402"/>
      <c r="F5075" s="401"/>
      <c r="G5075" s="401" t="n">
        <v>98070</v>
      </c>
      <c r="H5075" s="401" t="s">
        <v>11593</v>
      </c>
      <c r="I5075" s="401" t="s">
        <v>45</v>
      </c>
      <c r="J5075" s="401" t="s">
        <v>6404</v>
      </c>
      <c r="K5075" s="402" t="n">
        <v>13854.47</v>
      </c>
      <c r="L5075" s="401" t="s">
        <v>6405</v>
      </c>
    </row>
    <row r="5076" customFormat="false" ht="13.5" hidden="false" customHeight="false" outlineLevel="0" collapsed="false">
      <c r="A5076" s="401" t="s">
        <v>9883</v>
      </c>
      <c r="B5076" s="401" t="s">
        <v>9884</v>
      </c>
      <c r="C5076" s="401" t="s">
        <v>11573</v>
      </c>
      <c r="D5076" s="401" t="s">
        <v>11574</v>
      </c>
      <c r="E5076" s="402"/>
      <c r="F5076" s="401"/>
      <c r="G5076" s="401" t="n">
        <v>98071</v>
      </c>
      <c r="H5076" s="401" t="s">
        <v>11594</v>
      </c>
      <c r="I5076" s="401" t="s">
        <v>45</v>
      </c>
      <c r="J5076" s="401" t="s">
        <v>6404</v>
      </c>
      <c r="K5076" s="402" t="n">
        <v>15073.96</v>
      </c>
      <c r="L5076" s="401" t="s">
        <v>6405</v>
      </c>
    </row>
    <row r="5077" customFormat="false" ht="13.5" hidden="false" customHeight="false" outlineLevel="0" collapsed="false">
      <c r="A5077" s="401" t="s">
        <v>9883</v>
      </c>
      <c r="B5077" s="401" t="s">
        <v>9884</v>
      </c>
      <c r="C5077" s="401" t="s">
        <v>11573</v>
      </c>
      <c r="D5077" s="401" t="s">
        <v>11574</v>
      </c>
      <c r="E5077" s="402"/>
      <c r="F5077" s="401"/>
      <c r="G5077" s="401" t="n">
        <v>98072</v>
      </c>
      <c r="H5077" s="401" t="s">
        <v>11595</v>
      </c>
      <c r="I5077" s="401" t="s">
        <v>45</v>
      </c>
      <c r="J5077" s="401" t="s">
        <v>6404</v>
      </c>
      <c r="K5077" s="402" t="n">
        <v>4063.31</v>
      </c>
      <c r="L5077" s="401" t="s">
        <v>6405</v>
      </c>
    </row>
    <row r="5078" customFormat="false" ht="13.5" hidden="false" customHeight="false" outlineLevel="0" collapsed="false">
      <c r="A5078" s="401" t="s">
        <v>9883</v>
      </c>
      <c r="B5078" s="401" t="s">
        <v>9884</v>
      </c>
      <c r="C5078" s="401" t="s">
        <v>11573</v>
      </c>
      <c r="D5078" s="401" t="s">
        <v>11574</v>
      </c>
      <c r="E5078" s="402"/>
      <c r="F5078" s="401"/>
      <c r="G5078" s="401" t="n">
        <v>98073</v>
      </c>
      <c r="H5078" s="401" t="s">
        <v>11596</v>
      </c>
      <c r="I5078" s="401" t="s">
        <v>45</v>
      </c>
      <c r="J5078" s="401" t="s">
        <v>6404</v>
      </c>
      <c r="K5078" s="402" t="n">
        <v>6410.83</v>
      </c>
      <c r="L5078" s="401" t="s">
        <v>6405</v>
      </c>
    </row>
    <row r="5079" customFormat="false" ht="13.5" hidden="false" customHeight="false" outlineLevel="0" collapsed="false">
      <c r="A5079" s="401" t="s">
        <v>9883</v>
      </c>
      <c r="B5079" s="401" t="s">
        <v>9884</v>
      </c>
      <c r="C5079" s="401" t="s">
        <v>11573</v>
      </c>
      <c r="D5079" s="401" t="s">
        <v>11574</v>
      </c>
      <c r="E5079" s="402"/>
      <c r="F5079" s="401"/>
      <c r="G5079" s="401" t="n">
        <v>98074</v>
      </c>
      <c r="H5079" s="401" t="s">
        <v>11597</v>
      </c>
      <c r="I5079" s="401" t="s">
        <v>45</v>
      </c>
      <c r="J5079" s="401" t="s">
        <v>6404</v>
      </c>
      <c r="K5079" s="402" t="n">
        <v>10032.66</v>
      </c>
      <c r="L5079" s="401" t="s">
        <v>6405</v>
      </c>
    </row>
    <row r="5080" customFormat="false" ht="13.5" hidden="false" customHeight="false" outlineLevel="0" collapsed="false">
      <c r="A5080" s="401" t="s">
        <v>9883</v>
      </c>
      <c r="B5080" s="401" t="s">
        <v>9884</v>
      </c>
      <c r="C5080" s="401" t="s">
        <v>11573</v>
      </c>
      <c r="D5080" s="401" t="s">
        <v>11574</v>
      </c>
      <c r="E5080" s="402"/>
      <c r="F5080" s="401"/>
      <c r="G5080" s="401" t="n">
        <v>98075</v>
      </c>
      <c r="H5080" s="401" t="s">
        <v>11598</v>
      </c>
      <c r="I5080" s="401" t="s">
        <v>45</v>
      </c>
      <c r="J5080" s="401" t="s">
        <v>6404</v>
      </c>
      <c r="K5080" s="402" t="n">
        <v>13088.97</v>
      </c>
      <c r="L5080" s="401" t="s">
        <v>6405</v>
      </c>
    </row>
    <row r="5081" customFormat="false" ht="13.5" hidden="false" customHeight="false" outlineLevel="0" collapsed="false">
      <c r="A5081" s="401" t="s">
        <v>9883</v>
      </c>
      <c r="B5081" s="401" t="s">
        <v>9884</v>
      </c>
      <c r="C5081" s="401" t="s">
        <v>11573</v>
      </c>
      <c r="D5081" s="401" t="s">
        <v>11574</v>
      </c>
      <c r="E5081" s="402"/>
      <c r="F5081" s="401"/>
      <c r="G5081" s="401" t="n">
        <v>98076</v>
      </c>
      <c r="H5081" s="401" t="s">
        <v>11599</v>
      </c>
      <c r="I5081" s="401" t="s">
        <v>45</v>
      </c>
      <c r="J5081" s="401" t="s">
        <v>6404</v>
      </c>
      <c r="K5081" s="402" t="n">
        <v>15131.85</v>
      </c>
      <c r="L5081" s="401" t="s">
        <v>6405</v>
      </c>
    </row>
    <row r="5082" customFormat="false" ht="13.5" hidden="false" customHeight="false" outlineLevel="0" collapsed="false">
      <c r="A5082" s="401" t="s">
        <v>9883</v>
      </c>
      <c r="B5082" s="401" t="s">
        <v>9884</v>
      </c>
      <c r="C5082" s="401" t="s">
        <v>11573</v>
      </c>
      <c r="D5082" s="401" t="s">
        <v>11574</v>
      </c>
      <c r="E5082" s="402"/>
      <c r="F5082" s="401"/>
      <c r="G5082" s="401" t="n">
        <v>98077</v>
      </c>
      <c r="H5082" s="401" t="s">
        <v>11600</v>
      </c>
      <c r="I5082" s="401" t="s">
        <v>45</v>
      </c>
      <c r="J5082" s="401" t="s">
        <v>6404</v>
      </c>
      <c r="K5082" s="402" t="n">
        <v>17844.79</v>
      </c>
      <c r="L5082" s="401" t="s">
        <v>6405</v>
      </c>
    </row>
    <row r="5083" customFormat="false" ht="13.5" hidden="false" customHeight="false" outlineLevel="0" collapsed="false">
      <c r="A5083" s="401" t="s">
        <v>9883</v>
      </c>
      <c r="B5083" s="401" t="s">
        <v>9884</v>
      </c>
      <c r="C5083" s="401" t="s">
        <v>11573</v>
      </c>
      <c r="D5083" s="401" t="s">
        <v>11574</v>
      </c>
      <c r="E5083" s="402"/>
      <c r="F5083" s="401"/>
      <c r="G5083" s="401" t="n">
        <v>98078</v>
      </c>
      <c r="H5083" s="401" t="s">
        <v>11601</v>
      </c>
      <c r="I5083" s="401" t="s">
        <v>45</v>
      </c>
      <c r="J5083" s="401" t="s">
        <v>6404</v>
      </c>
      <c r="K5083" s="402" t="n">
        <v>4423.14</v>
      </c>
      <c r="L5083" s="401" t="s">
        <v>6405</v>
      </c>
    </row>
    <row r="5084" customFormat="false" ht="13.5" hidden="false" customHeight="false" outlineLevel="0" collapsed="false">
      <c r="A5084" s="401" t="s">
        <v>9883</v>
      </c>
      <c r="B5084" s="401" t="s">
        <v>9884</v>
      </c>
      <c r="C5084" s="401" t="s">
        <v>11573</v>
      </c>
      <c r="D5084" s="401" t="s">
        <v>11574</v>
      </c>
      <c r="E5084" s="402"/>
      <c r="F5084" s="401"/>
      <c r="G5084" s="401" t="n">
        <v>98079</v>
      </c>
      <c r="H5084" s="401" t="s">
        <v>11602</v>
      </c>
      <c r="I5084" s="401" t="s">
        <v>45</v>
      </c>
      <c r="J5084" s="401" t="s">
        <v>6404</v>
      </c>
      <c r="K5084" s="402" t="n">
        <v>7779.7</v>
      </c>
      <c r="L5084" s="401" t="s">
        <v>6405</v>
      </c>
    </row>
    <row r="5085" customFormat="false" ht="13.5" hidden="false" customHeight="false" outlineLevel="0" collapsed="false">
      <c r="A5085" s="401" t="s">
        <v>9883</v>
      </c>
      <c r="B5085" s="401" t="s">
        <v>9884</v>
      </c>
      <c r="C5085" s="401" t="s">
        <v>11573</v>
      </c>
      <c r="D5085" s="401" t="s">
        <v>11574</v>
      </c>
      <c r="E5085" s="402"/>
      <c r="F5085" s="401"/>
      <c r="G5085" s="401" t="n">
        <v>98080</v>
      </c>
      <c r="H5085" s="401" t="s">
        <v>11603</v>
      </c>
      <c r="I5085" s="401" t="s">
        <v>45</v>
      </c>
      <c r="J5085" s="401" t="s">
        <v>6404</v>
      </c>
      <c r="K5085" s="402" t="n">
        <v>10046.22</v>
      </c>
      <c r="L5085" s="401" t="s">
        <v>6405</v>
      </c>
    </row>
    <row r="5086" customFormat="false" ht="13.5" hidden="false" customHeight="false" outlineLevel="0" collapsed="false">
      <c r="A5086" s="401" t="s">
        <v>9883</v>
      </c>
      <c r="B5086" s="401" t="s">
        <v>9884</v>
      </c>
      <c r="C5086" s="401" t="s">
        <v>11573</v>
      </c>
      <c r="D5086" s="401" t="s">
        <v>11574</v>
      </c>
      <c r="E5086" s="402"/>
      <c r="F5086" s="401"/>
      <c r="G5086" s="401" t="n">
        <v>98081</v>
      </c>
      <c r="H5086" s="401" t="s">
        <v>11604</v>
      </c>
      <c r="I5086" s="401" t="s">
        <v>45</v>
      </c>
      <c r="J5086" s="401" t="s">
        <v>6404</v>
      </c>
      <c r="K5086" s="402" t="n">
        <v>14915.88</v>
      </c>
      <c r="L5086" s="401" t="s">
        <v>6405</v>
      </c>
    </row>
    <row r="5087" customFormat="false" ht="13.5" hidden="false" customHeight="false" outlineLevel="0" collapsed="false">
      <c r="A5087" s="401" t="s">
        <v>9883</v>
      </c>
      <c r="B5087" s="401" t="s">
        <v>9884</v>
      </c>
      <c r="C5087" s="401" t="s">
        <v>11573</v>
      </c>
      <c r="D5087" s="401" t="s">
        <v>11574</v>
      </c>
      <c r="E5087" s="402"/>
      <c r="F5087" s="401"/>
      <c r="G5087" s="401" t="n">
        <v>98082</v>
      </c>
      <c r="H5087" s="401" t="s">
        <v>11605</v>
      </c>
      <c r="I5087" s="401" t="s">
        <v>45</v>
      </c>
      <c r="J5087" s="401" t="s">
        <v>6404</v>
      </c>
      <c r="K5087" s="402" t="n">
        <v>3687.8</v>
      </c>
      <c r="L5087" s="401" t="s">
        <v>6405</v>
      </c>
    </row>
    <row r="5088" customFormat="false" ht="13.5" hidden="false" customHeight="false" outlineLevel="0" collapsed="false">
      <c r="A5088" s="401" t="s">
        <v>9883</v>
      </c>
      <c r="B5088" s="401" t="s">
        <v>9884</v>
      </c>
      <c r="C5088" s="401" t="s">
        <v>11573</v>
      </c>
      <c r="D5088" s="401" t="s">
        <v>11574</v>
      </c>
      <c r="E5088" s="402"/>
      <c r="F5088" s="401"/>
      <c r="G5088" s="401" t="n">
        <v>98083</v>
      </c>
      <c r="H5088" s="401" t="s">
        <v>11606</v>
      </c>
      <c r="I5088" s="401" t="s">
        <v>45</v>
      </c>
      <c r="J5088" s="401" t="s">
        <v>6404</v>
      </c>
      <c r="K5088" s="402" t="n">
        <v>4852.11</v>
      </c>
      <c r="L5088" s="401" t="s">
        <v>6405</v>
      </c>
    </row>
    <row r="5089" customFormat="false" ht="13.5" hidden="false" customHeight="false" outlineLevel="0" collapsed="false">
      <c r="A5089" s="401" t="s">
        <v>9883</v>
      </c>
      <c r="B5089" s="401" t="s">
        <v>9884</v>
      </c>
      <c r="C5089" s="401" t="s">
        <v>11573</v>
      </c>
      <c r="D5089" s="401" t="s">
        <v>11574</v>
      </c>
      <c r="E5089" s="402"/>
      <c r="F5089" s="401"/>
      <c r="G5089" s="401" t="n">
        <v>98084</v>
      </c>
      <c r="H5089" s="401" t="s">
        <v>11607</v>
      </c>
      <c r="I5089" s="401" t="s">
        <v>45</v>
      </c>
      <c r="J5089" s="401" t="s">
        <v>6404</v>
      </c>
      <c r="K5089" s="402" t="n">
        <v>6793.97</v>
      </c>
      <c r="L5089" s="401" t="s">
        <v>6405</v>
      </c>
    </row>
    <row r="5090" customFormat="false" ht="13.5" hidden="false" customHeight="false" outlineLevel="0" collapsed="false">
      <c r="A5090" s="401" t="s">
        <v>9883</v>
      </c>
      <c r="B5090" s="401" t="s">
        <v>9884</v>
      </c>
      <c r="C5090" s="401" t="s">
        <v>11573</v>
      </c>
      <c r="D5090" s="401" t="s">
        <v>11574</v>
      </c>
      <c r="E5090" s="402"/>
      <c r="F5090" s="401"/>
      <c r="G5090" s="401" t="n">
        <v>98085</v>
      </c>
      <c r="H5090" s="401" t="s">
        <v>11608</v>
      </c>
      <c r="I5090" s="401" t="s">
        <v>45</v>
      </c>
      <c r="J5090" s="401" t="s">
        <v>6404</v>
      </c>
      <c r="K5090" s="402" t="n">
        <v>9235.47</v>
      </c>
      <c r="L5090" s="401" t="s">
        <v>6405</v>
      </c>
    </row>
    <row r="5091" customFormat="false" ht="13.5" hidden="false" customHeight="false" outlineLevel="0" collapsed="false">
      <c r="A5091" s="401" t="s">
        <v>9883</v>
      </c>
      <c r="B5091" s="401" t="s">
        <v>9884</v>
      </c>
      <c r="C5091" s="401" t="s">
        <v>11573</v>
      </c>
      <c r="D5091" s="401" t="s">
        <v>11574</v>
      </c>
      <c r="E5091" s="402"/>
      <c r="F5091" s="401"/>
      <c r="G5091" s="401" t="n">
        <v>98086</v>
      </c>
      <c r="H5091" s="401" t="s">
        <v>11609</v>
      </c>
      <c r="I5091" s="401" t="s">
        <v>45</v>
      </c>
      <c r="J5091" s="401" t="s">
        <v>6404</v>
      </c>
      <c r="K5091" s="402" t="n">
        <v>10393.92</v>
      </c>
      <c r="L5091" s="401" t="s">
        <v>6405</v>
      </c>
    </row>
    <row r="5092" customFormat="false" ht="13.5" hidden="false" customHeight="false" outlineLevel="0" collapsed="false">
      <c r="A5092" s="401" t="s">
        <v>9883</v>
      </c>
      <c r="B5092" s="401" t="s">
        <v>9884</v>
      </c>
      <c r="C5092" s="401" t="s">
        <v>11573</v>
      </c>
      <c r="D5092" s="401" t="s">
        <v>11574</v>
      </c>
      <c r="E5092" s="402"/>
      <c r="F5092" s="401"/>
      <c r="G5092" s="401" t="n">
        <v>98087</v>
      </c>
      <c r="H5092" s="401" t="s">
        <v>11610</v>
      </c>
      <c r="I5092" s="401" t="s">
        <v>45</v>
      </c>
      <c r="J5092" s="401" t="s">
        <v>6404</v>
      </c>
      <c r="K5092" s="402" t="n">
        <v>11028.96</v>
      </c>
      <c r="L5092" s="401" t="s">
        <v>6405</v>
      </c>
    </row>
    <row r="5093" customFormat="false" ht="13.5" hidden="false" customHeight="false" outlineLevel="0" collapsed="false">
      <c r="A5093" s="401" t="s">
        <v>9883</v>
      </c>
      <c r="B5093" s="401" t="s">
        <v>9884</v>
      </c>
      <c r="C5093" s="401" t="s">
        <v>11573</v>
      </c>
      <c r="D5093" s="401" t="s">
        <v>11574</v>
      </c>
      <c r="E5093" s="402"/>
      <c r="F5093" s="401"/>
      <c r="G5093" s="401" t="n">
        <v>98088</v>
      </c>
      <c r="H5093" s="401" t="s">
        <v>11611</v>
      </c>
      <c r="I5093" s="401" t="s">
        <v>45</v>
      </c>
      <c r="J5093" s="401" t="s">
        <v>6404</v>
      </c>
      <c r="K5093" s="402" t="n">
        <v>3215.85</v>
      </c>
      <c r="L5093" s="401" t="s">
        <v>6405</v>
      </c>
    </row>
    <row r="5094" customFormat="false" ht="13.5" hidden="false" customHeight="false" outlineLevel="0" collapsed="false">
      <c r="A5094" s="401" t="s">
        <v>9883</v>
      </c>
      <c r="B5094" s="401" t="s">
        <v>9884</v>
      </c>
      <c r="C5094" s="401" t="s">
        <v>11573</v>
      </c>
      <c r="D5094" s="401" t="s">
        <v>11574</v>
      </c>
      <c r="E5094" s="402"/>
      <c r="F5094" s="401"/>
      <c r="G5094" s="401" t="n">
        <v>98089</v>
      </c>
      <c r="H5094" s="401" t="s">
        <v>11612</v>
      </c>
      <c r="I5094" s="401" t="s">
        <v>45</v>
      </c>
      <c r="J5094" s="401" t="s">
        <v>6404</v>
      </c>
      <c r="K5094" s="402" t="n">
        <v>5132.15</v>
      </c>
      <c r="L5094" s="401" t="s">
        <v>6405</v>
      </c>
    </row>
    <row r="5095" customFormat="false" ht="13.5" hidden="false" customHeight="false" outlineLevel="0" collapsed="false">
      <c r="A5095" s="401" t="s">
        <v>9883</v>
      </c>
      <c r="B5095" s="401" t="s">
        <v>9884</v>
      </c>
      <c r="C5095" s="401" t="s">
        <v>11573</v>
      </c>
      <c r="D5095" s="401" t="s">
        <v>11574</v>
      </c>
      <c r="E5095" s="402"/>
      <c r="F5095" s="401"/>
      <c r="G5095" s="401" t="n">
        <v>98090</v>
      </c>
      <c r="H5095" s="401" t="s">
        <v>11613</v>
      </c>
      <c r="I5095" s="401" t="s">
        <v>45</v>
      </c>
      <c r="J5095" s="401" t="s">
        <v>6404</v>
      </c>
      <c r="K5095" s="402" t="n">
        <v>8135.16</v>
      </c>
      <c r="L5095" s="401" t="s">
        <v>6405</v>
      </c>
    </row>
    <row r="5096" customFormat="false" ht="13.5" hidden="false" customHeight="false" outlineLevel="0" collapsed="false">
      <c r="A5096" s="401" t="s">
        <v>9883</v>
      </c>
      <c r="B5096" s="401" t="s">
        <v>9884</v>
      </c>
      <c r="C5096" s="401" t="s">
        <v>11573</v>
      </c>
      <c r="D5096" s="401" t="s">
        <v>11574</v>
      </c>
      <c r="E5096" s="402"/>
      <c r="F5096" s="401"/>
      <c r="G5096" s="401" t="n">
        <v>98091</v>
      </c>
      <c r="H5096" s="401" t="s">
        <v>11614</v>
      </c>
      <c r="I5096" s="401" t="s">
        <v>45</v>
      </c>
      <c r="J5096" s="401" t="s">
        <v>6404</v>
      </c>
      <c r="K5096" s="402" t="n">
        <v>10666.25</v>
      </c>
      <c r="L5096" s="401" t="s">
        <v>6405</v>
      </c>
    </row>
    <row r="5097" customFormat="false" ht="13.5" hidden="false" customHeight="false" outlineLevel="0" collapsed="false">
      <c r="A5097" s="401" t="s">
        <v>9883</v>
      </c>
      <c r="B5097" s="401" t="s">
        <v>9884</v>
      </c>
      <c r="C5097" s="401" t="s">
        <v>11573</v>
      </c>
      <c r="D5097" s="401" t="s">
        <v>11574</v>
      </c>
      <c r="E5097" s="402"/>
      <c r="F5097" s="401"/>
      <c r="G5097" s="401" t="n">
        <v>98092</v>
      </c>
      <c r="H5097" s="401" t="s">
        <v>11615</v>
      </c>
      <c r="I5097" s="401" t="s">
        <v>45</v>
      </c>
      <c r="J5097" s="401" t="s">
        <v>6404</v>
      </c>
      <c r="K5097" s="402" t="n">
        <v>12434.63</v>
      </c>
      <c r="L5097" s="401" t="s">
        <v>6405</v>
      </c>
    </row>
    <row r="5098" customFormat="false" ht="13.5" hidden="false" customHeight="false" outlineLevel="0" collapsed="false">
      <c r="A5098" s="401" t="s">
        <v>9883</v>
      </c>
      <c r="B5098" s="401" t="s">
        <v>9884</v>
      </c>
      <c r="C5098" s="401" t="s">
        <v>11573</v>
      </c>
      <c r="D5098" s="401" t="s">
        <v>11574</v>
      </c>
      <c r="E5098" s="402"/>
      <c r="F5098" s="401"/>
      <c r="G5098" s="401" t="n">
        <v>98093</v>
      </c>
      <c r="H5098" s="401" t="s">
        <v>11616</v>
      </c>
      <c r="I5098" s="401" t="s">
        <v>45</v>
      </c>
      <c r="J5098" s="401" t="s">
        <v>6404</v>
      </c>
      <c r="K5098" s="402" t="n">
        <v>14705.88</v>
      </c>
      <c r="L5098" s="401" t="s">
        <v>6405</v>
      </c>
    </row>
    <row r="5099" customFormat="false" ht="13.5" hidden="false" customHeight="false" outlineLevel="0" collapsed="false">
      <c r="A5099" s="401" t="s">
        <v>9883</v>
      </c>
      <c r="B5099" s="401" t="s">
        <v>9884</v>
      </c>
      <c r="C5099" s="401" t="s">
        <v>11573</v>
      </c>
      <c r="D5099" s="401" t="s">
        <v>11574</v>
      </c>
      <c r="E5099" s="402"/>
      <c r="F5099" s="401"/>
      <c r="G5099" s="401" t="n">
        <v>98094</v>
      </c>
      <c r="H5099" s="401" t="s">
        <v>11617</v>
      </c>
      <c r="I5099" s="401" t="s">
        <v>45</v>
      </c>
      <c r="J5099" s="401" t="s">
        <v>6404</v>
      </c>
      <c r="K5099" s="402" t="n">
        <v>2603.06</v>
      </c>
      <c r="L5099" s="401" t="s">
        <v>6405</v>
      </c>
    </row>
    <row r="5100" customFormat="false" ht="13.5" hidden="false" customHeight="false" outlineLevel="0" collapsed="false">
      <c r="A5100" s="401" t="s">
        <v>9883</v>
      </c>
      <c r="B5100" s="401" t="s">
        <v>9884</v>
      </c>
      <c r="C5100" s="401" t="s">
        <v>11573</v>
      </c>
      <c r="D5100" s="401" t="s">
        <v>11574</v>
      </c>
      <c r="E5100" s="402"/>
      <c r="F5100" s="401"/>
      <c r="G5100" s="401" t="n">
        <v>98099</v>
      </c>
      <c r="H5100" s="401" t="s">
        <v>11618</v>
      </c>
      <c r="I5100" s="401" t="s">
        <v>45</v>
      </c>
      <c r="J5100" s="401" t="s">
        <v>6404</v>
      </c>
      <c r="K5100" s="402" t="n">
        <v>4467.13</v>
      </c>
      <c r="L5100" s="401" t="s">
        <v>6405</v>
      </c>
    </row>
    <row r="5101" customFormat="false" ht="13.5" hidden="false" customHeight="false" outlineLevel="0" collapsed="false">
      <c r="A5101" s="401" t="s">
        <v>9883</v>
      </c>
      <c r="B5101" s="401" t="s">
        <v>9884</v>
      </c>
      <c r="C5101" s="401" t="s">
        <v>11573</v>
      </c>
      <c r="D5101" s="401" t="s">
        <v>11574</v>
      </c>
      <c r="E5101" s="402"/>
      <c r="F5101" s="401"/>
      <c r="G5101" s="401" t="n">
        <v>98100</v>
      </c>
      <c r="H5101" s="401" t="s">
        <v>11619</v>
      </c>
      <c r="I5101" s="401" t="s">
        <v>45</v>
      </c>
      <c r="J5101" s="401" t="s">
        <v>6404</v>
      </c>
      <c r="K5101" s="402" t="n">
        <v>5904.41</v>
      </c>
      <c r="L5101" s="401" t="s">
        <v>6405</v>
      </c>
    </row>
    <row r="5102" customFormat="false" ht="13.5" hidden="false" customHeight="false" outlineLevel="0" collapsed="false">
      <c r="A5102" s="401" t="s">
        <v>9883</v>
      </c>
      <c r="B5102" s="401" t="s">
        <v>9884</v>
      </c>
      <c r="C5102" s="401" t="s">
        <v>11573</v>
      </c>
      <c r="D5102" s="401" t="s">
        <v>11574</v>
      </c>
      <c r="E5102" s="402"/>
      <c r="F5102" s="401"/>
      <c r="G5102" s="401" t="n">
        <v>98101</v>
      </c>
      <c r="H5102" s="401" t="s">
        <v>11620</v>
      </c>
      <c r="I5102" s="401" t="s">
        <v>45</v>
      </c>
      <c r="J5102" s="401" t="s">
        <v>6404</v>
      </c>
      <c r="K5102" s="402" t="n">
        <v>8759.62</v>
      </c>
      <c r="L5102" s="401" t="s">
        <v>6405</v>
      </c>
    </row>
    <row r="5103" customFormat="false" ht="13.5" hidden="false" customHeight="false" outlineLevel="0" collapsed="false">
      <c r="A5103" s="401" t="s">
        <v>9883</v>
      </c>
      <c r="B5103" s="401" t="s">
        <v>9884</v>
      </c>
      <c r="C5103" s="401" t="s">
        <v>11573</v>
      </c>
      <c r="D5103" s="401" t="s">
        <v>11574</v>
      </c>
      <c r="E5103" s="402"/>
      <c r="F5103" s="401"/>
      <c r="G5103" s="401" t="n">
        <v>98109</v>
      </c>
      <c r="H5103" s="401" t="s">
        <v>11621</v>
      </c>
      <c r="I5103" s="401" t="s">
        <v>45</v>
      </c>
      <c r="J5103" s="401" t="s">
        <v>6404</v>
      </c>
      <c r="K5103" s="402" t="n">
        <v>768.66</v>
      </c>
      <c r="L5103" s="401" t="s">
        <v>6405</v>
      </c>
    </row>
    <row r="5104" customFormat="false" ht="13.5" hidden="false" customHeight="false" outlineLevel="0" collapsed="false">
      <c r="A5104" s="401" t="s">
        <v>9883</v>
      </c>
      <c r="B5104" s="401" t="s">
        <v>9884</v>
      </c>
      <c r="C5104" s="401" t="s">
        <v>11573</v>
      </c>
      <c r="D5104" s="401" t="s">
        <v>11574</v>
      </c>
      <c r="E5104" s="402"/>
      <c r="F5104" s="401"/>
      <c r="G5104" s="401" t="n">
        <v>98110</v>
      </c>
      <c r="H5104" s="401" t="s">
        <v>11622</v>
      </c>
      <c r="I5104" s="401" t="s">
        <v>45</v>
      </c>
      <c r="J5104" s="401" t="s">
        <v>6404</v>
      </c>
      <c r="K5104" s="402" t="n">
        <v>513.67</v>
      </c>
      <c r="L5104" s="401" t="s">
        <v>6405</v>
      </c>
    </row>
    <row r="5105" customFormat="false" ht="13.5" hidden="false" customHeight="false" outlineLevel="0" collapsed="false">
      <c r="A5105" s="401" t="s">
        <v>9883</v>
      </c>
      <c r="B5105" s="401" t="s">
        <v>9884</v>
      </c>
      <c r="C5105" s="401" t="s">
        <v>11573</v>
      </c>
      <c r="D5105" s="401" t="s">
        <v>11574</v>
      </c>
      <c r="E5105" s="402"/>
      <c r="F5105" s="401"/>
      <c r="G5105" s="401" t="n">
        <v>98111</v>
      </c>
      <c r="H5105" s="401" t="s">
        <v>492</v>
      </c>
      <c r="I5105" s="401" t="s">
        <v>45</v>
      </c>
      <c r="J5105" s="401" t="s">
        <v>6404</v>
      </c>
      <c r="K5105" s="402" t="n">
        <v>67.65</v>
      </c>
      <c r="L5105" s="401" t="s">
        <v>6405</v>
      </c>
    </row>
    <row r="5106" customFormat="false" ht="13.5" hidden="false" customHeight="false" outlineLevel="0" collapsed="false">
      <c r="A5106" s="401" t="s">
        <v>9883</v>
      </c>
      <c r="B5106" s="401" t="s">
        <v>9884</v>
      </c>
      <c r="C5106" s="401" t="s">
        <v>11573</v>
      </c>
      <c r="D5106" s="401" t="s">
        <v>11574</v>
      </c>
      <c r="E5106" s="402"/>
      <c r="F5106" s="401"/>
      <c r="G5106" s="401" t="n">
        <v>98112</v>
      </c>
      <c r="H5106" s="401" t="s">
        <v>11623</v>
      </c>
      <c r="I5106" s="401" t="s">
        <v>45</v>
      </c>
      <c r="J5106" s="401" t="s">
        <v>6404</v>
      </c>
      <c r="K5106" s="402" t="n">
        <v>92.75</v>
      </c>
      <c r="L5106" s="401" t="s">
        <v>6405</v>
      </c>
    </row>
    <row r="5107" customFormat="false" ht="13.5" hidden="false" customHeight="false" outlineLevel="0" collapsed="false">
      <c r="A5107" s="401" t="s">
        <v>9883</v>
      </c>
      <c r="B5107" s="401" t="s">
        <v>9884</v>
      </c>
      <c r="C5107" s="401" t="s">
        <v>11573</v>
      </c>
      <c r="D5107" s="401" t="s">
        <v>11574</v>
      </c>
      <c r="E5107" s="402"/>
      <c r="F5107" s="401"/>
      <c r="G5107" s="401" t="n">
        <v>98114</v>
      </c>
      <c r="H5107" s="401" t="s">
        <v>11624</v>
      </c>
      <c r="I5107" s="401" t="s">
        <v>45</v>
      </c>
      <c r="J5107" s="401" t="s">
        <v>6404</v>
      </c>
      <c r="K5107" s="402" t="n">
        <v>711.98</v>
      </c>
      <c r="L5107" s="401" t="s">
        <v>6405</v>
      </c>
    </row>
    <row r="5108" customFormat="false" ht="13.5" hidden="false" customHeight="false" outlineLevel="0" collapsed="false">
      <c r="A5108" s="401" t="s">
        <v>9883</v>
      </c>
      <c r="B5108" s="401" t="s">
        <v>9884</v>
      </c>
      <c r="C5108" s="401" t="s">
        <v>11573</v>
      </c>
      <c r="D5108" s="401" t="s">
        <v>11574</v>
      </c>
      <c r="E5108" s="402"/>
      <c r="F5108" s="401"/>
      <c r="G5108" s="401" t="n">
        <v>98115</v>
      </c>
      <c r="H5108" s="401" t="s">
        <v>11625</v>
      </c>
      <c r="I5108" s="401" t="s">
        <v>45</v>
      </c>
      <c r="J5108" s="401" t="s">
        <v>6404</v>
      </c>
      <c r="K5108" s="402" t="n">
        <v>99.27</v>
      </c>
      <c r="L5108" s="401" t="s">
        <v>6405</v>
      </c>
    </row>
    <row r="5109" customFormat="false" ht="13.5" hidden="false" customHeight="false" outlineLevel="0" collapsed="false">
      <c r="A5109" s="401" t="s">
        <v>9883</v>
      </c>
      <c r="B5109" s="401" t="s">
        <v>9884</v>
      </c>
      <c r="C5109" s="401" t="s">
        <v>11626</v>
      </c>
      <c r="D5109" s="401" t="s">
        <v>11627</v>
      </c>
      <c r="E5109" s="402"/>
      <c r="F5109" s="401"/>
      <c r="G5109" s="401" t="n">
        <v>89957</v>
      </c>
      <c r="H5109" s="401" t="s">
        <v>11628</v>
      </c>
      <c r="I5109" s="401" t="s">
        <v>45</v>
      </c>
      <c r="J5109" s="401" t="s">
        <v>6476</v>
      </c>
      <c r="K5109" s="402" t="n">
        <v>142.59</v>
      </c>
      <c r="L5109" s="401" t="s">
        <v>6405</v>
      </c>
    </row>
    <row r="5110" customFormat="false" ht="13.5" hidden="false" customHeight="false" outlineLevel="0" collapsed="false">
      <c r="A5110" s="401" t="s">
        <v>9883</v>
      </c>
      <c r="B5110" s="401" t="s">
        <v>9884</v>
      </c>
      <c r="C5110" s="401" t="s">
        <v>11626</v>
      </c>
      <c r="D5110" s="401" t="s">
        <v>11627</v>
      </c>
      <c r="E5110" s="402"/>
      <c r="F5110" s="401"/>
      <c r="G5110" s="401" t="n">
        <v>89959</v>
      </c>
      <c r="H5110" s="401" t="s">
        <v>11629</v>
      </c>
      <c r="I5110" s="401" t="s">
        <v>45</v>
      </c>
      <c r="J5110" s="401" t="s">
        <v>6476</v>
      </c>
      <c r="K5110" s="402" t="n">
        <v>219.89</v>
      </c>
      <c r="L5110" s="401" t="s">
        <v>6405</v>
      </c>
    </row>
    <row r="5111" customFormat="false" ht="13.5" hidden="false" customHeight="false" outlineLevel="0" collapsed="false">
      <c r="A5111" s="401" t="s">
        <v>9883</v>
      </c>
      <c r="B5111" s="401" t="s">
        <v>9884</v>
      </c>
      <c r="C5111" s="401" t="s">
        <v>11630</v>
      </c>
      <c r="D5111" s="401" t="s">
        <v>11631</v>
      </c>
      <c r="E5111" s="402"/>
      <c r="F5111" s="401"/>
      <c r="G5111" s="401" t="n">
        <v>89349</v>
      </c>
      <c r="H5111" s="401" t="s">
        <v>11632</v>
      </c>
      <c r="I5111" s="401" t="s">
        <v>45</v>
      </c>
      <c r="J5111" s="401" t="s">
        <v>6476</v>
      </c>
      <c r="K5111" s="402" t="n">
        <v>27.39</v>
      </c>
      <c r="L5111" s="401" t="s">
        <v>6405</v>
      </c>
    </row>
    <row r="5112" customFormat="false" ht="13.5" hidden="false" customHeight="false" outlineLevel="0" collapsed="false">
      <c r="A5112" s="401" t="s">
        <v>9883</v>
      </c>
      <c r="B5112" s="401" t="s">
        <v>9884</v>
      </c>
      <c r="C5112" s="401" t="s">
        <v>11630</v>
      </c>
      <c r="D5112" s="401" t="s">
        <v>11631</v>
      </c>
      <c r="E5112" s="402"/>
      <c r="F5112" s="401"/>
      <c r="G5112" s="401" t="n">
        <v>89351</v>
      </c>
      <c r="H5112" s="401" t="s">
        <v>11633</v>
      </c>
      <c r="I5112" s="401" t="s">
        <v>45</v>
      </c>
      <c r="J5112" s="401" t="s">
        <v>6476</v>
      </c>
      <c r="K5112" s="402" t="n">
        <v>33.83</v>
      </c>
      <c r="L5112" s="401" t="s">
        <v>6405</v>
      </c>
    </row>
    <row r="5113" customFormat="false" ht="13.5" hidden="false" customHeight="false" outlineLevel="0" collapsed="false">
      <c r="A5113" s="401" t="s">
        <v>9883</v>
      </c>
      <c r="B5113" s="401" t="s">
        <v>9884</v>
      </c>
      <c r="C5113" s="401" t="s">
        <v>11630</v>
      </c>
      <c r="D5113" s="401" t="s">
        <v>11631</v>
      </c>
      <c r="E5113" s="402"/>
      <c r="F5113" s="401"/>
      <c r="G5113" s="401" t="n">
        <v>89352</v>
      </c>
      <c r="H5113" s="401" t="s">
        <v>11634</v>
      </c>
      <c r="I5113" s="401" t="s">
        <v>45</v>
      </c>
      <c r="J5113" s="401" t="s">
        <v>6476</v>
      </c>
      <c r="K5113" s="402" t="n">
        <v>37.25</v>
      </c>
      <c r="L5113" s="401" t="s">
        <v>6405</v>
      </c>
    </row>
    <row r="5114" customFormat="false" ht="13.5" hidden="false" customHeight="false" outlineLevel="0" collapsed="false">
      <c r="A5114" s="401" t="s">
        <v>9883</v>
      </c>
      <c r="B5114" s="401" t="s">
        <v>9884</v>
      </c>
      <c r="C5114" s="401" t="s">
        <v>11630</v>
      </c>
      <c r="D5114" s="401" t="s">
        <v>11631</v>
      </c>
      <c r="E5114" s="402"/>
      <c r="F5114" s="401"/>
      <c r="G5114" s="401" t="n">
        <v>89353</v>
      </c>
      <c r="H5114" s="401" t="s">
        <v>11635</v>
      </c>
      <c r="I5114" s="401" t="s">
        <v>45</v>
      </c>
      <c r="J5114" s="401" t="s">
        <v>6476</v>
      </c>
      <c r="K5114" s="402" t="n">
        <v>40.9</v>
      </c>
      <c r="L5114" s="401" t="s">
        <v>6405</v>
      </c>
    </row>
    <row r="5115" customFormat="false" ht="13.5" hidden="false" customHeight="false" outlineLevel="0" collapsed="false">
      <c r="A5115" s="401" t="s">
        <v>9883</v>
      </c>
      <c r="B5115" s="401" t="s">
        <v>9884</v>
      </c>
      <c r="C5115" s="401" t="s">
        <v>11630</v>
      </c>
      <c r="D5115" s="401" t="s">
        <v>11631</v>
      </c>
      <c r="E5115" s="402"/>
      <c r="F5115" s="401"/>
      <c r="G5115" s="401" t="n">
        <v>89354</v>
      </c>
      <c r="H5115" s="401" t="s">
        <v>11636</v>
      </c>
      <c r="I5115" s="401" t="s">
        <v>45</v>
      </c>
      <c r="J5115" s="401" t="s">
        <v>6476</v>
      </c>
      <c r="K5115" s="402" t="n">
        <v>453.39</v>
      </c>
      <c r="L5115" s="401" t="s">
        <v>6405</v>
      </c>
    </row>
    <row r="5116" customFormat="false" ht="13.5" hidden="false" customHeight="false" outlineLevel="0" collapsed="false">
      <c r="A5116" s="401" t="s">
        <v>9883</v>
      </c>
      <c r="B5116" s="401" t="s">
        <v>9884</v>
      </c>
      <c r="C5116" s="401" t="s">
        <v>11630</v>
      </c>
      <c r="D5116" s="401" t="s">
        <v>11631</v>
      </c>
      <c r="E5116" s="402"/>
      <c r="F5116" s="401"/>
      <c r="G5116" s="401" t="n">
        <v>89969</v>
      </c>
      <c r="H5116" s="401" t="s">
        <v>11637</v>
      </c>
      <c r="I5116" s="401" t="s">
        <v>45</v>
      </c>
      <c r="J5116" s="401" t="s">
        <v>6476</v>
      </c>
      <c r="K5116" s="402" t="n">
        <v>43.85</v>
      </c>
      <c r="L5116" s="401" t="s">
        <v>6405</v>
      </c>
    </row>
    <row r="5117" customFormat="false" ht="13.5" hidden="false" customHeight="false" outlineLevel="0" collapsed="false">
      <c r="A5117" s="401" t="s">
        <v>9883</v>
      </c>
      <c r="B5117" s="401" t="s">
        <v>9884</v>
      </c>
      <c r="C5117" s="401" t="s">
        <v>11630</v>
      </c>
      <c r="D5117" s="401" t="s">
        <v>11631</v>
      </c>
      <c r="E5117" s="402"/>
      <c r="F5117" s="401"/>
      <c r="G5117" s="401" t="n">
        <v>89970</v>
      </c>
      <c r="H5117" s="401" t="s">
        <v>11638</v>
      </c>
      <c r="I5117" s="401" t="s">
        <v>45</v>
      </c>
      <c r="J5117" s="401" t="s">
        <v>6476</v>
      </c>
      <c r="K5117" s="402" t="n">
        <v>47.63</v>
      </c>
      <c r="L5117" s="401" t="s">
        <v>6405</v>
      </c>
    </row>
    <row r="5118" customFormat="false" ht="13.5" hidden="false" customHeight="false" outlineLevel="0" collapsed="false">
      <c r="A5118" s="401" t="s">
        <v>9883</v>
      </c>
      <c r="B5118" s="401" t="s">
        <v>9884</v>
      </c>
      <c r="C5118" s="401" t="s">
        <v>11630</v>
      </c>
      <c r="D5118" s="401" t="s">
        <v>11631</v>
      </c>
      <c r="E5118" s="402"/>
      <c r="F5118" s="401"/>
      <c r="G5118" s="401" t="n">
        <v>89971</v>
      </c>
      <c r="H5118" s="401" t="s">
        <v>11639</v>
      </c>
      <c r="I5118" s="401" t="s">
        <v>45</v>
      </c>
      <c r="J5118" s="401" t="s">
        <v>6476</v>
      </c>
      <c r="K5118" s="402" t="n">
        <v>48.07</v>
      </c>
      <c r="L5118" s="401" t="s">
        <v>6405</v>
      </c>
    </row>
    <row r="5119" customFormat="false" ht="13.5" hidden="false" customHeight="false" outlineLevel="0" collapsed="false">
      <c r="A5119" s="401" t="s">
        <v>9883</v>
      </c>
      <c r="B5119" s="401" t="s">
        <v>9884</v>
      </c>
      <c r="C5119" s="401" t="s">
        <v>11630</v>
      </c>
      <c r="D5119" s="401" t="s">
        <v>11631</v>
      </c>
      <c r="E5119" s="402"/>
      <c r="F5119" s="401"/>
      <c r="G5119" s="401" t="n">
        <v>89972</v>
      </c>
      <c r="H5119" s="401" t="s">
        <v>11640</v>
      </c>
      <c r="I5119" s="401" t="s">
        <v>45</v>
      </c>
      <c r="J5119" s="401" t="s">
        <v>6476</v>
      </c>
      <c r="K5119" s="402" t="n">
        <v>53.74</v>
      </c>
      <c r="L5119" s="401" t="s">
        <v>6405</v>
      </c>
    </row>
    <row r="5120" customFormat="false" ht="13.5" hidden="false" customHeight="false" outlineLevel="0" collapsed="false">
      <c r="A5120" s="401" t="s">
        <v>9883</v>
      </c>
      <c r="B5120" s="401" t="s">
        <v>9884</v>
      </c>
      <c r="C5120" s="401" t="s">
        <v>11630</v>
      </c>
      <c r="D5120" s="401" t="s">
        <v>11631</v>
      </c>
      <c r="E5120" s="402"/>
      <c r="F5120" s="401"/>
      <c r="G5120" s="401" t="n">
        <v>89973</v>
      </c>
      <c r="H5120" s="401" t="s">
        <v>11641</v>
      </c>
      <c r="I5120" s="401" t="s">
        <v>45</v>
      </c>
      <c r="J5120" s="401" t="s">
        <v>6476</v>
      </c>
      <c r="K5120" s="402" t="n">
        <v>645.84</v>
      </c>
      <c r="L5120" s="401" t="s">
        <v>6405</v>
      </c>
    </row>
    <row r="5121" customFormat="false" ht="13.5" hidden="false" customHeight="false" outlineLevel="0" collapsed="false">
      <c r="A5121" s="401" t="s">
        <v>9883</v>
      </c>
      <c r="B5121" s="401" t="s">
        <v>9884</v>
      </c>
      <c r="C5121" s="401" t="s">
        <v>11630</v>
      </c>
      <c r="D5121" s="401" t="s">
        <v>11631</v>
      </c>
      <c r="E5121" s="402"/>
      <c r="F5121" s="401"/>
      <c r="G5121" s="401" t="n">
        <v>89974</v>
      </c>
      <c r="H5121" s="401" t="s">
        <v>11642</v>
      </c>
      <c r="I5121" s="401" t="s">
        <v>45</v>
      </c>
      <c r="J5121" s="401" t="s">
        <v>6476</v>
      </c>
      <c r="K5121" s="402" t="n">
        <v>277.86</v>
      </c>
      <c r="L5121" s="401" t="s">
        <v>6405</v>
      </c>
    </row>
    <row r="5122" customFormat="false" ht="13.5" hidden="false" customHeight="false" outlineLevel="0" collapsed="false">
      <c r="A5122" s="401" t="s">
        <v>9883</v>
      </c>
      <c r="B5122" s="401" t="s">
        <v>9884</v>
      </c>
      <c r="C5122" s="401" t="s">
        <v>11630</v>
      </c>
      <c r="D5122" s="401" t="s">
        <v>11631</v>
      </c>
      <c r="E5122" s="402"/>
      <c r="F5122" s="401"/>
      <c r="G5122" s="401" t="n">
        <v>89984</v>
      </c>
      <c r="H5122" s="401" t="s">
        <v>11643</v>
      </c>
      <c r="I5122" s="401" t="s">
        <v>45</v>
      </c>
      <c r="J5122" s="401" t="s">
        <v>6476</v>
      </c>
      <c r="K5122" s="402" t="n">
        <v>87.96</v>
      </c>
      <c r="L5122" s="401" t="s">
        <v>6405</v>
      </c>
    </row>
    <row r="5123" customFormat="false" ht="13.5" hidden="false" customHeight="false" outlineLevel="0" collapsed="false">
      <c r="A5123" s="401" t="s">
        <v>9883</v>
      </c>
      <c r="B5123" s="401" t="s">
        <v>9884</v>
      </c>
      <c r="C5123" s="401" t="s">
        <v>11630</v>
      </c>
      <c r="D5123" s="401" t="s">
        <v>11631</v>
      </c>
      <c r="E5123" s="402"/>
      <c r="F5123" s="401"/>
      <c r="G5123" s="401" t="n">
        <v>89985</v>
      </c>
      <c r="H5123" s="401" t="s">
        <v>11644</v>
      </c>
      <c r="I5123" s="401" t="s">
        <v>45</v>
      </c>
      <c r="J5123" s="401" t="s">
        <v>6476</v>
      </c>
      <c r="K5123" s="402" t="n">
        <v>92.43</v>
      </c>
      <c r="L5123" s="401" t="s">
        <v>6405</v>
      </c>
    </row>
    <row r="5124" customFormat="false" ht="13.5" hidden="false" customHeight="false" outlineLevel="0" collapsed="false">
      <c r="A5124" s="401" t="s">
        <v>9883</v>
      </c>
      <c r="B5124" s="401" t="s">
        <v>9884</v>
      </c>
      <c r="C5124" s="401" t="s">
        <v>11630</v>
      </c>
      <c r="D5124" s="401" t="s">
        <v>11631</v>
      </c>
      <c r="E5124" s="402"/>
      <c r="F5124" s="401"/>
      <c r="G5124" s="401" t="n">
        <v>89986</v>
      </c>
      <c r="H5124" s="401" t="s">
        <v>11645</v>
      </c>
      <c r="I5124" s="401" t="s">
        <v>45</v>
      </c>
      <c r="J5124" s="401" t="s">
        <v>6476</v>
      </c>
      <c r="K5124" s="402" t="n">
        <v>85.7</v>
      </c>
      <c r="L5124" s="401" t="s">
        <v>6405</v>
      </c>
    </row>
    <row r="5125" customFormat="false" ht="13.5" hidden="false" customHeight="false" outlineLevel="0" collapsed="false">
      <c r="A5125" s="401" t="s">
        <v>9883</v>
      </c>
      <c r="B5125" s="401" t="s">
        <v>9884</v>
      </c>
      <c r="C5125" s="401" t="s">
        <v>11630</v>
      </c>
      <c r="D5125" s="401" t="s">
        <v>11631</v>
      </c>
      <c r="E5125" s="402"/>
      <c r="F5125" s="401"/>
      <c r="G5125" s="401" t="n">
        <v>89987</v>
      </c>
      <c r="H5125" s="401" t="s">
        <v>11646</v>
      </c>
      <c r="I5125" s="401" t="s">
        <v>45</v>
      </c>
      <c r="J5125" s="401" t="s">
        <v>6476</v>
      </c>
      <c r="K5125" s="402" t="n">
        <v>97.38</v>
      </c>
      <c r="L5125" s="401" t="s">
        <v>6405</v>
      </c>
    </row>
    <row r="5126" customFormat="false" ht="13.5" hidden="false" customHeight="false" outlineLevel="0" collapsed="false">
      <c r="A5126" s="401" t="s">
        <v>9883</v>
      </c>
      <c r="B5126" s="401" t="s">
        <v>9884</v>
      </c>
      <c r="C5126" s="401" t="s">
        <v>11630</v>
      </c>
      <c r="D5126" s="401" t="s">
        <v>11631</v>
      </c>
      <c r="E5126" s="402"/>
      <c r="F5126" s="401"/>
      <c r="G5126" s="401" t="n">
        <v>90371</v>
      </c>
      <c r="H5126" s="401" t="s">
        <v>11647</v>
      </c>
      <c r="I5126" s="401" t="s">
        <v>45</v>
      </c>
      <c r="J5126" s="401" t="s">
        <v>6476</v>
      </c>
      <c r="K5126" s="402" t="n">
        <v>45.16</v>
      </c>
      <c r="L5126" s="401" t="s">
        <v>6405</v>
      </c>
    </row>
    <row r="5127" customFormat="false" ht="13.5" hidden="false" customHeight="false" outlineLevel="0" collapsed="false">
      <c r="A5127" s="401" t="s">
        <v>9883</v>
      </c>
      <c r="B5127" s="401" t="s">
        <v>9884</v>
      </c>
      <c r="C5127" s="401" t="s">
        <v>11630</v>
      </c>
      <c r="D5127" s="401" t="s">
        <v>11631</v>
      </c>
      <c r="E5127" s="402"/>
      <c r="F5127" s="401"/>
      <c r="G5127" s="401" t="n">
        <v>94489</v>
      </c>
      <c r="H5127" s="401" t="s">
        <v>11648</v>
      </c>
      <c r="I5127" s="401" t="s">
        <v>45</v>
      </c>
      <c r="J5127" s="401" t="s">
        <v>6476</v>
      </c>
      <c r="K5127" s="402" t="n">
        <v>45.79</v>
      </c>
      <c r="L5127" s="401" t="s">
        <v>6405</v>
      </c>
    </row>
    <row r="5128" customFormat="false" ht="13.5" hidden="false" customHeight="false" outlineLevel="0" collapsed="false">
      <c r="A5128" s="401" t="s">
        <v>9883</v>
      </c>
      <c r="B5128" s="401" t="s">
        <v>9884</v>
      </c>
      <c r="C5128" s="401" t="s">
        <v>11630</v>
      </c>
      <c r="D5128" s="401" t="s">
        <v>11631</v>
      </c>
      <c r="E5128" s="402"/>
      <c r="F5128" s="401"/>
      <c r="G5128" s="401" t="n">
        <v>94490</v>
      </c>
      <c r="H5128" s="401" t="s">
        <v>11649</v>
      </c>
      <c r="I5128" s="401" t="s">
        <v>45</v>
      </c>
      <c r="J5128" s="401" t="s">
        <v>6476</v>
      </c>
      <c r="K5128" s="402" t="n">
        <v>69.61</v>
      </c>
      <c r="L5128" s="401" t="s">
        <v>6405</v>
      </c>
    </row>
    <row r="5129" customFormat="false" ht="13.5" hidden="false" customHeight="false" outlineLevel="0" collapsed="false">
      <c r="A5129" s="401" t="s">
        <v>9883</v>
      </c>
      <c r="B5129" s="401" t="s">
        <v>9884</v>
      </c>
      <c r="C5129" s="401" t="s">
        <v>11630</v>
      </c>
      <c r="D5129" s="401" t="s">
        <v>11631</v>
      </c>
      <c r="E5129" s="402"/>
      <c r="F5129" s="401"/>
      <c r="G5129" s="401" t="n">
        <v>94491</v>
      </c>
      <c r="H5129" s="401" t="s">
        <v>11650</v>
      </c>
      <c r="I5129" s="401" t="s">
        <v>45</v>
      </c>
      <c r="J5129" s="401" t="s">
        <v>6476</v>
      </c>
      <c r="K5129" s="402" t="n">
        <v>94.25</v>
      </c>
      <c r="L5129" s="401" t="s">
        <v>6405</v>
      </c>
    </row>
    <row r="5130" customFormat="false" ht="13.5" hidden="false" customHeight="false" outlineLevel="0" collapsed="false">
      <c r="A5130" s="401" t="s">
        <v>9883</v>
      </c>
      <c r="B5130" s="401" t="s">
        <v>9884</v>
      </c>
      <c r="C5130" s="401" t="s">
        <v>11630</v>
      </c>
      <c r="D5130" s="401" t="s">
        <v>11631</v>
      </c>
      <c r="E5130" s="402"/>
      <c r="F5130" s="401"/>
      <c r="G5130" s="401" t="n">
        <v>94492</v>
      </c>
      <c r="H5130" s="401" t="s">
        <v>11651</v>
      </c>
      <c r="I5130" s="401" t="s">
        <v>45</v>
      </c>
      <c r="J5130" s="401" t="s">
        <v>6476</v>
      </c>
      <c r="K5130" s="402" t="n">
        <v>97.07</v>
      </c>
      <c r="L5130" s="401" t="s">
        <v>6405</v>
      </c>
    </row>
    <row r="5131" customFormat="false" ht="13.5" hidden="false" customHeight="false" outlineLevel="0" collapsed="false">
      <c r="A5131" s="401" t="s">
        <v>9883</v>
      </c>
      <c r="B5131" s="401" t="s">
        <v>9884</v>
      </c>
      <c r="C5131" s="401" t="s">
        <v>11630</v>
      </c>
      <c r="D5131" s="401" t="s">
        <v>11631</v>
      </c>
      <c r="E5131" s="402"/>
      <c r="F5131" s="401"/>
      <c r="G5131" s="401" t="n">
        <v>94493</v>
      </c>
      <c r="H5131" s="401" t="s">
        <v>11652</v>
      </c>
      <c r="I5131" s="401" t="s">
        <v>45</v>
      </c>
      <c r="J5131" s="401" t="s">
        <v>6476</v>
      </c>
      <c r="K5131" s="402" t="n">
        <v>177.86</v>
      </c>
      <c r="L5131" s="401" t="s">
        <v>6405</v>
      </c>
    </row>
    <row r="5132" customFormat="false" ht="13.5" hidden="false" customHeight="false" outlineLevel="0" collapsed="false">
      <c r="A5132" s="401" t="s">
        <v>9883</v>
      </c>
      <c r="B5132" s="401" t="s">
        <v>9884</v>
      </c>
      <c r="C5132" s="401" t="s">
        <v>11630</v>
      </c>
      <c r="D5132" s="401" t="s">
        <v>11631</v>
      </c>
      <c r="E5132" s="402"/>
      <c r="F5132" s="401"/>
      <c r="G5132" s="401" t="n">
        <v>94495</v>
      </c>
      <c r="H5132" s="401" t="s">
        <v>11653</v>
      </c>
      <c r="I5132" s="401" t="s">
        <v>45</v>
      </c>
      <c r="J5132" s="401" t="s">
        <v>6476</v>
      </c>
      <c r="K5132" s="402" t="n">
        <v>63.35</v>
      </c>
      <c r="L5132" s="401" t="s">
        <v>6405</v>
      </c>
    </row>
    <row r="5133" customFormat="false" ht="13.5" hidden="false" customHeight="false" outlineLevel="0" collapsed="false">
      <c r="A5133" s="401" t="s">
        <v>9883</v>
      </c>
      <c r="B5133" s="401" t="s">
        <v>9884</v>
      </c>
      <c r="C5133" s="401" t="s">
        <v>11630</v>
      </c>
      <c r="D5133" s="401" t="s">
        <v>11631</v>
      </c>
      <c r="E5133" s="402"/>
      <c r="F5133" s="401"/>
      <c r="G5133" s="401" t="n">
        <v>94496</v>
      </c>
      <c r="H5133" s="401" t="s">
        <v>11654</v>
      </c>
      <c r="I5133" s="401" t="s">
        <v>45</v>
      </c>
      <c r="J5133" s="401" t="s">
        <v>6476</v>
      </c>
      <c r="K5133" s="402" t="n">
        <v>86.31</v>
      </c>
      <c r="L5133" s="401" t="s">
        <v>6405</v>
      </c>
    </row>
    <row r="5134" customFormat="false" ht="13.5" hidden="false" customHeight="false" outlineLevel="0" collapsed="false">
      <c r="A5134" s="401" t="s">
        <v>9883</v>
      </c>
      <c r="B5134" s="401" t="s">
        <v>9884</v>
      </c>
      <c r="C5134" s="401" t="s">
        <v>11630</v>
      </c>
      <c r="D5134" s="401" t="s">
        <v>11631</v>
      </c>
      <c r="E5134" s="402"/>
      <c r="F5134" s="401"/>
      <c r="G5134" s="401" t="n">
        <v>94497</v>
      </c>
      <c r="H5134" s="401" t="s">
        <v>11655</v>
      </c>
      <c r="I5134" s="401" t="s">
        <v>45</v>
      </c>
      <c r="J5134" s="401" t="s">
        <v>6476</v>
      </c>
      <c r="K5134" s="402" t="n">
        <v>109.32</v>
      </c>
      <c r="L5134" s="401" t="s">
        <v>6405</v>
      </c>
    </row>
    <row r="5135" customFormat="false" ht="13.5" hidden="false" customHeight="false" outlineLevel="0" collapsed="false">
      <c r="A5135" s="401" t="s">
        <v>9883</v>
      </c>
      <c r="B5135" s="401" t="s">
        <v>9884</v>
      </c>
      <c r="C5135" s="401" t="s">
        <v>11630</v>
      </c>
      <c r="D5135" s="401" t="s">
        <v>11631</v>
      </c>
      <c r="E5135" s="402"/>
      <c r="F5135" s="401"/>
      <c r="G5135" s="401" t="n">
        <v>94498</v>
      </c>
      <c r="H5135" s="401" t="s">
        <v>11656</v>
      </c>
      <c r="I5135" s="401" t="s">
        <v>45</v>
      </c>
      <c r="J5135" s="401" t="s">
        <v>6476</v>
      </c>
      <c r="K5135" s="402" t="n">
        <v>150.98</v>
      </c>
      <c r="L5135" s="401" t="s">
        <v>6405</v>
      </c>
    </row>
    <row r="5136" customFormat="false" ht="13.5" hidden="false" customHeight="false" outlineLevel="0" collapsed="false">
      <c r="A5136" s="401" t="s">
        <v>9883</v>
      </c>
      <c r="B5136" s="401" t="s">
        <v>9884</v>
      </c>
      <c r="C5136" s="401" t="s">
        <v>11630</v>
      </c>
      <c r="D5136" s="401" t="s">
        <v>11631</v>
      </c>
      <c r="E5136" s="402"/>
      <c r="F5136" s="401"/>
      <c r="G5136" s="401" t="n">
        <v>94499</v>
      </c>
      <c r="H5136" s="401" t="s">
        <v>11657</v>
      </c>
      <c r="I5136" s="401" t="s">
        <v>45</v>
      </c>
      <c r="J5136" s="401" t="s">
        <v>6476</v>
      </c>
      <c r="K5136" s="402" t="n">
        <v>301.4</v>
      </c>
      <c r="L5136" s="401" t="s">
        <v>6405</v>
      </c>
    </row>
    <row r="5137" customFormat="false" ht="13.5" hidden="false" customHeight="false" outlineLevel="0" collapsed="false">
      <c r="A5137" s="401" t="s">
        <v>9883</v>
      </c>
      <c r="B5137" s="401" t="s">
        <v>9884</v>
      </c>
      <c r="C5137" s="401" t="s">
        <v>11630</v>
      </c>
      <c r="D5137" s="401" t="s">
        <v>11631</v>
      </c>
      <c r="E5137" s="402"/>
      <c r="F5137" s="401"/>
      <c r="G5137" s="401" t="n">
        <v>94500</v>
      </c>
      <c r="H5137" s="401" t="s">
        <v>11658</v>
      </c>
      <c r="I5137" s="401" t="s">
        <v>45</v>
      </c>
      <c r="J5137" s="401" t="s">
        <v>6476</v>
      </c>
      <c r="K5137" s="402" t="n">
        <v>365.76</v>
      </c>
      <c r="L5137" s="401" t="s">
        <v>6405</v>
      </c>
    </row>
    <row r="5138" customFormat="false" ht="13.5" hidden="false" customHeight="false" outlineLevel="0" collapsed="false">
      <c r="A5138" s="401" t="s">
        <v>9883</v>
      </c>
      <c r="B5138" s="401" t="s">
        <v>9884</v>
      </c>
      <c r="C5138" s="401" t="s">
        <v>11630</v>
      </c>
      <c r="D5138" s="401" t="s">
        <v>11631</v>
      </c>
      <c r="E5138" s="402"/>
      <c r="F5138" s="401"/>
      <c r="G5138" s="401" t="n">
        <v>94501</v>
      </c>
      <c r="H5138" s="401" t="s">
        <v>11659</v>
      </c>
      <c r="I5138" s="401" t="s">
        <v>45</v>
      </c>
      <c r="J5138" s="401" t="s">
        <v>6476</v>
      </c>
      <c r="K5138" s="402" t="n">
        <v>740.48</v>
      </c>
      <c r="L5138" s="401" t="s">
        <v>6405</v>
      </c>
    </row>
    <row r="5139" customFormat="false" ht="13.5" hidden="false" customHeight="false" outlineLevel="0" collapsed="false">
      <c r="A5139" s="401" t="s">
        <v>9883</v>
      </c>
      <c r="B5139" s="401" t="s">
        <v>9884</v>
      </c>
      <c r="C5139" s="401" t="s">
        <v>11630</v>
      </c>
      <c r="D5139" s="401" t="s">
        <v>11631</v>
      </c>
      <c r="E5139" s="402"/>
      <c r="F5139" s="401"/>
      <c r="G5139" s="401" t="n">
        <v>94792</v>
      </c>
      <c r="H5139" s="401" t="s">
        <v>11660</v>
      </c>
      <c r="I5139" s="401" t="s">
        <v>45</v>
      </c>
      <c r="J5139" s="401" t="s">
        <v>6476</v>
      </c>
      <c r="K5139" s="402" t="n">
        <v>118.7</v>
      </c>
      <c r="L5139" s="401" t="s">
        <v>6405</v>
      </c>
    </row>
    <row r="5140" customFormat="false" ht="13.5" hidden="false" customHeight="false" outlineLevel="0" collapsed="false">
      <c r="A5140" s="401" t="s">
        <v>9883</v>
      </c>
      <c r="B5140" s="401" t="s">
        <v>9884</v>
      </c>
      <c r="C5140" s="401" t="s">
        <v>11630</v>
      </c>
      <c r="D5140" s="401" t="s">
        <v>11631</v>
      </c>
      <c r="E5140" s="402"/>
      <c r="F5140" s="401"/>
      <c r="G5140" s="401" t="n">
        <v>94793</v>
      </c>
      <c r="H5140" s="401" t="s">
        <v>11661</v>
      </c>
      <c r="I5140" s="401" t="s">
        <v>45</v>
      </c>
      <c r="J5140" s="401" t="s">
        <v>6476</v>
      </c>
      <c r="K5140" s="402" t="n">
        <v>162.83</v>
      </c>
      <c r="L5140" s="401" t="s">
        <v>6405</v>
      </c>
    </row>
    <row r="5141" customFormat="false" ht="13.5" hidden="false" customHeight="false" outlineLevel="0" collapsed="false">
      <c r="A5141" s="401" t="s">
        <v>9883</v>
      </c>
      <c r="B5141" s="401" t="s">
        <v>9884</v>
      </c>
      <c r="C5141" s="401" t="s">
        <v>11630</v>
      </c>
      <c r="D5141" s="401" t="s">
        <v>11631</v>
      </c>
      <c r="E5141" s="402"/>
      <c r="F5141" s="401"/>
      <c r="G5141" s="401" t="n">
        <v>94794</v>
      </c>
      <c r="H5141" s="401" t="s">
        <v>11662</v>
      </c>
      <c r="I5141" s="401" t="s">
        <v>45</v>
      </c>
      <c r="J5141" s="401" t="s">
        <v>6476</v>
      </c>
      <c r="K5141" s="402" t="n">
        <v>172.49</v>
      </c>
      <c r="L5141" s="401" t="s">
        <v>6405</v>
      </c>
    </row>
    <row r="5142" customFormat="false" ht="13.5" hidden="false" customHeight="false" outlineLevel="0" collapsed="false">
      <c r="A5142" s="401" t="s">
        <v>9883</v>
      </c>
      <c r="B5142" s="401" t="s">
        <v>9884</v>
      </c>
      <c r="C5142" s="401" t="s">
        <v>11630</v>
      </c>
      <c r="D5142" s="401" t="s">
        <v>11631</v>
      </c>
      <c r="E5142" s="402"/>
      <c r="F5142" s="401"/>
      <c r="G5142" s="401" t="n">
        <v>94795</v>
      </c>
      <c r="H5142" s="401" t="s">
        <v>11663</v>
      </c>
      <c r="I5142" s="401" t="s">
        <v>45</v>
      </c>
      <c r="J5142" s="401" t="s">
        <v>6476</v>
      </c>
      <c r="K5142" s="402" t="n">
        <v>92.33</v>
      </c>
      <c r="L5142" s="401" t="s">
        <v>6405</v>
      </c>
    </row>
    <row r="5143" customFormat="false" ht="13.5" hidden="false" customHeight="false" outlineLevel="0" collapsed="false">
      <c r="A5143" s="401" t="s">
        <v>9883</v>
      </c>
      <c r="B5143" s="401" t="s">
        <v>9884</v>
      </c>
      <c r="C5143" s="401" t="s">
        <v>11630</v>
      </c>
      <c r="D5143" s="401" t="s">
        <v>11631</v>
      </c>
      <c r="E5143" s="402"/>
      <c r="F5143" s="401"/>
      <c r="G5143" s="401" t="n">
        <v>94796</v>
      </c>
      <c r="H5143" s="401" t="s">
        <v>11664</v>
      </c>
      <c r="I5143" s="401" t="s">
        <v>45</v>
      </c>
      <c r="J5143" s="401" t="s">
        <v>6476</v>
      </c>
      <c r="K5143" s="402" t="n">
        <v>102.29</v>
      </c>
      <c r="L5143" s="401" t="s">
        <v>6405</v>
      </c>
    </row>
    <row r="5144" customFormat="false" ht="13.5" hidden="false" customHeight="false" outlineLevel="0" collapsed="false">
      <c r="A5144" s="401" t="s">
        <v>9883</v>
      </c>
      <c r="B5144" s="401" t="s">
        <v>9884</v>
      </c>
      <c r="C5144" s="401" t="s">
        <v>11630</v>
      </c>
      <c r="D5144" s="401" t="s">
        <v>11631</v>
      </c>
      <c r="E5144" s="402"/>
      <c r="F5144" s="401"/>
      <c r="G5144" s="401" t="n">
        <v>94797</v>
      </c>
      <c r="H5144" s="401" t="s">
        <v>11665</v>
      </c>
      <c r="I5144" s="401" t="s">
        <v>45</v>
      </c>
      <c r="J5144" s="401" t="s">
        <v>6476</v>
      </c>
      <c r="K5144" s="402" t="n">
        <v>222.2</v>
      </c>
      <c r="L5144" s="401" t="s">
        <v>6405</v>
      </c>
    </row>
    <row r="5145" customFormat="false" ht="13.5" hidden="false" customHeight="false" outlineLevel="0" collapsed="false">
      <c r="A5145" s="401" t="s">
        <v>9883</v>
      </c>
      <c r="B5145" s="401" t="s">
        <v>9884</v>
      </c>
      <c r="C5145" s="401" t="s">
        <v>11630</v>
      </c>
      <c r="D5145" s="401" t="s">
        <v>11631</v>
      </c>
      <c r="E5145" s="402"/>
      <c r="F5145" s="401"/>
      <c r="G5145" s="401" t="n">
        <v>94798</v>
      </c>
      <c r="H5145" s="401" t="s">
        <v>11666</v>
      </c>
      <c r="I5145" s="401" t="s">
        <v>45</v>
      </c>
      <c r="J5145" s="401" t="s">
        <v>6476</v>
      </c>
      <c r="K5145" s="402" t="n">
        <v>374.39</v>
      </c>
      <c r="L5145" s="401" t="s">
        <v>6405</v>
      </c>
    </row>
    <row r="5146" customFormat="false" ht="13.5" hidden="false" customHeight="false" outlineLevel="0" collapsed="false">
      <c r="A5146" s="401" t="s">
        <v>9883</v>
      </c>
      <c r="B5146" s="401" t="s">
        <v>9884</v>
      </c>
      <c r="C5146" s="401" t="s">
        <v>11630</v>
      </c>
      <c r="D5146" s="401" t="s">
        <v>11631</v>
      </c>
      <c r="E5146" s="402"/>
      <c r="F5146" s="401"/>
      <c r="G5146" s="401" t="n">
        <v>94799</v>
      </c>
      <c r="H5146" s="401" t="s">
        <v>11667</v>
      </c>
      <c r="I5146" s="401" t="s">
        <v>45</v>
      </c>
      <c r="J5146" s="401" t="s">
        <v>6476</v>
      </c>
      <c r="K5146" s="402" t="n">
        <v>457.67</v>
      </c>
      <c r="L5146" s="401" t="s">
        <v>6405</v>
      </c>
    </row>
    <row r="5147" customFormat="false" ht="13.5" hidden="false" customHeight="false" outlineLevel="0" collapsed="false">
      <c r="A5147" s="401" t="s">
        <v>9883</v>
      </c>
      <c r="B5147" s="401" t="s">
        <v>9884</v>
      </c>
      <c r="C5147" s="401" t="s">
        <v>11630</v>
      </c>
      <c r="D5147" s="401" t="s">
        <v>11631</v>
      </c>
      <c r="E5147" s="402"/>
      <c r="F5147" s="401"/>
      <c r="G5147" s="401" t="n">
        <v>94800</v>
      </c>
      <c r="H5147" s="401" t="s">
        <v>11668</v>
      </c>
      <c r="I5147" s="401" t="s">
        <v>45</v>
      </c>
      <c r="J5147" s="401" t="s">
        <v>6476</v>
      </c>
      <c r="K5147" s="402" t="n">
        <v>587.36</v>
      </c>
      <c r="L5147" s="401" t="s">
        <v>6405</v>
      </c>
    </row>
    <row r="5148" customFormat="false" ht="13.5" hidden="false" customHeight="false" outlineLevel="0" collapsed="false">
      <c r="A5148" s="401" t="s">
        <v>9883</v>
      </c>
      <c r="B5148" s="401" t="s">
        <v>9884</v>
      </c>
      <c r="C5148" s="401" t="s">
        <v>11630</v>
      </c>
      <c r="D5148" s="401" t="s">
        <v>11631</v>
      </c>
      <c r="E5148" s="402"/>
      <c r="F5148" s="401"/>
      <c r="G5148" s="401" t="n">
        <v>95248</v>
      </c>
      <c r="H5148" s="401" t="s">
        <v>11669</v>
      </c>
      <c r="I5148" s="401" t="s">
        <v>45</v>
      </c>
      <c r="J5148" s="401" t="s">
        <v>6476</v>
      </c>
      <c r="K5148" s="402" t="n">
        <v>54.15</v>
      </c>
      <c r="L5148" s="401" t="s">
        <v>6405</v>
      </c>
    </row>
    <row r="5149" customFormat="false" ht="13.5" hidden="false" customHeight="false" outlineLevel="0" collapsed="false">
      <c r="A5149" s="401" t="s">
        <v>9883</v>
      </c>
      <c r="B5149" s="401" t="s">
        <v>9884</v>
      </c>
      <c r="C5149" s="401" t="s">
        <v>11630</v>
      </c>
      <c r="D5149" s="401" t="s">
        <v>11631</v>
      </c>
      <c r="E5149" s="402"/>
      <c r="F5149" s="401"/>
      <c r="G5149" s="401" t="n">
        <v>95249</v>
      </c>
      <c r="H5149" s="401" t="s">
        <v>11670</v>
      </c>
      <c r="I5149" s="401" t="s">
        <v>45</v>
      </c>
      <c r="J5149" s="401" t="s">
        <v>6476</v>
      </c>
      <c r="K5149" s="402" t="n">
        <v>63.77</v>
      </c>
      <c r="L5149" s="401" t="s">
        <v>6405</v>
      </c>
    </row>
    <row r="5150" customFormat="false" ht="13.5" hidden="false" customHeight="false" outlineLevel="0" collapsed="false">
      <c r="A5150" s="401" t="s">
        <v>9883</v>
      </c>
      <c r="B5150" s="401" t="s">
        <v>9884</v>
      </c>
      <c r="C5150" s="401" t="s">
        <v>11630</v>
      </c>
      <c r="D5150" s="401" t="s">
        <v>11631</v>
      </c>
      <c r="E5150" s="402"/>
      <c r="F5150" s="401"/>
      <c r="G5150" s="401" t="n">
        <v>95250</v>
      </c>
      <c r="H5150" s="401" t="s">
        <v>11671</v>
      </c>
      <c r="I5150" s="401" t="s">
        <v>45</v>
      </c>
      <c r="J5150" s="401" t="s">
        <v>6476</v>
      </c>
      <c r="K5150" s="402" t="n">
        <v>86.06</v>
      </c>
      <c r="L5150" s="401" t="s">
        <v>6405</v>
      </c>
    </row>
    <row r="5151" customFormat="false" ht="13.5" hidden="false" customHeight="false" outlineLevel="0" collapsed="false">
      <c r="A5151" s="401" t="s">
        <v>9883</v>
      </c>
      <c r="B5151" s="401" t="s">
        <v>9884</v>
      </c>
      <c r="C5151" s="401" t="s">
        <v>11630</v>
      </c>
      <c r="D5151" s="401" t="s">
        <v>11631</v>
      </c>
      <c r="E5151" s="402"/>
      <c r="F5151" s="401"/>
      <c r="G5151" s="401" t="n">
        <v>95251</v>
      </c>
      <c r="H5151" s="401" t="s">
        <v>11672</v>
      </c>
      <c r="I5151" s="401" t="s">
        <v>45</v>
      </c>
      <c r="J5151" s="401" t="s">
        <v>6476</v>
      </c>
      <c r="K5151" s="402" t="n">
        <v>127.36</v>
      </c>
      <c r="L5151" s="401" t="s">
        <v>6405</v>
      </c>
    </row>
    <row r="5152" customFormat="false" ht="13.5" hidden="false" customHeight="false" outlineLevel="0" collapsed="false">
      <c r="A5152" s="401" t="s">
        <v>9883</v>
      </c>
      <c r="B5152" s="401" t="s">
        <v>9884</v>
      </c>
      <c r="C5152" s="401" t="s">
        <v>11630</v>
      </c>
      <c r="D5152" s="401" t="s">
        <v>11631</v>
      </c>
      <c r="E5152" s="402"/>
      <c r="F5152" s="401"/>
      <c r="G5152" s="401" t="n">
        <v>95252</v>
      </c>
      <c r="H5152" s="401" t="s">
        <v>11673</v>
      </c>
      <c r="I5152" s="401" t="s">
        <v>45</v>
      </c>
      <c r="J5152" s="401" t="s">
        <v>6476</v>
      </c>
      <c r="K5152" s="402" t="n">
        <v>154.37</v>
      </c>
      <c r="L5152" s="401" t="s">
        <v>6405</v>
      </c>
    </row>
    <row r="5153" customFormat="false" ht="13.5" hidden="false" customHeight="false" outlineLevel="0" collapsed="false">
      <c r="A5153" s="401" t="s">
        <v>9883</v>
      </c>
      <c r="B5153" s="401" t="s">
        <v>9884</v>
      </c>
      <c r="C5153" s="401" t="s">
        <v>11630</v>
      </c>
      <c r="D5153" s="401" t="s">
        <v>11631</v>
      </c>
      <c r="E5153" s="402"/>
      <c r="F5153" s="401"/>
      <c r="G5153" s="401" t="n">
        <v>95253</v>
      </c>
      <c r="H5153" s="401" t="s">
        <v>11674</v>
      </c>
      <c r="I5153" s="401" t="s">
        <v>45</v>
      </c>
      <c r="J5153" s="401" t="s">
        <v>6476</v>
      </c>
      <c r="K5153" s="402" t="n">
        <v>234.91</v>
      </c>
      <c r="L5153" s="401" t="s">
        <v>6405</v>
      </c>
    </row>
    <row r="5154" customFormat="false" ht="13.5" hidden="false" customHeight="false" outlineLevel="0" collapsed="false">
      <c r="A5154" s="401" t="s">
        <v>9883</v>
      </c>
      <c r="B5154" s="401" t="s">
        <v>9884</v>
      </c>
      <c r="C5154" s="401" t="s">
        <v>11630</v>
      </c>
      <c r="D5154" s="401" t="s">
        <v>11631</v>
      </c>
      <c r="E5154" s="402"/>
      <c r="F5154" s="401"/>
      <c r="G5154" s="401" t="n">
        <v>99619</v>
      </c>
      <c r="H5154" s="401" t="s">
        <v>11675</v>
      </c>
      <c r="I5154" s="401" t="s">
        <v>45</v>
      </c>
      <c r="J5154" s="401" t="s">
        <v>6404</v>
      </c>
      <c r="K5154" s="402" t="n">
        <v>97.6</v>
      </c>
      <c r="L5154" s="401" t="s">
        <v>6405</v>
      </c>
    </row>
    <row r="5155" customFormat="false" ht="13.5" hidden="false" customHeight="false" outlineLevel="0" collapsed="false">
      <c r="A5155" s="401" t="s">
        <v>9883</v>
      </c>
      <c r="B5155" s="401" t="s">
        <v>9884</v>
      </c>
      <c r="C5155" s="401" t="s">
        <v>11630</v>
      </c>
      <c r="D5155" s="401" t="s">
        <v>11631</v>
      </c>
      <c r="E5155" s="402"/>
      <c r="F5155" s="401"/>
      <c r="G5155" s="401" t="n">
        <v>99620</v>
      </c>
      <c r="H5155" s="401" t="s">
        <v>11676</v>
      </c>
      <c r="I5155" s="401" t="s">
        <v>45</v>
      </c>
      <c r="J5155" s="401" t="s">
        <v>6404</v>
      </c>
      <c r="K5155" s="402" t="n">
        <v>132.58</v>
      </c>
      <c r="L5155" s="401" t="s">
        <v>6405</v>
      </c>
    </row>
    <row r="5156" customFormat="false" ht="13.5" hidden="false" customHeight="false" outlineLevel="0" collapsed="false">
      <c r="A5156" s="401" t="s">
        <v>9883</v>
      </c>
      <c r="B5156" s="401" t="s">
        <v>9884</v>
      </c>
      <c r="C5156" s="401" t="s">
        <v>11630</v>
      </c>
      <c r="D5156" s="401" t="s">
        <v>11631</v>
      </c>
      <c r="E5156" s="402"/>
      <c r="F5156" s="401"/>
      <c r="G5156" s="401" t="n">
        <v>99621</v>
      </c>
      <c r="H5156" s="401" t="s">
        <v>11677</v>
      </c>
      <c r="I5156" s="401" t="s">
        <v>45</v>
      </c>
      <c r="J5156" s="401" t="s">
        <v>6404</v>
      </c>
      <c r="K5156" s="402" t="n">
        <v>197.52</v>
      </c>
      <c r="L5156" s="401" t="s">
        <v>6405</v>
      </c>
    </row>
    <row r="5157" customFormat="false" ht="13.5" hidden="false" customHeight="false" outlineLevel="0" collapsed="false">
      <c r="A5157" s="401" t="s">
        <v>9883</v>
      </c>
      <c r="B5157" s="401" t="s">
        <v>9884</v>
      </c>
      <c r="C5157" s="401" t="s">
        <v>11630</v>
      </c>
      <c r="D5157" s="401" t="s">
        <v>11631</v>
      </c>
      <c r="E5157" s="402"/>
      <c r="F5157" s="401"/>
      <c r="G5157" s="401" t="n">
        <v>99622</v>
      </c>
      <c r="H5157" s="401" t="s">
        <v>11678</v>
      </c>
      <c r="I5157" s="401" t="s">
        <v>45</v>
      </c>
      <c r="J5157" s="401" t="s">
        <v>6404</v>
      </c>
      <c r="K5157" s="402" t="n">
        <v>222.47</v>
      </c>
      <c r="L5157" s="401" t="s">
        <v>6405</v>
      </c>
    </row>
    <row r="5158" customFormat="false" ht="13.5" hidden="false" customHeight="false" outlineLevel="0" collapsed="false">
      <c r="A5158" s="401" t="s">
        <v>9883</v>
      </c>
      <c r="B5158" s="401" t="s">
        <v>9884</v>
      </c>
      <c r="C5158" s="401" t="s">
        <v>11630</v>
      </c>
      <c r="D5158" s="401" t="s">
        <v>11631</v>
      </c>
      <c r="E5158" s="402"/>
      <c r="F5158" s="401"/>
      <c r="G5158" s="401" t="n">
        <v>99623</v>
      </c>
      <c r="H5158" s="401" t="s">
        <v>11679</v>
      </c>
      <c r="I5158" s="401" t="s">
        <v>45</v>
      </c>
      <c r="J5158" s="401" t="s">
        <v>6404</v>
      </c>
      <c r="K5158" s="402" t="n">
        <v>310.3</v>
      </c>
      <c r="L5158" s="401" t="s">
        <v>6405</v>
      </c>
    </row>
    <row r="5159" customFormat="false" ht="13.5" hidden="false" customHeight="false" outlineLevel="0" collapsed="false">
      <c r="A5159" s="401" t="s">
        <v>9883</v>
      </c>
      <c r="B5159" s="401" t="s">
        <v>9884</v>
      </c>
      <c r="C5159" s="401" t="s">
        <v>11630</v>
      </c>
      <c r="D5159" s="401" t="s">
        <v>11631</v>
      </c>
      <c r="E5159" s="402"/>
      <c r="F5159" s="401"/>
      <c r="G5159" s="401" t="n">
        <v>99624</v>
      </c>
      <c r="H5159" s="401" t="s">
        <v>11680</v>
      </c>
      <c r="I5159" s="401" t="s">
        <v>45</v>
      </c>
      <c r="J5159" s="401" t="s">
        <v>6404</v>
      </c>
      <c r="K5159" s="402" t="n">
        <v>442.25</v>
      </c>
      <c r="L5159" s="401" t="s">
        <v>6405</v>
      </c>
    </row>
    <row r="5160" customFormat="false" ht="13.5" hidden="false" customHeight="false" outlineLevel="0" collapsed="false">
      <c r="A5160" s="401" t="s">
        <v>9883</v>
      </c>
      <c r="B5160" s="401" t="s">
        <v>9884</v>
      </c>
      <c r="C5160" s="401" t="s">
        <v>11630</v>
      </c>
      <c r="D5160" s="401" t="s">
        <v>11631</v>
      </c>
      <c r="E5160" s="402"/>
      <c r="F5160" s="401"/>
      <c r="G5160" s="401" t="n">
        <v>99625</v>
      </c>
      <c r="H5160" s="401" t="s">
        <v>11681</v>
      </c>
      <c r="I5160" s="401" t="s">
        <v>45</v>
      </c>
      <c r="J5160" s="401" t="s">
        <v>6404</v>
      </c>
      <c r="K5160" s="402" t="n">
        <v>608.08</v>
      </c>
      <c r="L5160" s="401" t="s">
        <v>6405</v>
      </c>
    </row>
    <row r="5161" customFormat="false" ht="13.5" hidden="false" customHeight="false" outlineLevel="0" collapsed="false">
      <c r="A5161" s="401" t="s">
        <v>9883</v>
      </c>
      <c r="B5161" s="401" t="s">
        <v>9884</v>
      </c>
      <c r="C5161" s="401" t="s">
        <v>11630</v>
      </c>
      <c r="D5161" s="401" t="s">
        <v>11631</v>
      </c>
      <c r="E5161" s="402"/>
      <c r="F5161" s="401"/>
      <c r="G5161" s="401" t="n">
        <v>99626</v>
      </c>
      <c r="H5161" s="401" t="s">
        <v>11682</v>
      </c>
      <c r="I5161" s="401" t="s">
        <v>45</v>
      </c>
      <c r="J5161" s="401" t="s">
        <v>6404</v>
      </c>
      <c r="K5161" s="402" t="n">
        <v>935.66</v>
      </c>
      <c r="L5161" s="401" t="s">
        <v>6405</v>
      </c>
    </row>
    <row r="5162" customFormat="false" ht="13.5" hidden="false" customHeight="false" outlineLevel="0" collapsed="false">
      <c r="A5162" s="401" t="s">
        <v>9883</v>
      </c>
      <c r="B5162" s="401" t="s">
        <v>9884</v>
      </c>
      <c r="C5162" s="401" t="s">
        <v>11630</v>
      </c>
      <c r="D5162" s="401" t="s">
        <v>11631</v>
      </c>
      <c r="E5162" s="402"/>
      <c r="F5162" s="401"/>
      <c r="G5162" s="401" t="n">
        <v>99627</v>
      </c>
      <c r="H5162" s="401" t="s">
        <v>11683</v>
      </c>
      <c r="I5162" s="401" t="s">
        <v>45</v>
      </c>
      <c r="J5162" s="401" t="s">
        <v>6404</v>
      </c>
      <c r="K5162" s="402" t="n">
        <v>58.91</v>
      </c>
      <c r="L5162" s="401" t="s">
        <v>6405</v>
      </c>
    </row>
    <row r="5163" customFormat="false" ht="13.5" hidden="false" customHeight="false" outlineLevel="0" collapsed="false">
      <c r="A5163" s="401" t="s">
        <v>9883</v>
      </c>
      <c r="B5163" s="401" t="s">
        <v>9884</v>
      </c>
      <c r="C5163" s="401" t="s">
        <v>11630</v>
      </c>
      <c r="D5163" s="401" t="s">
        <v>11631</v>
      </c>
      <c r="E5163" s="402"/>
      <c r="F5163" s="401"/>
      <c r="G5163" s="401" t="n">
        <v>99628</v>
      </c>
      <c r="H5163" s="401" t="s">
        <v>11684</v>
      </c>
      <c r="I5163" s="401" t="s">
        <v>45</v>
      </c>
      <c r="J5163" s="401" t="s">
        <v>6404</v>
      </c>
      <c r="K5163" s="402" t="n">
        <v>64.43</v>
      </c>
      <c r="L5163" s="401" t="s">
        <v>6405</v>
      </c>
    </row>
    <row r="5164" customFormat="false" ht="13.5" hidden="false" customHeight="false" outlineLevel="0" collapsed="false">
      <c r="A5164" s="401" t="s">
        <v>9883</v>
      </c>
      <c r="B5164" s="401" t="s">
        <v>9884</v>
      </c>
      <c r="C5164" s="401" t="s">
        <v>11630</v>
      </c>
      <c r="D5164" s="401" t="s">
        <v>11631</v>
      </c>
      <c r="E5164" s="402"/>
      <c r="F5164" s="401"/>
      <c r="G5164" s="401" t="n">
        <v>99629</v>
      </c>
      <c r="H5164" s="401" t="s">
        <v>11685</v>
      </c>
      <c r="I5164" s="401" t="s">
        <v>45</v>
      </c>
      <c r="J5164" s="401" t="s">
        <v>6404</v>
      </c>
      <c r="K5164" s="402" t="n">
        <v>71.71</v>
      </c>
      <c r="L5164" s="401" t="s">
        <v>6405</v>
      </c>
    </row>
    <row r="5165" customFormat="false" ht="13.5" hidden="false" customHeight="false" outlineLevel="0" collapsed="false">
      <c r="A5165" s="401" t="s">
        <v>9883</v>
      </c>
      <c r="B5165" s="401" t="s">
        <v>9884</v>
      </c>
      <c r="C5165" s="401" t="s">
        <v>11630</v>
      </c>
      <c r="D5165" s="401" t="s">
        <v>11631</v>
      </c>
      <c r="E5165" s="402"/>
      <c r="F5165" s="401"/>
      <c r="G5165" s="401" t="n">
        <v>99630</v>
      </c>
      <c r="H5165" s="401" t="s">
        <v>11686</v>
      </c>
      <c r="I5165" s="401" t="s">
        <v>45</v>
      </c>
      <c r="J5165" s="401" t="s">
        <v>6404</v>
      </c>
      <c r="K5165" s="402" t="n">
        <v>106.59</v>
      </c>
      <c r="L5165" s="401" t="s">
        <v>6405</v>
      </c>
    </row>
    <row r="5166" customFormat="false" ht="13.5" hidden="false" customHeight="false" outlineLevel="0" collapsed="false">
      <c r="A5166" s="401" t="s">
        <v>9883</v>
      </c>
      <c r="B5166" s="401" t="s">
        <v>9884</v>
      </c>
      <c r="C5166" s="401" t="s">
        <v>11630</v>
      </c>
      <c r="D5166" s="401" t="s">
        <v>11631</v>
      </c>
      <c r="E5166" s="402"/>
      <c r="F5166" s="401"/>
      <c r="G5166" s="401" t="n">
        <v>99631</v>
      </c>
      <c r="H5166" s="401" t="s">
        <v>11687</v>
      </c>
      <c r="I5166" s="401" t="s">
        <v>45</v>
      </c>
      <c r="J5166" s="401" t="s">
        <v>6404</v>
      </c>
      <c r="K5166" s="402" t="n">
        <v>124.2</v>
      </c>
      <c r="L5166" s="401" t="s">
        <v>6405</v>
      </c>
    </row>
    <row r="5167" customFormat="false" ht="13.5" hidden="false" customHeight="false" outlineLevel="0" collapsed="false">
      <c r="A5167" s="401" t="s">
        <v>9883</v>
      </c>
      <c r="B5167" s="401" t="s">
        <v>9884</v>
      </c>
      <c r="C5167" s="401" t="s">
        <v>11630</v>
      </c>
      <c r="D5167" s="401" t="s">
        <v>11631</v>
      </c>
      <c r="E5167" s="402"/>
      <c r="F5167" s="401"/>
      <c r="G5167" s="401" t="n">
        <v>99632</v>
      </c>
      <c r="H5167" s="401" t="s">
        <v>11688</v>
      </c>
      <c r="I5167" s="401" t="s">
        <v>45</v>
      </c>
      <c r="J5167" s="401" t="s">
        <v>6404</v>
      </c>
      <c r="K5167" s="402" t="n">
        <v>178.89</v>
      </c>
      <c r="L5167" s="401" t="s">
        <v>6405</v>
      </c>
    </row>
    <row r="5168" customFormat="false" ht="13.5" hidden="false" customHeight="false" outlineLevel="0" collapsed="false">
      <c r="A5168" s="401" t="s">
        <v>9883</v>
      </c>
      <c r="B5168" s="401" t="s">
        <v>9884</v>
      </c>
      <c r="C5168" s="401" t="s">
        <v>11630</v>
      </c>
      <c r="D5168" s="401" t="s">
        <v>11631</v>
      </c>
      <c r="E5168" s="402"/>
      <c r="F5168" s="401"/>
      <c r="G5168" s="401" t="n">
        <v>99633</v>
      </c>
      <c r="H5168" s="401" t="s">
        <v>11689</v>
      </c>
      <c r="I5168" s="401" t="s">
        <v>45</v>
      </c>
      <c r="J5168" s="401" t="s">
        <v>6404</v>
      </c>
      <c r="K5168" s="402" t="n">
        <v>383.26</v>
      </c>
      <c r="L5168" s="401" t="s">
        <v>6405</v>
      </c>
    </row>
    <row r="5169" customFormat="false" ht="13.5" hidden="false" customHeight="false" outlineLevel="0" collapsed="false">
      <c r="A5169" s="401" t="s">
        <v>9883</v>
      </c>
      <c r="B5169" s="401" t="s">
        <v>9884</v>
      </c>
      <c r="C5169" s="401" t="s">
        <v>11630</v>
      </c>
      <c r="D5169" s="401" t="s">
        <v>11631</v>
      </c>
      <c r="E5169" s="402"/>
      <c r="F5169" s="401"/>
      <c r="G5169" s="401" t="n">
        <v>99634</v>
      </c>
      <c r="H5169" s="401" t="s">
        <v>11690</v>
      </c>
      <c r="I5169" s="401" t="s">
        <v>45</v>
      </c>
      <c r="J5169" s="401" t="s">
        <v>6404</v>
      </c>
      <c r="K5169" s="402" t="n">
        <v>652.78</v>
      </c>
      <c r="L5169" s="401" t="s">
        <v>6405</v>
      </c>
    </row>
    <row r="5170" customFormat="false" ht="13.5" hidden="false" customHeight="false" outlineLevel="0" collapsed="false">
      <c r="A5170" s="401" t="s">
        <v>9883</v>
      </c>
      <c r="B5170" s="401" t="s">
        <v>9884</v>
      </c>
      <c r="C5170" s="401" t="s">
        <v>11630</v>
      </c>
      <c r="D5170" s="401" t="s">
        <v>11631</v>
      </c>
      <c r="E5170" s="402"/>
      <c r="F5170" s="401"/>
      <c r="G5170" s="401" t="n">
        <v>99635</v>
      </c>
      <c r="H5170" s="401" t="s">
        <v>11691</v>
      </c>
      <c r="I5170" s="401" t="s">
        <v>45</v>
      </c>
      <c r="J5170" s="401" t="s">
        <v>6476</v>
      </c>
      <c r="K5170" s="402" t="n">
        <v>317.24</v>
      </c>
      <c r="L5170" s="401" t="s">
        <v>6405</v>
      </c>
    </row>
    <row r="5171" customFormat="false" ht="13.5" hidden="false" customHeight="false" outlineLevel="0" collapsed="false">
      <c r="A5171" s="401" t="s">
        <v>9883</v>
      </c>
      <c r="B5171" s="401" t="s">
        <v>9884</v>
      </c>
      <c r="C5171" s="401" t="s">
        <v>11630</v>
      </c>
      <c r="D5171" s="401" t="s">
        <v>11631</v>
      </c>
      <c r="E5171" s="402"/>
      <c r="F5171" s="401"/>
      <c r="G5171" s="401" t="n">
        <v>103008</v>
      </c>
      <c r="H5171" s="401" t="s">
        <v>11692</v>
      </c>
      <c r="I5171" s="401" t="s">
        <v>45</v>
      </c>
      <c r="J5171" s="401" t="s">
        <v>6404</v>
      </c>
      <c r="K5171" s="402" t="n">
        <v>79.66</v>
      </c>
      <c r="L5171" s="401" t="s">
        <v>6405</v>
      </c>
    </row>
    <row r="5172" customFormat="false" ht="13.5" hidden="false" customHeight="false" outlineLevel="0" collapsed="false">
      <c r="A5172" s="401" t="s">
        <v>9883</v>
      </c>
      <c r="B5172" s="401" t="s">
        <v>9884</v>
      </c>
      <c r="C5172" s="401" t="s">
        <v>11630</v>
      </c>
      <c r="D5172" s="401" t="s">
        <v>11631</v>
      </c>
      <c r="E5172" s="402"/>
      <c r="F5172" s="401"/>
      <c r="G5172" s="401" t="n">
        <v>103009</v>
      </c>
      <c r="H5172" s="401" t="s">
        <v>11693</v>
      </c>
      <c r="I5172" s="401" t="s">
        <v>45</v>
      </c>
      <c r="J5172" s="401" t="s">
        <v>6404</v>
      </c>
      <c r="K5172" s="402" t="n">
        <v>282.43</v>
      </c>
      <c r="L5172" s="401" t="s">
        <v>6405</v>
      </c>
    </row>
    <row r="5173" customFormat="false" ht="13.5" hidden="false" customHeight="false" outlineLevel="0" collapsed="false">
      <c r="A5173" s="401" t="s">
        <v>9883</v>
      </c>
      <c r="B5173" s="401" t="s">
        <v>9884</v>
      </c>
      <c r="C5173" s="401" t="s">
        <v>11630</v>
      </c>
      <c r="D5173" s="401" t="s">
        <v>11631</v>
      </c>
      <c r="E5173" s="402"/>
      <c r="F5173" s="401"/>
      <c r="G5173" s="401" t="n">
        <v>103010</v>
      </c>
      <c r="H5173" s="401" t="s">
        <v>11694</v>
      </c>
      <c r="I5173" s="401" t="s">
        <v>45</v>
      </c>
      <c r="J5173" s="401" t="s">
        <v>6404</v>
      </c>
      <c r="K5173" s="402" t="n">
        <v>60.4</v>
      </c>
      <c r="L5173" s="401" t="s">
        <v>6405</v>
      </c>
    </row>
    <row r="5174" customFormat="false" ht="13.5" hidden="false" customHeight="false" outlineLevel="0" collapsed="false">
      <c r="A5174" s="401" t="s">
        <v>9883</v>
      </c>
      <c r="B5174" s="401" t="s">
        <v>9884</v>
      </c>
      <c r="C5174" s="401" t="s">
        <v>11630</v>
      </c>
      <c r="D5174" s="401" t="s">
        <v>11631</v>
      </c>
      <c r="E5174" s="402"/>
      <c r="F5174" s="401"/>
      <c r="G5174" s="401" t="n">
        <v>103011</v>
      </c>
      <c r="H5174" s="401" t="s">
        <v>11695</v>
      </c>
      <c r="I5174" s="401" t="s">
        <v>45</v>
      </c>
      <c r="J5174" s="401" t="s">
        <v>6404</v>
      </c>
      <c r="K5174" s="402" t="n">
        <v>67.41</v>
      </c>
      <c r="L5174" s="401" t="s">
        <v>6405</v>
      </c>
    </row>
    <row r="5175" customFormat="false" ht="13.5" hidden="false" customHeight="false" outlineLevel="0" collapsed="false">
      <c r="A5175" s="401" t="s">
        <v>9883</v>
      </c>
      <c r="B5175" s="401" t="s">
        <v>9884</v>
      </c>
      <c r="C5175" s="401" t="s">
        <v>11630</v>
      </c>
      <c r="D5175" s="401" t="s">
        <v>11631</v>
      </c>
      <c r="E5175" s="402"/>
      <c r="F5175" s="401"/>
      <c r="G5175" s="401" t="n">
        <v>103012</v>
      </c>
      <c r="H5175" s="401" t="s">
        <v>11696</v>
      </c>
      <c r="I5175" s="401" t="s">
        <v>45</v>
      </c>
      <c r="J5175" s="401" t="s">
        <v>6404</v>
      </c>
      <c r="K5175" s="402" t="n">
        <v>106.23</v>
      </c>
      <c r="L5175" s="401" t="s">
        <v>6405</v>
      </c>
    </row>
    <row r="5176" customFormat="false" ht="13.5" hidden="false" customHeight="false" outlineLevel="0" collapsed="false">
      <c r="A5176" s="401" t="s">
        <v>9883</v>
      </c>
      <c r="B5176" s="401" t="s">
        <v>9884</v>
      </c>
      <c r="C5176" s="401" t="s">
        <v>11630</v>
      </c>
      <c r="D5176" s="401" t="s">
        <v>11631</v>
      </c>
      <c r="E5176" s="402"/>
      <c r="F5176" s="401"/>
      <c r="G5176" s="401" t="n">
        <v>103013</v>
      </c>
      <c r="H5176" s="401" t="s">
        <v>11697</v>
      </c>
      <c r="I5176" s="401" t="s">
        <v>45</v>
      </c>
      <c r="J5176" s="401" t="s">
        <v>6404</v>
      </c>
      <c r="K5176" s="402" t="n">
        <v>114.45</v>
      </c>
      <c r="L5176" s="401" t="s">
        <v>6405</v>
      </c>
    </row>
    <row r="5177" customFormat="false" ht="13.5" hidden="false" customHeight="false" outlineLevel="0" collapsed="false">
      <c r="A5177" s="401" t="s">
        <v>9883</v>
      </c>
      <c r="B5177" s="401" t="s">
        <v>9884</v>
      </c>
      <c r="C5177" s="401" t="s">
        <v>11630</v>
      </c>
      <c r="D5177" s="401" t="s">
        <v>11631</v>
      </c>
      <c r="E5177" s="402"/>
      <c r="F5177" s="401"/>
      <c r="G5177" s="401" t="n">
        <v>103014</v>
      </c>
      <c r="H5177" s="401" t="s">
        <v>11698</v>
      </c>
      <c r="I5177" s="401" t="s">
        <v>45</v>
      </c>
      <c r="J5177" s="401" t="s">
        <v>6404</v>
      </c>
      <c r="K5177" s="402" t="n">
        <v>172</v>
      </c>
      <c r="L5177" s="401" t="s">
        <v>6405</v>
      </c>
    </row>
    <row r="5178" customFormat="false" ht="13.5" hidden="false" customHeight="false" outlineLevel="0" collapsed="false">
      <c r="A5178" s="401" t="s">
        <v>9883</v>
      </c>
      <c r="B5178" s="401" t="s">
        <v>9884</v>
      </c>
      <c r="C5178" s="401" t="s">
        <v>11630</v>
      </c>
      <c r="D5178" s="401" t="s">
        <v>11631</v>
      </c>
      <c r="E5178" s="402"/>
      <c r="F5178" s="401"/>
      <c r="G5178" s="401" t="n">
        <v>103015</v>
      </c>
      <c r="H5178" s="401" t="s">
        <v>11699</v>
      </c>
      <c r="I5178" s="401" t="s">
        <v>45</v>
      </c>
      <c r="J5178" s="401" t="s">
        <v>6404</v>
      </c>
      <c r="K5178" s="402" t="n">
        <v>303.79</v>
      </c>
      <c r="L5178" s="401" t="s">
        <v>6405</v>
      </c>
    </row>
    <row r="5179" customFormat="false" ht="13.5" hidden="false" customHeight="false" outlineLevel="0" collapsed="false">
      <c r="A5179" s="401" t="s">
        <v>9883</v>
      </c>
      <c r="B5179" s="401" t="s">
        <v>9884</v>
      </c>
      <c r="C5179" s="401" t="s">
        <v>11630</v>
      </c>
      <c r="D5179" s="401" t="s">
        <v>11631</v>
      </c>
      <c r="E5179" s="402"/>
      <c r="F5179" s="401"/>
      <c r="G5179" s="401" t="n">
        <v>103016</v>
      </c>
      <c r="H5179" s="401" t="s">
        <v>11700</v>
      </c>
      <c r="I5179" s="401" t="s">
        <v>45</v>
      </c>
      <c r="J5179" s="401" t="s">
        <v>6404</v>
      </c>
      <c r="K5179" s="402" t="n">
        <v>415.2</v>
      </c>
      <c r="L5179" s="401" t="s">
        <v>6405</v>
      </c>
    </row>
    <row r="5180" customFormat="false" ht="13.5" hidden="false" customHeight="false" outlineLevel="0" collapsed="false">
      <c r="A5180" s="401" t="s">
        <v>9883</v>
      </c>
      <c r="B5180" s="401" t="s">
        <v>9884</v>
      </c>
      <c r="C5180" s="401" t="s">
        <v>11630</v>
      </c>
      <c r="D5180" s="401" t="s">
        <v>11631</v>
      </c>
      <c r="E5180" s="402"/>
      <c r="F5180" s="401"/>
      <c r="G5180" s="401" t="n">
        <v>103017</v>
      </c>
      <c r="H5180" s="401" t="s">
        <v>11701</v>
      </c>
      <c r="I5180" s="401" t="s">
        <v>45</v>
      </c>
      <c r="J5180" s="401" t="s">
        <v>6404</v>
      </c>
      <c r="K5180" s="402" t="n">
        <v>724.2</v>
      </c>
      <c r="L5180" s="401" t="s">
        <v>6405</v>
      </c>
    </row>
    <row r="5181" customFormat="false" ht="13.5" hidden="false" customHeight="false" outlineLevel="0" collapsed="false">
      <c r="A5181" s="401" t="s">
        <v>9883</v>
      </c>
      <c r="B5181" s="401" t="s">
        <v>9884</v>
      </c>
      <c r="C5181" s="401" t="s">
        <v>11630</v>
      </c>
      <c r="D5181" s="401" t="s">
        <v>11631</v>
      </c>
      <c r="E5181" s="402"/>
      <c r="F5181" s="401"/>
      <c r="G5181" s="401" t="n">
        <v>103018</v>
      </c>
      <c r="H5181" s="401" t="s">
        <v>11702</v>
      </c>
      <c r="I5181" s="401" t="s">
        <v>45</v>
      </c>
      <c r="J5181" s="401" t="s">
        <v>6476</v>
      </c>
      <c r="K5181" s="402" t="n">
        <v>259.44</v>
      </c>
      <c r="L5181" s="401" t="s">
        <v>6405</v>
      </c>
    </row>
    <row r="5182" customFormat="false" ht="13.5" hidden="false" customHeight="false" outlineLevel="0" collapsed="false">
      <c r="A5182" s="401" t="s">
        <v>9883</v>
      </c>
      <c r="B5182" s="401" t="s">
        <v>9884</v>
      </c>
      <c r="C5182" s="401" t="s">
        <v>11630</v>
      </c>
      <c r="D5182" s="401" t="s">
        <v>11631</v>
      </c>
      <c r="E5182" s="402"/>
      <c r="F5182" s="401"/>
      <c r="G5182" s="401" t="n">
        <v>103019</v>
      </c>
      <c r="H5182" s="401" t="s">
        <v>11703</v>
      </c>
      <c r="I5182" s="401" t="s">
        <v>45</v>
      </c>
      <c r="J5182" s="401" t="s">
        <v>6476</v>
      </c>
      <c r="K5182" s="402" t="n">
        <v>196.23</v>
      </c>
      <c r="L5182" s="401" t="s">
        <v>6405</v>
      </c>
    </row>
    <row r="5183" customFormat="false" ht="13.5" hidden="false" customHeight="false" outlineLevel="0" collapsed="false">
      <c r="A5183" s="401" t="s">
        <v>9883</v>
      </c>
      <c r="B5183" s="401" t="s">
        <v>9884</v>
      </c>
      <c r="C5183" s="401" t="s">
        <v>11630</v>
      </c>
      <c r="D5183" s="401" t="s">
        <v>11631</v>
      </c>
      <c r="E5183" s="402"/>
      <c r="F5183" s="401"/>
      <c r="G5183" s="401" t="n">
        <v>103029</v>
      </c>
      <c r="H5183" s="401" t="s">
        <v>11704</v>
      </c>
      <c r="I5183" s="401" t="s">
        <v>45</v>
      </c>
      <c r="J5183" s="401" t="s">
        <v>6476</v>
      </c>
      <c r="K5183" s="402" t="n">
        <v>46.8</v>
      </c>
      <c r="L5183" s="401" t="s">
        <v>6405</v>
      </c>
    </row>
    <row r="5184" customFormat="false" ht="13.5" hidden="false" customHeight="false" outlineLevel="0" collapsed="false">
      <c r="A5184" s="401" t="s">
        <v>9883</v>
      </c>
      <c r="B5184" s="401" t="s">
        <v>9884</v>
      </c>
      <c r="C5184" s="401" t="s">
        <v>11630</v>
      </c>
      <c r="D5184" s="401" t="s">
        <v>11631</v>
      </c>
      <c r="E5184" s="402"/>
      <c r="F5184" s="401"/>
      <c r="G5184" s="401" t="n">
        <v>103036</v>
      </c>
      <c r="H5184" s="401" t="s">
        <v>11705</v>
      </c>
      <c r="I5184" s="401" t="s">
        <v>45</v>
      </c>
      <c r="J5184" s="401" t="s">
        <v>6476</v>
      </c>
      <c r="K5184" s="402" t="n">
        <v>36.76</v>
      </c>
      <c r="L5184" s="401" t="s">
        <v>6405</v>
      </c>
    </row>
    <row r="5185" customFormat="false" ht="13.5" hidden="false" customHeight="false" outlineLevel="0" collapsed="false">
      <c r="A5185" s="401" t="s">
        <v>9883</v>
      </c>
      <c r="B5185" s="401" t="s">
        <v>9884</v>
      </c>
      <c r="C5185" s="401" t="s">
        <v>11630</v>
      </c>
      <c r="D5185" s="401" t="s">
        <v>11631</v>
      </c>
      <c r="E5185" s="402"/>
      <c r="F5185" s="401"/>
      <c r="G5185" s="401" t="n">
        <v>103037</v>
      </c>
      <c r="H5185" s="401" t="s">
        <v>11706</v>
      </c>
      <c r="I5185" s="401" t="s">
        <v>45</v>
      </c>
      <c r="J5185" s="401" t="s">
        <v>6476</v>
      </c>
      <c r="K5185" s="402" t="n">
        <v>72.2</v>
      </c>
      <c r="L5185" s="401" t="s">
        <v>6405</v>
      </c>
    </row>
    <row r="5186" customFormat="false" ht="13.5" hidden="false" customHeight="false" outlineLevel="0" collapsed="false">
      <c r="A5186" s="401" t="s">
        <v>9883</v>
      </c>
      <c r="B5186" s="401" t="s">
        <v>9884</v>
      </c>
      <c r="C5186" s="401" t="s">
        <v>11630</v>
      </c>
      <c r="D5186" s="401" t="s">
        <v>11631</v>
      </c>
      <c r="E5186" s="402"/>
      <c r="F5186" s="401"/>
      <c r="G5186" s="401" t="n">
        <v>103038</v>
      </c>
      <c r="H5186" s="401" t="s">
        <v>11707</v>
      </c>
      <c r="I5186" s="401" t="s">
        <v>45</v>
      </c>
      <c r="J5186" s="401" t="s">
        <v>6476</v>
      </c>
      <c r="K5186" s="402" t="n">
        <v>96.58</v>
      </c>
      <c r="L5186" s="401" t="s">
        <v>6405</v>
      </c>
    </row>
    <row r="5187" customFormat="false" ht="13.5" hidden="false" customHeight="false" outlineLevel="0" collapsed="false">
      <c r="A5187" s="401" t="s">
        <v>9883</v>
      </c>
      <c r="B5187" s="401" t="s">
        <v>9884</v>
      </c>
      <c r="C5187" s="401" t="s">
        <v>11630</v>
      </c>
      <c r="D5187" s="401" t="s">
        <v>11631</v>
      </c>
      <c r="E5187" s="402"/>
      <c r="F5187" s="401"/>
      <c r="G5187" s="401" t="n">
        <v>103039</v>
      </c>
      <c r="H5187" s="401" t="s">
        <v>11708</v>
      </c>
      <c r="I5187" s="401" t="s">
        <v>45</v>
      </c>
      <c r="J5187" s="401" t="s">
        <v>6476</v>
      </c>
      <c r="K5187" s="402" t="n">
        <v>103.77</v>
      </c>
      <c r="L5187" s="401" t="s">
        <v>6405</v>
      </c>
    </row>
    <row r="5188" customFormat="false" ht="13.5" hidden="false" customHeight="false" outlineLevel="0" collapsed="false">
      <c r="A5188" s="401" t="s">
        <v>9883</v>
      </c>
      <c r="B5188" s="401" t="s">
        <v>9884</v>
      </c>
      <c r="C5188" s="401" t="s">
        <v>11630</v>
      </c>
      <c r="D5188" s="401" t="s">
        <v>11631</v>
      </c>
      <c r="E5188" s="402"/>
      <c r="F5188" s="401"/>
      <c r="G5188" s="401" t="n">
        <v>103040</v>
      </c>
      <c r="H5188" s="401" t="s">
        <v>11709</v>
      </c>
      <c r="I5188" s="401" t="s">
        <v>45</v>
      </c>
      <c r="J5188" s="401" t="s">
        <v>6476</v>
      </c>
      <c r="K5188" s="402" t="n">
        <v>155.84</v>
      </c>
      <c r="L5188" s="401" t="s">
        <v>6405</v>
      </c>
    </row>
    <row r="5189" customFormat="false" ht="13.5" hidden="false" customHeight="false" outlineLevel="0" collapsed="false">
      <c r="A5189" s="401" t="s">
        <v>9883</v>
      </c>
      <c r="B5189" s="401" t="s">
        <v>9884</v>
      </c>
      <c r="C5189" s="401" t="s">
        <v>11630</v>
      </c>
      <c r="D5189" s="401" t="s">
        <v>11631</v>
      </c>
      <c r="E5189" s="402"/>
      <c r="F5189" s="401"/>
      <c r="G5189" s="401" t="n">
        <v>103041</v>
      </c>
      <c r="H5189" s="401" t="s">
        <v>11710</v>
      </c>
      <c r="I5189" s="401" t="s">
        <v>45</v>
      </c>
      <c r="J5189" s="401" t="s">
        <v>6476</v>
      </c>
      <c r="K5189" s="402" t="n">
        <v>30.26</v>
      </c>
      <c r="L5189" s="401" t="s">
        <v>6405</v>
      </c>
    </row>
    <row r="5190" customFormat="false" ht="13.5" hidden="false" customHeight="false" outlineLevel="0" collapsed="false">
      <c r="A5190" s="401" t="s">
        <v>9883</v>
      </c>
      <c r="B5190" s="401" t="s">
        <v>9884</v>
      </c>
      <c r="C5190" s="401" t="s">
        <v>11630</v>
      </c>
      <c r="D5190" s="401" t="s">
        <v>11631</v>
      </c>
      <c r="E5190" s="402"/>
      <c r="F5190" s="401"/>
      <c r="G5190" s="401" t="n">
        <v>103042</v>
      </c>
      <c r="H5190" s="401" t="s">
        <v>11711</v>
      </c>
      <c r="I5190" s="401" t="s">
        <v>45</v>
      </c>
      <c r="J5190" s="401" t="s">
        <v>6476</v>
      </c>
      <c r="K5190" s="402" t="n">
        <v>36.75</v>
      </c>
      <c r="L5190" s="401" t="s">
        <v>6405</v>
      </c>
    </row>
    <row r="5191" customFormat="false" ht="13.5" hidden="false" customHeight="false" outlineLevel="0" collapsed="false">
      <c r="A5191" s="401" t="s">
        <v>9883</v>
      </c>
      <c r="B5191" s="401" t="s">
        <v>9884</v>
      </c>
      <c r="C5191" s="401" t="s">
        <v>11630</v>
      </c>
      <c r="D5191" s="401" t="s">
        <v>11631</v>
      </c>
      <c r="E5191" s="402"/>
      <c r="F5191" s="401"/>
      <c r="G5191" s="401" t="n">
        <v>103043</v>
      </c>
      <c r="H5191" s="401" t="s">
        <v>11712</v>
      </c>
      <c r="I5191" s="401" t="s">
        <v>45</v>
      </c>
      <c r="J5191" s="401" t="s">
        <v>6476</v>
      </c>
      <c r="K5191" s="402" t="n">
        <v>35.29</v>
      </c>
      <c r="L5191" s="401" t="s">
        <v>6405</v>
      </c>
    </row>
    <row r="5192" customFormat="false" ht="13.5" hidden="false" customHeight="false" outlineLevel="0" collapsed="false">
      <c r="A5192" s="401" t="s">
        <v>9883</v>
      </c>
      <c r="B5192" s="401" t="s">
        <v>9884</v>
      </c>
      <c r="C5192" s="401" t="s">
        <v>11630</v>
      </c>
      <c r="D5192" s="401" t="s">
        <v>11631</v>
      </c>
      <c r="E5192" s="402"/>
      <c r="F5192" s="401"/>
      <c r="G5192" s="401" t="n">
        <v>103044</v>
      </c>
      <c r="H5192" s="401" t="s">
        <v>11713</v>
      </c>
      <c r="I5192" s="401" t="s">
        <v>45</v>
      </c>
      <c r="J5192" s="401" t="s">
        <v>6476</v>
      </c>
      <c r="K5192" s="402" t="n">
        <v>47.23</v>
      </c>
      <c r="L5192" s="401" t="s">
        <v>6405</v>
      </c>
    </row>
    <row r="5193" customFormat="false" ht="13.5" hidden="false" customHeight="false" outlineLevel="0" collapsed="false">
      <c r="A5193" s="401" t="s">
        <v>9883</v>
      </c>
      <c r="B5193" s="401" t="s">
        <v>9884</v>
      </c>
      <c r="C5193" s="401" t="s">
        <v>11630</v>
      </c>
      <c r="D5193" s="401" t="s">
        <v>11631</v>
      </c>
      <c r="E5193" s="402"/>
      <c r="F5193" s="401"/>
      <c r="G5193" s="401" t="n">
        <v>103045</v>
      </c>
      <c r="H5193" s="401" t="s">
        <v>11714</v>
      </c>
      <c r="I5193" s="401" t="s">
        <v>45</v>
      </c>
      <c r="J5193" s="401" t="s">
        <v>6476</v>
      </c>
      <c r="K5193" s="402" t="n">
        <v>13.73</v>
      </c>
      <c r="L5193" s="401" t="s">
        <v>6405</v>
      </c>
    </row>
    <row r="5194" customFormat="false" ht="13.5" hidden="false" customHeight="false" outlineLevel="0" collapsed="false">
      <c r="A5194" s="401" t="s">
        <v>9883</v>
      </c>
      <c r="B5194" s="401" t="s">
        <v>9884</v>
      </c>
      <c r="C5194" s="401" t="s">
        <v>11630</v>
      </c>
      <c r="D5194" s="401" t="s">
        <v>11631</v>
      </c>
      <c r="E5194" s="402"/>
      <c r="F5194" s="401"/>
      <c r="G5194" s="401" t="n">
        <v>103046</v>
      </c>
      <c r="H5194" s="401" t="s">
        <v>11715</v>
      </c>
      <c r="I5194" s="401" t="s">
        <v>45</v>
      </c>
      <c r="J5194" s="401" t="s">
        <v>6476</v>
      </c>
      <c r="K5194" s="402" t="n">
        <v>34.64</v>
      </c>
      <c r="L5194" s="401" t="s">
        <v>6405</v>
      </c>
    </row>
    <row r="5195" customFormat="false" ht="13.5" hidden="false" customHeight="false" outlineLevel="0" collapsed="false">
      <c r="A5195" s="401" t="s">
        <v>9883</v>
      </c>
      <c r="B5195" s="401" t="s">
        <v>9884</v>
      </c>
      <c r="C5195" s="401" t="s">
        <v>11630</v>
      </c>
      <c r="D5195" s="401" t="s">
        <v>11631</v>
      </c>
      <c r="E5195" s="402"/>
      <c r="F5195" s="401"/>
      <c r="G5195" s="401" t="n">
        <v>103047</v>
      </c>
      <c r="H5195" s="401" t="s">
        <v>11716</v>
      </c>
      <c r="I5195" s="401" t="s">
        <v>45</v>
      </c>
      <c r="J5195" s="401" t="s">
        <v>6476</v>
      </c>
      <c r="K5195" s="402" t="n">
        <v>36.58</v>
      </c>
      <c r="L5195" s="401" t="s">
        <v>6405</v>
      </c>
    </row>
    <row r="5196" customFormat="false" ht="13.5" hidden="false" customHeight="false" outlineLevel="0" collapsed="false">
      <c r="A5196" s="401" t="s">
        <v>9883</v>
      </c>
      <c r="B5196" s="401" t="s">
        <v>9884</v>
      </c>
      <c r="C5196" s="401" t="s">
        <v>11630</v>
      </c>
      <c r="D5196" s="401" t="s">
        <v>11631</v>
      </c>
      <c r="E5196" s="402"/>
      <c r="F5196" s="401"/>
      <c r="G5196" s="401" t="n">
        <v>103048</v>
      </c>
      <c r="H5196" s="401" t="s">
        <v>11717</v>
      </c>
      <c r="I5196" s="401" t="s">
        <v>45</v>
      </c>
      <c r="J5196" s="401" t="s">
        <v>6476</v>
      </c>
      <c r="K5196" s="402" t="n">
        <v>26.59</v>
      </c>
      <c r="L5196" s="401" t="s">
        <v>6405</v>
      </c>
    </row>
    <row r="5197" customFormat="false" ht="13.5" hidden="false" customHeight="false" outlineLevel="0" collapsed="false">
      <c r="A5197" s="401" t="s">
        <v>9883</v>
      </c>
      <c r="B5197" s="401" t="s">
        <v>9884</v>
      </c>
      <c r="C5197" s="401" t="s">
        <v>11630</v>
      </c>
      <c r="D5197" s="401" t="s">
        <v>11631</v>
      </c>
      <c r="E5197" s="402"/>
      <c r="F5197" s="401"/>
      <c r="G5197" s="401" t="n">
        <v>103049</v>
      </c>
      <c r="H5197" s="401" t="s">
        <v>11718</v>
      </c>
      <c r="I5197" s="401" t="s">
        <v>45</v>
      </c>
      <c r="J5197" s="401" t="s">
        <v>6476</v>
      </c>
      <c r="K5197" s="402" t="n">
        <v>29.15</v>
      </c>
      <c r="L5197" s="401" t="s">
        <v>6405</v>
      </c>
    </row>
    <row r="5198" customFormat="false" ht="13.5" hidden="false" customHeight="false" outlineLevel="0" collapsed="false">
      <c r="A5198" s="401" t="s">
        <v>9883</v>
      </c>
      <c r="B5198" s="401" t="s">
        <v>9884</v>
      </c>
      <c r="C5198" s="401" t="s">
        <v>11630</v>
      </c>
      <c r="D5198" s="401" t="s">
        <v>11631</v>
      </c>
      <c r="E5198" s="402"/>
      <c r="F5198" s="401"/>
      <c r="G5198" s="401" t="n">
        <v>103050</v>
      </c>
      <c r="H5198" s="401" t="s">
        <v>11719</v>
      </c>
      <c r="I5198" s="401" t="s">
        <v>45</v>
      </c>
      <c r="J5198" s="401" t="s">
        <v>6476</v>
      </c>
      <c r="K5198" s="402" t="n">
        <v>23.55</v>
      </c>
      <c r="L5198" s="401" t="s">
        <v>6405</v>
      </c>
    </row>
    <row r="5199" customFormat="false" ht="13.5" hidden="false" customHeight="false" outlineLevel="0" collapsed="false">
      <c r="A5199" s="401" t="s">
        <v>9883</v>
      </c>
      <c r="B5199" s="401" t="s">
        <v>9884</v>
      </c>
      <c r="C5199" s="401" t="s">
        <v>11630</v>
      </c>
      <c r="D5199" s="401" t="s">
        <v>11631</v>
      </c>
      <c r="E5199" s="402"/>
      <c r="F5199" s="401"/>
      <c r="G5199" s="401" t="n">
        <v>103051</v>
      </c>
      <c r="H5199" s="401" t="s">
        <v>11720</v>
      </c>
      <c r="I5199" s="401" t="s">
        <v>45</v>
      </c>
      <c r="J5199" s="401" t="s">
        <v>6476</v>
      </c>
      <c r="K5199" s="402" t="n">
        <v>28.86</v>
      </c>
      <c r="L5199" s="401" t="s">
        <v>6405</v>
      </c>
    </row>
    <row r="5200" customFormat="false" ht="13.5" hidden="false" customHeight="false" outlineLevel="0" collapsed="false">
      <c r="A5200" s="401" t="s">
        <v>9883</v>
      </c>
      <c r="B5200" s="401" t="s">
        <v>9884</v>
      </c>
      <c r="C5200" s="401" t="s">
        <v>11630</v>
      </c>
      <c r="D5200" s="401" t="s">
        <v>11631</v>
      </c>
      <c r="E5200" s="402"/>
      <c r="F5200" s="401"/>
      <c r="G5200" s="401" t="n">
        <v>103052</v>
      </c>
      <c r="H5200" s="401" t="s">
        <v>11721</v>
      </c>
      <c r="I5200" s="401" t="s">
        <v>45</v>
      </c>
      <c r="J5200" s="401" t="s">
        <v>6476</v>
      </c>
      <c r="K5200" s="402" t="n">
        <v>39.77</v>
      </c>
      <c r="L5200" s="401" t="s">
        <v>6405</v>
      </c>
    </row>
    <row r="5201" customFormat="false" ht="13.5" hidden="false" customHeight="false" outlineLevel="0" collapsed="false">
      <c r="A5201" s="401" t="s">
        <v>9883</v>
      </c>
      <c r="B5201" s="401" t="s">
        <v>9884</v>
      </c>
      <c r="C5201" s="401" t="s">
        <v>11722</v>
      </c>
      <c r="D5201" s="401" t="s">
        <v>11723</v>
      </c>
      <c r="E5201" s="402"/>
      <c r="F5201" s="401"/>
      <c r="G5201" s="401" t="n">
        <v>95634</v>
      </c>
      <c r="H5201" s="401" t="s">
        <v>11724</v>
      </c>
      <c r="I5201" s="401" t="s">
        <v>45</v>
      </c>
      <c r="J5201" s="401" t="s">
        <v>6476</v>
      </c>
      <c r="K5201" s="402" t="n">
        <v>177.16</v>
      </c>
      <c r="L5201" s="401" t="s">
        <v>6405</v>
      </c>
    </row>
    <row r="5202" customFormat="false" ht="13.5" hidden="false" customHeight="false" outlineLevel="0" collapsed="false">
      <c r="A5202" s="401" t="s">
        <v>9883</v>
      </c>
      <c r="B5202" s="401" t="s">
        <v>9884</v>
      </c>
      <c r="C5202" s="401" t="s">
        <v>11722</v>
      </c>
      <c r="D5202" s="401" t="s">
        <v>11723</v>
      </c>
      <c r="E5202" s="402"/>
      <c r="F5202" s="401"/>
      <c r="G5202" s="401" t="n">
        <v>95635</v>
      </c>
      <c r="H5202" s="401" t="s">
        <v>11725</v>
      </c>
      <c r="I5202" s="401" t="s">
        <v>45</v>
      </c>
      <c r="J5202" s="401" t="s">
        <v>6476</v>
      </c>
      <c r="K5202" s="402" t="n">
        <v>190.24</v>
      </c>
      <c r="L5202" s="401" t="s">
        <v>6405</v>
      </c>
    </row>
    <row r="5203" customFormat="false" ht="13.5" hidden="false" customHeight="false" outlineLevel="0" collapsed="false">
      <c r="A5203" s="401" t="s">
        <v>9883</v>
      </c>
      <c r="B5203" s="401" t="s">
        <v>9884</v>
      </c>
      <c r="C5203" s="401" t="s">
        <v>11722</v>
      </c>
      <c r="D5203" s="401" t="s">
        <v>11723</v>
      </c>
      <c r="E5203" s="402"/>
      <c r="F5203" s="401"/>
      <c r="G5203" s="401" t="n">
        <v>95636</v>
      </c>
      <c r="H5203" s="401" t="s">
        <v>11726</v>
      </c>
      <c r="I5203" s="401" t="s">
        <v>45</v>
      </c>
      <c r="J5203" s="401" t="s">
        <v>6404</v>
      </c>
      <c r="K5203" s="402" t="n">
        <v>375.16</v>
      </c>
      <c r="L5203" s="401" t="s">
        <v>6405</v>
      </c>
    </row>
    <row r="5204" customFormat="false" ht="13.5" hidden="false" customHeight="false" outlineLevel="0" collapsed="false">
      <c r="A5204" s="401" t="s">
        <v>9883</v>
      </c>
      <c r="B5204" s="401" t="s">
        <v>9884</v>
      </c>
      <c r="C5204" s="401" t="s">
        <v>11722</v>
      </c>
      <c r="D5204" s="401" t="s">
        <v>11723</v>
      </c>
      <c r="E5204" s="402"/>
      <c r="F5204" s="401"/>
      <c r="G5204" s="401" t="n">
        <v>95637</v>
      </c>
      <c r="H5204" s="401" t="s">
        <v>11727</v>
      </c>
      <c r="I5204" s="401" t="s">
        <v>45</v>
      </c>
      <c r="J5204" s="401" t="s">
        <v>6404</v>
      </c>
      <c r="K5204" s="402" t="n">
        <v>577.68</v>
      </c>
      <c r="L5204" s="401" t="s">
        <v>6405</v>
      </c>
    </row>
    <row r="5205" customFormat="false" ht="13.5" hidden="false" customHeight="false" outlineLevel="0" collapsed="false">
      <c r="A5205" s="401" t="s">
        <v>9883</v>
      </c>
      <c r="B5205" s="401" t="s">
        <v>9884</v>
      </c>
      <c r="C5205" s="401" t="s">
        <v>11722</v>
      </c>
      <c r="D5205" s="401" t="s">
        <v>11723</v>
      </c>
      <c r="E5205" s="402"/>
      <c r="F5205" s="401"/>
      <c r="G5205" s="401" t="n">
        <v>95638</v>
      </c>
      <c r="H5205" s="401" t="s">
        <v>11728</v>
      </c>
      <c r="I5205" s="401" t="s">
        <v>45</v>
      </c>
      <c r="J5205" s="401" t="s">
        <v>6404</v>
      </c>
      <c r="K5205" s="402" t="n">
        <v>703.56</v>
      </c>
      <c r="L5205" s="401" t="s">
        <v>6405</v>
      </c>
    </row>
    <row r="5206" customFormat="false" ht="13.5" hidden="false" customHeight="false" outlineLevel="0" collapsed="false">
      <c r="A5206" s="401" t="s">
        <v>9883</v>
      </c>
      <c r="B5206" s="401" t="s">
        <v>9884</v>
      </c>
      <c r="C5206" s="401" t="s">
        <v>11722</v>
      </c>
      <c r="D5206" s="401" t="s">
        <v>11723</v>
      </c>
      <c r="E5206" s="402"/>
      <c r="F5206" s="401"/>
      <c r="G5206" s="401" t="n">
        <v>95639</v>
      </c>
      <c r="H5206" s="401" t="s">
        <v>11729</v>
      </c>
      <c r="I5206" s="401" t="s">
        <v>45</v>
      </c>
      <c r="J5206" s="401" t="s">
        <v>6404</v>
      </c>
      <c r="K5206" s="402" t="n">
        <v>911.07</v>
      </c>
      <c r="L5206" s="401" t="s">
        <v>6405</v>
      </c>
    </row>
    <row r="5207" customFormat="false" ht="13.5" hidden="false" customHeight="false" outlineLevel="0" collapsed="false">
      <c r="A5207" s="401" t="s">
        <v>9883</v>
      </c>
      <c r="B5207" s="401" t="s">
        <v>9884</v>
      </c>
      <c r="C5207" s="401" t="s">
        <v>11722</v>
      </c>
      <c r="D5207" s="401" t="s">
        <v>11723</v>
      </c>
      <c r="E5207" s="402"/>
      <c r="F5207" s="401"/>
      <c r="G5207" s="401" t="n">
        <v>95641</v>
      </c>
      <c r="H5207" s="401" t="s">
        <v>11730</v>
      </c>
      <c r="I5207" s="401" t="s">
        <v>45</v>
      </c>
      <c r="J5207" s="401" t="s">
        <v>6476</v>
      </c>
      <c r="K5207" s="402" t="n">
        <v>316</v>
      </c>
      <c r="L5207" s="401" t="s">
        <v>6405</v>
      </c>
    </row>
    <row r="5208" customFormat="false" ht="13.5" hidden="false" customHeight="false" outlineLevel="0" collapsed="false">
      <c r="A5208" s="401" t="s">
        <v>9883</v>
      </c>
      <c r="B5208" s="401" t="s">
        <v>9884</v>
      </c>
      <c r="C5208" s="401" t="s">
        <v>11722</v>
      </c>
      <c r="D5208" s="401" t="s">
        <v>11723</v>
      </c>
      <c r="E5208" s="402"/>
      <c r="F5208" s="401"/>
      <c r="G5208" s="401" t="n">
        <v>95642</v>
      </c>
      <c r="H5208" s="401" t="s">
        <v>11731</v>
      </c>
      <c r="I5208" s="401" t="s">
        <v>45</v>
      </c>
      <c r="J5208" s="401" t="s">
        <v>6476</v>
      </c>
      <c r="K5208" s="402" t="n">
        <v>467.05</v>
      </c>
      <c r="L5208" s="401" t="s">
        <v>6405</v>
      </c>
    </row>
    <row r="5209" customFormat="false" ht="13.5" hidden="false" customHeight="false" outlineLevel="0" collapsed="false">
      <c r="A5209" s="401" t="s">
        <v>9883</v>
      </c>
      <c r="B5209" s="401" t="s">
        <v>9884</v>
      </c>
      <c r="C5209" s="401" t="s">
        <v>11722</v>
      </c>
      <c r="D5209" s="401" t="s">
        <v>11723</v>
      </c>
      <c r="E5209" s="402"/>
      <c r="F5209" s="401"/>
      <c r="G5209" s="401" t="n">
        <v>95643</v>
      </c>
      <c r="H5209" s="401" t="s">
        <v>11732</v>
      </c>
      <c r="I5209" s="401" t="s">
        <v>45</v>
      </c>
      <c r="J5209" s="401" t="s">
        <v>6476</v>
      </c>
      <c r="K5209" s="402" t="n">
        <v>611.37</v>
      </c>
      <c r="L5209" s="401" t="s">
        <v>6405</v>
      </c>
    </row>
    <row r="5210" customFormat="false" ht="13.5" hidden="false" customHeight="false" outlineLevel="0" collapsed="false">
      <c r="A5210" s="401" t="s">
        <v>9883</v>
      </c>
      <c r="B5210" s="401" t="s">
        <v>9884</v>
      </c>
      <c r="C5210" s="401" t="s">
        <v>11722</v>
      </c>
      <c r="D5210" s="401" t="s">
        <v>11723</v>
      </c>
      <c r="E5210" s="402"/>
      <c r="F5210" s="401"/>
      <c r="G5210" s="401" t="n">
        <v>95644</v>
      </c>
      <c r="H5210" s="401" t="s">
        <v>11733</v>
      </c>
      <c r="I5210" s="401" t="s">
        <v>45</v>
      </c>
      <c r="J5210" s="401" t="s">
        <v>6476</v>
      </c>
      <c r="K5210" s="402" t="n">
        <v>233</v>
      </c>
      <c r="L5210" s="401" t="s">
        <v>6405</v>
      </c>
    </row>
    <row r="5211" customFormat="false" ht="13.5" hidden="false" customHeight="false" outlineLevel="0" collapsed="false">
      <c r="A5211" s="401" t="s">
        <v>9883</v>
      </c>
      <c r="B5211" s="401" t="s">
        <v>9884</v>
      </c>
      <c r="C5211" s="401" t="s">
        <v>11722</v>
      </c>
      <c r="D5211" s="401" t="s">
        <v>11723</v>
      </c>
      <c r="E5211" s="402"/>
      <c r="F5211" s="401"/>
      <c r="G5211" s="401" t="n">
        <v>95645</v>
      </c>
      <c r="H5211" s="401" t="s">
        <v>11734</v>
      </c>
      <c r="I5211" s="401" t="s">
        <v>45</v>
      </c>
      <c r="J5211" s="401" t="s">
        <v>6476</v>
      </c>
      <c r="K5211" s="402" t="n">
        <v>427.6</v>
      </c>
      <c r="L5211" s="401" t="s">
        <v>6405</v>
      </c>
    </row>
    <row r="5212" customFormat="false" ht="13.5" hidden="false" customHeight="false" outlineLevel="0" collapsed="false">
      <c r="A5212" s="401" t="s">
        <v>9883</v>
      </c>
      <c r="B5212" s="401" t="s">
        <v>9884</v>
      </c>
      <c r="C5212" s="401" t="s">
        <v>11722</v>
      </c>
      <c r="D5212" s="401" t="s">
        <v>11723</v>
      </c>
      <c r="E5212" s="402"/>
      <c r="F5212" s="401"/>
      <c r="G5212" s="401" t="n">
        <v>95646</v>
      </c>
      <c r="H5212" s="401" t="s">
        <v>11735</v>
      </c>
      <c r="I5212" s="401" t="s">
        <v>45</v>
      </c>
      <c r="J5212" s="401" t="s">
        <v>6476</v>
      </c>
      <c r="K5212" s="402" t="n">
        <v>637.3</v>
      </c>
      <c r="L5212" s="401" t="s">
        <v>6405</v>
      </c>
    </row>
    <row r="5213" customFormat="false" ht="13.5" hidden="false" customHeight="false" outlineLevel="0" collapsed="false">
      <c r="A5213" s="401" t="s">
        <v>9883</v>
      </c>
      <c r="B5213" s="401" t="s">
        <v>9884</v>
      </c>
      <c r="C5213" s="401" t="s">
        <v>11722</v>
      </c>
      <c r="D5213" s="401" t="s">
        <v>11723</v>
      </c>
      <c r="E5213" s="402"/>
      <c r="F5213" s="401"/>
      <c r="G5213" s="401" t="n">
        <v>95647</v>
      </c>
      <c r="H5213" s="401" t="s">
        <v>11736</v>
      </c>
      <c r="I5213" s="401" t="s">
        <v>45</v>
      </c>
      <c r="J5213" s="401" t="s">
        <v>6476</v>
      </c>
      <c r="K5213" s="402" t="n">
        <v>836.08</v>
      </c>
      <c r="L5213" s="401" t="s">
        <v>6405</v>
      </c>
    </row>
    <row r="5214" customFormat="false" ht="13.5" hidden="false" customHeight="false" outlineLevel="0" collapsed="false">
      <c r="A5214" s="401" t="s">
        <v>9883</v>
      </c>
      <c r="B5214" s="401" t="s">
        <v>9884</v>
      </c>
      <c r="C5214" s="401" t="s">
        <v>11722</v>
      </c>
      <c r="D5214" s="401" t="s">
        <v>11723</v>
      </c>
      <c r="E5214" s="402"/>
      <c r="F5214" s="401"/>
      <c r="G5214" s="401" t="n">
        <v>95673</v>
      </c>
      <c r="H5214" s="401" t="s">
        <v>11737</v>
      </c>
      <c r="I5214" s="401" t="s">
        <v>45</v>
      </c>
      <c r="J5214" s="401" t="s">
        <v>6404</v>
      </c>
      <c r="K5214" s="402" t="n">
        <v>136.37</v>
      </c>
      <c r="L5214" s="401" t="s">
        <v>6405</v>
      </c>
    </row>
    <row r="5215" customFormat="false" ht="13.5" hidden="false" customHeight="false" outlineLevel="0" collapsed="false">
      <c r="A5215" s="401" t="s">
        <v>9883</v>
      </c>
      <c r="B5215" s="401" t="s">
        <v>9884</v>
      </c>
      <c r="C5215" s="401" t="s">
        <v>11722</v>
      </c>
      <c r="D5215" s="401" t="s">
        <v>11723</v>
      </c>
      <c r="E5215" s="402"/>
      <c r="F5215" s="401"/>
      <c r="G5215" s="401" t="n">
        <v>95674</v>
      </c>
      <c r="H5215" s="401" t="s">
        <v>11738</v>
      </c>
      <c r="I5215" s="401" t="s">
        <v>45</v>
      </c>
      <c r="J5215" s="401" t="s">
        <v>6404</v>
      </c>
      <c r="K5215" s="402" t="n">
        <v>144.85</v>
      </c>
      <c r="L5215" s="401" t="s">
        <v>6405</v>
      </c>
    </row>
    <row r="5216" customFormat="false" ht="13.5" hidden="false" customHeight="false" outlineLevel="0" collapsed="false">
      <c r="A5216" s="401" t="s">
        <v>9883</v>
      </c>
      <c r="B5216" s="401" t="s">
        <v>9884</v>
      </c>
      <c r="C5216" s="401" t="s">
        <v>11722</v>
      </c>
      <c r="D5216" s="401" t="s">
        <v>11723</v>
      </c>
      <c r="E5216" s="402"/>
      <c r="F5216" s="401"/>
      <c r="G5216" s="401" t="n">
        <v>95675</v>
      </c>
      <c r="H5216" s="401" t="s">
        <v>11739</v>
      </c>
      <c r="I5216" s="401" t="s">
        <v>45</v>
      </c>
      <c r="J5216" s="401" t="s">
        <v>6404</v>
      </c>
      <c r="K5216" s="402" t="n">
        <v>177.03</v>
      </c>
      <c r="L5216" s="401" t="s">
        <v>6405</v>
      </c>
    </row>
    <row r="5217" customFormat="false" ht="13.5" hidden="false" customHeight="false" outlineLevel="0" collapsed="false">
      <c r="A5217" s="401" t="s">
        <v>9883</v>
      </c>
      <c r="B5217" s="401" t="s">
        <v>9884</v>
      </c>
      <c r="C5217" s="401" t="s">
        <v>11722</v>
      </c>
      <c r="D5217" s="401" t="s">
        <v>11723</v>
      </c>
      <c r="E5217" s="402"/>
      <c r="F5217" s="401"/>
      <c r="G5217" s="401" t="n">
        <v>95676</v>
      </c>
      <c r="H5217" s="401" t="s">
        <v>745</v>
      </c>
      <c r="I5217" s="401" t="s">
        <v>45</v>
      </c>
      <c r="J5217" s="401" t="s">
        <v>6476</v>
      </c>
      <c r="K5217" s="402" t="n">
        <v>118.55</v>
      </c>
      <c r="L5217" s="401" t="s">
        <v>6405</v>
      </c>
    </row>
    <row r="5218" customFormat="false" ht="13.5" hidden="false" customHeight="false" outlineLevel="0" collapsed="false">
      <c r="A5218" s="401" t="s">
        <v>9883</v>
      </c>
      <c r="B5218" s="401" t="s">
        <v>9884</v>
      </c>
      <c r="C5218" s="401" t="s">
        <v>11722</v>
      </c>
      <c r="D5218" s="401" t="s">
        <v>11723</v>
      </c>
      <c r="E5218" s="402"/>
      <c r="F5218" s="401"/>
      <c r="G5218" s="401" t="n">
        <v>97741</v>
      </c>
      <c r="H5218" s="401" t="s">
        <v>11740</v>
      </c>
      <c r="I5218" s="401" t="s">
        <v>45</v>
      </c>
      <c r="J5218" s="401" t="s">
        <v>6476</v>
      </c>
      <c r="K5218" s="402" t="n">
        <v>176.65</v>
      </c>
      <c r="L5218" s="401" t="s">
        <v>6405</v>
      </c>
    </row>
    <row r="5219" customFormat="false" ht="13.5" hidden="false" customHeight="false" outlineLevel="0" collapsed="false">
      <c r="A5219" s="401" t="s">
        <v>9883</v>
      </c>
      <c r="B5219" s="401" t="s">
        <v>9884</v>
      </c>
      <c r="C5219" s="401" t="s">
        <v>9754</v>
      </c>
      <c r="D5219" s="401" t="s">
        <v>11741</v>
      </c>
      <c r="E5219" s="402"/>
      <c r="F5219" s="401"/>
      <c r="G5219" s="401" t="n">
        <v>90436</v>
      </c>
      <c r="H5219" s="401" t="s">
        <v>11742</v>
      </c>
      <c r="I5219" s="401" t="s">
        <v>45</v>
      </c>
      <c r="J5219" s="401" t="s">
        <v>6476</v>
      </c>
      <c r="K5219" s="402" t="n">
        <v>14.17</v>
      </c>
      <c r="L5219" s="401" t="s">
        <v>6405</v>
      </c>
    </row>
    <row r="5220" customFormat="false" ht="13.5" hidden="false" customHeight="false" outlineLevel="0" collapsed="false">
      <c r="A5220" s="401" t="s">
        <v>9883</v>
      </c>
      <c r="B5220" s="401" t="s">
        <v>9884</v>
      </c>
      <c r="C5220" s="401" t="s">
        <v>9754</v>
      </c>
      <c r="D5220" s="401" t="s">
        <v>11741</v>
      </c>
      <c r="E5220" s="402"/>
      <c r="F5220" s="401"/>
      <c r="G5220" s="401" t="n">
        <v>90437</v>
      </c>
      <c r="H5220" s="401" t="s">
        <v>11743</v>
      </c>
      <c r="I5220" s="401" t="s">
        <v>45</v>
      </c>
      <c r="J5220" s="401" t="s">
        <v>6476</v>
      </c>
      <c r="K5220" s="402" t="n">
        <v>34.44</v>
      </c>
      <c r="L5220" s="401" t="s">
        <v>6405</v>
      </c>
    </row>
    <row r="5221" customFormat="false" ht="13.5" hidden="false" customHeight="false" outlineLevel="0" collapsed="false">
      <c r="A5221" s="401" t="s">
        <v>9883</v>
      </c>
      <c r="B5221" s="401" t="s">
        <v>9884</v>
      </c>
      <c r="C5221" s="401" t="s">
        <v>9754</v>
      </c>
      <c r="D5221" s="401" t="s">
        <v>11741</v>
      </c>
      <c r="E5221" s="402"/>
      <c r="F5221" s="401"/>
      <c r="G5221" s="401" t="n">
        <v>90438</v>
      </c>
      <c r="H5221" s="401" t="s">
        <v>11744</v>
      </c>
      <c r="I5221" s="401" t="s">
        <v>45</v>
      </c>
      <c r="J5221" s="401" t="s">
        <v>6476</v>
      </c>
      <c r="K5221" s="402" t="n">
        <v>49.37</v>
      </c>
      <c r="L5221" s="401" t="s">
        <v>6405</v>
      </c>
    </row>
    <row r="5222" customFormat="false" ht="13.5" hidden="false" customHeight="false" outlineLevel="0" collapsed="false">
      <c r="A5222" s="401" t="s">
        <v>9883</v>
      </c>
      <c r="B5222" s="401" t="s">
        <v>9884</v>
      </c>
      <c r="C5222" s="401" t="s">
        <v>9754</v>
      </c>
      <c r="D5222" s="401" t="s">
        <v>11741</v>
      </c>
      <c r="E5222" s="402"/>
      <c r="F5222" s="401"/>
      <c r="G5222" s="401" t="n">
        <v>90439</v>
      </c>
      <c r="H5222" s="401" t="s">
        <v>11745</v>
      </c>
      <c r="I5222" s="401" t="s">
        <v>45</v>
      </c>
      <c r="J5222" s="401" t="s">
        <v>6476</v>
      </c>
      <c r="K5222" s="402" t="n">
        <v>59.75</v>
      </c>
      <c r="L5222" s="401" t="s">
        <v>6405</v>
      </c>
    </row>
    <row r="5223" customFormat="false" ht="13.5" hidden="false" customHeight="false" outlineLevel="0" collapsed="false">
      <c r="A5223" s="401" t="s">
        <v>9883</v>
      </c>
      <c r="B5223" s="401" t="s">
        <v>9884</v>
      </c>
      <c r="C5223" s="401" t="s">
        <v>9754</v>
      </c>
      <c r="D5223" s="401" t="s">
        <v>11741</v>
      </c>
      <c r="E5223" s="402"/>
      <c r="F5223" s="401"/>
      <c r="G5223" s="401" t="n">
        <v>90440</v>
      </c>
      <c r="H5223" s="401" t="s">
        <v>11746</v>
      </c>
      <c r="I5223" s="401" t="s">
        <v>45</v>
      </c>
      <c r="J5223" s="401" t="s">
        <v>6476</v>
      </c>
      <c r="K5223" s="402" t="n">
        <v>95.71</v>
      </c>
      <c r="L5223" s="401" t="s">
        <v>6405</v>
      </c>
    </row>
    <row r="5224" customFormat="false" ht="13.5" hidden="false" customHeight="false" outlineLevel="0" collapsed="false">
      <c r="A5224" s="401" t="s">
        <v>9883</v>
      </c>
      <c r="B5224" s="401" t="s">
        <v>9884</v>
      </c>
      <c r="C5224" s="401" t="s">
        <v>9754</v>
      </c>
      <c r="D5224" s="401" t="s">
        <v>11741</v>
      </c>
      <c r="E5224" s="402"/>
      <c r="F5224" s="401"/>
      <c r="G5224" s="401" t="n">
        <v>90441</v>
      </c>
      <c r="H5224" s="401" t="s">
        <v>11747</v>
      </c>
      <c r="I5224" s="401" t="s">
        <v>45</v>
      </c>
      <c r="J5224" s="401" t="s">
        <v>6476</v>
      </c>
      <c r="K5224" s="402" t="n">
        <v>122.26</v>
      </c>
      <c r="L5224" s="401" t="s">
        <v>6405</v>
      </c>
    </row>
    <row r="5225" customFormat="false" ht="13.5" hidden="false" customHeight="false" outlineLevel="0" collapsed="false">
      <c r="A5225" s="401" t="s">
        <v>9883</v>
      </c>
      <c r="B5225" s="401" t="s">
        <v>9884</v>
      </c>
      <c r="C5225" s="401" t="s">
        <v>9754</v>
      </c>
      <c r="D5225" s="401" t="s">
        <v>11741</v>
      </c>
      <c r="E5225" s="402"/>
      <c r="F5225" s="401"/>
      <c r="G5225" s="401" t="n">
        <v>90443</v>
      </c>
      <c r="H5225" s="401" t="s">
        <v>11748</v>
      </c>
      <c r="I5225" s="401" t="s">
        <v>82</v>
      </c>
      <c r="J5225" s="401" t="s">
        <v>6476</v>
      </c>
      <c r="K5225" s="402" t="n">
        <v>12.88</v>
      </c>
      <c r="L5225" s="401" t="s">
        <v>6405</v>
      </c>
    </row>
    <row r="5226" customFormat="false" ht="13.5" hidden="false" customHeight="false" outlineLevel="0" collapsed="false">
      <c r="A5226" s="401" t="s">
        <v>9883</v>
      </c>
      <c r="B5226" s="401" t="s">
        <v>9884</v>
      </c>
      <c r="C5226" s="401" t="s">
        <v>9754</v>
      </c>
      <c r="D5226" s="401" t="s">
        <v>11741</v>
      </c>
      <c r="E5226" s="402"/>
      <c r="F5226" s="401"/>
      <c r="G5226" s="401" t="n">
        <v>90444</v>
      </c>
      <c r="H5226" s="401" t="s">
        <v>11749</v>
      </c>
      <c r="I5226" s="401" t="s">
        <v>82</v>
      </c>
      <c r="J5226" s="401" t="s">
        <v>6476</v>
      </c>
      <c r="K5226" s="402" t="n">
        <v>25.64</v>
      </c>
      <c r="L5226" s="401" t="s">
        <v>6405</v>
      </c>
    </row>
    <row r="5227" customFormat="false" ht="13.5" hidden="false" customHeight="false" outlineLevel="0" collapsed="false">
      <c r="A5227" s="401" t="s">
        <v>9883</v>
      </c>
      <c r="B5227" s="401" t="s">
        <v>9884</v>
      </c>
      <c r="C5227" s="401" t="s">
        <v>9754</v>
      </c>
      <c r="D5227" s="401" t="s">
        <v>11741</v>
      </c>
      <c r="E5227" s="402"/>
      <c r="F5227" s="401"/>
      <c r="G5227" s="401" t="n">
        <v>90445</v>
      </c>
      <c r="H5227" s="401" t="s">
        <v>11750</v>
      </c>
      <c r="I5227" s="401" t="s">
        <v>82</v>
      </c>
      <c r="J5227" s="401" t="s">
        <v>6476</v>
      </c>
      <c r="K5227" s="402" t="n">
        <v>27.37</v>
      </c>
      <c r="L5227" s="401" t="s">
        <v>6405</v>
      </c>
    </row>
    <row r="5228" customFormat="false" ht="13.5" hidden="false" customHeight="false" outlineLevel="0" collapsed="false">
      <c r="A5228" s="401" t="s">
        <v>9883</v>
      </c>
      <c r="B5228" s="401" t="s">
        <v>9884</v>
      </c>
      <c r="C5228" s="401" t="s">
        <v>9754</v>
      </c>
      <c r="D5228" s="401" t="s">
        <v>11741</v>
      </c>
      <c r="E5228" s="402"/>
      <c r="F5228" s="401"/>
      <c r="G5228" s="401" t="n">
        <v>90446</v>
      </c>
      <c r="H5228" s="401" t="s">
        <v>11751</v>
      </c>
      <c r="I5228" s="401" t="s">
        <v>82</v>
      </c>
      <c r="J5228" s="401" t="s">
        <v>6476</v>
      </c>
      <c r="K5228" s="402" t="n">
        <v>29.73</v>
      </c>
      <c r="L5228" s="401" t="s">
        <v>6405</v>
      </c>
    </row>
    <row r="5229" customFormat="false" ht="13.5" hidden="false" customHeight="false" outlineLevel="0" collapsed="false">
      <c r="A5229" s="401" t="s">
        <v>9883</v>
      </c>
      <c r="B5229" s="401" t="s">
        <v>9884</v>
      </c>
      <c r="C5229" s="401" t="s">
        <v>9754</v>
      </c>
      <c r="D5229" s="401" t="s">
        <v>11741</v>
      </c>
      <c r="E5229" s="402"/>
      <c r="F5229" s="401"/>
      <c r="G5229" s="401" t="n">
        <v>90447</v>
      </c>
      <c r="H5229" s="401" t="s">
        <v>11752</v>
      </c>
      <c r="I5229" s="401" t="s">
        <v>82</v>
      </c>
      <c r="J5229" s="401" t="s">
        <v>6476</v>
      </c>
      <c r="K5229" s="402" t="n">
        <v>6.4</v>
      </c>
      <c r="L5229" s="401" t="s">
        <v>6405</v>
      </c>
    </row>
    <row r="5230" customFormat="false" ht="13.5" hidden="false" customHeight="false" outlineLevel="0" collapsed="false">
      <c r="A5230" s="401" t="s">
        <v>9883</v>
      </c>
      <c r="B5230" s="401" t="s">
        <v>9884</v>
      </c>
      <c r="C5230" s="401" t="s">
        <v>9754</v>
      </c>
      <c r="D5230" s="401" t="s">
        <v>11741</v>
      </c>
      <c r="E5230" s="402"/>
      <c r="F5230" s="401"/>
      <c r="G5230" s="401" t="n">
        <v>90451</v>
      </c>
      <c r="H5230" s="401" t="s">
        <v>11753</v>
      </c>
      <c r="I5230" s="401" t="s">
        <v>45</v>
      </c>
      <c r="J5230" s="401" t="s">
        <v>6404</v>
      </c>
      <c r="K5230" s="402" t="n">
        <v>4.24</v>
      </c>
      <c r="L5230" s="401" t="s">
        <v>6405</v>
      </c>
    </row>
    <row r="5231" customFormat="false" ht="13.5" hidden="false" customHeight="false" outlineLevel="0" collapsed="false">
      <c r="A5231" s="401" t="s">
        <v>9883</v>
      </c>
      <c r="B5231" s="401" t="s">
        <v>9884</v>
      </c>
      <c r="C5231" s="401" t="s">
        <v>9754</v>
      </c>
      <c r="D5231" s="401" t="s">
        <v>11741</v>
      </c>
      <c r="E5231" s="402"/>
      <c r="F5231" s="401"/>
      <c r="G5231" s="401" t="n">
        <v>90452</v>
      </c>
      <c r="H5231" s="401" t="s">
        <v>11754</v>
      </c>
      <c r="I5231" s="401" t="s">
        <v>45</v>
      </c>
      <c r="J5231" s="401" t="s">
        <v>6404</v>
      </c>
      <c r="K5231" s="402" t="n">
        <v>16.19</v>
      </c>
      <c r="L5231" s="401" t="s">
        <v>6405</v>
      </c>
    </row>
    <row r="5232" customFormat="false" ht="13.5" hidden="false" customHeight="false" outlineLevel="0" collapsed="false">
      <c r="A5232" s="401" t="s">
        <v>9883</v>
      </c>
      <c r="B5232" s="401" t="s">
        <v>9884</v>
      </c>
      <c r="C5232" s="401" t="s">
        <v>9754</v>
      </c>
      <c r="D5232" s="401" t="s">
        <v>11741</v>
      </c>
      <c r="E5232" s="402"/>
      <c r="F5232" s="401"/>
      <c r="G5232" s="401" t="n">
        <v>90453</v>
      </c>
      <c r="H5232" s="401" t="s">
        <v>11755</v>
      </c>
      <c r="I5232" s="401" t="s">
        <v>45</v>
      </c>
      <c r="J5232" s="401" t="s">
        <v>6476</v>
      </c>
      <c r="K5232" s="402" t="n">
        <v>2.89</v>
      </c>
      <c r="L5232" s="401" t="s">
        <v>6405</v>
      </c>
    </row>
    <row r="5233" customFormat="false" ht="13.5" hidden="false" customHeight="false" outlineLevel="0" collapsed="false">
      <c r="A5233" s="401" t="s">
        <v>9883</v>
      </c>
      <c r="B5233" s="401" t="s">
        <v>9884</v>
      </c>
      <c r="C5233" s="401" t="s">
        <v>9754</v>
      </c>
      <c r="D5233" s="401" t="s">
        <v>11741</v>
      </c>
      <c r="E5233" s="402"/>
      <c r="F5233" s="401"/>
      <c r="G5233" s="401" t="n">
        <v>90454</v>
      </c>
      <c r="H5233" s="401" t="s">
        <v>11756</v>
      </c>
      <c r="I5233" s="401" t="s">
        <v>45</v>
      </c>
      <c r="J5233" s="401" t="s">
        <v>6476</v>
      </c>
      <c r="K5233" s="402" t="n">
        <v>5.22</v>
      </c>
      <c r="L5233" s="401" t="s">
        <v>6405</v>
      </c>
    </row>
    <row r="5234" customFormat="false" ht="13.5" hidden="false" customHeight="false" outlineLevel="0" collapsed="false">
      <c r="A5234" s="401" t="s">
        <v>9883</v>
      </c>
      <c r="B5234" s="401" t="s">
        <v>9884</v>
      </c>
      <c r="C5234" s="401" t="s">
        <v>9754</v>
      </c>
      <c r="D5234" s="401" t="s">
        <v>11741</v>
      </c>
      <c r="E5234" s="402"/>
      <c r="F5234" s="401"/>
      <c r="G5234" s="401" t="n">
        <v>90455</v>
      </c>
      <c r="H5234" s="401" t="s">
        <v>11757</v>
      </c>
      <c r="I5234" s="401" t="s">
        <v>45</v>
      </c>
      <c r="J5234" s="401" t="s">
        <v>6476</v>
      </c>
      <c r="K5234" s="402" t="n">
        <v>6.83</v>
      </c>
      <c r="L5234" s="401" t="s">
        <v>6405</v>
      </c>
    </row>
    <row r="5235" customFormat="false" ht="13.5" hidden="false" customHeight="false" outlineLevel="0" collapsed="false">
      <c r="A5235" s="401" t="s">
        <v>9883</v>
      </c>
      <c r="B5235" s="401" t="s">
        <v>9884</v>
      </c>
      <c r="C5235" s="401" t="s">
        <v>9754</v>
      </c>
      <c r="D5235" s="401" t="s">
        <v>11741</v>
      </c>
      <c r="E5235" s="402"/>
      <c r="F5235" s="401"/>
      <c r="G5235" s="401" t="n">
        <v>90456</v>
      </c>
      <c r="H5235" s="401" t="s">
        <v>11758</v>
      </c>
      <c r="I5235" s="401" t="s">
        <v>45</v>
      </c>
      <c r="J5235" s="401" t="s">
        <v>6476</v>
      </c>
      <c r="K5235" s="402" t="n">
        <v>4.14</v>
      </c>
      <c r="L5235" s="401" t="s">
        <v>6405</v>
      </c>
    </row>
    <row r="5236" customFormat="false" ht="13.5" hidden="false" customHeight="false" outlineLevel="0" collapsed="false">
      <c r="A5236" s="401" t="s">
        <v>9883</v>
      </c>
      <c r="B5236" s="401" t="s">
        <v>9884</v>
      </c>
      <c r="C5236" s="401" t="s">
        <v>9754</v>
      </c>
      <c r="D5236" s="401" t="s">
        <v>11741</v>
      </c>
      <c r="E5236" s="402"/>
      <c r="F5236" s="401"/>
      <c r="G5236" s="401" t="n">
        <v>90457</v>
      </c>
      <c r="H5236" s="401" t="s">
        <v>11759</v>
      </c>
      <c r="I5236" s="401" t="s">
        <v>45</v>
      </c>
      <c r="J5236" s="401" t="s">
        <v>6476</v>
      </c>
      <c r="K5236" s="402" t="n">
        <v>9.43</v>
      </c>
      <c r="L5236" s="401" t="s">
        <v>6405</v>
      </c>
    </row>
    <row r="5237" customFormat="false" ht="13.5" hidden="false" customHeight="false" outlineLevel="0" collapsed="false">
      <c r="A5237" s="401" t="s">
        <v>9883</v>
      </c>
      <c r="B5237" s="401" t="s">
        <v>9884</v>
      </c>
      <c r="C5237" s="401" t="s">
        <v>9754</v>
      </c>
      <c r="D5237" s="401" t="s">
        <v>11741</v>
      </c>
      <c r="E5237" s="402"/>
      <c r="F5237" s="401"/>
      <c r="G5237" s="401" t="n">
        <v>90458</v>
      </c>
      <c r="H5237" s="401" t="s">
        <v>11760</v>
      </c>
      <c r="I5237" s="401" t="s">
        <v>45</v>
      </c>
      <c r="J5237" s="401" t="s">
        <v>6476</v>
      </c>
      <c r="K5237" s="402" t="n">
        <v>26.77</v>
      </c>
      <c r="L5237" s="401" t="s">
        <v>6405</v>
      </c>
    </row>
    <row r="5238" customFormat="false" ht="13.5" hidden="false" customHeight="false" outlineLevel="0" collapsed="false">
      <c r="A5238" s="401" t="s">
        <v>9883</v>
      </c>
      <c r="B5238" s="401" t="s">
        <v>9884</v>
      </c>
      <c r="C5238" s="401" t="s">
        <v>9754</v>
      </c>
      <c r="D5238" s="401" t="s">
        <v>11741</v>
      </c>
      <c r="E5238" s="402"/>
      <c r="F5238" s="401"/>
      <c r="G5238" s="401" t="n">
        <v>90459</v>
      </c>
      <c r="H5238" s="401" t="s">
        <v>11761</v>
      </c>
      <c r="I5238" s="401" t="s">
        <v>45</v>
      </c>
      <c r="J5238" s="401" t="s">
        <v>6476</v>
      </c>
      <c r="K5238" s="402" t="n">
        <v>37.75</v>
      </c>
      <c r="L5238" s="401" t="s">
        <v>6405</v>
      </c>
    </row>
    <row r="5239" customFormat="false" ht="13.5" hidden="false" customHeight="false" outlineLevel="0" collapsed="false">
      <c r="A5239" s="401" t="s">
        <v>9883</v>
      </c>
      <c r="B5239" s="401" t="s">
        <v>9884</v>
      </c>
      <c r="C5239" s="401" t="s">
        <v>9754</v>
      </c>
      <c r="D5239" s="401" t="s">
        <v>11741</v>
      </c>
      <c r="E5239" s="402"/>
      <c r="F5239" s="401"/>
      <c r="G5239" s="401" t="n">
        <v>90460</v>
      </c>
      <c r="H5239" s="401" t="s">
        <v>11762</v>
      </c>
      <c r="I5239" s="401" t="s">
        <v>82</v>
      </c>
      <c r="J5239" s="401" t="s">
        <v>6404</v>
      </c>
      <c r="K5239" s="402" t="n">
        <v>10.6</v>
      </c>
      <c r="L5239" s="401" t="s">
        <v>6405</v>
      </c>
    </row>
    <row r="5240" customFormat="false" ht="13.5" hidden="false" customHeight="false" outlineLevel="0" collapsed="false">
      <c r="A5240" s="401" t="s">
        <v>9883</v>
      </c>
      <c r="B5240" s="401" t="s">
        <v>9884</v>
      </c>
      <c r="C5240" s="401" t="s">
        <v>9754</v>
      </c>
      <c r="D5240" s="401" t="s">
        <v>11741</v>
      </c>
      <c r="E5240" s="402"/>
      <c r="F5240" s="401"/>
      <c r="G5240" s="401" t="n">
        <v>90461</v>
      </c>
      <c r="H5240" s="401" t="s">
        <v>11763</v>
      </c>
      <c r="I5240" s="401" t="s">
        <v>82</v>
      </c>
      <c r="J5240" s="401" t="s">
        <v>6404</v>
      </c>
      <c r="K5240" s="402" t="n">
        <v>6.86</v>
      </c>
      <c r="L5240" s="401" t="s">
        <v>6405</v>
      </c>
    </row>
    <row r="5241" customFormat="false" ht="13.5" hidden="false" customHeight="false" outlineLevel="0" collapsed="false">
      <c r="A5241" s="401" t="s">
        <v>9883</v>
      </c>
      <c r="B5241" s="401" t="s">
        <v>9884</v>
      </c>
      <c r="C5241" s="401" t="s">
        <v>9754</v>
      </c>
      <c r="D5241" s="401" t="s">
        <v>11741</v>
      </c>
      <c r="E5241" s="402"/>
      <c r="F5241" s="401"/>
      <c r="G5241" s="401" t="n">
        <v>90462</v>
      </c>
      <c r="H5241" s="401" t="s">
        <v>11764</v>
      </c>
      <c r="I5241" s="401" t="s">
        <v>82</v>
      </c>
      <c r="J5241" s="401" t="s">
        <v>6404</v>
      </c>
      <c r="K5241" s="402" t="n">
        <v>1.46</v>
      </c>
      <c r="L5241" s="401" t="s">
        <v>6405</v>
      </c>
    </row>
    <row r="5242" customFormat="false" ht="13.5" hidden="false" customHeight="false" outlineLevel="0" collapsed="false">
      <c r="A5242" s="401" t="s">
        <v>9883</v>
      </c>
      <c r="B5242" s="401" t="s">
        <v>9884</v>
      </c>
      <c r="C5242" s="401" t="s">
        <v>9754</v>
      </c>
      <c r="D5242" s="401" t="s">
        <v>11741</v>
      </c>
      <c r="E5242" s="402"/>
      <c r="F5242" s="401"/>
      <c r="G5242" s="401" t="n">
        <v>90463</v>
      </c>
      <c r="H5242" s="401" t="s">
        <v>11765</v>
      </c>
      <c r="I5242" s="401" t="s">
        <v>82</v>
      </c>
      <c r="J5242" s="401" t="s">
        <v>6404</v>
      </c>
      <c r="K5242" s="402" t="n">
        <v>1.27</v>
      </c>
      <c r="L5242" s="401" t="s">
        <v>6405</v>
      </c>
    </row>
    <row r="5243" customFormat="false" ht="13.5" hidden="false" customHeight="false" outlineLevel="0" collapsed="false">
      <c r="A5243" s="401" t="s">
        <v>9883</v>
      </c>
      <c r="B5243" s="401" t="s">
        <v>9884</v>
      </c>
      <c r="C5243" s="401" t="s">
        <v>9754</v>
      </c>
      <c r="D5243" s="401" t="s">
        <v>11741</v>
      </c>
      <c r="E5243" s="402"/>
      <c r="F5243" s="401"/>
      <c r="G5243" s="401" t="n">
        <v>90466</v>
      </c>
      <c r="H5243" s="401" t="s">
        <v>11766</v>
      </c>
      <c r="I5243" s="401" t="s">
        <v>82</v>
      </c>
      <c r="J5243" s="401" t="s">
        <v>6476</v>
      </c>
      <c r="K5243" s="402" t="n">
        <v>13.21</v>
      </c>
      <c r="L5243" s="401" t="s">
        <v>6405</v>
      </c>
    </row>
    <row r="5244" customFormat="false" ht="13.5" hidden="false" customHeight="false" outlineLevel="0" collapsed="false">
      <c r="A5244" s="401" t="s">
        <v>9883</v>
      </c>
      <c r="B5244" s="401" t="s">
        <v>9884</v>
      </c>
      <c r="C5244" s="401" t="s">
        <v>9754</v>
      </c>
      <c r="D5244" s="401" t="s">
        <v>11741</v>
      </c>
      <c r="E5244" s="402"/>
      <c r="F5244" s="401"/>
      <c r="G5244" s="401" t="n">
        <v>90467</v>
      </c>
      <c r="H5244" s="401" t="s">
        <v>11767</v>
      </c>
      <c r="I5244" s="401" t="s">
        <v>82</v>
      </c>
      <c r="J5244" s="401" t="s">
        <v>6476</v>
      </c>
      <c r="K5244" s="402" t="n">
        <v>20.92</v>
      </c>
      <c r="L5244" s="401" t="s">
        <v>6405</v>
      </c>
    </row>
    <row r="5245" customFormat="false" ht="13.5" hidden="false" customHeight="false" outlineLevel="0" collapsed="false">
      <c r="A5245" s="401" t="s">
        <v>9883</v>
      </c>
      <c r="B5245" s="401" t="s">
        <v>9884</v>
      </c>
      <c r="C5245" s="401" t="s">
        <v>9754</v>
      </c>
      <c r="D5245" s="401" t="s">
        <v>11741</v>
      </c>
      <c r="E5245" s="402"/>
      <c r="F5245" s="401"/>
      <c r="G5245" s="401" t="n">
        <v>90468</v>
      </c>
      <c r="H5245" s="401" t="s">
        <v>11768</v>
      </c>
      <c r="I5245" s="401" t="s">
        <v>82</v>
      </c>
      <c r="J5245" s="401" t="s">
        <v>6476</v>
      </c>
      <c r="K5245" s="402" t="n">
        <v>5.99</v>
      </c>
      <c r="L5245" s="401" t="s">
        <v>6405</v>
      </c>
    </row>
    <row r="5246" customFormat="false" ht="13.5" hidden="false" customHeight="false" outlineLevel="0" collapsed="false">
      <c r="A5246" s="401" t="s">
        <v>9883</v>
      </c>
      <c r="B5246" s="401" t="s">
        <v>9884</v>
      </c>
      <c r="C5246" s="401" t="s">
        <v>9754</v>
      </c>
      <c r="D5246" s="401" t="s">
        <v>11741</v>
      </c>
      <c r="E5246" s="402"/>
      <c r="F5246" s="401"/>
      <c r="G5246" s="401" t="n">
        <v>90469</v>
      </c>
      <c r="H5246" s="401" t="s">
        <v>11769</v>
      </c>
      <c r="I5246" s="401" t="s">
        <v>82</v>
      </c>
      <c r="J5246" s="401" t="s">
        <v>6476</v>
      </c>
      <c r="K5246" s="402" t="n">
        <v>9.61</v>
      </c>
      <c r="L5246" s="401" t="s">
        <v>6405</v>
      </c>
    </row>
    <row r="5247" customFormat="false" ht="13.5" hidden="false" customHeight="false" outlineLevel="0" collapsed="false">
      <c r="A5247" s="401" t="s">
        <v>9883</v>
      </c>
      <c r="B5247" s="401" t="s">
        <v>9884</v>
      </c>
      <c r="C5247" s="401" t="s">
        <v>9754</v>
      </c>
      <c r="D5247" s="401" t="s">
        <v>11741</v>
      </c>
      <c r="E5247" s="402"/>
      <c r="F5247" s="401"/>
      <c r="G5247" s="401" t="n">
        <v>90470</v>
      </c>
      <c r="H5247" s="401" t="s">
        <v>11770</v>
      </c>
      <c r="I5247" s="401" t="s">
        <v>82</v>
      </c>
      <c r="J5247" s="401" t="s">
        <v>6476</v>
      </c>
      <c r="K5247" s="402" t="n">
        <v>13.34</v>
      </c>
      <c r="L5247" s="401" t="s">
        <v>6405</v>
      </c>
    </row>
    <row r="5248" customFormat="false" ht="13.5" hidden="false" customHeight="false" outlineLevel="0" collapsed="false">
      <c r="A5248" s="401" t="s">
        <v>9883</v>
      </c>
      <c r="B5248" s="401" t="s">
        <v>9884</v>
      </c>
      <c r="C5248" s="401" t="s">
        <v>9754</v>
      </c>
      <c r="D5248" s="401" t="s">
        <v>11741</v>
      </c>
      <c r="E5248" s="402"/>
      <c r="F5248" s="401"/>
      <c r="G5248" s="401" t="n">
        <v>91166</v>
      </c>
      <c r="H5248" s="401" t="s">
        <v>11771</v>
      </c>
      <c r="I5248" s="401" t="s">
        <v>82</v>
      </c>
      <c r="J5248" s="401" t="s">
        <v>6476</v>
      </c>
      <c r="K5248" s="402" t="n">
        <v>3.31</v>
      </c>
      <c r="L5248" s="401" t="s">
        <v>6405</v>
      </c>
    </row>
    <row r="5249" customFormat="false" ht="13.5" hidden="false" customHeight="false" outlineLevel="0" collapsed="false">
      <c r="A5249" s="401" t="s">
        <v>9883</v>
      </c>
      <c r="B5249" s="401" t="s">
        <v>9884</v>
      </c>
      <c r="C5249" s="401" t="s">
        <v>9754</v>
      </c>
      <c r="D5249" s="401" t="s">
        <v>11741</v>
      </c>
      <c r="E5249" s="402"/>
      <c r="F5249" s="401"/>
      <c r="G5249" s="401" t="n">
        <v>91167</v>
      </c>
      <c r="H5249" s="401" t="s">
        <v>11772</v>
      </c>
      <c r="I5249" s="401" t="s">
        <v>82</v>
      </c>
      <c r="J5249" s="401" t="s">
        <v>6476</v>
      </c>
      <c r="K5249" s="402" t="n">
        <v>12.01</v>
      </c>
      <c r="L5249" s="401" t="s">
        <v>6405</v>
      </c>
    </row>
    <row r="5250" customFormat="false" ht="13.5" hidden="false" customHeight="false" outlineLevel="0" collapsed="false">
      <c r="A5250" s="401" t="s">
        <v>9883</v>
      </c>
      <c r="B5250" s="401" t="s">
        <v>9884</v>
      </c>
      <c r="C5250" s="401" t="s">
        <v>9754</v>
      </c>
      <c r="D5250" s="401" t="s">
        <v>11741</v>
      </c>
      <c r="E5250" s="402"/>
      <c r="F5250" s="401"/>
      <c r="G5250" s="401" t="n">
        <v>91168</v>
      </c>
      <c r="H5250" s="401" t="s">
        <v>11773</v>
      </c>
      <c r="I5250" s="401" t="s">
        <v>82</v>
      </c>
      <c r="J5250" s="401" t="s">
        <v>6476</v>
      </c>
      <c r="K5250" s="402" t="n">
        <v>9.11</v>
      </c>
      <c r="L5250" s="401" t="s">
        <v>6405</v>
      </c>
    </row>
    <row r="5251" customFormat="false" ht="13.5" hidden="false" customHeight="false" outlineLevel="0" collapsed="false">
      <c r="A5251" s="401" t="s">
        <v>9883</v>
      </c>
      <c r="B5251" s="401" t="s">
        <v>9884</v>
      </c>
      <c r="C5251" s="401" t="s">
        <v>9754</v>
      </c>
      <c r="D5251" s="401" t="s">
        <v>11741</v>
      </c>
      <c r="E5251" s="402"/>
      <c r="F5251" s="401"/>
      <c r="G5251" s="401" t="n">
        <v>91169</v>
      </c>
      <c r="H5251" s="401" t="s">
        <v>11774</v>
      </c>
      <c r="I5251" s="401" t="s">
        <v>82</v>
      </c>
      <c r="J5251" s="401" t="s">
        <v>6476</v>
      </c>
      <c r="K5251" s="402" t="n">
        <v>10.79</v>
      </c>
      <c r="L5251" s="401" t="s">
        <v>6405</v>
      </c>
    </row>
    <row r="5252" customFormat="false" ht="13.5" hidden="false" customHeight="false" outlineLevel="0" collapsed="false">
      <c r="A5252" s="401" t="s">
        <v>9883</v>
      </c>
      <c r="B5252" s="401" t="s">
        <v>9884</v>
      </c>
      <c r="C5252" s="401" t="s">
        <v>9754</v>
      </c>
      <c r="D5252" s="401" t="s">
        <v>11741</v>
      </c>
      <c r="E5252" s="402"/>
      <c r="F5252" s="401"/>
      <c r="G5252" s="401" t="n">
        <v>91170</v>
      </c>
      <c r="H5252" s="401" t="s">
        <v>11775</v>
      </c>
      <c r="I5252" s="401" t="s">
        <v>82</v>
      </c>
      <c r="J5252" s="401" t="s">
        <v>6476</v>
      </c>
      <c r="K5252" s="402" t="n">
        <v>3.09</v>
      </c>
      <c r="L5252" s="401" t="s">
        <v>6405</v>
      </c>
    </row>
    <row r="5253" customFormat="false" ht="13.5" hidden="false" customHeight="false" outlineLevel="0" collapsed="false">
      <c r="A5253" s="401" t="s">
        <v>9883</v>
      </c>
      <c r="B5253" s="401" t="s">
        <v>9884</v>
      </c>
      <c r="C5253" s="401" t="s">
        <v>9754</v>
      </c>
      <c r="D5253" s="401" t="s">
        <v>11741</v>
      </c>
      <c r="E5253" s="402"/>
      <c r="F5253" s="401"/>
      <c r="G5253" s="401" t="n">
        <v>91171</v>
      </c>
      <c r="H5253" s="401" t="s">
        <v>11776</v>
      </c>
      <c r="I5253" s="401" t="s">
        <v>82</v>
      </c>
      <c r="J5253" s="401" t="s">
        <v>6476</v>
      </c>
      <c r="K5253" s="402" t="n">
        <v>3.88</v>
      </c>
      <c r="L5253" s="401" t="s">
        <v>6405</v>
      </c>
    </row>
    <row r="5254" customFormat="false" ht="13.5" hidden="false" customHeight="false" outlineLevel="0" collapsed="false">
      <c r="A5254" s="401" t="s">
        <v>9883</v>
      </c>
      <c r="B5254" s="401" t="s">
        <v>9884</v>
      </c>
      <c r="C5254" s="401" t="s">
        <v>9754</v>
      </c>
      <c r="D5254" s="401" t="s">
        <v>11741</v>
      </c>
      <c r="E5254" s="402"/>
      <c r="F5254" s="401"/>
      <c r="G5254" s="401" t="n">
        <v>91172</v>
      </c>
      <c r="H5254" s="401" t="s">
        <v>11777</v>
      </c>
      <c r="I5254" s="401" t="s">
        <v>82</v>
      </c>
      <c r="J5254" s="401" t="s">
        <v>6476</v>
      </c>
      <c r="K5254" s="402" t="n">
        <v>5.7</v>
      </c>
      <c r="L5254" s="401" t="s">
        <v>6405</v>
      </c>
    </row>
    <row r="5255" customFormat="false" ht="13.5" hidden="false" customHeight="false" outlineLevel="0" collapsed="false">
      <c r="A5255" s="401" t="s">
        <v>9883</v>
      </c>
      <c r="B5255" s="401" t="s">
        <v>9884</v>
      </c>
      <c r="C5255" s="401" t="s">
        <v>9754</v>
      </c>
      <c r="D5255" s="401" t="s">
        <v>11741</v>
      </c>
      <c r="E5255" s="402"/>
      <c r="F5255" s="401"/>
      <c r="G5255" s="401" t="n">
        <v>91173</v>
      </c>
      <c r="H5255" s="401" t="s">
        <v>11778</v>
      </c>
      <c r="I5255" s="401" t="s">
        <v>82</v>
      </c>
      <c r="J5255" s="401" t="s">
        <v>6476</v>
      </c>
      <c r="K5255" s="402" t="n">
        <v>1.57</v>
      </c>
      <c r="L5255" s="401" t="s">
        <v>6405</v>
      </c>
    </row>
    <row r="5256" customFormat="false" ht="13.5" hidden="false" customHeight="false" outlineLevel="0" collapsed="false">
      <c r="A5256" s="401" t="s">
        <v>9883</v>
      </c>
      <c r="B5256" s="401" t="s">
        <v>9884</v>
      </c>
      <c r="C5256" s="401" t="s">
        <v>9754</v>
      </c>
      <c r="D5256" s="401" t="s">
        <v>11741</v>
      </c>
      <c r="E5256" s="402"/>
      <c r="F5256" s="401"/>
      <c r="G5256" s="401" t="n">
        <v>91174</v>
      </c>
      <c r="H5256" s="401" t="s">
        <v>11779</v>
      </c>
      <c r="I5256" s="401" t="s">
        <v>82</v>
      </c>
      <c r="J5256" s="401" t="s">
        <v>6476</v>
      </c>
      <c r="K5256" s="402" t="n">
        <v>3.08</v>
      </c>
      <c r="L5256" s="401" t="s">
        <v>6405</v>
      </c>
    </row>
    <row r="5257" customFormat="false" ht="13.5" hidden="false" customHeight="false" outlineLevel="0" collapsed="false">
      <c r="A5257" s="401" t="s">
        <v>9883</v>
      </c>
      <c r="B5257" s="401" t="s">
        <v>9884</v>
      </c>
      <c r="C5257" s="401" t="s">
        <v>9754</v>
      </c>
      <c r="D5257" s="401" t="s">
        <v>11741</v>
      </c>
      <c r="E5257" s="402"/>
      <c r="F5257" s="401"/>
      <c r="G5257" s="401" t="n">
        <v>91175</v>
      </c>
      <c r="H5257" s="401" t="s">
        <v>11780</v>
      </c>
      <c r="I5257" s="401" t="s">
        <v>82</v>
      </c>
      <c r="J5257" s="401" t="s">
        <v>6476</v>
      </c>
      <c r="K5257" s="402" t="n">
        <v>5.01</v>
      </c>
      <c r="L5257" s="401" t="s">
        <v>6405</v>
      </c>
    </row>
    <row r="5258" customFormat="false" ht="13.5" hidden="false" customHeight="false" outlineLevel="0" collapsed="false">
      <c r="A5258" s="401" t="s">
        <v>9883</v>
      </c>
      <c r="B5258" s="401" t="s">
        <v>9884</v>
      </c>
      <c r="C5258" s="401" t="s">
        <v>9754</v>
      </c>
      <c r="D5258" s="401" t="s">
        <v>11741</v>
      </c>
      <c r="E5258" s="402"/>
      <c r="F5258" s="401"/>
      <c r="G5258" s="401" t="n">
        <v>91176</v>
      </c>
      <c r="H5258" s="401" t="s">
        <v>11781</v>
      </c>
      <c r="I5258" s="401" t="s">
        <v>82</v>
      </c>
      <c r="J5258" s="401" t="s">
        <v>6404</v>
      </c>
      <c r="K5258" s="402" t="n">
        <v>27.21</v>
      </c>
      <c r="L5258" s="401" t="s">
        <v>6405</v>
      </c>
    </row>
    <row r="5259" customFormat="false" ht="13.5" hidden="false" customHeight="false" outlineLevel="0" collapsed="false">
      <c r="A5259" s="401" t="s">
        <v>9883</v>
      </c>
      <c r="B5259" s="401" t="s">
        <v>9884</v>
      </c>
      <c r="C5259" s="401" t="s">
        <v>9754</v>
      </c>
      <c r="D5259" s="401" t="s">
        <v>11741</v>
      </c>
      <c r="E5259" s="402"/>
      <c r="F5259" s="401"/>
      <c r="G5259" s="401" t="n">
        <v>91177</v>
      </c>
      <c r="H5259" s="401" t="s">
        <v>11782</v>
      </c>
      <c r="I5259" s="401" t="s">
        <v>82</v>
      </c>
      <c r="J5259" s="401" t="s">
        <v>6404</v>
      </c>
      <c r="K5259" s="402" t="n">
        <v>13.19</v>
      </c>
      <c r="L5259" s="401" t="s">
        <v>6405</v>
      </c>
    </row>
    <row r="5260" customFormat="false" ht="13.5" hidden="false" customHeight="false" outlineLevel="0" collapsed="false">
      <c r="A5260" s="401" t="s">
        <v>9883</v>
      </c>
      <c r="B5260" s="401" t="s">
        <v>9884</v>
      </c>
      <c r="C5260" s="401" t="s">
        <v>9754</v>
      </c>
      <c r="D5260" s="401" t="s">
        <v>11741</v>
      </c>
      <c r="E5260" s="402"/>
      <c r="F5260" s="401"/>
      <c r="G5260" s="401" t="n">
        <v>91178</v>
      </c>
      <c r="H5260" s="401" t="s">
        <v>11783</v>
      </c>
      <c r="I5260" s="401" t="s">
        <v>82</v>
      </c>
      <c r="J5260" s="401" t="s">
        <v>6404</v>
      </c>
      <c r="K5260" s="402" t="n">
        <v>15.08</v>
      </c>
      <c r="L5260" s="401" t="s">
        <v>6405</v>
      </c>
    </row>
    <row r="5261" customFormat="false" ht="13.5" hidden="false" customHeight="false" outlineLevel="0" collapsed="false">
      <c r="A5261" s="401" t="s">
        <v>9883</v>
      </c>
      <c r="B5261" s="401" t="s">
        <v>9884</v>
      </c>
      <c r="C5261" s="401" t="s">
        <v>9754</v>
      </c>
      <c r="D5261" s="401" t="s">
        <v>11741</v>
      </c>
      <c r="E5261" s="402"/>
      <c r="F5261" s="401"/>
      <c r="G5261" s="401" t="n">
        <v>91179</v>
      </c>
      <c r="H5261" s="401" t="s">
        <v>11784</v>
      </c>
      <c r="I5261" s="401" t="s">
        <v>82</v>
      </c>
      <c r="J5261" s="401" t="s">
        <v>6404</v>
      </c>
      <c r="K5261" s="402" t="n">
        <v>6.99</v>
      </c>
      <c r="L5261" s="401" t="s">
        <v>6405</v>
      </c>
    </row>
    <row r="5262" customFormat="false" ht="13.5" hidden="false" customHeight="false" outlineLevel="0" collapsed="false">
      <c r="A5262" s="401" t="s">
        <v>9883</v>
      </c>
      <c r="B5262" s="401" t="s">
        <v>9884</v>
      </c>
      <c r="C5262" s="401" t="s">
        <v>9754</v>
      </c>
      <c r="D5262" s="401" t="s">
        <v>11741</v>
      </c>
      <c r="E5262" s="402"/>
      <c r="F5262" s="401"/>
      <c r="G5262" s="401" t="n">
        <v>91180</v>
      </c>
      <c r="H5262" s="401" t="s">
        <v>11785</v>
      </c>
      <c r="I5262" s="401" t="s">
        <v>82</v>
      </c>
      <c r="J5262" s="401" t="s">
        <v>6404</v>
      </c>
      <c r="K5262" s="402" t="n">
        <v>6.37</v>
      </c>
      <c r="L5262" s="401" t="s">
        <v>6405</v>
      </c>
    </row>
    <row r="5263" customFormat="false" ht="13.5" hidden="false" customHeight="false" outlineLevel="0" collapsed="false">
      <c r="A5263" s="401" t="s">
        <v>9883</v>
      </c>
      <c r="B5263" s="401" t="s">
        <v>9884</v>
      </c>
      <c r="C5263" s="401" t="s">
        <v>9754</v>
      </c>
      <c r="D5263" s="401" t="s">
        <v>11741</v>
      </c>
      <c r="E5263" s="402"/>
      <c r="F5263" s="401"/>
      <c r="G5263" s="401" t="n">
        <v>91181</v>
      </c>
      <c r="H5263" s="401" t="s">
        <v>11786</v>
      </c>
      <c r="I5263" s="401" t="s">
        <v>82</v>
      </c>
      <c r="J5263" s="401" t="s">
        <v>6404</v>
      </c>
      <c r="K5263" s="402" t="n">
        <v>7.17</v>
      </c>
      <c r="L5263" s="401" t="s">
        <v>6405</v>
      </c>
    </row>
    <row r="5264" customFormat="false" ht="13.5" hidden="false" customHeight="false" outlineLevel="0" collapsed="false">
      <c r="A5264" s="401" t="s">
        <v>9883</v>
      </c>
      <c r="B5264" s="401" t="s">
        <v>9884</v>
      </c>
      <c r="C5264" s="401" t="s">
        <v>9754</v>
      </c>
      <c r="D5264" s="401" t="s">
        <v>11741</v>
      </c>
      <c r="E5264" s="402"/>
      <c r="F5264" s="401"/>
      <c r="G5264" s="401" t="n">
        <v>91182</v>
      </c>
      <c r="H5264" s="401" t="s">
        <v>11787</v>
      </c>
      <c r="I5264" s="401" t="s">
        <v>82</v>
      </c>
      <c r="J5264" s="401" t="s">
        <v>6404</v>
      </c>
      <c r="K5264" s="402" t="n">
        <v>27.31</v>
      </c>
      <c r="L5264" s="401" t="s">
        <v>6405</v>
      </c>
    </row>
    <row r="5265" customFormat="false" ht="13.5" hidden="false" customHeight="false" outlineLevel="0" collapsed="false">
      <c r="A5265" s="401" t="s">
        <v>9883</v>
      </c>
      <c r="B5265" s="401" t="s">
        <v>9884</v>
      </c>
      <c r="C5265" s="401" t="s">
        <v>9754</v>
      </c>
      <c r="D5265" s="401" t="s">
        <v>11741</v>
      </c>
      <c r="E5265" s="402"/>
      <c r="F5265" s="401"/>
      <c r="G5265" s="401" t="n">
        <v>91183</v>
      </c>
      <c r="H5265" s="401" t="s">
        <v>11788</v>
      </c>
      <c r="I5265" s="401" t="s">
        <v>82</v>
      </c>
      <c r="J5265" s="401" t="s">
        <v>6404</v>
      </c>
      <c r="K5265" s="402" t="n">
        <v>13.43</v>
      </c>
      <c r="L5265" s="401" t="s">
        <v>6405</v>
      </c>
    </row>
    <row r="5266" customFormat="false" ht="13.5" hidden="false" customHeight="false" outlineLevel="0" collapsed="false">
      <c r="A5266" s="401" t="s">
        <v>9883</v>
      </c>
      <c r="B5266" s="401" t="s">
        <v>9884</v>
      </c>
      <c r="C5266" s="401" t="s">
        <v>9754</v>
      </c>
      <c r="D5266" s="401" t="s">
        <v>11741</v>
      </c>
      <c r="E5266" s="402"/>
      <c r="F5266" s="401"/>
      <c r="G5266" s="401" t="n">
        <v>91184</v>
      </c>
      <c r="H5266" s="401" t="s">
        <v>11789</v>
      </c>
      <c r="I5266" s="401" t="s">
        <v>82</v>
      </c>
      <c r="J5266" s="401" t="s">
        <v>6404</v>
      </c>
      <c r="K5266" s="402" t="n">
        <v>12.51</v>
      </c>
      <c r="L5266" s="401" t="s">
        <v>6405</v>
      </c>
    </row>
    <row r="5267" customFormat="false" ht="13.5" hidden="false" customHeight="false" outlineLevel="0" collapsed="false">
      <c r="A5267" s="401" t="s">
        <v>9883</v>
      </c>
      <c r="B5267" s="401" t="s">
        <v>9884</v>
      </c>
      <c r="C5267" s="401" t="s">
        <v>9754</v>
      </c>
      <c r="D5267" s="401" t="s">
        <v>11741</v>
      </c>
      <c r="E5267" s="402"/>
      <c r="F5267" s="401"/>
      <c r="G5267" s="401" t="n">
        <v>91185</v>
      </c>
      <c r="H5267" s="401" t="s">
        <v>11790</v>
      </c>
      <c r="I5267" s="401" t="s">
        <v>82</v>
      </c>
      <c r="J5267" s="401" t="s">
        <v>6404</v>
      </c>
      <c r="K5267" s="402" t="n">
        <v>7</v>
      </c>
      <c r="L5267" s="401" t="s">
        <v>6405</v>
      </c>
    </row>
    <row r="5268" customFormat="false" ht="13.5" hidden="false" customHeight="false" outlineLevel="0" collapsed="false">
      <c r="A5268" s="401" t="s">
        <v>9883</v>
      </c>
      <c r="B5268" s="401" t="s">
        <v>9884</v>
      </c>
      <c r="C5268" s="401" t="s">
        <v>9754</v>
      </c>
      <c r="D5268" s="401" t="s">
        <v>11741</v>
      </c>
      <c r="E5268" s="402"/>
      <c r="F5268" s="401"/>
      <c r="G5268" s="401" t="n">
        <v>91186</v>
      </c>
      <c r="H5268" s="401" t="s">
        <v>11791</v>
      </c>
      <c r="I5268" s="401" t="s">
        <v>82</v>
      </c>
      <c r="J5268" s="401" t="s">
        <v>6404</v>
      </c>
      <c r="K5268" s="402" t="n">
        <v>5.73</v>
      </c>
      <c r="L5268" s="401" t="s">
        <v>6405</v>
      </c>
    </row>
    <row r="5269" customFormat="false" ht="13.5" hidden="false" customHeight="false" outlineLevel="0" collapsed="false">
      <c r="A5269" s="401" t="s">
        <v>9883</v>
      </c>
      <c r="B5269" s="401" t="s">
        <v>9884</v>
      </c>
      <c r="C5269" s="401" t="s">
        <v>9754</v>
      </c>
      <c r="D5269" s="401" t="s">
        <v>11741</v>
      </c>
      <c r="E5269" s="402"/>
      <c r="F5269" s="401"/>
      <c r="G5269" s="401" t="n">
        <v>91187</v>
      </c>
      <c r="H5269" s="401" t="s">
        <v>11792</v>
      </c>
      <c r="I5269" s="401" t="s">
        <v>82</v>
      </c>
      <c r="J5269" s="401" t="s">
        <v>6404</v>
      </c>
      <c r="K5269" s="402" t="n">
        <v>6.61</v>
      </c>
      <c r="L5269" s="401" t="s">
        <v>6405</v>
      </c>
    </row>
    <row r="5270" customFormat="false" ht="13.5" hidden="false" customHeight="false" outlineLevel="0" collapsed="false">
      <c r="A5270" s="401" t="s">
        <v>9883</v>
      </c>
      <c r="B5270" s="401" t="s">
        <v>9884</v>
      </c>
      <c r="C5270" s="401" t="s">
        <v>9754</v>
      </c>
      <c r="D5270" s="401" t="s">
        <v>11741</v>
      </c>
      <c r="E5270" s="402"/>
      <c r="F5270" s="401"/>
      <c r="G5270" s="401" t="n">
        <v>91188</v>
      </c>
      <c r="H5270" s="401" t="s">
        <v>11793</v>
      </c>
      <c r="I5270" s="401" t="s">
        <v>45</v>
      </c>
      <c r="J5270" s="401" t="s">
        <v>6476</v>
      </c>
      <c r="K5270" s="402" t="n">
        <v>7.51</v>
      </c>
      <c r="L5270" s="401" t="s">
        <v>6405</v>
      </c>
    </row>
    <row r="5271" customFormat="false" ht="13.5" hidden="false" customHeight="false" outlineLevel="0" collapsed="false">
      <c r="A5271" s="401" t="s">
        <v>9883</v>
      </c>
      <c r="B5271" s="401" t="s">
        <v>9884</v>
      </c>
      <c r="C5271" s="401" t="s">
        <v>9754</v>
      </c>
      <c r="D5271" s="401" t="s">
        <v>11741</v>
      </c>
      <c r="E5271" s="402"/>
      <c r="F5271" s="401"/>
      <c r="G5271" s="401" t="n">
        <v>91189</v>
      </c>
      <c r="H5271" s="401" t="s">
        <v>11794</v>
      </c>
      <c r="I5271" s="401" t="s">
        <v>45</v>
      </c>
      <c r="J5271" s="401" t="s">
        <v>6476</v>
      </c>
      <c r="K5271" s="402" t="n">
        <v>56.11</v>
      </c>
      <c r="L5271" s="401" t="s">
        <v>6405</v>
      </c>
    </row>
    <row r="5272" customFormat="false" ht="13.5" hidden="false" customHeight="false" outlineLevel="0" collapsed="false">
      <c r="A5272" s="401" t="s">
        <v>9883</v>
      </c>
      <c r="B5272" s="401" t="s">
        <v>9884</v>
      </c>
      <c r="C5272" s="401" t="s">
        <v>9754</v>
      </c>
      <c r="D5272" s="401" t="s">
        <v>11741</v>
      </c>
      <c r="E5272" s="402"/>
      <c r="F5272" s="401"/>
      <c r="G5272" s="401" t="n">
        <v>91190</v>
      </c>
      <c r="H5272" s="401" t="s">
        <v>11795</v>
      </c>
      <c r="I5272" s="401" t="s">
        <v>45</v>
      </c>
      <c r="J5272" s="401" t="s">
        <v>6476</v>
      </c>
      <c r="K5272" s="402" t="n">
        <v>5.1</v>
      </c>
      <c r="L5272" s="401" t="s">
        <v>6405</v>
      </c>
    </row>
    <row r="5273" customFormat="false" ht="13.5" hidden="false" customHeight="false" outlineLevel="0" collapsed="false">
      <c r="A5273" s="401" t="s">
        <v>9883</v>
      </c>
      <c r="B5273" s="401" t="s">
        <v>9884</v>
      </c>
      <c r="C5273" s="401" t="s">
        <v>9754</v>
      </c>
      <c r="D5273" s="401" t="s">
        <v>11741</v>
      </c>
      <c r="E5273" s="402"/>
      <c r="F5273" s="401"/>
      <c r="G5273" s="401" t="n">
        <v>91191</v>
      </c>
      <c r="H5273" s="401" t="s">
        <v>11796</v>
      </c>
      <c r="I5273" s="401" t="s">
        <v>45</v>
      </c>
      <c r="J5273" s="401" t="s">
        <v>6476</v>
      </c>
      <c r="K5273" s="402" t="n">
        <v>5.4</v>
      </c>
      <c r="L5273" s="401" t="s">
        <v>6405</v>
      </c>
    </row>
    <row r="5274" customFormat="false" ht="13.5" hidden="false" customHeight="false" outlineLevel="0" collapsed="false">
      <c r="A5274" s="401" t="s">
        <v>9883</v>
      </c>
      <c r="B5274" s="401" t="s">
        <v>9884</v>
      </c>
      <c r="C5274" s="401" t="s">
        <v>9754</v>
      </c>
      <c r="D5274" s="401" t="s">
        <v>11741</v>
      </c>
      <c r="E5274" s="402"/>
      <c r="F5274" s="401"/>
      <c r="G5274" s="401" t="n">
        <v>91192</v>
      </c>
      <c r="H5274" s="401" t="s">
        <v>11797</v>
      </c>
      <c r="I5274" s="401" t="s">
        <v>45</v>
      </c>
      <c r="J5274" s="401" t="s">
        <v>6476</v>
      </c>
      <c r="K5274" s="402" t="n">
        <v>5.97</v>
      </c>
      <c r="L5274" s="401" t="s">
        <v>6405</v>
      </c>
    </row>
    <row r="5275" customFormat="false" ht="13.5" hidden="false" customHeight="false" outlineLevel="0" collapsed="false">
      <c r="A5275" s="401" t="s">
        <v>9883</v>
      </c>
      <c r="B5275" s="401" t="s">
        <v>9884</v>
      </c>
      <c r="C5275" s="401" t="s">
        <v>9754</v>
      </c>
      <c r="D5275" s="401" t="s">
        <v>11741</v>
      </c>
      <c r="E5275" s="402"/>
      <c r="F5275" s="401"/>
      <c r="G5275" s="401" t="n">
        <v>91222</v>
      </c>
      <c r="H5275" s="401" t="s">
        <v>11798</v>
      </c>
      <c r="I5275" s="401" t="s">
        <v>82</v>
      </c>
      <c r="J5275" s="401" t="s">
        <v>6476</v>
      </c>
      <c r="K5275" s="402" t="n">
        <v>13.87</v>
      </c>
      <c r="L5275" s="401" t="s">
        <v>6405</v>
      </c>
    </row>
    <row r="5276" customFormat="false" ht="13.5" hidden="false" customHeight="false" outlineLevel="0" collapsed="false">
      <c r="A5276" s="401" t="s">
        <v>9883</v>
      </c>
      <c r="B5276" s="401" t="s">
        <v>9884</v>
      </c>
      <c r="C5276" s="401" t="s">
        <v>9754</v>
      </c>
      <c r="D5276" s="401" t="s">
        <v>11741</v>
      </c>
      <c r="E5276" s="402"/>
      <c r="F5276" s="401"/>
      <c r="G5276" s="401" t="n">
        <v>94480</v>
      </c>
      <c r="H5276" s="401" t="s">
        <v>11799</v>
      </c>
      <c r="I5276" s="401" t="s">
        <v>45</v>
      </c>
      <c r="J5276" s="401" t="s">
        <v>6404</v>
      </c>
      <c r="K5276" s="402" t="n">
        <v>2742.24</v>
      </c>
      <c r="L5276" s="401" t="s">
        <v>6405</v>
      </c>
    </row>
    <row r="5277" customFormat="false" ht="13.5" hidden="false" customHeight="false" outlineLevel="0" collapsed="false">
      <c r="A5277" s="401" t="s">
        <v>9883</v>
      </c>
      <c r="B5277" s="401" t="s">
        <v>9884</v>
      </c>
      <c r="C5277" s="401" t="s">
        <v>9754</v>
      </c>
      <c r="D5277" s="401" t="s">
        <v>11741</v>
      </c>
      <c r="E5277" s="402"/>
      <c r="F5277" s="401"/>
      <c r="G5277" s="401" t="n">
        <v>94481</v>
      </c>
      <c r="H5277" s="401" t="s">
        <v>11800</v>
      </c>
      <c r="I5277" s="401" t="s">
        <v>45</v>
      </c>
      <c r="J5277" s="401" t="s">
        <v>6404</v>
      </c>
      <c r="K5277" s="402" t="n">
        <v>1917.96</v>
      </c>
      <c r="L5277" s="401" t="s">
        <v>6405</v>
      </c>
    </row>
    <row r="5278" customFormat="false" ht="13.5" hidden="false" customHeight="false" outlineLevel="0" collapsed="false">
      <c r="A5278" s="401" t="s">
        <v>9883</v>
      </c>
      <c r="B5278" s="401" t="s">
        <v>9884</v>
      </c>
      <c r="C5278" s="401" t="s">
        <v>9754</v>
      </c>
      <c r="D5278" s="401" t="s">
        <v>11741</v>
      </c>
      <c r="E5278" s="402"/>
      <c r="F5278" s="401"/>
      <c r="G5278" s="401" t="n">
        <v>94482</v>
      </c>
      <c r="H5278" s="401" t="s">
        <v>11801</v>
      </c>
      <c r="I5278" s="401" t="s">
        <v>45</v>
      </c>
      <c r="J5278" s="401" t="s">
        <v>6404</v>
      </c>
      <c r="K5278" s="402" t="n">
        <v>1508.07</v>
      </c>
      <c r="L5278" s="401" t="s">
        <v>6405</v>
      </c>
    </row>
    <row r="5279" customFormat="false" ht="13.5" hidden="false" customHeight="false" outlineLevel="0" collapsed="false">
      <c r="A5279" s="401" t="s">
        <v>9883</v>
      </c>
      <c r="B5279" s="401" t="s">
        <v>9884</v>
      </c>
      <c r="C5279" s="401" t="s">
        <v>9754</v>
      </c>
      <c r="D5279" s="401" t="s">
        <v>11741</v>
      </c>
      <c r="E5279" s="402"/>
      <c r="F5279" s="401"/>
      <c r="G5279" s="401" t="n">
        <v>94483</v>
      </c>
      <c r="H5279" s="401" t="s">
        <v>11802</v>
      </c>
      <c r="I5279" s="401" t="s">
        <v>45</v>
      </c>
      <c r="J5279" s="401" t="s">
        <v>6404</v>
      </c>
      <c r="K5279" s="402" t="n">
        <v>1264.91</v>
      </c>
      <c r="L5279" s="401" t="s">
        <v>6405</v>
      </c>
    </row>
    <row r="5280" customFormat="false" ht="13.5" hidden="false" customHeight="false" outlineLevel="0" collapsed="false">
      <c r="A5280" s="401" t="s">
        <v>9883</v>
      </c>
      <c r="B5280" s="401" t="s">
        <v>9884</v>
      </c>
      <c r="C5280" s="401" t="s">
        <v>9754</v>
      </c>
      <c r="D5280" s="401" t="s">
        <v>11741</v>
      </c>
      <c r="E5280" s="402"/>
      <c r="F5280" s="401"/>
      <c r="G5280" s="401" t="n">
        <v>95541</v>
      </c>
      <c r="H5280" s="401" t="s">
        <v>11803</v>
      </c>
      <c r="I5280" s="401" t="s">
        <v>45</v>
      </c>
      <c r="J5280" s="401" t="s">
        <v>6476</v>
      </c>
      <c r="K5280" s="402" t="n">
        <v>4.59</v>
      </c>
      <c r="L5280" s="401" t="s">
        <v>6405</v>
      </c>
    </row>
    <row r="5281" customFormat="false" ht="13.5" hidden="false" customHeight="false" outlineLevel="0" collapsed="false">
      <c r="A5281" s="401" t="s">
        <v>9883</v>
      </c>
      <c r="B5281" s="401" t="s">
        <v>9884</v>
      </c>
      <c r="C5281" s="401" t="s">
        <v>9754</v>
      </c>
      <c r="D5281" s="401" t="s">
        <v>11741</v>
      </c>
      <c r="E5281" s="402"/>
      <c r="F5281" s="401"/>
      <c r="G5281" s="401" t="n">
        <v>96559</v>
      </c>
      <c r="H5281" s="401" t="s">
        <v>11804</v>
      </c>
      <c r="I5281" s="401" t="s">
        <v>99</v>
      </c>
      <c r="J5281" s="401" t="s">
        <v>6404</v>
      </c>
      <c r="K5281" s="402" t="n">
        <v>29.48</v>
      </c>
      <c r="L5281" s="401" t="s">
        <v>6405</v>
      </c>
    </row>
    <row r="5282" customFormat="false" ht="13.5" hidden="false" customHeight="false" outlineLevel="0" collapsed="false">
      <c r="A5282" s="401" t="s">
        <v>9883</v>
      </c>
      <c r="B5282" s="401" t="s">
        <v>9884</v>
      </c>
      <c r="C5282" s="401" t="s">
        <v>9754</v>
      </c>
      <c r="D5282" s="401" t="s">
        <v>11741</v>
      </c>
      <c r="E5282" s="402"/>
      <c r="F5282" s="401"/>
      <c r="G5282" s="401" t="n">
        <v>96560</v>
      </c>
      <c r="H5282" s="401" t="s">
        <v>11805</v>
      </c>
      <c r="I5282" s="401" t="s">
        <v>99</v>
      </c>
      <c r="J5282" s="401" t="s">
        <v>6404</v>
      </c>
      <c r="K5282" s="402" t="n">
        <v>19.73</v>
      </c>
      <c r="L5282" s="401" t="s">
        <v>6405</v>
      </c>
    </row>
    <row r="5283" customFormat="false" ht="13.5" hidden="false" customHeight="false" outlineLevel="0" collapsed="false">
      <c r="A5283" s="401" t="s">
        <v>9883</v>
      </c>
      <c r="B5283" s="401" t="s">
        <v>9884</v>
      </c>
      <c r="C5283" s="401" t="s">
        <v>9754</v>
      </c>
      <c r="D5283" s="401" t="s">
        <v>11741</v>
      </c>
      <c r="E5283" s="402"/>
      <c r="F5283" s="401"/>
      <c r="G5283" s="401" t="n">
        <v>96561</v>
      </c>
      <c r="H5283" s="401" t="s">
        <v>11806</v>
      </c>
      <c r="I5283" s="401" t="s">
        <v>99</v>
      </c>
      <c r="J5283" s="401" t="s">
        <v>6404</v>
      </c>
      <c r="K5283" s="402" t="n">
        <v>14.35</v>
      </c>
      <c r="L5283" s="401" t="s">
        <v>6405</v>
      </c>
    </row>
    <row r="5284" customFormat="false" ht="13.5" hidden="false" customHeight="false" outlineLevel="0" collapsed="false">
      <c r="A5284" s="401" t="s">
        <v>9883</v>
      </c>
      <c r="B5284" s="401" t="s">
        <v>9884</v>
      </c>
      <c r="C5284" s="401" t="s">
        <v>9754</v>
      </c>
      <c r="D5284" s="401" t="s">
        <v>11741</v>
      </c>
      <c r="E5284" s="402"/>
      <c r="F5284" s="401"/>
      <c r="G5284" s="401" t="n">
        <v>96562</v>
      </c>
      <c r="H5284" s="401" t="s">
        <v>11807</v>
      </c>
      <c r="I5284" s="401" t="s">
        <v>82</v>
      </c>
      <c r="J5284" s="401" t="s">
        <v>6404</v>
      </c>
      <c r="K5284" s="402" t="n">
        <v>18.42</v>
      </c>
      <c r="L5284" s="401" t="s">
        <v>6405</v>
      </c>
    </row>
    <row r="5285" customFormat="false" ht="13.5" hidden="false" customHeight="false" outlineLevel="0" collapsed="false">
      <c r="A5285" s="401" t="s">
        <v>9883</v>
      </c>
      <c r="B5285" s="401" t="s">
        <v>9884</v>
      </c>
      <c r="C5285" s="401" t="s">
        <v>9754</v>
      </c>
      <c r="D5285" s="401" t="s">
        <v>11741</v>
      </c>
      <c r="E5285" s="402"/>
      <c r="F5285" s="401"/>
      <c r="G5285" s="401" t="n">
        <v>96563</v>
      </c>
      <c r="H5285" s="401" t="s">
        <v>11808</v>
      </c>
      <c r="I5285" s="401" t="s">
        <v>82</v>
      </c>
      <c r="J5285" s="401" t="s">
        <v>6404</v>
      </c>
      <c r="K5285" s="402" t="n">
        <v>23</v>
      </c>
      <c r="L5285" s="401" t="s">
        <v>6405</v>
      </c>
    </row>
    <row r="5286" customFormat="false" ht="13.5" hidden="false" customHeight="false" outlineLevel="0" collapsed="false">
      <c r="A5286" s="401" t="s">
        <v>9883</v>
      </c>
      <c r="B5286" s="401" t="s">
        <v>9884</v>
      </c>
      <c r="C5286" s="401" t="s">
        <v>9754</v>
      </c>
      <c r="D5286" s="401" t="s">
        <v>11741</v>
      </c>
      <c r="E5286" s="402"/>
      <c r="F5286" s="401"/>
      <c r="G5286" s="401" t="n">
        <v>101802</v>
      </c>
      <c r="H5286" s="401" t="s">
        <v>11809</v>
      </c>
      <c r="I5286" s="401" t="s">
        <v>45</v>
      </c>
      <c r="J5286" s="401" t="s">
        <v>6404</v>
      </c>
      <c r="K5286" s="402" t="n">
        <v>1685.1</v>
      </c>
      <c r="L5286" s="401" t="s">
        <v>6405</v>
      </c>
    </row>
    <row r="5287" customFormat="false" ht="13.5" hidden="false" customHeight="false" outlineLevel="0" collapsed="false">
      <c r="A5287" s="401" t="s">
        <v>9883</v>
      </c>
      <c r="B5287" s="401" t="s">
        <v>9884</v>
      </c>
      <c r="C5287" s="401" t="s">
        <v>9754</v>
      </c>
      <c r="D5287" s="401" t="s">
        <v>11741</v>
      </c>
      <c r="E5287" s="402"/>
      <c r="F5287" s="401"/>
      <c r="G5287" s="401" t="n">
        <v>101803</v>
      </c>
      <c r="H5287" s="401" t="s">
        <v>11810</v>
      </c>
      <c r="I5287" s="401" t="s">
        <v>45</v>
      </c>
      <c r="J5287" s="401" t="s">
        <v>6404</v>
      </c>
      <c r="K5287" s="402" t="n">
        <v>1069.55</v>
      </c>
      <c r="L5287" s="401" t="s">
        <v>6405</v>
      </c>
    </row>
    <row r="5288" customFormat="false" ht="13.5" hidden="false" customHeight="false" outlineLevel="0" collapsed="false">
      <c r="A5288" s="401" t="s">
        <v>9883</v>
      </c>
      <c r="B5288" s="401" t="s">
        <v>9884</v>
      </c>
      <c r="C5288" s="401" t="s">
        <v>9754</v>
      </c>
      <c r="D5288" s="401" t="s">
        <v>11741</v>
      </c>
      <c r="E5288" s="402"/>
      <c r="F5288" s="401"/>
      <c r="G5288" s="401" t="n">
        <v>101804</v>
      </c>
      <c r="H5288" s="401" t="s">
        <v>11811</v>
      </c>
      <c r="I5288" s="401" t="s">
        <v>45</v>
      </c>
      <c r="J5288" s="401" t="s">
        <v>6404</v>
      </c>
      <c r="K5288" s="402" t="n">
        <v>1352.89</v>
      </c>
      <c r="L5288" s="401" t="s">
        <v>6405</v>
      </c>
    </row>
    <row r="5289" customFormat="false" ht="13.5" hidden="false" customHeight="false" outlineLevel="0" collapsed="false">
      <c r="A5289" s="401" t="s">
        <v>9883</v>
      </c>
      <c r="B5289" s="401" t="s">
        <v>9884</v>
      </c>
      <c r="C5289" s="401" t="s">
        <v>9754</v>
      </c>
      <c r="D5289" s="401" t="s">
        <v>11741</v>
      </c>
      <c r="E5289" s="402"/>
      <c r="F5289" s="401"/>
      <c r="G5289" s="401" t="n">
        <v>101805</v>
      </c>
      <c r="H5289" s="401" t="s">
        <v>11812</v>
      </c>
      <c r="I5289" s="401" t="s">
        <v>45</v>
      </c>
      <c r="J5289" s="401" t="s">
        <v>6404</v>
      </c>
      <c r="K5289" s="402" t="n">
        <v>1726.24</v>
      </c>
      <c r="L5289" s="401" t="s">
        <v>6405</v>
      </c>
    </row>
    <row r="5290" customFormat="false" ht="13.5" hidden="false" customHeight="false" outlineLevel="0" collapsed="false">
      <c r="A5290" s="401" t="s">
        <v>9883</v>
      </c>
      <c r="B5290" s="401" t="s">
        <v>9884</v>
      </c>
      <c r="C5290" s="401" t="s">
        <v>9754</v>
      </c>
      <c r="D5290" s="401" t="s">
        <v>11741</v>
      </c>
      <c r="E5290" s="402"/>
      <c r="F5290" s="401"/>
      <c r="G5290" s="401" t="n">
        <v>102111</v>
      </c>
      <c r="H5290" s="401" t="s">
        <v>11813</v>
      </c>
      <c r="I5290" s="401" t="s">
        <v>45</v>
      </c>
      <c r="J5290" s="401" t="s">
        <v>6404</v>
      </c>
      <c r="K5290" s="402" t="n">
        <v>1178.45</v>
      </c>
      <c r="L5290" s="401" t="s">
        <v>6405</v>
      </c>
    </row>
    <row r="5291" customFormat="false" ht="13.5" hidden="false" customHeight="false" outlineLevel="0" collapsed="false">
      <c r="A5291" s="401" t="s">
        <v>9883</v>
      </c>
      <c r="B5291" s="401" t="s">
        <v>9884</v>
      </c>
      <c r="C5291" s="401" t="s">
        <v>9754</v>
      </c>
      <c r="D5291" s="401" t="s">
        <v>11741</v>
      </c>
      <c r="E5291" s="402"/>
      <c r="F5291" s="401"/>
      <c r="G5291" s="401" t="n">
        <v>102112</v>
      </c>
      <c r="H5291" s="401" t="s">
        <v>11814</v>
      </c>
      <c r="I5291" s="401" t="s">
        <v>45</v>
      </c>
      <c r="J5291" s="401" t="s">
        <v>6404</v>
      </c>
      <c r="K5291" s="402" t="n">
        <v>129.29</v>
      </c>
      <c r="L5291" s="401" t="s">
        <v>6405</v>
      </c>
    </row>
    <row r="5292" customFormat="false" ht="13.5" hidden="false" customHeight="false" outlineLevel="0" collapsed="false">
      <c r="A5292" s="401" t="s">
        <v>9883</v>
      </c>
      <c r="B5292" s="401" t="s">
        <v>9884</v>
      </c>
      <c r="C5292" s="401" t="s">
        <v>9754</v>
      </c>
      <c r="D5292" s="401" t="s">
        <v>11741</v>
      </c>
      <c r="E5292" s="402"/>
      <c r="F5292" s="401"/>
      <c r="G5292" s="401" t="n">
        <v>102113</v>
      </c>
      <c r="H5292" s="401" t="s">
        <v>11815</v>
      </c>
      <c r="I5292" s="401" t="s">
        <v>45</v>
      </c>
      <c r="J5292" s="401" t="s">
        <v>6404</v>
      </c>
      <c r="K5292" s="402" t="n">
        <v>1901.12</v>
      </c>
      <c r="L5292" s="401" t="s">
        <v>6405</v>
      </c>
    </row>
    <row r="5293" customFormat="false" ht="13.5" hidden="false" customHeight="false" outlineLevel="0" collapsed="false">
      <c r="A5293" s="401" t="s">
        <v>9883</v>
      </c>
      <c r="B5293" s="401" t="s">
        <v>9884</v>
      </c>
      <c r="C5293" s="401" t="s">
        <v>9754</v>
      </c>
      <c r="D5293" s="401" t="s">
        <v>11741</v>
      </c>
      <c r="E5293" s="402"/>
      <c r="F5293" s="401"/>
      <c r="G5293" s="401" t="n">
        <v>102114</v>
      </c>
      <c r="H5293" s="401" t="s">
        <v>11816</v>
      </c>
      <c r="I5293" s="401" t="s">
        <v>45</v>
      </c>
      <c r="J5293" s="401" t="s">
        <v>6404</v>
      </c>
      <c r="K5293" s="402" t="n">
        <v>132.59</v>
      </c>
      <c r="L5293" s="401" t="s">
        <v>6405</v>
      </c>
    </row>
    <row r="5294" customFormat="false" ht="13.5" hidden="false" customHeight="false" outlineLevel="0" collapsed="false">
      <c r="A5294" s="401" t="s">
        <v>9883</v>
      </c>
      <c r="B5294" s="401" t="s">
        <v>9884</v>
      </c>
      <c r="C5294" s="401" t="s">
        <v>9754</v>
      </c>
      <c r="D5294" s="401" t="s">
        <v>11741</v>
      </c>
      <c r="E5294" s="402"/>
      <c r="F5294" s="401"/>
      <c r="G5294" s="401" t="n">
        <v>102115</v>
      </c>
      <c r="H5294" s="401" t="s">
        <v>11817</v>
      </c>
      <c r="I5294" s="401" t="s">
        <v>45</v>
      </c>
      <c r="J5294" s="401" t="s">
        <v>6404</v>
      </c>
      <c r="K5294" s="402" t="n">
        <v>3332.36</v>
      </c>
      <c r="L5294" s="401" t="s">
        <v>6405</v>
      </c>
    </row>
    <row r="5295" customFormat="false" ht="13.5" hidden="false" customHeight="false" outlineLevel="0" collapsed="false">
      <c r="A5295" s="401" t="s">
        <v>9883</v>
      </c>
      <c r="B5295" s="401" t="s">
        <v>9884</v>
      </c>
      <c r="C5295" s="401" t="s">
        <v>9754</v>
      </c>
      <c r="D5295" s="401" t="s">
        <v>11741</v>
      </c>
      <c r="E5295" s="402"/>
      <c r="F5295" s="401"/>
      <c r="G5295" s="401" t="n">
        <v>102116</v>
      </c>
      <c r="H5295" s="401" t="s">
        <v>11818</v>
      </c>
      <c r="I5295" s="401" t="s">
        <v>45</v>
      </c>
      <c r="J5295" s="401" t="s">
        <v>6404</v>
      </c>
      <c r="K5295" s="402" t="n">
        <v>2032.45</v>
      </c>
      <c r="L5295" s="401" t="s">
        <v>6405</v>
      </c>
    </row>
    <row r="5296" customFormat="false" ht="13.5" hidden="false" customHeight="false" outlineLevel="0" collapsed="false">
      <c r="A5296" s="401" t="s">
        <v>9883</v>
      </c>
      <c r="B5296" s="401" t="s">
        <v>9884</v>
      </c>
      <c r="C5296" s="401" t="s">
        <v>9754</v>
      </c>
      <c r="D5296" s="401" t="s">
        <v>11741</v>
      </c>
      <c r="E5296" s="402"/>
      <c r="F5296" s="401"/>
      <c r="G5296" s="401" t="n">
        <v>102117</v>
      </c>
      <c r="H5296" s="401" t="s">
        <v>11819</v>
      </c>
      <c r="I5296" s="401" t="s">
        <v>45</v>
      </c>
      <c r="J5296" s="401" t="s">
        <v>6404</v>
      </c>
      <c r="K5296" s="402" t="n">
        <v>136.58</v>
      </c>
      <c r="L5296" s="401" t="s">
        <v>6405</v>
      </c>
    </row>
    <row r="5297" customFormat="false" ht="13.5" hidden="false" customHeight="false" outlineLevel="0" collapsed="false">
      <c r="A5297" s="401" t="s">
        <v>9883</v>
      </c>
      <c r="B5297" s="401" t="s">
        <v>9884</v>
      </c>
      <c r="C5297" s="401" t="s">
        <v>9754</v>
      </c>
      <c r="D5297" s="401" t="s">
        <v>11741</v>
      </c>
      <c r="E5297" s="402"/>
      <c r="F5297" s="401"/>
      <c r="G5297" s="401" t="n">
        <v>102118</v>
      </c>
      <c r="H5297" s="401" t="s">
        <v>11820</v>
      </c>
      <c r="I5297" s="401" t="s">
        <v>45</v>
      </c>
      <c r="J5297" s="401" t="s">
        <v>6404</v>
      </c>
      <c r="K5297" s="402" t="n">
        <v>2785.35</v>
      </c>
      <c r="L5297" s="401" t="s">
        <v>6405</v>
      </c>
    </row>
    <row r="5298" customFormat="false" ht="13.5" hidden="false" customHeight="false" outlineLevel="0" collapsed="false">
      <c r="A5298" s="401" t="s">
        <v>9883</v>
      </c>
      <c r="B5298" s="401" t="s">
        <v>9884</v>
      </c>
      <c r="C5298" s="401" t="s">
        <v>9754</v>
      </c>
      <c r="D5298" s="401" t="s">
        <v>11741</v>
      </c>
      <c r="E5298" s="402"/>
      <c r="F5298" s="401"/>
      <c r="G5298" s="401" t="n">
        <v>102119</v>
      </c>
      <c r="H5298" s="401" t="s">
        <v>11821</v>
      </c>
      <c r="I5298" s="401" t="s">
        <v>45</v>
      </c>
      <c r="J5298" s="401" t="s">
        <v>6404</v>
      </c>
      <c r="K5298" s="402" t="n">
        <v>140.02</v>
      </c>
      <c r="L5298" s="401" t="s">
        <v>6405</v>
      </c>
    </row>
    <row r="5299" customFormat="false" ht="13.5" hidden="false" customHeight="false" outlineLevel="0" collapsed="false">
      <c r="A5299" s="401" t="s">
        <v>9883</v>
      </c>
      <c r="B5299" s="401" t="s">
        <v>9884</v>
      </c>
      <c r="C5299" s="401" t="s">
        <v>9754</v>
      </c>
      <c r="D5299" s="401" t="s">
        <v>11741</v>
      </c>
      <c r="E5299" s="402"/>
      <c r="F5299" s="401"/>
      <c r="G5299" s="401" t="n">
        <v>102121</v>
      </c>
      <c r="H5299" s="401" t="s">
        <v>11822</v>
      </c>
      <c r="I5299" s="401" t="s">
        <v>45</v>
      </c>
      <c r="J5299" s="401" t="s">
        <v>6404</v>
      </c>
      <c r="K5299" s="402" t="n">
        <v>175.99</v>
      </c>
      <c r="L5299" s="401" t="s">
        <v>6405</v>
      </c>
    </row>
    <row r="5300" customFormat="false" ht="13.5" hidden="false" customHeight="false" outlineLevel="0" collapsed="false">
      <c r="A5300" s="401" t="s">
        <v>9883</v>
      </c>
      <c r="B5300" s="401" t="s">
        <v>9884</v>
      </c>
      <c r="C5300" s="401" t="s">
        <v>9754</v>
      </c>
      <c r="D5300" s="401" t="s">
        <v>11741</v>
      </c>
      <c r="E5300" s="402"/>
      <c r="F5300" s="401"/>
      <c r="G5300" s="401" t="n">
        <v>102122</v>
      </c>
      <c r="H5300" s="401" t="s">
        <v>11823</v>
      </c>
      <c r="I5300" s="401" t="s">
        <v>45</v>
      </c>
      <c r="J5300" s="401" t="s">
        <v>6404</v>
      </c>
      <c r="K5300" s="402" t="n">
        <v>9515.91</v>
      </c>
      <c r="L5300" s="401" t="s">
        <v>6405</v>
      </c>
    </row>
    <row r="5301" customFormat="false" ht="13.5" hidden="false" customHeight="false" outlineLevel="0" collapsed="false">
      <c r="A5301" s="401" t="s">
        <v>9883</v>
      </c>
      <c r="B5301" s="401" t="s">
        <v>9884</v>
      </c>
      <c r="C5301" s="401" t="s">
        <v>9754</v>
      </c>
      <c r="D5301" s="401" t="s">
        <v>11741</v>
      </c>
      <c r="E5301" s="402"/>
      <c r="F5301" s="401"/>
      <c r="G5301" s="401" t="n">
        <v>102123</v>
      </c>
      <c r="H5301" s="401" t="s">
        <v>11824</v>
      </c>
      <c r="I5301" s="401" t="s">
        <v>45</v>
      </c>
      <c r="J5301" s="401" t="s">
        <v>6404</v>
      </c>
      <c r="K5301" s="402" t="n">
        <v>186.23</v>
      </c>
      <c r="L5301" s="401" t="s">
        <v>6405</v>
      </c>
    </row>
    <row r="5302" customFormat="false" ht="13.5" hidden="false" customHeight="false" outlineLevel="0" collapsed="false">
      <c r="A5302" s="401" t="s">
        <v>9883</v>
      </c>
      <c r="B5302" s="401" t="s">
        <v>9884</v>
      </c>
      <c r="C5302" s="401" t="s">
        <v>9754</v>
      </c>
      <c r="D5302" s="401" t="s">
        <v>11741</v>
      </c>
      <c r="E5302" s="402"/>
      <c r="F5302" s="401"/>
      <c r="G5302" s="401" t="n">
        <v>102136</v>
      </c>
      <c r="H5302" s="401" t="s">
        <v>11825</v>
      </c>
      <c r="I5302" s="401" t="s">
        <v>45</v>
      </c>
      <c r="J5302" s="401" t="s">
        <v>6476</v>
      </c>
      <c r="K5302" s="402" t="n">
        <v>67.54</v>
      </c>
      <c r="L5302" s="401" t="s">
        <v>6405</v>
      </c>
    </row>
    <row r="5303" customFormat="false" ht="13.5" hidden="false" customHeight="false" outlineLevel="0" collapsed="false">
      <c r="A5303" s="401" t="s">
        <v>9883</v>
      </c>
      <c r="B5303" s="401" t="s">
        <v>9884</v>
      </c>
      <c r="C5303" s="401" t="s">
        <v>9754</v>
      </c>
      <c r="D5303" s="401" t="s">
        <v>11741</v>
      </c>
      <c r="E5303" s="402"/>
      <c r="F5303" s="401"/>
      <c r="G5303" s="401" t="n">
        <v>102137</v>
      </c>
      <c r="H5303" s="401" t="s">
        <v>11826</v>
      </c>
      <c r="I5303" s="401" t="s">
        <v>45</v>
      </c>
      <c r="J5303" s="401" t="s">
        <v>6476</v>
      </c>
      <c r="K5303" s="402" t="n">
        <v>78.98</v>
      </c>
      <c r="L5303" s="401" t="s">
        <v>6405</v>
      </c>
    </row>
    <row r="5304" customFormat="false" ht="13.5" hidden="false" customHeight="false" outlineLevel="0" collapsed="false">
      <c r="A5304" s="401" t="s">
        <v>9883</v>
      </c>
      <c r="B5304" s="401" t="s">
        <v>9884</v>
      </c>
      <c r="C5304" s="401" t="s">
        <v>9754</v>
      </c>
      <c r="D5304" s="401" t="s">
        <v>11741</v>
      </c>
      <c r="E5304" s="402"/>
      <c r="F5304" s="401"/>
      <c r="G5304" s="401" t="n">
        <v>102138</v>
      </c>
      <c r="H5304" s="401" t="s">
        <v>11827</v>
      </c>
      <c r="I5304" s="401" t="s">
        <v>45</v>
      </c>
      <c r="J5304" s="401" t="s">
        <v>6404</v>
      </c>
      <c r="K5304" s="402" t="n">
        <v>202.91</v>
      </c>
      <c r="L5304" s="401" t="s">
        <v>6405</v>
      </c>
    </row>
    <row r="5305" customFormat="false" ht="13.5" hidden="false" customHeight="false" outlineLevel="0" collapsed="false">
      <c r="A5305" s="401" t="s">
        <v>9883</v>
      </c>
      <c r="B5305" s="401" t="s">
        <v>9884</v>
      </c>
      <c r="C5305" s="401" t="s">
        <v>9754</v>
      </c>
      <c r="D5305" s="401" t="s">
        <v>11741</v>
      </c>
      <c r="E5305" s="402"/>
      <c r="F5305" s="401"/>
      <c r="G5305" s="401" t="n">
        <v>103517</v>
      </c>
      <c r="H5305" s="401" t="s">
        <v>11828</v>
      </c>
      <c r="I5305" s="401" t="s">
        <v>45</v>
      </c>
      <c r="J5305" s="401" t="s">
        <v>6404</v>
      </c>
      <c r="K5305" s="402" t="n">
        <v>3468.12</v>
      </c>
      <c r="L5305" s="401" t="s">
        <v>6405</v>
      </c>
    </row>
    <row r="5306" customFormat="false" ht="13.5" hidden="false" customHeight="false" outlineLevel="0" collapsed="false">
      <c r="A5306" s="401" t="s">
        <v>9883</v>
      </c>
      <c r="B5306" s="401" t="s">
        <v>9884</v>
      </c>
      <c r="C5306" s="401" t="s">
        <v>9754</v>
      </c>
      <c r="D5306" s="401" t="s">
        <v>11741</v>
      </c>
      <c r="E5306" s="402"/>
      <c r="F5306" s="401"/>
      <c r="G5306" s="401" t="n">
        <v>103519</v>
      </c>
      <c r="H5306" s="401" t="s">
        <v>11829</v>
      </c>
      <c r="I5306" s="401" t="s">
        <v>45</v>
      </c>
      <c r="J5306" s="401" t="s">
        <v>6404</v>
      </c>
      <c r="K5306" s="402" t="n">
        <v>10.75</v>
      </c>
      <c r="L5306" s="401" t="s">
        <v>6405</v>
      </c>
    </row>
    <row r="5307" customFormat="false" ht="13.5" hidden="false" customHeight="false" outlineLevel="0" collapsed="false">
      <c r="A5307" s="401" t="s">
        <v>9883</v>
      </c>
      <c r="B5307" s="401" t="s">
        <v>9884</v>
      </c>
      <c r="C5307" s="401" t="s">
        <v>9754</v>
      </c>
      <c r="D5307" s="401" t="s">
        <v>11741</v>
      </c>
      <c r="E5307" s="402"/>
      <c r="F5307" s="401"/>
      <c r="G5307" s="401" t="n">
        <v>103520</v>
      </c>
      <c r="H5307" s="401" t="s">
        <v>11830</v>
      </c>
      <c r="I5307" s="401" t="s">
        <v>45</v>
      </c>
      <c r="J5307" s="401" t="s">
        <v>6404</v>
      </c>
      <c r="K5307" s="402" t="n">
        <v>5732.48</v>
      </c>
      <c r="L5307" s="401" t="s">
        <v>6405</v>
      </c>
    </row>
    <row r="5308" customFormat="false" ht="13.5" hidden="false" customHeight="false" outlineLevel="0" collapsed="false">
      <c r="A5308" s="401" t="s">
        <v>9883</v>
      </c>
      <c r="B5308" s="401" t="s">
        <v>9884</v>
      </c>
      <c r="C5308" s="401" t="s">
        <v>9754</v>
      </c>
      <c r="D5308" s="401" t="s">
        <v>11741</v>
      </c>
      <c r="E5308" s="402"/>
      <c r="F5308" s="401"/>
      <c r="G5308" s="401" t="n">
        <v>103521</v>
      </c>
      <c r="H5308" s="401" t="s">
        <v>11831</v>
      </c>
      <c r="I5308" s="401" t="s">
        <v>45</v>
      </c>
      <c r="J5308" s="401" t="s">
        <v>6404</v>
      </c>
      <c r="K5308" s="402" t="n">
        <v>7611.24</v>
      </c>
      <c r="L5308" s="401" t="s">
        <v>6405</v>
      </c>
    </row>
    <row r="5309" customFormat="false" ht="13.5" hidden="false" customHeight="false" outlineLevel="0" collapsed="false">
      <c r="A5309" s="401" t="s">
        <v>9883</v>
      </c>
      <c r="B5309" s="401" t="s">
        <v>9884</v>
      </c>
      <c r="C5309" s="401" t="s">
        <v>9754</v>
      </c>
      <c r="D5309" s="401" t="s">
        <v>11741</v>
      </c>
      <c r="E5309" s="402"/>
      <c r="F5309" s="401"/>
      <c r="G5309" s="401" t="n">
        <v>103522</v>
      </c>
      <c r="H5309" s="401" t="s">
        <v>11832</v>
      </c>
      <c r="I5309" s="401" t="s">
        <v>45</v>
      </c>
      <c r="J5309" s="401" t="s">
        <v>6404</v>
      </c>
      <c r="K5309" s="402" t="n">
        <v>7607.49</v>
      </c>
      <c r="L5309" s="401" t="s">
        <v>6405</v>
      </c>
    </row>
    <row r="5310" customFormat="false" ht="13.5" hidden="false" customHeight="false" outlineLevel="0" collapsed="false">
      <c r="A5310" s="401" t="s">
        <v>9883</v>
      </c>
      <c r="B5310" s="401" t="s">
        <v>9884</v>
      </c>
      <c r="C5310" s="401" t="s">
        <v>9754</v>
      </c>
      <c r="D5310" s="401" t="s">
        <v>11741</v>
      </c>
      <c r="E5310" s="402"/>
      <c r="F5310" s="401"/>
      <c r="G5310" s="401" t="n">
        <v>103523</v>
      </c>
      <c r="H5310" s="401" t="s">
        <v>11833</v>
      </c>
      <c r="I5310" s="401" t="s">
        <v>45</v>
      </c>
      <c r="J5310" s="401" t="s">
        <v>6404</v>
      </c>
      <c r="K5310" s="402" t="n">
        <v>11481.99</v>
      </c>
      <c r="L5310" s="401" t="s">
        <v>6405</v>
      </c>
    </row>
    <row r="5311" customFormat="false" ht="13.5" hidden="false" customHeight="false" outlineLevel="0" collapsed="false">
      <c r="A5311" s="401" t="s">
        <v>11834</v>
      </c>
      <c r="B5311" s="401" t="s">
        <v>11835</v>
      </c>
      <c r="C5311" s="401" t="s">
        <v>11836</v>
      </c>
      <c r="D5311" s="401" t="s">
        <v>11837</v>
      </c>
      <c r="E5311" s="402"/>
      <c r="F5311" s="401"/>
      <c r="G5311" s="401" t="n">
        <v>104031</v>
      </c>
      <c r="H5311" s="401" t="s">
        <v>11838</v>
      </c>
      <c r="I5311" s="401" t="s">
        <v>45</v>
      </c>
      <c r="J5311" s="401" t="s">
        <v>6404</v>
      </c>
      <c r="K5311" s="402" t="n">
        <v>20.37</v>
      </c>
      <c r="L5311" s="401" t="s">
        <v>6405</v>
      </c>
    </row>
    <row r="5312" customFormat="false" ht="13.5" hidden="false" customHeight="false" outlineLevel="0" collapsed="false">
      <c r="A5312" s="401" t="s">
        <v>11834</v>
      </c>
      <c r="B5312" s="401" t="s">
        <v>11835</v>
      </c>
      <c r="C5312" s="401" t="s">
        <v>11836</v>
      </c>
      <c r="D5312" s="401" t="s">
        <v>11837</v>
      </c>
      <c r="E5312" s="402"/>
      <c r="F5312" s="401"/>
      <c r="G5312" s="401" t="n">
        <v>104032</v>
      </c>
      <c r="H5312" s="401" t="s">
        <v>11839</v>
      </c>
      <c r="I5312" s="401" t="s">
        <v>45</v>
      </c>
      <c r="J5312" s="401" t="s">
        <v>6404</v>
      </c>
      <c r="K5312" s="402" t="n">
        <v>26.42</v>
      </c>
      <c r="L5312" s="401" t="s">
        <v>6405</v>
      </c>
    </row>
    <row r="5313" customFormat="false" ht="13.5" hidden="false" customHeight="false" outlineLevel="0" collapsed="false">
      <c r="A5313" s="401" t="s">
        <v>11834</v>
      </c>
      <c r="B5313" s="401" t="s">
        <v>11835</v>
      </c>
      <c r="C5313" s="401" t="s">
        <v>11836</v>
      </c>
      <c r="D5313" s="401" t="s">
        <v>11837</v>
      </c>
      <c r="E5313" s="402"/>
      <c r="F5313" s="401"/>
      <c r="G5313" s="401" t="n">
        <v>104033</v>
      </c>
      <c r="H5313" s="401" t="s">
        <v>11840</v>
      </c>
      <c r="I5313" s="401" t="s">
        <v>45</v>
      </c>
      <c r="J5313" s="401" t="s">
        <v>6404</v>
      </c>
      <c r="K5313" s="402" t="n">
        <v>23.75</v>
      </c>
      <c r="L5313" s="401" t="s">
        <v>6405</v>
      </c>
    </row>
    <row r="5314" customFormat="false" ht="13.5" hidden="false" customHeight="false" outlineLevel="0" collapsed="false">
      <c r="A5314" s="401" t="s">
        <v>11834</v>
      </c>
      <c r="B5314" s="401" t="s">
        <v>11835</v>
      </c>
      <c r="C5314" s="401" t="s">
        <v>11836</v>
      </c>
      <c r="D5314" s="401" t="s">
        <v>11837</v>
      </c>
      <c r="E5314" s="402"/>
      <c r="F5314" s="401"/>
      <c r="G5314" s="401" t="n">
        <v>104034</v>
      </c>
      <c r="H5314" s="401" t="s">
        <v>11841</v>
      </c>
      <c r="I5314" s="401" t="s">
        <v>45</v>
      </c>
      <c r="J5314" s="401" t="s">
        <v>6404</v>
      </c>
      <c r="K5314" s="402" t="n">
        <v>31.94</v>
      </c>
      <c r="L5314" s="401" t="s">
        <v>6405</v>
      </c>
    </row>
    <row r="5315" customFormat="false" ht="13.5" hidden="false" customHeight="false" outlineLevel="0" collapsed="false">
      <c r="A5315" s="401" t="s">
        <v>11834</v>
      </c>
      <c r="B5315" s="401" t="s">
        <v>11835</v>
      </c>
      <c r="C5315" s="401" t="s">
        <v>11836</v>
      </c>
      <c r="D5315" s="401" t="s">
        <v>11837</v>
      </c>
      <c r="E5315" s="402"/>
      <c r="F5315" s="401"/>
      <c r="G5315" s="401" t="n">
        <v>104035</v>
      </c>
      <c r="H5315" s="401" t="s">
        <v>11842</v>
      </c>
      <c r="I5315" s="401" t="s">
        <v>45</v>
      </c>
      <c r="J5315" s="401" t="s">
        <v>6404</v>
      </c>
      <c r="K5315" s="402" t="n">
        <v>37.85</v>
      </c>
      <c r="L5315" s="401" t="s">
        <v>6405</v>
      </c>
    </row>
    <row r="5316" customFormat="false" ht="13.5" hidden="false" customHeight="false" outlineLevel="0" collapsed="false">
      <c r="A5316" s="401" t="s">
        <v>11834</v>
      </c>
      <c r="B5316" s="401" t="s">
        <v>11835</v>
      </c>
      <c r="C5316" s="401" t="s">
        <v>11836</v>
      </c>
      <c r="D5316" s="401" t="s">
        <v>11837</v>
      </c>
      <c r="E5316" s="402"/>
      <c r="F5316" s="401"/>
      <c r="G5316" s="401" t="n">
        <v>104036</v>
      </c>
      <c r="H5316" s="401" t="s">
        <v>11843</v>
      </c>
      <c r="I5316" s="401" t="s">
        <v>45</v>
      </c>
      <c r="J5316" s="401" t="s">
        <v>6404</v>
      </c>
      <c r="K5316" s="402" t="n">
        <v>39.02</v>
      </c>
      <c r="L5316" s="401" t="s">
        <v>6405</v>
      </c>
    </row>
    <row r="5317" customFormat="false" ht="13.5" hidden="false" customHeight="false" outlineLevel="0" collapsed="false">
      <c r="A5317" s="401" t="s">
        <v>11834</v>
      </c>
      <c r="B5317" s="401" t="s">
        <v>11835</v>
      </c>
      <c r="C5317" s="401" t="s">
        <v>11836</v>
      </c>
      <c r="D5317" s="401" t="s">
        <v>11837</v>
      </c>
      <c r="E5317" s="402"/>
      <c r="F5317" s="401"/>
      <c r="G5317" s="401" t="n">
        <v>104039</v>
      </c>
      <c r="H5317" s="401" t="s">
        <v>11844</v>
      </c>
      <c r="I5317" s="401" t="s">
        <v>45</v>
      </c>
      <c r="J5317" s="401" t="s">
        <v>6404</v>
      </c>
      <c r="K5317" s="402" t="n">
        <v>79.18</v>
      </c>
      <c r="L5317" s="401" t="s">
        <v>6405</v>
      </c>
    </row>
    <row r="5318" customFormat="false" ht="13.5" hidden="false" customHeight="false" outlineLevel="0" collapsed="false">
      <c r="A5318" s="401" t="s">
        <v>11834</v>
      </c>
      <c r="B5318" s="401" t="s">
        <v>11835</v>
      </c>
      <c r="C5318" s="401" t="s">
        <v>11836</v>
      </c>
      <c r="D5318" s="401" t="s">
        <v>11837</v>
      </c>
      <c r="E5318" s="402"/>
      <c r="F5318" s="401"/>
      <c r="G5318" s="401" t="n">
        <v>104043</v>
      </c>
      <c r="H5318" s="401" t="s">
        <v>11845</v>
      </c>
      <c r="I5318" s="401" t="s">
        <v>45</v>
      </c>
      <c r="J5318" s="401" t="s">
        <v>6404</v>
      </c>
      <c r="K5318" s="402" t="n">
        <v>8.58</v>
      </c>
      <c r="L5318" s="401" t="s">
        <v>6405</v>
      </c>
    </row>
    <row r="5319" customFormat="false" ht="13.5" hidden="false" customHeight="false" outlineLevel="0" collapsed="false">
      <c r="A5319" s="401" t="s">
        <v>11834</v>
      </c>
      <c r="B5319" s="401" t="s">
        <v>11835</v>
      </c>
      <c r="C5319" s="401" t="s">
        <v>11836</v>
      </c>
      <c r="D5319" s="401" t="s">
        <v>11837</v>
      </c>
      <c r="E5319" s="402"/>
      <c r="F5319" s="401"/>
      <c r="G5319" s="401" t="n">
        <v>104044</v>
      </c>
      <c r="H5319" s="401" t="s">
        <v>11846</v>
      </c>
      <c r="I5319" s="401" t="s">
        <v>45</v>
      </c>
      <c r="J5319" s="401" t="s">
        <v>6404</v>
      </c>
      <c r="K5319" s="402" t="n">
        <v>8.97</v>
      </c>
      <c r="L5319" s="401" t="s">
        <v>6405</v>
      </c>
    </row>
    <row r="5320" customFormat="false" ht="13.5" hidden="false" customHeight="false" outlineLevel="0" collapsed="false">
      <c r="A5320" s="401" t="s">
        <v>11834</v>
      </c>
      <c r="B5320" s="401" t="s">
        <v>11835</v>
      </c>
      <c r="C5320" s="401" t="s">
        <v>11836</v>
      </c>
      <c r="D5320" s="401" t="s">
        <v>11837</v>
      </c>
      <c r="E5320" s="402"/>
      <c r="F5320" s="401"/>
      <c r="G5320" s="401" t="n">
        <v>104045</v>
      </c>
      <c r="H5320" s="401" t="s">
        <v>11847</v>
      </c>
      <c r="I5320" s="401" t="s">
        <v>45</v>
      </c>
      <c r="J5320" s="401" t="s">
        <v>6404</v>
      </c>
      <c r="K5320" s="402" t="n">
        <v>14.68</v>
      </c>
      <c r="L5320" s="401" t="s">
        <v>6405</v>
      </c>
    </row>
    <row r="5321" customFormat="false" ht="13.5" hidden="false" customHeight="false" outlineLevel="0" collapsed="false">
      <c r="A5321" s="401" t="s">
        <v>11834</v>
      </c>
      <c r="B5321" s="401" t="s">
        <v>11835</v>
      </c>
      <c r="C5321" s="401" t="s">
        <v>11836</v>
      </c>
      <c r="D5321" s="401" t="s">
        <v>11837</v>
      </c>
      <c r="E5321" s="402"/>
      <c r="F5321" s="401"/>
      <c r="G5321" s="401" t="n">
        <v>104046</v>
      </c>
      <c r="H5321" s="401" t="s">
        <v>11848</v>
      </c>
      <c r="I5321" s="401" t="s">
        <v>45</v>
      </c>
      <c r="J5321" s="401" t="s">
        <v>6404</v>
      </c>
      <c r="K5321" s="402" t="n">
        <v>8.14</v>
      </c>
      <c r="L5321" s="401" t="s">
        <v>6405</v>
      </c>
    </row>
    <row r="5322" customFormat="false" ht="13.5" hidden="false" customHeight="false" outlineLevel="0" collapsed="false">
      <c r="A5322" s="401" t="s">
        <v>11834</v>
      </c>
      <c r="B5322" s="401" t="s">
        <v>11835</v>
      </c>
      <c r="C5322" s="401" t="s">
        <v>11836</v>
      </c>
      <c r="D5322" s="401" t="s">
        <v>11837</v>
      </c>
      <c r="E5322" s="402"/>
      <c r="F5322" s="401"/>
      <c r="G5322" s="401" t="n">
        <v>104047</v>
      </c>
      <c r="H5322" s="401" t="s">
        <v>11849</v>
      </c>
      <c r="I5322" s="401" t="s">
        <v>45</v>
      </c>
      <c r="J5322" s="401" t="s">
        <v>6404</v>
      </c>
      <c r="K5322" s="402" t="n">
        <v>9.41</v>
      </c>
      <c r="L5322" s="401" t="s">
        <v>6405</v>
      </c>
    </row>
    <row r="5323" customFormat="false" ht="13.5" hidden="false" customHeight="false" outlineLevel="0" collapsed="false">
      <c r="A5323" s="401" t="s">
        <v>11834</v>
      </c>
      <c r="B5323" s="401" t="s">
        <v>11835</v>
      </c>
      <c r="C5323" s="401" t="s">
        <v>11836</v>
      </c>
      <c r="D5323" s="401" t="s">
        <v>11837</v>
      </c>
      <c r="E5323" s="402"/>
      <c r="F5323" s="401"/>
      <c r="G5323" s="401" t="n">
        <v>104048</v>
      </c>
      <c r="H5323" s="401" t="s">
        <v>11850</v>
      </c>
      <c r="I5323" s="401" t="s">
        <v>45</v>
      </c>
      <c r="J5323" s="401" t="s">
        <v>6404</v>
      </c>
      <c r="K5323" s="402" t="n">
        <v>14.29</v>
      </c>
      <c r="L5323" s="401" t="s">
        <v>6405</v>
      </c>
    </row>
    <row r="5324" customFormat="false" ht="13.5" hidden="false" customHeight="false" outlineLevel="0" collapsed="false">
      <c r="A5324" s="401" t="s">
        <v>11834</v>
      </c>
      <c r="B5324" s="401" t="s">
        <v>11835</v>
      </c>
      <c r="C5324" s="401" t="s">
        <v>11836</v>
      </c>
      <c r="D5324" s="401" t="s">
        <v>11837</v>
      </c>
      <c r="E5324" s="402"/>
      <c r="F5324" s="401"/>
      <c r="G5324" s="401" t="n">
        <v>104049</v>
      </c>
      <c r="H5324" s="401" t="s">
        <v>11851</v>
      </c>
      <c r="I5324" s="401" t="s">
        <v>45</v>
      </c>
      <c r="J5324" s="401" t="s">
        <v>6476</v>
      </c>
      <c r="K5324" s="402" t="n">
        <v>5.2</v>
      </c>
      <c r="L5324" s="401" t="s">
        <v>6405</v>
      </c>
    </row>
    <row r="5325" customFormat="false" ht="13.5" hidden="false" customHeight="false" outlineLevel="0" collapsed="false">
      <c r="A5325" s="401" t="s">
        <v>11834</v>
      </c>
      <c r="B5325" s="401" t="s">
        <v>11835</v>
      </c>
      <c r="C5325" s="401" t="s">
        <v>11836</v>
      </c>
      <c r="D5325" s="401" t="s">
        <v>11837</v>
      </c>
      <c r="E5325" s="402"/>
      <c r="F5325" s="401"/>
      <c r="G5325" s="401" t="n">
        <v>104050</v>
      </c>
      <c r="H5325" s="401" t="s">
        <v>11852</v>
      </c>
      <c r="I5325" s="401" t="s">
        <v>45</v>
      </c>
      <c r="J5325" s="401" t="s">
        <v>6476</v>
      </c>
      <c r="K5325" s="402" t="n">
        <v>8.29</v>
      </c>
      <c r="L5325" s="401" t="s">
        <v>6405</v>
      </c>
    </row>
    <row r="5326" customFormat="false" ht="13.5" hidden="false" customHeight="false" outlineLevel="0" collapsed="false">
      <c r="A5326" s="401" t="s">
        <v>11834</v>
      </c>
      <c r="B5326" s="401" t="s">
        <v>11835</v>
      </c>
      <c r="C5326" s="401" t="s">
        <v>11836</v>
      </c>
      <c r="D5326" s="401" t="s">
        <v>11837</v>
      </c>
      <c r="E5326" s="402"/>
      <c r="F5326" s="401"/>
      <c r="G5326" s="401" t="n">
        <v>104051</v>
      </c>
      <c r="H5326" s="401" t="s">
        <v>11853</v>
      </c>
      <c r="I5326" s="401" t="s">
        <v>45</v>
      </c>
      <c r="J5326" s="401" t="s">
        <v>6404</v>
      </c>
      <c r="K5326" s="402" t="n">
        <v>7.58</v>
      </c>
      <c r="L5326" s="401" t="s">
        <v>6405</v>
      </c>
    </row>
    <row r="5327" customFormat="false" ht="13.5" hidden="false" customHeight="false" outlineLevel="0" collapsed="false">
      <c r="A5327" s="401" t="s">
        <v>11834</v>
      </c>
      <c r="B5327" s="401" t="s">
        <v>11835</v>
      </c>
      <c r="C5327" s="401" t="s">
        <v>11836</v>
      </c>
      <c r="D5327" s="401" t="s">
        <v>11837</v>
      </c>
      <c r="E5327" s="402"/>
      <c r="F5327" s="401"/>
      <c r="G5327" s="401" t="n">
        <v>104052</v>
      </c>
      <c r="H5327" s="401" t="s">
        <v>11854</v>
      </c>
      <c r="I5327" s="401" t="s">
        <v>45</v>
      </c>
      <c r="J5327" s="401" t="s">
        <v>6404</v>
      </c>
      <c r="K5327" s="402" t="n">
        <v>10.67</v>
      </c>
      <c r="L5327" s="401" t="s">
        <v>6405</v>
      </c>
    </row>
    <row r="5328" customFormat="false" ht="13.5" hidden="false" customHeight="false" outlineLevel="0" collapsed="false">
      <c r="A5328" s="401" t="s">
        <v>11834</v>
      </c>
      <c r="B5328" s="401" t="s">
        <v>11835</v>
      </c>
      <c r="C5328" s="401" t="s">
        <v>11836</v>
      </c>
      <c r="D5328" s="401" t="s">
        <v>11837</v>
      </c>
      <c r="E5328" s="402"/>
      <c r="F5328" s="401"/>
      <c r="G5328" s="401" t="n">
        <v>104053</v>
      </c>
      <c r="H5328" s="401" t="s">
        <v>11855</v>
      </c>
      <c r="I5328" s="401" t="s">
        <v>45</v>
      </c>
      <c r="J5328" s="401" t="s">
        <v>6404</v>
      </c>
      <c r="K5328" s="402" t="n">
        <v>9.03</v>
      </c>
      <c r="L5328" s="401" t="s">
        <v>6405</v>
      </c>
    </row>
    <row r="5329" customFormat="false" ht="13.5" hidden="false" customHeight="false" outlineLevel="0" collapsed="false">
      <c r="A5329" s="401" t="s">
        <v>11834</v>
      </c>
      <c r="B5329" s="401" t="s">
        <v>11835</v>
      </c>
      <c r="C5329" s="401" t="s">
        <v>11836</v>
      </c>
      <c r="D5329" s="401" t="s">
        <v>11837</v>
      </c>
      <c r="E5329" s="402"/>
      <c r="F5329" s="401"/>
      <c r="G5329" s="401" t="n">
        <v>104054</v>
      </c>
      <c r="H5329" s="401" t="s">
        <v>11856</v>
      </c>
      <c r="I5329" s="401" t="s">
        <v>45</v>
      </c>
      <c r="J5329" s="401" t="s">
        <v>6404</v>
      </c>
      <c r="K5329" s="402" t="n">
        <v>18.64</v>
      </c>
      <c r="L5329" s="401" t="s">
        <v>6405</v>
      </c>
    </row>
    <row r="5330" customFormat="false" ht="13.5" hidden="false" customHeight="false" outlineLevel="0" collapsed="false">
      <c r="A5330" s="401" t="s">
        <v>11834</v>
      </c>
      <c r="B5330" s="401" t="s">
        <v>11835</v>
      </c>
      <c r="C5330" s="401" t="s">
        <v>11836</v>
      </c>
      <c r="D5330" s="401" t="s">
        <v>11837</v>
      </c>
      <c r="E5330" s="402"/>
      <c r="F5330" s="401"/>
      <c r="G5330" s="401" t="n">
        <v>104055</v>
      </c>
      <c r="H5330" s="401" t="s">
        <v>11857</v>
      </c>
      <c r="I5330" s="401" t="s">
        <v>45</v>
      </c>
      <c r="J5330" s="401" t="s">
        <v>6476</v>
      </c>
      <c r="K5330" s="402" t="n">
        <v>23.04</v>
      </c>
      <c r="L5330" s="401" t="s">
        <v>6405</v>
      </c>
    </row>
    <row r="5331" customFormat="false" ht="13.5" hidden="false" customHeight="false" outlineLevel="0" collapsed="false">
      <c r="A5331" s="401" t="s">
        <v>11834</v>
      </c>
      <c r="B5331" s="401" t="s">
        <v>11835</v>
      </c>
      <c r="C5331" s="401" t="s">
        <v>11836</v>
      </c>
      <c r="D5331" s="401" t="s">
        <v>11837</v>
      </c>
      <c r="E5331" s="402"/>
      <c r="F5331" s="401"/>
      <c r="G5331" s="401" t="n">
        <v>104056</v>
      </c>
      <c r="H5331" s="401" t="s">
        <v>11858</v>
      </c>
      <c r="I5331" s="401" t="s">
        <v>45</v>
      </c>
      <c r="J5331" s="401" t="s">
        <v>6476</v>
      </c>
      <c r="K5331" s="402" t="n">
        <v>35.72</v>
      </c>
      <c r="L5331" s="401" t="s">
        <v>6405</v>
      </c>
    </row>
    <row r="5332" customFormat="false" ht="13.5" hidden="false" customHeight="false" outlineLevel="0" collapsed="false">
      <c r="A5332" s="401" t="s">
        <v>11834</v>
      </c>
      <c r="B5332" s="401" t="s">
        <v>11835</v>
      </c>
      <c r="C5332" s="401" t="s">
        <v>11836</v>
      </c>
      <c r="D5332" s="401" t="s">
        <v>11837</v>
      </c>
      <c r="E5332" s="402"/>
      <c r="F5332" s="401"/>
      <c r="G5332" s="401" t="n">
        <v>104058</v>
      </c>
      <c r="H5332" s="401" t="s">
        <v>11859</v>
      </c>
      <c r="I5332" s="401" t="s">
        <v>45</v>
      </c>
      <c r="J5332" s="401" t="s">
        <v>6476</v>
      </c>
      <c r="K5332" s="402" t="n">
        <v>6.52</v>
      </c>
      <c r="L5332" s="401" t="s">
        <v>6405</v>
      </c>
    </row>
    <row r="5333" customFormat="false" ht="13.5" hidden="false" customHeight="false" outlineLevel="0" collapsed="false">
      <c r="A5333" s="401" t="s">
        <v>11834</v>
      </c>
      <c r="B5333" s="401" t="s">
        <v>11835</v>
      </c>
      <c r="C5333" s="401" t="s">
        <v>11836</v>
      </c>
      <c r="D5333" s="401" t="s">
        <v>11837</v>
      </c>
      <c r="E5333" s="402"/>
      <c r="F5333" s="401"/>
      <c r="G5333" s="401" t="n">
        <v>104059</v>
      </c>
      <c r="H5333" s="401" t="s">
        <v>11860</v>
      </c>
      <c r="I5333" s="401" t="s">
        <v>45</v>
      </c>
      <c r="J5333" s="401" t="s">
        <v>6476</v>
      </c>
      <c r="K5333" s="402" t="n">
        <v>9.97</v>
      </c>
      <c r="L5333" s="401" t="s">
        <v>6405</v>
      </c>
    </row>
    <row r="5334" customFormat="false" ht="13.5" hidden="false" customHeight="false" outlineLevel="0" collapsed="false">
      <c r="A5334" s="401" t="s">
        <v>11834</v>
      </c>
      <c r="B5334" s="401" t="s">
        <v>11835</v>
      </c>
      <c r="C5334" s="401" t="s">
        <v>11836</v>
      </c>
      <c r="D5334" s="401" t="s">
        <v>11837</v>
      </c>
      <c r="E5334" s="402"/>
      <c r="F5334" s="401"/>
      <c r="G5334" s="401" t="n">
        <v>104060</v>
      </c>
      <c r="H5334" s="401" t="s">
        <v>11861</v>
      </c>
      <c r="I5334" s="401" t="s">
        <v>82</v>
      </c>
      <c r="J5334" s="401" t="s">
        <v>6404</v>
      </c>
      <c r="K5334" s="402" t="n">
        <v>8.83</v>
      </c>
      <c r="L5334" s="401" t="s">
        <v>6405</v>
      </c>
    </row>
    <row r="5335" customFormat="false" ht="13.5" hidden="false" customHeight="false" outlineLevel="0" collapsed="false">
      <c r="A5335" s="401" t="s">
        <v>11834</v>
      </c>
      <c r="B5335" s="401" t="s">
        <v>11835</v>
      </c>
      <c r="C5335" s="401" t="s">
        <v>11836</v>
      </c>
      <c r="D5335" s="401" t="s">
        <v>11837</v>
      </c>
      <c r="E5335" s="402"/>
      <c r="F5335" s="401"/>
      <c r="G5335" s="401" t="n">
        <v>104061</v>
      </c>
      <c r="H5335" s="401" t="s">
        <v>11862</v>
      </c>
      <c r="I5335" s="401" t="s">
        <v>82</v>
      </c>
      <c r="J5335" s="401" t="s">
        <v>6404</v>
      </c>
      <c r="K5335" s="402" t="n">
        <v>16.06</v>
      </c>
      <c r="L5335" s="401" t="s">
        <v>6405</v>
      </c>
    </row>
    <row r="5336" customFormat="false" ht="13.5" hidden="false" customHeight="false" outlineLevel="0" collapsed="false">
      <c r="A5336" s="401" t="s">
        <v>11834</v>
      </c>
      <c r="B5336" s="401" t="s">
        <v>11835</v>
      </c>
      <c r="C5336" s="401" t="s">
        <v>11836</v>
      </c>
      <c r="D5336" s="401" t="s">
        <v>11837</v>
      </c>
      <c r="E5336" s="402"/>
      <c r="F5336" s="401"/>
      <c r="G5336" s="401" t="n">
        <v>104112</v>
      </c>
      <c r="H5336" s="401" t="s">
        <v>11863</v>
      </c>
      <c r="I5336" s="401" t="s">
        <v>45</v>
      </c>
      <c r="J5336" s="401" t="s">
        <v>6404</v>
      </c>
      <c r="K5336" s="402" t="n">
        <v>168.56</v>
      </c>
      <c r="L5336" s="401" t="s">
        <v>6405</v>
      </c>
    </row>
    <row r="5337" customFormat="false" ht="13.5" hidden="false" customHeight="false" outlineLevel="0" collapsed="false">
      <c r="A5337" s="401" t="s">
        <v>11834</v>
      </c>
      <c r="B5337" s="401" t="s">
        <v>11835</v>
      </c>
      <c r="C5337" s="401" t="s">
        <v>11836</v>
      </c>
      <c r="D5337" s="401" t="s">
        <v>11837</v>
      </c>
      <c r="E5337" s="402"/>
      <c r="F5337" s="401"/>
      <c r="G5337" s="401" t="n">
        <v>104114</v>
      </c>
      <c r="H5337" s="401" t="s">
        <v>11864</v>
      </c>
      <c r="I5337" s="401" t="s">
        <v>45</v>
      </c>
      <c r="J5337" s="401" t="s">
        <v>6404</v>
      </c>
      <c r="K5337" s="402" t="n">
        <v>247.01</v>
      </c>
      <c r="L5337" s="401" t="s">
        <v>6405</v>
      </c>
    </row>
    <row r="5338" customFormat="false" ht="13.5" hidden="false" customHeight="false" outlineLevel="0" collapsed="false">
      <c r="A5338" s="401" t="s">
        <v>11834</v>
      </c>
      <c r="B5338" s="401" t="s">
        <v>11835</v>
      </c>
      <c r="C5338" s="401" t="s">
        <v>11836</v>
      </c>
      <c r="D5338" s="401" t="s">
        <v>11837</v>
      </c>
      <c r="E5338" s="402"/>
      <c r="F5338" s="401"/>
      <c r="G5338" s="401" t="n">
        <v>104116</v>
      </c>
      <c r="H5338" s="401" t="s">
        <v>11865</v>
      </c>
      <c r="I5338" s="401" t="s">
        <v>45</v>
      </c>
      <c r="J5338" s="401" t="s">
        <v>6404</v>
      </c>
      <c r="K5338" s="402" t="n">
        <v>325.47</v>
      </c>
      <c r="L5338" s="401" t="s">
        <v>6405</v>
      </c>
    </row>
    <row r="5339" customFormat="false" ht="13.5" hidden="false" customHeight="false" outlineLevel="0" collapsed="false">
      <c r="A5339" s="401" t="s">
        <v>11834</v>
      </c>
      <c r="B5339" s="401" t="s">
        <v>11835</v>
      </c>
      <c r="C5339" s="401" t="s">
        <v>11836</v>
      </c>
      <c r="D5339" s="401" t="s">
        <v>11837</v>
      </c>
      <c r="E5339" s="402"/>
      <c r="F5339" s="401"/>
      <c r="G5339" s="401" t="n">
        <v>104118</v>
      </c>
      <c r="H5339" s="401" t="s">
        <v>11866</v>
      </c>
      <c r="I5339" s="401" t="s">
        <v>45</v>
      </c>
      <c r="J5339" s="401" t="s">
        <v>6404</v>
      </c>
      <c r="K5339" s="402" t="n">
        <v>260.2</v>
      </c>
      <c r="L5339" s="401" t="s">
        <v>6405</v>
      </c>
    </row>
    <row r="5340" customFormat="false" ht="13.5" hidden="false" customHeight="false" outlineLevel="0" collapsed="false">
      <c r="A5340" s="401" t="s">
        <v>11834</v>
      </c>
      <c r="B5340" s="401" t="s">
        <v>11835</v>
      </c>
      <c r="C5340" s="401" t="s">
        <v>11836</v>
      </c>
      <c r="D5340" s="401" t="s">
        <v>11837</v>
      </c>
      <c r="E5340" s="402"/>
      <c r="F5340" s="401"/>
      <c r="G5340" s="401" t="n">
        <v>104120</v>
      </c>
      <c r="H5340" s="401" t="s">
        <v>11867</v>
      </c>
      <c r="I5340" s="401" t="s">
        <v>45</v>
      </c>
      <c r="J5340" s="401" t="s">
        <v>6404</v>
      </c>
      <c r="K5340" s="402" t="n">
        <v>402.41</v>
      </c>
      <c r="L5340" s="401" t="s">
        <v>6405</v>
      </c>
    </row>
    <row r="5341" customFormat="false" ht="13.5" hidden="false" customHeight="false" outlineLevel="0" collapsed="false">
      <c r="A5341" s="401" t="s">
        <v>11834</v>
      </c>
      <c r="B5341" s="401" t="s">
        <v>11835</v>
      </c>
      <c r="C5341" s="401" t="s">
        <v>11836</v>
      </c>
      <c r="D5341" s="401" t="s">
        <v>11837</v>
      </c>
      <c r="E5341" s="402"/>
      <c r="F5341" s="401"/>
      <c r="G5341" s="401" t="n">
        <v>104122</v>
      </c>
      <c r="H5341" s="401" t="s">
        <v>11868</v>
      </c>
      <c r="I5341" s="401" t="s">
        <v>45</v>
      </c>
      <c r="J5341" s="401" t="s">
        <v>6404</v>
      </c>
      <c r="K5341" s="402" t="n">
        <v>544.63</v>
      </c>
      <c r="L5341" s="401" t="s">
        <v>6405</v>
      </c>
    </row>
    <row r="5342" customFormat="false" ht="13.5" hidden="false" customHeight="false" outlineLevel="0" collapsed="false">
      <c r="A5342" s="401" t="s">
        <v>11834</v>
      </c>
      <c r="B5342" s="401" t="s">
        <v>11835</v>
      </c>
      <c r="C5342" s="401" t="s">
        <v>11869</v>
      </c>
      <c r="D5342" s="401" t="s">
        <v>11870</v>
      </c>
      <c r="E5342" s="402"/>
      <c r="F5342" s="401"/>
      <c r="G5342" s="401" t="n">
        <v>104062</v>
      </c>
      <c r="H5342" s="401" t="s">
        <v>11871</v>
      </c>
      <c r="I5342" s="401" t="s">
        <v>45</v>
      </c>
      <c r="J5342" s="401" t="s">
        <v>6404</v>
      </c>
      <c r="K5342" s="402" t="n">
        <v>79.36</v>
      </c>
      <c r="L5342" s="401" t="s">
        <v>6405</v>
      </c>
    </row>
    <row r="5343" customFormat="false" ht="13.5" hidden="false" customHeight="false" outlineLevel="0" collapsed="false">
      <c r="A5343" s="401" t="s">
        <v>11834</v>
      </c>
      <c r="B5343" s="401" t="s">
        <v>11835</v>
      </c>
      <c r="C5343" s="401" t="s">
        <v>11869</v>
      </c>
      <c r="D5343" s="401" t="s">
        <v>11870</v>
      </c>
      <c r="E5343" s="402"/>
      <c r="F5343" s="401"/>
      <c r="G5343" s="401" t="n">
        <v>104063</v>
      </c>
      <c r="H5343" s="401" t="s">
        <v>11872</v>
      </c>
      <c r="I5343" s="401" t="s">
        <v>45</v>
      </c>
      <c r="J5343" s="401" t="s">
        <v>6404</v>
      </c>
      <c r="K5343" s="402" t="n">
        <v>58.39</v>
      </c>
      <c r="L5343" s="401" t="s">
        <v>6405</v>
      </c>
    </row>
    <row r="5344" customFormat="false" ht="13.5" hidden="false" customHeight="false" outlineLevel="0" collapsed="false">
      <c r="A5344" s="401" t="s">
        <v>11834</v>
      </c>
      <c r="B5344" s="401" t="s">
        <v>11835</v>
      </c>
      <c r="C5344" s="401" t="s">
        <v>11869</v>
      </c>
      <c r="D5344" s="401" t="s">
        <v>11870</v>
      </c>
      <c r="E5344" s="402"/>
      <c r="F5344" s="401"/>
      <c r="G5344" s="401" t="n">
        <v>104064</v>
      </c>
      <c r="H5344" s="401" t="s">
        <v>11873</v>
      </c>
      <c r="I5344" s="401" t="s">
        <v>45</v>
      </c>
      <c r="J5344" s="401" t="s">
        <v>6404</v>
      </c>
      <c r="K5344" s="402" t="n">
        <v>266.34</v>
      </c>
      <c r="L5344" s="401" t="s">
        <v>6405</v>
      </c>
    </row>
    <row r="5345" customFormat="false" ht="13.5" hidden="false" customHeight="false" outlineLevel="0" collapsed="false">
      <c r="A5345" s="401" t="s">
        <v>11834</v>
      </c>
      <c r="B5345" s="401" t="s">
        <v>11835</v>
      </c>
      <c r="C5345" s="401" t="s">
        <v>11869</v>
      </c>
      <c r="D5345" s="401" t="s">
        <v>11870</v>
      </c>
      <c r="E5345" s="402"/>
      <c r="F5345" s="401"/>
      <c r="G5345" s="401" t="n">
        <v>104065</v>
      </c>
      <c r="H5345" s="401" t="s">
        <v>11874</v>
      </c>
      <c r="I5345" s="401" t="s">
        <v>45</v>
      </c>
      <c r="J5345" s="401" t="s">
        <v>6404</v>
      </c>
      <c r="K5345" s="402" t="n">
        <v>191.64</v>
      </c>
      <c r="L5345" s="401" t="s">
        <v>6405</v>
      </c>
    </row>
    <row r="5346" customFormat="false" ht="13.5" hidden="false" customHeight="false" outlineLevel="0" collapsed="false">
      <c r="A5346" s="401" t="s">
        <v>11834</v>
      </c>
      <c r="B5346" s="401" t="s">
        <v>11835</v>
      </c>
      <c r="C5346" s="401" t="s">
        <v>11869</v>
      </c>
      <c r="D5346" s="401" t="s">
        <v>11870</v>
      </c>
      <c r="E5346" s="402"/>
      <c r="F5346" s="401"/>
      <c r="G5346" s="401" t="n">
        <v>104066</v>
      </c>
      <c r="H5346" s="401" t="s">
        <v>11875</v>
      </c>
      <c r="I5346" s="401" t="s">
        <v>45</v>
      </c>
      <c r="J5346" s="401" t="s">
        <v>6404</v>
      </c>
      <c r="K5346" s="402" t="n">
        <v>44.2</v>
      </c>
      <c r="L5346" s="401" t="s">
        <v>6405</v>
      </c>
    </row>
    <row r="5347" customFormat="false" ht="13.5" hidden="false" customHeight="false" outlineLevel="0" collapsed="false">
      <c r="A5347" s="401" t="s">
        <v>11834</v>
      </c>
      <c r="B5347" s="401" t="s">
        <v>11835</v>
      </c>
      <c r="C5347" s="401" t="s">
        <v>11869</v>
      </c>
      <c r="D5347" s="401" t="s">
        <v>11870</v>
      </c>
      <c r="E5347" s="402"/>
      <c r="F5347" s="401"/>
      <c r="G5347" s="401" t="n">
        <v>104067</v>
      </c>
      <c r="H5347" s="401" t="s">
        <v>11876</v>
      </c>
      <c r="I5347" s="401" t="s">
        <v>45</v>
      </c>
      <c r="J5347" s="401" t="s">
        <v>6404</v>
      </c>
      <c r="K5347" s="402" t="n">
        <v>125.06</v>
      </c>
      <c r="L5347" s="401" t="s">
        <v>6405</v>
      </c>
    </row>
    <row r="5348" customFormat="false" ht="13.5" hidden="false" customHeight="false" outlineLevel="0" collapsed="false">
      <c r="A5348" s="401" t="s">
        <v>11834</v>
      </c>
      <c r="B5348" s="401" t="s">
        <v>11835</v>
      </c>
      <c r="C5348" s="401" t="s">
        <v>11869</v>
      </c>
      <c r="D5348" s="401" t="s">
        <v>11870</v>
      </c>
      <c r="E5348" s="402"/>
      <c r="F5348" s="401"/>
      <c r="G5348" s="401" t="n">
        <v>104068</v>
      </c>
      <c r="H5348" s="401" t="s">
        <v>11877</v>
      </c>
      <c r="I5348" s="401" t="s">
        <v>45</v>
      </c>
      <c r="J5348" s="401" t="s">
        <v>6404</v>
      </c>
      <c r="K5348" s="402" t="n">
        <v>154.87</v>
      </c>
      <c r="L5348" s="401" t="s">
        <v>6405</v>
      </c>
    </row>
    <row r="5349" customFormat="false" ht="13.5" hidden="false" customHeight="false" outlineLevel="0" collapsed="false">
      <c r="A5349" s="401" t="s">
        <v>11834</v>
      </c>
      <c r="B5349" s="401" t="s">
        <v>11835</v>
      </c>
      <c r="C5349" s="401" t="s">
        <v>11869</v>
      </c>
      <c r="D5349" s="401" t="s">
        <v>11870</v>
      </c>
      <c r="E5349" s="402"/>
      <c r="F5349" s="401"/>
      <c r="G5349" s="401" t="n">
        <v>104069</v>
      </c>
      <c r="H5349" s="401" t="s">
        <v>11878</v>
      </c>
      <c r="I5349" s="401" t="s">
        <v>45</v>
      </c>
      <c r="J5349" s="401" t="s">
        <v>6404</v>
      </c>
      <c r="K5349" s="402" t="n">
        <v>290.01</v>
      </c>
      <c r="L5349" s="401" t="s">
        <v>6405</v>
      </c>
    </row>
    <row r="5350" customFormat="false" ht="13.5" hidden="false" customHeight="false" outlineLevel="0" collapsed="false">
      <c r="A5350" s="401" t="s">
        <v>11834</v>
      </c>
      <c r="B5350" s="401" t="s">
        <v>11835</v>
      </c>
      <c r="C5350" s="401" t="s">
        <v>11869</v>
      </c>
      <c r="D5350" s="401" t="s">
        <v>11870</v>
      </c>
      <c r="E5350" s="402"/>
      <c r="F5350" s="401"/>
      <c r="G5350" s="401" t="n">
        <v>104070</v>
      </c>
      <c r="H5350" s="401" t="s">
        <v>11879</v>
      </c>
      <c r="I5350" s="401" t="s">
        <v>45</v>
      </c>
      <c r="J5350" s="401" t="s">
        <v>6404</v>
      </c>
      <c r="K5350" s="402" t="n">
        <v>99.75</v>
      </c>
      <c r="L5350" s="401" t="s">
        <v>6405</v>
      </c>
    </row>
    <row r="5351" customFormat="false" ht="13.5" hidden="false" customHeight="false" outlineLevel="0" collapsed="false">
      <c r="A5351" s="401" t="s">
        <v>11834</v>
      </c>
      <c r="B5351" s="401" t="s">
        <v>11835</v>
      </c>
      <c r="C5351" s="401" t="s">
        <v>11869</v>
      </c>
      <c r="D5351" s="401" t="s">
        <v>11870</v>
      </c>
      <c r="E5351" s="402"/>
      <c r="F5351" s="401"/>
      <c r="G5351" s="401" t="n">
        <v>104071</v>
      </c>
      <c r="H5351" s="401" t="s">
        <v>11880</v>
      </c>
      <c r="I5351" s="401" t="s">
        <v>45</v>
      </c>
      <c r="J5351" s="401" t="s">
        <v>6404</v>
      </c>
      <c r="K5351" s="402" t="n">
        <v>216.96</v>
      </c>
      <c r="L5351" s="401" t="s">
        <v>6405</v>
      </c>
    </row>
    <row r="5352" customFormat="false" ht="13.5" hidden="false" customHeight="false" outlineLevel="0" collapsed="false">
      <c r="A5352" s="401" t="s">
        <v>11834</v>
      </c>
      <c r="B5352" s="401" t="s">
        <v>11835</v>
      </c>
      <c r="C5352" s="401" t="s">
        <v>11869</v>
      </c>
      <c r="D5352" s="401" t="s">
        <v>11870</v>
      </c>
      <c r="E5352" s="402"/>
      <c r="F5352" s="401"/>
      <c r="G5352" s="401" t="n">
        <v>104072</v>
      </c>
      <c r="H5352" s="401" t="s">
        <v>11881</v>
      </c>
      <c r="I5352" s="401" t="s">
        <v>45</v>
      </c>
      <c r="J5352" s="401" t="s">
        <v>6404</v>
      </c>
      <c r="K5352" s="402" t="n">
        <v>308.1</v>
      </c>
      <c r="L5352" s="401" t="s">
        <v>6405</v>
      </c>
    </row>
    <row r="5353" customFormat="false" ht="13.5" hidden="false" customHeight="false" outlineLevel="0" collapsed="false">
      <c r="A5353" s="401" t="s">
        <v>11834</v>
      </c>
      <c r="B5353" s="401" t="s">
        <v>11835</v>
      </c>
      <c r="C5353" s="401" t="s">
        <v>11869</v>
      </c>
      <c r="D5353" s="401" t="s">
        <v>11870</v>
      </c>
      <c r="E5353" s="402"/>
      <c r="F5353" s="401"/>
      <c r="G5353" s="401" t="n">
        <v>104076</v>
      </c>
      <c r="H5353" s="401" t="s">
        <v>11882</v>
      </c>
      <c r="I5353" s="401" t="s">
        <v>45</v>
      </c>
      <c r="J5353" s="401" t="s">
        <v>6404</v>
      </c>
      <c r="K5353" s="402" t="n">
        <v>48.72</v>
      </c>
      <c r="L5353" s="401" t="s">
        <v>6405</v>
      </c>
    </row>
    <row r="5354" customFormat="false" ht="13.5" hidden="false" customHeight="false" outlineLevel="0" collapsed="false">
      <c r="A5354" s="401" t="s">
        <v>11834</v>
      </c>
      <c r="B5354" s="401" t="s">
        <v>11835</v>
      </c>
      <c r="C5354" s="401" t="s">
        <v>11869</v>
      </c>
      <c r="D5354" s="401" t="s">
        <v>11870</v>
      </c>
      <c r="E5354" s="402"/>
      <c r="F5354" s="401"/>
      <c r="G5354" s="401" t="n">
        <v>104077</v>
      </c>
      <c r="H5354" s="401" t="s">
        <v>11883</v>
      </c>
      <c r="I5354" s="401" t="s">
        <v>45</v>
      </c>
      <c r="J5354" s="401" t="s">
        <v>6404</v>
      </c>
      <c r="K5354" s="402" t="n">
        <v>71.5</v>
      </c>
      <c r="L5354" s="401" t="s">
        <v>6405</v>
      </c>
    </row>
    <row r="5355" customFormat="false" ht="13.5" hidden="false" customHeight="false" outlineLevel="0" collapsed="false">
      <c r="A5355" s="401" t="s">
        <v>11834</v>
      </c>
      <c r="B5355" s="401" t="s">
        <v>11835</v>
      </c>
      <c r="C5355" s="401" t="s">
        <v>11869</v>
      </c>
      <c r="D5355" s="401" t="s">
        <v>11870</v>
      </c>
      <c r="E5355" s="402"/>
      <c r="F5355" s="401"/>
      <c r="G5355" s="401" t="n">
        <v>104078</v>
      </c>
      <c r="H5355" s="401" t="s">
        <v>11884</v>
      </c>
      <c r="I5355" s="401" t="s">
        <v>45</v>
      </c>
      <c r="J5355" s="401" t="s">
        <v>6404</v>
      </c>
      <c r="K5355" s="402" t="n">
        <v>119.56</v>
      </c>
      <c r="L5355" s="401" t="s">
        <v>6405</v>
      </c>
    </row>
    <row r="5356" customFormat="false" ht="13.5" hidden="false" customHeight="false" outlineLevel="0" collapsed="false">
      <c r="A5356" s="401" t="s">
        <v>11834</v>
      </c>
      <c r="B5356" s="401" t="s">
        <v>11835</v>
      </c>
      <c r="C5356" s="401" t="s">
        <v>11869</v>
      </c>
      <c r="D5356" s="401" t="s">
        <v>11870</v>
      </c>
      <c r="E5356" s="402"/>
      <c r="F5356" s="401"/>
      <c r="G5356" s="401" t="n">
        <v>104079</v>
      </c>
      <c r="H5356" s="401" t="s">
        <v>11885</v>
      </c>
      <c r="I5356" s="401" t="s">
        <v>45</v>
      </c>
      <c r="J5356" s="401" t="s">
        <v>6404</v>
      </c>
      <c r="K5356" s="402" t="n">
        <v>153.42</v>
      </c>
      <c r="L5356" s="401" t="s">
        <v>6405</v>
      </c>
    </row>
    <row r="5357" customFormat="false" ht="13.5" hidden="false" customHeight="false" outlineLevel="0" collapsed="false">
      <c r="A5357" s="401" t="s">
        <v>11834</v>
      </c>
      <c r="B5357" s="401" t="s">
        <v>11835</v>
      </c>
      <c r="C5357" s="401" t="s">
        <v>11869</v>
      </c>
      <c r="D5357" s="401" t="s">
        <v>11870</v>
      </c>
      <c r="E5357" s="402"/>
      <c r="F5357" s="401"/>
      <c r="G5357" s="401" t="n">
        <v>104080</v>
      </c>
      <c r="H5357" s="401" t="s">
        <v>11886</v>
      </c>
      <c r="I5357" s="401" t="s">
        <v>45</v>
      </c>
      <c r="J5357" s="401" t="s">
        <v>6404</v>
      </c>
      <c r="K5357" s="402" t="n">
        <v>160.49</v>
      </c>
      <c r="L5357" s="401" t="s">
        <v>6405</v>
      </c>
    </row>
    <row r="5358" customFormat="false" ht="13.5" hidden="false" customHeight="false" outlineLevel="0" collapsed="false">
      <c r="A5358" s="401" t="s">
        <v>11834</v>
      </c>
      <c r="B5358" s="401" t="s">
        <v>11835</v>
      </c>
      <c r="C5358" s="401" t="s">
        <v>11869</v>
      </c>
      <c r="D5358" s="401" t="s">
        <v>11870</v>
      </c>
      <c r="E5358" s="402"/>
      <c r="F5358" s="401"/>
      <c r="G5358" s="401" t="n">
        <v>104081</v>
      </c>
      <c r="H5358" s="401" t="s">
        <v>11887</v>
      </c>
      <c r="I5358" s="401" t="s">
        <v>45</v>
      </c>
      <c r="J5358" s="401" t="s">
        <v>6404</v>
      </c>
      <c r="K5358" s="402" t="n">
        <v>331.42</v>
      </c>
      <c r="L5358" s="401" t="s">
        <v>6405</v>
      </c>
    </row>
    <row r="5359" customFormat="false" ht="13.5" hidden="false" customHeight="false" outlineLevel="0" collapsed="false">
      <c r="A5359" s="401" t="s">
        <v>11834</v>
      </c>
      <c r="B5359" s="401" t="s">
        <v>11835</v>
      </c>
      <c r="C5359" s="401" t="s">
        <v>11869</v>
      </c>
      <c r="D5359" s="401" t="s">
        <v>11870</v>
      </c>
      <c r="E5359" s="402"/>
      <c r="F5359" s="401"/>
      <c r="G5359" s="401" t="n">
        <v>104082</v>
      </c>
      <c r="H5359" s="401" t="s">
        <v>11888</v>
      </c>
      <c r="I5359" s="401" t="s">
        <v>45</v>
      </c>
      <c r="J5359" s="401" t="s">
        <v>6404</v>
      </c>
      <c r="K5359" s="402" t="n">
        <v>47.88</v>
      </c>
      <c r="L5359" s="401" t="s">
        <v>6405</v>
      </c>
    </row>
    <row r="5360" customFormat="false" ht="13.5" hidden="false" customHeight="false" outlineLevel="0" collapsed="false">
      <c r="A5360" s="401" t="s">
        <v>11834</v>
      </c>
      <c r="B5360" s="401" t="s">
        <v>11835</v>
      </c>
      <c r="C5360" s="401" t="s">
        <v>11869</v>
      </c>
      <c r="D5360" s="401" t="s">
        <v>11870</v>
      </c>
      <c r="E5360" s="402"/>
      <c r="F5360" s="401"/>
      <c r="G5360" s="401" t="n">
        <v>104083</v>
      </c>
      <c r="H5360" s="401" t="s">
        <v>11889</v>
      </c>
      <c r="I5360" s="401" t="s">
        <v>45</v>
      </c>
      <c r="J5360" s="401" t="s">
        <v>6404</v>
      </c>
      <c r="K5360" s="402" t="n">
        <v>106.57</v>
      </c>
      <c r="L5360" s="401" t="s">
        <v>6405</v>
      </c>
    </row>
    <row r="5361" customFormat="false" ht="13.5" hidden="false" customHeight="false" outlineLevel="0" collapsed="false">
      <c r="A5361" s="401" t="s">
        <v>11834</v>
      </c>
      <c r="B5361" s="401" t="s">
        <v>11835</v>
      </c>
      <c r="C5361" s="401" t="s">
        <v>11869</v>
      </c>
      <c r="D5361" s="401" t="s">
        <v>11870</v>
      </c>
      <c r="E5361" s="402"/>
      <c r="F5361" s="401"/>
      <c r="G5361" s="401" t="n">
        <v>104084</v>
      </c>
      <c r="H5361" s="401" t="s">
        <v>11890</v>
      </c>
      <c r="I5361" s="401" t="s">
        <v>45</v>
      </c>
      <c r="J5361" s="401" t="s">
        <v>6404</v>
      </c>
      <c r="K5361" s="402" t="n">
        <v>118.26</v>
      </c>
      <c r="L5361" s="401" t="s">
        <v>6405</v>
      </c>
    </row>
    <row r="5362" customFormat="false" ht="13.5" hidden="false" customHeight="false" outlineLevel="0" collapsed="false">
      <c r="A5362" s="401" t="s">
        <v>11834</v>
      </c>
      <c r="B5362" s="401" t="s">
        <v>11835</v>
      </c>
      <c r="C5362" s="401" t="s">
        <v>11869</v>
      </c>
      <c r="D5362" s="401" t="s">
        <v>11870</v>
      </c>
      <c r="E5362" s="402"/>
      <c r="F5362" s="401"/>
      <c r="G5362" s="401" t="n">
        <v>104085</v>
      </c>
      <c r="H5362" s="401" t="s">
        <v>11891</v>
      </c>
      <c r="I5362" s="401" t="s">
        <v>82</v>
      </c>
      <c r="J5362" s="401" t="s">
        <v>6404</v>
      </c>
      <c r="K5362" s="402" t="n">
        <v>53.39</v>
      </c>
      <c r="L5362" s="401" t="s">
        <v>6405</v>
      </c>
    </row>
    <row r="5363" customFormat="false" ht="13.5" hidden="false" customHeight="false" outlineLevel="0" collapsed="false">
      <c r="A5363" s="401" t="s">
        <v>11834</v>
      </c>
      <c r="B5363" s="401" t="s">
        <v>11835</v>
      </c>
      <c r="C5363" s="401" t="s">
        <v>11869</v>
      </c>
      <c r="D5363" s="401" t="s">
        <v>11870</v>
      </c>
      <c r="E5363" s="402"/>
      <c r="F5363" s="401"/>
      <c r="G5363" s="401" t="n">
        <v>104086</v>
      </c>
      <c r="H5363" s="401" t="s">
        <v>11892</v>
      </c>
      <c r="I5363" s="401" t="s">
        <v>82</v>
      </c>
      <c r="J5363" s="401" t="s">
        <v>6404</v>
      </c>
      <c r="K5363" s="402" t="n">
        <v>105.08</v>
      </c>
      <c r="L5363" s="401" t="s">
        <v>6405</v>
      </c>
    </row>
    <row r="5364" customFormat="false" ht="13.5" hidden="false" customHeight="false" outlineLevel="0" collapsed="false">
      <c r="A5364" s="401" t="s">
        <v>11834</v>
      </c>
      <c r="B5364" s="401" t="s">
        <v>11835</v>
      </c>
      <c r="C5364" s="401" t="s">
        <v>11869</v>
      </c>
      <c r="D5364" s="401" t="s">
        <v>11870</v>
      </c>
      <c r="E5364" s="402"/>
      <c r="F5364" s="401"/>
      <c r="G5364" s="401" t="n">
        <v>104124</v>
      </c>
      <c r="H5364" s="401" t="s">
        <v>11893</v>
      </c>
      <c r="I5364" s="401" t="s">
        <v>45</v>
      </c>
      <c r="J5364" s="401" t="s">
        <v>6404</v>
      </c>
      <c r="K5364" s="402" t="n">
        <v>354.59</v>
      </c>
      <c r="L5364" s="401" t="s">
        <v>6405</v>
      </c>
    </row>
    <row r="5365" customFormat="false" ht="13.5" hidden="false" customHeight="false" outlineLevel="0" collapsed="false">
      <c r="A5365" s="401" t="s">
        <v>11834</v>
      </c>
      <c r="B5365" s="401" t="s">
        <v>11835</v>
      </c>
      <c r="C5365" s="401" t="s">
        <v>11869</v>
      </c>
      <c r="D5365" s="401" t="s">
        <v>11870</v>
      </c>
      <c r="E5365" s="402"/>
      <c r="F5365" s="401"/>
      <c r="G5365" s="401" t="n">
        <v>104125</v>
      </c>
      <c r="H5365" s="401" t="s">
        <v>11894</v>
      </c>
      <c r="I5365" s="401" t="s">
        <v>45</v>
      </c>
      <c r="J5365" s="401" t="s">
        <v>6404</v>
      </c>
      <c r="K5365" s="402" t="n">
        <v>478.48</v>
      </c>
      <c r="L5365" s="401" t="s">
        <v>6405</v>
      </c>
    </row>
    <row r="5366" customFormat="false" ht="13.5" hidden="false" customHeight="false" outlineLevel="0" collapsed="false">
      <c r="A5366" s="401" t="s">
        <v>11834</v>
      </c>
      <c r="B5366" s="401" t="s">
        <v>11835</v>
      </c>
      <c r="C5366" s="401" t="s">
        <v>11869</v>
      </c>
      <c r="D5366" s="401" t="s">
        <v>11870</v>
      </c>
      <c r="E5366" s="402"/>
      <c r="F5366" s="401"/>
      <c r="G5366" s="401" t="n">
        <v>104127</v>
      </c>
      <c r="H5366" s="401" t="s">
        <v>11895</v>
      </c>
      <c r="I5366" s="401" t="s">
        <v>45</v>
      </c>
      <c r="J5366" s="401" t="s">
        <v>6404</v>
      </c>
      <c r="K5366" s="402" t="n">
        <v>826.68</v>
      </c>
      <c r="L5366" s="401" t="s">
        <v>6405</v>
      </c>
    </row>
    <row r="5367" customFormat="false" ht="13.5" hidden="false" customHeight="false" outlineLevel="0" collapsed="false">
      <c r="A5367" s="401" t="s">
        <v>11834</v>
      </c>
      <c r="B5367" s="401" t="s">
        <v>11835</v>
      </c>
      <c r="C5367" s="401" t="s">
        <v>11869</v>
      </c>
      <c r="D5367" s="401" t="s">
        <v>11870</v>
      </c>
      <c r="E5367" s="402"/>
      <c r="F5367" s="401"/>
      <c r="G5367" s="401" t="n">
        <v>104130</v>
      </c>
      <c r="H5367" s="401" t="s">
        <v>11896</v>
      </c>
      <c r="I5367" s="401" t="s">
        <v>45</v>
      </c>
      <c r="J5367" s="401" t="s">
        <v>6404</v>
      </c>
      <c r="K5367" s="402" t="n">
        <v>539.42</v>
      </c>
      <c r="L5367" s="401" t="s">
        <v>6405</v>
      </c>
    </row>
    <row r="5368" customFormat="false" ht="13.5" hidden="false" customHeight="false" outlineLevel="0" collapsed="false">
      <c r="A5368" s="401" t="s">
        <v>11834</v>
      </c>
      <c r="B5368" s="401" t="s">
        <v>11835</v>
      </c>
      <c r="C5368" s="401" t="s">
        <v>11869</v>
      </c>
      <c r="D5368" s="401" t="s">
        <v>11870</v>
      </c>
      <c r="E5368" s="402"/>
      <c r="F5368" s="401"/>
      <c r="G5368" s="401" t="n">
        <v>104131</v>
      </c>
      <c r="H5368" s="401" t="s">
        <v>11897</v>
      </c>
      <c r="I5368" s="401" t="s">
        <v>45</v>
      </c>
      <c r="J5368" s="401" t="s">
        <v>6404</v>
      </c>
      <c r="K5368" s="402" t="n">
        <v>663.48</v>
      </c>
      <c r="L5368" s="401" t="s">
        <v>6405</v>
      </c>
    </row>
    <row r="5369" customFormat="false" ht="13.5" hidden="false" customHeight="false" outlineLevel="0" collapsed="false">
      <c r="A5369" s="401" t="s">
        <v>11834</v>
      </c>
      <c r="B5369" s="401" t="s">
        <v>11835</v>
      </c>
      <c r="C5369" s="401" t="s">
        <v>11869</v>
      </c>
      <c r="D5369" s="401" t="s">
        <v>11870</v>
      </c>
      <c r="E5369" s="402"/>
      <c r="F5369" s="401"/>
      <c r="G5369" s="401" t="n">
        <v>104133</v>
      </c>
      <c r="H5369" s="401" t="s">
        <v>11898</v>
      </c>
      <c r="I5369" s="401" t="s">
        <v>45</v>
      </c>
      <c r="J5369" s="401" t="s">
        <v>6404</v>
      </c>
      <c r="K5369" s="402" t="n">
        <v>1117.12</v>
      </c>
      <c r="L5369" s="401" t="s">
        <v>6405</v>
      </c>
    </row>
    <row r="5370" customFormat="false" ht="13.5" hidden="false" customHeight="false" outlineLevel="0" collapsed="false">
      <c r="A5370" s="401" t="s">
        <v>11834</v>
      </c>
      <c r="B5370" s="401" t="s">
        <v>11835</v>
      </c>
      <c r="C5370" s="401" t="s">
        <v>11869</v>
      </c>
      <c r="D5370" s="401" t="s">
        <v>11870</v>
      </c>
      <c r="E5370" s="402"/>
      <c r="F5370" s="401"/>
      <c r="G5370" s="401" t="n">
        <v>104136</v>
      </c>
      <c r="H5370" s="401" t="s">
        <v>11899</v>
      </c>
      <c r="I5370" s="401" t="s">
        <v>45</v>
      </c>
      <c r="J5370" s="401" t="s">
        <v>6404</v>
      </c>
      <c r="K5370" s="402" t="n">
        <v>725.36</v>
      </c>
      <c r="L5370" s="401" t="s">
        <v>6405</v>
      </c>
    </row>
    <row r="5371" customFormat="false" ht="13.5" hidden="false" customHeight="false" outlineLevel="0" collapsed="false">
      <c r="A5371" s="401" t="s">
        <v>11834</v>
      </c>
      <c r="B5371" s="401" t="s">
        <v>11835</v>
      </c>
      <c r="C5371" s="401" t="s">
        <v>11869</v>
      </c>
      <c r="D5371" s="401" t="s">
        <v>11870</v>
      </c>
      <c r="E5371" s="402"/>
      <c r="F5371" s="401"/>
      <c r="G5371" s="401" t="n">
        <v>104137</v>
      </c>
      <c r="H5371" s="401" t="s">
        <v>11900</v>
      </c>
      <c r="I5371" s="401" t="s">
        <v>45</v>
      </c>
      <c r="J5371" s="401" t="s">
        <v>6404</v>
      </c>
      <c r="K5371" s="402" t="n">
        <v>849.62</v>
      </c>
      <c r="L5371" s="401" t="s">
        <v>6405</v>
      </c>
    </row>
    <row r="5372" customFormat="false" ht="13.5" hidden="false" customHeight="false" outlineLevel="0" collapsed="false">
      <c r="A5372" s="401" t="s">
        <v>11834</v>
      </c>
      <c r="B5372" s="401" t="s">
        <v>11835</v>
      </c>
      <c r="C5372" s="401" t="s">
        <v>11869</v>
      </c>
      <c r="D5372" s="401" t="s">
        <v>11870</v>
      </c>
      <c r="E5372" s="402"/>
      <c r="F5372" s="401"/>
      <c r="G5372" s="401" t="n">
        <v>104139</v>
      </c>
      <c r="H5372" s="401" t="s">
        <v>11901</v>
      </c>
      <c r="I5372" s="401" t="s">
        <v>45</v>
      </c>
      <c r="J5372" s="401" t="s">
        <v>6404</v>
      </c>
      <c r="K5372" s="402" t="n">
        <v>1408.69</v>
      </c>
      <c r="L5372" s="401" t="s">
        <v>6405</v>
      </c>
    </row>
    <row r="5373" customFormat="false" ht="13.5" hidden="false" customHeight="false" outlineLevel="0" collapsed="false">
      <c r="A5373" s="401" t="s">
        <v>11834</v>
      </c>
      <c r="B5373" s="401" t="s">
        <v>11835</v>
      </c>
      <c r="C5373" s="401" t="s">
        <v>11869</v>
      </c>
      <c r="D5373" s="401" t="s">
        <v>11870</v>
      </c>
      <c r="E5373" s="402"/>
      <c r="F5373" s="401"/>
      <c r="G5373" s="401" t="n">
        <v>104142</v>
      </c>
      <c r="H5373" s="401" t="s">
        <v>11902</v>
      </c>
      <c r="I5373" s="401" t="s">
        <v>45</v>
      </c>
      <c r="J5373" s="401" t="s">
        <v>6404</v>
      </c>
      <c r="K5373" s="402" t="n">
        <v>488.54</v>
      </c>
      <c r="L5373" s="401" t="s">
        <v>6405</v>
      </c>
    </row>
    <row r="5374" customFormat="false" ht="13.5" hidden="false" customHeight="false" outlineLevel="0" collapsed="false">
      <c r="A5374" s="401" t="s">
        <v>11834</v>
      </c>
      <c r="B5374" s="401" t="s">
        <v>11835</v>
      </c>
      <c r="C5374" s="401" t="s">
        <v>11869</v>
      </c>
      <c r="D5374" s="401" t="s">
        <v>11870</v>
      </c>
      <c r="E5374" s="402"/>
      <c r="F5374" s="401"/>
      <c r="G5374" s="401" t="n">
        <v>104143</v>
      </c>
      <c r="H5374" s="401" t="s">
        <v>11903</v>
      </c>
      <c r="I5374" s="401" t="s">
        <v>45</v>
      </c>
      <c r="J5374" s="401" t="s">
        <v>6404</v>
      </c>
      <c r="K5374" s="402" t="n">
        <v>640.07</v>
      </c>
      <c r="L5374" s="401" t="s">
        <v>6405</v>
      </c>
    </row>
    <row r="5375" customFormat="false" ht="13.5" hidden="false" customHeight="false" outlineLevel="0" collapsed="false">
      <c r="A5375" s="401" t="s">
        <v>11834</v>
      </c>
      <c r="B5375" s="401" t="s">
        <v>11835</v>
      </c>
      <c r="C5375" s="401" t="s">
        <v>11869</v>
      </c>
      <c r="D5375" s="401" t="s">
        <v>11870</v>
      </c>
      <c r="E5375" s="402"/>
      <c r="F5375" s="401"/>
      <c r="G5375" s="401" t="n">
        <v>104145</v>
      </c>
      <c r="H5375" s="401" t="s">
        <v>11904</v>
      </c>
      <c r="I5375" s="401" t="s">
        <v>45</v>
      </c>
      <c r="J5375" s="401" t="s">
        <v>6404</v>
      </c>
      <c r="K5375" s="402" t="n">
        <v>965.95</v>
      </c>
      <c r="L5375" s="401" t="s">
        <v>6405</v>
      </c>
    </row>
    <row r="5376" customFormat="false" ht="13.5" hidden="false" customHeight="false" outlineLevel="0" collapsed="false">
      <c r="A5376" s="401" t="s">
        <v>11834</v>
      </c>
      <c r="B5376" s="401" t="s">
        <v>11835</v>
      </c>
      <c r="C5376" s="401" t="s">
        <v>11869</v>
      </c>
      <c r="D5376" s="401" t="s">
        <v>11870</v>
      </c>
      <c r="E5376" s="402"/>
      <c r="F5376" s="401"/>
      <c r="G5376" s="401" t="n">
        <v>104148</v>
      </c>
      <c r="H5376" s="401" t="s">
        <v>11905</v>
      </c>
      <c r="I5376" s="401" t="s">
        <v>45</v>
      </c>
      <c r="J5376" s="401" t="s">
        <v>6404</v>
      </c>
      <c r="K5376" s="402" t="n">
        <v>762.58</v>
      </c>
      <c r="L5376" s="401" t="s">
        <v>6405</v>
      </c>
    </row>
    <row r="5377" customFormat="false" ht="13.5" hidden="false" customHeight="false" outlineLevel="0" collapsed="false">
      <c r="A5377" s="401" t="s">
        <v>11834</v>
      </c>
      <c r="B5377" s="401" t="s">
        <v>11835</v>
      </c>
      <c r="C5377" s="401" t="s">
        <v>11869</v>
      </c>
      <c r="D5377" s="401" t="s">
        <v>11870</v>
      </c>
      <c r="E5377" s="402"/>
      <c r="F5377" s="401"/>
      <c r="G5377" s="401" t="n">
        <v>104149</v>
      </c>
      <c r="H5377" s="401" t="s">
        <v>11906</v>
      </c>
      <c r="I5377" s="401" t="s">
        <v>45</v>
      </c>
      <c r="J5377" s="401" t="s">
        <v>6404</v>
      </c>
      <c r="K5377" s="402" t="n">
        <v>914.56</v>
      </c>
      <c r="L5377" s="401" t="s">
        <v>6405</v>
      </c>
    </row>
    <row r="5378" customFormat="false" ht="13.5" hidden="false" customHeight="false" outlineLevel="0" collapsed="false">
      <c r="A5378" s="401" t="s">
        <v>11834</v>
      </c>
      <c r="B5378" s="401" t="s">
        <v>11835</v>
      </c>
      <c r="C5378" s="401" t="s">
        <v>11869</v>
      </c>
      <c r="D5378" s="401" t="s">
        <v>11870</v>
      </c>
      <c r="E5378" s="402"/>
      <c r="F5378" s="401"/>
      <c r="G5378" s="401" t="n">
        <v>104151</v>
      </c>
      <c r="H5378" s="401" t="s">
        <v>11907</v>
      </c>
      <c r="I5378" s="401" t="s">
        <v>45</v>
      </c>
      <c r="J5378" s="401" t="s">
        <v>6404</v>
      </c>
      <c r="K5378" s="402" t="n">
        <v>1349.63</v>
      </c>
      <c r="L5378" s="401" t="s">
        <v>6405</v>
      </c>
    </row>
    <row r="5379" customFormat="false" ht="13.5" hidden="false" customHeight="false" outlineLevel="0" collapsed="false">
      <c r="A5379" s="401" t="s">
        <v>11834</v>
      </c>
      <c r="B5379" s="401" t="s">
        <v>11835</v>
      </c>
      <c r="C5379" s="401" t="s">
        <v>11869</v>
      </c>
      <c r="D5379" s="401" t="s">
        <v>11870</v>
      </c>
      <c r="E5379" s="402"/>
      <c r="F5379" s="401"/>
      <c r="G5379" s="401" t="n">
        <v>104154</v>
      </c>
      <c r="H5379" s="401" t="s">
        <v>11908</v>
      </c>
      <c r="I5379" s="401" t="s">
        <v>45</v>
      </c>
      <c r="J5379" s="401" t="s">
        <v>6404</v>
      </c>
      <c r="K5379" s="402" t="n">
        <v>1039.34</v>
      </c>
      <c r="L5379" s="401" t="s">
        <v>6405</v>
      </c>
    </row>
    <row r="5380" customFormat="false" ht="13.5" hidden="false" customHeight="false" outlineLevel="0" collapsed="false">
      <c r="A5380" s="401" t="s">
        <v>11834</v>
      </c>
      <c r="B5380" s="401" t="s">
        <v>11835</v>
      </c>
      <c r="C5380" s="401" t="s">
        <v>11869</v>
      </c>
      <c r="D5380" s="401" t="s">
        <v>11870</v>
      </c>
      <c r="E5380" s="402"/>
      <c r="F5380" s="401"/>
      <c r="G5380" s="401" t="n">
        <v>104155</v>
      </c>
      <c r="H5380" s="401" t="s">
        <v>11909</v>
      </c>
      <c r="I5380" s="401" t="s">
        <v>45</v>
      </c>
      <c r="J5380" s="401" t="s">
        <v>6404</v>
      </c>
      <c r="K5380" s="402" t="n">
        <v>1191.78</v>
      </c>
      <c r="L5380" s="401" t="s">
        <v>6405</v>
      </c>
    </row>
    <row r="5381" customFormat="false" ht="13.5" hidden="false" customHeight="false" outlineLevel="0" collapsed="false">
      <c r="A5381" s="401" t="s">
        <v>11834</v>
      </c>
      <c r="B5381" s="401" t="s">
        <v>11835</v>
      </c>
      <c r="C5381" s="401" t="s">
        <v>11869</v>
      </c>
      <c r="D5381" s="401" t="s">
        <v>11870</v>
      </c>
      <c r="E5381" s="402"/>
      <c r="F5381" s="401"/>
      <c r="G5381" s="401" t="n">
        <v>104157</v>
      </c>
      <c r="H5381" s="401" t="s">
        <v>11910</v>
      </c>
      <c r="I5381" s="401" t="s">
        <v>45</v>
      </c>
      <c r="J5381" s="401" t="s">
        <v>6404</v>
      </c>
      <c r="K5381" s="402" t="n">
        <v>1736.04</v>
      </c>
      <c r="L5381" s="401" t="s">
        <v>6405</v>
      </c>
    </row>
    <row r="5382" customFormat="false" ht="13.5" hidden="false" customHeight="false" outlineLevel="0" collapsed="false">
      <c r="A5382" s="401" t="s">
        <v>11911</v>
      </c>
      <c r="B5382" s="401" t="s">
        <v>11912</v>
      </c>
      <c r="C5382" s="401" t="s">
        <v>11913</v>
      </c>
      <c r="D5382" s="401" t="s">
        <v>11914</v>
      </c>
      <c r="E5382" s="402"/>
      <c r="F5382" s="401"/>
      <c r="G5382" s="401" t="n">
        <v>96520</v>
      </c>
      <c r="H5382" s="401" t="s">
        <v>11915</v>
      </c>
      <c r="I5382" s="401" t="s">
        <v>122</v>
      </c>
      <c r="J5382" s="401" t="s">
        <v>6404</v>
      </c>
      <c r="K5382" s="402" t="n">
        <v>99.09</v>
      </c>
      <c r="L5382" s="401" t="s">
        <v>6405</v>
      </c>
    </row>
    <row r="5383" customFormat="false" ht="13.5" hidden="false" customHeight="false" outlineLevel="0" collapsed="false">
      <c r="A5383" s="401" t="s">
        <v>11911</v>
      </c>
      <c r="B5383" s="401" t="s">
        <v>11912</v>
      </c>
      <c r="C5383" s="401" t="s">
        <v>11913</v>
      </c>
      <c r="D5383" s="401" t="s">
        <v>11914</v>
      </c>
      <c r="E5383" s="402"/>
      <c r="F5383" s="401"/>
      <c r="G5383" s="401" t="n">
        <v>96521</v>
      </c>
      <c r="H5383" s="401" t="s">
        <v>11916</v>
      </c>
      <c r="I5383" s="401" t="s">
        <v>122</v>
      </c>
      <c r="J5383" s="401" t="s">
        <v>6404</v>
      </c>
      <c r="K5383" s="402" t="n">
        <v>43.92</v>
      </c>
      <c r="L5383" s="401" t="s">
        <v>6405</v>
      </c>
    </row>
    <row r="5384" customFormat="false" ht="13.5" hidden="false" customHeight="false" outlineLevel="0" collapsed="false">
      <c r="A5384" s="401" t="s">
        <v>11911</v>
      </c>
      <c r="B5384" s="401" t="s">
        <v>11912</v>
      </c>
      <c r="C5384" s="401" t="s">
        <v>11913</v>
      </c>
      <c r="D5384" s="401" t="s">
        <v>11914</v>
      </c>
      <c r="E5384" s="402"/>
      <c r="F5384" s="401"/>
      <c r="G5384" s="401" t="n">
        <v>96522</v>
      </c>
      <c r="H5384" s="401" t="s">
        <v>11917</v>
      </c>
      <c r="I5384" s="401" t="s">
        <v>122</v>
      </c>
      <c r="J5384" s="401" t="s">
        <v>6979</v>
      </c>
      <c r="K5384" s="402" t="n">
        <v>142.26</v>
      </c>
      <c r="L5384" s="401" t="s">
        <v>6405</v>
      </c>
    </row>
    <row r="5385" customFormat="false" ht="13.5" hidden="false" customHeight="false" outlineLevel="0" collapsed="false">
      <c r="A5385" s="401" t="s">
        <v>11911</v>
      </c>
      <c r="B5385" s="401" t="s">
        <v>11912</v>
      </c>
      <c r="C5385" s="401" t="s">
        <v>11913</v>
      </c>
      <c r="D5385" s="401" t="s">
        <v>11914</v>
      </c>
      <c r="E5385" s="402"/>
      <c r="F5385" s="401"/>
      <c r="G5385" s="401" t="n">
        <v>96523</v>
      </c>
      <c r="H5385" s="401" t="s">
        <v>148</v>
      </c>
      <c r="I5385" s="401" t="s">
        <v>122</v>
      </c>
      <c r="J5385" s="401" t="s">
        <v>6979</v>
      </c>
      <c r="K5385" s="402" t="n">
        <v>90.34</v>
      </c>
      <c r="L5385" s="401" t="s">
        <v>6405</v>
      </c>
    </row>
    <row r="5386" customFormat="false" ht="13.5" hidden="false" customHeight="false" outlineLevel="0" collapsed="false">
      <c r="A5386" s="401" t="s">
        <v>11911</v>
      </c>
      <c r="B5386" s="401" t="s">
        <v>11912</v>
      </c>
      <c r="C5386" s="401" t="s">
        <v>11913</v>
      </c>
      <c r="D5386" s="401" t="s">
        <v>11914</v>
      </c>
      <c r="E5386" s="402"/>
      <c r="F5386" s="401"/>
      <c r="G5386" s="401" t="n">
        <v>96524</v>
      </c>
      <c r="H5386" s="401" t="s">
        <v>11918</v>
      </c>
      <c r="I5386" s="401" t="s">
        <v>122</v>
      </c>
      <c r="J5386" s="401" t="s">
        <v>6404</v>
      </c>
      <c r="K5386" s="402" t="n">
        <v>175.17</v>
      </c>
      <c r="L5386" s="401" t="s">
        <v>6405</v>
      </c>
    </row>
    <row r="5387" customFormat="false" ht="13.5" hidden="false" customHeight="false" outlineLevel="0" collapsed="false">
      <c r="A5387" s="401" t="s">
        <v>11911</v>
      </c>
      <c r="B5387" s="401" t="s">
        <v>11912</v>
      </c>
      <c r="C5387" s="401" t="s">
        <v>11913</v>
      </c>
      <c r="D5387" s="401" t="s">
        <v>11914</v>
      </c>
      <c r="E5387" s="402"/>
      <c r="F5387" s="401"/>
      <c r="G5387" s="401" t="n">
        <v>96525</v>
      </c>
      <c r="H5387" s="401" t="s">
        <v>11919</v>
      </c>
      <c r="I5387" s="401" t="s">
        <v>122</v>
      </c>
      <c r="J5387" s="401" t="s">
        <v>6404</v>
      </c>
      <c r="K5387" s="402" t="n">
        <v>39.51</v>
      </c>
      <c r="L5387" s="401" t="s">
        <v>6405</v>
      </c>
    </row>
    <row r="5388" customFormat="false" ht="13.5" hidden="false" customHeight="false" outlineLevel="0" collapsed="false">
      <c r="A5388" s="401" t="s">
        <v>11911</v>
      </c>
      <c r="B5388" s="401" t="s">
        <v>11912</v>
      </c>
      <c r="C5388" s="401" t="s">
        <v>11913</v>
      </c>
      <c r="D5388" s="401" t="s">
        <v>11914</v>
      </c>
      <c r="E5388" s="402"/>
      <c r="F5388" s="401"/>
      <c r="G5388" s="401" t="n">
        <v>96526</v>
      </c>
      <c r="H5388" s="401" t="s">
        <v>11920</v>
      </c>
      <c r="I5388" s="401" t="s">
        <v>122</v>
      </c>
      <c r="J5388" s="401" t="s">
        <v>6979</v>
      </c>
      <c r="K5388" s="402" t="n">
        <v>287.75</v>
      </c>
      <c r="L5388" s="401" t="s">
        <v>6405</v>
      </c>
    </row>
    <row r="5389" customFormat="false" ht="13.5" hidden="false" customHeight="false" outlineLevel="0" collapsed="false">
      <c r="A5389" s="401" t="s">
        <v>11911</v>
      </c>
      <c r="B5389" s="401" t="s">
        <v>11912</v>
      </c>
      <c r="C5389" s="401" t="s">
        <v>11913</v>
      </c>
      <c r="D5389" s="401" t="s">
        <v>11914</v>
      </c>
      <c r="E5389" s="402"/>
      <c r="F5389" s="401"/>
      <c r="G5389" s="401" t="n">
        <v>96527</v>
      </c>
      <c r="H5389" s="401" t="s">
        <v>150</v>
      </c>
      <c r="I5389" s="401" t="s">
        <v>122</v>
      </c>
      <c r="J5389" s="401" t="s">
        <v>6979</v>
      </c>
      <c r="K5389" s="402" t="n">
        <v>118.45</v>
      </c>
      <c r="L5389" s="401" t="s">
        <v>6405</v>
      </c>
    </row>
    <row r="5390" customFormat="false" ht="13.5" hidden="false" customHeight="false" outlineLevel="0" collapsed="false">
      <c r="A5390" s="401" t="s">
        <v>11911</v>
      </c>
      <c r="B5390" s="401" t="s">
        <v>11912</v>
      </c>
      <c r="C5390" s="401" t="s">
        <v>11913</v>
      </c>
      <c r="D5390" s="401" t="s">
        <v>11914</v>
      </c>
      <c r="E5390" s="402"/>
      <c r="F5390" s="401"/>
      <c r="G5390" s="401" t="n">
        <v>96528</v>
      </c>
      <c r="H5390" s="401" t="s">
        <v>11921</v>
      </c>
      <c r="I5390" s="401" t="s">
        <v>99</v>
      </c>
      <c r="J5390" s="401" t="s">
        <v>6476</v>
      </c>
      <c r="K5390" s="402" t="n">
        <v>224.39</v>
      </c>
      <c r="L5390" s="401" t="s">
        <v>6405</v>
      </c>
    </row>
    <row r="5391" customFormat="false" ht="13.5" hidden="false" customHeight="false" outlineLevel="0" collapsed="false">
      <c r="A5391" s="401" t="s">
        <v>11911</v>
      </c>
      <c r="B5391" s="401" t="s">
        <v>11912</v>
      </c>
      <c r="C5391" s="401" t="s">
        <v>11913</v>
      </c>
      <c r="D5391" s="401" t="s">
        <v>11914</v>
      </c>
      <c r="E5391" s="402"/>
      <c r="F5391" s="401"/>
      <c r="G5391" s="401" t="n">
        <v>101114</v>
      </c>
      <c r="H5391" s="401" t="s">
        <v>11922</v>
      </c>
      <c r="I5391" s="401" t="s">
        <v>122</v>
      </c>
      <c r="J5391" s="401" t="s">
        <v>6404</v>
      </c>
      <c r="K5391" s="402" t="n">
        <v>3.97</v>
      </c>
      <c r="L5391" s="401" t="s">
        <v>6405</v>
      </c>
    </row>
    <row r="5392" customFormat="false" ht="13.5" hidden="false" customHeight="false" outlineLevel="0" collapsed="false">
      <c r="A5392" s="401" t="s">
        <v>11911</v>
      </c>
      <c r="B5392" s="401" t="s">
        <v>11912</v>
      </c>
      <c r="C5392" s="401" t="s">
        <v>11913</v>
      </c>
      <c r="D5392" s="401" t="s">
        <v>11914</v>
      </c>
      <c r="E5392" s="402"/>
      <c r="F5392" s="401"/>
      <c r="G5392" s="401" t="n">
        <v>101115</v>
      </c>
      <c r="H5392" s="401" t="s">
        <v>11923</v>
      </c>
      <c r="I5392" s="401" t="s">
        <v>122</v>
      </c>
      <c r="J5392" s="401" t="s">
        <v>6404</v>
      </c>
      <c r="K5392" s="402" t="n">
        <v>3.41</v>
      </c>
      <c r="L5392" s="401" t="s">
        <v>6405</v>
      </c>
    </row>
    <row r="5393" customFormat="false" ht="13.5" hidden="false" customHeight="false" outlineLevel="0" collapsed="false">
      <c r="A5393" s="401" t="s">
        <v>11911</v>
      </c>
      <c r="B5393" s="401" t="s">
        <v>11912</v>
      </c>
      <c r="C5393" s="401" t="s">
        <v>11913</v>
      </c>
      <c r="D5393" s="401" t="s">
        <v>11914</v>
      </c>
      <c r="E5393" s="402"/>
      <c r="F5393" s="401"/>
      <c r="G5393" s="401" t="n">
        <v>101116</v>
      </c>
      <c r="H5393" s="401" t="s">
        <v>11924</v>
      </c>
      <c r="I5393" s="401" t="s">
        <v>122</v>
      </c>
      <c r="J5393" s="401" t="s">
        <v>6404</v>
      </c>
      <c r="K5393" s="402" t="n">
        <v>2.14</v>
      </c>
      <c r="L5393" s="401" t="s">
        <v>6405</v>
      </c>
    </row>
    <row r="5394" customFormat="false" ht="13.5" hidden="false" customHeight="false" outlineLevel="0" collapsed="false">
      <c r="A5394" s="401" t="s">
        <v>11911</v>
      </c>
      <c r="B5394" s="401" t="s">
        <v>11912</v>
      </c>
      <c r="C5394" s="401" t="s">
        <v>11913</v>
      </c>
      <c r="D5394" s="401" t="s">
        <v>11914</v>
      </c>
      <c r="E5394" s="402"/>
      <c r="F5394" s="401"/>
      <c r="G5394" s="401" t="n">
        <v>101117</v>
      </c>
      <c r="H5394" s="401" t="s">
        <v>11925</v>
      </c>
      <c r="I5394" s="401" t="s">
        <v>122</v>
      </c>
      <c r="J5394" s="401" t="s">
        <v>6404</v>
      </c>
      <c r="K5394" s="402" t="n">
        <v>3.06</v>
      </c>
      <c r="L5394" s="401" t="s">
        <v>6405</v>
      </c>
    </row>
    <row r="5395" customFormat="false" ht="13.5" hidden="false" customHeight="false" outlineLevel="0" collapsed="false">
      <c r="A5395" s="401" t="s">
        <v>11911</v>
      </c>
      <c r="B5395" s="401" t="s">
        <v>11912</v>
      </c>
      <c r="C5395" s="401" t="s">
        <v>11913</v>
      </c>
      <c r="D5395" s="401" t="s">
        <v>11914</v>
      </c>
      <c r="E5395" s="402"/>
      <c r="F5395" s="401"/>
      <c r="G5395" s="401" t="n">
        <v>101118</v>
      </c>
      <c r="H5395" s="401" t="s">
        <v>11926</v>
      </c>
      <c r="I5395" s="401" t="s">
        <v>122</v>
      </c>
      <c r="J5395" s="401" t="s">
        <v>6404</v>
      </c>
      <c r="K5395" s="402" t="n">
        <v>3.46</v>
      </c>
      <c r="L5395" s="401" t="s">
        <v>6405</v>
      </c>
    </row>
    <row r="5396" customFormat="false" ht="13.5" hidden="false" customHeight="false" outlineLevel="0" collapsed="false">
      <c r="A5396" s="401" t="s">
        <v>11911</v>
      </c>
      <c r="B5396" s="401" t="s">
        <v>11912</v>
      </c>
      <c r="C5396" s="401" t="s">
        <v>11913</v>
      </c>
      <c r="D5396" s="401" t="s">
        <v>11914</v>
      </c>
      <c r="E5396" s="402"/>
      <c r="F5396" s="401"/>
      <c r="G5396" s="401" t="n">
        <v>101119</v>
      </c>
      <c r="H5396" s="401" t="s">
        <v>11927</v>
      </c>
      <c r="I5396" s="401" t="s">
        <v>122</v>
      </c>
      <c r="J5396" s="401" t="s">
        <v>6404</v>
      </c>
      <c r="K5396" s="402" t="n">
        <v>7.58</v>
      </c>
      <c r="L5396" s="401" t="s">
        <v>6405</v>
      </c>
    </row>
    <row r="5397" customFormat="false" ht="13.5" hidden="false" customHeight="false" outlineLevel="0" collapsed="false">
      <c r="A5397" s="401" t="s">
        <v>11911</v>
      </c>
      <c r="B5397" s="401" t="s">
        <v>11912</v>
      </c>
      <c r="C5397" s="401" t="s">
        <v>11913</v>
      </c>
      <c r="D5397" s="401" t="s">
        <v>11914</v>
      </c>
      <c r="E5397" s="402"/>
      <c r="F5397" s="401"/>
      <c r="G5397" s="401" t="n">
        <v>101120</v>
      </c>
      <c r="H5397" s="401" t="s">
        <v>11928</v>
      </c>
      <c r="I5397" s="401" t="s">
        <v>122</v>
      </c>
      <c r="J5397" s="401" t="s">
        <v>6404</v>
      </c>
      <c r="K5397" s="402" t="n">
        <v>6.52</v>
      </c>
      <c r="L5397" s="401" t="s">
        <v>6405</v>
      </c>
    </row>
    <row r="5398" customFormat="false" ht="13.5" hidden="false" customHeight="false" outlineLevel="0" collapsed="false">
      <c r="A5398" s="401" t="s">
        <v>11911</v>
      </c>
      <c r="B5398" s="401" t="s">
        <v>11912</v>
      </c>
      <c r="C5398" s="401" t="s">
        <v>11913</v>
      </c>
      <c r="D5398" s="401" t="s">
        <v>11914</v>
      </c>
      <c r="E5398" s="402"/>
      <c r="F5398" s="401"/>
      <c r="G5398" s="401" t="n">
        <v>101121</v>
      </c>
      <c r="H5398" s="401" t="s">
        <v>11929</v>
      </c>
      <c r="I5398" s="401" t="s">
        <v>122</v>
      </c>
      <c r="J5398" s="401" t="s">
        <v>6404</v>
      </c>
      <c r="K5398" s="402" t="n">
        <v>4.11</v>
      </c>
      <c r="L5398" s="401" t="s">
        <v>6405</v>
      </c>
    </row>
    <row r="5399" customFormat="false" ht="13.5" hidden="false" customHeight="false" outlineLevel="0" collapsed="false">
      <c r="A5399" s="401" t="s">
        <v>11911</v>
      </c>
      <c r="B5399" s="401" t="s">
        <v>11912</v>
      </c>
      <c r="C5399" s="401" t="s">
        <v>11913</v>
      </c>
      <c r="D5399" s="401" t="s">
        <v>11914</v>
      </c>
      <c r="E5399" s="402"/>
      <c r="F5399" s="401"/>
      <c r="G5399" s="401" t="n">
        <v>101122</v>
      </c>
      <c r="H5399" s="401" t="s">
        <v>11930</v>
      </c>
      <c r="I5399" s="401" t="s">
        <v>122</v>
      </c>
      <c r="J5399" s="401" t="s">
        <v>6404</v>
      </c>
      <c r="K5399" s="402" t="n">
        <v>5.83</v>
      </c>
      <c r="L5399" s="401" t="s">
        <v>6405</v>
      </c>
    </row>
    <row r="5400" customFormat="false" ht="13.5" hidden="false" customHeight="false" outlineLevel="0" collapsed="false">
      <c r="A5400" s="401" t="s">
        <v>11911</v>
      </c>
      <c r="B5400" s="401" t="s">
        <v>11912</v>
      </c>
      <c r="C5400" s="401" t="s">
        <v>11913</v>
      </c>
      <c r="D5400" s="401" t="s">
        <v>11914</v>
      </c>
      <c r="E5400" s="402"/>
      <c r="F5400" s="401"/>
      <c r="G5400" s="401" t="n">
        <v>101123</v>
      </c>
      <c r="H5400" s="401" t="s">
        <v>11931</v>
      </c>
      <c r="I5400" s="401" t="s">
        <v>122</v>
      </c>
      <c r="J5400" s="401" t="s">
        <v>6404</v>
      </c>
      <c r="K5400" s="402" t="n">
        <v>6.61</v>
      </c>
      <c r="L5400" s="401" t="s">
        <v>6405</v>
      </c>
    </row>
    <row r="5401" customFormat="false" ht="13.5" hidden="false" customHeight="false" outlineLevel="0" collapsed="false">
      <c r="A5401" s="401" t="s">
        <v>11911</v>
      </c>
      <c r="B5401" s="401" t="s">
        <v>11912</v>
      </c>
      <c r="C5401" s="401" t="s">
        <v>11913</v>
      </c>
      <c r="D5401" s="401" t="s">
        <v>11914</v>
      </c>
      <c r="E5401" s="402"/>
      <c r="F5401" s="401"/>
      <c r="G5401" s="401" t="n">
        <v>101124</v>
      </c>
      <c r="H5401" s="401" t="s">
        <v>11932</v>
      </c>
      <c r="I5401" s="401" t="s">
        <v>122</v>
      </c>
      <c r="J5401" s="401" t="s">
        <v>6404</v>
      </c>
      <c r="K5401" s="402" t="n">
        <v>14.35</v>
      </c>
      <c r="L5401" s="401" t="s">
        <v>6405</v>
      </c>
    </row>
    <row r="5402" customFormat="false" ht="13.5" hidden="false" customHeight="false" outlineLevel="0" collapsed="false">
      <c r="A5402" s="401" t="s">
        <v>11911</v>
      </c>
      <c r="B5402" s="401" t="s">
        <v>11912</v>
      </c>
      <c r="C5402" s="401" t="s">
        <v>11913</v>
      </c>
      <c r="D5402" s="401" t="s">
        <v>11914</v>
      </c>
      <c r="E5402" s="402"/>
      <c r="F5402" s="401"/>
      <c r="G5402" s="401" t="n">
        <v>101125</v>
      </c>
      <c r="H5402" s="401" t="s">
        <v>11933</v>
      </c>
      <c r="I5402" s="401" t="s">
        <v>122</v>
      </c>
      <c r="J5402" s="401" t="s">
        <v>6404</v>
      </c>
      <c r="K5402" s="402" t="n">
        <v>13.79</v>
      </c>
      <c r="L5402" s="401" t="s">
        <v>6405</v>
      </c>
    </row>
    <row r="5403" customFormat="false" ht="13.5" hidden="false" customHeight="false" outlineLevel="0" collapsed="false">
      <c r="A5403" s="401" t="s">
        <v>11911</v>
      </c>
      <c r="B5403" s="401" t="s">
        <v>11912</v>
      </c>
      <c r="C5403" s="401" t="s">
        <v>11913</v>
      </c>
      <c r="D5403" s="401" t="s">
        <v>11914</v>
      </c>
      <c r="E5403" s="402"/>
      <c r="F5403" s="401"/>
      <c r="G5403" s="401" t="n">
        <v>101126</v>
      </c>
      <c r="H5403" s="401" t="s">
        <v>11934</v>
      </c>
      <c r="I5403" s="401" t="s">
        <v>122</v>
      </c>
      <c r="J5403" s="401" t="s">
        <v>6404</v>
      </c>
      <c r="K5403" s="402" t="n">
        <v>12.52</v>
      </c>
      <c r="L5403" s="401" t="s">
        <v>6405</v>
      </c>
    </row>
    <row r="5404" customFormat="false" ht="13.5" hidden="false" customHeight="false" outlineLevel="0" collapsed="false">
      <c r="A5404" s="401" t="s">
        <v>11911</v>
      </c>
      <c r="B5404" s="401" t="s">
        <v>11912</v>
      </c>
      <c r="C5404" s="401" t="s">
        <v>11913</v>
      </c>
      <c r="D5404" s="401" t="s">
        <v>11914</v>
      </c>
      <c r="E5404" s="402"/>
      <c r="F5404" s="401"/>
      <c r="G5404" s="401" t="n">
        <v>101127</v>
      </c>
      <c r="H5404" s="401" t="s">
        <v>11935</v>
      </c>
      <c r="I5404" s="401" t="s">
        <v>122</v>
      </c>
      <c r="J5404" s="401" t="s">
        <v>6404</v>
      </c>
      <c r="K5404" s="402" t="n">
        <v>13.44</v>
      </c>
      <c r="L5404" s="401" t="s">
        <v>6405</v>
      </c>
    </row>
    <row r="5405" customFormat="false" ht="13.5" hidden="false" customHeight="false" outlineLevel="0" collapsed="false">
      <c r="A5405" s="401" t="s">
        <v>11911</v>
      </c>
      <c r="B5405" s="401" t="s">
        <v>11912</v>
      </c>
      <c r="C5405" s="401" t="s">
        <v>11913</v>
      </c>
      <c r="D5405" s="401" t="s">
        <v>11914</v>
      </c>
      <c r="E5405" s="402"/>
      <c r="F5405" s="401"/>
      <c r="G5405" s="401" t="n">
        <v>101128</v>
      </c>
      <c r="H5405" s="401" t="s">
        <v>11936</v>
      </c>
      <c r="I5405" s="401" t="s">
        <v>122</v>
      </c>
      <c r="J5405" s="401" t="s">
        <v>6404</v>
      </c>
      <c r="K5405" s="402" t="n">
        <v>13.84</v>
      </c>
      <c r="L5405" s="401" t="s">
        <v>6405</v>
      </c>
    </row>
    <row r="5406" customFormat="false" ht="13.5" hidden="false" customHeight="false" outlineLevel="0" collapsed="false">
      <c r="A5406" s="401" t="s">
        <v>11911</v>
      </c>
      <c r="B5406" s="401" t="s">
        <v>11912</v>
      </c>
      <c r="C5406" s="401" t="s">
        <v>11913</v>
      </c>
      <c r="D5406" s="401" t="s">
        <v>11914</v>
      </c>
      <c r="E5406" s="402"/>
      <c r="F5406" s="401"/>
      <c r="G5406" s="401" t="n">
        <v>101129</v>
      </c>
      <c r="H5406" s="401" t="s">
        <v>11937</v>
      </c>
      <c r="I5406" s="401" t="s">
        <v>122</v>
      </c>
      <c r="J5406" s="401" t="s">
        <v>6404</v>
      </c>
      <c r="K5406" s="402" t="n">
        <v>18.38</v>
      </c>
      <c r="L5406" s="401" t="s">
        <v>6405</v>
      </c>
    </row>
    <row r="5407" customFormat="false" ht="13.5" hidden="false" customHeight="false" outlineLevel="0" collapsed="false">
      <c r="A5407" s="401" t="s">
        <v>11911</v>
      </c>
      <c r="B5407" s="401" t="s">
        <v>11912</v>
      </c>
      <c r="C5407" s="401" t="s">
        <v>11913</v>
      </c>
      <c r="D5407" s="401" t="s">
        <v>11914</v>
      </c>
      <c r="E5407" s="402"/>
      <c r="F5407" s="401"/>
      <c r="G5407" s="401" t="n">
        <v>101130</v>
      </c>
      <c r="H5407" s="401" t="s">
        <v>11938</v>
      </c>
      <c r="I5407" s="401" t="s">
        <v>122</v>
      </c>
      <c r="J5407" s="401" t="s">
        <v>6404</v>
      </c>
      <c r="K5407" s="402" t="n">
        <v>17.32</v>
      </c>
      <c r="L5407" s="401" t="s">
        <v>6405</v>
      </c>
    </row>
    <row r="5408" customFormat="false" ht="13.5" hidden="false" customHeight="false" outlineLevel="0" collapsed="false">
      <c r="A5408" s="401" t="s">
        <v>11911</v>
      </c>
      <c r="B5408" s="401" t="s">
        <v>11912</v>
      </c>
      <c r="C5408" s="401" t="s">
        <v>11913</v>
      </c>
      <c r="D5408" s="401" t="s">
        <v>11914</v>
      </c>
      <c r="E5408" s="402"/>
      <c r="F5408" s="401"/>
      <c r="G5408" s="401" t="n">
        <v>101131</v>
      </c>
      <c r="H5408" s="401" t="s">
        <v>11939</v>
      </c>
      <c r="I5408" s="401" t="s">
        <v>122</v>
      </c>
      <c r="J5408" s="401" t="s">
        <v>6404</v>
      </c>
      <c r="K5408" s="402" t="n">
        <v>14.91</v>
      </c>
      <c r="L5408" s="401" t="s">
        <v>6405</v>
      </c>
    </row>
    <row r="5409" customFormat="false" ht="13.5" hidden="false" customHeight="false" outlineLevel="0" collapsed="false">
      <c r="A5409" s="401" t="s">
        <v>11911</v>
      </c>
      <c r="B5409" s="401" t="s">
        <v>11912</v>
      </c>
      <c r="C5409" s="401" t="s">
        <v>11913</v>
      </c>
      <c r="D5409" s="401" t="s">
        <v>11914</v>
      </c>
      <c r="E5409" s="402"/>
      <c r="F5409" s="401"/>
      <c r="G5409" s="401" t="n">
        <v>101132</v>
      </c>
      <c r="H5409" s="401" t="s">
        <v>11940</v>
      </c>
      <c r="I5409" s="401" t="s">
        <v>122</v>
      </c>
      <c r="J5409" s="401" t="s">
        <v>6404</v>
      </c>
      <c r="K5409" s="402" t="n">
        <v>16.63</v>
      </c>
      <c r="L5409" s="401" t="s">
        <v>6405</v>
      </c>
    </row>
    <row r="5410" customFormat="false" ht="13.5" hidden="false" customHeight="false" outlineLevel="0" collapsed="false">
      <c r="A5410" s="401" t="s">
        <v>11911</v>
      </c>
      <c r="B5410" s="401" t="s">
        <v>11912</v>
      </c>
      <c r="C5410" s="401" t="s">
        <v>11913</v>
      </c>
      <c r="D5410" s="401" t="s">
        <v>11914</v>
      </c>
      <c r="E5410" s="402"/>
      <c r="F5410" s="401"/>
      <c r="G5410" s="401" t="n">
        <v>101133</v>
      </c>
      <c r="H5410" s="401" t="s">
        <v>11941</v>
      </c>
      <c r="I5410" s="401" t="s">
        <v>122</v>
      </c>
      <c r="J5410" s="401" t="s">
        <v>6404</v>
      </c>
      <c r="K5410" s="402" t="n">
        <v>17.41</v>
      </c>
      <c r="L5410" s="401" t="s">
        <v>6405</v>
      </c>
    </row>
    <row r="5411" customFormat="false" ht="13.5" hidden="false" customHeight="false" outlineLevel="0" collapsed="false">
      <c r="A5411" s="401" t="s">
        <v>11911</v>
      </c>
      <c r="B5411" s="401" t="s">
        <v>11912</v>
      </c>
      <c r="C5411" s="401" t="s">
        <v>11913</v>
      </c>
      <c r="D5411" s="401" t="s">
        <v>11914</v>
      </c>
      <c r="E5411" s="402"/>
      <c r="F5411" s="401"/>
      <c r="G5411" s="401" t="n">
        <v>101134</v>
      </c>
      <c r="H5411" s="401" t="s">
        <v>11942</v>
      </c>
      <c r="I5411" s="401" t="s">
        <v>122</v>
      </c>
      <c r="J5411" s="401" t="s">
        <v>6404</v>
      </c>
      <c r="K5411" s="402" t="n">
        <v>15.02</v>
      </c>
      <c r="L5411" s="401" t="s">
        <v>6405</v>
      </c>
    </row>
    <row r="5412" customFormat="false" ht="13.5" hidden="false" customHeight="false" outlineLevel="0" collapsed="false">
      <c r="A5412" s="401" t="s">
        <v>11911</v>
      </c>
      <c r="B5412" s="401" t="s">
        <v>11912</v>
      </c>
      <c r="C5412" s="401" t="s">
        <v>11913</v>
      </c>
      <c r="D5412" s="401" t="s">
        <v>11914</v>
      </c>
      <c r="E5412" s="402"/>
      <c r="F5412" s="401"/>
      <c r="G5412" s="401" t="n">
        <v>101135</v>
      </c>
      <c r="H5412" s="401" t="s">
        <v>11943</v>
      </c>
      <c r="I5412" s="401" t="s">
        <v>122</v>
      </c>
      <c r="J5412" s="401" t="s">
        <v>6404</v>
      </c>
      <c r="K5412" s="402" t="n">
        <v>14.46</v>
      </c>
      <c r="L5412" s="401" t="s">
        <v>6405</v>
      </c>
    </row>
    <row r="5413" customFormat="false" ht="13.5" hidden="false" customHeight="false" outlineLevel="0" collapsed="false">
      <c r="A5413" s="401" t="s">
        <v>11911</v>
      </c>
      <c r="B5413" s="401" t="s">
        <v>11912</v>
      </c>
      <c r="C5413" s="401" t="s">
        <v>11913</v>
      </c>
      <c r="D5413" s="401" t="s">
        <v>11914</v>
      </c>
      <c r="E5413" s="402"/>
      <c r="F5413" s="401"/>
      <c r="G5413" s="401" t="n">
        <v>101136</v>
      </c>
      <c r="H5413" s="401" t="s">
        <v>11944</v>
      </c>
      <c r="I5413" s="401" t="s">
        <v>122</v>
      </c>
      <c r="J5413" s="401" t="s">
        <v>6404</v>
      </c>
      <c r="K5413" s="402" t="n">
        <v>13.19</v>
      </c>
      <c r="L5413" s="401" t="s">
        <v>6405</v>
      </c>
    </row>
    <row r="5414" customFormat="false" ht="13.5" hidden="false" customHeight="false" outlineLevel="0" collapsed="false">
      <c r="A5414" s="401" t="s">
        <v>11911</v>
      </c>
      <c r="B5414" s="401" t="s">
        <v>11912</v>
      </c>
      <c r="C5414" s="401" t="s">
        <v>11913</v>
      </c>
      <c r="D5414" s="401" t="s">
        <v>11914</v>
      </c>
      <c r="E5414" s="402"/>
      <c r="F5414" s="401"/>
      <c r="G5414" s="401" t="n">
        <v>101137</v>
      </c>
      <c r="H5414" s="401" t="s">
        <v>11945</v>
      </c>
      <c r="I5414" s="401" t="s">
        <v>122</v>
      </c>
      <c r="J5414" s="401" t="s">
        <v>6404</v>
      </c>
      <c r="K5414" s="402" t="n">
        <v>14.11</v>
      </c>
      <c r="L5414" s="401" t="s">
        <v>6405</v>
      </c>
    </row>
    <row r="5415" customFormat="false" ht="13.5" hidden="false" customHeight="false" outlineLevel="0" collapsed="false">
      <c r="A5415" s="401" t="s">
        <v>11911</v>
      </c>
      <c r="B5415" s="401" t="s">
        <v>11912</v>
      </c>
      <c r="C5415" s="401" t="s">
        <v>11913</v>
      </c>
      <c r="D5415" s="401" t="s">
        <v>11914</v>
      </c>
      <c r="E5415" s="402"/>
      <c r="F5415" s="401"/>
      <c r="G5415" s="401" t="n">
        <v>101138</v>
      </c>
      <c r="H5415" s="401" t="s">
        <v>11946</v>
      </c>
      <c r="I5415" s="401" t="s">
        <v>122</v>
      </c>
      <c r="J5415" s="401" t="s">
        <v>6404</v>
      </c>
      <c r="K5415" s="402" t="n">
        <v>14.51</v>
      </c>
      <c r="L5415" s="401" t="s">
        <v>6405</v>
      </c>
    </row>
    <row r="5416" customFormat="false" ht="13.5" hidden="false" customHeight="false" outlineLevel="0" collapsed="false">
      <c r="A5416" s="401" t="s">
        <v>11911</v>
      </c>
      <c r="B5416" s="401" t="s">
        <v>11912</v>
      </c>
      <c r="C5416" s="401" t="s">
        <v>11913</v>
      </c>
      <c r="D5416" s="401" t="s">
        <v>11914</v>
      </c>
      <c r="E5416" s="402"/>
      <c r="F5416" s="401"/>
      <c r="G5416" s="401" t="n">
        <v>101139</v>
      </c>
      <c r="H5416" s="401" t="s">
        <v>11947</v>
      </c>
      <c r="I5416" s="401" t="s">
        <v>122</v>
      </c>
      <c r="J5416" s="401" t="s">
        <v>6404</v>
      </c>
      <c r="K5416" s="402" t="n">
        <v>19.07</v>
      </c>
      <c r="L5416" s="401" t="s">
        <v>6405</v>
      </c>
    </row>
    <row r="5417" customFormat="false" ht="13.5" hidden="false" customHeight="false" outlineLevel="0" collapsed="false">
      <c r="A5417" s="401" t="s">
        <v>11911</v>
      </c>
      <c r="B5417" s="401" t="s">
        <v>11912</v>
      </c>
      <c r="C5417" s="401" t="s">
        <v>11913</v>
      </c>
      <c r="D5417" s="401" t="s">
        <v>11914</v>
      </c>
      <c r="E5417" s="402"/>
      <c r="F5417" s="401"/>
      <c r="G5417" s="401" t="n">
        <v>101140</v>
      </c>
      <c r="H5417" s="401" t="s">
        <v>11948</v>
      </c>
      <c r="I5417" s="401" t="s">
        <v>122</v>
      </c>
      <c r="J5417" s="401" t="s">
        <v>6404</v>
      </c>
      <c r="K5417" s="402" t="n">
        <v>18.01</v>
      </c>
      <c r="L5417" s="401" t="s">
        <v>6405</v>
      </c>
    </row>
    <row r="5418" customFormat="false" ht="13.5" hidden="false" customHeight="false" outlineLevel="0" collapsed="false">
      <c r="A5418" s="401" t="s">
        <v>11911</v>
      </c>
      <c r="B5418" s="401" t="s">
        <v>11912</v>
      </c>
      <c r="C5418" s="401" t="s">
        <v>11913</v>
      </c>
      <c r="D5418" s="401" t="s">
        <v>11914</v>
      </c>
      <c r="E5418" s="402"/>
      <c r="F5418" s="401"/>
      <c r="G5418" s="401" t="n">
        <v>101141</v>
      </c>
      <c r="H5418" s="401" t="s">
        <v>11949</v>
      </c>
      <c r="I5418" s="401" t="s">
        <v>122</v>
      </c>
      <c r="J5418" s="401" t="s">
        <v>6404</v>
      </c>
      <c r="K5418" s="402" t="n">
        <v>15.6</v>
      </c>
      <c r="L5418" s="401" t="s">
        <v>6405</v>
      </c>
    </row>
    <row r="5419" customFormat="false" ht="13.5" hidden="false" customHeight="false" outlineLevel="0" collapsed="false">
      <c r="A5419" s="401" t="s">
        <v>11911</v>
      </c>
      <c r="B5419" s="401" t="s">
        <v>11912</v>
      </c>
      <c r="C5419" s="401" t="s">
        <v>11913</v>
      </c>
      <c r="D5419" s="401" t="s">
        <v>11914</v>
      </c>
      <c r="E5419" s="402"/>
      <c r="F5419" s="401"/>
      <c r="G5419" s="401" t="n">
        <v>101142</v>
      </c>
      <c r="H5419" s="401" t="s">
        <v>11950</v>
      </c>
      <c r="I5419" s="401" t="s">
        <v>122</v>
      </c>
      <c r="J5419" s="401" t="s">
        <v>6404</v>
      </c>
      <c r="K5419" s="402" t="n">
        <v>17.32</v>
      </c>
      <c r="L5419" s="401" t="s">
        <v>6405</v>
      </c>
    </row>
    <row r="5420" customFormat="false" ht="13.5" hidden="false" customHeight="false" outlineLevel="0" collapsed="false">
      <c r="A5420" s="401" t="s">
        <v>11911</v>
      </c>
      <c r="B5420" s="401" t="s">
        <v>11912</v>
      </c>
      <c r="C5420" s="401" t="s">
        <v>11913</v>
      </c>
      <c r="D5420" s="401" t="s">
        <v>11914</v>
      </c>
      <c r="E5420" s="402"/>
      <c r="F5420" s="401"/>
      <c r="G5420" s="401" t="n">
        <v>101143</v>
      </c>
      <c r="H5420" s="401" t="s">
        <v>11951</v>
      </c>
      <c r="I5420" s="401" t="s">
        <v>122</v>
      </c>
      <c r="J5420" s="401" t="s">
        <v>6404</v>
      </c>
      <c r="K5420" s="402" t="n">
        <v>18.1</v>
      </c>
      <c r="L5420" s="401" t="s">
        <v>6405</v>
      </c>
    </row>
    <row r="5421" customFormat="false" ht="13.5" hidden="false" customHeight="false" outlineLevel="0" collapsed="false">
      <c r="A5421" s="401" t="s">
        <v>11911</v>
      </c>
      <c r="B5421" s="401" t="s">
        <v>11912</v>
      </c>
      <c r="C5421" s="401" t="s">
        <v>11913</v>
      </c>
      <c r="D5421" s="401" t="s">
        <v>11914</v>
      </c>
      <c r="E5421" s="402"/>
      <c r="F5421" s="401"/>
      <c r="G5421" s="401" t="n">
        <v>101144</v>
      </c>
      <c r="H5421" s="401" t="s">
        <v>11952</v>
      </c>
      <c r="I5421" s="401" t="s">
        <v>122</v>
      </c>
      <c r="J5421" s="401" t="s">
        <v>6404</v>
      </c>
      <c r="K5421" s="402" t="n">
        <v>14.96</v>
      </c>
      <c r="L5421" s="401" t="s">
        <v>6405</v>
      </c>
    </row>
    <row r="5422" customFormat="false" ht="13.5" hidden="false" customHeight="false" outlineLevel="0" collapsed="false">
      <c r="A5422" s="401" t="s">
        <v>11911</v>
      </c>
      <c r="B5422" s="401" t="s">
        <v>11912</v>
      </c>
      <c r="C5422" s="401" t="s">
        <v>11913</v>
      </c>
      <c r="D5422" s="401" t="s">
        <v>11914</v>
      </c>
      <c r="E5422" s="402"/>
      <c r="F5422" s="401"/>
      <c r="G5422" s="401" t="n">
        <v>101145</v>
      </c>
      <c r="H5422" s="401" t="s">
        <v>11953</v>
      </c>
      <c r="I5422" s="401" t="s">
        <v>122</v>
      </c>
      <c r="J5422" s="401" t="s">
        <v>6404</v>
      </c>
      <c r="K5422" s="402" t="n">
        <v>14.4</v>
      </c>
      <c r="L5422" s="401" t="s">
        <v>6405</v>
      </c>
    </row>
    <row r="5423" customFormat="false" ht="13.5" hidden="false" customHeight="false" outlineLevel="0" collapsed="false">
      <c r="A5423" s="401" t="s">
        <v>11911</v>
      </c>
      <c r="B5423" s="401" t="s">
        <v>11912</v>
      </c>
      <c r="C5423" s="401" t="s">
        <v>11913</v>
      </c>
      <c r="D5423" s="401" t="s">
        <v>11914</v>
      </c>
      <c r="E5423" s="402"/>
      <c r="F5423" s="401"/>
      <c r="G5423" s="401" t="n">
        <v>101146</v>
      </c>
      <c r="H5423" s="401" t="s">
        <v>11954</v>
      </c>
      <c r="I5423" s="401" t="s">
        <v>122</v>
      </c>
      <c r="J5423" s="401" t="s">
        <v>6404</v>
      </c>
      <c r="K5423" s="402" t="n">
        <v>13.13</v>
      </c>
      <c r="L5423" s="401" t="s">
        <v>6405</v>
      </c>
    </row>
    <row r="5424" customFormat="false" ht="13.5" hidden="false" customHeight="false" outlineLevel="0" collapsed="false">
      <c r="A5424" s="401" t="s">
        <v>11911</v>
      </c>
      <c r="B5424" s="401" t="s">
        <v>11912</v>
      </c>
      <c r="C5424" s="401" t="s">
        <v>11913</v>
      </c>
      <c r="D5424" s="401" t="s">
        <v>11914</v>
      </c>
      <c r="E5424" s="402"/>
      <c r="F5424" s="401"/>
      <c r="G5424" s="401" t="n">
        <v>101147</v>
      </c>
      <c r="H5424" s="401" t="s">
        <v>11955</v>
      </c>
      <c r="I5424" s="401" t="s">
        <v>122</v>
      </c>
      <c r="J5424" s="401" t="s">
        <v>6404</v>
      </c>
      <c r="K5424" s="402" t="n">
        <v>14.05</v>
      </c>
      <c r="L5424" s="401" t="s">
        <v>6405</v>
      </c>
    </row>
    <row r="5425" customFormat="false" ht="13.5" hidden="false" customHeight="false" outlineLevel="0" collapsed="false">
      <c r="A5425" s="401" t="s">
        <v>11911</v>
      </c>
      <c r="B5425" s="401" t="s">
        <v>11912</v>
      </c>
      <c r="C5425" s="401" t="s">
        <v>11913</v>
      </c>
      <c r="D5425" s="401" t="s">
        <v>11914</v>
      </c>
      <c r="E5425" s="402"/>
      <c r="F5425" s="401"/>
      <c r="G5425" s="401" t="n">
        <v>101148</v>
      </c>
      <c r="H5425" s="401" t="s">
        <v>11956</v>
      </c>
      <c r="I5425" s="401" t="s">
        <v>122</v>
      </c>
      <c r="J5425" s="401" t="s">
        <v>6404</v>
      </c>
      <c r="K5425" s="402" t="n">
        <v>14.45</v>
      </c>
      <c r="L5425" s="401" t="s">
        <v>6405</v>
      </c>
    </row>
    <row r="5426" customFormat="false" ht="13.5" hidden="false" customHeight="false" outlineLevel="0" collapsed="false">
      <c r="A5426" s="401" t="s">
        <v>11911</v>
      </c>
      <c r="B5426" s="401" t="s">
        <v>11912</v>
      </c>
      <c r="C5426" s="401" t="s">
        <v>11913</v>
      </c>
      <c r="D5426" s="401" t="s">
        <v>11914</v>
      </c>
      <c r="E5426" s="402"/>
      <c r="F5426" s="401"/>
      <c r="G5426" s="401" t="n">
        <v>101149</v>
      </c>
      <c r="H5426" s="401" t="s">
        <v>11957</v>
      </c>
      <c r="I5426" s="401" t="s">
        <v>122</v>
      </c>
      <c r="J5426" s="401" t="s">
        <v>6404</v>
      </c>
      <c r="K5426" s="402" t="n">
        <v>19</v>
      </c>
      <c r="L5426" s="401" t="s">
        <v>6405</v>
      </c>
    </row>
    <row r="5427" customFormat="false" ht="13.5" hidden="false" customHeight="false" outlineLevel="0" collapsed="false">
      <c r="A5427" s="401" t="s">
        <v>11911</v>
      </c>
      <c r="B5427" s="401" t="s">
        <v>11912</v>
      </c>
      <c r="C5427" s="401" t="s">
        <v>11913</v>
      </c>
      <c r="D5427" s="401" t="s">
        <v>11914</v>
      </c>
      <c r="E5427" s="402"/>
      <c r="F5427" s="401"/>
      <c r="G5427" s="401" t="n">
        <v>101150</v>
      </c>
      <c r="H5427" s="401" t="s">
        <v>11958</v>
      </c>
      <c r="I5427" s="401" t="s">
        <v>122</v>
      </c>
      <c r="J5427" s="401" t="s">
        <v>6404</v>
      </c>
      <c r="K5427" s="402" t="n">
        <v>17.94</v>
      </c>
      <c r="L5427" s="401" t="s">
        <v>6405</v>
      </c>
    </row>
    <row r="5428" customFormat="false" ht="13.5" hidden="false" customHeight="false" outlineLevel="0" collapsed="false">
      <c r="A5428" s="401" t="s">
        <v>11911</v>
      </c>
      <c r="B5428" s="401" t="s">
        <v>11912</v>
      </c>
      <c r="C5428" s="401" t="s">
        <v>11913</v>
      </c>
      <c r="D5428" s="401" t="s">
        <v>11914</v>
      </c>
      <c r="E5428" s="402"/>
      <c r="F5428" s="401"/>
      <c r="G5428" s="401" t="n">
        <v>101151</v>
      </c>
      <c r="H5428" s="401" t="s">
        <v>11959</v>
      </c>
      <c r="I5428" s="401" t="s">
        <v>122</v>
      </c>
      <c r="J5428" s="401" t="s">
        <v>6404</v>
      </c>
      <c r="K5428" s="402" t="n">
        <v>15.53</v>
      </c>
      <c r="L5428" s="401" t="s">
        <v>6405</v>
      </c>
    </row>
    <row r="5429" customFormat="false" ht="13.5" hidden="false" customHeight="false" outlineLevel="0" collapsed="false">
      <c r="A5429" s="401" t="s">
        <v>11911</v>
      </c>
      <c r="B5429" s="401" t="s">
        <v>11912</v>
      </c>
      <c r="C5429" s="401" t="s">
        <v>11913</v>
      </c>
      <c r="D5429" s="401" t="s">
        <v>11914</v>
      </c>
      <c r="E5429" s="402"/>
      <c r="F5429" s="401"/>
      <c r="G5429" s="401" t="n">
        <v>101152</v>
      </c>
      <c r="H5429" s="401" t="s">
        <v>11960</v>
      </c>
      <c r="I5429" s="401" t="s">
        <v>122</v>
      </c>
      <c r="J5429" s="401" t="s">
        <v>6404</v>
      </c>
      <c r="K5429" s="402" t="n">
        <v>17.25</v>
      </c>
      <c r="L5429" s="401" t="s">
        <v>6405</v>
      </c>
    </row>
    <row r="5430" customFormat="false" ht="13.5" hidden="false" customHeight="false" outlineLevel="0" collapsed="false">
      <c r="A5430" s="401" t="s">
        <v>11911</v>
      </c>
      <c r="B5430" s="401" t="s">
        <v>11912</v>
      </c>
      <c r="C5430" s="401" t="s">
        <v>11913</v>
      </c>
      <c r="D5430" s="401" t="s">
        <v>11914</v>
      </c>
      <c r="E5430" s="402"/>
      <c r="F5430" s="401"/>
      <c r="G5430" s="401" t="n">
        <v>101153</v>
      </c>
      <c r="H5430" s="401" t="s">
        <v>11961</v>
      </c>
      <c r="I5430" s="401" t="s">
        <v>122</v>
      </c>
      <c r="J5430" s="401" t="s">
        <v>6404</v>
      </c>
      <c r="K5430" s="402" t="n">
        <v>18.03</v>
      </c>
      <c r="L5430" s="401" t="s">
        <v>6405</v>
      </c>
    </row>
    <row r="5431" customFormat="false" ht="13.5" hidden="false" customHeight="false" outlineLevel="0" collapsed="false">
      <c r="A5431" s="401" t="s">
        <v>11911</v>
      </c>
      <c r="B5431" s="401" t="s">
        <v>11912</v>
      </c>
      <c r="C5431" s="401" t="s">
        <v>11913</v>
      </c>
      <c r="D5431" s="401" t="s">
        <v>11914</v>
      </c>
      <c r="E5431" s="402"/>
      <c r="F5431" s="401"/>
      <c r="G5431" s="401" t="n">
        <v>101206</v>
      </c>
      <c r="H5431" s="401" t="s">
        <v>11962</v>
      </c>
      <c r="I5431" s="401" t="s">
        <v>122</v>
      </c>
      <c r="J5431" s="401" t="s">
        <v>6404</v>
      </c>
      <c r="K5431" s="402" t="n">
        <v>12.32</v>
      </c>
      <c r="L5431" s="401" t="s">
        <v>6405</v>
      </c>
    </row>
    <row r="5432" customFormat="false" ht="13.5" hidden="false" customHeight="false" outlineLevel="0" collapsed="false">
      <c r="A5432" s="401" t="s">
        <v>11911</v>
      </c>
      <c r="B5432" s="401" t="s">
        <v>11912</v>
      </c>
      <c r="C5432" s="401" t="s">
        <v>11913</v>
      </c>
      <c r="D5432" s="401" t="s">
        <v>11914</v>
      </c>
      <c r="E5432" s="402"/>
      <c r="F5432" s="401"/>
      <c r="G5432" s="401" t="n">
        <v>101207</v>
      </c>
      <c r="H5432" s="401" t="s">
        <v>11963</v>
      </c>
      <c r="I5432" s="401" t="s">
        <v>122</v>
      </c>
      <c r="J5432" s="401" t="s">
        <v>6404</v>
      </c>
      <c r="K5432" s="402" t="n">
        <v>11</v>
      </c>
      <c r="L5432" s="401" t="s">
        <v>6405</v>
      </c>
    </row>
    <row r="5433" customFormat="false" ht="13.5" hidden="false" customHeight="false" outlineLevel="0" collapsed="false">
      <c r="A5433" s="401" t="s">
        <v>11911</v>
      </c>
      <c r="B5433" s="401" t="s">
        <v>11912</v>
      </c>
      <c r="C5433" s="401" t="s">
        <v>11913</v>
      </c>
      <c r="D5433" s="401" t="s">
        <v>11914</v>
      </c>
      <c r="E5433" s="402"/>
      <c r="F5433" s="401"/>
      <c r="G5433" s="401" t="n">
        <v>101208</v>
      </c>
      <c r="H5433" s="401" t="s">
        <v>11964</v>
      </c>
      <c r="I5433" s="401" t="s">
        <v>122</v>
      </c>
      <c r="J5433" s="401" t="s">
        <v>6404</v>
      </c>
      <c r="K5433" s="402" t="n">
        <v>10.57</v>
      </c>
      <c r="L5433" s="401" t="s">
        <v>6405</v>
      </c>
    </row>
    <row r="5434" customFormat="false" ht="13.5" hidden="false" customHeight="false" outlineLevel="0" collapsed="false">
      <c r="A5434" s="401" t="s">
        <v>11911</v>
      </c>
      <c r="B5434" s="401" t="s">
        <v>11912</v>
      </c>
      <c r="C5434" s="401" t="s">
        <v>11913</v>
      </c>
      <c r="D5434" s="401" t="s">
        <v>11914</v>
      </c>
      <c r="E5434" s="402"/>
      <c r="F5434" s="401"/>
      <c r="G5434" s="401" t="n">
        <v>101209</v>
      </c>
      <c r="H5434" s="401" t="s">
        <v>11965</v>
      </c>
      <c r="I5434" s="401" t="s">
        <v>122</v>
      </c>
      <c r="J5434" s="401" t="s">
        <v>6404</v>
      </c>
      <c r="K5434" s="402" t="n">
        <v>9.86</v>
      </c>
      <c r="L5434" s="401" t="s">
        <v>6405</v>
      </c>
    </row>
    <row r="5435" customFormat="false" ht="13.5" hidden="false" customHeight="false" outlineLevel="0" collapsed="false">
      <c r="A5435" s="401" t="s">
        <v>11911</v>
      </c>
      <c r="B5435" s="401" t="s">
        <v>11912</v>
      </c>
      <c r="C5435" s="401" t="s">
        <v>11913</v>
      </c>
      <c r="D5435" s="401" t="s">
        <v>11914</v>
      </c>
      <c r="E5435" s="402"/>
      <c r="F5435" s="401"/>
      <c r="G5435" s="401" t="n">
        <v>101210</v>
      </c>
      <c r="H5435" s="401" t="s">
        <v>11966</v>
      </c>
      <c r="I5435" s="401" t="s">
        <v>122</v>
      </c>
      <c r="J5435" s="401" t="s">
        <v>6404</v>
      </c>
      <c r="K5435" s="402" t="n">
        <v>17.6</v>
      </c>
      <c r="L5435" s="401" t="s">
        <v>6405</v>
      </c>
    </row>
    <row r="5436" customFormat="false" ht="13.5" hidden="false" customHeight="false" outlineLevel="0" collapsed="false">
      <c r="A5436" s="401" t="s">
        <v>11911</v>
      </c>
      <c r="B5436" s="401" t="s">
        <v>11912</v>
      </c>
      <c r="C5436" s="401" t="s">
        <v>11913</v>
      </c>
      <c r="D5436" s="401" t="s">
        <v>11914</v>
      </c>
      <c r="E5436" s="402"/>
      <c r="F5436" s="401"/>
      <c r="G5436" s="401" t="n">
        <v>101211</v>
      </c>
      <c r="H5436" s="401" t="s">
        <v>11967</v>
      </c>
      <c r="I5436" s="401" t="s">
        <v>122</v>
      </c>
      <c r="J5436" s="401" t="s">
        <v>6404</v>
      </c>
      <c r="K5436" s="402" t="n">
        <v>18.91</v>
      </c>
      <c r="L5436" s="401" t="s">
        <v>6405</v>
      </c>
    </row>
    <row r="5437" customFormat="false" ht="13.5" hidden="false" customHeight="false" outlineLevel="0" collapsed="false">
      <c r="A5437" s="401" t="s">
        <v>11911</v>
      </c>
      <c r="B5437" s="401" t="s">
        <v>11912</v>
      </c>
      <c r="C5437" s="401" t="s">
        <v>11913</v>
      </c>
      <c r="D5437" s="401" t="s">
        <v>11914</v>
      </c>
      <c r="E5437" s="402"/>
      <c r="F5437" s="401"/>
      <c r="G5437" s="401" t="n">
        <v>101212</v>
      </c>
      <c r="H5437" s="401" t="s">
        <v>11968</v>
      </c>
      <c r="I5437" s="401" t="s">
        <v>122</v>
      </c>
      <c r="J5437" s="401" t="s">
        <v>6404</v>
      </c>
      <c r="K5437" s="402" t="n">
        <v>21.96</v>
      </c>
      <c r="L5437" s="401" t="s">
        <v>6405</v>
      </c>
    </row>
    <row r="5438" customFormat="false" ht="13.5" hidden="false" customHeight="false" outlineLevel="0" collapsed="false">
      <c r="A5438" s="401" t="s">
        <v>11911</v>
      </c>
      <c r="B5438" s="401" t="s">
        <v>11912</v>
      </c>
      <c r="C5438" s="401" t="s">
        <v>11913</v>
      </c>
      <c r="D5438" s="401" t="s">
        <v>11914</v>
      </c>
      <c r="E5438" s="402"/>
      <c r="F5438" s="401"/>
      <c r="G5438" s="401" t="n">
        <v>101213</v>
      </c>
      <c r="H5438" s="401" t="s">
        <v>11969</v>
      </c>
      <c r="I5438" s="401" t="s">
        <v>122</v>
      </c>
      <c r="J5438" s="401" t="s">
        <v>6404</v>
      </c>
      <c r="K5438" s="402" t="n">
        <v>24.41</v>
      </c>
      <c r="L5438" s="401" t="s">
        <v>6405</v>
      </c>
    </row>
    <row r="5439" customFormat="false" ht="13.5" hidden="false" customHeight="false" outlineLevel="0" collapsed="false">
      <c r="A5439" s="401" t="s">
        <v>11911</v>
      </c>
      <c r="B5439" s="401" t="s">
        <v>11912</v>
      </c>
      <c r="C5439" s="401" t="s">
        <v>11913</v>
      </c>
      <c r="D5439" s="401" t="s">
        <v>11914</v>
      </c>
      <c r="E5439" s="402"/>
      <c r="F5439" s="401"/>
      <c r="G5439" s="401" t="n">
        <v>101214</v>
      </c>
      <c r="H5439" s="401" t="s">
        <v>11970</v>
      </c>
      <c r="I5439" s="401" t="s">
        <v>122</v>
      </c>
      <c r="J5439" s="401" t="s">
        <v>6404</v>
      </c>
      <c r="K5439" s="402" t="n">
        <v>29.7</v>
      </c>
      <c r="L5439" s="401" t="s">
        <v>6405</v>
      </c>
    </row>
    <row r="5440" customFormat="false" ht="13.5" hidden="false" customHeight="false" outlineLevel="0" collapsed="false">
      <c r="A5440" s="401" t="s">
        <v>11911</v>
      </c>
      <c r="B5440" s="401" t="s">
        <v>11912</v>
      </c>
      <c r="C5440" s="401" t="s">
        <v>11913</v>
      </c>
      <c r="D5440" s="401" t="s">
        <v>11914</v>
      </c>
      <c r="E5440" s="402"/>
      <c r="F5440" s="401"/>
      <c r="G5440" s="401" t="n">
        <v>101215</v>
      </c>
      <c r="H5440" s="401" t="s">
        <v>11971</v>
      </c>
      <c r="I5440" s="401" t="s">
        <v>122</v>
      </c>
      <c r="J5440" s="401" t="s">
        <v>6404</v>
      </c>
      <c r="K5440" s="402" t="n">
        <v>16.87</v>
      </c>
      <c r="L5440" s="401" t="s">
        <v>6405</v>
      </c>
    </row>
    <row r="5441" customFormat="false" ht="13.5" hidden="false" customHeight="false" outlineLevel="0" collapsed="false">
      <c r="A5441" s="401" t="s">
        <v>11911</v>
      </c>
      <c r="B5441" s="401" t="s">
        <v>11912</v>
      </c>
      <c r="C5441" s="401" t="s">
        <v>11913</v>
      </c>
      <c r="D5441" s="401" t="s">
        <v>11914</v>
      </c>
      <c r="E5441" s="402"/>
      <c r="F5441" s="401"/>
      <c r="G5441" s="401" t="n">
        <v>101216</v>
      </c>
      <c r="H5441" s="401" t="s">
        <v>11972</v>
      </c>
      <c r="I5441" s="401" t="s">
        <v>122</v>
      </c>
      <c r="J5441" s="401" t="s">
        <v>6404</v>
      </c>
      <c r="K5441" s="402" t="n">
        <v>17.79</v>
      </c>
      <c r="L5441" s="401" t="s">
        <v>6405</v>
      </c>
    </row>
    <row r="5442" customFormat="false" ht="13.5" hidden="false" customHeight="false" outlineLevel="0" collapsed="false">
      <c r="A5442" s="401" t="s">
        <v>11911</v>
      </c>
      <c r="B5442" s="401" t="s">
        <v>11912</v>
      </c>
      <c r="C5442" s="401" t="s">
        <v>11913</v>
      </c>
      <c r="D5442" s="401" t="s">
        <v>11914</v>
      </c>
      <c r="E5442" s="402"/>
      <c r="F5442" s="401"/>
      <c r="G5442" s="401" t="n">
        <v>101217</v>
      </c>
      <c r="H5442" s="401" t="s">
        <v>11973</v>
      </c>
      <c r="I5442" s="401" t="s">
        <v>122</v>
      </c>
      <c r="J5442" s="401" t="s">
        <v>6404</v>
      </c>
      <c r="K5442" s="402" t="n">
        <v>20.61</v>
      </c>
      <c r="L5442" s="401" t="s">
        <v>6405</v>
      </c>
    </row>
    <row r="5443" customFormat="false" ht="13.5" hidden="false" customHeight="false" outlineLevel="0" collapsed="false">
      <c r="A5443" s="401" t="s">
        <v>11911</v>
      </c>
      <c r="B5443" s="401" t="s">
        <v>11912</v>
      </c>
      <c r="C5443" s="401" t="s">
        <v>11913</v>
      </c>
      <c r="D5443" s="401" t="s">
        <v>11914</v>
      </c>
      <c r="E5443" s="402"/>
      <c r="F5443" s="401"/>
      <c r="G5443" s="401" t="n">
        <v>101218</v>
      </c>
      <c r="H5443" s="401" t="s">
        <v>11974</v>
      </c>
      <c r="I5443" s="401" t="s">
        <v>122</v>
      </c>
      <c r="J5443" s="401" t="s">
        <v>6404</v>
      </c>
      <c r="K5443" s="402" t="n">
        <v>21.98</v>
      </c>
      <c r="L5443" s="401" t="s">
        <v>6405</v>
      </c>
    </row>
    <row r="5444" customFormat="false" ht="13.5" hidden="false" customHeight="false" outlineLevel="0" collapsed="false">
      <c r="A5444" s="401" t="s">
        <v>11911</v>
      </c>
      <c r="B5444" s="401" t="s">
        <v>11912</v>
      </c>
      <c r="C5444" s="401" t="s">
        <v>11913</v>
      </c>
      <c r="D5444" s="401" t="s">
        <v>11914</v>
      </c>
      <c r="E5444" s="402"/>
      <c r="F5444" s="401"/>
      <c r="G5444" s="401" t="n">
        <v>101219</v>
      </c>
      <c r="H5444" s="401" t="s">
        <v>11975</v>
      </c>
      <c r="I5444" s="401" t="s">
        <v>122</v>
      </c>
      <c r="J5444" s="401" t="s">
        <v>6404</v>
      </c>
      <c r="K5444" s="402" t="n">
        <v>26.76</v>
      </c>
      <c r="L5444" s="401" t="s">
        <v>6405</v>
      </c>
    </row>
    <row r="5445" customFormat="false" ht="13.5" hidden="false" customHeight="false" outlineLevel="0" collapsed="false">
      <c r="A5445" s="401" t="s">
        <v>11911</v>
      </c>
      <c r="B5445" s="401" t="s">
        <v>11912</v>
      </c>
      <c r="C5445" s="401" t="s">
        <v>11913</v>
      </c>
      <c r="D5445" s="401" t="s">
        <v>11914</v>
      </c>
      <c r="E5445" s="402"/>
      <c r="F5445" s="401"/>
      <c r="G5445" s="401" t="n">
        <v>101220</v>
      </c>
      <c r="H5445" s="401" t="s">
        <v>11976</v>
      </c>
      <c r="I5445" s="401" t="s">
        <v>122</v>
      </c>
      <c r="J5445" s="401" t="s">
        <v>6404</v>
      </c>
      <c r="K5445" s="402" t="n">
        <v>16.53</v>
      </c>
      <c r="L5445" s="401" t="s">
        <v>6405</v>
      </c>
    </row>
    <row r="5446" customFormat="false" ht="13.5" hidden="false" customHeight="false" outlineLevel="0" collapsed="false">
      <c r="A5446" s="401" t="s">
        <v>11911</v>
      </c>
      <c r="B5446" s="401" t="s">
        <v>11912</v>
      </c>
      <c r="C5446" s="401" t="s">
        <v>11913</v>
      </c>
      <c r="D5446" s="401" t="s">
        <v>11914</v>
      </c>
      <c r="E5446" s="402"/>
      <c r="F5446" s="401"/>
      <c r="G5446" s="401" t="n">
        <v>101221</v>
      </c>
      <c r="H5446" s="401" t="s">
        <v>11977</v>
      </c>
      <c r="I5446" s="401" t="s">
        <v>122</v>
      </c>
      <c r="J5446" s="401" t="s">
        <v>6404</v>
      </c>
      <c r="K5446" s="402" t="n">
        <v>17.6</v>
      </c>
      <c r="L5446" s="401" t="s">
        <v>6405</v>
      </c>
    </row>
    <row r="5447" customFormat="false" ht="13.5" hidden="false" customHeight="false" outlineLevel="0" collapsed="false">
      <c r="A5447" s="401" t="s">
        <v>11911</v>
      </c>
      <c r="B5447" s="401" t="s">
        <v>11912</v>
      </c>
      <c r="C5447" s="401" t="s">
        <v>11913</v>
      </c>
      <c r="D5447" s="401" t="s">
        <v>11914</v>
      </c>
      <c r="E5447" s="402"/>
      <c r="F5447" s="401"/>
      <c r="G5447" s="401" t="n">
        <v>101222</v>
      </c>
      <c r="H5447" s="401" t="s">
        <v>11978</v>
      </c>
      <c r="I5447" s="401" t="s">
        <v>122</v>
      </c>
      <c r="J5447" s="401" t="s">
        <v>6404</v>
      </c>
      <c r="K5447" s="402" t="n">
        <v>20.45</v>
      </c>
      <c r="L5447" s="401" t="s">
        <v>6405</v>
      </c>
    </row>
    <row r="5448" customFormat="false" ht="13.5" hidden="false" customHeight="false" outlineLevel="0" collapsed="false">
      <c r="A5448" s="401" t="s">
        <v>11911</v>
      </c>
      <c r="B5448" s="401" t="s">
        <v>11912</v>
      </c>
      <c r="C5448" s="401" t="s">
        <v>11913</v>
      </c>
      <c r="D5448" s="401" t="s">
        <v>11914</v>
      </c>
      <c r="E5448" s="402"/>
      <c r="F5448" s="401"/>
      <c r="G5448" s="401" t="n">
        <v>101223</v>
      </c>
      <c r="H5448" s="401" t="s">
        <v>11979</v>
      </c>
      <c r="I5448" s="401" t="s">
        <v>122</v>
      </c>
      <c r="J5448" s="401" t="s">
        <v>6404</v>
      </c>
      <c r="K5448" s="402" t="n">
        <v>22.66</v>
      </c>
      <c r="L5448" s="401" t="s">
        <v>6405</v>
      </c>
    </row>
    <row r="5449" customFormat="false" ht="13.5" hidden="false" customHeight="false" outlineLevel="0" collapsed="false">
      <c r="A5449" s="401" t="s">
        <v>11911</v>
      </c>
      <c r="B5449" s="401" t="s">
        <v>11912</v>
      </c>
      <c r="C5449" s="401" t="s">
        <v>11913</v>
      </c>
      <c r="D5449" s="401" t="s">
        <v>11914</v>
      </c>
      <c r="E5449" s="402"/>
      <c r="F5449" s="401"/>
      <c r="G5449" s="401" t="n">
        <v>101224</v>
      </c>
      <c r="H5449" s="401" t="s">
        <v>11980</v>
      </c>
      <c r="I5449" s="401" t="s">
        <v>122</v>
      </c>
      <c r="J5449" s="401" t="s">
        <v>6404</v>
      </c>
      <c r="K5449" s="402" t="n">
        <v>28.41</v>
      </c>
      <c r="L5449" s="401" t="s">
        <v>6405</v>
      </c>
    </row>
    <row r="5450" customFormat="false" ht="13.5" hidden="false" customHeight="false" outlineLevel="0" collapsed="false">
      <c r="A5450" s="401" t="s">
        <v>11911</v>
      </c>
      <c r="B5450" s="401" t="s">
        <v>11912</v>
      </c>
      <c r="C5450" s="401" t="s">
        <v>11913</v>
      </c>
      <c r="D5450" s="401" t="s">
        <v>11914</v>
      </c>
      <c r="E5450" s="402"/>
      <c r="F5450" s="401"/>
      <c r="G5450" s="401" t="n">
        <v>101225</v>
      </c>
      <c r="H5450" s="401" t="s">
        <v>11981</v>
      </c>
      <c r="I5450" s="401" t="s">
        <v>122</v>
      </c>
      <c r="J5450" s="401" t="s">
        <v>6404</v>
      </c>
      <c r="K5450" s="402" t="n">
        <v>15.24</v>
      </c>
      <c r="L5450" s="401" t="s">
        <v>6405</v>
      </c>
    </row>
    <row r="5451" customFormat="false" ht="13.5" hidden="false" customHeight="false" outlineLevel="0" collapsed="false">
      <c r="A5451" s="401" t="s">
        <v>11911</v>
      </c>
      <c r="B5451" s="401" t="s">
        <v>11912</v>
      </c>
      <c r="C5451" s="401" t="s">
        <v>11913</v>
      </c>
      <c r="D5451" s="401" t="s">
        <v>11914</v>
      </c>
      <c r="E5451" s="402"/>
      <c r="F5451" s="401"/>
      <c r="G5451" s="401" t="n">
        <v>101226</v>
      </c>
      <c r="H5451" s="401" t="s">
        <v>11982</v>
      </c>
      <c r="I5451" s="401" t="s">
        <v>122</v>
      </c>
      <c r="J5451" s="401" t="s">
        <v>6404</v>
      </c>
      <c r="K5451" s="402" t="n">
        <v>16.17</v>
      </c>
      <c r="L5451" s="401" t="s">
        <v>6405</v>
      </c>
    </row>
    <row r="5452" customFormat="false" ht="13.5" hidden="false" customHeight="false" outlineLevel="0" collapsed="false">
      <c r="A5452" s="401" t="s">
        <v>11911</v>
      </c>
      <c r="B5452" s="401" t="s">
        <v>11912</v>
      </c>
      <c r="C5452" s="401" t="s">
        <v>11913</v>
      </c>
      <c r="D5452" s="401" t="s">
        <v>11914</v>
      </c>
      <c r="E5452" s="402"/>
      <c r="F5452" s="401"/>
      <c r="G5452" s="401" t="n">
        <v>101227</v>
      </c>
      <c r="H5452" s="401" t="s">
        <v>11983</v>
      </c>
      <c r="I5452" s="401" t="s">
        <v>122</v>
      </c>
      <c r="J5452" s="401" t="s">
        <v>6404</v>
      </c>
      <c r="K5452" s="402" t="n">
        <v>18.73</v>
      </c>
      <c r="L5452" s="401" t="s">
        <v>6405</v>
      </c>
    </row>
    <row r="5453" customFormat="false" ht="13.5" hidden="false" customHeight="false" outlineLevel="0" collapsed="false">
      <c r="A5453" s="401" t="s">
        <v>11911</v>
      </c>
      <c r="B5453" s="401" t="s">
        <v>11912</v>
      </c>
      <c r="C5453" s="401" t="s">
        <v>11913</v>
      </c>
      <c r="D5453" s="401" t="s">
        <v>11914</v>
      </c>
      <c r="E5453" s="402"/>
      <c r="F5453" s="401"/>
      <c r="G5453" s="401" t="n">
        <v>101228</v>
      </c>
      <c r="H5453" s="401" t="s">
        <v>11984</v>
      </c>
      <c r="I5453" s="401" t="s">
        <v>122</v>
      </c>
      <c r="J5453" s="401" t="s">
        <v>6404</v>
      </c>
      <c r="K5453" s="402" t="n">
        <v>20.13</v>
      </c>
      <c r="L5453" s="401" t="s">
        <v>6405</v>
      </c>
    </row>
    <row r="5454" customFormat="false" ht="13.5" hidden="false" customHeight="false" outlineLevel="0" collapsed="false">
      <c r="A5454" s="401" t="s">
        <v>11911</v>
      </c>
      <c r="B5454" s="401" t="s">
        <v>11912</v>
      </c>
      <c r="C5454" s="401" t="s">
        <v>11913</v>
      </c>
      <c r="D5454" s="401" t="s">
        <v>11914</v>
      </c>
      <c r="E5454" s="402"/>
      <c r="F5454" s="401"/>
      <c r="G5454" s="401" t="n">
        <v>101229</v>
      </c>
      <c r="H5454" s="401" t="s">
        <v>11985</v>
      </c>
      <c r="I5454" s="401" t="s">
        <v>122</v>
      </c>
      <c r="J5454" s="401" t="s">
        <v>6404</v>
      </c>
      <c r="K5454" s="402" t="n">
        <v>25.3</v>
      </c>
      <c r="L5454" s="401" t="s">
        <v>6405</v>
      </c>
    </row>
    <row r="5455" customFormat="false" ht="13.5" hidden="false" customHeight="false" outlineLevel="0" collapsed="false">
      <c r="A5455" s="401" t="s">
        <v>11911</v>
      </c>
      <c r="B5455" s="401" t="s">
        <v>11912</v>
      </c>
      <c r="C5455" s="401" t="s">
        <v>11913</v>
      </c>
      <c r="D5455" s="401" t="s">
        <v>11914</v>
      </c>
      <c r="E5455" s="402"/>
      <c r="F5455" s="401"/>
      <c r="G5455" s="401" t="n">
        <v>101230</v>
      </c>
      <c r="H5455" s="401" t="s">
        <v>11986</v>
      </c>
      <c r="I5455" s="401" t="s">
        <v>122</v>
      </c>
      <c r="J5455" s="401" t="s">
        <v>6404</v>
      </c>
      <c r="K5455" s="402" t="n">
        <v>10.94</v>
      </c>
      <c r="L5455" s="401" t="s">
        <v>6405</v>
      </c>
    </row>
    <row r="5456" customFormat="false" ht="13.5" hidden="false" customHeight="false" outlineLevel="0" collapsed="false">
      <c r="A5456" s="401" t="s">
        <v>11911</v>
      </c>
      <c r="B5456" s="401" t="s">
        <v>11912</v>
      </c>
      <c r="C5456" s="401" t="s">
        <v>11913</v>
      </c>
      <c r="D5456" s="401" t="s">
        <v>11914</v>
      </c>
      <c r="E5456" s="402"/>
      <c r="F5456" s="401"/>
      <c r="G5456" s="401" t="n">
        <v>101231</v>
      </c>
      <c r="H5456" s="401" t="s">
        <v>11987</v>
      </c>
      <c r="I5456" s="401" t="s">
        <v>122</v>
      </c>
      <c r="J5456" s="401" t="s">
        <v>6404</v>
      </c>
      <c r="K5456" s="402" t="n">
        <v>10.44</v>
      </c>
      <c r="L5456" s="401" t="s">
        <v>6405</v>
      </c>
    </row>
    <row r="5457" customFormat="false" ht="13.5" hidden="false" customHeight="false" outlineLevel="0" collapsed="false">
      <c r="A5457" s="401" t="s">
        <v>11911</v>
      </c>
      <c r="B5457" s="401" t="s">
        <v>11912</v>
      </c>
      <c r="C5457" s="401" t="s">
        <v>11913</v>
      </c>
      <c r="D5457" s="401" t="s">
        <v>11914</v>
      </c>
      <c r="E5457" s="402"/>
      <c r="F5457" s="401"/>
      <c r="G5457" s="401" t="n">
        <v>101232</v>
      </c>
      <c r="H5457" s="401" t="s">
        <v>11988</v>
      </c>
      <c r="I5457" s="401" t="s">
        <v>122</v>
      </c>
      <c r="J5457" s="401" t="s">
        <v>6404</v>
      </c>
      <c r="K5457" s="402" t="n">
        <v>9.51</v>
      </c>
      <c r="L5457" s="401" t="s">
        <v>6405</v>
      </c>
    </row>
    <row r="5458" customFormat="false" ht="13.5" hidden="false" customHeight="false" outlineLevel="0" collapsed="false">
      <c r="A5458" s="401" t="s">
        <v>11911</v>
      </c>
      <c r="B5458" s="401" t="s">
        <v>11912</v>
      </c>
      <c r="C5458" s="401" t="s">
        <v>11913</v>
      </c>
      <c r="D5458" s="401" t="s">
        <v>11914</v>
      </c>
      <c r="E5458" s="402"/>
      <c r="F5458" s="401"/>
      <c r="G5458" s="401" t="n">
        <v>101233</v>
      </c>
      <c r="H5458" s="401" t="s">
        <v>11989</v>
      </c>
      <c r="I5458" s="401" t="s">
        <v>122</v>
      </c>
      <c r="J5458" s="401" t="s">
        <v>6404</v>
      </c>
      <c r="K5458" s="402" t="n">
        <v>8.8</v>
      </c>
      <c r="L5458" s="401" t="s">
        <v>6405</v>
      </c>
    </row>
    <row r="5459" customFormat="false" ht="13.5" hidden="false" customHeight="false" outlineLevel="0" collapsed="false">
      <c r="A5459" s="401" t="s">
        <v>11911</v>
      </c>
      <c r="B5459" s="401" t="s">
        <v>11912</v>
      </c>
      <c r="C5459" s="401" t="s">
        <v>11913</v>
      </c>
      <c r="D5459" s="401" t="s">
        <v>11914</v>
      </c>
      <c r="E5459" s="402"/>
      <c r="F5459" s="401"/>
      <c r="G5459" s="401" t="n">
        <v>101234</v>
      </c>
      <c r="H5459" s="401" t="s">
        <v>11990</v>
      </c>
      <c r="I5459" s="401" t="s">
        <v>122</v>
      </c>
      <c r="J5459" s="401" t="s">
        <v>6404</v>
      </c>
      <c r="K5459" s="402" t="n">
        <v>17.06</v>
      </c>
      <c r="L5459" s="401" t="s">
        <v>6405</v>
      </c>
    </row>
    <row r="5460" customFormat="false" ht="13.5" hidden="false" customHeight="false" outlineLevel="0" collapsed="false">
      <c r="A5460" s="401" t="s">
        <v>11911</v>
      </c>
      <c r="B5460" s="401" t="s">
        <v>11912</v>
      </c>
      <c r="C5460" s="401" t="s">
        <v>11913</v>
      </c>
      <c r="D5460" s="401" t="s">
        <v>11914</v>
      </c>
      <c r="E5460" s="402"/>
      <c r="F5460" s="401"/>
      <c r="G5460" s="401" t="n">
        <v>101235</v>
      </c>
      <c r="H5460" s="401" t="s">
        <v>11991</v>
      </c>
      <c r="I5460" s="401" t="s">
        <v>122</v>
      </c>
      <c r="J5460" s="401" t="s">
        <v>6404</v>
      </c>
      <c r="K5460" s="402" t="n">
        <v>18.08</v>
      </c>
      <c r="L5460" s="401" t="s">
        <v>6405</v>
      </c>
    </row>
    <row r="5461" customFormat="false" ht="13.5" hidden="false" customHeight="false" outlineLevel="0" collapsed="false">
      <c r="A5461" s="401" t="s">
        <v>11911</v>
      </c>
      <c r="B5461" s="401" t="s">
        <v>11912</v>
      </c>
      <c r="C5461" s="401" t="s">
        <v>11913</v>
      </c>
      <c r="D5461" s="401" t="s">
        <v>11914</v>
      </c>
      <c r="E5461" s="402"/>
      <c r="F5461" s="401"/>
      <c r="G5461" s="401" t="n">
        <v>101236</v>
      </c>
      <c r="H5461" s="401" t="s">
        <v>11992</v>
      </c>
      <c r="I5461" s="401" t="s">
        <v>122</v>
      </c>
      <c r="J5461" s="401" t="s">
        <v>6404</v>
      </c>
      <c r="K5461" s="402" t="n">
        <v>21.04</v>
      </c>
      <c r="L5461" s="401" t="s">
        <v>6405</v>
      </c>
    </row>
    <row r="5462" customFormat="false" ht="13.5" hidden="false" customHeight="false" outlineLevel="0" collapsed="false">
      <c r="A5462" s="401" t="s">
        <v>11911</v>
      </c>
      <c r="B5462" s="401" t="s">
        <v>11912</v>
      </c>
      <c r="C5462" s="401" t="s">
        <v>11913</v>
      </c>
      <c r="D5462" s="401" t="s">
        <v>11914</v>
      </c>
      <c r="E5462" s="402"/>
      <c r="F5462" s="401"/>
      <c r="G5462" s="401" t="n">
        <v>101237</v>
      </c>
      <c r="H5462" s="401" t="s">
        <v>11993</v>
      </c>
      <c r="I5462" s="401" t="s">
        <v>122</v>
      </c>
      <c r="J5462" s="401" t="s">
        <v>6404</v>
      </c>
      <c r="K5462" s="402" t="n">
        <v>22.6</v>
      </c>
      <c r="L5462" s="401" t="s">
        <v>6405</v>
      </c>
    </row>
    <row r="5463" customFormat="false" ht="13.5" hidden="false" customHeight="false" outlineLevel="0" collapsed="false">
      <c r="A5463" s="401" t="s">
        <v>11911</v>
      </c>
      <c r="B5463" s="401" t="s">
        <v>11912</v>
      </c>
      <c r="C5463" s="401" t="s">
        <v>11913</v>
      </c>
      <c r="D5463" s="401" t="s">
        <v>11914</v>
      </c>
      <c r="E5463" s="402"/>
      <c r="F5463" s="401"/>
      <c r="G5463" s="401" t="n">
        <v>101238</v>
      </c>
      <c r="H5463" s="401" t="s">
        <v>11994</v>
      </c>
      <c r="I5463" s="401" t="s">
        <v>122</v>
      </c>
      <c r="J5463" s="401" t="s">
        <v>6404</v>
      </c>
      <c r="K5463" s="402" t="n">
        <v>28.5</v>
      </c>
      <c r="L5463" s="401" t="s">
        <v>6405</v>
      </c>
    </row>
    <row r="5464" customFormat="false" ht="13.5" hidden="false" customHeight="false" outlineLevel="0" collapsed="false">
      <c r="A5464" s="401" t="s">
        <v>11911</v>
      </c>
      <c r="B5464" s="401" t="s">
        <v>11912</v>
      </c>
      <c r="C5464" s="401" t="s">
        <v>11913</v>
      </c>
      <c r="D5464" s="401" t="s">
        <v>11914</v>
      </c>
      <c r="E5464" s="402"/>
      <c r="F5464" s="401"/>
      <c r="G5464" s="401" t="n">
        <v>101239</v>
      </c>
      <c r="H5464" s="401" t="s">
        <v>11995</v>
      </c>
      <c r="I5464" s="401" t="s">
        <v>122</v>
      </c>
      <c r="J5464" s="401" t="s">
        <v>6404</v>
      </c>
      <c r="K5464" s="402" t="n">
        <v>15.25</v>
      </c>
      <c r="L5464" s="401" t="s">
        <v>6405</v>
      </c>
    </row>
    <row r="5465" customFormat="false" ht="13.5" hidden="false" customHeight="false" outlineLevel="0" collapsed="false">
      <c r="A5465" s="401" t="s">
        <v>11911</v>
      </c>
      <c r="B5465" s="401" t="s">
        <v>11912</v>
      </c>
      <c r="C5465" s="401" t="s">
        <v>11913</v>
      </c>
      <c r="D5465" s="401" t="s">
        <v>11914</v>
      </c>
      <c r="E5465" s="402"/>
      <c r="F5465" s="401"/>
      <c r="G5465" s="401" t="n">
        <v>101240</v>
      </c>
      <c r="H5465" s="401" t="s">
        <v>11996</v>
      </c>
      <c r="I5465" s="401" t="s">
        <v>122</v>
      </c>
      <c r="J5465" s="401" t="s">
        <v>6404</v>
      </c>
      <c r="K5465" s="402" t="n">
        <v>16.2</v>
      </c>
      <c r="L5465" s="401" t="s">
        <v>6405</v>
      </c>
    </row>
    <row r="5466" customFormat="false" ht="13.5" hidden="false" customHeight="false" outlineLevel="0" collapsed="false">
      <c r="A5466" s="401" t="s">
        <v>11911</v>
      </c>
      <c r="B5466" s="401" t="s">
        <v>11912</v>
      </c>
      <c r="C5466" s="401" t="s">
        <v>11913</v>
      </c>
      <c r="D5466" s="401" t="s">
        <v>11914</v>
      </c>
      <c r="E5466" s="402"/>
      <c r="F5466" s="401"/>
      <c r="G5466" s="401" t="n">
        <v>101241</v>
      </c>
      <c r="H5466" s="401" t="s">
        <v>11997</v>
      </c>
      <c r="I5466" s="401" t="s">
        <v>122</v>
      </c>
      <c r="J5466" s="401" t="s">
        <v>6404</v>
      </c>
      <c r="K5466" s="402" t="n">
        <v>18.87</v>
      </c>
      <c r="L5466" s="401" t="s">
        <v>6405</v>
      </c>
    </row>
    <row r="5467" customFormat="false" ht="13.5" hidden="false" customHeight="false" outlineLevel="0" collapsed="false">
      <c r="A5467" s="401" t="s">
        <v>11911</v>
      </c>
      <c r="B5467" s="401" t="s">
        <v>11912</v>
      </c>
      <c r="C5467" s="401" t="s">
        <v>11913</v>
      </c>
      <c r="D5467" s="401" t="s">
        <v>11914</v>
      </c>
      <c r="E5467" s="402"/>
      <c r="F5467" s="401"/>
      <c r="G5467" s="401" t="n">
        <v>101242</v>
      </c>
      <c r="H5467" s="401" t="s">
        <v>11998</v>
      </c>
      <c r="I5467" s="401" t="s">
        <v>122</v>
      </c>
      <c r="J5467" s="401" t="s">
        <v>6404</v>
      </c>
      <c r="K5467" s="402" t="n">
        <v>20.96</v>
      </c>
      <c r="L5467" s="401" t="s">
        <v>6405</v>
      </c>
    </row>
    <row r="5468" customFormat="false" ht="13.5" hidden="false" customHeight="false" outlineLevel="0" collapsed="false">
      <c r="A5468" s="401" t="s">
        <v>11911</v>
      </c>
      <c r="B5468" s="401" t="s">
        <v>11912</v>
      </c>
      <c r="C5468" s="401" t="s">
        <v>11913</v>
      </c>
      <c r="D5468" s="401" t="s">
        <v>11914</v>
      </c>
      <c r="E5468" s="402"/>
      <c r="F5468" s="401"/>
      <c r="G5468" s="401" t="n">
        <v>101243</v>
      </c>
      <c r="H5468" s="401" t="s">
        <v>11999</v>
      </c>
      <c r="I5468" s="401" t="s">
        <v>122</v>
      </c>
      <c r="J5468" s="401" t="s">
        <v>6404</v>
      </c>
      <c r="K5468" s="402" t="n">
        <v>25.58</v>
      </c>
      <c r="L5468" s="401" t="s">
        <v>6405</v>
      </c>
    </row>
    <row r="5469" customFormat="false" ht="13.5" hidden="false" customHeight="false" outlineLevel="0" collapsed="false">
      <c r="A5469" s="401" t="s">
        <v>11911</v>
      </c>
      <c r="B5469" s="401" t="s">
        <v>11912</v>
      </c>
      <c r="C5469" s="401" t="s">
        <v>11913</v>
      </c>
      <c r="D5469" s="401" t="s">
        <v>11914</v>
      </c>
      <c r="E5469" s="402"/>
      <c r="F5469" s="401"/>
      <c r="G5469" s="401" t="n">
        <v>101244</v>
      </c>
      <c r="H5469" s="401" t="s">
        <v>12000</v>
      </c>
      <c r="I5469" s="401" t="s">
        <v>122</v>
      </c>
      <c r="J5469" s="401" t="s">
        <v>6404</v>
      </c>
      <c r="K5469" s="402" t="n">
        <v>15.84</v>
      </c>
      <c r="L5469" s="401" t="s">
        <v>6405</v>
      </c>
    </row>
    <row r="5470" customFormat="false" ht="13.5" hidden="false" customHeight="false" outlineLevel="0" collapsed="false">
      <c r="A5470" s="401" t="s">
        <v>11911</v>
      </c>
      <c r="B5470" s="401" t="s">
        <v>11912</v>
      </c>
      <c r="C5470" s="401" t="s">
        <v>11913</v>
      </c>
      <c r="D5470" s="401" t="s">
        <v>11914</v>
      </c>
      <c r="E5470" s="402"/>
      <c r="F5470" s="401"/>
      <c r="G5470" s="401" t="n">
        <v>101245</v>
      </c>
      <c r="H5470" s="401" t="s">
        <v>12001</v>
      </c>
      <c r="I5470" s="401" t="s">
        <v>122</v>
      </c>
      <c r="J5470" s="401" t="s">
        <v>6404</v>
      </c>
      <c r="K5470" s="402" t="n">
        <v>16.88</v>
      </c>
      <c r="L5470" s="401" t="s">
        <v>6405</v>
      </c>
    </row>
    <row r="5471" customFormat="false" ht="13.5" hidden="false" customHeight="false" outlineLevel="0" collapsed="false">
      <c r="A5471" s="401" t="s">
        <v>11911</v>
      </c>
      <c r="B5471" s="401" t="s">
        <v>11912</v>
      </c>
      <c r="C5471" s="401" t="s">
        <v>11913</v>
      </c>
      <c r="D5471" s="401" t="s">
        <v>11914</v>
      </c>
      <c r="E5471" s="402"/>
      <c r="F5471" s="401"/>
      <c r="G5471" s="401" t="n">
        <v>101246</v>
      </c>
      <c r="H5471" s="401" t="s">
        <v>12002</v>
      </c>
      <c r="I5471" s="401" t="s">
        <v>122</v>
      </c>
      <c r="J5471" s="401" t="s">
        <v>6404</v>
      </c>
      <c r="K5471" s="402" t="n">
        <v>19.64</v>
      </c>
      <c r="L5471" s="401" t="s">
        <v>6405</v>
      </c>
    </row>
    <row r="5472" customFormat="false" ht="13.5" hidden="false" customHeight="false" outlineLevel="0" collapsed="false">
      <c r="A5472" s="401" t="s">
        <v>11911</v>
      </c>
      <c r="B5472" s="401" t="s">
        <v>11912</v>
      </c>
      <c r="C5472" s="401" t="s">
        <v>11913</v>
      </c>
      <c r="D5472" s="401" t="s">
        <v>11914</v>
      </c>
      <c r="E5472" s="402"/>
      <c r="F5472" s="401"/>
      <c r="G5472" s="401" t="n">
        <v>101247</v>
      </c>
      <c r="H5472" s="401" t="s">
        <v>12003</v>
      </c>
      <c r="I5472" s="401" t="s">
        <v>122</v>
      </c>
      <c r="J5472" s="401" t="s">
        <v>6404</v>
      </c>
      <c r="K5472" s="402" t="n">
        <v>21.76</v>
      </c>
      <c r="L5472" s="401" t="s">
        <v>6405</v>
      </c>
    </row>
    <row r="5473" customFormat="false" ht="13.5" hidden="false" customHeight="false" outlineLevel="0" collapsed="false">
      <c r="A5473" s="401" t="s">
        <v>11911</v>
      </c>
      <c r="B5473" s="401" t="s">
        <v>11912</v>
      </c>
      <c r="C5473" s="401" t="s">
        <v>11913</v>
      </c>
      <c r="D5473" s="401" t="s">
        <v>11914</v>
      </c>
      <c r="E5473" s="402"/>
      <c r="F5473" s="401"/>
      <c r="G5473" s="401" t="n">
        <v>101248</v>
      </c>
      <c r="H5473" s="401" t="s">
        <v>12004</v>
      </c>
      <c r="I5473" s="401" t="s">
        <v>122</v>
      </c>
      <c r="J5473" s="401" t="s">
        <v>6404</v>
      </c>
      <c r="K5473" s="402" t="n">
        <v>27.31</v>
      </c>
      <c r="L5473" s="401" t="s">
        <v>6405</v>
      </c>
    </row>
    <row r="5474" customFormat="false" ht="13.5" hidden="false" customHeight="false" outlineLevel="0" collapsed="false">
      <c r="A5474" s="401" t="s">
        <v>11911</v>
      </c>
      <c r="B5474" s="401" t="s">
        <v>11912</v>
      </c>
      <c r="C5474" s="401" t="s">
        <v>11913</v>
      </c>
      <c r="D5474" s="401" t="s">
        <v>11914</v>
      </c>
      <c r="E5474" s="402"/>
      <c r="F5474" s="401"/>
      <c r="G5474" s="401" t="n">
        <v>101249</v>
      </c>
      <c r="H5474" s="401" t="s">
        <v>12005</v>
      </c>
      <c r="I5474" s="401" t="s">
        <v>122</v>
      </c>
      <c r="J5474" s="401" t="s">
        <v>6404</v>
      </c>
      <c r="K5474" s="402" t="n">
        <v>14</v>
      </c>
      <c r="L5474" s="401" t="s">
        <v>6405</v>
      </c>
    </row>
    <row r="5475" customFormat="false" ht="13.5" hidden="false" customHeight="false" outlineLevel="0" collapsed="false">
      <c r="A5475" s="401" t="s">
        <v>11911</v>
      </c>
      <c r="B5475" s="401" t="s">
        <v>11912</v>
      </c>
      <c r="C5475" s="401" t="s">
        <v>11913</v>
      </c>
      <c r="D5475" s="401" t="s">
        <v>11914</v>
      </c>
      <c r="E5475" s="402"/>
      <c r="F5475" s="401"/>
      <c r="G5475" s="401" t="n">
        <v>101250</v>
      </c>
      <c r="H5475" s="401" t="s">
        <v>12006</v>
      </c>
      <c r="I5475" s="401" t="s">
        <v>122</v>
      </c>
      <c r="J5475" s="401" t="s">
        <v>6404</v>
      </c>
      <c r="K5475" s="402" t="n">
        <v>15.44</v>
      </c>
      <c r="L5475" s="401" t="s">
        <v>6405</v>
      </c>
    </row>
    <row r="5476" customFormat="false" ht="13.5" hidden="false" customHeight="false" outlineLevel="0" collapsed="false">
      <c r="A5476" s="401" t="s">
        <v>11911</v>
      </c>
      <c r="B5476" s="401" t="s">
        <v>11912</v>
      </c>
      <c r="C5476" s="401" t="s">
        <v>11913</v>
      </c>
      <c r="D5476" s="401" t="s">
        <v>11914</v>
      </c>
      <c r="E5476" s="402"/>
      <c r="F5476" s="401"/>
      <c r="G5476" s="401" t="n">
        <v>101251</v>
      </c>
      <c r="H5476" s="401" t="s">
        <v>12007</v>
      </c>
      <c r="I5476" s="401" t="s">
        <v>122</v>
      </c>
      <c r="J5476" s="401" t="s">
        <v>6404</v>
      </c>
      <c r="K5476" s="402" t="n">
        <v>17.76</v>
      </c>
      <c r="L5476" s="401" t="s">
        <v>6405</v>
      </c>
    </row>
    <row r="5477" customFormat="false" ht="13.5" hidden="false" customHeight="false" outlineLevel="0" collapsed="false">
      <c r="A5477" s="401" t="s">
        <v>11911</v>
      </c>
      <c r="B5477" s="401" t="s">
        <v>11912</v>
      </c>
      <c r="C5477" s="401" t="s">
        <v>11913</v>
      </c>
      <c r="D5477" s="401" t="s">
        <v>11914</v>
      </c>
      <c r="E5477" s="402"/>
      <c r="F5477" s="401"/>
      <c r="G5477" s="401" t="n">
        <v>101252</v>
      </c>
      <c r="H5477" s="401" t="s">
        <v>12008</v>
      </c>
      <c r="I5477" s="401" t="s">
        <v>122</v>
      </c>
      <c r="J5477" s="401" t="s">
        <v>6404</v>
      </c>
      <c r="K5477" s="402" t="n">
        <v>19.27</v>
      </c>
      <c r="L5477" s="401" t="s">
        <v>6405</v>
      </c>
    </row>
    <row r="5478" customFormat="false" ht="13.5" hidden="false" customHeight="false" outlineLevel="0" collapsed="false">
      <c r="A5478" s="401" t="s">
        <v>11911</v>
      </c>
      <c r="B5478" s="401" t="s">
        <v>11912</v>
      </c>
      <c r="C5478" s="401" t="s">
        <v>11913</v>
      </c>
      <c r="D5478" s="401" t="s">
        <v>11914</v>
      </c>
      <c r="E5478" s="402"/>
      <c r="F5478" s="401"/>
      <c r="G5478" s="401" t="n">
        <v>101253</v>
      </c>
      <c r="H5478" s="401" t="s">
        <v>12009</v>
      </c>
      <c r="I5478" s="401" t="s">
        <v>122</v>
      </c>
      <c r="J5478" s="401" t="s">
        <v>6404</v>
      </c>
      <c r="K5478" s="402" t="n">
        <v>24.28</v>
      </c>
      <c r="L5478" s="401" t="s">
        <v>6405</v>
      </c>
    </row>
    <row r="5479" customFormat="false" ht="13.5" hidden="false" customHeight="false" outlineLevel="0" collapsed="false">
      <c r="A5479" s="401" t="s">
        <v>11911</v>
      </c>
      <c r="B5479" s="401" t="s">
        <v>11912</v>
      </c>
      <c r="C5479" s="401" t="s">
        <v>11913</v>
      </c>
      <c r="D5479" s="401" t="s">
        <v>11914</v>
      </c>
      <c r="E5479" s="402"/>
      <c r="F5479" s="401"/>
      <c r="G5479" s="401" t="n">
        <v>101254</v>
      </c>
      <c r="H5479" s="401" t="s">
        <v>12010</v>
      </c>
      <c r="I5479" s="401" t="s">
        <v>122</v>
      </c>
      <c r="J5479" s="401" t="s">
        <v>6404</v>
      </c>
      <c r="K5479" s="402" t="n">
        <v>12.76</v>
      </c>
      <c r="L5479" s="401" t="s">
        <v>6405</v>
      </c>
    </row>
    <row r="5480" customFormat="false" ht="13.5" hidden="false" customHeight="false" outlineLevel="0" collapsed="false">
      <c r="A5480" s="401" t="s">
        <v>11911</v>
      </c>
      <c r="B5480" s="401" t="s">
        <v>11912</v>
      </c>
      <c r="C5480" s="401" t="s">
        <v>11913</v>
      </c>
      <c r="D5480" s="401" t="s">
        <v>11914</v>
      </c>
      <c r="E5480" s="402"/>
      <c r="F5480" s="401"/>
      <c r="G5480" s="401" t="n">
        <v>101255</v>
      </c>
      <c r="H5480" s="401" t="s">
        <v>12011</v>
      </c>
      <c r="I5480" s="401" t="s">
        <v>122</v>
      </c>
      <c r="J5480" s="401" t="s">
        <v>6404</v>
      </c>
      <c r="K5480" s="402" t="n">
        <v>11.45</v>
      </c>
      <c r="L5480" s="401" t="s">
        <v>6405</v>
      </c>
    </row>
    <row r="5481" customFormat="false" ht="13.5" hidden="false" customHeight="false" outlineLevel="0" collapsed="false">
      <c r="A5481" s="401" t="s">
        <v>11911</v>
      </c>
      <c r="B5481" s="401" t="s">
        <v>11912</v>
      </c>
      <c r="C5481" s="401" t="s">
        <v>11913</v>
      </c>
      <c r="D5481" s="401" t="s">
        <v>11914</v>
      </c>
      <c r="E5481" s="402"/>
      <c r="F5481" s="401"/>
      <c r="G5481" s="401" t="n">
        <v>101256</v>
      </c>
      <c r="H5481" s="401" t="s">
        <v>12012</v>
      </c>
      <c r="I5481" s="401" t="s">
        <v>122</v>
      </c>
      <c r="J5481" s="401" t="s">
        <v>6404</v>
      </c>
      <c r="K5481" s="402" t="n">
        <v>19.76</v>
      </c>
      <c r="L5481" s="401" t="s">
        <v>6405</v>
      </c>
    </row>
    <row r="5482" customFormat="false" ht="13.5" hidden="false" customHeight="false" outlineLevel="0" collapsed="false">
      <c r="A5482" s="401" t="s">
        <v>11911</v>
      </c>
      <c r="B5482" s="401" t="s">
        <v>11912</v>
      </c>
      <c r="C5482" s="401" t="s">
        <v>11913</v>
      </c>
      <c r="D5482" s="401" t="s">
        <v>11914</v>
      </c>
      <c r="E5482" s="402"/>
      <c r="F5482" s="401"/>
      <c r="G5482" s="401" t="n">
        <v>101257</v>
      </c>
      <c r="H5482" s="401" t="s">
        <v>12013</v>
      </c>
      <c r="I5482" s="401" t="s">
        <v>122</v>
      </c>
      <c r="J5482" s="401" t="s">
        <v>6404</v>
      </c>
      <c r="K5482" s="402" t="n">
        <v>20.98</v>
      </c>
      <c r="L5482" s="401" t="s">
        <v>6405</v>
      </c>
    </row>
    <row r="5483" customFormat="false" ht="13.5" hidden="false" customHeight="false" outlineLevel="0" collapsed="false">
      <c r="A5483" s="401" t="s">
        <v>11911</v>
      </c>
      <c r="B5483" s="401" t="s">
        <v>11912</v>
      </c>
      <c r="C5483" s="401" t="s">
        <v>11913</v>
      </c>
      <c r="D5483" s="401" t="s">
        <v>11914</v>
      </c>
      <c r="E5483" s="402"/>
      <c r="F5483" s="401"/>
      <c r="G5483" s="401" t="n">
        <v>101258</v>
      </c>
      <c r="H5483" s="401" t="s">
        <v>12014</v>
      </c>
      <c r="I5483" s="401" t="s">
        <v>122</v>
      </c>
      <c r="J5483" s="401" t="s">
        <v>6404</v>
      </c>
      <c r="K5483" s="402" t="n">
        <v>24.31</v>
      </c>
      <c r="L5483" s="401" t="s">
        <v>6405</v>
      </c>
    </row>
    <row r="5484" customFormat="false" ht="13.5" hidden="false" customHeight="false" outlineLevel="0" collapsed="false">
      <c r="A5484" s="401" t="s">
        <v>11911</v>
      </c>
      <c r="B5484" s="401" t="s">
        <v>11912</v>
      </c>
      <c r="C5484" s="401" t="s">
        <v>11913</v>
      </c>
      <c r="D5484" s="401" t="s">
        <v>11914</v>
      </c>
      <c r="E5484" s="402"/>
      <c r="F5484" s="401"/>
      <c r="G5484" s="401" t="n">
        <v>101259</v>
      </c>
      <c r="H5484" s="401" t="s">
        <v>12015</v>
      </c>
      <c r="I5484" s="401" t="s">
        <v>122</v>
      </c>
      <c r="J5484" s="401" t="s">
        <v>6404</v>
      </c>
      <c r="K5484" s="402" t="n">
        <v>26.92</v>
      </c>
      <c r="L5484" s="401" t="s">
        <v>6405</v>
      </c>
    </row>
    <row r="5485" customFormat="false" ht="13.5" hidden="false" customHeight="false" outlineLevel="0" collapsed="false">
      <c r="A5485" s="401" t="s">
        <v>11911</v>
      </c>
      <c r="B5485" s="401" t="s">
        <v>11912</v>
      </c>
      <c r="C5485" s="401" t="s">
        <v>11913</v>
      </c>
      <c r="D5485" s="401" t="s">
        <v>11914</v>
      </c>
      <c r="E5485" s="402"/>
      <c r="F5485" s="401"/>
      <c r="G5485" s="401" t="n">
        <v>101260</v>
      </c>
      <c r="H5485" s="401" t="s">
        <v>12016</v>
      </c>
      <c r="I5485" s="401" t="s">
        <v>122</v>
      </c>
      <c r="J5485" s="401" t="s">
        <v>6404</v>
      </c>
      <c r="K5485" s="402" t="n">
        <v>33.64</v>
      </c>
      <c r="L5485" s="401" t="s">
        <v>6405</v>
      </c>
    </row>
    <row r="5486" customFormat="false" ht="13.5" hidden="false" customHeight="false" outlineLevel="0" collapsed="false">
      <c r="A5486" s="401" t="s">
        <v>11911</v>
      </c>
      <c r="B5486" s="401" t="s">
        <v>11912</v>
      </c>
      <c r="C5486" s="401" t="s">
        <v>11913</v>
      </c>
      <c r="D5486" s="401" t="s">
        <v>11914</v>
      </c>
      <c r="E5486" s="402"/>
      <c r="F5486" s="401"/>
      <c r="G5486" s="401" t="n">
        <v>101261</v>
      </c>
      <c r="H5486" s="401" t="s">
        <v>12017</v>
      </c>
      <c r="I5486" s="401" t="s">
        <v>122</v>
      </c>
      <c r="J5486" s="401" t="s">
        <v>6404</v>
      </c>
      <c r="K5486" s="402" t="n">
        <v>18.77</v>
      </c>
      <c r="L5486" s="401" t="s">
        <v>6405</v>
      </c>
    </row>
    <row r="5487" customFormat="false" ht="13.5" hidden="false" customHeight="false" outlineLevel="0" collapsed="false">
      <c r="A5487" s="401" t="s">
        <v>11911</v>
      </c>
      <c r="B5487" s="401" t="s">
        <v>11912</v>
      </c>
      <c r="C5487" s="401" t="s">
        <v>11913</v>
      </c>
      <c r="D5487" s="401" t="s">
        <v>11914</v>
      </c>
      <c r="E5487" s="402"/>
      <c r="F5487" s="401"/>
      <c r="G5487" s="401" t="n">
        <v>101262</v>
      </c>
      <c r="H5487" s="401" t="s">
        <v>12018</v>
      </c>
      <c r="I5487" s="401" t="s">
        <v>122</v>
      </c>
      <c r="J5487" s="401" t="s">
        <v>6404</v>
      </c>
      <c r="K5487" s="402" t="n">
        <v>19.96</v>
      </c>
      <c r="L5487" s="401" t="s">
        <v>6405</v>
      </c>
    </row>
    <row r="5488" customFormat="false" ht="13.5" hidden="false" customHeight="false" outlineLevel="0" collapsed="false">
      <c r="A5488" s="401" t="s">
        <v>11911</v>
      </c>
      <c r="B5488" s="401" t="s">
        <v>11912</v>
      </c>
      <c r="C5488" s="401" t="s">
        <v>11913</v>
      </c>
      <c r="D5488" s="401" t="s">
        <v>11914</v>
      </c>
      <c r="E5488" s="402"/>
      <c r="F5488" s="401"/>
      <c r="G5488" s="401" t="n">
        <v>101263</v>
      </c>
      <c r="H5488" s="401" t="s">
        <v>12019</v>
      </c>
      <c r="I5488" s="401" t="s">
        <v>122</v>
      </c>
      <c r="J5488" s="401" t="s">
        <v>6404</v>
      </c>
      <c r="K5488" s="402" t="n">
        <v>23.12</v>
      </c>
      <c r="L5488" s="401" t="s">
        <v>6405</v>
      </c>
    </row>
    <row r="5489" customFormat="false" ht="13.5" hidden="false" customHeight="false" outlineLevel="0" collapsed="false">
      <c r="A5489" s="401" t="s">
        <v>11911</v>
      </c>
      <c r="B5489" s="401" t="s">
        <v>11912</v>
      </c>
      <c r="C5489" s="401" t="s">
        <v>11913</v>
      </c>
      <c r="D5489" s="401" t="s">
        <v>11914</v>
      </c>
      <c r="E5489" s="402"/>
      <c r="F5489" s="401"/>
      <c r="G5489" s="401" t="n">
        <v>101264</v>
      </c>
      <c r="H5489" s="401" t="s">
        <v>12020</v>
      </c>
      <c r="I5489" s="401" t="s">
        <v>122</v>
      </c>
      <c r="J5489" s="401" t="s">
        <v>6404</v>
      </c>
      <c r="K5489" s="402" t="n">
        <v>25.57</v>
      </c>
      <c r="L5489" s="401" t="s">
        <v>6405</v>
      </c>
    </row>
    <row r="5490" customFormat="false" ht="13.5" hidden="false" customHeight="false" outlineLevel="0" collapsed="false">
      <c r="A5490" s="401" t="s">
        <v>11911</v>
      </c>
      <c r="B5490" s="401" t="s">
        <v>11912</v>
      </c>
      <c r="C5490" s="401" t="s">
        <v>11913</v>
      </c>
      <c r="D5490" s="401" t="s">
        <v>11914</v>
      </c>
      <c r="E5490" s="402"/>
      <c r="F5490" s="401"/>
      <c r="G5490" s="401" t="n">
        <v>101265</v>
      </c>
      <c r="H5490" s="401" t="s">
        <v>12021</v>
      </c>
      <c r="I5490" s="401" t="s">
        <v>122</v>
      </c>
      <c r="J5490" s="401" t="s">
        <v>6404</v>
      </c>
      <c r="K5490" s="402" t="n">
        <v>31.95</v>
      </c>
      <c r="L5490" s="401" t="s">
        <v>6405</v>
      </c>
    </row>
    <row r="5491" customFormat="false" ht="13.5" hidden="false" customHeight="false" outlineLevel="0" collapsed="false">
      <c r="A5491" s="401" t="s">
        <v>11911</v>
      </c>
      <c r="B5491" s="401" t="s">
        <v>11912</v>
      </c>
      <c r="C5491" s="401" t="s">
        <v>11913</v>
      </c>
      <c r="D5491" s="401" t="s">
        <v>11914</v>
      </c>
      <c r="E5491" s="402"/>
      <c r="F5491" s="401"/>
      <c r="G5491" s="401" t="n">
        <v>101266</v>
      </c>
      <c r="H5491" s="401" t="s">
        <v>12022</v>
      </c>
      <c r="I5491" s="401" t="s">
        <v>122</v>
      </c>
      <c r="J5491" s="401" t="s">
        <v>6404</v>
      </c>
      <c r="K5491" s="402" t="n">
        <v>11.42</v>
      </c>
      <c r="L5491" s="401" t="s">
        <v>6405</v>
      </c>
    </row>
    <row r="5492" customFormat="false" ht="13.5" hidden="false" customHeight="false" outlineLevel="0" collapsed="false">
      <c r="A5492" s="401" t="s">
        <v>11911</v>
      </c>
      <c r="B5492" s="401" t="s">
        <v>11912</v>
      </c>
      <c r="C5492" s="401" t="s">
        <v>11913</v>
      </c>
      <c r="D5492" s="401" t="s">
        <v>11914</v>
      </c>
      <c r="E5492" s="402"/>
      <c r="F5492" s="401"/>
      <c r="G5492" s="401" t="n">
        <v>101267</v>
      </c>
      <c r="H5492" s="401" t="s">
        <v>12023</v>
      </c>
      <c r="I5492" s="401" t="s">
        <v>122</v>
      </c>
      <c r="J5492" s="401" t="s">
        <v>6404</v>
      </c>
      <c r="K5492" s="402" t="n">
        <v>10.91</v>
      </c>
      <c r="L5492" s="401" t="s">
        <v>6405</v>
      </c>
    </row>
    <row r="5493" customFormat="false" ht="13.5" hidden="false" customHeight="false" outlineLevel="0" collapsed="false">
      <c r="A5493" s="401" t="s">
        <v>11911</v>
      </c>
      <c r="B5493" s="401" t="s">
        <v>11912</v>
      </c>
      <c r="C5493" s="401" t="s">
        <v>11913</v>
      </c>
      <c r="D5493" s="401" t="s">
        <v>11914</v>
      </c>
      <c r="E5493" s="402"/>
      <c r="F5493" s="401"/>
      <c r="G5493" s="401" t="n">
        <v>101268</v>
      </c>
      <c r="H5493" s="401" t="s">
        <v>12024</v>
      </c>
      <c r="I5493" s="401" t="s">
        <v>122</v>
      </c>
      <c r="J5493" s="401" t="s">
        <v>6404</v>
      </c>
      <c r="K5493" s="402" t="n">
        <v>18.14</v>
      </c>
      <c r="L5493" s="401" t="s">
        <v>6405</v>
      </c>
    </row>
    <row r="5494" customFormat="false" ht="13.5" hidden="false" customHeight="false" outlineLevel="0" collapsed="false">
      <c r="A5494" s="401" t="s">
        <v>11911</v>
      </c>
      <c r="B5494" s="401" t="s">
        <v>11912</v>
      </c>
      <c r="C5494" s="401" t="s">
        <v>11913</v>
      </c>
      <c r="D5494" s="401" t="s">
        <v>11914</v>
      </c>
      <c r="E5494" s="402"/>
      <c r="F5494" s="401"/>
      <c r="G5494" s="401" t="n">
        <v>101269</v>
      </c>
      <c r="H5494" s="401" t="s">
        <v>12025</v>
      </c>
      <c r="I5494" s="401" t="s">
        <v>122</v>
      </c>
      <c r="J5494" s="401" t="s">
        <v>6404</v>
      </c>
      <c r="K5494" s="402" t="n">
        <v>20.07</v>
      </c>
      <c r="L5494" s="401" t="s">
        <v>6405</v>
      </c>
    </row>
    <row r="5495" customFormat="false" ht="13.5" hidden="false" customHeight="false" outlineLevel="0" collapsed="false">
      <c r="A5495" s="401" t="s">
        <v>11911</v>
      </c>
      <c r="B5495" s="401" t="s">
        <v>11912</v>
      </c>
      <c r="C5495" s="401" t="s">
        <v>11913</v>
      </c>
      <c r="D5495" s="401" t="s">
        <v>11914</v>
      </c>
      <c r="E5495" s="402"/>
      <c r="F5495" s="401"/>
      <c r="G5495" s="401" t="n">
        <v>101270</v>
      </c>
      <c r="H5495" s="401" t="s">
        <v>12026</v>
      </c>
      <c r="I5495" s="401" t="s">
        <v>122</v>
      </c>
      <c r="J5495" s="401" t="s">
        <v>6404</v>
      </c>
      <c r="K5495" s="402" t="n">
        <v>23.28</v>
      </c>
      <c r="L5495" s="401" t="s">
        <v>6405</v>
      </c>
    </row>
    <row r="5496" customFormat="false" ht="13.5" hidden="false" customHeight="false" outlineLevel="0" collapsed="false">
      <c r="A5496" s="401" t="s">
        <v>11911</v>
      </c>
      <c r="B5496" s="401" t="s">
        <v>11912</v>
      </c>
      <c r="C5496" s="401" t="s">
        <v>11913</v>
      </c>
      <c r="D5496" s="401" t="s">
        <v>11914</v>
      </c>
      <c r="E5496" s="402"/>
      <c r="F5496" s="401"/>
      <c r="G5496" s="401" t="n">
        <v>101271</v>
      </c>
      <c r="H5496" s="401" t="s">
        <v>12027</v>
      </c>
      <c r="I5496" s="401" t="s">
        <v>122</v>
      </c>
      <c r="J5496" s="401" t="s">
        <v>6404</v>
      </c>
      <c r="K5496" s="402" t="n">
        <v>25.78</v>
      </c>
      <c r="L5496" s="401" t="s">
        <v>6405</v>
      </c>
    </row>
    <row r="5497" customFormat="false" ht="13.5" hidden="false" customHeight="false" outlineLevel="0" collapsed="false">
      <c r="A5497" s="401" t="s">
        <v>11911</v>
      </c>
      <c r="B5497" s="401" t="s">
        <v>11912</v>
      </c>
      <c r="C5497" s="401" t="s">
        <v>11913</v>
      </c>
      <c r="D5497" s="401" t="s">
        <v>11914</v>
      </c>
      <c r="E5497" s="402"/>
      <c r="F5497" s="401"/>
      <c r="G5497" s="401" t="n">
        <v>101272</v>
      </c>
      <c r="H5497" s="401" t="s">
        <v>12028</v>
      </c>
      <c r="I5497" s="401" t="s">
        <v>122</v>
      </c>
      <c r="J5497" s="401" t="s">
        <v>6404</v>
      </c>
      <c r="K5497" s="402" t="n">
        <v>32.24</v>
      </c>
      <c r="L5497" s="401" t="s">
        <v>6405</v>
      </c>
    </row>
    <row r="5498" customFormat="false" ht="13.5" hidden="false" customHeight="false" outlineLevel="0" collapsed="false">
      <c r="A5498" s="401" t="s">
        <v>11911</v>
      </c>
      <c r="B5498" s="401" t="s">
        <v>11912</v>
      </c>
      <c r="C5498" s="401" t="s">
        <v>11913</v>
      </c>
      <c r="D5498" s="401" t="s">
        <v>11914</v>
      </c>
      <c r="E5498" s="402"/>
      <c r="F5498" s="401"/>
      <c r="G5498" s="401" t="n">
        <v>101273</v>
      </c>
      <c r="H5498" s="401" t="s">
        <v>12029</v>
      </c>
      <c r="I5498" s="401" t="s">
        <v>122</v>
      </c>
      <c r="J5498" s="401" t="s">
        <v>6404</v>
      </c>
      <c r="K5498" s="402" t="n">
        <v>17.37</v>
      </c>
      <c r="L5498" s="401" t="s">
        <v>6405</v>
      </c>
    </row>
    <row r="5499" customFormat="false" ht="13.5" hidden="false" customHeight="false" outlineLevel="0" collapsed="false">
      <c r="A5499" s="401" t="s">
        <v>11911</v>
      </c>
      <c r="B5499" s="401" t="s">
        <v>11912</v>
      </c>
      <c r="C5499" s="401" t="s">
        <v>11913</v>
      </c>
      <c r="D5499" s="401" t="s">
        <v>11914</v>
      </c>
      <c r="E5499" s="402"/>
      <c r="F5499" s="401"/>
      <c r="G5499" s="401" t="n">
        <v>101274</v>
      </c>
      <c r="H5499" s="401" t="s">
        <v>12030</v>
      </c>
      <c r="I5499" s="401" t="s">
        <v>122</v>
      </c>
      <c r="J5499" s="401" t="s">
        <v>6404</v>
      </c>
      <c r="K5499" s="402" t="n">
        <v>19.13</v>
      </c>
      <c r="L5499" s="401" t="s">
        <v>6405</v>
      </c>
    </row>
    <row r="5500" customFormat="false" ht="13.5" hidden="false" customHeight="false" outlineLevel="0" collapsed="false">
      <c r="A5500" s="401" t="s">
        <v>11911</v>
      </c>
      <c r="B5500" s="401" t="s">
        <v>11912</v>
      </c>
      <c r="C5500" s="401" t="s">
        <v>11913</v>
      </c>
      <c r="D5500" s="401" t="s">
        <v>11914</v>
      </c>
      <c r="E5500" s="402"/>
      <c r="F5500" s="401"/>
      <c r="G5500" s="401" t="n">
        <v>101275</v>
      </c>
      <c r="H5500" s="401" t="s">
        <v>12031</v>
      </c>
      <c r="I5500" s="401" t="s">
        <v>122</v>
      </c>
      <c r="J5500" s="401" t="s">
        <v>6404</v>
      </c>
      <c r="K5500" s="402" t="n">
        <v>22.23</v>
      </c>
      <c r="L5500" s="401" t="s">
        <v>6405</v>
      </c>
    </row>
    <row r="5501" customFormat="false" ht="13.5" hidden="false" customHeight="false" outlineLevel="0" collapsed="false">
      <c r="A5501" s="401" t="s">
        <v>11911</v>
      </c>
      <c r="B5501" s="401" t="s">
        <v>11912</v>
      </c>
      <c r="C5501" s="401" t="s">
        <v>11913</v>
      </c>
      <c r="D5501" s="401" t="s">
        <v>11914</v>
      </c>
      <c r="E5501" s="402"/>
      <c r="F5501" s="401"/>
      <c r="G5501" s="401" t="n">
        <v>101276</v>
      </c>
      <c r="H5501" s="401" t="s">
        <v>12032</v>
      </c>
      <c r="I5501" s="401" t="s">
        <v>122</v>
      </c>
      <c r="J5501" s="401" t="s">
        <v>6404</v>
      </c>
      <c r="K5501" s="402" t="n">
        <v>24.55</v>
      </c>
      <c r="L5501" s="401" t="s">
        <v>6405</v>
      </c>
    </row>
    <row r="5502" customFormat="false" ht="13.5" hidden="false" customHeight="false" outlineLevel="0" collapsed="false">
      <c r="A5502" s="401" t="s">
        <v>11911</v>
      </c>
      <c r="B5502" s="401" t="s">
        <v>11912</v>
      </c>
      <c r="C5502" s="401" t="s">
        <v>11913</v>
      </c>
      <c r="D5502" s="401" t="s">
        <v>11914</v>
      </c>
      <c r="E5502" s="402"/>
      <c r="F5502" s="401"/>
      <c r="G5502" s="401" t="n">
        <v>101277</v>
      </c>
      <c r="H5502" s="401" t="s">
        <v>12033</v>
      </c>
      <c r="I5502" s="401" t="s">
        <v>122</v>
      </c>
      <c r="J5502" s="401" t="s">
        <v>6404</v>
      </c>
      <c r="K5502" s="402" t="n">
        <v>31.31</v>
      </c>
      <c r="L5502" s="401" t="s">
        <v>6405</v>
      </c>
    </row>
    <row r="5503" customFormat="false" ht="13.5" hidden="false" customHeight="false" outlineLevel="0" collapsed="false">
      <c r="A5503" s="401" t="s">
        <v>11911</v>
      </c>
      <c r="B5503" s="401" t="s">
        <v>11912</v>
      </c>
      <c r="C5503" s="401" t="s">
        <v>11913</v>
      </c>
      <c r="D5503" s="401" t="s">
        <v>11914</v>
      </c>
      <c r="E5503" s="402"/>
      <c r="F5503" s="401"/>
      <c r="G5503" s="401" t="n">
        <v>102354</v>
      </c>
      <c r="H5503" s="401" t="s">
        <v>12034</v>
      </c>
      <c r="I5503" s="401" t="s">
        <v>122</v>
      </c>
      <c r="J5503" s="401" t="s">
        <v>6404</v>
      </c>
      <c r="K5503" s="402" t="n">
        <v>153.27</v>
      </c>
      <c r="L5503" s="401" t="s">
        <v>6405</v>
      </c>
    </row>
    <row r="5504" customFormat="false" ht="13.5" hidden="false" customHeight="false" outlineLevel="0" collapsed="false">
      <c r="A5504" s="401" t="s">
        <v>11911</v>
      </c>
      <c r="B5504" s="401" t="s">
        <v>11912</v>
      </c>
      <c r="C5504" s="401" t="s">
        <v>11913</v>
      </c>
      <c r="D5504" s="401" t="s">
        <v>11914</v>
      </c>
      <c r="E5504" s="402"/>
      <c r="F5504" s="401"/>
      <c r="G5504" s="401" t="n">
        <v>102355</v>
      </c>
      <c r="H5504" s="401" t="s">
        <v>12035</v>
      </c>
      <c r="I5504" s="401" t="s">
        <v>122</v>
      </c>
      <c r="J5504" s="401" t="s">
        <v>6404</v>
      </c>
      <c r="K5504" s="402" t="n">
        <v>175.41</v>
      </c>
      <c r="L5504" s="401" t="s">
        <v>6405</v>
      </c>
    </row>
    <row r="5505" customFormat="false" ht="13.5" hidden="false" customHeight="false" outlineLevel="0" collapsed="false">
      <c r="A5505" s="401" t="s">
        <v>11911</v>
      </c>
      <c r="B5505" s="401" t="s">
        <v>11912</v>
      </c>
      <c r="C5505" s="401" t="s">
        <v>11913</v>
      </c>
      <c r="D5505" s="401" t="s">
        <v>11914</v>
      </c>
      <c r="E5505" s="402"/>
      <c r="F5505" s="401"/>
      <c r="G5505" s="401" t="n">
        <v>102360</v>
      </c>
      <c r="H5505" s="401" t="s">
        <v>12036</v>
      </c>
      <c r="I5505" s="401" t="s">
        <v>122</v>
      </c>
      <c r="J5505" s="401" t="s">
        <v>6404</v>
      </c>
      <c r="K5505" s="402" t="n">
        <v>22.39</v>
      </c>
      <c r="L5505" s="401" t="s">
        <v>6405</v>
      </c>
    </row>
    <row r="5506" customFormat="false" ht="13.5" hidden="false" customHeight="false" outlineLevel="0" collapsed="false">
      <c r="A5506" s="401" t="s">
        <v>11911</v>
      </c>
      <c r="B5506" s="401" t="s">
        <v>11912</v>
      </c>
      <c r="C5506" s="401" t="s">
        <v>11913</v>
      </c>
      <c r="D5506" s="401" t="s">
        <v>11914</v>
      </c>
      <c r="E5506" s="402"/>
      <c r="F5506" s="401"/>
      <c r="G5506" s="401" t="n">
        <v>102361</v>
      </c>
      <c r="H5506" s="401" t="s">
        <v>12037</v>
      </c>
      <c r="I5506" s="401" t="s">
        <v>122</v>
      </c>
      <c r="J5506" s="401" t="s">
        <v>6404</v>
      </c>
      <c r="K5506" s="402" t="n">
        <v>31.73</v>
      </c>
      <c r="L5506" s="401" t="s">
        <v>6405</v>
      </c>
    </row>
    <row r="5507" customFormat="false" ht="13.5" hidden="false" customHeight="false" outlineLevel="0" collapsed="false">
      <c r="A5507" s="401" t="s">
        <v>11911</v>
      </c>
      <c r="B5507" s="401" t="s">
        <v>11912</v>
      </c>
      <c r="C5507" s="401" t="s">
        <v>12038</v>
      </c>
      <c r="D5507" s="401" t="s">
        <v>12039</v>
      </c>
      <c r="E5507" s="402"/>
      <c r="F5507" s="401"/>
      <c r="G5507" s="401" t="n">
        <v>90082</v>
      </c>
      <c r="H5507" s="401" t="s">
        <v>12040</v>
      </c>
      <c r="I5507" s="401" t="s">
        <v>122</v>
      </c>
      <c r="J5507" s="401" t="s">
        <v>6404</v>
      </c>
      <c r="K5507" s="402" t="n">
        <v>11.1</v>
      </c>
      <c r="L5507" s="401" t="s">
        <v>6405</v>
      </c>
    </row>
    <row r="5508" customFormat="false" ht="13.5" hidden="false" customHeight="false" outlineLevel="0" collapsed="false">
      <c r="A5508" s="401" t="s">
        <v>11911</v>
      </c>
      <c r="B5508" s="401" t="s">
        <v>11912</v>
      </c>
      <c r="C5508" s="401" t="s">
        <v>12038</v>
      </c>
      <c r="D5508" s="401" t="s">
        <v>12039</v>
      </c>
      <c r="E5508" s="402"/>
      <c r="F5508" s="401"/>
      <c r="G5508" s="401" t="n">
        <v>90084</v>
      </c>
      <c r="H5508" s="401" t="s">
        <v>12041</v>
      </c>
      <c r="I5508" s="401" t="s">
        <v>122</v>
      </c>
      <c r="J5508" s="401" t="s">
        <v>6404</v>
      </c>
      <c r="K5508" s="402" t="n">
        <v>10.75</v>
      </c>
      <c r="L5508" s="401" t="s">
        <v>6405</v>
      </c>
    </row>
    <row r="5509" customFormat="false" ht="13.5" hidden="false" customHeight="false" outlineLevel="0" collapsed="false">
      <c r="A5509" s="401" t="s">
        <v>11911</v>
      </c>
      <c r="B5509" s="401" t="s">
        <v>11912</v>
      </c>
      <c r="C5509" s="401" t="s">
        <v>12038</v>
      </c>
      <c r="D5509" s="401" t="s">
        <v>12039</v>
      </c>
      <c r="E5509" s="402"/>
      <c r="F5509" s="401"/>
      <c r="G5509" s="401" t="n">
        <v>90086</v>
      </c>
      <c r="H5509" s="401" t="s">
        <v>12042</v>
      </c>
      <c r="I5509" s="401" t="s">
        <v>122</v>
      </c>
      <c r="J5509" s="401" t="s">
        <v>6404</v>
      </c>
      <c r="K5509" s="402" t="n">
        <v>10.16</v>
      </c>
      <c r="L5509" s="401" t="s">
        <v>6405</v>
      </c>
    </row>
    <row r="5510" customFormat="false" ht="13.5" hidden="false" customHeight="false" outlineLevel="0" collapsed="false">
      <c r="A5510" s="401" t="s">
        <v>11911</v>
      </c>
      <c r="B5510" s="401" t="s">
        <v>11912</v>
      </c>
      <c r="C5510" s="401" t="s">
        <v>12038</v>
      </c>
      <c r="D5510" s="401" t="s">
        <v>12039</v>
      </c>
      <c r="E5510" s="402"/>
      <c r="F5510" s="401"/>
      <c r="G5510" s="401" t="n">
        <v>90087</v>
      </c>
      <c r="H5510" s="401" t="s">
        <v>12043</v>
      </c>
      <c r="I5510" s="401" t="s">
        <v>122</v>
      </c>
      <c r="J5510" s="401" t="s">
        <v>6404</v>
      </c>
      <c r="K5510" s="402" t="n">
        <v>9.42</v>
      </c>
      <c r="L5510" s="401" t="s">
        <v>6405</v>
      </c>
    </row>
    <row r="5511" customFormat="false" ht="13.5" hidden="false" customHeight="false" outlineLevel="0" collapsed="false">
      <c r="A5511" s="401" t="s">
        <v>11911</v>
      </c>
      <c r="B5511" s="401" t="s">
        <v>11912</v>
      </c>
      <c r="C5511" s="401" t="s">
        <v>12038</v>
      </c>
      <c r="D5511" s="401" t="s">
        <v>12039</v>
      </c>
      <c r="E5511" s="402"/>
      <c r="F5511" s="401"/>
      <c r="G5511" s="401" t="n">
        <v>90090</v>
      </c>
      <c r="H5511" s="401" t="s">
        <v>12044</v>
      </c>
      <c r="I5511" s="401" t="s">
        <v>122</v>
      </c>
      <c r="J5511" s="401" t="s">
        <v>6404</v>
      </c>
      <c r="K5511" s="402" t="n">
        <v>9.22</v>
      </c>
      <c r="L5511" s="401" t="s">
        <v>6405</v>
      </c>
    </row>
    <row r="5512" customFormat="false" ht="13.5" hidden="false" customHeight="false" outlineLevel="0" collapsed="false">
      <c r="A5512" s="401" t="s">
        <v>11911</v>
      </c>
      <c r="B5512" s="401" t="s">
        <v>11912</v>
      </c>
      <c r="C5512" s="401" t="s">
        <v>12038</v>
      </c>
      <c r="D5512" s="401" t="s">
        <v>12039</v>
      </c>
      <c r="E5512" s="402"/>
      <c r="F5512" s="401"/>
      <c r="G5512" s="401" t="n">
        <v>90091</v>
      </c>
      <c r="H5512" s="401" t="s">
        <v>12045</v>
      </c>
      <c r="I5512" s="401" t="s">
        <v>122</v>
      </c>
      <c r="J5512" s="401" t="s">
        <v>6404</v>
      </c>
      <c r="K5512" s="402" t="n">
        <v>5.99</v>
      </c>
      <c r="L5512" s="401" t="s">
        <v>6405</v>
      </c>
    </row>
    <row r="5513" customFormat="false" ht="13.5" hidden="false" customHeight="false" outlineLevel="0" collapsed="false">
      <c r="A5513" s="401" t="s">
        <v>11911</v>
      </c>
      <c r="B5513" s="401" t="s">
        <v>11912</v>
      </c>
      <c r="C5513" s="401" t="s">
        <v>12038</v>
      </c>
      <c r="D5513" s="401" t="s">
        <v>12039</v>
      </c>
      <c r="E5513" s="402"/>
      <c r="F5513" s="401"/>
      <c r="G5513" s="401" t="n">
        <v>90092</v>
      </c>
      <c r="H5513" s="401" t="s">
        <v>12046</v>
      </c>
      <c r="I5513" s="401" t="s">
        <v>122</v>
      </c>
      <c r="J5513" s="401" t="s">
        <v>6404</v>
      </c>
      <c r="K5513" s="402" t="n">
        <v>5.92</v>
      </c>
      <c r="L5513" s="401" t="s">
        <v>6405</v>
      </c>
    </row>
    <row r="5514" customFormat="false" ht="13.5" hidden="false" customHeight="false" outlineLevel="0" collapsed="false">
      <c r="A5514" s="401" t="s">
        <v>11911</v>
      </c>
      <c r="B5514" s="401" t="s">
        <v>11912</v>
      </c>
      <c r="C5514" s="401" t="s">
        <v>12038</v>
      </c>
      <c r="D5514" s="401" t="s">
        <v>12039</v>
      </c>
      <c r="E5514" s="402"/>
      <c r="F5514" s="401"/>
      <c r="G5514" s="401" t="n">
        <v>90094</v>
      </c>
      <c r="H5514" s="401" t="s">
        <v>12047</v>
      </c>
      <c r="I5514" s="401" t="s">
        <v>122</v>
      </c>
      <c r="J5514" s="401" t="s">
        <v>6404</v>
      </c>
      <c r="K5514" s="402" t="n">
        <v>5.6</v>
      </c>
      <c r="L5514" s="401" t="s">
        <v>6405</v>
      </c>
    </row>
    <row r="5515" customFormat="false" ht="13.5" hidden="false" customHeight="false" outlineLevel="0" collapsed="false">
      <c r="A5515" s="401" t="s">
        <v>11911</v>
      </c>
      <c r="B5515" s="401" t="s">
        <v>11912</v>
      </c>
      <c r="C5515" s="401" t="s">
        <v>12038</v>
      </c>
      <c r="D5515" s="401" t="s">
        <v>12039</v>
      </c>
      <c r="E5515" s="402"/>
      <c r="F5515" s="401"/>
      <c r="G5515" s="401" t="n">
        <v>90095</v>
      </c>
      <c r="H5515" s="401" t="s">
        <v>12048</v>
      </c>
      <c r="I5515" s="401" t="s">
        <v>122</v>
      </c>
      <c r="J5515" s="401" t="s">
        <v>6404</v>
      </c>
      <c r="K5515" s="402" t="n">
        <v>5.19</v>
      </c>
      <c r="L5515" s="401" t="s">
        <v>6405</v>
      </c>
    </row>
    <row r="5516" customFormat="false" ht="13.5" hidden="false" customHeight="false" outlineLevel="0" collapsed="false">
      <c r="A5516" s="401" t="s">
        <v>11911</v>
      </c>
      <c r="B5516" s="401" t="s">
        <v>11912</v>
      </c>
      <c r="C5516" s="401" t="s">
        <v>12038</v>
      </c>
      <c r="D5516" s="401" t="s">
        <v>12039</v>
      </c>
      <c r="E5516" s="402"/>
      <c r="F5516" s="401"/>
      <c r="G5516" s="401" t="n">
        <v>90098</v>
      </c>
      <c r="H5516" s="401" t="s">
        <v>12049</v>
      </c>
      <c r="I5516" s="401" t="s">
        <v>122</v>
      </c>
      <c r="J5516" s="401" t="s">
        <v>6404</v>
      </c>
      <c r="K5516" s="402" t="n">
        <v>5.1</v>
      </c>
      <c r="L5516" s="401" t="s">
        <v>6405</v>
      </c>
    </row>
    <row r="5517" customFormat="false" ht="13.5" hidden="false" customHeight="false" outlineLevel="0" collapsed="false">
      <c r="A5517" s="401" t="s">
        <v>11911</v>
      </c>
      <c r="B5517" s="401" t="s">
        <v>11912</v>
      </c>
      <c r="C5517" s="401" t="s">
        <v>12038</v>
      </c>
      <c r="D5517" s="401" t="s">
        <v>12039</v>
      </c>
      <c r="E5517" s="402"/>
      <c r="F5517" s="401"/>
      <c r="G5517" s="401" t="n">
        <v>90099</v>
      </c>
      <c r="H5517" s="401" t="s">
        <v>12050</v>
      </c>
      <c r="I5517" s="401" t="s">
        <v>122</v>
      </c>
      <c r="J5517" s="401" t="s">
        <v>6404</v>
      </c>
      <c r="K5517" s="402" t="n">
        <v>14.83</v>
      </c>
      <c r="L5517" s="401" t="s">
        <v>6405</v>
      </c>
    </row>
    <row r="5518" customFormat="false" ht="13.5" hidden="false" customHeight="false" outlineLevel="0" collapsed="false">
      <c r="A5518" s="401" t="s">
        <v>11911</v>
      </c>
      <c r="B5518" s="401" t="s">
        <v>11912</v>
      </c>
      <c r="C5518" s="401" t="s">
        <v>12038</v>
      </c>
      <c r="D5518" s="401" t="s">
        <v>12039</v>
      </c>
      <c r="E5518" s="402"/>
      <c r="F5518" s="401"/>
      <c r="G5518" s="401" t="n">
        <v>90100</v>
      </c>
      <c r="H5518" s="401" t="s">
        <v>12051</v>
      </c>
      <c r="I5518" s="401" t="s">
        <v>122</v>
      </c>
      <c r="J5518" s="401" t="s">
        <v>6404</v>
      </c>
      <c r="K5518" s="402" t="n">
        <v>12.59</v>
      </c>
      <c r="L5518" s="401" t="s">
        <v>6405</v>
      </c>
    </row>
    <row r="5519" customFormat="false" ht="13.5" hidden="false" customHeight="false" outlineLevel="0" collapsed="false">
      <c r="A5519" s="401" t="s">
        <v>11911</v>
      </c>
      <c r="B5519" s="401" t="s">
        <v>11912</v>
      </c>
      <c r="C5519" s="401" t="s">
        <v>12038</v>
      </c>
      <c r="D5519" s="401" t="s">
        <v>12039</v>
      </c>
      <c r="E5519" s="402"/>
      <c r="F5519" s="401"/>
      <c r="G5519" s="401" t="n">
        <v>90101</v>
      </c>
      <c r="H5519" s="401" t="s">
        <v>12052</v>
      </c>
      <c r="I5519" s="401" t="s">
        <v>122</v>
      </c>
      <c r="J5519" s="401" t="s">
        <v>6404</v>
      </c>
      <c r="K5519" s="402" t="n">
        <v>12.44</v>
      </c>
      <c r="L5519" s="401" t="s">
        <v>6405</v>
      </c>
    </row>
    <row r="5520" customFormat="false" ht="13.5" hidden="false" customHeight="false" outlineLevel="0" collapsed="false">
      <c r="A5520" s="401" t="s">
        <v>11911</v>
      </c>
      <c r="B5520" s="401" t="s">
        <v>11912</v>
      </c>
      <c r="C5520" s="401" t="s">
        <v>12038</v>
      </c>
      <c r="D5520" s="401" t="s">
        <v>12039</v>
      </c>
      <c r="E5520" s="402"/>
      <c r="F5520" s="401"/>
      <c r="G5520" s="401" t="n">
        <v>90102</v>
      </c>
      <c r="H5520" s="401" t="s">
        <v>12053</v>
      </c>
      <c r="I5520" s="401" t="s">
        <v>122</v>
      </c>
      <c r="J5520" s="401" t="s">
        <v>6404</v>
      </c>
      <c r="K5520" s="402" t="n">
        <v>11.33</v>
      </c>
      <c r="L5520" s="401" t="s">
        <v>6405</v>
      </c>
    </row>
    <row r="5521" customFormat="false" ht="13.5" hidden="false" customHeight="false" outlineLevel="0" collapsed="false">
      <c r="A5521" s="401" t="s">
        <v>11911</v>
      </c>
      <c r="B5521" s="401" t="s">
        <v>11912</v>
      </c>
      <c r="C5521" s="401" t="s">
        <v>12038</v>
      </c>
      <c r="D5521" s="401" t="s">
        <v>12039</v>
      </c>
      <c r="E5521" s="402"/>
      <c r="F5521" s="401"/>
      <c r="G5521" s="401" t="n">
        <v>90105</v>
      </c>
      <c r="H5521" s="401" t="s">
        <v>12054</v>
      </c>
      <c r="I5521" s="401" t="s">
        <v>122</v>
      </c>
      <c r="J5521" s="401" t="s">
        <v>6404</v>
      </c>
      <c r="K5521" s="402" t="n">
        <v>8.18</v>
      </c>
      <c r="L5521" s="401" t="s">
        <v>6405</v>
      </c>
    </row>
    <row r="5522" customFormat="false" ht="13.5" hidden="false" customHeight="false" outlineLevel="0" collapsed="false">
      <c r="A5522" s="401" t="s">
        <v>11911</v>
      </c>
      <c r="B5522" s="401" t="s">
        <v>11912</v>
      </c>
      <c r="C5522" s="401" t="s">
        <v>12038</v>
      </c>
      <c r="D5522" s="401" t="s">
        <v>12039</v>
      </c>
      <c r="E5522" s="402"/>
      <c r="F5522" s="401"/>
      <c r="G5522" s="401" t="n">
        <v>90106</v>
      </c>
      <c r="H5522" s="401" t="s">
        <v>12055</v>
      </c>
      <c r="I5522" s="401" t="s">
        <v>122</v>
      </c>
      <c r="J5522" s="401" t="s">
        <v>6404</v>
      </c>
      <c r="K5522" s="402" t="n">
        <v>6.96</v>
      </c>
      <c r="L5522" s="401" t="s">
        <v>6405</v>
      </c>
    </row>
    <row r="5523" customFormat="false" ht="13.5" hidden="false" customHeight="false" outlineLevel="0" collapsed="false">
      <c r="A5523" s="401" t="s">
        <v>11911</v>
      </c>
      <c r="B5523" s="401" t="s">
        <v>11912</v>
      </c>
      <c r="C5523" s="401" t="s">
        <v>12038</v>
      </c>
      <c r="D5523" s="401" t="s">
        <v>12039</v>
      </c>
      <c r="E5523" s="402"/>
      <c r="F5523" s="401"/>
      <c r="G5523" s="401" t="n">
        <v>90107</v>
      </c>
      <c r="H5523" s="401" t="s">
        <v>12056</v>
      </c>
      <c r="I5523" s="401" t="s">
        <v>122</v>
      </c>
      <c r="J5523" s="401" t="s">
        <v>6404</v>
      </c>
      <c r="K5523" s="402" t="n">
        <v>6.86</v>
      </c>
      <c r="L5523" s="401" t="s">
        <v>6405</v>
      </c>
    </row>
    <row r="5524" customFormat="false" ht="13.5" hidden="false" customHeight="false" outlineLevel="0" collapsed="false">
      <c r="A5524" s="401" t="s">
        <v>11911</v>
      </c>
      <c r="B5524" s="401" t="s">
        <v>11912</v>
      </c>
      <c r="C5524" s="401" t="s">
        <v>12038</v>
      </c>
      <c r="D5524" s="401" t="s">
        <v>12039</v>
      </c>
      <c r="E5524" s="402"/>
      <c r="F5524" s="401"/>
      <c r="G5524" s="401" t="n">
        <v>90108</v>
      </c>
      <c r="H5524" s="401" t="s">
        <v>12057</v>
      </c>
      <c r="I5524" s="401" t="s">
        <v>122</v>
      </c>
      <c r="J5524" s="401" t="s">
        <v>6404</v>
      </c>
      <c r="K5524" s="402" t="n">
        <v>6.25</v>
      </c>
      <c r="L5524" s="401" t="s">
        <v>6405</v>
      </c>
    </row>
    <row r="5525" customFormat="false" ht="13.5" hidden="false" customHeight="false" outlineLevel="0" collapsed="false">
      <c r="A5525" s="401" t="s">
        <v>11911</v>
      </c>
      <c r="B5525" s="401" t="s">
        <v>11912</v>
      </c>
      <c r="C5525" s="401" t="s">
        <v>12038</v>
      </c>
      <c r="D5525" s="401" t="s">
        <v>12039</v>
      </c>
      <c r="E5525" s="402"/>
      <c r="F5525" s="401"/>
      <c r="G5525" s="401" t="n">
        <v>93358</v>
      </c>
      <c r="H5525" s="401" t="s">
        <v>633</v>
      </c>
      <c r="I5525" s="401" t="s">
        <v>122</v>
      </c>
      <c r="J5525" s="401" t="s">
        <v>6979</v>
      </c>
      <c r="K5525" s="402" t="n">
        <v>76.7</v>
      </c>
      <c r="L5525" s="401" t="s">
        <v>6405</v>
      </c>
    </row>
    <row r="5526" customFormat="false" ht="13.5" hidden="false" customHeight="false" outlineLevel="0" collapsed="false">
      <c r="A5526" s="401" t="s">
        <v>11911</v>
      </c>
      <c r="B5526" s="401" t="s">
        <v>11912</v>
      </c>
      <c r="C5526" s="401" t="s">
        <v>12038</v>
      </c>
      <c r="D5526" s="401" t="s">
        <v>12039</v>
      </c>
      <c r="E5526" s="402"/>
      <c r="F5526" s="401"/>
      <c r="G5526" s="401" t="n">
        <v>102276</v>
      </c>
      <c r="H5526" s="401" t="s">
        <v>12058</v>
      </c>
      <c r="I5526" s="401" t="s">
        <v>122</v>
      </c>
      <c r="J5526" s="401" t="s">
        <v>6404</v>
      </c>
      <c r="K5526" s="402" t="n">
        <v>12.49</v>
      </c>
      <c r="L5526" s="401" t="s">
        <v>6405</v>
      </c>
    </row>
    <row r="5527" customFormat="false" ht="13.5" hidden="false" customHeight="false" outlineLevel="0" collapsed="false">
      <c r="A5527" s="401" t="s">
        <v>11911</v>
      </c>
      <c r="B5527" s="401" t="s">
        <v>11912</v>
      </c>
      <c r="C5527" s="401" t="s">
        <v>12038</v>
      </c>
      <c r="D5527" s="401" t="s">
        <v>12039</v>
      </c>
      <c r="E5527" s="402"/>
      <c r="F5527" s="401"/>
      <c r="G5527" s="401" t="n">
        <v>102277</v>
      </c>
      <c r="H5527" s="401" t="s">
        <v>12059</v>
      </c>
      <c r="I5527" s="401" t="s">
        <v>122</v>
      </c>
      <c r="J5527" s="401" t="s">
        <v>6404</v>
      </c>
      <c r="K5527" s="402" t="n">
        <v>9.86</v>
      </c>
      <c r="L5527" s="401" t="s">
        <v>6405</v>
      </c>
    </row>
    <row r="5528" customFormat="false" ht="13.5" hidden="false" customHeight="false" outlineLevel="0" collapsed="false">
      <c r="A5528" s="401" t="s">
        <v>11911</v>
      </c>
      <c r="B5528" s="401" t="s">
        <v>11912</v>
      </c>
      <c r="C5528" s="401" t="s">
        <v>12038</v>
      </c>
      <c r="D5528" s="401" t="s">
        <v>12039</v>
      </c>
      <c r="E5528" s="402"/>
      <c r="F5528" s="401"/>
      <c r="G5528" s="401" t="n">
        <v>102278</v>
      </c>
      <c r="H5528" s="401" t="s">
        <v>12060</v>
      </c>
      <c r="I5528" s="401" t="s">
        <v>122</v>
      </c>
      <c r="J5528" s="401" t="s">
        <v>6404</v>
      </c>
      <c r="K5528" s="402" t="n">
        <v>9.82</v>
      </c>
      <c r="L5528" s="401" t="s">
        <v>6405</v>
      </c>
    </row>
    <row r="5529" customFormat="false" ht="13.5" hidden="false" customHeight="false" outlineLevel="0" collapsed="false">
      <c r="A5529" s="401" t="s">
        <v>11911</v>
      </c>
      <c r="B5529" s="401" t="s">
        <v>11912</v>
      </c>
      <c r="C5529" s="401" t="s">
        <v>12038</v>
      </c>
      <c r="D5529" s="401" t="s">
        <v>12039</v>
      </c>
      <c r="E5529" s="402"/>
      <c r="F5529" s="401"/>
      <c r="G5529" s="401" t="n">
        <v>102279</v>
      </c>
      <c r="H5529" s="401" t="s">
        <v>12061</v>
      </c>
      <c r="I5529" s="401" t="s">
        <v>122</v>
      </c>
      <c r="J5529" s="401" t="s">
        <v>6404</v>
      </c>
      <c r="K5529" s="402" t="n">
        <v>6.88</v>
      </c>
      <c r="L5529" s="401" t="s">
        <v>6405</v>
      </c>
    </row>
    <row r="5530" customFormat="false" ht="13.5" hidden="false" customHeight="false" outlineLevel="0" collapsed="false">
      <c r="A5530" s="401" t="s">
        <v>11911</v>
      </c>
      <c r="B5530" s="401" t="s">
        <v>11912</v>
      </c>
      <c r="C5530" s="401" t="s">
        <v>12038</v>
      </c>
      <c r="D5530" s="401" t="s">
        <v>12039</v>
      </c>
      <c r="E5530" s="402"/>
      <c r="F5530" s="401"/>
      <c r="G5530" s="401" t="n">
        <v>102280</v>
      </c>
      <c r="H5530" s="401" t="s">
        <v>12062</v>
      </c>
      <c r="I5530" s="401" t="s">
        <v>122</v>
      </c>
      <c r="J5530" s="401" t="s">
        <v>6404</v>
      </c>
      <c r="K5530" s="402" t="n">
        <v>5.43</v>
      </c>
      <c r="L5530" s="401" t="s">
        <v>6405</v>
      </c>
    </row>
    <row r="5531" customFormat="false" ht="13.5" hidden="false" customHeight="false" outlineLevel="0" collapsed="false">
      <c r="A5531" s="401" t="s">
        <v>11911</v>
      </c>
      <c r="B5531" s="401" t="s">
        <v>11912</v>
      </c>
      <c r="C5531" s="401" t="s">
        <v>12038</v>
      </c>
      <c r="D5531" s="401" t="s">
        <v>12039</v>
      </c>
      <c r="E5531" s="402"/>
      <c r="F5531" s="401"/>
      <c r="G5531" s="401" t="n">
        <v>102281</v>
      </c>
      <c r="H5531" s="401" t="s">
        <v>12063</v>
      </c>
      <c r="I5531" s="401" t="s">
        <v>122</v>
      </c>
      <c r="J5531" s="401" t="s">
        <v>6404</v>
      </c>
      <c r="K5531" s="402" t="n">
        <v>5.41</v>
      </c>
      <c r="L5531" s="401" t="s">
        <v>6405</v>
      </c>
    </row>
    <row r="5532" customFormat="false" ht="13.5" hidden="false" customHeight="false" outlineLevel="0" collapsed="false">
      <c r="A5532" s="401" t="s">
        <v>11911</v>
      </c>
      <c r="B5532" s="401" t="s">
        <v>11912</v>
      </c>
      <c r="C5532" s="401" t="s">
        <v>12038</v>
      </c>
      <c r="D5532" s="401" t="s">
        <v>12039</v>
      </c>
      <c r="E5532" s="402"/>
      <c r="F5532" s="401"/>
      <c r="G5532" s="401" t="n">
        <v>102282</v>
      </c>
      <c r="H5532" s="401" t="s">
        <v>12064</v>
      </c>
      <c r="I5532" s="401" t="s">
        <v>122</v>
      </c>
      <c r="J5532" s="401" t="s">
        <v>6404</v>
      </c>
      <c r="K5532" s="402" t="n">
        <v>13.86</v>
      </c>
      <c r="L5532" s="401" t="s">
        <v>6405</v>
      </c>
    </row>
    <row r="5533" customFormat="false" ht="13.5" hidden="false" customHeight="false" outlineLevel="0" collapsed="false">
      <c r="A5533" s="401" t="s">
        <v>11911</v>
      </c>
      <c r="B5533" s="401" t="s">
        <v>11912</v>
      </c>
      <c r="C5533" s="401" t="s">
        <v>12038</v>
      </c>
      <c r="D5533" s="401" t="s">
        <v>12039</v>
      </c>
      <c r="E5533" s="402"/>
      <c r="F5533" s="401"/>
      <c r="G5533" s="401" t="n">
        <v>102283</v>
      </c>
      <c r="H5533" s="401" t="s">
        <v>12065</v>
      </c>
      <c r="I5533" s="401" t="s">
        <v>122</v>
      </c>
      <c r="J5533" s="401" t="s">
        <v>6404</v>
      </c>
      <c r="K5533" s="402" t="n">
        <v>12.32</v>
      </c>
      <c r="L5533" s="401" t="s">
        <v>6405</v>
      </c>
    </row>
    <row r="5534" customFormat="false" ht="13.5" hidden="false" customHeight="false" outlineLevel="0" collapsed="false">
      <c r="A5534" s="401" t="s">
        <v>11911</v>
      </c>
      <c r="B5534" s="401" t="s">
        <v>11912</v>
      </c>
      <c r="C5534" s="401" t="s">
        <v>12038</v>
      </c>
      <c r="D5534" s="401" t="s">
        <v>12039</v>
      </c>
      <c r="E5534" s="402"/>
      <c r="F5534" s="401"/>
      <c r="G5534" s="401" t="n">
        <v>102284</v>
      </c>
      <c r="H5534" s="401" t="s">
        <v>12066</v>
      </c>
      <c r="I5534" s="401" t="s">
        <v>122</v>
      </c>
      <c r="J5534" s="401" t="s">
        <v>6404</v>
      </c>
      <c r="K5534" s="402" t="n">
        <v>11.94</v>
      </c>
      <c r="L5534" s="401" t="s">
        <v>6405</v>
      </c>
    </row>
    <row r="5535" customFormat="false" ht="13.5" hidden="false" customHeight="false" outlineLevel="0" collapsed="false">
      <c r="A5535" s="401" t="s">
        <v>11911</v>
      </c>
      <c r="B5535" s="401" t="s">
        <v>11912</v>
      </c>
      <c r="C5535" s="401" t="s">
        <v>12038</v>
      </c>
      <c r="D5535" s="401" t="s">
        <v>12039</v>
      </c>
      <c r="E5535" s="402"/>
      <c r="F5535" s="401"/>
      <c r="G5535" s="401" t="n">
        <v>102285</v>
      </c>
      <c r="H5535" s="401" t="s">
        <v>12067</v>
      </c>
      <c r="I5535" s="401" t="s">
        <v>122</v>
      </c>
      <c r="J5535" s="401" t="s">
        <v>6404</v>
      </c>
      <c r="K5535" s="402" t="n">
        <v>11.28</v>
      </c>
      <c r="L5535" s="401" t="s">
        <v>6405</v>
      </c>
    </row>
    <row r="5536" customFormat="false" ht="13.5" hidden="false" customHeight="false" outlineLevel="0" collapsed="false">
      <c r="A5536" s="401" t="s">
        <v>11911</v>
      </c>
      <c r="B5536" s="401" t="s">
        <v>11912</v>
      </c>
      <c r="C5536" s="401" t="s">
        <v>12038</v>
      </c>
      <c r="D5536" s="401" t="s">
        <v>12039</v>
      </c>
      <c r="E5536" s="402"/>
      <c r="F5536" s="401"/>
      <c r="G5536" s="401" t="n">
        <v>102286</v>
      </c>
      <c r="H5536" s="401" t="s">
        <v>12068</v>
      </c>
      <c r="I5536" s="401" t="s">
        <v>122</v>
      </c>
      <c r="J5536" s="401" t="s">
        <v>6404</v>
      </c>
      <c r="K5536" s="402" t="n">
        <v>10.97</v>
      </c>
      <c r="L5536" s="401" t="s">
        <v>6405</v>
      </c>
    </row>
    <row r="5537" customFormat="false" ht="13.5" hidden="false" customHeight="false" outlineLevel="0" collapsed="false">
      <c r="A5537" s="401" t="s">
        <v>11911</v>
      </c>
      <c r="B5537" s="401" t="s">
        <v>11912</v>
      </c>
      <c r="C5537" s="401" t="s">
        <v>12038</v>
      </c>
      <c r="D5537" s="401" t="s">
        <v>12039</v>
      </c>
      <c r="E5537" s="402"/>
      <c r="F5537" s="401"/>
      <c r="G5537" s="401" t="n">
        <v>102287</v>
      </c>
      <c r="H5537" s="401" t="s">
        <v>12069</v>
      </c>
      <c r="I5537" s="401" t="s">
        <v>122</v>
      </c>
      <c r="J5537" s="401" t="s">
        <v>6404</v>
      </c>
      <c r="K5537" s="402" t="n">
        <v>10.93</v>
      </c>
      <c r="L5537" s="401" t="s">
        <v>6405</v>
      </c>
    </row>
    <row r="5538" customFormat="false" ht="13.5" hidden="false" customHeight="false" outlineLevel="0" collapsed="false">
      <c r="A5538" s="401" t="s">
        <v>11911</v>
      </c>
      <c r="B5538" s="401" t="s">
        <v>11912</v>
      </c>
      <c r="C5538" s="401" t="s">
        <v>12038</v>
      </c>
      <c r="D5538" s="401" t="s">
        <v>12039</v>
      </c>
      <c r="E5538" s="402"/>
      <c r="F5538" s="401"/>
      <c r="G5538" s="401" t="n">
        <v>102288</v>
      </c>
      <c r="H5538" s="401" t="s">
        <v>12070</v>
      </c>
      <c r="I5538" s="401" t="s">
        <v>122</v>
      </c>
      <c r="J5538" s="401" t="s">
        <v>6404</v>
      </c>
      <c r="K5538" s="402" t="n">
        <v>10.5</v>
      </c>
      <c r="L5538" s="401" t="s">
        <v>6405</v>
      </c>
    </row>
    <row r="5539" customFormat="false" ht="13.5" hidden="false" customHeight="false" outlineLevel="0" collapsed="false">
      <c r="A5539" s="401" t="s">
        <v>11911</v>
      </c>
      <c r="B5539" s="401" t="s">
        <v>11912</v>
      </c>
      <c r="C5539" s="401" t="s">
        <v>12038</v>
      </c>
      <c r="D5539" s="401" t="s">
        <v>12039</v>
      </c>
      <c r="E5539" s="402"/>
      <c r="F5539" s="401"/>
      <c r="G5539" s="401" t="n">
        <v>102289</v>
      </c>
      <c r="H5539" s="401" t="s">
        <v>12071</v>
      </c>
      <c r="I5539" s="401" t="s">
        <v>122</v>
      </c>
      <c r="J5539" s="401" t="s">
        <v>6404</v>
      </c>
      <c r="K5539" s="402" t="n">
        <v>10.25</v>
      </c>
      <c r="L5539" s="401" t="s">
        <v>6405</v>
      </c>
    </row>
    <row r="5540" customFormat="false" ht="13.5" hidden="false" customHeight="false" outlineLevel="0" collapsed="false">
      <c r="A5540" s="401" t="s">
        <v>11911</v>
      </c>
      <c r="B5540" s="401" t="s">
        <v>11912</v>
      </c>
      <c r="C5540" s="401" t="s">
        <v>12038</v>
      </c>
      <c r="D5540" s="401" t="s">
        <v>12039</v>
      </c>
      <c r="E5540" s="402"/>
      <c r="F5540" s="401"/>
      <c r="G5540" s="401" t="n">
        <v>102290</v>
      </c>
      <c r="H5540" s="401" t="s">
        <v>12072</v>
      </c>
      <c r="I5540" s="401" t="s">
        <v>122</v>
      </c>
      <c r="J5540" s="401" t="s">
        <v>6404</v>
      </c>
      <c r="K5540" s="402" t="n">
        <v>7.64</v>
      </c>
      <c r="L5540" s="401" t="s">
        <v>6405</v>
      </c>
    </row>
    <row r="5541" customFormat="false" ht="13.5" hidden="false" customHeight="false" outlineLevel="0" collapsed="false">
      <c r="A5541" s="401" t="s">
        <v>11911</v>
      </c>
      <c r="B5541" s="401" t="s">
        <v>11912</v>
      </c>
      <c r="C5541" s="401" t="s">
        <v>12038</v>
      </c>
      <c r="D5541" s="401" t="s">
        <v>12039</v>
      </c>
      <c r="E5541" s="402"/>
      <c r="F5541" s="401"/>
      <c r="G5541" s="401" t="n">
        <v>102291</v>
      </c>
      <c r="H5541" s="401" t="s">
        <v>12073</v>
      </c>
      <c r="I5541" s="401" t="s">
        <v>122</v>
      </c>
      <c r="J5541" s="401" t="s">
        <v>6404</v>
      </c>
      <c r="K5541" s="402" t="n">
        <v>6.79</v>
      </c>
      <c r="L5541" s="401" t="s">
        <v>6405</v>
      </c>
    </row>
    <row r="5542" customFormat="false" ht="13.5" hidden="false" customHeight="false" outlineLevel="0" collapsed="false">
      <c r="A5542" s="401" t="s">
        <v>11911</v>
      </c>
      <c r="B5542" s="401" t="s">
        <v>11912</v>
      </c>
      <c r="C5542" s="401" t="s">
        <v>12038</v>
      </c>
      <c r="D5542" s="401" t="s">
        <v>12039</v>
      </c>
      <c r="E5542" s="402"/>
      <c r="F5542" s="401"/>
      <c r="G5542" s="401" t="n">
        <v>102292</v>
      </c>
      <c r="H5542" s="401" t="s">
        <v>12074</v>
      </c>
      <c r="I5542" s="401" t="s">
        <v>122</v>
      </c>
      <c r="J5542" s="401" t="s">
        <v>6404</v>
      </c>
      <c r="K5542" s="402" t="n">
        <v>6.59</v>
      </c>
      <c r="L5542" s="401" t="s">
        <v>6405</v>
      </c>
    </row>
    <row r="5543" customFormat="false" ht="13.5" hidden="false" customHeight="false" outlineLevel="0" collapsed="false">
      <c r="A5543" s="401" t="s">
        <v>11911</v>
      </c>
      <c r="B5543" s="401" t="s">
        <v>11912</v>
      </c>
      <c r="C5543" s="401" t="s">
        <v>12038</v>
      </c>
      <c r="D5543" s="401" t="s">
        <v>12039</v>
      </c>
      <c r="E5543" s="402"/>
      <c r="F5543" s="401"/>
      <c r="G5543" s="401" t="n">
        <v>102293</v>
      </c>
      <c r="H5543" s="401" t="s">
        <v>12075</v>
      </c>
      <c r="I5543" s="401" t="s">
        <v>122</v>
      </c>
      <c r="J5543" s="401" t="s">
        <v>6404</v>
      </c>
      <c r="K5543" s="402" t="n">
        <v>6.24</v>
      </c>
      <c r="L5543" s="401" t="s">
        <v>6405</v>
      </c>
    </row>
    <row r="5544" customFormat="false" ht="13.5" hidden="false" customHeight="false" outlineLevel="0" collapsed="false">
      <c r="A5544" s="401" t="s">
        <v>11911</v>
      </c>
      <c r="B5544" s="401" t="s">
        <v>11912</v>
      </c>
      <c r="C5544" s="401" t="s">
        <v>12038</v>
      </c>
      <c r="D5544" s="401" t="s">
        <v>12039</v>
      </c>
      <c r="E5544" s="402"/>
      <c r="F5544" s="401"/>
      <c r="G5544" s="401" t="n">
        <v>102294</v>
      </c>
      <c r="H5544" s="401" t="s">
        <v>12076</v>
      </c>
      <c r="I5544" s="401" t="s">
        <v>122</v>
      </c>
      <c r="J5544" s="401" t="s">
        <v>6404</v>
      </c>
      <c r="K5544" s="402" t="n">
        <v>6.06</v>
      </c>
      <c r="L5544" s="401" t="s">
        <v>6405</v>
      </c>
    </row>
    <row r="5545" customFormat="false" ht="13.5" hidden="false" customHeight="false" outlineLevel="0" collapsed="false">
      <c r="A5545" s="401" t="s">
        <v>11911</v>
      </c>
      <c r="B5545" s="401" t="s">
        <v>11912</v>
      </c>
      <c r="C5545" s="401" t="s">
        <v>12038</v>
      </c>
      <c r="D5545" s="401" t="s">
        <v>12039</v>
      </c>
      <c r="E5545" s="402"/>
      <c r="F5545" s="401"/>
      <c r="G5545" s="401" t="n">
        <v>102295</v>
      </c>
      <c r="H5545" s="401" t="s">
        <v>12077</v>
      </c>
      <c r="I5545" s="401" t="s">
        <v>122</v>
      </c>
      <c r="J5545" s="401" t="s">
        <v>6404</v>
      </c>
      <c r="K5545" s="402" t="n">
        <v>6.02</v>
      </c>
      <c r="L5545" s="401" t="s">
        <v>6405</v>
      </c>
    </row>
    <row r="5546" customFormat="false" ht="13.5" hidden="false" customHeight="false" outlineLevel="0" collapsed="false">
      <c r="A5546" s="401" t="s">
        <v>11911</v>
      </c>
      <c r="B5546" s="401" t="s">
        <v>11912</v>
      </c>
      <c r="C5546" s="401" t="s">
        <v>12038</v>
      </c>
      <c r="D5546" s="401" t="s">
        <v>12039</v>
      </c>
      <c r="E5546" s="402"/>
      <c r="F5546" s="401"/>
      <c r="G5546" s="401" t="n">
        <v>102296</v>
      </c>
      <c r="H5546" s="401" t="s">
        <v>12078</v>
      </c>
      <c r="I5546" s="401" t="s">
        <v>122</v>
      </c>
      <c r="J5546" s="401" t="s">
        <v>6404</v>
      </c>
      <c r="K5546" s="402" t="n">
        <v>5.78</v>
      </c>
      <c r="L5546" s="401" t="s">
        <v>6405</v>
      </c>
    </row>
    <row r="5547" customFormat="false" ht="13.5" hidden="false" customHeight="false" outlineLevel="0" collapsed="false">
      <c r="A5547" s="401" t="s">
        <v>11911</v>
      </c>
      <c r="B5547" s="401" t="s">
        <v>11912</v>
      </c>
      <c r="C5547" s="401" t="s">
        <v>12038</v>
      </c>
      <c r="D5547" s="401" t="s">
        <v>12039</v>
      </c>
      <c r="E5547" s="402"/>
      <c r="F5547" s="401"/>
      <c r="G5547" s="401" t="n">
        <v>102297</v>
      </c>
      <c r="H5547" s="401" t="s">
        <v>12079</v>
      </c>
      <c r="I5547" s="401" t="s">
        <v>122</v>
      </c>
      <c r="J5547" s="401" t="s">
        <v>6404</v>
      </c>
      <c r="K5547" s="402" t="n">
        <v>5.64</v>
      </c>
      <c r="L5547" s="401" t="s">
        <v>6405</v>
      </c>
    </row>
    <row r="5548" customFormat="false" ht="13.5" hidden="false" customHeight="false" outlineLevel="0" collapsed="false">
      <c r="A5548" s="401" t="s">
        <v>11911</v>
      </c>
      <c r="B5548" s="401" t="s">
        <v>11912</v>
      </c>
      <c r="C5548" s="401" t="s">
        <v>12038</v>
      </c>
      <c r="D5548" s="401" t="s">
        <v>12039</v>
      </c>
      <c r="E5548" s="402"/>
      <c r="F5548" s="401"/>
      <c r="G5548" s="401" t="n">
        <v>102298</v>
      </c>
      <c r="H5548" s="401" t="s">
        <v>12080</v>
      </c>
      <c r="I5548" s="401" t="s">
        <v>122</v>
      </c>
      <c r="J5548" s="401" t="s">
        <v>6404</v>
      </c>
      <c r="K5548" s="402" t="n">
        <v>16.49</v>
      </c>
      <c r="L5548" s="401" t="s">
        <v>6405</v>
      </c>
    </row>
    <row r="5549" customFormat="false" ht="13.5" hidden="false" customHeight="false" outlineLevel="0" collapsed="false">
      <c r="A5549" s="401" t="s">
        <v>11911</v>
      </c>
      <c r="B5549" s="401" t="s">
        <v>11912</v>
      </c>
      <c r="C5549" s="401" t="s">
        <v>12038</v>
      </c>
      <c r="D5549" s="401" t="s">
        <v>12039</v>
      </c>
      <c r="E5549" s="402"/>
      <c r="F5549" s="401"/>
      <c r="G5549" s="401" t="n">
        <v>102299</v>
      </c>
      <c r="H5549" s="401" t="s">
        <v>12081</v>
      </c>
      <c r="I5549" s="401" t="s">
        <v>122</v>
      </c>
      <c r="J5549" s="401" t="s">
        <v>6404</v>
      </c>
      <c r="K5549" s="402" t="n">
        <v>14</v>
      </c>
      <c r="L5549" s="401" t="s">
        <v>6405</v>
      </c>
    </row>
    <row r="5550" customFormat="false" ht="13.5" hidden="false" customHeight="false" outlineLevel="0" collapsed="false">
      <c r="A5550" s="401" t="s">
        <v>11911</v>
      </c>
      <c r="B5550" s="401" t="s">
        <v>11912</v>
      </c>
      <c r="C5550" s="401" t="s">
        <v>12038</v>
      </c>
      <c r="D5550" s="401" t="s">
        <v>12039</v>
      </c>
      <c r="E5550" s="402"/>
      <c r="F5550" s="401"/>
      <c r="G5550" s="401" t="n">
        <v>102300</v>
      </c>
      <c r="H5550" s="401" t="s">
        <v>12082</v>
      </c>
      <c r="I5550" s="401" t="s">
        <v>122</v>
      </c>
      <c r="J5550" s="401" t="s">
        <v>6404</v>
      </c>
      <c r="K5550" s="402" t="n">
        <v>13.83</v>
      </c>
      <c r="L5550" s="401" t="s">
        <v>6405</v>
      </c>
    </row>
    <row r="5551" customFormat="false" ht="13.5" hidden="false" customHeight="false" outlineLevel="0" collapsed="false">
      <c r="A5551" s="401" t="s">
        <v>11911</v>
      </c>
      <c r="B5551" s="401" t="s">
        <v>11912</v>
      </c>
      <c r="C5551" s="401" t="s">
        <v>12038</v>
      </c>
      <c r="D5551" s="401" t="s">
        <v>12039</v>
      </c>
      <c r="E5551" s="402"/>
      <c r="F5551" s="401"/>
      <c r="G5551" s="401" t="n">
        <v>102301</v>
      </c>
      <c r="H5551" s="401" t="s">
        <v>12083</v>
      </c>
      <c r="I5551" s="401" t="s">
        <v>122</v>
      </c>
      <c r="J5551" s="401" t="s">
        <v>6404</v>
      </c>
      <c r="K5551" s="402" t="n">
        <v>12.58</v>
      </c>
      <c r="L5551" s="401" t="s">
        <v>6405</v>
      </c>
    </row>
    <row r="5552" customFormat="false" ht="13.5" hidden="false" customHeight="false" outlineLevel="0" collapsed="false">
      <c r="A5552" s="401" t="s">
        <v>11911</v>
      </c>
      <c r="B5552" s="401" t="s">
        <v>11912</v>
      </c>
      <c r="C5552" s="401" t="s">
        <v>12038</v>
      </c>
      <c r="D5552" s="401" t="s">
        <v>12039</v>
      </c>
      <c r="E5552" s="402"/>
      <c r="F5552" s="401"/>
      <c r="G5552" s="401" t="n">
        <v>102302</v>
      </c>
      <c r="H5552" s="401" t="s">
        <v>12084</v>
      </c>
      <c r="I5552" s="401" t="s">
        <v>122</v>
      </c>
      <c r="J5552" s="401" t="s">
        <v>6404</v>
      </c>
      <c r="K5552" s="402" t="n">
        <v>9.09</v>
      </c>
      <c r="L5552" s="401" t="s">
        <v>6405</v>
      </c>
    </row>
    <row r="5553" customFormat="false" ht="13.5" hidden="false" customHeight="false" outlineLevel="0" collapsed="false">
      <c r="A5553" s="401" t="s">
        <v>11911</v>
      </c>
      <c r="B5553" s="401" t="s">
        <v>11912</v>
      </c>
      <c r="C5553" s="401" t="s">
        <v>12038</v>
      </c>
      <c r="D5553" s="401" t="s">
        <v>12039</v>
      </c>
      <c r="E5553" s="402"/>
      <c r="F5553" s="401"/>
      <c r="G5553" s="401" t="n">
        <v>102303</v>
      </c>
      <c r="H5553" s="401" t="s">
        <v>12085</v>
      </c>
      <c r="I5553" s="401" t="s">
        <v>122</v>
      </c>
      <c r="J5553" s="401" t="s">
        <v>6404</v>
      </c>
      <c r="K5553" s="402" t="n">
        <v>7.73</v>
      </c>
      <c r="L5553" s="401" t="s">
        <v>6405</v>
      </c>
    </row>
    <row r="5554" customFormat="false" ht="13.5" hidden="false" customHeight="false" outlineLevel="0" collapsed="false">
      <c r="A5554" s="401" t="s">
        <v>11911</v>
      </c>
      <c r="B5554" s="401" t="s">
        <v>11912</v>
      </c>
      <c r="C5554" s="401" t="s">
        <v>12038</v>
      </c>
      <c r="D5554" s="401" t="s">
        <v>12039</v>
      </c>
      <c r="E5554" s="402"/>
      <c r="F5554" s="401"/>
      <c r="G5554" s="401" t="n">
        <v>102304</v>
      </c>
      <c r="H5554" s="401" t="s">
        <v>12086</v>
      </c>
      <c r="I5554" s="401" t="s">
        <v>122</v>
      </c>
      <c r="J5554" s="401" t="s">
        <v>6404</v>
      </c>
      <c r="K5554" s="402" t="n">
        <v>7.62</v>
      </c>
      <c r="L5554" s="401" t="s">
        <v>6405</v>
      </c>
    </row>
    <row r="5555" customFormat="false" ht="13.5" hidden="false" customHeight="false" outlineLevel="0" collapsed="false">
      <c r="A5555" s="401" t="s">
        <v>11911</v>
      </c>
      <c r="B5555" s="401" t="s">
        <v>11912</v>
      </c>
      <c r="C5555" s="401" t="s">
        <v>12038</v>
      </c>
      <c r="D5555" s="401" t="s">
        <v>12039</v>
      </c>
      <c r="E5555" s="402"/>
      <c r="F5555" s="401"/>
      <c r="G5555" s="401" t="n">
        <v>102305</v>
      </c>
      <c r="H5555" s="401" t="s">
        <v>12087</v>
      </c>
      <c r="I5555" s="401" t="s">
        <v>122</v>
      </c>
      <c r="J5555" s="401" t="s">
        <v>6404</v>
      </c>
      <c r="K5555" s="402" t="n">
        <v>6.93</v>
      </c>
      <c r="L5555" s="401" t="s">
        <v>6405</v>
      </c>
    </row>
    <row r="5556" customFormat="false" ht="13.5" hidden="false" customHeight="false" outlineLevel="0" collapsed="false">
      <c r="A5556" s="401" t="s">
        <v>11911</v>
      </c>
      <c r="B5556" s="401" t="s">
        <v>11912</v>
      </c>
      <c r="C5556" s="401" t="s">
        <v>12038</v>
      </c>
      <c r="D5556" s="401" t="s">
        <v>12039</v>
      </c>
      <c r="E5556" s="402"/>
      <c r="F5556" s="401"/>
      <c r="G5556" s="401" t="n">
        <v>102306</v>
      </c>
      <c r="H5556" s="401" t="s">
        <v>12088</v>
      </c>
      <c r="I5556" s="401" t="s">
        <v>122</v>
      </c>
      <c r="J5556" s="401" t="s">
        <v>6404</v>
      </c>
      <c r="K5556" s="402" t="n">
        <v>15.62</v>
      </c>
      <c r="L5556" s="401" t="s">
        <v>6405</v>
      </c>
    </row>
    <row r="5557" customFormat="false" ht="13.5" hidden="false" customHeight="false" outlineLevel="0" collapsed="false">
      <c r="A5557" s="401" t="s">
        <v>11911</v>
      </c>
      <c r="B5557" s="401" t="s">
        <v>11912</v>
      </c>
      <c r="C5557" s="401" t="s">
        <v>12038</v>
      </c>
      <c r="D5557" s="401" t="s">
        <v>12039</v>
      </c>
      <c r="E5557" s="402"/>
      <c r="F5557" s="401"/>
      <c r="G5557" s="401" t="n">
        <v>102307</v>
      </c>
      <c r="H5557" s="401" t="s">
        <v>12089</v>
      </c>
      <c r="I5557" s="401" t="s">
        <v>122</v>
      </c>
      <c r="J5557" s="401" t="s">
        <v>6404</v>
      </c>
      <c r="K5557" s="402" t="n">
        <v>13.86</v>
      </c>
      <c r="L5557" s="401" t="s">
        <v>6405</v>
      </c>
    </row>
    <row r="5558" customFormat="false" ht="13.5" hidden="false" customHeight="false" outlineLevel="0" collapsed="false">
      <c r="A5558" s="401" t="s">
        <v>11911</v>
      </c>
      <c r="B5558" s="401" t="s">
        <v>11912</v>
      </c>
      <c r="C5558" s="401" t="s">
        <v>12038</v>
      </c>
      <c r="D5558" s="401" t="s">
        <v>12039</v>
      </c>
      <c r="E5558" s="402"/>
      <c r="F5558" s="401"/>
      <c r="G5558" s="401" t="n">
        <v>102308</v>
      </c>
      <c r="H5558" s="401" t="s">
        <v>12090</v>
      </c>
      <c r="I5558" s="401" t="s">
        <v>122</v>
      </c>
      <c r="J5558" s="401" t="s">
        <v>6404</v>
      </c>
      <c r="K5558" s="402" t="n">
        <v>13.44</v>
      </c>
      <c r="L5558" s="401" t="s">
        <v>6405</v>
      </c>
    </row>
    <row r="5559" customFormat="false" ht="13.5" hidden="false" customHeight="false" outlineLevel="0" collapsed="false">
      <c r="A5559" s="401" t="s">
        <v>11911</v>
      </c>
      <c r="B5559" s="401" t="s">
        <v>11912</v>
      </c>
      <c r="C5559" s="401" t="s">
        <v>12038</v>
      </c>
      <c r="D5559" s="401" t="s">
        <v>12039</v>
      </c>
      <c r="E5559" s="402"/>
      <c r="F5559" s="401"/>
      <c r="G5559" s="401" t="n">
        <v>102309</v>
      </c>
      <c r="H5559" s="401" t="s">
        <v>12091</v>
      </c>
      <c r="I5559" s="401" t="s">
        <v>122</v>
      </c>
      <c r="J5559" s="401" t="s">
        <v>6404</v>
      </c>
      <c r="K5559" s="402" t="n">
        <v>12.72</v>
      </c>
      <c r="L5559" s="401" t="s">
        <v>6405</v>
      </c>
    </row>
    <row r="5560" customFormat="false" ht="13.5" hidden="false" customHeight="false" outlineLevel="0" collapsed="false">
      <c r="A5560" s="401" t="s">
        <v>11911</v>
      </c>
      <c r="B5560" s="401" t="s">
        <v>11912</v>
      </c>
      <c r="C5560" s="401" t="s">
        <v>12038</v>
      </c>
      <c r="D5560" s="401" t="s">
        <v>12039</v>
      </c>
      <c r="E5560" s="402"/>
      <c r="F5560" s="401"/>
      <c r="G5560" s="401" t="n">
        <v>102310</v>
      </c>
      <c r="H5560" s="401" t="s">
        <v>12092</v>
      </c>
      <c r="I5560" s="401" t="s">
        <v>122</v>
      </c>
      <c r="J5560" s="401" t="s">
        <v>6404</v>
      </c>
      <c r="K5560" s="402" t="n">
        <v>12.34</v>
      </c>
      <c r="L5560" s="401" t="s">
        <v>6405</v>
      </c>
    </row>
    <row r="5561" customFormat="false" ht="13.5" hidden="false" customHeight="false" outlineLevel="0" collapsed="false">
      <c r="A5561" s="401" t="s">
        <v>11911</v>
      </c>
      <c r="B5561" s="401" t="s">
        <v>11912</v>
      </c>
      <c r="C5561" s="401" t="s">
        <v>12038</v>
      </c>
      <c r="D5561" s="401" t="s">
        <v>12039</v>
      </c>
      <c r="E5561" s="402"/>
      <c r="F5561" s="401"/>
      <c r="G5561" s="401" t="n">
        <v>102311</v>
      </c>
      <c r="H5561" s="401" t="s">
        <v>12093</v>
      </c>
      <c r="I5561" s="401" t="s">
        <v>122</v>
      </c>
      <c r="J5561" s="401" t="s">
        <v>6404</v>
      </c>
      <c r="K5561" s="402" t="n">
        <v>12.27</v>
      </c>
      <c r="L5561" s="401" t="s">
        <v>6405</v>
      </c>
    </row>
    <row r="5562" customFormat="false" ht="13.5" hidden="false" customHeight="false" outlineLevel="0" collapsed="false">
      <c r="A5562" s="401" t="s">
        <v>11911</v>
      </c>
      <c r="B5562" s="401" t="s">
        <v>11912</v>
      </c>
      <c r="C5562" s="401" t="s">
        <v>12038</v>
      </c>
      <c r="D5562" s="401" t="s">
        <v>12039</v>
      </c>
      <c r="E5562" s="402"/>
      <c r="F5562" s="401"/>
      <c r="G5562" s="401" t="n">
        <v>102312</v>
      </c>
      <c r="H5562" s="401" t="s">
        <v>12094</v>
      </c>
      <c r="I5562" s="401" t="s">
        <v>122</v>
      </c>
      <c r="J5562" s="401" t="s">
        <v>6404</v>
      </c>
      <c r="K5562" s="402" t="n">
        <v>11.8</v>
      </c>
      <c r="L5562" s="401" t="s">
        <v>6405</v>
      </c>
    </row>
    <row r="5563" customFormat="false" ht="13.5" hidden="false" customHeight="false" outlineLevel="0" collapsed="false">
      <c r="A5563" s="401" t="s">
        <v>11911</v>
      </c>
      <c r="B5563" s="401" t="s">
        <v>11912</v>
      </c>
      <c r="C5563" s="401" t="s">
        <v>12038</v>
      </c>
      <c r="D5563" s="401" t="s">
        <v>12039</v>
      </c>
      <c r="E5563" s="402"/>
      <c r="F5563" s="401"/>
      <c r="G5563" s="401" t="n">
        <v>102313</v>
      </c>
      <c r="H5563" s="401" t="s">
        <v>12095</v>
      </c>
      <c r="I5563" s="401" t="s">
        <v>122</v>
      </c>
      <c r="J5563" s="401" t="s">
        <v>6404</v>
      </c>
      <c r="K5563" s="402" t="n">
        <v>11.52</v>
      </c>
      <c r="L5563" s="401" t="s">
        <v>6405</v>
      </c>
    </row>
    <row r="5564" customFormat="false" ht="13.5" hidden="false" customHeight="false" outlineLevel="0" collapsed="false">
      <c r="A5564" s="401" t="s">
        <v>11911</v>
      </c>
      <c r="B5564" s="401" t="s">
        <v>11912</v>
      </c>
      <c r="C5564" s="401" t="s">
        <v>12038</v>
      </c>
      <c r="D5564" s="401" t="s">
        <v>12039</v>
      </c>
      <c r="E5564" s="402"/>
      <c r="F5564" s="401"/>
      <c r="G5564" s="401" t="n">
        <v>102314</v>
      </c>
      <c r="H5564" s="401" t="s">
        <v>12096</v>
      </c>
      <c r="I5564" s="401" t="s">
        <v>122</v>
      </c>
      <c r="J5564" s="401" t="s">
        <v>6404</v>
      </c>
      <c r="K5564" s="402" t="n">
        <v>8.63</v>
      </c>
      <c r="L5564" s="401" t="s">
        <v>6405</v>
      </c>
    </row>
    <row r="5565" customFormat="false" ht="13.5" hidden="false" customHeight="false" outlineLevel="0" collapsed="false">
      <c r="A5565" s="401" t="s">
        <v>11911</v>
      </c>
      <c r="B5565" s="401" t="s">
        <v>11912</v>
      </c>
      <c r="C5565" s="401" t="s">
        <v>12038</v>
      </c>
      <c r="D5565" s="401" t="s">
        <v>12039</v>
      </c>
      <c r="E5565" s="402"/>
      <c r="F5565" s="401"/>
      <c r="G5565" s="401" t="n">
        <v>102315</v>
      </c>
      <c r="H5565" s="401" t="s">
        <v>12097</v>
      </c>
      <c r="I5565" s="401" t="s">
        <v>122</v>
      </c>
      <c r="J5565" s="401" t="s">
        <v>6404</v>
      </c>
      <c r="K5565" s="402" t="n">
        <v>7.64</v>
      </c>
      <c r="L5565" s="401" t="s">
        <v>6405</v>
      </c>
    </row>
    <row r="5566" customFormat="false" ht="13.5" hidden="false" customHeight="false" outlineLevel="0" collapsed="false">
      <c r="A5566" s="401" t="s">
        <v>11911</v>
      </c>
      <c r="B5566" s="401" t="s">
        <v>11912</v>
      </c>
      <c r="C5566" s="401" t="s">
        <v>12038</v>
      </c>
      <c r="D5566" s="401" t="s">
        <v>12039</v>
      </c>
      <c r="E5566" s="402"/>
      <c r="F5566" s="401"/>
      <c r="G5566" s="401" t="n">
        <v>102316</v>
      </c>
      <c r="H5566" s="401" t="s">
        <v>12098</v>
      </c>
      <c r="I5566" s="401" t="s">
        <v>122</v>
      </c>
      <c r="J5566" s="401" t="s">
        <v>6404</v>
      </c>
      <c r="K5566" s="402" t="n">
        <v>7.41</v>
      </c>
      <c r="L5566" s="401" t="s">
        <v>6405</v>
      </c>
    </row>
    <row r="5567" customFormat="false" ht="13.5" hidden="false" customHeight="false" outlineLevel="0" collapsed="false">
      <c r="A5567" s="401" t="s">
        <v>11911</v>
      </c>
      <c r="B5567" s="401" t="s">
        <v>11912</v>
      </c>
      <c r="C5567" s="401" t="s">
        <v>12038</v>
      </c>
      <c r="D5567" s="401" t="s">
        <v>12039</v>
      </c>
      <c r="E5567" s="402"/>
      <c r="F5567" s="401"/>
      <c r="G5567" s="401" t="n">
        <v>102317</v>
      </c>
      <c r="H5567" s="401" t="s">
        <v>12099</v>
      </c>
      <c r="I5567" s="401" t="s">
        <v>122</v>
      </c>
      <c r="J5567" s="401" t="s">
        <v>6404</v>
      </c>
      <c r="K5567" s="402" t="n">
        <v>7</v>
      </c>
      <c r="L5567" s="401" t="s">
        <v>6405</v>
      </c>
    </row>
    <row r="5568" customFormat="false" ht="13.5" hidden="false" customHeight="false" outlineLevel="0" collapsed="false">
      <c r="A5568" s="401" t="s">
        <v>11911</v>
      </c>
      <c r="B5568" s="401" t="s">
        <v>11912</v>
      </c>
      <c r="C5568" s="401" t="s">
        <v>12038</v>
      </c>
      <c r="D5568" s="401" t="s">
        <v>12039</v>
      </c>
      <c r="E5568" s="402"/>
      <c r="F5568" s="401"/>
      <c r="G5568" s="401" t="n">
        <v>102318</v>
      </c>
      <c r="H5568" s="401" t="s">
        <v>12100</v>
      </c>
      <c r="I5568" s="401" t="s">
        <v>122</v>
      </c>
      <c r="J5568" s="401" t="s">
        <v>6404</v>
      </c>
      <c r="K5568" s="402" t="n">
        <v>6.81</v>
      </c>
      <c r="L5568" s="401" t="s">
        <v>6405</v>
      </c>
    </row>
    <row r="5569" customFormat="false" ht="13.5" hidden="false" customHeight="false" outlineLevel="0" collapsed="false">
      <c r="A5569" s="401" t="s">
        <v>11911</v>
      </c>
      <c r="B5569" s="401" t="s">
        <v>11912</v>
      </c>
      <c r="C5569" s="401" t="s">
        <v>12038</v>
      </c>
      <c r="D5569" s="401" t="s">
        <v>12039</v>
      </c>
      <c r="E5569" s="402"/>
      <c r="F5569" s="401"/>
      <c r="G5569" s="401" t="n">
        <v>102319</v>
      </c>
      <c r="H5569" s="401" t="s">
        <v>12101</v>
      </c>
      <c r="I5569" s="401" t="s">
        <v>122</v>
      </c>
      <c r="J5569" s="401" t="s">
        <v>6404</v>
      </c>
      <c r="K5569" s="402" t="n">
        <v>6.77</v>
      </c>
      <c r="L5569" s="401" t="s">
        <v>6405</v>
      </c>
    </row>
    <row r="5570" customFormat="false" ht="13.5" hidden="false" customHeight="false" outlineLevel="0" collapsed="false">
      <c r="A5570" s="401" t="s">
        <v>11911</v>
      </c>
      <c r="B5570" s="401" t="s">
        <v>11912</v>
      </c>
      <c r="C5570" s="401" t="s">
        <v>12038</v>
      </c>
      <c r="D5570" s="401" t="s">
        <v>12039</v>
      </c>
      <c r="E5570" s="402"/>
      <c r="F5570" s="401"/>
      <c r="G5570" s="401" t="n">
        <v>102320</v>
      </c>
      <c r="H5570" s="401" t="s">
        <v>12102</v>
      </c>
      <c r="I5570" s="401" t="s">
        <v>122</v>
      </c>
      <c r="J5570" s="401" t="s">
        <v>6404</v>
      </c>
      <c r="K5570" s="402" t="n">
        <v>6.5</v>
      </c>
      <c r="L5570" s="401" t="s">
        <v>6405</v>
      </c>
    </row>
    <row r="5571" customFormat="false" ht="13.5" hidden="false" customHeight="false" outlineLevel="0" collapsed="false">
      <c r="A5571" s="401" t="s">
        <v>11911</v>
      </c>
      <c r="B5571" s="401" t="s">
        <v>11912</v>
      </c>
      <c r="C5571" s="401" t="s">
        <v>12038</v>
      </c>
      <c r="D5571" s="401" t="s">
        <v>12039</v>
      </c>
      <c r="E5571" s="402"/>
      <c r="F5571" s="401"/>
      <c r="G5571" s="401" t="n">
        <v>102321</v>
      </c>
      <c r="H5571" s="401" t="s">
        <v>12103</v>
      </c>
      <c r="I5571" s="401" t="s">
        <v>122</v>
      </c>
      <c r="J5571" s="401" t="s">
        <v>6404</v>
      </c>
      <c r="K5571" s="402" t="n">
        <v>6.37</v>
      </c>
      <c r="L5571" s="401" t="s">
        <v>6405</v>
      </c>
    </row>
    <row r="5572" customFormat="false" ht="13.5" hidden="false" customHeight="false" outlineLevel="0" collapsed="false">
      <c r="A5572" s="401" t="s">
        <v>11911</v>
      </c>
      <c r="B5572" s="401" t="s">
        <v>11912</v>
      </c>
      <c r="C5572" s="401" t="s">
        <v>12038</v>
      </c>
      <c r="D5572" s="401" t="s">
        <v>12039</v>
      </c>
      <c r="E5572" s="402"/>
      <c r="F5572" s="401"/>
      <c r="G5572" s="401" t="n">
        <v>102322</v>
      </c>
      <c r="H5572" s="401" t="s">
        <v>12104</v>
      </c>
      <c r="I5572" s="401" t="s">
        <v>122</v>
      </c>
      <c r="J5572" s="401" t="s">
        <v>6404</v>
      </c>
      <c r="K5572" s="402" t="n">
        <v>18.56</v>
      </c>
      <c r="L5572" s="401" t="s">
        <v>6405</v>
      </c>
    </row>
    <row r="5573" customFormat="false" ht="13.5" hidden="false" customHeight="false" outlineLevel="0" collapsed="false">
      <c r="A5573" s="401" t="s">
        <v>11911</v>
      </c>
      <c r="B5573" s="401" t="s">
        <v>11912</v>
      </c>
      <c r="C5573" s="401" t="s">
        <v>12038</v>
      </c>
      <c r="D5573" s="401" t="s">
        <v>12039</v>
      </c>
      <c r="E5573" s="402"/>
      <c r="F5573" s="401"/>
      <c r="G5573" s="401" t="n">
        <v>102323</v>
      </c>
      <c r="H5573" s="401" t="s">
        <v>12105</v>
      </c>
      <c r="I5573" s="401" t="s">
        <v>122</v>
      </c>
      <c r="J5573" s="401" t="s">
        <v>6404</v>
      </c>
      <c r="K5573" s="402" t="n">
        <v>15.75</v>
      </c>
      <c r="L5573" s="401" t="s">
        <v>6405</v>
      </c>
    </row>
    <row r="5574" customFormat="false" ht="13.5" hidden="false" customHeight="false" outlineLevel="0" collapsed="false">
      <c r="A5574" s="401" t="s">
        <v>11911</v>
      </c>
      <c r="B5574" s="401" t="s">
        <v>11912</v>
      </c>
      <c r="C5574" s="401" t="s">
        <v>12038</v>
      </c>
      <c r="D5574" s="401" t="s">
        <v>12039</v>
      </c>
      <c r="E5574" s="402"/>
      <c r="F5574" s="401"/>
      <c r="G5574" s="401" t="n">
        <v>102324</v>
      </c>
      <c r="H5574" s="401" t="s">
        <v>12106</v>
      </c>
      <c r="I5574" s="401" t="s">
        <v>122</v>
      </c>
      <c r="J5574" s="401" t="s">
        <v>6404</v>
      </c>
      <c r="K5574" s="402" t="n">
        <v>15.55</v>
      </c>
      <c r="L5574" s="401" t="s">
        <v>6405</v>
      </c>
    </row>
    <row r="5575" customFormat="false" ht="13.5" hidden="false" customHeight="false" outlineLevel="0" collapsed="false">
      <c r="A5575" s="401" t="s">
        <v>11911</v>
      </c>
      <c r="B5575" s="401" t="s">
        <v>11912</v>
      </c>
      <c r="C5575" s="401" t="s">
        <v>12038</v>
      </c>
      <c r="D5575" s="401" t="s">
        <v>12039</v>
      </c>
      <c r="E5575" s="402"/>
      <c r="F5575" s="401"/>
      <c r="G5575" s="401" t="n">
        <v>102325</v>
      </c>
      <c r="H5575" s="401" t="s">
        <v>12107</v>
      </c>
      <c r="I5575" s="401" t="s">
        <v>122</v>
      </c>
      <c r="J5575" s="401" t="s">
        <v>6404</v>
      </c>
      <c r="K5575" s="402" t="n">
        <v>14.16</v>
      </c>
      <c r="L5575" s="401" t="s">
        <v>6405</v>
      </c>
    </row>
    <row r="5576" customFormat="false" ht="13.5" hidden="false" customHeight="false" outlineLevel="0" collapsed="false">
      <c r="A5576" s="401" t="s">
        <v>11911</v>
      </c>
      <c r="B5576" s="401" t="s">
        <v>11912</v>
      </c>
      <c r="C5576" s="401" t="s">
        <v>12038</v>
      </c>
      <c r="D5576" s="401" t="s">
        <v>12039</v>
      </c>
      <c r="E5576" s="402"/>
      <c r="F5576" s="401"/>
      <c r="G5576" s="401" t="n">
        <v>102326</v>
      </c>
      <c r="H5576" s="401" t="s">
        <v>12108</v>
      </c>
      <c r="I5576" s="401" t="s">
        <v>122</v>
      </c>
      <c r="J5576" s="401" t="s">
        <v>6404</v>
      </c>
      <c r="K5576" s="402" t="n">
        <v>10.24</v>
      </c>
      <c r="L5576" s="401" t="s">
        <v>6405</v>
      </c>
    </row>
    <row r="5577" customFormat="false" ht="13.5" hidden="false" customHeight="false" outlineLevel="0" collapsed="false">
      <c r="A5577" s="401" t="s">
        <v>11911</v>
      </c>
      <c r="B5577" s="401" t="s">
        <v>11912</v>
      </c>
      <c r="C5577" s="401" t="s">
        <v>12038</v>
      </c>
      <c r="D5577" s="401" t="s">
        <v>12039</v>
      </c>
      <c r="E5577" s="402"/>
      <c r="F5577" s="401"/>
      <c r="G5577" s="401" t="n">
        <v>102327</v>
      </c>
      <c r="H5577" s="401" t="s">
        <v>12109</v>
      </c>
      <c r="I5577" s="401" t="s">
        <v>122</v>
      </c>
      <c r="J5577" s="401" t="s">
        <v>6404</v>
      </c>
      <c r="K5577" s="402" t="n">
        <v>8.7</v>
      </c>
      <c r="L5577" s="401" t="s">
        <v>6405</v>
      </c>
    </row>
    <row r="5578" customFormat="false" ht="13.5" hidden="false" customHeight="false" outlineLevel="0" collapsed="false">
      <c r="A5578" s="401" t="s">
        <v>11911</v>
      </c>
      <c r="B5578" s="401" t="s">
        <v>11912</v>
      </c>
      <c r="C5578" s="401" t="s">
        <v>12038</v>
      </c>
      <c r="D5578" s="401" t="s">
        <v>12039</v>
      </c>
      <c r="E5578" s="402"/>
      <c r="F5578" s="401"/>
      <c r="G5578" s="401" t="n">
        <v>102328</v>
      </c>
      <c r="H5578" s="401" t="s">
        <v>12110</v>
      </c>
      <c r="I5578" s="401" t="s">
        <v>122</v>
      </c>
      <c r="J5578" s="401" t="s">
        <v>6404</v>
      </c>
      <c r="K5578" s="402" t="n">
        <v>8.57</v>
      </c>
      <c r="L5578" s="401" t="s">
        <v>6405</v>
      </c>
    </row>
    <row r="5579" customFormat="false" ht="13.5" hidden="false" customHeight="false" outlineLevel="0" collapsed="false">
      <c r="A5579" s="401" t="s">
        <v>11911</v>
      </c>
      <c r="B5579" s="401" t="s">
        <v>11912</v>
      </c>
      <c r="C5579" s="401" t="s">
        <v>12038</v>
      </c>
      <c r="D5579" s="401" t="s">
        <v>12039</v>
      </c>
      <c r="E5579" s="402"/>
      <c r="F5579" s="401"/>
      <c r="G5579" s="401" t="n">
        <v>102329</v>
      </c>
      <c r="H5579" s="401" t="s">
        <v>12111</v>
      </c>
      <c r="I5579" s="401" t="s">
        <v>122</v>
      </c>
      <c r="J5579" s="401" t="s">
        <v>6404</v>
      </c>
      <c r="K5579" s="402" t="n">
        <v>7.81</v>
      </c>
      <c r="L5579" s="401" t="s">
        <v>6405</v>
      </c>
    </row>
    <row r="5580" customFormat="false" ht="13.5" hidden="false" customHeight="false" outlineLevel="0" collapsed="false">
      <c r="A5580" s="401" t="s">
        <v>11911</v>
      </c>
      <c r="B5580" s="401" t="s">
        <v>11912</v>
      </c>
      <c r="C5580" s="401" t="s">
        <v>12112</v>
      </c>
      <c r="D5580" s="401" t="s">
        <v>12113</v>
      </c>
      <c r="E5580" s="402"/>
      <c r="F5580" s="401"/>
      <c r="G5580" s="401" t="n">
        <v>94304</v>
      </c>
      <c r="H5580" s="401" t="s">
        <v>12114</v>
      </c>
      <c r="I5580" s="401" t="s">
        <v>122</v>
      </c>
      <c r="J5580" s="401" t="s">
        <v>6404</v>
      </c>
      <c r="K5580" s="402" t="n">
        <v>111.47</v>
      </c>
      <c r="L5580" s="401" t="s">
        <v>6405</v>
      </c>
    </row>
    <row r="5581" customFormat="false" ht="13.5" hidden="false" customHeight="false" outlineLevel="0" collapsed="false">
      <c r="A5581" s="401" t="s">
        <v>11911</v>
      </c>
      <c r="B5581" s="401" t="s">
        <v>11912</v>
      </c>
      <c r="C5581" s="401" t="s">
        <v>12112</v>
      </c>
      <c r="D5581" s="401" t="s">
        <v>12113</v>
      </c>
      <c r="E5581" s="402"/>
      <c r="F5581" s="401"/>
      <c r="G5581" s="401" t="n">
        <v>94305</v>
      </c>
      <c r="H5581" s="401" t="s">
        <v>12115</v>
      </c>
      <c r="I5581" s="401" t="s">
        <v>122</v>
      </c>
      <c r="J5581" s="401" t="s">
        <v>6404</v>
      </c>
      <c r="K5581" s="402" t="n">
        <v>107.9</v>
      </c>
      <c r="L5581" s="401" t="s">
        <v>6405</v>
      </c>
    </row>
    <row r="5582" customFormat="false" ht="13.5" hidden="false" customHeight="false" outlineLevel="0" collapsed="false">
      <c r="A5582" s="401" t="s">
        <v>11911</v>
      </c>
      <c r="B5582" s="401" t="s">
        <v>11912</v>
      </c>
      <c r="C5582" s="401" t="s">
        <v>12112</v>
      </c>
      <c r="D5582" s="401" t="s">
        <v>12113</v>
      </c>
      <c r="E5582" s="402"/>
      <c r="F5582" s="401"/>
      <c r="G5582" s="401" t="n">
        <v>94306</v>
      </c>
      <c r="H5582" s="401" t="s">
        <v>12116</v>
      </c>
      <c r="I5582" s="401" t="s">
        <v>122</v>
      </c>
      <c r="J5582" s="401" t="s">
        <v>6404</v>
      </c>
      <c r="K5582" s="402" t="n">
        <v>103.4</v>
      </c>
      <c r="L5582" s="401" t="s">
        <v>6405</v>
      </c>
    </row>
    <row r="5583" customFormat="false" ht="13.5" hidden="false" customHeight="false" outlineLevel="0" collapsed="false">
      <c r="A5583" s="401" t="s">
        <v>11911</v>
      </c>
      <c r="B5583" s="401" t="s">
        <v>11912</v>
      </c>
      <c r="C5583" s="401" t="s">
        <v>12112</v>
      </c>
      <c r="D5583" s="401" t="s">
        <v>12113</v>
      </c>
      <c r="E5583" s="402"/>
      <c r="F5583" s="401"/>
      <c r="G5583" s="401" t="n">
        <v>94307</v>
      </c>
      <c r="H5583" s="401" t="s">
        <v>12117</v>
      </c>
      <c r="I5583" s="401" t="s">
        <v>122</v>
      </c>
      <c r="J5583" s="401" t="s">
        <v>6404</v>
      </c>
      <c r="K5583" s="402" t="n">
        <v>104.44</v>
      </c>
      <c r="L5583" s="401" t="s">
        <v>6405</v>
      </c>
    </row>
    <row r="5584" customFormat="false" ht="13.5" hidden="false" customHeight="false" outlineLevel="0" collapsed="false">
      <c r="A5584" s="401" t="s">
        <v>11911</v>
      </c>
      <c r="B5584" s="401" t="s">
        <v>11912</v>
      </c>
      <c r="C5584" s="401" t="s">
        <v>12112</v>
      </c>
      <c r="D5584" s="401" t="s">
        <v>12113</v>
      </c>
      <c r="E5584" s="402"/>
      <c r="F5584" s="401"/>
      <c r="G5584" s="401" t="n">
        <v>94308</v>
      </c>
      <c r="H5584" s="401" t="s">
        <v>12118</v>
      </c>
      <c r="I5584" s="401" t="s">
        <v>122</v>
      </c>
      <c r="J5584" s="401" t="s">
        <v>6404</v>
      </c>
      <c r="K5584" s="402" t="n">
        <v>101.58</v>
      </c>
      <c r="L5584" s="401" t="s">
        <v>6405</v>
      </c>
    </row>
    <row r="5585" customFormat="false" ht="13.5" hidden="false" customHeight="false" outlineLevel="0" collapsed="false">
      <c r="A5585" s="401" t="s">
        <v>11911</v>
      </c>
      <c r="B5585" s="401" t="s">
        <v>11912</v>
      </c>
      <c r="C5585" s="401" t="s">
        <v>12112</v>
      </c>
      <c r="D5585" s="401" t="s">
        <v>12113</v>
      </c>
      <c r="E5585" s="402"/>
      <c r="F5585" s="401"/>
      <c r="G5585" s="401" t="n">
        <v>94309</v>
      </c>
      <c r="H5585" s="401" t="s">
        <v>12119</v>
      </c>
      <c r="I5585" s="401" t="s">
        <v>122</v>
      </c>
      <c r="J5585" s="401" t="s">
        <v>6404</v>
      </c>
      <c r="K5585" s="402" t="n">
        <v>102.9</v>
      </c>
      <c r="L5585" s="401" t="s">
        <v>6405</v>
      </c>
    </row>
    <row r="5586" customFormat="false" ht="13.5" hidden="false" customHeight="false" outlineLevel="0" collapsed="false">
      <c r="A5586" s="401" t="s">
        <v>11911</v>
      </c>
      <c r="B5586" s="401" t="s">
        <v>11912</v>
      </c>
      <c r="C5586" s="401" t="s">
        <v>12112</v>
      </c>
      <c r="D5586" s="401" t="s">
        <v>12113</v>
      </c>
      <c r="E5586" s="402"/>
      <c r="F5586" s="401"/>
      <c r="G5586" s="401" t="n">
        <v>94310</v>
      </c>
      <c r="H5586" s="401" t="s">
        <v>12120</v>
      </c>
      <c r="I5586" s="401" t="s">
        <v>122</v>
      </c>
      <c r="J5586" s="401" t="s">
        <v>6404</v>
      </c>
      <c r="K5586" s="402" t="n">
        <v>100.63</v>
      </c>
      <c r="L5586" s="401" t="s">
        <v>6405</v>
      </c>
    </row>
    <row r="5587" customFormat="false" ht="13.5" hidden="false" customHeight="false" outlineLevel="0" collapsed="false">
      <c r="A5587" s="401" t="s">
        <v>11911</v>
      </c>
      <c r="B5587" s="401" t="s">
        <v>11912</v>
      </c>
      <c r="C5587" s="401" t="s">
        <v>12112</v>
      </c>
      <c r="D5587" s="401" t="s">
        <v>12113</v>
      </c>
      <c r="E5587" s="402"/>
      <c r="F5587" s="401"/>
      <c r="G5587" s="401" t="n">
        <v>94315</v>
      </c>
      <c r="H5587" s="401" t="s">
        <v>12121</v>
      </c>
      <c r="I5587" s="401" t="s">
        <v>122</v>
      </c>
      <c r="J5587" s="401" t="s">
        <v>6404</v>
      </c>
      <c r="K5587" s="402" t="n">
        <v>116.44</v>
      </c>
      <c r="L5587" s="401" t="s">
        <v>6405</v>
      </c>
    </row>
    <row r="5588" customFormat="false" ht="13.5" hidden="false" customHeight="false" outlineLevel="0" collapsed="false">
      <c r="A5588" s="401" t="s">
        <v>11911</v>
      </c>
      <c r="B5588" s="401" t="s">
        <v>11912</v>
      </c>
      <c r="C5588" s="401" t="s">
        <v>12112</v>
      </c>
      <c r="D5588" s="401" t="s">
        <v>12113</v>
      </c>
      <c r="E5588" s="402"/>
      <c r="F5588" s="401"/>
      <c r="G5588" s="401" t="n">
        <v>94316</v>
      </c>
      <c r="H5588" s="401" t="s">
        <v>12122</v>
      </c>
      <c r="I5588" s="401" t="s">
        <v>122</v>
      </c>
      <c r="J5588" s="401" t="s">
        <v>6404</v>
      </c>
      <c r="K5588" s="402" t="n">
        <v>108.72</v>
      </c>
      <c r="L5588" s="401" t="s">
        <v>6405</v>
      </c>
    </row>
    <row r="5589" customFormat="false" ht="13.5" hidden="false" customHeight="false" outlineLevel="0" collapsed="false">
      <c r="A5589" s="401" t="s">
        <v>11911</v>
      </c>
      <c r="B5589" s="401" t="s">
        <v>11912</v>
      </c>
      <c r="C5589" s="401" t="s">
        <v>12112</v>
      </c>
      <c r="D5589" s="401" t="s">
        <v>12113</v>
      </c>
      <c r="E5589" s="402"/>
      <c r="F5589" s="401"/>
      <c r="G5589" s="401" t="n">
        <v>94317</v>
      </c>
      <c r="H5589" s="401" t="s">
        <v>12123</v>
      </c>
      <c r="I5589" s="401" t="s">
        <v>122</v>
      </c>
      <c r="J5589" s="401" t="s">
        <v>6404</v>
      </c>
      <c r="K5589" s="402" t="n">
        <v>105.33</v>
      </c>
      <c r="L5589" s="401" t="s">
        <v>6405</v>
      </c>
    </row>
    <row r="5590" customFormat="false" ht="13.5" hidden="false" customHeight="false" outlineLevel="0" collapsed="false">
      <c r="A5590" s="401" t="s">
        <v>11911</v>
      </c>
      <c r="B5590" s="401" t="s">
        <v>11912</v>
      </c>
      <c r="C5590" s="401" t="s">
        <v>12112</v>
      </c>
      <c r="D5590" s="401" t="s">
        <v>12113</v>
      </c>
      <c r="E5590" s="402"/>
      <c r="F5590" s="401"/>
      <c r="G5590" s="401" t="n">
        <v>94318</v>
      </c>
      <c r="H5590" s="401" t="s">
        <v>12124</v>
      </c>
      <c r="I5590" s="401" t="s">
        <v>122</v>
      </c>
      <c r="J5590" s="401" t="s">
        <v>6404</v>
      </c>
      <c r="K5590" s="402" t="n">
        <v>100.93</v>
      </c>
      <c r="L5590" s="401" t="s">
        <v>6405</v>
      </c>
    </row>
    <row r="5591" customFormat="false" ht="13.5" hidden="false" customHeight="false" outlineLevel="0" collapsed="false">
      <c r="A5591" s="401" t="s">
        <v>11911</v>
      </c>
      <c r="B5591" s="401" t="s">
        <v>11912</v>
      </c>
      <c r="C5591" s="401" t="s">
        <v>12112</v>
      </c>
      <c r="D5591" s="401" t="s">
        <v>12113</v>
      </c>
      <c r="E5591" s="402"/>
      <c r="F5591" s="401"/>
      <c r="G5591" s="401" t="n">
        <v>94319</v>
      </c>
      <c r="H5591" s="401" t="s">
        <v>12125</v>
      </c>
      <c r="I5591" s="401" t="s">
        <v>122</v>
      </c>
      <c r="J5591" s="401" t="s">
        <v>6404</v>
      </c>
      <c r="K5591" s="402" t="n">
        <v>119.38</v>
      </c>
      <c r="L5591" s="401" t="s">
        <v>6405</v>
      </c>
    </row>
    <row r="5592" customFormat="false" ht="13.5" hidden="false" customHeight="false" outlineLevel="0" collapsed="false">
      <c r="A5592" s="401" t="s">
        <v>11911</v>
      </c>
      <c r="B5592" s="401" t="s">
        <v>11912</v>
      </c>
      <c r="C5592" s="401" t="s">
        <v>12112</v>
      </c>
      <c r="D5592" s="401" t="s">
        <v>12113</v>
      </c>
      <c r="E5592" s="402"/>
      <c r="F5592" s="401"/>
      <c r="G5592" s="401" t="n">
        <v>94327</v>
      </c>
      <c r="H5592" s="401" t="s">
        <v>12126</v>
      </c>
      <c r="I5592" s="401" t="s">
        <v>122</v>
      </c>
      <c r="J5592" s="401" t="s">
        <v>6404</v>
      </c>
      <c r="K5592" s="402" t="n">
        <v>142.66</v>
      </c>
      <c r="L5592" s="401" t="s">
        <v>6405</v>
      </c>
    </row>
    <row r="5593" customFormat="false" ht="13.5" hidden="false" customHeight="false" outlineLevel="0" collapsed="false">
      <c r="A5593" s="401" t="s">
        <v>11911</v>
      </c>
      <c r="B5593" s="401" t="s">
        <v>11912</v>
      </c>
      <c r="C5593" s="401" t="s">
        <v>12112</v>
      </c>
      <c r="D5593" s="401" t="s">
        <v>12113</v>
      </c>
      <c r="E5593" s="402"/>
      <c r="F5593" s="401"/>
      <c r="G5593" s="401" t="n">
        <v>94328</v>
      </c>
      <c r="H5593" s="401" t="s">
        <v>12127</v>
      </c>
      <c r="I5593" s="401" t="s">
        <v>122</v>
      </c>
      <c r="J5593" s="401" t="s">
        <v>6404</v>
      </c>
      <c r="K5593" s="402" t="n">
        <v>139.09</v>
      </c>
      <c r="L5593" s="401" t="s">
        <v>6405</v>
      </c>
    </row>
    <row r="5594" customFormat="false" ht="13.5" hidden="false" customHeight="false" outlineLevel="0" collapsed="false">
      <c r="A5594" s="401" t="s">
        <v>11911</v>
      </c>
      <c r="B5594" s="401" t="s">
        <v>11912</v>
      </c>
      <c r="C5594" s="401" t="s">
        <v>12112</v>
      </c>
      <c r="D5594" s="401" t="s">
        <v>12113</v>
      </c>
      <c r="E5594" s="402"/>
      <c r="F5594" s="401"/>
      <c r="G5594" s="401" t="n">
        <v>94329</v>
      </c>
      <c r="H5594" s="401" t="s">
        <v>12128</v>
      </c>
      <c r="I5594" s="401" t="s">
        <v>122</v>
      </c>
      <c r="J5594" s="401" t="s">
        <v>6404</v>
      </c>
      <c r="K5594" s="402" t="n">
        <v>134.59</v>
      </c>
      <c r="L5594" s="401" t="s">
        <v>6405</v>
      </c>
    </row>
    <row r="5595" customFormat="false" ht="13.5" hidden="false" customHeight="false" outlineLevel="0" collapsed="false">
      <c r="A5595" s="401" t="s">
        <v>11911</v>
      </c>
      <c r="B5595" s="401" t="s">
        <v>11912</v>
      </c>
      <c r="C5595" s="401" t="s">
        <v>12112</v>
      </c>
      <c r="D5595" s="401" t="s">
        <v>12113</v>
      </c>
      <c r="E5595" s="402"/>
      <c r="F5595" s="401"/>
      <c r="G5595" s="401" t="n">
        <v>94330</v>
      </c>
      <c r="H5595" s="401" t="s">
        <v>12129</v>
      </c>
      <c r="I5595" s="401" t="s">
        <v>122</v>
      </c>
      <c r="J5595" s="401" t="s">
        <v>6404</v>
      </c>
      <c r="K5595" s="402" t="n">
        <v>135.63</v>
      </c>
      <c r="L5595" s="401" t="s">
        <v>6405</v>
      </c>
    </row>
    <row r="5596" customFormat="false" ht="13.5" hidden="false" customHeight="false" outlineLevel="0" collapsed="false">
      <c r="A5596" s="401" t="s">
        <v>11911</v>
      </c>
      <c r="B5596" s="401" t="s">
        <v>11912</v>
      </c>
      <c r="C5596" s="401" t="s">
        <v>12112</v>
      </c>
      <c r="D5596" s="401" t="s">
        <v>12113</v>
      </c>
      <c r="E5596" s="402"/>
      <c r="F5596" s="401"/>
      <c r="G5596" s="401" t="n">
        <v>94331</v>
      </c>
      <c r="H5596" s="401" t="s">
        <v>12130</v>
      </c>
      <c r="I5596" s="401" t="s">
        <v>122</v>
      </c>
      <c r="J5596" s="401" t="s">
        <v>6404</v>
      </c>
      <c r="K5596" s="402" t="n">
        <v>132.77</v>
      </c>
      <c r="L5596" s="401" t="s">
        <v>6405</v>
      </c>
    </row>
    <row r="5597" customFormat="false" ht="13.5" hidden="false" customHeight="false" outlineLevel="0" collapsed="false">
      <c r="A5597" s="401" t="s">
        <v>11911</v>
      </c>
      <c r="B5597" s="401" t="s">
        <v>11912</v>
      </c>
      <c r="C5597" s="401" t="s">
        <v>12112</v>
      </c>
      <c r="D5597" s="401" t="s">
        <v>12113</v>
      </c>
      <c r="E5597" s="402"/>
      <c r="F5597" s="401"/>
      <c r="G5597" s="401" t="n">
        <v>94332</v>
      </c>
      <c r="H5597" s="401" t="s">
        <v>12131</v>
      </c>
      <c r="I5597" s="401" t="s">
        <v>122</v>
      </c>
      <c r="J5597" s="401" t="s">
        <v>6404</v>
      </c>
      <c r="K5597" s="402" t="n">
        <v>134.09</v>
      </c>
      <c r="L5597" s="401" t="s">
        <v>6405</v>
      </c>
    </row>
    <row r="5598" customFormat="false" ht="13.5" hidden="false" customHeight="false" outlineLevel="0" collapsed="false">
      <c r="A5598" s="401" t="s">
        <v>11911</v>
      </c>
      <c r="B5598" s="401" t="s">
        <v>11912</v>
      </c>
      <c r="C5598" s="401" t="s">
        <v>12112</v>
      </c>
      <c r="D5598" s="401" t="s">
        <v>12113</v>
      </c>
      <c r="E5598" s="402"/>
      <c r="F5598" s="401"/>
      <c r="G5598" s="401" t="n">
        <v>94333</v>
      </c>
      <c r="H5598" s="401" t="s">
        <v>12132</v>
      </c>
      <c r="I5598" s="401" t="s">
        <v>122</v>
      </c>
      <c r="J5598" s="401" t="s">
        <v>6404</v>
      </c>
      <c r="K5598" s="402" t="n">
        <v>131.82</v>
      </c>
      <c r="L5598" s="401" t="s">
        <v>6405</v>
      </c>
    </row>
    <row r="5599" customFormat="false" ht="13.5" hidden="false" customHeight="false" outlineLevel="0" collapsed="false">
      <c r="A5599" s="401" t="s">
        <v>11911</v>
      </c>
      <c r="B5599" s="401" t="s">
        <v>11912</v>
      </c>
      <c r="C5599" s="401" t="s">
        <v>12112</v>
      </c>
      <c r="D5599" s="401" t="s">
        <v>12113</v>
      </c>
      <c r="E5599" s="402"/>
      <c r="F5599" s="401"/>
      <c r="G5599" s="401" t="n">
        <v>94338</v>
      </c>
      <c r="H5599" s="401" t="s">
        <v>135</v>
      </c>
      <c r="I5599" s="401" t="s">
        <v>122</v>
      </c>
      <c r="J5599" s="401" t="s">
        <v>6404</v>
      </c>
      <c r="K5599" s="402" t="n">
        <v>147.63</v>
      </c>
      <c r="L5599" s="401" t="s">
        <v>6405</v>
      </c>
    </row>
    <row r="5600" customFormat="false" ht="13.5" hidden="false" customHeight="false" outlineLevel="0" collapsed="false">
      <c r="A5600" s="401" t="s">
        <v>11911</v>
      </c>
      <c r="B5600" s="401" t="s">
        <v>11912</v>
      </c>
      <c r="C5600" s="401" t="s">
        <v>12112</v>
      </c>
      <c r="D5600" s="401" t="s">
        <v>12113</v>
      </c>
      <c r="E5600" s="402"/>
      <c r="F5600" s="401"/>
      <c r="G5600" s="401" t="n">
        <v>94339</v>
      </c>
      <c r="H5600" s="401" t="s">
        <v>12133</v>
      </c>
      <c r="I5600" s="401" t="s">
        <v>122</v>
      </c>
      <c r="J5600" s="401" t="s">
        <v>6404</v>
      </c>
      <c r="K5600" s="402" t="n">
        <v>139.91</v>
      </c>
      <c r="L5600" s="401" t="s">
        <v>6405</v>
      </c>
    </row>
    <row r="5601" customFormat="false" ht="13.5" hidden="false" customHeight="false" outlineLevel="0" collapsed="false">
      <c r="A5601" s="401" t="s">
        <v>11911</v>
      </c>
      <c r="B5601" s="401" t="s">
        <v>11912</v>
      </c>
      <c r="C5601" s="401" t="s">
        <v>12112</v>
      </c>
      <c r="D5601" s="401" t="s">
        <v>12113</v>
      </c>
      <c r="E5601" s="402"/>
      <c r="F5601" s="401"/>
      <c r="G5601" s="401" t="n">
        <v>94340</v>
      </c>
      <c r="H5601" s="401" t="s">
        <v>12134</v>
      </c>
      <c r="I5601" s="401" t="s">
        <v>122</v>
      </c>
      <c r="J5601" s="401" t="s">
        <v>6404</v>
      </c>
      <c r="K5601" s="402" t="n">
        <v>136.52</v>
      </c>
      <c r="L5601" s="401" t="s">
        <v>6405</v>
      </c>
    </row>
    <row r="5602" customFormat="false" ht="13.5" hidden="false" customHeight="false" outlineLevel="0" collapsed="false">
      <c r="A5602" s="401" t="s">
        <v>11911</v>
      </c>
      <c r="B5602" s="401" t="s">
        <v>11912</v>
      </c>
      <c r="C5602" s="401" t="s">
        <v>12112</v>
      </c>
      <c r="D5602" s="401" t="s">
        <v>12113</v>
      </c>
      <c r="E5602" s="402"/>
      <c r="F5602" s="401"/>
      <c r="G5602" s="401" t="n">
        <v>94341</v>
      </c>
      <c r="H5602" s="401" t="s">
        <v>12135</v>
      </c>
      <c r="I5602" s="401" t="s">
        <v>122</v>
      </c>
      <c r="J5602" s="401" t="s">
        <v>6404</v>
      </c>
      <c r="K5602" s="402" t="n">
        <v>132.12</v>
      </c>
      <c r="L5602" s="401" t="s">
        <v>6405</v>
      </c>
    </row>
    <row r="5603" customFormat="false" ht="13.5" hidden="false" customHeight="false" outlineLevel="0" collapsed="false">
      <c r="A5603" s="401" t="s">
        <v>11911</v>
      </c>
      <c r="B5603" s="401" t="s">
        <v>11912</v>
      </c>
      <c r="C5603" s="401" t="s">
        <v>12112</v>
      </c>
      <c r="D5603" s="401" t="s">
        <v>12113</v>
      </c>
      <c r="E5603" s="402"/>
      <c r="F5603" s="401"/>
      <c r="G5603" s="401" t="n">
        <v>94342</v>
      </c>
      <c r="H5603" s="401" t="s">
        <v>12136</v>
      </c>
      <c r="I5603" s="401" t="s">
        <v>122</v>
      </c>
      <c r="J5603" s="401" t="s">
        <v>6404</v>
      </c>
      <c r="K5603" s="402" t="n">
        <v>150.57</v>
      </c>
      <c r="L5603" s="401" t="s">
        <v>6405</v>
      </c>
    </row>
    <row r="5604" customFormat="false" ht="13.5" hidden="false" customHeight="false" outlineLevel="0" collapsed="false">
      <c r="A5604" s="401" t="s">
        <v>11911</v>
      </c>
      <c r="B5604" s="401" t="s">
        <v>11912</v>
      </c>
      <c r="C5604" s="401" t="s">
        <v>12112</v>
      </c>
      <c r="D5604" s="401" t="s">
        <v>12113</v>
      </c>
      <c r="E5604" s="402"/>
      <c r="F5604" s="401"/>
      <c r="G5604" s="401" t="n">
        <v>96385</v>
      </c>
      <c r="H5604" s="401" t="s">
        <v>12137</v>
      </c>
      <c r="I5604" s="401" t="s">
        <v>122</v>
      </c>
      <c r="J5604" s="401" t="s">
        <v>6404</v>
      </c>
      <c r="K5604" s="402" t="n">
        <v>10.53</v>
      </c>
      <c r="L5604" s="401" t="s">
        <v>6405</v>
      </c>
    </row>
    <row r="5605" customFormat="false" ht="13.5" hidden="false" customHeight="false" outlineLevel="0" collapsed="false">
      <c r="A5605" s="401" t="s">
        <v>11911</v>
      </c>
      <c r="B5605" s="401" t="s">
        <v>11912</v>
      </c>
      <c r="C5605" s="401" t="s">
        <v>12112</v>
      </c>
      <c r="D5605" s="401" t="s">
        <v>12113</v>
      </c>
      <c r="E5605" s="402"/>
      <c r="F5605" s="401"/>
      <c r="G5605" s="401" t="n">
        <v>96386</v>
      </c>
      <c r="H5605" s="401" t="s">
        <v>12138</v>
      </c>
      <c r="I5605" s="401" t="s">
        <v>122</v>
      </c>
      <c r="J5605" s="401" t="s">
        <v>6404</v>
      </c>
      <c r="K5605" s="402" t="n">
        <v>7.67</v>
      </c>
      <c r="L5605" s="401" t="s">
        <v>6405</v>
      </c>
    </row>
    <row r="5606" customFormat="false" ht="13.5" hidden="false" customHeight="false" outlineLevel="0" collapsed="false">
      <c r="A5606" s="401" t="s">
        <v>11911</v>
      </c>
      <c r="B5606" s="401" t="s">
        <v>11912</v>
      </c>
      <c r="C5606" s="401" t="s">
        <v>12139</v>
      </c>
      <c r="D5606" s="401" t="s">
        <v>12140</v>
      </c>
      <c r="E5606" s="402"/>
      <c r="F5606" s="401"/>
      <c r="G5606" s="401" t="n">
        <v>93360</v>
      </c>
      <c r="H5606" s="401" t="s">
        <v>12141</v>
      </c>
      <c r="I5606" s="401" t="s">
        <v>122</v>
      </c>
      <c r="J5606" s="401" t="s">
        <v>6404</v>
      </c>
      <c r="K5606" s="402" t="n">
        <v>21.63</v>
      </c>
      <c r="L5606" s="401" t="s">
        <v>6405</v>
      </c>
    </row>
    <row r="5607" customFormat="false" ht="13.5" hidden="false" customHeight="false" outlineLevel="0" collapsed="false">
      <c r="A5607" s="401" t="s">
        <v>11911</v>
      </c>
      <c r="B5607" s="401" t="s">
        <v>11912</v>
      </c>
      <c r="C5607" s="401" t="s">
        <v>12139</v>
      </c>
      <c r="D5607" s="401" t="s">
        <v>12140</v>
      </c>
      <c r="E5607" s="402"/>
      <c r="F5607" s="401"/>
      <c r="G5607" s="401" t="n">
        <v>93361</v>
      </c>
      <c r="H5607" s="401" t="s">
        <v>12142</v>
      </c>
      <c r="I5607" s="401" t="s">
        <v>122</v>
      </c>
      <c r="J5607" s="401" t="s">
        <v>6404</v>
      </c>
      <c r="K5607" s="402" t="n">
        <v>18.2</v>
      </c>
      <c r="L5607" s="401" t="s">
        <v>6405</v>
      </c>
    </row>
    <row r="5608" customFormat="false" ht="13.5" hidden="false" customHeight="false" outlineLevel="0" collapsed="false">
      <c r="A5608" s="401" t="s">
        <v>11911</v>
      </c>
      <c r="B5608" s="401" t="s">
        <v>11912</v>
      </c>
      <c r="C5608" s="401" t="s">
        <v>12139</v>
      </c>
      <c r="D5608" s="401" t="s">
        <v>12140</v>
      </c>
      <c r="E5608" s="402"/>
      <c r="F5608" s="401"/>
      <c r="G5608" s="401" t="n">
        <v>93362</v>
      </c>
      <c r="H5608" s="401" t="s">
        <v>12143</v>
      </c>
      <c r="I5608" s="401" t="s">
        <v>122</v>
      </c>
      <c r="J5608" s="401" t="s">
        <v>6404</v>
      </c>
      <c r="K5608" s="402" t="n">
        <v>13.58</v>
      </c>
      <c r="L5608" s="401" t="s">
        <v>6405</v>
      </c>
    </row>
    <row r="5609" customFormat="false" ht="13.5" hidden="false" customHeight="false" outlineLevel="0" collapsed="false">
      <c r="A5609" s="401" t="s">
        <v>11911</v>
      </c>
      <c r="B5609" s="401" t="s">
        <v>11912</v>
      </c>
      <c r="C5609" s="401" t="s">
        <v>12139</v>
      </c>
      <c r="D5609" s="401" t="s">
        <v>12140</v>
      </c>
      <c r="E5609" s="402"/>
      <c r="F5609" s="401"/>
      <c r="G5609" s="401" t="n">
        <v>93363</v>
      </c>
      <c r="H5609" s="401" t="s">
        <v>12144</v>
      </c>
      <c r="I5609" s="401" t="s">
        <v>122</v>
      </c>
      <c r="J5609" s="401" t="s">
        <v>6404</v>
      </c>
      <c r="K5609" s="402" t="n">
        <v>14.62</v>
      </c>
      <c r="L5609" s="401" t="s">
        <v>6405</v>
      </c>
    </row>
    <row r="5610" customFormat="false" ht="13.5" hidden="false" customHeight="false" outlineLevel="0" collapsed="false">
      <c r="A5610" s="401" t="s">
        <v>11911</v>
      </c>
      <c r="B5610" s="401" t="s">
        <v>11912</v>
      </c>
      <c r="C5610" s="401" t="s">
        <v>12139</v>
      </c>
      <c r="D5610" s="401" t="s">
        <v>12140</v>
      </c>
      <c r="E5610" s="402"/>
      <c r="F5610" s="401"/>
      <c r="G5610" s="401" t="n">
        <v>93364</v>
      </c>
      <c r="H5610" s="401" t="s">
        <v>12145</v>
      </c>
      <c r="I5610" s="401" t="s">
        <v>122</v>
      </c>
      <c r="J5610" s="401" t="s">
        <v>6404</v>
      </c>
      <c r="K5610" s="402" t="n">
        <v>11.74</v>
      </c>
      <c r="L5610" s="401" t="s">
        <v>6405</v>
      </c>
    </row>
    <row r="5611" customFormat="false" ht="13.5" hidden="false" customHeight="false" outlineLevel="0" collapsed="false">
      <c r="A5611" s="401" t="s">
        <v>11911</v>
      </c>
      <c r="B5611" s="401" t="s">
        <v>11912</v>
      </c>
      <c r="C5611" s="401" t="s">
        <v>12139</v>
      </c>
      <c r="D5611" s="401" t="s">
        <v>12140</v>
      </c>
      <c r="E5611" s="402"/>
      <c r="F5611" s="401"/>
      <c r="G5611" s="401" t="n">
        <v>93365</v>
      </c>
      <c r="H5611" s="401" t="s">
        <v>12146</v>
      </c>
      <c r="I5611" s="401" t="s">
        <v>122</v>
      </c>
      <c r="J5611" s="401" t="s">
        <v>6404</v>
      </c>
      <c r="K5611" s="402" t="n">
        <v>12.98</v>
      </c>
      <c r="L5611" s="401" t="s">
        <v>6405</v>
      </c>
    </row>
    <row r="5612" customFormat="false" ht="13.5" hidden="false" customHeight="false" outlineLevel="0" collapsed="false">
      <c r="A5612" s="401" t="s">
        <v>11911</v>
      </c>
      <c r="B5612" s="401" t="s">
        <v>11912</v>
      </c>
      <c r="C5612" s="401" t="s">
        <v>12139</v>
      </c>
      <c r="D5612" s="401" t="s">
        <v>12140</v>
      </c>
      <c r="E5612" s="402"/>
      <c r="F5612" s="401"/>
      <c r="G5612" s="401" t="n">
        <v>93366</v>
      </c>
      <c r="H5612" s="401" t="s">
        <v>12147</v>
      </c>
      <c r="I5612" s="401" t="s">
        <v>122</v>
      </c>
      <c r="J5612" s="401" t="s">
        <v>6404</v>
      </c>
      <c r="K5612" s="402" t="n">
        <v>10.81</v>
      </c>
      <c r="L5612" s="401" t="s">
        <v>6405</v>
      </c>
    </row>
    <row r="5613" customFormat="false" ht="13.5" hidden="false" customHeight="false" outlineLevel="0" collapsed="false">
      <c r="A5613" s="401" t="s">
        <v>11911</v>
      </c>
      <c r="B5613" s="401" t="s">
        <v>11912</v>
      </c>
      <c r="C5613" s="401" t="s">
        <v>12139</v>
      </c>
      <c r="D5613" s="401" t="s">
        <v>12140</v>
      </c>
      <c r="E5613" s="402"/>
      <c r="F5613" s="401"/>
      <c r="G5613" s="401" t="n">
        <v>93367</v>
      </c>
      <c r="H5613" s="401" t="s">
        <v>12148</v>
      </c>
      <c r="I5613" s="401" t="s">
        <v>122</v>
      </c>
      <c r="J5613" s="401" t="s">
        <v>6404</v>
      </c>
      <c r="K5613" s="402" t="n">
        <v>20.16</v>
      </c>
      <c r="L5613" s="401" t="s">
        <v>6405</v>
      </c>
    </row>
    <row r="5614" customFormat="false" ht="13.5" hidden="false" customHeight="false" outlineLevel="0" collapsed="false">
      <c r="A5614" s="401" t="s">
        <v>11911</v>
      </c>
      <c r="B5614" s="401" t="s">
        <v>11912</v>
      </c>
      <c r="C5614" s="401" t="s">
        <v>12139</v>
      </c>
      <c r="D5614" s="401" t="s">
        <v>12140</v>
      </c>
      <c r="E5614" s="402"/>
      <c r="F5614" s="401"/>
      <c r="G5614" s="401" t="n">
        <v>93368</v>
      </c>
      <c r="H5614" s="401" t="s">
        <v>12149</v>
      </c>
      <c r="I5614" s="401" t="s">
        <v>122</v>
      </c>
      <c r="J5614" s="401" t="s">
        <v>6404</v>
      </c>
      <c r="K5614" s="402" t="n">
        <v>16.61</v>
      </c>
      <c r="L5614" s="401" t="s">
        <v>6405</v>
      </c>
    </row>
    <row r="5615" customFormat="false" ht="13.5" hidden="false" customHeight="false" outlineLevel="0" collapsed="false">
      <c r="A5615" s="401" t="s">
        <v>11911</v>
      </c>
      <c r="B5615" s="401" t="s">
        <v>11912</v>
      </c>
      <c r="C5615" s="401" t="s">
        <v>12139</v>
      </c>
      <c r="D5615" s="401" t="s">
        <v>12140</v>
      </c>
      <c r="E5615" s="402"/>
      <c r="F5615" s="401"/>
      <c r="G5615" s="401" t="n">
        <v>93369</v>
      </c>
      <c r="H5615" s="401" t="s">
        <v>12150</v>
      </c>
      <c r="I5615" s="401" t="s">
        <v>122</v>
      </c>
      <c r="J5615" s="401" t="s">
        <v>6404</v>
      </c>
      <c r="K5615" s="402" t="n">
        <v>12.11</v>
      </c>
      <c r="L5615" s="401" t="s">
        <v>6405</v>
      </c>
    </row>
    <row r="5616" customFormat="false" ht="13.5" hidden="false" customHeight="false" outlineLevel="0" collapsed="false">
      <c r="A5616" s="401" t="s">
        <v>11911</v>
      </c>
      <c r="B5616" s="401" t="s">
        <v>11912</v>
      </c>
      <c r="C5616" s="401" t="s">
        <v>12139</v>
      </c>
      <c r="D5616" s="401" t="s">
        <v>12140</v>
      </c>
      <c r="E5616" s="402"/>
      <c r="F5616" s="401"/>
      <c r="G5616" s="401" t="n">
        <v>93370</v>
      </c>
      <c r="H5616" s="401" t="s">
        <v>12151</v>
      </c>
      <c r="I5616" s="401" t="s">
        <v>122</v>
      </c>
      <c r="J5616" s="401" t="s">
        <v>6404</v>
      </c>
      <c r="K5616" s="402" t="n">
        <v>13.16</v>
      </c>
      <c r="L5616" s="401" t="s">
        <v>6405</v>
      </c>
    </row>
    <row r="5617" customFormat="false" ht="13.5" hidden="false" customHeight="false" outlineLevel="0" collapsed="false">
      <c r="A5617" s="401" t="s">
        <v>11911</v>
      </c>
      <c r="B5617" s="401" t="s">
        <v>11912</v>
      </c>
      <c r="C5617" s="401" t="s">
        <v>12139</v>
      </c>
      <c r="D5617" s="401" t="s">
        <v>12140</v>
      </c>
      <c r="E5617" s="402"/>
      <c r="F5617" s="401"/>
      <c r="G5617" s="401" t="n">
        <v>93371</v>
      </c>
      <c r="H5617" s="401" t="s">
        <v>12152</v>
      </c>
      <c r="I5617" s="401" t="s">
        <v>122</v>
      </c>
      <c r="J5617" s="401" t="s">
        <v>6404</v>
      </c>
      <c r="K5617" s="402" t="n">
        <v>10.29</v>
      </c>
      <c r="L5617" s="401" t="s">
        <v>6405</v>
      </c>
    </row>
    <row r="5618" customFormat="false" ht="13.5" hidden="false" customHeight="false" outlineLevel="0" collapsed="false">
      <c r="A5618" s="401" t="s">
        <v>11911</v>
      </c>
      <c r="B5618" s="401" t="s">
        <v>11912</v>
      </c>
      <c r="C5618" s="401" t="s">
        <v>12139</v>
      </c>
      <c r="D5618" s="401" t="s">
        <v>12140</v>
      </c>
      <c r="E5618" s="402"/>
      <c r="F5618" s="401"/>
      <c r="G5618" s="401" t="n">
        <v>93372</v>
      </c>
      <c r="H5618" s="401" t="s">
        <v>12153</v>
      </c>
      <c r="I5618" s="401" t="s">
        <v>122</v>
      </c>
      <c r="J5618" s="401" t="s">
        <v>6404</v>
      </c>
      <c r="K5618" s="402" t="n">
        <v>11.61</v>
      </c>
      <c r="L5618" s="401" t="s">
        <v>6405</v>
      </c>
    </row>
    <row r="5619" customFormat="false" ht="13.5" hidden="false" customHeight="false" outlineLevel="0" collapsed="false">
      <c r="A5619" s="401" t="s">
        <v>11911</v>
      </c>
      <c r="B5619" s="401" t="s">
        <v>11912</v>
      </c>
      <c r="C5619" s="401" t="s">
        <v>12139</v>
      </c>
      <c r="D5619" s="401" t="s">
        <v>12140</v>
      </c>
      <c r="E5619" s="402"/>
      <c r="F5619" s="401"/>
      <c r="G5619" s="401" t="n">
        <v>93373</v>
      </c>
      <c r="H5619" s="401" t="s">
        <v>12154</v>
      </c>
      <c r="I5619" s="401" t="s">
        <v>122</v>
      </c>
      <c r="J5619" s="401" t="s">
        <v>6404</v>
      </c>
      <c r="K5619" s="402" t="n">
        <v>9.37</v>
      </c>
      <c r="L5619" s="401" t="s">
        <v>6405</v>
      </c>
    </row>
    <row r="5620" customFormat="false" ht="13.5" hidden="false" customHeight="false" outlineLevel="0" collapsed="false">
      <c r="A5620" s="401" t="s">
        <v>11911</v>
      </c>
      <c r="B5620" s="401" t="s">
        <v>11912</v>
      </c>
      <c r="C5620" s="401" t="s">
        <v>12139</v>
      </c>
      <c r="D5620" s="401" t="s">
        <v>12140</v>
      </c>
      <c r="E5620" s="402"/>
      <c r="F5620" s="401"/>
      <c r="G5620" s="401" t="n">
        <v>93374</v>
      </c>
      <c r="H5620" s="401" t="s">
        <v>12155</v>
      </c>
      <c r="I5620" s="401" t="s">
        <v>122</v>
      </c>
      <c r="J5620" s="401" t="s">
        <v>6404</v>
      </c>
      <c r="K5620" s="402" t="n">
        <v>23.41</v>
      </c>
      <c r="L5620" s="401" t="s">
        <v>6405</v>
      </c>
    </row>
    <row r="5621" customFormat="false" ht="13.5" hidden="false" customHeight="false" outlineLevel="0" collapsed="false">
      <c r="A5621" s="401" t="s">
        <v>11911</v>
      </c>
      <c r="B5621" s="401" t="s">
        <v>11912</v>
      </c>
      <c r="C5621" s="401" t="s">
        <v>12139</v>
      </c>
      <c r="D5621" s="401" t="s">
        <v>12140</v>
      </c>
      <c r="E5621" s="402"/>
      <c r="F5621" s="401"/>
      <c r="G5621" s="401" t="n">
        <v>93375</v>
      </c>
      <c r="H5621" s="401" t="s">
        <v>12156</v>
      </c>
      <c r="I5621" s="401" t="s">
        <v>122</v>
      </c>
      <c r="J5621" s="401" t="s">
        <v>6404</v>
      </c>
      <c r="K5621" s="402" t="n">
        <v>18.12</v>
      </c>
      <c r="L5621" s="401" t="s">
        <v>6405</v>
      </c>
    </row>
    <row r="5622" customFormat="false" ht="13.5" hidden="false" customHeight="false" outlineLevel="0" collapsed="false">
      <c r="A5622" s="401" t="s">
        <v>11911</v>
      </c>
      <c r="B5622" s="401" t="s">
        <v>11912</v>
      </c>
      <c r="C5622" s="401" t="s">
        <v>12139</v>
      </c>
      <c r="D5622" s="401" t="s">
        <v>12140</v>
      </c>
      <c r="E5622" s="402"/>
      <c r="F5622" s="401"/>
      <c r="G5622" s="401" t="n">
        <v>93376</v>
      </c>
      <c r="H5622" s="401" t="s">
        <v>12157</v>
      </c>
      <c r="I5622" s="401" t="s">
        <v>122</v>
      </c>
      <c r="J5622" s="401" t="s">
        <v>6404</v>
      </c>
      <c r="K5622" s="402" t="n">
        <v>14.96</v>
      </c>
      <c r="L5622" s="401" t="s">
        <v>6405</v>
      </c>
    </row>
    <row r="5623" customFormat="false" ht="13.5" hidden="false" customHeight="false" outlineLevel="0" collapsed="false">
      <c r="A5623" s="401" t="s">
        <v>11911</v>
      </c>
      <c r="B5623" s="401" t="s">
        <v>11912</v>
      </c>
      <c r="C5623" s="401" t="s">
        <v>12139</v>
      </c>
      <c r="D5623" s="401" t="s">
        <v>12140</v>
      </c>
      <c r="E5623" s="402"/>
      <c r="F5623" s="401"/>
      <c r="G5623" s="401" t="n">
        <v>93377</v>
      </c>
      <c r="H5623" s="401" t="s">
        <v>12158</v>
      </c>
      <c r="I5623" s="401" t="s">
        <v>122</v>
      </c>
      <c r="J5623" s="401" t="s">
        <v>6404</v>
      </c>
      <c r="K5623" s="402" t="n">
        <v>10.32</v>
      </c>
      <c r="L5623" s="401" t="s">
        <v>6405</v>
      </c>
    </row>
    <row r="5624" customFormat="false" ht="13.5" hidden="false" customHeight="false" outlineLevel="0" collapsed="false">
      <c r="A5624" s="401" t="s">
        <v>11911</v>
      </c>
      <c r="B5624" s="401" t="s">
        <v>11912</v>
      </c>
      <c r="C5624" s="401" t="s">
        <v>12139</v>
      </c>
      <c r="D5624" s="401" t="s">
        <v>12140</v>
      </c>
      <c r="E5624" s="402"/>
      <c r="F5624" s="401"/>
      <c r="G5624" s="401" t="n">
        <v>93378</v>
      </c>
      <c r="H5624" s="401" t="s">
        <v>12159</v>
      </c>
      <c r="I5624" s="401" t="s">
        <v>122</v>
      </c>
      <c r="J5624" s="401" t="s">
        <v>6404</v>
      </c>
      <c r="K5624" s="402" t="n">
        <v>21.82</v>
      </c>
      <c r="L5624" s="401" t="s">
        <v>6405</v>
      </c>
    </row>
    <row r="5625" customFormat="false" ht="13.5" hidden="false" customHeight="false" outlineLevel="0" collapsed="false">
      <c r="A5625" s="401" t="s">
        <v>11911</v>
      </c>
      <c r="B5625" s="401" t="s">
        <v>11912</v>
      </c>
      <c r="C5625" s="401" t="s">
        <v>12139</v>
      </c>
      <c r="D5625" s="401" t="s">
        <v>12140</v>
      </c>
      <c r="E5625" s="402"/>
      <c r="F5625" s="401"/>
      <c r="G5625" s="401" t="n">
        <v>93379</v>
      </c>
      <c r="H5625" s="401" t="s">
        <v>12160</v>
      </c>
      <c r="I5625" s="401" t="s">
        <v>122</v>
      </c>
      <c r="J5625" s="401" t="s">
        <v>6404</v>
      </c>
      <c r="K5625" s="402" t="n">
        <v>16.91</v>
      </c>
      <c r="L5625" s="401" t="s">
        <v>6405</v>
      </c>
    </row>
    <row r="5626" customFormat="false" ht="13.5" hidden="false" customHeight="false" outlineLevel="0" collapsed="false">
      <c r="A5626" s="401" t="s">
        <v>11911</v>
      </c>
      <c r="B5626" s="401" t="s">
        <v>11912</v>
      </c>
      <c r="C5626" s="401" t="s">
        <v>12139</v>
      </c>
      <c r="D5626" s="401" t="s">
        <v>12140</v>
      </c>
      <c r="E5626" s="402"/>
      <c r="F5626" s="401"/>
      <c r="G5626" s="401" t="n">
        <v>93380</v>
      </c>
      <c r="H5626" s="401" t="s">
        <v>12161</v>
      </c>
      <c r="I5626" s="401" t="s">
        <v>122</v>
      </c>
      <c r="J5626" s="401" t="s">
        <v>6404</v>
      </c>
      <c r="K5626" s="402" t="n">
        <v>14.02</v>
      </c>
      <c r="L5626" s="401" t="s">
        <v>6405</v>
      </c>
    </row>
    <row r="5627" customFormat="false" ht="13.5" hidden="false" customHeight="false" outlineLevel="0" collapsed="false">
      <c r="A5627" s="401" t="s">
        <v>11911</v>
      </c>
      <c r="B5627" s="401" t="s">
        <v>11912</v>
      </c>
      <c r="C5627" s="401" t="s">
        <v>12139</v>
      </c>
      <c r="D5627" s="401" t="s">
        <v>12140</v>
      </c>
      <c r="E5627" s="402"/>
      <c r="F5627" s="401"/>
      <c r="G5627" s="401" t="n">
        <v>93381</v>
      </c>
      <c r="H5627" s="401" t="s">
        <v>12162</v>
      </c>
      <c r="I5627" s="401" t="s">
        <v>122</v>
      </c>
      <c r="J5627" s="401" t="s">
        <v>6404</v>
      </c>
      <c r="K5627" s="402" t="n">
        <v>9.65</v>
      </c>
      <c r="L5627" s="401" t="s">
        <v>6405</v>
      </c>
    </row>
    <row r="5628" customFormat="false" ht="13.5" hidden="false" customHeight="false" outlineLevel="0" collapsed="false">
      <c r="A5628" s="401" t="s">
        <v>11911</v>
      </c>
      <c r="B5628" s="401" t="s">
        <v>11912</v>
      </c>
      <c r="C5628" s="401" t="s">
        <v>12139</v>
      </c>
      <c r="D5628" s="401" t="s">
        <v>12140</v>
      </c>
      <c r="E5628" s="402"/>
      <c r="F5628" s="401"/>
      <c r="G5628" s="401" t="n">
        <v>93382</v>
      </c>
      <c r="H5628" s="401" t="s">
        <v>744</v>
      </c>
      <c r="I5628" s="401" t="s">
        <v>122</v>
      </c>
      <c r="J5628" s="401" t="s">
        <v>6404</v>
      </c>
      <c r="K5628" s="402" t="n">
        <v>28.1</v>
      </c>
      <c r="L5628" s="401" t="s">
        <v>6405</v>
      </c>
    </row>
    <row r="5629" customFormat="false" ht="13.5" hidden="false" customHeight="false" outlineLevel="0" collapsed="false">
      <c r="A5629" s="401" t="s">
        <v>11911</v>
      </c>
      <c r="B5629" s="401" t="s">
        <v>11912</v>
      </c>
      <c r="C5629" s="401" t="s">
        <v>12139</v>
      </c>
      <c r="D5629" s="401" t="s">
        <v>12140</v>
      </c>
      <c r="E5629" s="402"/>
      <c r="F5629" s="401"/>
      <c r="G5629" s="401" t="n">
        <v>96995</v>
      </c>
      <c r="H5629" s="401" t="s">
        <v>635</v>
      </c>
      <c r="I5629" s="401" t="s">
        <v>122</v>
      </c>
      <c r="J5629" s="401" t="s">
        <v>6979</v>
      </c>
      <c r="K5629" s="402" t="n">
        <v>46.5</v>
      </c>
      <c r="L5629" s="401" t="s">
        <v>6405</v>
      </c>
    </row>
    <row r="5630" customFormat="false" ht="13.5" hidden="false" customHeight="false" outlineLevel="0" collapsed="false">
      <c r="A5630" s="401" t="s">
        <v>11911</v>
      </c>
      <c r="B5630" s="401" t="s">
        <v>11912</v>
      </c>
      <c r="C5630" s="401" t="s">
        <v>12163</v>
      </c>
      <c r="D5630" s="401" t="s">
        <v>12164</v>
      </c>
      <c r="E5630" s="402"/>
      <c r="F5630" s="401"/>
      <c r="G5630" s="401" t="n">
        <v>97916</v>
      </c>
      <c r="H5630" s="401" t="s">
        <v>12165</v>
      </c>
      <c r="I5630" s="401" t="s">
        <v>12166</v>
      </c>
      <c r="J5630" s="401" t="s">
        <v>6404</v>
      </c>
      <c r="K5630" s="402" t="n">
        <v>2.37</v>
      </c>
      <c r="L5630" s="401" t="s">
        <v>6405</v>
      </c>
    </row>
    <row r="5631" customFormat="false" ht="13.5" hidden="false" customHeight="false" outlineLevel="0" collapsed="false">
      <c r="A5631" s="401" t="s">
        <v>11911</v>
      </c>
      <c r="B5631" s="401" t="s">
        <v>11912</v>
      </c>
      <c r="C5631" s="401" t="s">
        <v>12163</v>
      </c>
      <c r="D5631" s="401" t="s">
        <v>12164</v>
      </c>
      <c r="E5631" s="402"/>
      <c r="F5631" s="401"/>
      <c r="G5631" s="401" t="n">
        <v>97917</v>
      </c>
      <c r="H5631" s="401" t="s">
        <v>12167</v>
      </c>
      <c r="I5631" s="401" t="s">
        <v>12166</v>
      </c>
      <c r="J5631" s="401" t="s">
        <v>6404</v>
      </c>
      <c r="K5631" s="402" t="n">
        <v>2.05</v>
      </c>
      <c r="L5631" s="401" t="s">
        <v>6405</v>
      </c>
    </row>
    <row r="5632" customFormat="false" ht="13.5" hidden="false" customHeight="false" outlineLevel="0" collapsed="false">
      <c r="A5632" s="401" t="s">
        <v>11911</v>
      </c>
      <c r="B5632" s="401" t="s">
        <v>11912</v>
      </c>
      <c r="C5632" s="401" t="s">
        <v>12163</v>
      </c>
      <c r="D5632" s="401" t="s">
        <v>12164</v>
      </c>
      <c r="E5632" s="402"/>
      <c r="F5632" s="401"/>
      <c r="G5632" s="401" t="n">
        <v>97918</v>
      </c>
      <c r="H5632" s="401" t="s">
        <v>12168</v>
      </c>
      <c r="I5632" s="401" t="s">
        <v>12166</v>
      </c>
      <c r="J5632" s="401" t="s">
        <v>6404</v>
      </c>
      <c r="K5632" s="402" t="n">
        <v>1.88</v>
      </c>
      <c r="L5632" s="401" t="s">
        <v>6405</v>
      </c>
    </row>
    <row r="5633" customFormat="false" ht="13.5" hidden="false" customHeight="false" outlineLevel="0" collapsed="false">
      <c r="A5633" s="401" t="s">
        <v>11911</v>
      </c>
      <c r="B5633" s="401" t="s">
        <v>11912</v>
      </c>
      <c r="C5633" s="401" t="s">
        <v>12163</v>
      </c>
      <c r="D5633" s="401" t="s">
        <v>12164</v>
      </c>
      <c r="E5633" s="402"/>
      <c r="F5633" s="401"/>
      <c r="G5633" s="401" t="n">
        <v>97919</v>
      </c>
      <c r="H5633" s="401" t="s">
        <v>12169</v>
      </c>
      <c r="I5633" s="401" t="s">
        <v>12166</v>
      </c>
      <c r="J5633" s="401" t="s">
        <v>6404</v>
      </c>
      <c r="K5633" s="402" t="n">
        <v>0.74</v>
      </c>
      <c r="L5633" s="401" t="s">
        <v>6405</v>
      </c>
    </row>
    <row r="5634" customFormat="false" ht="13.5" hidden="false" customHeight="false" outlineLevel="0" collapsed="false">
      <c r="A5634" s="401" t="s">
        <v>11911</v>
      </c>
      <c r="B5634" s="401" t="s">
        <v>11912</v>
      </c>
      <c r="C5634" s="401" t="s">
        <v>12170</v>
      </c>
      <c r="D5634" s="401" t="s">
        <v>12171</v>
      </c>
      <c r="E5634" s="402"/>
      <c r="F5634" s="401"/>
      <c r="G5634" s="401" t="n">
        <v>101616</v>
      </c>
      <c r="H5634" s="401" t="s">
        <v>12172</v>
      </c>
      <c r="I5634" s="401" t="s">
        <v>99</v>
      </c>
      <c r="J5634" s="401" t="s">
        <v>6404</v>
      </c>
      <c r="K5634" s="402" t="n">
        <v>5.8</v>
      </c>
      <c r="L5634" s="401" t="s">
        <v>6405</v>
      </c>
    </row>
    <row r="5635" customFormat="false" ht="13.5" hidden="false" customHeight="false" outlineLevel="0" collapsed="false">
      <c r="A5635" s="401" t="s">
        <v>11911</v>
      </c>
      <c r="B5635" s="401" t="s">
        <v>11912</v>
      </c>
      <c r="C5635" s="401" t="s">
        <v>12170</v>
      </c>
      <c r="D5635" s="401" t="s">
        <v>12171</v>
      </c>
      <c r="E5635" s="402"/>
      <c r="F5635" s="401"/>
      <c r="G5635" s="401" t="n">
        <v>101617</v>
      </c>
      <c r="H5635" s="401" t="s">
        <v>12173</v>
      </c>
      <c r="I5635" s="401" t="s">
        <v>99</v>
      </c>
      <c r="J5635" s="401" t="s">
        <v>6404</v>
      </c>
      <c r="K5635" s="402" t="n">
        <v>2.86</v>
      </c>
      <c r="L5635" s="401" t="s">
        <v>6405</v>
      </c>
    </row>
    <row r="5636" customFormat="false" ht="13.5" hidden="false" customHeight="false" outlineLevel="0" collapsed="false">
      <c r="A5636" s="401" t="s">
        <v>11911</v>
      </c>
      <c r="B5636" s="401" t="s">
        <v>11912</v>
      </c>
      <c r="C5636" s="401" t="s">
        <v>12170</v>
      </c>
      <c r="D5636" s="401" t="s">
        <v>12171</v>
      </c>
      <c r="E5636" s="402"/>
      <c r="F5636" s="401"/>
      <c r="G5636" s="401" t="n">
        <v>101618</v>
      </c>
      <c r="H5636" s="401" t="s">
        <v>12174</v>
      </c>
      <c r="I5636" s="401" t="s">
        <v>122</v>
      </c>
      <c r="J5636" s="401" t="s">
        <v>6404</v>
      </c>
      <c r="K5636" s="402" t="n">
        <v>330.76</v>
      </c>
      <c r="L5636" s="401" t="s">
        <v>6405</v>
      </c>
    </row>
    <row r="5637" customFormat="false" ht="13.5" hidden="false" customHeight="false" outlineLevel="0" collapsed="false">
      <c r="A5637" s="401" t="s">
        <v>11911</v>
      </c>
      <c r="B5637" s="401" t="s">
        <v>11912</v>
      </c>
      <c r="C5637" s="401" t="s">
        <v>12170</v>
      </c>
      <c r="D5637" s="401" t="s">
        <v>12171</v>
      </c>
      <c r="E5637" s="402"/>
      <c r="F5637" s="401"/>
      <c r="G5637" s="401" t="n">
        <v>101619</v>
      </c>
      <c r="H5637" s="401" t="s">
        <v>845</v>
      </c>
      <c r="I5637" s="401" t="s">
        <v>122</v>
      </c>
      <c r="J5637" s="401" t="s">
        <v>6404</v>
      </c>
      <c r="K5637" s="402" t="n">
        <v>343.42</v>
      </c>
      <c r="L5637" s="401" t="s">
        <v>6405</v>
      </c>
    </row>
    <row r="5638" customFormat="false" ht="13.5" hidden="false" customHeight="false" outlineLevel="0" collapsed="false">
      <c r="A5638" s="401" t="s">
        <v>11911</v>
      </c>
      <c r="B5638" s="401" t="s">
        <v>11912</v>
      </c>
      <c r="C5638" s="401" t="s">
        <v>12170</v>
      </c>
      <c r="D5638" s="401" t="s">
        <v>12171</v>
      </c>
      <c r="E5638" s="402"/>
      <c r="F5638" s="401"/>
      <c r="G5638" s="401" t="n">
        <v>101620</v>
      </c>
      <c r="H5638" s="401" t="s">
        <v>12175</v>
      </c>
      <c r="I5638" s="401" t="s">
        <v>122</v>
      </c>
      <c r="J5638" s="401" t="s">
        <v>6404</v>
      </c>
      <c r="K5638" s="402" t="n">
        <v>307.61</v>
      </c>
      <c r="L5638" s="401" t="s">
        <v>6405</v>
      </c>
    </row>
    <row r="5639" customFormat="false" ht="13.5" hidden="false" customHeight="false" outlineLevel="0" collapsed="false">
      <c r="A5639" s="401" t="s">
        <v>11911</v>
      </c>
      <c r="B5639" s="401" t="s">
        <v>11912</v>
      </c>
      <c r="C5639" s="401" t="s">
        <v>12170</v>
      </c>
      <c r="D5639" s="401" t="s">
        <v>12171</v>
      </c>
      <c r="E5639" s="402"/>
      <c r="F5639" s="401"/>
      <c r="G5639" s="401" t="n">
        <v>101621</v>
      </c>
      <c r="H5639" s="401" t="s">
        <v>12176</v>
      </c>
      <c r="I5639" s="401" t="s">
        <v>122</v>
      </c>
      <c r="J5639" s="401" t="s">
        <v>6404</v>
      </c>
      <c r="K5639" s="402" t="n">
        <v>320.27</v>
      </c>
      <c r="L5639" s="401" t="s">
        <v>6405</v>
      </c>
    </row>
    <row r="5640" customFormat="false" ht="13.5" hidden="false" customHeight="false" outlineLevel="0" collapsed="false">
      <c r="A5640" s="401" t="s">
        <v>11911</v>
      </c>
      <c r="B5640" s="401" t="s">
        <v>11912</v>
      </c>
      <c r="C5640" s="401" t="s">
        <v>12170</v>
      </c>
      <c r="D5640" s="401" t="s">
        <v>12171</v>
      </c>
      <c r="E5640" s="402"/>
      <c r="F5640" s="401"/>
      <c r="G5640" s="401" t="n">
        <v>101622</v>
      </c>
      <c r="H5640" s="401" t="s">
        <v>12177</v>
      </c>
      <c r="I5640" s="401" t="s">
        <v>122</v>
      </c>
      <c r="J5640" s="401" t="s">
        <v>6404</v>
      </c>
      <c r="K5640" s="402" t="n">
        <v>302.69</v>
      </c>
      <c r="L5640" s="401" t="s">
        <v>6405</v>
      </c>
    </row>
    <row r="5641" customFormat="false" ht="13.5" hidden="false" customHeight="false" outlineLevel="0" collapsed="false">
      <c r="A5641" s="401" t="s">
        <v>11911</v>
      </c>
      <c r="B5641" s="401" t="s">
        <v>11912</v>
      </c>
      <c r="C5641" s="401" t="s">
        <v>12170</v>
      </c>
      <c r="D5641" s="401" t="s">
        <v>12171</v>
      </c>
      <c r="E5641" s="402"/>
      <c r="F5641" s="401"/>
      <c r="G5641" s="401" t="n">
        <v>101623</v>
      </c>
      <c r="H5641" s="401" t="s">
        <v>12178</v>
      </c>
      <c r="I5641" s="401" t="s">
        <v>122</v>
      </c>
      <c r="J5641" s="401" t="s">
        <v>6404</v>
      </c>
      <c r="K5641" s="402" t="n">
        <v>308.8</v>
      </c>
      <c r="L5641" s="401" t="s">
        <v>6405</v>
      </c>
    </row>
    <row r="5642" customFormat="false" ht="13.5" hidden="false" customHeight="false" outlineLevel="0" collapsed="false">
      <c r="A5642" s="401" t="s">
        <v>11911</v>
      </c>
      <c r="B5642" s="401" t="s">
        <v>11912</v>
      </c>
      <c r="C5642" s="401" t="s">
        <v>12170</v>
      </c>
      <c r="D5642" s="401" t="s">
        <v>12171</v>
      </c>
      <c r="E5642" s="402"/>
      <c r="F5642" s="401"/>
      <c r="G5642" s="401" t="n">
        <v>101624</v>
      </c>
      <c r="H5642" s="401" t="s">
        <v>843</v>
      </c>
      <c r="I5642" s="401" t="s">
        <v>122</v>
      </c>
      <c r="J5642" s="401" t="s">
        <v>6404</v>
      </c>
      <c r="K5642" s="402" t="n">
        <v>267.75</v>
      </c>
      <c r="L5642" s="401" t="s">
        <v>6405</v>
      </c>
    </row>
    <row r="5643" customFormat="false" ht="13.5" hidden="false" customHeight="false" outlineLevel="0" collapsed="false">
      <c r="A5643" s="401" t="s">
        <v>11911</v>
      </c>
      <c r="B5643" s="401" t="s">
        <v>11912</v>
      </c>
      <c r="C5643" s="401" t="s">
        <v>12170</v>
      </c>
      <c r="D5643" s="401" t="s">
        <v>12171</v>
      </c>
      <c r="E5643" s="402"/>
      <c r="F5643" s="401"/>
      <c r="G5643" s="401" t="n">
        <v>101625</v>
      </c>
      <c r="H5643" s="401" t="s">
        <v>12179</v>
      </c>
      <c r="I5643" s="401" t="s">
        <v>122</v>
      </c>
      <c r="J5643" s="401" t="s">
        <v>6404</v>
      </c>
      <c r="K5643" s="402" t="n">
        <v>266.85</v>
      </c>
      <c r="L5643" s="401" t="s">
        <v>6405</v>
      </c>
    </row>
    <row r="5644" customFormat="false" ht="13.5" hidden="false" customHeight="false" outlineLevel="0" collapsed="false">
      <c r="A5644" s="401" t="s">
        <v>11911</v>
      </c>
      <c r="B5644" s="401" t="s">
        <v>11912</v>
      </c>
      <c r="C5644" s="401" t="s">
        <v>12180</v>
      </c>
      <c r="D5644" s="401" t="s">
        <v>12181</v>
      </c>
      <c r="E5644" s="402"/>
      <c r="F5644" s="401"/>
      <c r="G5644" s="401" t="n">
        <v>95606</v>
      </c>
      <c r="H5644" s="401" t="s">
        <v>12182</v>
      </c>
      <c r="I5644" s="401" t="s">
        <v>122</v>
      </c>
      <c r="J5644" s="401" t="s">
        <v>6404</v>
      </c>
      <c r="K5644" s="402" t="n">
        <v>2.36</v>
      </c>
      <c r="L5644" s="401" t="s">
        <v>6405</v>
      </c>
    </row>
    <row r="5645" customFormat="false" ht="13.5" hidden="false" customHeight="false" outlineLevel="0" collapsed="false">
      <c r="A5645" s="401" t="s">
        <v>12183</v>
      </c>
      <c r="B5645" s="401" t="s">
        <v>12184</v>
      </c>
      <c r="C5645" s="401" t="s">
        <v>12185</v>
      </c>
      <c r="D5645" s="401" t="s">
        <v>12186</v>
      </c>
      <c r="E5645" s="402"/>
      <c r="F5645" s="401"/>
      <c r="G5645" s="401" t="n">
        <v>101159</v>
      </c>
      <c r="H5645" s="401" t="s">
        <v>12187</v>
      </c>
      <c r="I5645" s="401" t="s">
        <v>99</v>
      </c>
      <c r="J5645" s="401" t="s">
        <v>6476</v>
      </c>
      <c r="K5645" s="402" t="n">
        <v>140.5</v>
      </c>
      <c r="L5645" s="401" t="s">
        <v>6405</v>
      </c>
    </row>
    <row r="5646" customFormat="false" ht="13.5" hidden="false" customHeight="false" outlineLevel="0" collapsed="false">
      <c r="A5646" s="401" t="s">
        <v>12183</v>
      </c>
      <c r="B5646" s="401" t="s">
        <v>12184</v>
      </c>
      <c r="C5646" s="401" t="s">
        <v>12185</v>
      </c>
      <c r="D5646" s="401" t="s">
        <v>12186</v>
      </c>
      <c r="E5646" s="402"/>
      <c r="F5646" s="401"/>
      <c r="G5646" s="401" t="n">
        <v>103322</v>
      </c>
      <c r="H5646" s="401" t="s">
        <v>274</v>
      </c>
      <c r="I5646" s="401" t="s">
        <v>99</v>
      </c>
      <c r="J5646" s="401" t="s">
        <v>6404</v>
      </c>
      <c r="K5646" s="402" t="n">
        <v>58.93</v>
      </c>
      <c r="L5646" s="401" t="s">
        <v>6405</v>
      </c>
    </row>
    <row r="5647" customFormat="false" ht="13.5" hidden="false" customHeight="false" outlineLevel="0" collapsed="false">
      <c r="A5647" s="401" t="s">
        <v>12183</v>
      </c>
      <c r="B5647" s="401" t="s">
        <v>12184</v>
      </c>
      <c r="C5647" s="401" t="s">
        <v>12185</v>
      </c>
      <c r="D5647" s="401" t="s">
        <v>12186</v>
      </c>
      <c r="E5647" s="402"/>
      <c r="F5647" s="401"/>
      <c r="G5647" s="401" t="n">
        <v>103323</v>
      </c>
      <c r="H5647" s="401" t="s">
        <v>12188</v>
      </c>
      <c r="I5647" s="401" t="s">
        <v>99</v>
      </c>
      <c r="J5647" s="401" t="s">
        <v>6404</v>
      </c>
      <c r="K5647" s="402" t="n">
        <v>60.13</v>
      </c>
      <c r="L5647" s="401" t="s">
        <v>6405</v>
      </c>
    </row>
    <row r="5648" customFormat="false" ht="13.5" hidden="false" customHeight="false" outlineLevel="0" collapsed="false">
      <c r="A5648" s="401" t="s">
        <v>12183</v>
      </c>
      <c r="B5648" s="401" t="s">
        <v>12184</v>
      </c>
      <c r="C5648" s="401" t="s">
        <v>12185</v>
      </c>
      <c r="D5648" s="401" t="s">
        <v>12186</v>
      </c>
      <c r="E5648" s="402"/>
      <c r="F5648" s="401"/>
      <c r="G5648" s="401" t="n">
        <v>103324</v>
      </c>
      <c r="H5648" s="401" t="s">
        <v>12189</v>
      </c>
      <c r="I5648" s="401" t="s">
        <v>99</v>
      </c>
      <c r="J5648" s="401" t="s">
        <v>6404</v>
      </c>
      <c r="K5648" s="402" t="n">
        <v>78.54</v>
      </c>
      <c r="L5648" s="401" t="s">
        <v>6405</v>
      </c>
    </row>
    <row r="5649" customFormat="false" ht="13.5" hidden="false" customHeight="false" outlineLevel="0" collapsed="false">
      <c r="A5649" s="401" t="s">
        <v>12183</v>
      </c>
      <c r="B5649" s="401" t="s">
        <v>12184</v>
      </c>
      <c r="C5649" s="401" t="s">
        <v>12185</v>
      </c>
      <c r="D5649" s="401" t="s">
        <v>12186</v>
      </c>
      <c r="E5649" s="402"/>
      <c r="F5649" s="401"/>
      <c r="G5649" s="401" t="n">
        <v>103325</v>
      </c>
      <c r="H5649" s="401" t="s">
        <v>12190</v>
      </c>
      <c r="I5649" s="401" t="s">
        <v>99</v>
      </c>
      <c r="J5649" s="401" t="s">
        <v>6404</v>
      </c>
      <c r="K5649" s="402" t="n">
        <v>79.9</v>
      </c>
      <c r="L5649" s="401" t="s">
        <v>6405</v>
      </c>
    </row>
    <row r="5650" customFormat="false" ht="13.5" hidden="false" customHeight="false" outlineLevel="0" collapsed="false">
      <c r="A5650" s="401" t="s">
        <v>12183</v>
      </c>
      <c r="B5650" s="401" t="s">
        <v>12184</v>
      </c>
      <c r="C5650" s="401" t="s">
        <v>12185</v>
      </c>
      <c r="D5650" s="401" t="s">
        <v>12186</v>
      </c>
      <c r="E5650" s="402"/>
      <c r="F5650" s="401"/>
      <c r="G5650" s="401" t="n">
        <v>103326</v>
      </c>
      <c r="H5650" s="401" t="s">
        <v>12191</v>
      </c>
      <c r="I5650" s="401" t="s">
        <v>99</v>
      </c>
      <c r="J5650" s="401" t="s">
        <v>6404</v>
      </c>
      <c r="K5650" s="402" t="n">
        <v>94.99</v>
      </c>
      <c r="L5650" s="401" t="s">
        <v>6405</v>
      </c>
    </row>
    <row r="5651" customFormat="false" ht="13.5" hidden="false" customHeight="false" outlineLevel="0" collapsed="false">
      <c r="A5651" s="401" t="s">
        <v>12183</v>
      </c>
      <c r="B5651" s="401" t="s">
        <v>12184</v>
      </c>
      <c r="C5651" s="401" t="s">
        <v>12185</v>
      </c>
      <c r="D5651" s="401" t="s">
        <v>12186</v>
      </c>
      <c r="E5651" s="402"/>
      <c r="F5651" s="401"/>
      <c r="G5651" s="401" t="n">
        <v>103327</v>
      </c>
      <c r="H5651" s="401" t="s">
        <v>12192</v>
      </c>
      <c r="I5651" s="401" t="s">
        <v>99</v>
      </c>
      <c r="J5651" s="401" t="s">
        <v>6404</v>
      </c>
      <c r="K5651" s="402" t="n">
        <v>96.58</v>
      </c>
      <c r="L5651" s="401" t="s">
        <v>6405</v>
      </c>
    </row>
    <row r="5652" customFormat="false" ht="13.5" hidden="false" customHeight="false" outlineLevel="0" collapsed="false">
      <c r="A5652" s="401" t="s">
        <v>12183</v>
      </c>
      <c r="B5652" s="401" t="s">
        <v>12184</v>
      </c>
      <c r="C5652" s="401" t="s">
        <v>12185</v>
      </c>
      <c r="D5652" s="401" t="s">
        <v>12186</v>
      </c>
      <c r="E5652" s="402"/>
      <c r="F5652" s="401"/>
      <c r="G5652" s="401" t="n">
        <v>103328</v>
      </c>
      <c r="H5652" s="401" t="s">
        <v>12193</v>
      </c>
      <c r="I5652" s="401" t="s">
        <v>99</v>
      </c>
      <c r="J5652" s="401" t="s">
        <v>6404</v>
      </c>
      <c r="K5652" s="402" t="n">
        <v>88.97</v>
      </c>
      <c r="L5652" s="401" t="s">
        <v>6405</v>
      </c>
    </row>
    <row r="5653" customFormat="false" ht="13.5" hidden="false" customHeight="false" outlineLevel="0" collapsed="false">
      <c r="A5653" s="401" t="s">
        <v>12183</v>
      </c>
      <c r="B5653" s="401" t="s">
        <v>12184</v>
      </c>
      <c r="C5653" s="401" t="s">
        <v>12185</v>
      </c>
      <c r="D5653" s="401" t="s">
        <v>12186</v>
      </c>
      <c r="E5653" s="402"/>
      <c r="F5653" s="401"/>
      <c r="G5653" s="401" t="n">
        <v>103329</v>
      </c>
      <c r="H5653" s="401" t="s">
        <v>12194</v>
      </c>
      <c r="I5653" s="401" t="s">
        <v>99</v>
      </c>
      <c r="J5653" s="401" t="s">
        <v>6404</v>
      </c>
      <c r="K5653" s="402" t="n">
        <v>90.02</v>
      </c>
      <c r="L5653" s="401" t="s">
        <v>6405</v>
      </c>
    </row>
    <row r="5654" customFormat="false" ht="13.5" hidden="false" customHeight="false" outlineLevel="0" collapsed="false">
      <c r="A5654" s="401" t="s">
        <v>12183</v>
      </c>
      <c r="B5654" s="401" t="s">
        <v>12184</v>
      </c>
      <c r="C5654" s="401" t="s">
        <v>12185</v>
      </c>
      <c r="D5654" s="401" t="s">
        <v>12186</v>
      </c>
      <c r="E5654" s="402"/>
      <c r="F5654" s="401"/>
      <c r="G5654" s="401" t="n">
        <v>103330</v>
      </c>
      <c r="H5654" s="401" t="s">
        <v>12195</v>
      </c>
      <c r="I5654" s="401" t="s">
        <v>99</v>
      </c>
      <c r="J5654" s="401" t="s">
        <v>6404</v>
      </c>
      <c r="K5654" s="402" t="n">
        <v>83.23</v>
      </c>
      <c r="L5654" s="401" t="s">
        <v>6405</v>
      </c>
    </row>
    <row r="5655" customFormat="false" ht="13.5" hidden="false" customHeight="false" outlineLevel="0" collapsed="false">
      <c r="A5655" s="401" t="s">
        <v>12183</v>
      </c>
      <c r="B5655" s="401" t="s">
        <v>12184</v>
      </c>
      <c r="C5655" s="401" t="s">
        <v>12185</v>
      </c>
      <c r="D5655" s="401" t="s">
        <v>12186</v>
      </c>
      <c r="E5655" s="402"/>
      <c r="F5655" s="401"/>
      <c r="G5655" s="401" t="n">
        <v>103331</v>
      </c>
      <c r="H5655" s="401" t="s">
        <v>12196</v>
      </c>
      <c r="I5655" s="401" t="s">
        <v>99</v>
      </c>
      <c r="J5655" s="401" t="s">
        <v>6404</v>
      </c>
      <c r="K5655" s="402" t="n">
        <v>84.36</v>
      </c>
      <c r="L5655" s="401" t="s">
        <v>6405</v>
      </c>
    </row>
    <row r="5656" customFormat="false" ht="13.5" hidden="false" customHeight="false" outlineLevel="0" collapsed="false">
      <c r="A5656" s="401" t="s">
        <v>12183</v>
      </c>
      <c r="B5656" s="401" t="s">
        <v>12184</v>
      </c>
      <c r="C5656" s="401" t="s">
        <v>12185</v>
      </c>
      <c r="D5656" s="401" t="s">
        <v>12186</v>
      </c>
      <c r="E5656" s="402"/>
      <c r="F5656" s="401"/>
      <c r="G5656" s="401" t="n">
        <v>103332</v>
      </c>
      <c r="H5656" s="401" t="s">
        <v>12197</v>
      </c>
      <c r="I5656" s="401" t="s">
        <v>99</v>
      </c>
      <c r="J5656" s="401" t="s">
        <v>6404</v>
      </c>
      <c r="K5656" s="402" t="n">
        <v>116.55</v>
      </c>
      <c r="L5656" s="401" t="s">
        <v>6405</v>
      </c>
    </row>
    <row r="5657" customFormat="false" ht="13.5" hidden="false" customHeight="false" outlineLevel="0" collapsed="false">
      <c r="A5657" s="401" t="s">
        <v>12183</v>
      </c>
      <c r="B5657" s="401" t="s">
        <v>12184</v>
      </c>
      <c r="C5657" s="401" t="s">
        <v>12185</v>
      </c>
      <c r="D5657" s="401" t="s">
        <v>12186</v>
      </c>
      <c r="E5657" s="402"/>
      <c r="F5657" s="401"/>
      <c r="G5657" s="401" t="n">
        <v>103333</v>
      </c>
      <c r="H5657" s="401" t="s">
        <v>12198</v>
      </c>
      <c r="I5657" s="401" t="s">
        <v>99</v>
      </c>
      <c r="J5657" s="401" t="s">
        <v>6404</v>
      </c>
      <c r="K5657" s="402" t="n">
        <v>117.76</v>
      </c>
      <c r="L5657" s="401" t="s">
        <v>6405</v>
      </c>
    </row>
    <row r="5658" customFormat="false" ht="13.5" hidden="false" customHeight="false" outlineLevel="0" collapsed="false">
      <c r="A5658" s="401" t="s">
        <v>12183</v>
      </c>
      <c r="B5658" s="401" t="s">
        <v>12184</v>
      </c>
      <c r="C5658" s="401" t="s">
        <v>12185</v>
      </c>
      <c r="D5658" s="401" t="s">
        <v>12186</v>
      </c>
      <c r="E5658" s="402"/>
      <c r="F5658" s="401"/>
      <c r="G5658" s="401" t="n">
        <v>103334</v>
      </c>
      <c r="H5658" s="401" t="s">
        <v>12199</v>
      </c>
      <c r="I5658" s="401" t="s">
        <v>99</v>
      </c>
      <c r="J5658" s="401" t="s">
        <v>6404</v>
      </c>
      <c r="K5658" s="402" t="n">
        <v>143</v>
      </c>
      <c r="L5658" s="401" t="s">
        <v>6405</v>
      </c>
    </row>
    <row r="5659" customFormat="false" ht="13.5" hidden="false" customHeight="false" outlineLevel="0" collapsed="false">
      <c r="A5659" s="401" t="s">
        <v>12183</v>
      </c>
      <c r="B5659" s="401" t="s">
        <v>12184</v>
      </c>
      <c r="C5659" s="401" t="s">
        <v>12185</v>
      </c>
      <c r="D5659" s="401" t="s">
        <v>12186</v>
      </c>
      <c r="E5659" s="402"/>
      <c r="F5659" s="401"/>
      <c r="G5659" s="401" t="n">
        <v>103335</v>
      </c>
      <c r="H5659" s="401" t="s">
        <v>12200</v>
      </c>
      <c r="I5659" s="401" t="s">
        <v>99</v>
      </c>
      <c r="J5659" s="401" t="s">
        <v>6404</v>
      </c>
      <c r="K5659" s="402" t="n">
        <v>145.1</v>
      </c>
      <c r="L5659" s="401" t="s">
        <v>6405</v>
      </c>
    </row>
    <row r="5660" customFormat="false" ht="13.5" hidden="false" customHeight="false" outlineLevel="0" collapsed="false">
      <c r="A5660" s="401" t="s">
        <v>12183</v>
      </c>
      <c r="B5660" s="401" t="s">
        <v>12184</v>
      </c>
      <c r="C5660" s="401" t="s">
        <v>12185</v>
      </c>
      <c r="D5660" s="401" t="s">
        <v>12186</v>
      </c>
      <c r="E5660" s="402"/>
      <c r="F5660" s="401"/>
      <c r="G5660" s="401" t="n">
        <v>103350</v>
      </c>
      <c r="H5660" s="401" t="s">
        <v>12201</v>
      </c>
      <c r="I5660" s="401" t="s">
        <v>99</v>
      </c>
      <c r="J5660" s="401" t="s">
        <v>6404</v>
      </c>
      <c r="K5660" s="402" t="n">
        <v>175.31</v>
      </c>
      <c r="L5660" s="401" t="s">
        <v>6405</v>
      </c>
    </row>
    <row r="5661" customFormat="false" ht="13.5" hidden="false" customHeight="false" outlineLevel="0" collapsed="false">
      <c r="A5661" s="401" t="s">
        <v>12183</v>
      </c>
      <c r="B5661" s="401" t="s">
        <v>12184</v>
      </c>
      <c r="C5661" s="401" t="s">
        <v>12185</v>
      </c>
      <c r="D5661" s="401" t="s">
        <v>12186</v>
      </c>
      <c r="E5661" s="402"/>
      <c r="F5661" s="401"/>
      <c r="G5661" s="401" t="n">
        <v>103351</v>
      </c>
      <c r="H5661" s="401" t="s">
        <v>12202</v>
      </c>
      <c r="I5661" s="401" t="s">
        <v>99</v>
      </c>
      <c r="J5661" s="401" t="s">
        <v>6404</v>
      </c>
      <c r="K5661" s="402" t="n">
        <v>176.85</v>
      </c>
      <c r="L5661" s="401" t="s">
        <v>6405</v>
      </c>
    </row>
    <row r="5662" customFormat="false" ht="13.5" hidden="false" customHeight="false" outlineLevel="0" collapsed="false">
      <c r="A5662" s="401" t="s">
        <v>12183</v>
      </c>
      <c r="B5662" s="401" t="s">
        <v>12184</v>
      </c>
      <c r="C5662" s="401" t="s">
        <v>12185</v>
      </c>
      <c r="D5662" s="401" t="s">
        <v>12186</v>
      </c>
      <c r="E5662" s="402"/>
      <c r="F5662" s="401"/>
      <c r="G5662" s="401" t="n">
        <v>103356</v>
      </c>
      <c r="H5662" s="401" t="s">
        <v>12203</v>
      </c>
      <c r="I5662" s="401" t="s">
        <v>99</v>
      </c>
      <c r="J5662" s="401" t="s">
        <v>6404</v>
      </c>
      <c r="K5662" s="402" t="n">
        <v>56.02</v>
      </c>
      <c r="L5662" s="401" t="s">
        <v>6405</v>
      </c>
    </row>
    <row r="5663" customFormat="false" ht="13.5" hidden="false" customHeight="false" outlineLevel="0" collapsed="false">
      <c r="A5663" s="401" t="s">
        <v>12183</v>
      </c>
      <c r="B5663" s="401" t="s">
        <v>12184</v>
      </c>
      <c r="C5663" s="401" t="s">
        <v>12185</v>
      </c>
      <c r="D5663" s="401" t="s">
        <v>12186</v>
      </c>
      <c r="E5663" s="402"/>
      <c r="F5663" s="401"/>
      <c r="G5663" s="401" t="n">
        <v>103357</v>
      </c>
      <c r="H5663" s="401" t="s">
        <v>12204</v>
      </c>
      <c r="I5663" s="401" t="s">
        <v>99</v>
      </c>
      <c r="J5663" s="401" t="s">
        <v>6404</v>
      </c>
      <c r="K5663" s="402" t="n">
        <v>56.91</v>
      </c>
      <c r="L5663" s="401" t="s">
        <v>6405</v>
      </c>
    </row>
    <row r="5664" customFormat="false" ht="13.5" hidden="false" customHeight="false" outlineLevel="0" collapsed="false">
      <c r="A5664" s="401" t="s">
        <v>12183</v>
      </c>
      <c r="B5664" s="401" t="s">
        <v>12184</v>
      </c>
      <c r="C5664" s="401" t="s">
        <v>12205</v>
      </c>
      <c r="D5664" s="401" t="s">
        <v>12206</v>
      </c>
      <c r="E5664" s="402"/>
      <c r="F5664" s="401"/>
      <c r="G5664" s="401" t="n">
        <v>89282</v>
      </c>
      <c r="H5664" s="401" t="s">
        <v>12207</v>
      </c>
      <c r="I5664" s="401" t="s">
        <v>99</v>
      </c>
      <c r="J5664" s="401" t="s">
        <v>6476</v>
      </c>
      <c r="K5664" s="402" t="n">
        <v>77.43</v>
      </c>
      <c r="L5664" s="401" t="s">
        <v>6405</v>
      </c>
    </row>
    <row r="5665" customFormat="false" ht="13.5" hidden="false" customHeight="false" outlineLevel="0" collapsed="false">
      <c r="A5665" s="401" t="s">
        <v>12183</v>
      </c>
      <c r="B5665" s="401" t="s">
        <v>12184</v>
      </c>
      <c r="C5665" s="401" t="s">
        <v>12205</v>
      </c>
      <c r="D5665" s="401" t="s">
        <v>12206</v>
      </c>
      <c r="E5665" s="402"/>
      <c r="F5665" s="401"/>
      <c r="G5665" s="401" t="n">
        <v>89283</v>
      </c>
      <c r="H5665" s="401" t="s">
        <v>12208</v>
      </c>
      <c r="I5665" s="401" t="s">
        <v>99</v>
      </c>
      <c r="J5665" s="401" t="s">
        <v>6476</v>
      </c>
      <c r="K5665" s="402" t="n">
        <v>78.82</v>
      </c>
      <c r="L5665" s="401" t="s">
        <v>6405</v>
      </c>
    </row>
    <row r="5666" customFormat="false" ht="13.5" hidden="false" customHeight="false" outlineLevel="0" collapsed="false">
      <c r="A5666" s="401" t="s">
        <v>12183</v>
      </c>
      <c r="B5666" s="401" t="s">
        <v>12184</v>
      </c>
      <c r="C5666" s="401" t="s">
        <v>12205</v>
      </c>
      <c r="D5666" s="401" t="s">
        <v>12206</v>
      </c>
      <c r="E5666" s="402"/>
      <c r="F5666" s="401"/>
      <c r="G5666" s="401" t="n">
        <v>89284</v>
      </c>
      <c r="H5666" s="401" t="s">
        <v>12209</v>
      </c>
      <c r="I5666" s="401" t="s">
        <v>99</v>
      </c>
      <c r="J5666" s="401" t="s">
        <v>6476</v>
      </c>
      <c r="K5666" s="402" t="n">
        <v>70.72</v>
      </c>
      <c r="L5666" s="401" t="s">
        <v>6405</v>
      </c>
    </row>
    <row r="5667" customFormat="false" ht="13.5" hidden="false" customHeight="false" outlineLevel="0" collapsed="false">
      <c r="A5667" s="401" t="s">
        <v>12183</v>
      </c>
      <c r="B5667" s="401" t="s">
        <v>12184</v>
      </c>
      <c r="C5667" s="401" t="s">
        <v>12205</v>
      </c>
      <c r="D5667" s="401" t="s">
        <v>12206</v>
      </c>
      <c r="E5667" s="402"/>
      <c r="F5667" s="401"/>
      <c r="G5667" s="401" t="n">
        <v>89285</v>
      </c>
      <c r="H5667" s="401" t="s">
        <v>12210</v>
      </c>
      <c r="I5667" s="401" t="s">
        <v>99</v>
      </c>
      <c r="J5667" s="401" t="s">
        <v>6476</v>
      </c>
      <c r="K5667" s="402" t="n">
        <v>72.11</v>
      </c>
      <c r="L5667" s="401" t="s">
        <v>6405</v>
      </c>
    </row>
    <row r="5668" customFormat="false" ht="13.5" hidden="false" customHeight="false" outlineLevel="0" collapsed="false">
      <c r="A5668" s="401" t="s">
        <v>12183</v>
      </c>
      <c r="B5668" s="401" t="s">
        <v>12184</v>
      </c>
      <c r="C5668" s="401" t="s">
        <v>12205</v>
      </c>
      <c r="D5668" s="401" t="s">
        <v>12206</v>
      </c>
      <c r="E5668" s="402"/>
      <c r="F5668" s="401"/>
      <c r="G5668" s="401" t="n">
        <v>89286</v>
      </c>
      <c r="H5668" s="401" t="s">
        <v>12211</v>
      </c>
      <c r="I5668" s="401" t="s">
        <v>99</v>
      </c>
      <c r="J5668" s="401" t="s">
        <v>6476</v>
      </c>
      <c r="K5668" s="402" t="n">
        <v>82.6</v>
      </c>
      <c r="L5668" s="401" t="s">
        <v>6405</v>
      </c>
    </row>
    <row r="5669" customFormat="false" ht="13.5" hidden="false" customHeight="false" outlineLevel="0" collapsed="false">
      <c r="A5669" s="401" t="s">
        <v>12183</v>
      </c>
      <c r="B5669" s="401" t="s">
        <v>12184</v>
      </c>
      <c r="C5669" s="401" t="s">
        <v>12205</v>
      </c>
      <c r="D5669" s="401" t="s">
        <v>12206</v>
      </c>
      <c r="E5669" s="402"/>
      <c r="F5669" s="401"/>
      <c r="G5669" s="401" t="n">
        <v>89287</v>
      </c>
      <c r="H5669" s="401" t="s">
        <v>12212</v>
      </c>
      <c r="I5669" s="401" t="s">
        <v>99</v>
      </c>
      <c r="J5669" s="401" t="s">
        <v>6476</v>
      </c>
      <c r="K5669" s="402" t="n">
        <v>83.99</v>
      </c>
      <c r="L5669" s="401" t="s">
        <v>6405</v>
      </c>
    </row>
    <row r="5670" customFormat="false" ht="13.5" hidden="false" customHeight="false" outlineLevel="0" collapsed="false">
      <c r="A5670" s="401" t="s">
        <v>12183</v>
      </c>
      <c r="B5670" s="401" t="s">
        <v>12184</v>
      </c>
      <c r="C5670" s="401" t="s">
        <v>12205</v>
      </c>
      <c r="D5670" s="401" t="s">
        <v>12206</v>
      </c>
      <c r="E5670" s="402"/>
      <c r="F5670" s="401"/>
      <c r="G5670" s="401" t="n">
        <v>89288</v>
      </c>
      <c r="H5670" s="401" t="s">
        <v>12213</v>
      </c>
      <c r="I5670" s="401" t="s">
        <v>99</v>
      </c>
      <c r="J5670" s="401" t="s">
        <v>6476</v>
      </c>
      <c r="K5670" s="402" t="n">
        <v>73.57</v>
      </c>
      <c r="L5670" s="401" t="s">
        <v>6405</v>
      </c>
    </row>
    <row r="5671" customFormat="false" ht="13.5" hidden="false" customHeight="false" outlineLevel="0" collapsed="false">
      <c r="A5671" s="401" t="s">
        <v>12183</v>
      </c>
      <c r="B5671" s="401" t="s">
        <v>12184</v>
      </c>
      <c r="C5671" s="401" t="s">
        <v>12205</v>
      </c>
      <c r="D5671" s="401" t="s">
        <v>12206</v>
      </c>
      <c r="E5671" s="402"/>
      <c r="F5671" s="401"/>
      <c r="G5671" s="401" t="n">
        <v>89289</v>
      </c>
      <c r="H5671" s="401" t="s">
        <v>12214</v>
      </c>
      <c r="I5671" s="401" t="s">
        <v>99</v>
      </c>
      <c r="J5671" s="401" t="s">
        <v>6476</v>
      </c>
      <c r="K5671" s="402" t="n">
        <v>74.96</v>
      </c>
      <c r="L5671" s="401" t="s">
        <v>6405</v>
      </c>
    </row>
    <row r="5672" customFormat="false" ht="13.5" hidden="false" customHeight="false" outlineLevel="0" collapsed="false">
      <c r="A5672" s="401" t="s">
        <v>12183</v>
      </c>
      <c r="B5672" s="401" t="s">
        <v>12184</v>
      </c>
      <c r="C5672" s="401" t="s">
        <v>12205</v>
      </c>
      <c r="D5672" s="401" t="s">
        <v>12206</v>
      </c>
      <c r="E5672" s="402"/>
      <c r="F5672" s="401"/>
      <c r="G5672" s="401" t="n">
        <v>89290</v>
      </c>
      <c r="H5672" s="401" t="s">
        <v>12215</v>
      </c>
      <c r="I5672" s="401" t="s">
        <v>99</v>
      </c>
      <c r="J5672" s="401" t="s">
        <v>6476</v>
      </c>
      <c r="K5672" s="402" t="n">
        <v>88.5</v>
      </c>
      <c r="L5672" s="401" t="s">
        <v>6405</v>
      </c>
    </row>
    <row r="5673" customFormat="false" ht="13.5" hidden="false" customHeight="false" outlineLevel="0" collapsed="false">
      <c r="A5673" s="401" t="s">
        <v>12183</v>
      </c>
      <c r="B5673" s="401" t="s">
        <v>12184</v>
      </c>
      <c r="C5673" s="401" t="s">
        <v>12205</v>
      </c>
      <c r="D5673" s="401" t="s">
        <v>12206</v>
      </c>
      <c r="E5673" s="402"/>
      <c r="F5673" s="401"/>
      <c r="G5673" s="401" t="n">
        <v>89291</v>
      </c>
      <c r="H5673" s="401" t="s">
        <v>12216</v>
      </c>
      <c r="I5673" s="401" t="s">
        <v>99</v>
      </c>
      <c r="J5673" s="401" t="s">
        <v>6476</v>
      </c>
      <c r="K5673" s="402" t="n">
        <v>90.05</v>
      </c>
      <c r="L5673" s="401" t="s">
        <v>6405</v>
      </c>
    </row>
    <row r="5674" customFormat="false" ht="13.5" hidden="false" customHeight="false" outlineLevel="0" collapsed="false">
      <c r="A5674" s="401" t="s">
        <v>12183</v>
      </c>
      <c r="B5674" s="401" t="s">
        <v>12184</v>
      </c>
      <c r="C5674" s="401" t="s">
        <v>12205</v>
      </c>
      <c r="D5674" s="401" t="s">
        <v>12206</v>
      </c>
      <c r="E5674" s="402"/>
      <c r="F5674" s="401"/>
      <c r="G5674" s="401" t="n">
        <v>89292</v>
      </c>
      <c r="H5674" s="401" t="s">
        <v>12217</v>
      </c>
      <c r="I5674" s="401" t="s">
        <v>99</v>
      </c>
      <c r="J5674" s="401" t="s">
        <v>6476</v>
      </c>
      <c r="K5674" s="402" t="n">
        <v>81.76</v>
      </c>
      <c r="L5674" s="401" t="s">
        <v>6405</v>
      </c>
    </row>
    <row r="5675" customFormat="false" ht="13.5" hidden="false" customHeight="false" outlineLevel="0" collapsed="false">
      <c r="A5675" s="401" t="s">
        <v>12183</v>
      </c>
      <c r="B5675" s="401" t="s">
        <v>12184</v>
      </c>
      <c r="C5675" s="401" t="s">
        <v>12205</v>
      </c>
      <c r="D5675" s="401" t="s">
        <v>12206</v>
      </c>
      <c r="E5675" s="402"/>
      <c r="F5675" s="401"/>
      <c r="G5675" s="401" t="n">
        <v>89293</v>
      </c>
      <c r="H5675" s="401" t="s">
        <v>12218</v>
      </c>
      <c r="I5675" s="401" t="s">
        <v>99</v>
      </c>
      <c r="J5675" s="401" t="s">
        <v>6476</v>
      </c>
      <c r="K5675" s="402" t="n">
        <v>83.31</v>
      </c>
      <c r="L5675" s="401" t="s">
        <v>6405</v>
      </c>
    </row>
    <row r="5676" customFormat="false" ht="13.5" hidden="false" customHeight="false" outlineLevel="0" collapsed="false">
      <c r="A5676" s="401" t="s">
        <v>12183</v>
      </c>
      <c r="B5676" s="401" t="s">
        <v>12184</v>
      </c>
      <c r="C5676" s="401" t="s">
        <v>12205</v>
      </c>
      <c r="D5676" s="401" t="s">
        <v>12206</v>
      </c>
      <c r="E5676" s="402"/>
      <c r="F5676" s="401"/>
      <c r="G5676" s="401" t="n">
        <v>89294</v>
      </c>
      <c r="H5676" s="401" t="s">
        <v>12219</v>
      </c>
      <c r="I5676" s="401" t="s">
        <v>99</v>
      </c>
      <c r="J5676" s="401" t="s">
        <v>6476</v>
      </c>
      <c r="K5676" s="402" t="n">
        <v>95.97</v>
      </c>
      <c r="L5676" s="401" t="s">
        <v>6405</v>
      </c>
    </row>
    <row r="5677" customFormat="false" ht="13.5" hidden="false" customHeight="false" outlineLevel="0" collapsed="false">
      <c r="A5677" s="401" t="s">
        <v>12183</v>
      </c>
      <c r="B5677" s="401" t="s">
        <v>12184</v>
      </c>
      <c r="C5677" s="401" t="s">
        <v>12205</v>
      </c>
      <c r="D5677" s="401" t="s">
        <v>12206</v>
      </c>
      <c r="E5677" s="402"/>
      <c r="F5677" s="401"/>
      <c r="G5677" s="401" t="n">
        <v>89295</v>
      </c>
      <c r="H5677" s="401" t="s">
        <v>12220</v>
      </c>
      <c r="I5677" s="401" t="s">
        <v>99</v>
      </c>
      <c r="J5677" s="401" t="s">
        <v>6476</v>
      </c>
      <c r="K5677" s="402" t="n">
        <v>97.52</v>
      </c>
      <c r="L5677" s="401" t="s">
        <v>6405</v>
      </c>
    </row>
    <row r="5678" customFormat="false" ht="13.5" hidden="false" customHeight="false" outlineLevel="0" collapsed="false">
      <c r="A5678" s="401" t="s">
        <v>12183</v>
      </c>
      <c r="B5678" s="401" t="s">
        <v>12184</v>
      </c>
      <c r="C5678" s="401" t="s">
        <v>12205</v>
      </c>
      <c r="D5678" s="401" t="s">
        <v>12206</v>
      </c>
      <c r="E5678" s="402"/>
      <c r="F5678" s="401"/>
      <c r="G5678" s="401" t="n">
        <v>89296</v>
      </c>
      <c r="H5678" s="401" t="s">
        <v>12221</v>
      </c>
      <c r="I5678" s="401" t="s">
        <v>99</v>
      </c>
      <c r="J5678" s="401" t="s">
        <v>6476</v>
      </c>
      <c r="K5678" s="402" t="n">
        <v>85.78</v>
      </c>
      <c r="L5678" s="401" t="s">
        <v>6405</v>
      </c>
    </row>
    <row r="5679" customFormat="false" ht="13.5" hidden="false" customHeight="false" outlineLevel="0" collapsed="false">
      <c r="A5679" s="401" t="s">
        <v>12183</v>
      </c>
      <c r="B5679" s="401" t="s">
        <v>12184</v>
      </c>
      <c r="C5679" s="401" t="s">
        <v>12205</v>
      </c>
      <c r="D5679" s="401" t="s">
        <v>12206</v>
      </c>
      <c r="E5679" s="402"/>
      <c r="F5679" s="401"/>
      <c r="G5679" s="401" t="n">
        <v>89297</v>
      </c>
      <c r="H5679" s="401" t="s">
        <v>12222</v>
      </c>
      <c r="I5679" s="401" t="s">
        <v>99</v>
      </c>
      <c r="J5679" s="401" t="s">
        <v>6476</v>
      </c>
      <c r="K5679" s="402" t="n">
        <v>87.33</v>
      </c>
      <c r="L5679" s="401" t="s">
        <v>6405</v>
      </c>
    </row>
    <row r="5680" customFormat="false" ht="13.5" hidden="false" customHeight="false" outlineLevel="0" collapsed="false">
      <c r="A5680" s="401" t="s">
        <v>12183</v>
      </c>
      <c r="B5680" s="401" t="s">
        <v>12184</v>
      </c>
      <c r="C5680" s="401" t="s">
        <v>12205</v>
      </c>
      <c r="D5680" s="401" t="s">
        <v>12206</v>
      </c>
      <c r="E5680" s="402"/>
      <c r="F5680" s="401"/>
      <c r="G5680" s="401" t="n">
        <v>89298</v>
      </c>
      <c r="H5680" s="401" t="s">
        <v>12223</v>
      </c>
      <c r="I5680" s="401" t="s">
        <v>99</v>
      </c>
      <c r="J5680" s="401" t="s">
        <v>6476</v>
      </c>
      <c r="K5680" s="402" t="n">
        <v>91.15</v>
      </c>
      <c r="L5680" s="401" t="s">
        <v>6405</v>
      </c>
    </row>
    <row r="5681" customFormat="false" ht="13.5" hidden="false" customHeight="false" outlineLevel="0" collapsed="false">
      <c r="A5681" s="401" t="s">
        <v>12183</v>
      </c>
      <c r="B5681" s="401" t="s">
        <v>12184</v>
      </c>
      <c r="C5681" s="401" t="s">
        <v>12205</v>
      </c>
      <c r="D5681" s="401" t="s">
        <v>12206</v>
      </c>
      <c r="E5681" s="402"/>
      <c r="F5681" s="401"/>
      <c r="G5681" s="401" t="n">
        <v>89299</v>
      </c>
      <c r="H5681" s="401" t="s">
        <v>12224</v>
      </c>
      <c r="I5681" s="401" t="s">
        <v>99</v>
      </c>
      <c r="J5681" s="401" t="s">
        <v>6476</v>
      </c>
      <c r="K5681" s="402" t="n">
        <v>93.13</v>
      </c>
      <c r="L5681" s="401" t="s">
        <v>6405</v>
      </c>
    </row>
    <row r="5682" customFormat="false" ht="13.5" hidden="false" customHeight="false" outlineLevel="0" collapsed="false">
      <c r="A5682" s="401" t="s">
        <v>12183</v>
      </c>
      <c r="B5682" s="401" t="s">
        <v>12184</v>
      </c>
      <c r="C5682" s="401" t="s">
        <v>12205</v>
      </c>
      <c r="D5682" s="401" t="s">
        <v>12206</v>
      </c>
      <c r="E5682" s="402"/>
      <c r="F5682" s="401"/>
      <c r="G5682" s="401" t="n">
        <v>89300</v>
      </c>
      <c r="H5682" s="401" t="s">
        <v>12225</v>
      </c>
      <c r="I5682" s="401" t="s">
        <v>99</v>
      </c>
      <c r="J5682" s="401" t="s">
        <v>6476</v>
      </c>
      <c r="K5682" s="402" t="n">
        <v>84.43</v>
      </c>
      <c r="L5682" s="401" t="s">
        <v>6405</v>
      </c>
    </row>
    <row r="5683" customFormat="false" ht="13.5" hidden="false" customHeight="false" outlineLevel="0" collapsed="false">
      <c r="A5683" s="401" t="s">
        <v>12183</v>
      </c>
      <c r="B5683" s="401" t="s">
        <v>12184</v>
      </c>
      <c r="C5683" s="401" t="s">
        <v>12205</v>
      </c>
      <c r="D5683" s="401" t="s">
        <v>12206</v>
      </c>
      <c r="E5683" s="402"/>
      <c r="F5683" s="401"/>
      <c r="G5683" s="401" t="n">
        <v>89301</v>
      </c>
      <c r="H5683" s="401" t="s">
        <v>12226</v>
      </c>
      <c r="I5683" s="401" t="s">
        <v>99</v>
      </c>
      <c r="J5683" s="401" t="s">
        <v>6476</v>
      </c>
      <c r="K5683" s="402" t="n">
        <v>86.41</v>
      </c>
      <c r="L5683" s="401" t="s">
        <v>6405</v>
      </c>
    </row>
    <row r="5684" customFormat="false" ht="13.5" hidden="false" customHeight="false" outlineLevel="0" collapsed="false">
      <c r="A5684" s="401" t="s">
        <v>12183</v>
      </c>
      <c r="B5684" s="401" t="s">
        <v>12184</v>
      </c>
      <c r="C5684" s="401" t="s">
        <v>12205</v>
      </c>
      <c r="D5684" s="401" t="s">
        <v>12206</v>
      </c>
      <c r="E5684" s="402"/>
      <c r="F5684" s="401"/>
      <c r="G5684" s="401" t="n">
        <v>89302</v>
      </c>
      <c r="H5684" s="401" t="s">
        <v>12227</v>
      </c>
      <c r="I5684" s="401" t="s">
        <v>99</v>
      </c>
      <c r="J5684" s="401" t="s">
        <v>6476</v>
      </c>
      <c r="K5684" s="402" t="n">
        <v>100.1</v>
      </c>
      <c r="L5684" s="401" t="s">
        <v>6405</v>
      </c>
    </row>
    <row r="5685" customFormat="false" ht="13.5" hidden="false" customHeight="false" outlineLevel="0" collapsed="false">
      <c r="A5685" s="401" t="s">
        <v>12183</v>
      </c>
      <c r="B5685" s="401" t="s">
        <v>12184</v>
      </c>
      <c r="C5685" s="401" t="s">
        <v>12205</v>
      </c>
      <c r="D5685" s="401" t="s">
        <v>12206</v>
      </c>
      <c r="E5685" s="402"/>
      <c r="F5685" s="401"/>
      <c r="G5685" s="401" t="n">
        <v>89303</v>
      </c>
      <c r="H5685" s="401" t="s">
        <v>12228</v>
      </c>
      <c r="I5685" s="401" t="s">
        <v>99</v>
      </c>
      <c r="J5685" s="401" t="s">
        <v>6476</v>
      </c>
      <c r="K5685" s="402" t="n">
        <v>102.08</v>
      </c>
      <c r="L5685" s="401" t="s">
        <v>6405</v>
      </c>
    </row>
    <row r="5686" customFormat="false" ht="13.5" hidden="false" customHeight="false" outlineLevel="0" collapsed="false">
      <c r="A5686" s="401" t="s">
        <v>12183</v>
      </c>
      <c r="B5686" s="401" t="s">
        <v>12184</v>
      </c>
      <c r="C5686" s="401" t="s">
        <v>12205</v>
      </c>
      <c r="D5686" s="401" t="s">
        <v>12206</v>
      </c>
      <c r="E5686" s="402"/>
      <c r="F5686" s="401"/>
      <c r="G5686" s="401" t="n">
        <v>89304</v>
      </c>
      <c r="H5686" s="401" t="s">
        <v>12229</v>
      </c>
      <c r="I5686" s="401" t="s">
        <v>99</v>
      </c>
      <c r="J5686" s="401" t="s">
        <v>6476</v>
      </c>
      <c r="K5686" s="402" t="n">
        <v>89.63</v>
      </c>
      <c r="L5686" s="401" t="s">
        <v>6405</v>
      </c>
    </row>
    <row r="5687" customFormat="false" ht="13.5" hidden="false" customHeight="false" outlineLevel="0" collapsed="false">
      <c r="A5687" s="401" t="s">
        <v>12183</v>
      </c>
      <c r="B5687" s="401" t="s">
        <v>12184</v>
      </c>
      <c r="C5687" s="401" t="s">
        <v>12205</v>
      </c>
      <c r="D5687" s="401" t="s">
        <v>12206</v>
      </c>
      <c r="E5687" s="402"/>
      <c r="F5687" s="401"/>
      <c r="G5687" s="401" t="n">
        <v>89305</v>
      </c>
      <c r="H5687" s="401" t="s">
        <v>12230</v>
      </c>
      <c r="I5687" s="401" t="s">
        <v>99</v>
      </c>
      <c r="J5687" s="401" t="s">
        <v>6476</v>
      </c>
      <c r="K5687" s="402" t="n">
        <v>91.61</v>
      </c>
      <c r="L5687" s="401" t="s">
        <v>6405</v>
      </c>
    </row>
    <row r="5688" customFormat="false" ht="13.5" hidden="false" customHeight="false" outlineLevel="0" collapsed="false">
      <c r="A5688" s="401" t="s">
        <v>12183</v>
      </c>
      <c r="B5688" s="401" t="s">
        <v>12184</v>
      </c>
      <c r="C5688" s="401" t="s">
        <v>12205</v>
      </c>
      <c r="D5688" s="401" t="s">
        <v>12206</v>
      </c>
      <c r="E5688" s="402"/>
      <c r="F5688" s="401"/>
      <c r="G5688" s="401" t="n">
        <v>89306</v>
      </c>
      <c r="H5688" s="401" t="s">
        <v>12231</v>
      </c>
      <c r="I5688" s="401" t="s">
        <v>99</v>
      </c>
      <c r="J5688" s="401" t="s">
        <v>6476</v>
      </c>
      <c r="K5688" s="402" t="n">
        <v>102.61</v>
      </c>
      <c r="L5688" s="401" t="s">
        <v>6405</v>
      </c>
    </row>
    <row r="5689" customFormat="false" ht="13.5" hidden="false" customHeight="false" outlineLevel="0" collapsed="false">
      <c r="A5689" s="401" t="s">
        <v>12183</v>
      </c>
      <c r="B5689" s="401" t="s">
        <v>12184</v>
      </c>
      <c r="C5689" s="401" t="s">
        <v>12205</v>
      </c>
      <c r="D5689" s="401" t="s">
        <v>12206</v>
      </c>
      <c r="E5689" s="402"/>
      <c r="F5689" s="401"/>
      <c r="G5689" s="401" t="n">
        <v>89307</v>
      </c>
      <c r="H5689" s="401" t="s">
        <v>12232</v>
      </c>
      <c r="I5689" s="401" t="s">
        <v>99</v>
      </c>
      <c r="J5689" s="401" t="s">
        <v>6476</v>
      </c>
      <c r="K5689" s="402" t="n">
        <v>104.8</v>
      </c>
      <c r="L5689" s="401" t="s">
        <v>6405</v>
      </c>
    </row>
    <row r="5690" customFormat="false" ht="13.5" hidden="false" customHeight="false" outlineLevel="0" collapsed="false">
      <c r="A5690" s="401" t="s">
        <v>12183</v>
      </c>
      <c r="B5690" s="401" t="s">
        <v>12184</v>
      </c>
      <c r="C5690" s="401" t="s">
        <v>12205</v>
      </c>
      <c r="D5690" s="401" t="s">
        <v>12206</v>
      </c>
      <c r="E5690" s="402"/>
      <c r="F5690" s="401"/>
      <c r="G5690" s="401" t="n">
        <v>89308</v>
      </c>
      <c r="H5690" s="401" t="s">
        <v>12233</v>
      </c>
      <c r="I5690" s="401" t="s">
        <v>99</v>
      </c>
      <c r="J5690" s="401" t="s">
        <v>6476</v>
      </c>
      <c r="K5690" s="402" t="n">
        <v>95.87</v>
      </c>
      <c r="L5690" s="401" t="s">
        <v>6405</v>
      </c>
    </row>
    <row r="5691" customFormat="false" ht="13.5" hidden="false" customHeight="false" outlineLevel="0" collapsed="false">
      <c r="A5691" s="401" t="s">
        <v>12183</v>
      </c>
      <c r="B5691" s="401" t="s">
        <v>12184</v>
      </c>
      <c r="C5691" s="401" t="s">
        <v>12205</v>
      </c>
      <c r="D5691" s="401" t="s">
        <v>12206</v>
      </c>
      <c r="E5691" s="402"/>
      <c r="F5691" s="401"/>
      <c r="G5691" s="401" t="n">
        <v>89309</v>
      </c>
      <c r="H5691" s="401" t="s">
        <v>12234</v>
      </c>
      <c r="I5691" s="401" t="s">
        <v>99</v>
      </c>
      <c r="J5691" s="401" t="s">
        <v>6476</v>
      </c>
      <c r="K5691" s="402" t="n">
        <v>98.06</v>
      </c>
      <c r="L5691" s="401" t="s">
        <v>6405</v>
      </c>
    </row>
    <row r="5692" customFormat="false" ht="13.5" hidden="false" customHeight="false" outlineLevel="0" collapsed="false">
      <c r="A5692" s="401" t="s">
        <v>12183</v>
      </c>
      <c r="B5692" s="401" t="s">
        <v>12184</v>
      </c>
      <c r="C5692" s="401" t="s">
        <v>12205</v>
      </c>
      <c r="D5692" s="401" t="s">
        <v>12206</v>
      </c>
      <c r="E5692" s="402"/>
      <c r="F5692" s="401"/>
      <c r="G5692" s="401" t="n">
        <v>89310</v>
      </c>
      <c r="H5692" s="401" t="s">
        <v>12235</v>
      </c>
      <c r="I5692" s="401" t="s">
        <v>99</v>
      </c>
      <c r="J5692" s="401" t="s">
        <v>6476</v>
      </c>
      <c r="K5692" s="402" t="n">
        <v>116.74</v>
      </c>
      <c r="L5692" s="401" t="s">
        <v>6405</v>
      </c>
    </row>
    <row r="5693" customFormat="false" ht="13.5" hidden="false" customHeight="false" outlineLevel="0" collapsed="false">
      <c r="A5693" s="401" t="s">
        <v>12183</v>
      </c>
      <c r="B5693" s="401" t="s">
        <v>12184</v>
      </c>
      <c r="C5693" s="401" t="s">
        <v>12205</v>
      </c>
      <c r="D5693" s="401" t="s">
        <v>12206</v>
      </c>
      <c r="E5693" s="402"/>
      <c r="F5693" s="401"/>
      <c r="G5693" s="401" t="n">
        <v>89311</v>
      </c>
      <c r="H5693" s="401" t="s">
        <v>12236</v>
      </c>
      <c r="I5693" s="401" t="s">
        <v>99</v>
      </c>
      <c r="J5693" s="401" t="s">
        <v>6476</v>
      </c>
      <c r="K5693" s="402" t="n">
        <v>118.93</v>
      </c>
      <c r="L5693" s="401" t="s">
        <v>6405</v>
      </c>
    </row>
    <row r="5694" customFormat="false" ht="13.5" hidden="false" customHeight="false" outlineLevel="0" collapsed="false">
      <c r="A5694" s="401" t="s">
        <v>12183</v>
      </c>
      <c r="B5694" s="401" t="s">
        <v>12184</v>
      </c>
      <c r="C5694" s="401" t="s">
        <v>12205</v>
      </c>
      <c r="D5694" s="401" t="s">
        <v>12206</v>
      </c>
      <c r="E5694" s="402"/>
      <c r="F5694" s="401"/>
      <c r="G5694" s="401" t="n">
        <v>89312</v>
      </c>
      <c r="H5694" s="401" t="s">
        <v>12237</v>
      </c>
      <c r="I5694" s="401" t="s">
        <v>99</v>
      </c>
      <c r="J5694" s="401" t="s">
        <v>6476</v>
      </c>
      <c r="K5694" s="402" t="n">
        <v>102.23</v>
      </c>
      <c r="L5694" s="401" t="s">
        <v>6405</v>
      </c>
    </row>
    <row r="5695" customFormat="false" ht="13.5" hidden="false" customHeight="false" outlineLevel="0" collapsed="false">
      <c r="A5695" s="401" t="s">
        <v>12183</v>
      </c>
      <c r="B5695" s="401" t="s">
        <v>12184</v>
      </c>
      <c r="C5695" s="401" t="s">
        <v>12205</v>
      </c>
      <c r="D5695" s="401" t="s">
        <v>12206</v>
      </c>
      <c r="E5695" s="402"/>
      <c r="F5695" s="401"/>
      <c r="G5695" s="401" t="n">
        <v>89313</v>
      </c>
      <c r="H5695" s="401" t="s">
        <v>12238</v>
      </c>
      <c r="I5695" s="401" t="s">
        <v>99</v>
      </c>
      <c r="J5695" s="401" t="s">
        <v>6476</v>
      </c>
      <c r="K5695" s="402" t="n">
        <v>104.42</v>
      </c>
      <c r="L5695" s="401" t="s">
        <v>6405</v>
      </c>
    </row>
    <row r="5696" customFormat="false" ht="13.5" hidden="false" customHeight="false" outlineLevel="0" collapsed="false">
      <c r="A5696" s="401" t="s">
        <v>12183</v>
      </c>
      <c r="B5696" s="401" t="s">
        <v>12184</v>
      </c>
      <c r="C5696" s="401" t="s">
        <v>12205</v>
      </c>
      <c r="D5696" s="401" t="s">
        <v>12206</v>
      </c>
      <c r="E5696" s="402"/>
      <c r="F5696" s="401"/>
      <c r="G5696" s="401" t="n">
        <v>101157</v>
      </c>
      <c r="H5696" s="401" t="s">
        <v>12239</v>
      </c>
      <c r="I5696" s="401" t="s">
        <v>99</v>
      </c>
      <c r="J5696" s="401" t="s">
        <v>6476</v>
      </c>
      <c r="K5696" s="402" t="n">
        <v>56.71</v>
      </c>
      <c r="L5696" s="401" t="s">
        <v>6405</v>
      </c>
    </row>
    <row r="5697" customFormat="false" ht="13.5" hidden="false" customHeight="false" outlineLevel="0" collapsed="false">
      <c r="A5697" s="401" t="s">
        <v>12183</v>
      </c>
      <c r="B5697" s="401" t="s">
        <v>12184</v>
      </c>
      <c r="C5697" s="401" t="s">
        <v>12205</v>
      </c>
      <c r="D5697" s="401" t="s">
        <v>12206</v>
      </c>
      <c r="E5697" s="402"/>
      <c r="F5697" s="401"/>
      <c r="G5697" s="401" t="n">
        <v>101158</v>
      </c>
      <c r="H5697" s="401" t="s">
        <v>12240</v>
      </c>
      <c r="I5697" s="401" t="s">
        <v>99</v>
      </c>
      <c r="J5697" s="401" t="s">
        <v>6476</v>
      </c>
      <c r="K5697" s="402" t="n">
        <v>73.98</v>
      </c>
      <c r="L5697" s="401" t="s">
        <v>6405</v>
      </c>
    </row>
    <row r="5698" customFormat="false" ht="13.5" hidden="false" customHeight="false" outlineLevel="0" collapsed="false">
      <c r="A5698" s="401" t="s">
        <v>12183</v>
      </c>
      <c r="B5698" s="401" t="s">
        <v>12184</v>
      </c>
      <c r="C5698" s="401" t="s">
        <v>12205</v>
      </c>
      <c r="D5698" s="401" t="s">
        <v>12206</v>
      </c>
      <c r="E5698" s="402"/>
      <c r="F5698" s="401"/>
      <c r="G5698" s="401" t="n">
        <v>101162</v>
      </c>
      <c r="H5698" s="401" t="s">
        <v>12241</v>
      </c>
      <c r="I5698" s="401" t="s">
        <v>99</v>
      </c>
      <c r="J5698" s="401" t="s">
        <v>6476</v>
      </c>
      <c r="K5698" s="402" t="n">
        <v>155.1</v>
      </c>
      <c r="L5698" s="401" t="s">
        <v>6405</v>
      </c>
    </row>
    <row r="5699" customFormat="false" ht="13.5" hidden="false" customHeight="false" outlineLevel="0" collapsed="false">
      <c r="A5699" s="401" t="s">
        <v>12183</v>
      </c>
      <c r="B5699" s="401" t="s">
        <v>12184</v>
      </c>
      <c r="C5699" s="401" t="s">
        <v>12242</v>
      </c>
      <c r="D5699" s="401" t="s">
        <v>12243</v>
      </c>
      <c r="E5699" s="402"/>
      <c r="F5699" s="401"/>
      <c r="G5699" s="401" t="n">
        <v>103316</v>
      </c>
      <c r="H5699" s="401" t="s">
        <v>12244</v>
      </c>
      <c r="I5699" s="401" t="s">
        <v>99</v>
      </c>
      <c r="J5699" s="401" t="s">
        <v>6404</v>
      </c>
      <c r="K5699" s="402" t="n">
        <v>71.7</v>
      </c>
      <c r="L5699" s="401" t="s">
        <v>6405</v>
      </c>
    </row>
    <row r="5700" customFormat="false" ht="13.5" hidden="false" customHeight="false" outlineLevel="0" collapsed="false">
      <c r="A5700" s="401" t="s">
        <v>12183</v>
      </c>
      <c r="B5700" s="401" t="s">
        <v>12184</v>
      </c>
      <c r="C5700" s="401" t="s">
        <v>12242</v>
      </c>
      <c r="D5700" s="401" t="s">
        <v>12243</v>
      </c>
      <c r="E5700" s="402"/>
      <c r="F5700" s="401"/>
      <c r="G5700" s="401" t="n">
        <v>103317</v>
      </c>
      <c r="H5700" s="401" t="s">
        <v>12245</v>
      </c>
      <c r="I5700" s="401" t="s">
        <v>99</v>
      </c>
      <c r="J5700" s="401" t="s">
        <v>6404</v>
      </c>
      <c r="K5700" s="402" t="n">
        <v>72.7</v>
      </c>
      <c r="L5700" s="401" t="s">
        <v>6405</v>
      </c>
    </row>
    <row r="5701" customFormat="false" ht="13.5" hidden="false" customHeight="false" outlineLevel="0" collapsed="false">
      <c r="A5701" s="401" t="s">
        <v>12183</v>
      </c>
      <c r="B5701" s="401" t="s">
        <v>12184</v>
      </c>
      <c r="C5701" s="401" t="s">
        <v>12242</v>
      </c>
      <c r="D5701" s="401" t="s">
        <v>12243</v>
      </c>
      <c r="E5701" s="402"/>
      <c r="F5701" s="401"/>
      <c r="G5701" s="401" t="n">
        <v>103318</v>
      </c>
      <c r="H5701" s="401" t="s">
        <v>12246</v>
      </c>
      <c r="I5701" s="401" t="s">
        <v>99</v>
      </c>
      <c r="J5701" s="401" t="s">
        <v>6404</v>
      </c>
      <c r="K5701" s="402" t="n">
        <v>92.88</v>
      </c>
      <c r="L5701" s="401" t="s">
        <v>6405</v>
      </c>
    </row>
    <row r="5702" customFormat="false" ht="13.5" hidden="false" customHeight="false" outlineLevel="0" collapsed="false">
      <c r="A5702" s="401" t="s">
        <v>12183</v>
      </c>
      <c r="B5702" s="401" t="s">
        <v>12184</v>
      </c>
      <c r="C5702" s="401" t="s">
        <v>12242</v>
      </c>
      <c r="D5702" s="401" t="s">
        <v>12243</v>
      </c>
      <c r="E5702" s="402"/>
      <c r="F5702" s="401"/>
      <c r="G5702" s="401" t="n">
        <v>103319</v>
      </c>
      <c r="H5702" s="401" t="s">
        <v>12247</v>
      </c>
      <c r="I5702" s="401" t="s">
        <v>99</v>
      </c>
      <c r="J5702" s="401" t="s">
        <v>6404</v>
      </c>
      <c r="K5702" s="402" t="n">
        <v>94.05</v>
      </c>
      <c r="L5702" s="401" t="s">
        <v>6405</v>
      </c>
    </row>
    <row r="5703" customFormat="false" ht="13.5" hidden="false" customHeight="false" outlineLevel="0" collapsed="false">
      <c r="A5703" s="401" t="s">
        <v>12183</v>
      </c>
      <c r="B5703" s="401" t="s">
        <v>12184</v>
      </c>
      <c r="C5703" s="401" t="s">
        <v>12242</v>
      </c>
      <c r="D5703" s="401" t="s">
        <v>12243</v>
      </c>
      <c r="E5703" s="402"/>
      <c r="F5703" s="401"/>
      <c r="G5703" s="401" t="n">
        <v>103320</v>
      </c>
      <c r="H5703" s="401" t="s">
        <v>12248</v>
      </c>
      <c r="I5703" s="401" t="s">
        <v>99</v>
      </c>
      <c r="J5703" s="401" t="s">
        <v>6404</v>
      </c>
      <c r="K5703" s="402" t="n">
        <v>112.17</v>
      </c>
      <c r="L5703" s="401" t="s">
        <v>6405</v>
      </c>
    </row>
    <row r="5704" customFormat="false" ht="13.5" hidden="false" customHeight="false" outlineLevel="0" collapsed="false">
      <c r="A5704" s="401" t="s">
        <v>12183</v>
      </c>
      <c r="B5704" s="401" t="s">
        <v>12184</v>
      </c>
      <c r="C5704" s="401" t="s">
        <v>12242</v>
      </c>
      <c r="D5704" s="401" t="s">
        <v>12243</v>
      </c>
      <c r="E5704" s="402"/>
      <c r="F5704" s="401"/>
      <c r="G5704" s="401" t="n">
        <v>103321</v>
      </c>
      <c r="H5704" s="401" t="s">
        <v>12249</v>
      </c>
      <c r="I5704" s="401" t="s">
        <v>99</v>
      </c>
      <c r="J5704" s="401" t="s">
        <v>6404</v>
      </c>
      <c r="K5704" s="402" t="n">
        <v>113.64</v>
      </c>
      <c r="L5704" s="401" t="s">
        <v>6405</v>
      </c>
    </row>
    <row r="5705" customFormat="false" ht="13.5" hidden="false" customHeight="false" outlineLevel="0" collapsed="false">
      <c r="A5705" s="401" t="s">
        <v>12183</v>
      </c>
      <c r="B5705" s="401" t="s">
        <v>12184</v>
      </c>
      <c r="C5705" s="401" t="s">
        <v>12242</v>
      </c>
      <c r="D5705" s="401" t="s">
        <v>12243</v>
      </c>
      <c r="E5705" s="402"/>
      <c r="F5705" s="401"/>
      <c r="G5705" s="401" t="n">
        <v>103336</v>
      </c>
      <c r="H5705" s="401" t="s">
        <v>12250</v>
      </c>
      <c r="I5705" s="401" t="s">
        <v>99</v>
      </c>
      <c r="J5705" s="401" t="s">
        <v>6404</v>
      </c>
      <c r="K5705" s="402" t="n">
        <v>80.29</v>
      </c>
      <c r="L5705" s="401" t="s">
        <v>6405</v>
      </c>
    </row>
    <row r="5706" customFormat="false" ht="13.5" hidden="false" customHeight="false" outlineLevel="0" collapsed="false">
      <c r="A5706" s="401" t="s">
        <v>12183</v>
      </c>
      <c r="B5706" s="401" t="s">
        <v>12184</v>
      </c>
      <c r="C5706" s="401" t="s">
        <v>12242</v>
      </c>
      <c r="D5706" s="401" t="s">
        <v>12243</v>
      </c>
      <c r="E5706" s="402"/>
      <c r="F5706" s="401"/>
      <c r="G5706" s="401" t="n">
        <v>103337</v>
      </c>
      <c r="H5706" s="401" t="s">
        <v>12251</v>
      </c>
      <c r="I5706" s="401" t="s">
        <v>99</v>
      </c>
      <c r="J5706" s="401" t="s">
        <v>6404</v>
      </c>
      <c r="K5706" s="402" t="n">
        <v>81.29</v>
      </c>
      <c r="L5706" s="401" t="s">
        <v>6405</v>
      </c>
    </row>
    <row r="5707" customFormat="false" ht="13.5" hidden="false" customHeight="false" outlineLevel="0" collapsed="false">
      <c r="A5707" s="401" t="s">
        <v>12183</v>
      </c>
      <c r="B5707" s="401" t="s">
        <v>12184</v>
      </c>
      <c r="C5707" s="401" t="s">
        <v>12242</v>
      </c>
      <c r="D5707" s="401" t="s">
        <v>12243</v>
      </c>
      <c r="E5707" s="402"/>
      <c r="F5707" s="401"/>
      <c r="G5707" s="401" t="n">
        <v>103338</v>
      </c>
      <c r="H5707" s="401" t="s">
        <v>12252</v>
      </c>
      <c r="I5707" s="401" t="s">
        <v>99</v>
      </c>
      <c r="J5707" s="401" t="s">
        <v>6404</v>
      </c>
      <c r="K5707" s="402" t="n">
        <v>105.55</v>
      </c>
      <c r="L5707" s="401" t="s">
        <v>6405</v>
      </c>
    </row>
    <row r="5708" customFormat="false" ht="13.5" hidden="false" customHeight="false" outlineLevel="0" collapsed="false">
      <c r="A5708" s="401" t="s">
        <v>12183</v>
      </c>
      <c r="B5708" s="401" t="s">
        <v>12184</v>
      </c>
      <c r="C5708" s="401" t="s">
        <v>12242</v>
      </c>
      <c r="D5708" s="401" t="s">
        <v>12243</v>
      </c>
      <c r="E5708" s="402"/>
      <c r="F5708" s="401"/>
      <c r="G5708" s="401" t="n">
        <v>103339</v>
      </c>
      <c r="H5708" s="401" t="s">
        <v>12253</v>
      </c>
      <c r="I5708" s="401" t="s">
        <v>99</v>
      </c>
      <c r="J5708" s="401" t="s">
        <v>6404</v>
      </c>
      <c r="K5708" s="402" t="n">
        <v>106.72</v>
      </c>
      <c r="L5708" s="401" t="s">
        <v>6405</v>
      </c>
    </row>
    <row r="5709" customFormat="false" ht="13.5" hidden="false" customHeight="false" outlineLevel="0" collapsed="false">
      <c r="A5709" s="401" t="s">
        <v>12183</v>
      </c>
      <c r="B5709" s="401" t="s">
        <v>12184</v>
      </c>
      <c r="C5709" s="401" t="s">
        <v>12242</v>
      </c>
      <c r="D5709" s="401" t="s">
        <v>12243</v>
      </c>
      <c r="E5709" s="402"/>
      <c r="F5709" s="401"/>
      <c r="G5709" s="401" t="n">
        <v>103340</v>
      </c>
      <c r="H5709" s="401" t="s">
        <v>12254</v>
      </c>
      <c r="I5709" s="401" t="s">
        <v>99</v>
      </c>
      <c r="J5709" s="401" t="s">
        <v>6404</v>
      </c>
      <c r="K5709" s="402" t="n">
        <v>128.19</v>
      </c>
      <c r="L5709" s="401" t="s">
        <v>6405</v>
      </c>
    </row>
    <row r="5710" customFormat="false" ht="13.5" hidden="false" customHeight="false" outlineLevel="0" collapsed="false">
      <c r="A5710" s="401" t="s">
        <v>12183</v>
      </c>
      <c r="B5710" s="401" t="s">
        <v>12184</v>
      </c>
      <c r="C5710" s="401" t="s">
        <v>12242</v>
      </c>
      <c r="D5710" s="401" t="s">
        <v>12243</v>
      </c>
      <c r="E5710" s="402"/>
      <c r="F5710" s="401"/>
      <c r="G5710" s="401" t="n">
        <v>103341</v>
      </c>
      <c r="H5710" s="401" t="s">
        <v>12255</v>
      </c>
      <c r="I5710" s="401" t="s">
        <v>99</v>
      </c>
      <c r="J5710" s="401" t="s">
        <v>6404</v>
      </c>
      <c r="K5710" s="402" t="n">
        <v>129.66</v>
      </c>
      <c r="L5710" s="401" t="s">
        <v>6405</v>
      </c>
    </row>
    <row r="5711" customFormat="false" ht="13.5" hidden="false" customHeight="false" outlineLevel="0" collapsed="false">
      <c r="A5711" s="401" t="s">
        <v>12183</v>
      </c>
      <c r="B5711" s="401" t="s">
        <v>12184</v>
      </c>
      <c r="C5711" s="401" t="s">
        <v>12242</v>
      </c>
      <c r="D5711" s="401" t="s">
        <v>12243</v>
      </c>
      <c r="E5711" s="402"/>
      <c r="F5711" s="401"/>
      <c r="G5711" s="401" t="n">
        <v>103342</v>
      </c>
      <c r="H5711" s="401" t="s">
        <v>12256</v>
      </c>
      <c r="I5711" s="401" t="s">
        <v>99</v>
      </c>
      <c r="J5711" s="401" t="s">
        <v>6404</v>
      </c>
      <c r="K5711" s="402" t="n">
        <v>108.42</v>
      </c>
      <c r="L5711" s="401" t="s">
        <v>6405</v>
      </c>
    </row>
    <row r="5712" customFormat="false" ht="13.5" hidden="false" customHeight="false" outlineLevel="0" collapsed="false">
      <c r="A5712" s="401" t="s">
        <v>12183</v>
      </c>
      <c r="B5712" s="401" t="s">
        <v>12184</v>
      </c>
      <c r="C5712" s="401" t="s">
        <v>12242</v>
      </c>
      <c r="D5712" s="401" t="s">
        <v>12243</v>
      </c>
      <c r="E5712" s="402"/>
      <c r="F5712" s="401"/>
      <c r="G5712" s="401" t="n">
        <v>103343</v>
      </c>
      <c r="H5712" s="401" t="s">
        <v>12257</v>
      </c>
      <c r="I5712" s="401" t="s">
        <v>99</v>
      </c>
      <c r="J5712" s="401" t="s">
        <v>6404</v>
      </c>
      <c r="K5712" s="402" t="n">
        <v>109.72</v>
      </c>
      <c r="L5712" s="401" t="s">
        <v>6405</v>
      </c>
    </row>
    <row r="5713" customFormat="false" ht="13.5" hidden="false" customHeight="false" outlineLevel="0" collapsed="false">
      <c r="A5713" s="401" t="s">
        <v>12183</v>
      </c>
      <c r="B5713" s="401" t="s">
        <v>12184</v>
      </c>
      <c r="C5713" s="401" t="s">
        <v>12258</v>
      </c>
      <c r="D5713" s="401" t="s">
        <v>12259</v>
      </c>
      <c r="E5713" s="402"/>
      <c r="F5713" s="401"/>
      <c r="G5713" s="401" t="n">
        <v>89453</v>
      </c>
      <c r="H5713" s="401" t="s">
        <v>12260</v>
      </c>
      <c r="I5713" s="401" t="s">
        <v>99</v>
      </c>
      <c r="J5713" s="401" t="s">
        <v>6476</v>
      </c>
      <c r="K5713" s="402" t="n">
        <v>85.1</v>
      </c>
      <c r="L5713" s="401" t="s">
        <v>6405</v>
      </c>
    </row>
    <row r="5714" customFormat="false" ht="13.5" hidden="false" customHeight="false" outlineLevel="0" collapsed="false">
      <c r="A5714" s="401" t="s">
        <v>12183</v>
      </c>
      <c r="B5714" s="401" t="s">
        <v>12184</v>
      </c>
      <c r="C5714" s="401" t="s">
        <v>12258</v>
      </c>
      <c r="D5714" s="401" t="s">
        <v>12259</v>
      </c>
      <c r="E5714" s="402"/>
      <c r="F5714" s="401"/>
      <c r="G5714" s="401" t="n">
        <v>89454</v>
      </c>
      <c r="H5714" s="401" t="s">
        <v>12261</v>
      </c>
      <c r="I5714" s="401" t="s">
        <v>99</v>
      </c>
      <c r="J5714" s="401" t="s">
        <v>6476</v>
      </c>
      <c r="K5714" s="402" t="n">
        <v>81.05</v>
      </c>
      <c r="L5714" s="401" t="s">
        <v>6405</v>
      </c>
    </row>
    <row r="5715" customFormat="false" ht="13.5" hidden="false" customHeight="false" outlineLevel="0" collapsed="false">
      <c r="A5715" s="401" t="s">
        <v>12183</v>
      </c>
      <c r="B5715" s="401" t="s">
        <v>12184</v>
      </c>
      <c r="C5715" s="401" t="s">
        <v>12258</v>
      </c>
      <c r="D5715" s="401" t="s">
        <v>12259</v>
      </c>
      <c r="E5715" s="402"/>
      <c r="F5715" s="401"/>
      <c r="G5715" s="401" t="n">
        <v>89455</v>
      </c>
      <c r="H5715" s="401" t="s">
        <v>12262</v>
      </c>
      <c r="I5715" s="401" t="s">
        <v>99</v>
      </c>
      <c r="J5715" s="401" t="s">
        <v>6476</v>
      </c>
      <c r="K5715" s="402" t="n">
        <v>105.03</v>
      </c>
      <c r="L5715" s="401" t="s">
        <v>6405</v>
      </c>
    </row>
    <row r="5716" customFormat="false" ht="13.5" hidden="false" customHeight="false" outlineLevel="0" collapsed="false">
      <c r="A5716" s="401" t="s">
        <v>12183</v>
      </c>
      <c r="B5716" s="401" t="s">
        <v>12184</v>
      </c>
      <c r="C5716" s="401" t="s">
        <v>12258</v>
      </c>
      <c r="D5716" s="401" t="s">
        <v>12259</v>
      </c>
      <c r="E5716" s="402"/>
      <c r="F5716" s="401"/>
      <c r="G5716" s="401" t="n">
        <v>89456</v>
      </c>
      <c r="H5716" s="401" t="s">
        <v>12263</v>
      </c>
      <c r="I5716" s="401" t="s">
        <v>99</v>
      </c>
      <c r="J5716" s="401" t="s">
        <v>6476</v>
      </c>
      <c r="K5716" s="402" t="n">
        <v>100.43</v>
      </c>
      <c r="L5716" s="401" t="s">
        <v>6405</v>
      </c>
    </row>
    <row r="5717" customFormat="false" ht="13.5" hidden="false" customHeight="false" outlineLevel="0" collapsed="false">
      <c r="A5717" s="401" t="s">
        <v>12183</v>
      </c>
      <c r="B5717" s="401" t="s">
        <v>12184</v>
      </c>
      <c r="C5717" s="401" t="s">
        <v>12258</v>
      </c>
      <c r="D5717" s="401" t="s">
        <v>12259</v>
      </c>
      <c r="E5717" s="402"/>
      <c r="F5717" s="401"/>
      <c r="G5717" s="401" t="n">
        <v>89457</v>
      </c>
      <c r="H5717" s="401" t="s">
        <v>12264</v>
      </c>
      <c r="I5717" s="401" t="s">
        <v>99</v>
      </c>
      <c r="J5717" s="401" t="s">
        <v>6476</v>
      </c>
      <c r="K5717" s="402" t="n">
        <v>89.91</v>
      </c>
      <c r="L5717" s="401" t="s">
        <v>6405</v>
      </c>
    </row>
    <row r="5718" customFormat="false" ht="13.5" hidden="false" customHeight="false" outlineLevel="0" collapsed="false">
      <c r="A5718" s="401" t="s">
        <v>12183</v>
      </c>
      <c r="B5718" s="401" t="s">
        <v>12184</v>
      </c>
      <c r="C5718" s="401" t="s">
        <v>12258</v>
      </c>
      <c r="D5718" s="401" t="s">
        <v>12259</v>
      </c>
      <c r="E5718" s="402"/>
      <c r="F5718" s="401"/>
      <c r="G5718" s="401" t="n">
        <v>89458</v>
      </c>
      <c r="H5718" s="401" t="s">
        <v>12265</v>
      </c>
      <c r="I5718" s="401" t="s">
        <v>99</v>
      </c>
      <c r="J5718" s="401" t="s">
        <v>6476</v>
      </c>
      <c r="K5718" s="402" t="n">
        <v>83.82</v>
      </c>
      <c r="L5718" s="401" t="s">
        <v>6405</v>
      </c>
    </row>
    <row r="5719" customFormat="false" ht="13.5" hidden="false" customHeight="false" outlineLevel="0" collapsed="false">
      <c r="A5719" s="401" t="s">
        <v>12183</v>
      </c>
      <c r="B5719" s="401" t="s">
        <v>12184</v>
      </c>
      <c r="C5719" s="401" t="s">
        <v>12258</v>
      </c>
      <c r="D5719" s="401" t="s">
        <v>12259</v>
      </c>
      <c r="E5719" s="402"/>
      <c r="F5719" s="401"/>
      <c r="G5719" s="401" t="n">
        <v>89459</v>
      </c>
      <c r="H5719" s="401" t="s">
        <v>12266</v>
      </c>
      <c r="I5719" s="401" t="s">
        <v>99</v>
      </c>
      <c r="J5719" s="401" t="s">
        <v>6476</v>
      </c>
      <c r="K5719" s="402" t="n">
        <v>110.25</v>
      </c>
      <c r="L5719" s="401" t="s">
        <v>6405</v>
      </c>
    </row>
    <row r="5720" customFormat="false" ht="13.5" hidden="false" customHeight="false" outlineLevel="0" collapsed="false">
      <c r="A5720" s="401" t="s">
        <v>12183</v>
      </c>
      <c r="B5720" s="401" t="s">
        <v>12184</v>
      </c>
      <c r="C5720" s="401" t="s">
        <v>12258</v>
      </c>
      <c r="D5720" s="401" t="s">
        <v>12259</v>
      </c>
      <c r="E5720" s="402"/>
      <c r="F5720" s="401"/>
      <c r="G5720" s="401" t="n">
        <v>89460</v>
      </c>
      <c r="H5720" s="401" t="s">
        <v>12267</v>
      </c>
      <c r="I5720" s="401" t="s">
        <v>99</v>
      </c>
      <c r="J5720" s="401" t="s">
        <v>6476</v>
      </c>
      <c r="K5720" s="402" t="n">
        <v>103.56</v>
      </c>
      <c r="L5720" s="401" t="s">
        <v>6405</v>
      </c>
    </row>
    <row r="5721" customFormat="false" ht="13.5" hidden="false" customHeight="false" outlineLevel="0" collapsed="false">
      <c r="A5721" s="401" t="s">
        <v>12183</v>
      </c>
      <c r="B5721" s="401" t="s">
        <v>12184</v>
      </c>
      <c r="C5721" s="401" t="s">
        <v>12258</v>
      </c>
      <c r="D5721" s="401" t="s">
        <v>12259</v>
      </c>
      <c r="E5721" s="402"/>
      <c r="F5721" s="401"/>
      <c r="G5721" s="401" t="n">
        <v>89462</v>
      </c>
      <c r="H5721" s="401" t="s">
        <v>12268</v>
      </c>
      <c r="I5721" s="401" t="s">
        <v>99</v>
      </c>
      <c r="J5721" s="401" t="s">
        <v>6476</v>
      </c>
      <c r="K5721" s="402" t="n">
        <v>101.83</v>
      </c>
      <c r="L5721" s="401" t="s">
        <v>6405</v>
      </c>
    </row>
    <row r="5722" customFormat="false" ht="13.5" hidden="false" customHeight="false" outlineLevel="0" collapsed="false">
      <c r="A5722" s="401" t="s">
        <v>12183</v>
      </c>
      <c r="B5722" s="401" t="s">
        <v>12184</v>
      </c>
      <c r="C5722" s="401" t="s">
        <v>12258</v>
      </c>
      <c r="D5722" s="401" t="s">
        <v>12259</v>
      </c>
      <c r="E5722" s="402"/>
      <c r="F5722" s="401"/>
      <c r="G5722" s="401" t="n">
        <v>89463</v>
      </c>
      <c r="H5722" s="401" t="s">
        <v>12269</v>
      </c>
      <c r="I5722" s="401" t="s">
        <v>99</v>
      </c>
      <c r="J5722" s="401" t="s">
        <v>6476</v>
      </c>
      <c r="K5722" s="402" t="n">
        <v>97.71</v>
      </c>
      <c r="L5722" s="401" t="s">
        <v>6405</v>
      </c>
    </row>
    <row r="5723" customFormat="false" ht="13.5" hidden="false" customHeight="false" outlineLevel="0" collapsed="false">
      <c r="A5723" s="401" t="s">
        <v>12183</v>
      </c>
      <c r="B5723" s="401" t="s">
        <v>12184</v>
      </c>
      <c r="C5723" s="401" t="s">
        <v>12258</v>
      </c>
      <c r="D5723" s="401" t="s">
        <v>12259</v>
      </c>
      <c r="E5723" s="402"/>
      <c r="F5723" s="401"/>
      <c r="G5723" s="401" t="n">
        <v>89464</v>
      </c>
      <c r="H5723" s="401" t="s">
        <v>12270</v>
      </c>
      <c r="I5723" s="401" t="s">
        <v>99</v>
      </c>
      <c r="J5723" s="401" t="s">
        <v>6476</v>
      </c>
      <c r="K5723" s="402" t="n">
        <v>121.89</v>
      </c>
      <c r="L5723" s="401" t="s">
        <v>6405</v>
      </c>
    </row>
    <row r="5724" customFormat="false" ht="13.5" hidden="false" customHeight="false" outlineLevel="0" collapsed="false">
      <c r="A5724" s="401" t="s">
        <v>12183</v>
      </c>
      <c r="B5724" s="401" t="s">
        <v>12184</v>
      </c>
      <c r="C5724" s="401" t="s">
        <v>12258</v>
      </c>
      <c r="D5724" s="401" t="s">
        <v>12259</v>
      </c>
      <c r="E5724" s="402"/>
      <c r="F5724" s="401"/>
      <c r="G5724" s="401" t="n">
        <v>89465</v>
      </c>
      <c r="H5724" s="401" t="s">
        <v>12271</v>
      </c>
      <c r="I5724" s="401" t="s">
        <v>99</v>
      </c>
      <c r="J5724" s="401" t="s">
        <v>6476</v>
      </c>
      <c r="K5724" s="402" t="n">
        <v>117.39</v>
      </c>
      <c r="L5724" s="401" t="s">
        <v>6405</v>
      </c>
    </row>
    <row r="5725" customFormat="false" ht="13.5" hidden="false" customHeight="false" outlineLevel="0" collapsed="false">
      <c r="A5725" s="401" t="s">
        <v>12183</v>
      </c>
      <c r="B5725" s="401" t="s">
        <v>12184</v>
      </c>
      <c r="C5725" s="401" t="s">
        <v>12258</v>
      </c>
      <c r="D5725" s="401" t="s">
        <v>12259</v>
      </c>
      <c r="E5725" s="402"/>
      <c r="F5725" s="401"/>
      <c r="G5725" s="401" t="n">
        <v>89466</v>
      </c>
      <c r="H5725" s="401" t="s">
        <v>12272</v>
      </c>
      <c r="I5725" s="401" t="s">
        <v>99</v>
      </c>
      <c r="J5725" s="401" t="s">
        <v>6476</v>
      </c>
      <c r="K5725" s="402" t="n">
        <v>108.5</v>
      </c>
      <c r="L5725" s="401" t="s">
        <v>6405</v>
      </c>
    </row>
    <row r="5726" customFormat="false" ht="13.5" hidden="false" customHeight="false" outlineLevel="0" collapsed="false">
      <c r="A5726" s="401" t="s">
        <v>12183</v>
      </c>
      <c r="B5726" s="401" t="s">
        <v>12184</v>
      </c>
      <c r="C5726" s="401" t="s">
        <v>12258</v>
      </c>
      <c r="D5726" s="401" t="s">
        <v>12259</v>
      </c>
      <c r="E5726" s="402"/>
      <c r="F5726" s="401"/>
      <c r="G5726" s="401" t="n">
        <v>89467</v>
      </c>
      <c r="H5726" s="401" t="s">
        <v>12273</v>
      </c>
      <c r="I5726" s="401" t="s">
        <v>99</v>
      </c>
      <c r="J5726" s="401" t="s">
        <v>6476</v>
      </c>
      <c r="K5726" s="402" t="n">
        <v>101.63</v>
      </c>
      <c r="L5726" s="401" t="s">
        <v>6405</v>
      </c>
    </row>
    <row r="5727" customFormat="false" ht="13.5" hidden="false" customHeight="false" outlineLevel="0" collapsed="false">
      <c r="A5727" s="401" t="s">
        <v>12183</v>
      </c>
      <c r="B5727" s="401" t="s">
        <v>12184</v>
      </c>
      <c r="C5727" s="401" t="s">
        <v>12258</v>
      </c>
      <c r="D5727" s="401" t="s">
        <v>12259</v>
      </c>
      <c r="E5727" s="402"/>
      <c r="F5727" s="401"/>
      <c r="G5727" s="401" t="n">
        <v>89468</v>
      </c>
      <c r="H5727" s="401" t="s">
        <v>12274</v>
      </c>
      <c r="I5727" s="401" t="s">
        <v>99</v>
      </c>
      <c r="J5727" s="401" t="s">
        <v>6476</v>
      </c>
      <c r="K5727" s="402" t="n">
        <v>128.88</v>
      </c>
      <c r="L5727" s="401" t="s">
        <v>6405</v>
      </c>
    </row>
    <row r="5728" customFormat="false" ht="13.5" hidden="false" customHeight="false" outlineLevel="0" collapsed="false">
      <c r="A5728" s="401" t="s">
        <v>12183</v>
      </c>
      <c r="B5728" s="401" t="s">
        <v>12184</v>
      </c>
      <c r="C5728" s="401" t="s">
        <v>12258</v>
      </c>
      <c r="D5728" s="401" t="s">
        <v>12259</v>
      </c>
      <c r="E5728" s="402"/>
      <c r="F5728" s="401"/>
      <c r="G5728" s="401" t="n">
        <v>89469</v>
      </c>
      <c r="H5728" s="401" t="s">
        <v>12275</v>
      </c>
      <c r="I5728" s="401" t="s">
        <v>99</v>
      </c>
      <c r="J5728" s="401" t="s">
        <v>6476</v>
      </c>
      <c r="K5728" s="402" t="n">
        <v>121.6</v>
      </c>
      <c r="L5728" s="401" t="s">
        <v>6405</v>
      </c>
    </row>
    <row r="5729" customFormat="false" ht="13.5" hidden="false" customHeight="false" outlineLevel="0" collapsed="false">
      <c r="A5729" s="401" t="s">
        <v>12183</v>
      </c>
      <c r="B5729" s="401" t="s">
        <v>12184</v>
      </c>
      <c r="C5729" s="401" t="s">
        <v>12258</v>
      </c>
      <c r="D5729" s="401" t="s">
        <v>12259</v>
      </c>
      <c r="E5729" s="402"/>
      <c r="F5729" s="401"/>
      <c r="G5729" s="401" t="n">
        <v>89470</v>
      </c>
      <c r="H5729" s="401" t="s">
        <v>12276</v>
      </c>
      <c r="I5729" s="401" t="s">
        <v>99</v>
      </c>
      <c r="J5729" s="401" t="s">
        <v>6476</v>
      </c>
      <c r="K5729" s="402" t="n">
        <v>100.92</v>
      </c>
      <c r="L5729" s="401" t="s">
        <v>6405</v>
      </c>
    </row>
    <row r="5730" customFormat="false" ht="13.5" hidden="false" customHeight="false" outlineLevel="0" collapsed="false">
      <c r="A5730" s="401" t="s">
        <v>12183</v>
      </c>
      <c r="B5730" s="401" t="s">
        <v>12184</v>
      </c>
      <c r="C5730" s="401" t="s">
        <v>12258</v>
      </c>
      <c r="D5730" s="401" t="s">
        <v>12259</v>
      </c>
      <c r="E5730" s="402"/>
      <c r="F5730" s="401"/>
      <c r="G5730" s="401" t="n">
        <v>89471</v>
      </c>
      <c r="H5730" s="401" t="s">
        <v>12277</v>
      </c>
      <c r="I5730" s="401" t="s">
        <v>99</v>
      </c>
      <c r="J5730" s="401" t="s">
        <v>6476</v>
      </c>
      <c r="K5730" s="402" t="n">
        <v>96.87</v>
      </c>
      <c r="L5730" s="401" t="s">
        <v>6405</v>
      </c>
    </row>
    <row r="5731" customFormat="false" ht="13.5" hidden="false" customHeight="false" outlineLevel="0" collapsed="false">
      <c r="A5731" s="401" t="s">
        <v>12183</v>
      </c>
      <c r="B5731" s="401" t="s">
        <v>12184</v>
      </c>
      <c r="C5731" s="401" t="s">
        <v>12258</v>
      </c>
      <c r="D5731" s="401" t="s">
        <v>12259</v>
      </c>
      <c r="E5731" s="402"/>
      <c r="F5731" s="401"/>
      <c r="G5731" s="401" t="n">
        <v>89472</v>
      </c>
      <c r="H5731" s="401" t="s">
        <v>12278</v>
      </c>
      <c r="I5731" s="401" t="s">
        <v>99</v>
      </c>
      <c r="J5731" s="401" t="s">
        <v>6476</v>
      </c>
      <c r="K5731" s="402" t="n">
        <v>120.57</v>
      </c>
      <c r="L5731" s="401" t="s">
        <v>6405</v>
      </c>
    </row>
    <row r="5732" customFormat="false" ht="13.5" hidden="false" customHeight="false" outlineLevel="0" collapsed="false">
      <c r="A5732" s="401" t="s">
        <v>12183</v>
      </c>
      <c r="B5732" s="401" t="s">
        <v>12184</v>
      </c>
      <c r="C5732" s="401" t="s">
        <v>12258</v>
      </c>
      <c r="D5732" s="401" t="s">
        <v>12259</v>
      </c>
      <c r="E5732" s="402"/>
      <c r="F5732" s="401"/>
      <c r="G5732" s="401" t="n">
        <v>89473</v>
      </c>
      <c r="H5732" s="401" t="s">
        <v>12279</v>
      </c>
      <c r="I5732" s="401" t="s">
        <v>99</v>
      </c>
      <c r="J5732" s="401" t="s">
        <v>6476</v>
      </c>
      <c r="K5732" s="402" t="n">
        <v>116.23</v>
      </c>
      <c r="L5732" s="401" t="s">
        <v>6405</v>
      </c>
    </row>
    <row r="5733" customFormat="false" ht="13.5" hidden="false" customHeight="false" outlineLevel="0" collapsed="false">
      <c r="A5733" s="401" t="s">
        <v>12183</v>
      </c>
      <c r="B5733" s="401" t="s">
        <v>12184</v>
      </c>
      <c r="C5733" s="401" t="s">
        <v>12258</v>
      </c>
      <c r="D5733" s="401" t="s">
        <v>12259</v>
      </c>
      <c r="E5733" s="402"/>
      <c r="F5733" s="401"/>
      <c r="G5733" s="401" t="n">
        <v>89474</v>
      </c>
      <c r="H5733" s="401" t="s">
        <v>12280</v>
      </c>
      <c r="I5733" s="401" t="s">
        <v>99</v>
      </c>
      <c r="J5733" s="401" t="s">
        <v>6476</v>
      </c>
      <c r="K5733" s="402" t="n">
        <v>109.9</v>
      </c>
      <c r="L5733" s="401" t="s">
        <v>6405</v>
      </c>
    </row>
    <row r="5734" customFormat="false" ht="13.5" hidden="false" customHeight="false" outlineLevel="0" collapsed="false">
      <c r="A5734" s="401" t="s">
        <v>12183</v>
      </c>
      <c r="B5734" s="401" t="s">
        <v>12184</v>
      </c>
      <c r="C5734" s="401" t="s">
        <v>12258</v>
      </c>
      <c r="D5734" s="401" t="s">
        <v>12259</v>
      </c>
      <c r="E5734" s="402"/>
      <c r="F5734" s="401"/>
      <c r="G5734" s="401" t="n">
        <v>89475</v>
      </c>
      <c r="H5734" s="401" t="s">
        <v>12281</v>
      </c>
      <c r="I5734" s="401" t="s">
        <v>99</v>
      </c>
      <c r="J5734" s="401" t="s">
        <v>6476</v>
      </c>
      <c r="K5734" s="402" t="n">
        <v>101.92</v>
      </c>
      <c r="L5734" s="401" t="s">
        <v>6405</v>
      </c>
    </row>
    <row r="5735" customFormat="false" ht="13.5" hidden="false" customHeight="false" outlineLevel="0" collapsed="false">
      <c r="A5735" s="401" t="s">
        <v>12183</v>
      </c>
      <c r="B5735" s="401" t="s">
        <v>12184</v>
      </c>
      <c r="C5735" s="401" t="s">
        <v>12258</v>
      </c>
      <c r="D5735" s="401" t="s">
        <v>12259</v>
      </c>
      <c r="E5735" s="402"/>
      <c r="F5735" s="401"/>
      <c r="G5735" s="401" t="n">
        <v>89476</v>
      </c>
      <c r="H5735" s="401" t="s">
        <v>12282</v>
      </c>
      <c r="I5735" s="401" t="s">
        <v>99</v>
      </c>
      <c r="J5735" s="401" t="s">
        <v>6476</v>
      </c>
      <c r="K5735" s="402" t="n">
        <v>130.22</v>
      </c>
      <c r="L5735" s="401" t="s">
        <v>6405</v>
      </c>
    </row>
    <row r="5736" customFormat="false" ht="13.5" hidden="false" customHeight="false" outlineLevel="0" collapsed="false">
      <c r="A5736" s="401" t="s">
        <v>12183</v>
      </c>
      <c r="B5736" s="401" t="s">
        <v>12184</v>
      </c>
      <c r="C5736" s="401" t="s">
        <v>12258</v>
      </c>
      <c r="D5736" s="401" t="s">
        <v>12259</v>
      </c>
      <c r="E5736" s="402"/>
      <c r="F5736" s="401"/>
      <c r="G5736" s="401" t="n">
        <v>89477</v>
      </c>
      <c r="H5736" s="401" t="s">
        <v>12283</v>
      </c>
      <c r="I5736" s="401" t="s">
        <v>99</v>
      </c>
      <c r="J5736" s="401" t="s">
        <v>6476</v>
      </c>
      <c r="K5736" s="402" t="n">
        <v>121.91</v>
      </c>
      <c r="L5736" s="401" t="s">
        <v>6405</v>
      </c>
    </row>
    <row r="5737" customFormat="false" ht="13.5" hidden="false" customHeight="false" outlineLevel="0" collapsed="false">
      <c r="A5737" s="401" t="s">
        <v>12183</v>
      </c>
      <c r="B5737" s="401" t="s">
        <v>12184</v>
      </c>
      <c r="C5737" s="401" t="s">
        <v>12258</v>
      </c>
      <c r="D5737" s="401" t="s">
        <v>12259</v>
      </c>
      <c r="E5737" s="402"/>
      <c r="F5737" s="401"/>
      <c r="G5737" s="401" t="n">
        <v>89478</v>
      </c>
      <c r="H5737" s="401" t="s">
        <v>12284</v>
      </c>
      <c r="I5737" s="401" t="s">
        <v>99</v>
      </c>
      <c r="J5737" s="401" t="s">
        <v>6476</v>
      </c>
      <c r="K5737" s="402" t="n">
        <v>118.03</v>
      </c>
      <c r="L5737" s="401" t="s">
        <v>6405</v>
      </c>
    </row>
    <row r="5738" customFormat="false" ht="13.5" hidden="false" customHeight="false" outlineLevel="0" collapsed="false">
      <c r="A5738" s="401" t="s">
        <v>12183</v>
      </c>
      <c r="B5738" s="401" t="s">
        <v>12184</v>
      </c>
      <c r="C5738" s="401" t="s">
        <v>12258</v>
      </c>
      <c r="D5738" s="401" t="s">
        <v>12259</v>
      </c>
      <c r="E5738" s="402"/>
      <c r="F5738" s="401"/>
      <c r="G5738" s="401" t="n">
        <v>89479</v>
      </c>
      <c r="H5738" s="401" t="s">
        <v>12285</v>
      </c>
      <c r="I5738" s="401" t="s">
        <v>99</v>
      </c>
      <c r="J5738" s="401" t="s">
        <v>6476</v>
      </c>
      <c r="K5738" s="402" t="n">
        <v>113.91</v>
      </c>
      <c r="L5738" s="401" t="s">
        <v>6405</v>
      </c>
    </row>
    <row r="5739" customFormat="false" ht="13.5" hidden="false" customHeight="false" outlineLevel="0" collapsed="false">
      <c r="A5739" s="401" t="s">
        <v>12183</v>
      </c>
      <c r="B5739" s="401" t="s">
        <v>12184</v>
      </c>
      <c r="C5739" s="401" t="s">
        <v>12258</v>
      </c>
      <c r="D5739" s="401" t="s">
        <v>12259</v>
      </c>
      <c r="E5739" s="402"/>
      <c r="F5739" s="401"/>
      <c r="G5739" s="401" t="n">
        <v>89480</v>
      </c>
      <c r="H5739" s="401" t="s">
        <v>12286</v>
      </c>
      <c r="I5739" s="401" t="s">
        <v>99</v>
      </c>
      <c r="J5739" s="401" t="s">
        <v>6476</v>
      </c>
      <c r="K5739" s="402" t="n">
        <v>137.81</v>
      </c>
      <c r="L5739" s="401" t="s">
        <v>6405</v>
      </c>
    </row>
    <row r="5740" customFormat="false" ht="13.5" hidden="false" customHeight="false" outlineLevel="0" collapsed="false">
      <c r="A5740" s="401" t="s">
        <v>12183</v>
      </c>
      <c r="B5740" s="401" t="s">
        <v>12184</v>
      </c>
      <c r="C5740" s="401" t="s">
        <v>12258</v>
      </c>
      <c r="D5740" s="401" t="s">
        <v>12259</v>
      </c>
      <c r="E5740" s="402"/>
      <c r="F5740" s="401"/>
      <c r="G5740" s="401" t="n">
        <v>89483</v>
      </c>
      <c r="H5740" s="401" t="s">
        <v>12287</v>
      </c>
      <c r="I5740" s="401" t="s">
        <v>99</v>
      </c>
      <c r="J5740" s="401" t="s">
        <v>6476</v>
      </c>
      <c r="K5740" s="402" t="n">
        <v>133.57</v>
      </c>
      <c r="L5740" s="401" t="s">
        <v>6405</v>
      </c>
    </row>
    <row r="5741" customFormat="false" ht="13.5" hidden="false" customHeight="false" outlineLevel="0" collapsed="false">
      <c r="A5741" s="401" t="s">
        <v>12183</v>
      </c>
      <c r="B5741" s="401" t="s">
        <v>12184</v>
      </c>
      <c r="C5741" s="401" t="s">
        <v>12258</v>
      </c>
      <c r="D5741" s="401" t="s">
        <v>12259</v>
      </c>
      <c r="E5741" s="402"/>
      <c r="F5741" s="401"/>
      <c r="G5741" s="401" t="n">
        <v>89484</v>
      </c>
      <c r="H5741" s="401" t="s">
        <v>12288</v>
      </c>
      <c r="I5741" s="401" t="s">
        <v>99</v>
      </c>
      <c r="J5741" s="401" t="s">
        <v>6476</v>
      </c>
      <c r="K5741" s="402" t="n">
        <v>128.87</v>
      </c>
      <c r="L5741" s="401" t="s">
        <v>6405</v>
      </c>
    </row>
    <row r="5742" customFormat="false" ht="13.5" hidden="false" customHeight="false" outlineLevel="0" collapsed="false">
      <c r="A5742" s="401" t="s">
        <v>12183</v>
      </c>
      <c r="B5742" s="401" t="s">
        <v>12184</v>
      </c>
      <c r="C5742" s="401" t="s">
        <v>12258</v>
      </c>
      <c r="D5742" s="401" t="s">
        <v>12259</v>
      </c>
      <c r="E5742" s="402"/>
      <c r="F5742" s="401"/>
      <c r="G5742" s="401" t="n">
        <v>89486</v>
      </c>
      <c r="H5742" s="401" t="s">
        <v>12289</v>
      </c>
      <c r="I5742" s="401" t="s">
        <v>99</v>
      </c>
      <c r="J5742" s="401" t="s">
        <v>6476</v>
      </c>
      <c r="K5742" s="402" t="n">
        <v>120.36</v>
      </c>
      <c r="L5742" s="401" t="s">
        <v>6405</v>
      </c>
    </row>
    <row r="5743" customFormat="false" ht="13.5" hidden="false" customHeight="false" outlineLevel="0" collapsed="false">
      <c r="A5743" s="401" t="s">
        <v>12183</v>
      </c>
      <c r="B5743" s="401" t="s">
        <v>12184</v>
      </c>
      <c r="C5743" s="401" t="s">
        <v>12258</v>
      </c>
      <c r="D5743" s="401" t="s">
        <v>12259</v>
      </c>
      <c r="E5743" s="402"/>
      <c r="F5743" s="401"/>
      <c r="G5743" s="401" t="n">
        <v>89487</v>
      </c>
      <c r="H5743" s="401" t="s">
        <v>12290</v>
      </c>
      <c r="I5743" s="401" t="s">
        <v>99</v>
      </c>
      <c r="J5743" s="401" t="s">
        <v>6476</v>
      </c>
      <c r="K5743" s="402" t="n">
        <v>149.22</v>
      </c>
      <c r="L5743" s="401" t="s">
        <v>6405</v>
      </c>
    </row>
    <row r="5744" customFormat="false" ht="13.5" hidden="false" customHeight="false" outlineLevel="0" collapsed="false">
      <c r="A5744" s="401" t="s">
        <v>12183</v>
      </c>
      <c r="B5744" s="401" t="s">
        <v>12184</v>
      </c>
      <c r="C5744" s="401" t="s">
        <v>12258</v>
      </c>
      <c r="D5744" s="401" t="s">
        <v>12259</v>
      </c>
      <c r="E5744" s="402"/>
      <c r="F5744" s="401"/>
      <c r="G5744" s="401" t="n">
        <v>89488</v>
      </c>
      <c r="H5744" s="401" t="s">
        <v>12291</v>
      </c>
      <c r="I5744" s="401" t="s">
        <v>99</v>
      </c>
      <c r="J5744" s="401" t="s">
        <v>6476</v>
      </c>
      <c r="K5744" s="402" t="n">
        <v>140.33</v>
      </c>
      <c r="L5744" s="401" t="s">
        <v>6405</v>
      </c>
    </row>
    <row r="5745" customFormat="false" ht="13.5" hidden="false" customHeight="false" outlineLevel="0" collapsed="false">
      <c r="A5745" s="401" t="s">
        <v>12183</v>
      </c>
      <c r="B5745" s="401" t="s">
        <v>12184</v>
      </c>
      <c r="C5745" s="401" t="s">
        <v>12258</v>
      </c>
      <c r="D5745" s="401" t="s">
        <v>12259</v>
      </c>
      <c r="E5745" s="402"/>
      <c r="F5745" s="401"/>
      <c r="G5745" s="401" t="n">
        <v>91815</v>
      </c>
      <c r="H5745" s="401" t="s">
        <v>12292</v>
      </c>
      <c r="I5745" s="401" t="s">
        <v>99</v>
      </c>
      <c r="J5745" s="401" t="s">
        <v>6476</v>
      </c>
      <c r="K5745" s="402" t="n">
        <v>84.84</v>
      </c>
      <c r="L5745" s="401" t="s">
        <v>6405</v>
      </c>
    </row>
    <row r="5746" customFormat="false" ht="13.5" hidden="false" customHeight="false" outlineLevel="0" collapsed="false">
      <c r="A5746" s="401" t="s">
        <v>12183</v>
      </c>
      <c r="B5746" s="401" t="s">
        <v>12184</v>
      </c>
      <c r="C5746" s="401" t="s">
        <v>12258</v>
      </c>
      <c r="D5746" s="401" t="s">
        <v>12259</v>
      </c>
      <c r="E5746" s="402"/>
      <c r="F5746" s="401"/>
      <c r="G5746" s="401" t="n">
        <v>91816</v>
      </c>
      <c r="H5746" s="401" t="s">
        <v>12293</v>
      </c>
      <c r="I5746" s="401" t="s">
        <v>99</v>
      </c>
      <c r="J5746" s="401" t="s">
        <v>6476</v>
      </c>
      <c r="K5746" s="402" t="n">
        <v>102.18</v>
      </c>
      <c r="L5746" s="401" t="s">
        <v>6405</v>
      </c>
    </row>
    <row r="5747" customFormat="false" ht="13.5" hidden="false" customHeight="false" outlineLevel="0" collapsed="false">
      <c r="A5747" s="401" t="s">
        <v>12183</v>
      </c>
      <c r="B5747" s="401" t="s">
        <v>12184</v>
      </c>
      <c r="C5747" s="401" t="s">
        <v>12258</v>
      </c>
      <c r="D5747" s="401" t="s">
        <v>12259</v>
      </c>
      <c r="E5747" s="402"/>
      <c r="F5747" s="401"/>
      <c r="G5747" s="401" t="n">
        <v>101161</v>
      </c>
      <c r="H5747" s="401" t="s">
        <v>12294</v>
      </c>
      <c r="I5747" s="401" t="s">
        <v>99</v>
      </c>
      <c r="J5747" s="401" t="s">
        <v>6476</v>
      </c>
      <c r="K5747" s="402" t="n">
        <v>210.53</v>
      </c>
      <c r="L5747" s="401" t="s">
        <v>6405</v>
      </c>
    </row>
    <row r="5748" customFormat="false" ht="13.5" hidden="false" customHeight="false" outlineLevel="0" collapsed="false">
      <c r="A5748" s="401" t="s">
        <v>12183</v>
      </c>
      <c r="B5748" s="401" t="s">
        <v>12184</v>
      </c>
      <c r="C5748" s="401" t="s">
        <v>12295</v>
      </c>
      <c r="D5748" s="401" t="s">
        <v>12296</v>
      </c>
      <c r="E5748" s="402"/>
      <c r="F5748" s="401"/>
      <c r="G5748" s="401" t="n">
        <v>101163</v>
      </c>
      <c r="H5748" s="401" t="s">
        <v>12297</v>
      </c>
      <c r="I5748" s="401" t="s">
        <v>99</v>
      </c>
      <c r="J5748" s="401" t="s">
        <v>6476</v>
      </c>
      <c r="K5748" s="402" t="n">
        <v>821.02</v>
      </c>
      <c r="L5748" s="401" t="s">
        <v>6405</v>
      </c>
    </row>
    <row r="5749" customFormat="false" ht="13.5" hidden="false" customHeight="false" outlineLevel="0" collapsed="false">
      <c r="A5749" s="401" t="s">
        <v>12183</v>
      </c>
      <c r="B5749" s="401" t="s">
        <v>12184</v>
      </c>
      <c r="C5749" s="401" t="s">
        <v>12295</v>
      </c>
      <c r="D5749" s="401" t="s">
        <v>12296</v>
      </c>
      <c r="E5749" s="402"/>
      <c r="F5749" s="401"/>
      <c r="G5749" s="401" t="n">
        <v>101164</v>
      </c>
      <c r="H5749" s="401" t="s">
        <v>12298</v>
      </c>
      <c r="I5749" s="401" t="s">
        <v>99</v>
      </c>
      <c r="J5749" s="401" t="s">
        <v>6476</v>
      </c>
      <c r="K5749" s="402" t="n">
        <v>833.48</v>
      </c>
      <c r="L5749" s="401" t="s">
        <v>6405</v>
      </c>
    </row>
    <row r="5750" customFormat="false" ht="13.5" hidden="false" customHeight="false" outlineLevel="0" collapsed="false">
      <c r="A5750" s="401" t="s">
        <v>12183</v>
      </c>
      <c r="B5750" s="401" t="s">
        <v>12184</v>
      </c>
      <c r="C5750" s="401" t="s">
        <v>12299</v>
      </c>
      <c r="D5750" s="401" t="s">
        <v>12300</v>
      </c>
      <c r="E5750" s="402"/>
      <c r="F5750" s="401"/>
      <c r="G5750" s="401" t="n">
        <v>96358</v>
      </c>
      <c r="H5750" s="401" t="s">
        <v>12301</v>
      </c>
      <c r="I5750" s="401" t="s">
        <v>99</v>
      </c>
      <c r="J5750" s="401" t="s">
        <v>6404</v>
      </c>
      <c r="K5750" s="402" t="n">
        <v>85.68</v>
      </c>
      <c r="L5750" s="401" t="s">
        <v>6405</v>
      </c>
    </row>
    <row r="5751" customFormat="false" ht="13.5" hidden="false" customHeight="false" outlineLevel="0" collapsed="false">
      <c r="A5751" s="401" t="s">
        <v>12183</v>
      </c>
      <c r="B5751" s="401" t="s">
        <v>12184</v>
      </c>
      <c r="C5751" s="401" t="s">
        <v>12299</v>
      </c>
      <c r="D5751" s="401" t="s">
        <v>12300</v>
      </c>
      <c r="E5751" s="402"/>
      <c r="F5751" s="401"/>
      <c r="G5751" s="401" t="n">
        <v>96359</v>
      </c>
      <c r="H5751" s="401" t="s">
        <v>12302</v>
      </c>
      <c r="I5751" s="401" t="s">
        <v>99</v>
      </c>
      <c r="J5751" s="401" t="s">
        <v>6404</v>
      </c>
      <c r="K5751" s="402" t="n">
        <v>97.82</v>
      </c>
      <c r="L5751" s="401" t="s">
        <v>6405</v>
      </c>
    </row>
    <row r="5752" customFormat="false" ht="13.5" hidden="false" customHeight="false" outlineLevel="0" collapsed="false">
      <c r="A5752" s="401" t="s">
        <v>12183</v>
      </c>
      <c r="B5752" s="401" t="s">
        <v>12184</v>
      </c>
      <c r="C5752" s="401" t="s">
        <v>12299</v>
      </c>
      <c r="D5752" s="401" t="s">
        <v>12300</v>
      </c>
      <c r="E5752" s="402"/>
      <c r="F5752" s="401"/>
      <c r="G5752" s="401" t="n">
        <v>96360</v>
      </c>
      <c r="H5752" s="401" t="s">
        <v>12303</v>
      </c>
      <c r="I5752" s="401" t="s">
        <v>99</v>
      </c>
      <c r="J5752" s="401" t="s">
        <v>6404</v>
      </c>
      <c r="K5752" s="402" t="n">
        <v>117.09</v>
      </c>
      <c r="L5752" s="401" t="s">
        <v>6405</v>
      </c>
    </row>
    <row r="5753" customFormat="false" ht="13.5" hidden="false" customHeight="false" outlineLevel="0" collapsed="false">
      <c r="A5753" s="401" t="s">
        <v>12183</v>
      </c>
      <c r="B5753" s="401" t="s">
        <v>12184</v>
      </c>
      <c r="C5753" s="401" t="s">
        <v>12299</v>
      </c>
      <c r="D5753" s="401" t="s">
        <v>12300</v>
      </c>
      <c r="E5753" s="402"/>
      <c r="F5753" s="401"/>
      <c r="G5753" s="401" t="n">
        <v>96361</v>
      </c>
      <c r="H5753" s="401" t="s">
        <v>12304</v>
      </c>
      <c r="I5753" s="401" t="s">
        <v>99</v>
      </c>
      <c r="J5753" s="401" t="s">
        <v>6404</v>
      </c>
      <c r="K5753" s="402" t="n">
        <v>140.84</v>
      </c>
      <c r="L5753" s="401" t="s">
        <v>6405</v>
      </c>
    </row>
    <row r="5754" customFormat="false" ht="13.5" hidden="false" customHeight="false" outlineLevel="0" collapsed="false">
      <c r="A5754" s="401" t="s">
        <v>12183</v>
      </c>
      <c r="B5754" s="401" t="s">
        <v>12184</v>
      </c>
      <c r="C5754" s="401" t="s">
        <v>12299</v>
      </c>
      <c r="D5754" s="401" t="s">
        <v>12300</v>
      </c>
      <c r="E5754" s="402"/>
      <c r="F5754" s="401"/>
      <c r="G5754" s="401" t="n">
        <v>96362</v>
      </c>
      <c r="H5754" s="401" t="s">
        <v>12305</v>
      </c>
      <c r="I5754" s="401" t="s">
        <v>99</v>
      </c>
      <c r="J5754" s="401" t="s">
        <v>6404</v>
      </c>
      <c r="K5754" s="402" t="n">
        <v>109.4</v>
      </c>
      <c r="L5754" s="401" t="s">
        <v>6405</v>
      </c>
    </row>
    <row r="5755" customFormat="false" ht="13.5" hidden="false" customHeight="false" outlineLevel="0" collapsed="false">
      <c r="A5755" s="401" t="s">
        <v>12183</v>
      </c>
      <c r="B5755" s="401" t="s">
        <v>12184</v>
      </c>
      <c r="C5755" s="401" t="s">
        <v>12299</v>
      </c>
      <c r="D5755" s="401" t="s">
        <v>12300</v>
      </c>
      <c r="E5755" s="402"/>
      <c r="F5755" s="401"/>
      <c r="G5755" s="401" t="n">
        <v>96363</v>
      </c>
      <c r="H5755" s="401" t="s">
        <v>12306</v>
      </c>
      <c r="I5755" s="401" t="s">
        <v>99</v>
      </c>
      <c r="J5755" s="401" t="s">
        <v>6404</v>
      </c>
      <c r="K5755" s="402" t="n">
        <v>121.9</v>
      </c>
      <c r="L5755" s="401" t="s">
        <v>6405</v>
      </c>
    </row>
    <row r="5756" customFormat="false" ht="13.5" hidden="false" customHeight="false" outlineLevel="0" collapsed="false">
      <c r="A5756" s="401" t="s">
        <v>12183</v>
      </c>
      <c r="B5756" s="401" t="s">
        <v>12184</v>
      </c>
      <c r="C5756" s="401" t="s">
        <v>12299</v>
      </c>
      <c r="D5756" s="401" t="s">
        <v>12300</v>
      </c>
      <c r="E5756" s="402"/>
      <c r="F5756" s="401"/>
      <c r="G5756" s="401" t="n">
        <v>96364</v>
      </c>
      <c r="H5756" s="401" t="s">
        <v>12307</v>
      </c>
      <c r="I5756" s="401" t="s">
        <v>99</v>
      </c>
      <c r="J5756" s="401" t="s">
        <v>6404</v>
      </c>
      <c r="K5756" s="402" t="n">
        <v>140.81</v>
      </c>
      <c r="L5756" s="401" t="s">
        <v>6405</v>
      </c>
    </row>
    <row r="5757" customFormat="false" ht="13.5" hidden="false" customHeight="false" outlineLevel="0" collapsed="false">
      <c r="A5757" s="401" t="s">
        <v>12183</v>
      </c>
      <c r="B5757" s="401" t="s">
        <v>12184</v>
      </c>
      <c r="C5757" s="401" t="s">
        <v>12299</v>
      </c>
      <c r="D5757" s="401" t="s">
        <v>12300</v>
      </c>
      <c r="E5757" s="402"/>
      <c r="F5757" s="401"/>
      <c r="G5757" s="401" t="n">
        <v>96365</v>
      </c>
      <c r="H5757" s="401" t="s">
        <v>12308</v>
      </c>
      <c r="I5757" s="401" t="s">
        <v>99</v>
      </c>
      <c r="J5757" s="401" t="s">
        <v>6404</v>
      </c>
      <c r="K5757" s="402" t="n">
        <v>164.89</v>
      </c>
      <c r="L5757" s="401" t="s">
        <v>6405</v>
      </c>
    </row>
    <row r="5758" customFormat="false" ht="13.5" hidden="false" customHeight="false" outlineLevel="0" collapsed="false">
      <c r="A5758" s="401" t="s">
        <v>12183</v>
      </c>
      <c r="B5758" s="401" t="s">
        <v>12184</v>
      </c>
      <c r="C5758" s="401" t="s">
        <v>12299</v>
      </c>
      <c r="D5758" s="401" t="s">
        <v>12300</v>
      </c>
      <c r="E5758" s="402"/>
      <c r="F5758" s="401"/>
      <c r="G5758" s="401" t="n">
        <v>96366</v>
      </c>
      <c r="H5758" s="401" t="s">
        <v>12309</v>
      </c>
      <c r="I5758" s="401" t="s">
        <v>99</v>
      </c>
      <c r="J5758" s="401" t="s">
        <v>6404</v>
      </c>
      <c r="K5758" s="402" t="n">
        <v>133.12</v>
      </c>
      <c r="L5758" s="401" t="s">
        <v>6405</v>
      </c>
    </row>
    <row r="5759" customFormat="false" ht="13.5" hidden="false" customHeight="false" outlineLevel="0" collapsed="false">
      <c r="A5759" s="401" t="s">
        <v>12183</v>
      </c>
      <c r="B5759" s="401" t="s">
        <v>12184</v>
      </c>
      <c r="C5759" s="401" t="s">
        <v>12299</v>
      </c>
      <c r="D5759" s="401" t="s">
        <v>12300</v>
      </c>
      <c r="E5759" s="402"/>
      <c r="F5759" s="401"/>
      <c r="G5759" s="401" t="n">
        <v>96367</v>
      </c>
      <c r="H5759" s="401" t="s">
        <v>12310</v>
      </c>
      <c r="I5759" s="401" t="s">
        <v>99</v>
      </c>
      <c r="J5759" s="401" t="s">
        <v>6404</v>
      </c>
      <c r="K5759" s="402" t="n">
        <v>145.93</v>
      </c>
      <c r="L5759" s="401" t="s">
        <v>6405</v>
      </c>
    </row>
    <row r="5760" customFormat="false" ht="13.5" hidden="false" customHeight="false" outlineLevel="0" collapsed="false">
      <c r="A5760" s="401" t="s">
        <v>12183</v>
      </c>
      <c r="B5760" s="401" t="s">
        <v>12184</v>
      </c>
      <c r="C5760" s="401" t="s">
        <v>12299</v>
      </c>
      <c r="D5760" s="401" t="s">
        <v>12300</v>
      </c>
      <c r="E5760" s="402"/>
      <c r="F5760" s="401"/>
      <c r="G5760" s="401" t="n">
        <v>96368</v>
      </c>
      <c r="H5760" s="401" t="s">
        <v>12311</v>
      </c>
      <c r="I5760" s="401" t="s">
        <v>99</v>
      </c>
      <c r="J5760" s="401" t="s">
        <v>6404</v>
      </c>
      <c r="K5760" s="402" t="n">
        <v>164.52</v>
      </c>
      <c r="L5760" s="401" t="s">
        <v>6405</v>
      </c>
    </row>
    <row r="5761" customFormat="false" ht="13.5" hidden="false" customHeight="false" outlineLevel="0" collapsed="false">
      <c r="A5761" s="401" t="s">
        <v>12183</v>
      </c>
      <c r="B5761" s="401" t="s">
        <v>12184</v>
      </c>
      <c r="C5761" s="401" t="s">
        <v>12299</v>
      </c>
      <c r="D5761" s="401" t="s">
        <v>12300</v>
      </c>
      <c r="E5761" s="402"/>
      <c r="F5761" s="401"/>
      <c r="G5761" s="401" t="n">
        <v>96369</v>
      </c>
      <c r="H5761" s="401" t="s">
        <v>12312</v>
      </c>
      <c r="I5761" s="401" t="s">
        <v>99</v>
      </c>
      <c r="J5761" s="401" t="s">
        <v>6404</v>
      </c>
      <c r="K5761" s="402" t="n">
        <v>188.95</v>
      </c>
      <c r="L5761" s="401" t="s">
        <v>6405</v>
      </c>
    </row>
    <row r="5762" customFormat="false" ht="13.5" hidden="false" customHeight="false" outlineLevel="0" collapsed="false">
      <c r="A5762" s="401" t="s">
        <v>12183</v>
      </c>
      <c r="B5762" s="401" t="s">
        <v>12184</v>
      </c>
      <c r="C5762" s="401" t="s">
        <v>12299</v>
      </c>
      <c r="D5762" s="401" t="s">
        <v>12300</v>
      </c>
      <c r="E5762" s="402"/>
      <c r="F5762" s="401"/>
      <c r="G5762" s="401" t="n">
        <v>96370</v>
      </c>
      <c r="H5762" s="401" t="s">
        <v>12313</v>
      </c>
      <c r="I5762" s="401" t="s">
        <v>99</v>
      </c>
      <c r="J5762" s="401" t="s">
        <v>6404</v>
      </c>
      <c r="K5762" s="402" t="n">
        <v>59.07</v>
      </c>
      <c r="L5762" s="401" t="s">
        <v>6405</v>
      </c>
    </row>
    <row r="5763" customFormat="false" ht="13.5" hidden="false" customHeight="false" outlineLevel="0" collapsed="false">
      <c r="A5763" s="401" t="s">
        <v>12183</v>
      </c>
      <c r="B5763" s="401" t="s">
        <v>12184</v>
      </c>
      <c r="C5763" s="401" t="s">
        <v>12299</v>
      </c>
      <c r="D5763" s="401" t="s">
        <v>12300</v>
      </c>
      <c r="E5763" s="402"/>
      <c r="F5763" s="401"/>
      <c r="G5763" s="401" t="n">
        <v>96371</v>
      </c>
      <c r="H5763" s="401" t="s">
        <v>12314</v>
      </c>
      <c r="I5763" s="401" t="s">
        <v>99</v>
      </c>
      <c r="J5763" s="401" t="s">
        <v>6404</v>
      </c>
      <c r="K5763" s="402" t="n">
        <v>71.01</v>
      </c>
      <c r="L5763" s="401" t="s">
        <v>6405</v>
      </c>
    </row>
    <row r="5764" customFormat="false" ht="13.5" hidden="false" customHeight="false" outlineLevel="0" collapsed="false">
      <c r="A5764" s="401" t="s">
        <v>12183</v>
      </c>
      <c r="B5764" s="401" t="s">
        <v>12184</v>
      </c>
      <c r="C5764" s="401" t="s">
        <v>12299</v>
      </c>
      <c r="D5764" s="401" t="s">
        <v>12300</v>
      </c>
      <c r="E5764" s="402"/>
      <c r="F5764" s="401"/>
      <c r="G5764" s="401" t="n">
        <v>96373</v>
      </c>
      <c r="H5764" s="401" t="s">
        <v>12315</v>
      </c>
      <c r="I5764" s="401" t="s">
        <v>82</v>
      </c>
      <c r="J5764" s="401" t="s">
        <v>6404</v>
      </c>
      <c r="K5764" s="402" t="n">
        <v>11.65</v>
      </c>
      <c r="L5764" s="401" t="s">
        <v>6405</v>
      </c>
    </row>
    <row r="5765" customFormat="false" ht="13.5" hidden="false" customHeight="false" outlineLevel="0" collapsed="false">
      <c r="A5765" s="401" t="s">
        <v>12183</v>
      </c>
      <c r="B5765" s="401" t="s">
        <v>12184</v>
      </c>
      <c r="C5765" s="401" t="s">
        <v>12299</v>
      </c>
      <c r="D5765" s="401" t="s">
        <v>12300</v>
      </c>
      <c r="E5765" s="402"/>
      <c r="F5765" s="401"/>
      <c r="G5765" s="401" t="n">
        <v>96374</v>
      </c>
      <c r="H5765" s="401" t="s">
        <v>12316</v>
      </c>
      <c r="I5765" s="401" t="s">
        <v>82</v>
      </c>
      <c r="J5765" s="401" t="s">
        <v>6404</v>
      </c>
      <c r="K5765" s="402" t="n">
        <v>33.64</v>
      </c>
      <c r="L5765" s="401" t="s">
        <v>6405</v>
      </c>
    </row>
    <row r="5766" customFormat="false" ht="13.5" hidden="false" customHeight="false" outlineLevel="0" collapsed="false">
      <c r="A5766" s="401" t="s">
        <v>12183</v>
      </c>
      <c r="B5766" s="401" t="s">
        <v>12184</v>
      </c>
      <c r="C5766" s="401" t="s">
        <v>12299</v>
      </c>
      <c r="D5766" s="401" t="s">
        <v>12300</v>
      </c>
      <c r="E5766" s="402"/>
      <c r="F5766" s="401"/>
      <c r="G5766" s="401" t="n">
        <v>102235</v>
      </c>
      <c r="H5766" s="401" t="s">
        <v>12317</v>
      </c>
      <c r="I5766" s="401" t="s">
        <v>99</v>
      </c>
      <c r="J5766" s="401" t="s">
        <v>6404</v>
      </c>
      <c r="K5766" s="402" t="n">
        <v>292.02</v>
      </c>
      <c r="L5766" s="401" t="s">
        <v>6405</v>
      </c>
    </row>
    <row r="5767" customFormat="false" ht="13.5" hidden="false" customHeight="false" outlineLevel="0" collapsed="false">
      <c r="A5767" s="401" t="s">
        <v>12183</v>
      </c>
      <c r="B5767" s="401" t="s">
        <v>12184</v>
      </c>
      <c r="C5767" s="401" t="s">
        <v>12299</v>
      </c>
      <c r="D5767" s="401" t="s">
        <v>12300</v>
      </c>
      <c r="E5767" s="402"/>
      <c r="F5767" s="401"/>
      <c r="G5767" s="401" t="n">
        <v>102253</v>
      </c>
      <c r="H5767" s="401" t="s">
        <v>12318</v>
      </c>
      <c r="I5767" s="401" t="s">
        <v>99</v>
      </c>
      <c r="J5767" s="401" t="s">
        <v>6476</v>
      </c>
      <c r="K5767" s="402" t="n">
        <v>669.23</v>
      </c>
      <c r="L5767" s="401" t="s">
        <v>6405</v>
      </c>
    </row>
    <row r="5768" customFormat="false" ht="13.5" hidden="false" customHeight="false" outlineLevel="0" collapsed="false">
      <c r="A5768" s="401" t="s">
        <v>12183</v>
      </c>
      <c r="B5768" s="401" t="s">
        <v>12184</v>
      </c>
      <c r="C5768" s="401" t="s">
        <v>12299</v>
      </c>
      <c r="D5768" s="401" t="s">
        <v>12300</v>
      </c>
      <c r="E5768" s="402"/>
      <c r="F5768" s="401"/>
      <c r="G5768" s="401" t="n">
        <v>102254</v>
      </c>
      <c r="H5768" s="401" t="s">
        <v>12319</v>
      </c>
      <c r="I5768" s="401" t="s">
        <v>99</v>
      </c>
      <c r="J5768" s="401" t="s">
        <v>6476</v>
      </c>
      <c r="K5768" s="402" t="n">
        <v>587.28</v>
      </c>
      <c r="L5768" s="401" t="s">
        <v>6405</v>
      </c>
    </row>
    <row r="5769" customFormat="false" ht="13.5" hidden="false" customHeight="false" outlineLevel="0" collapsed="false">
      <c r="A5769" s="401" t="s">
        <v>12183</v>
      </c>
      <c r="B5769" s="401" t="s">
        <v>12184</v>
      </c>
      <c r="C5769" s="401" t="s">
        <v>12299</v>
      </c>
      <c r="D5769" s="401" t="s">
        <v>12300</v>
      </c>
      <c r="E5769" s="402"/>
      <c r="F5769" s="401"/>
      <c r="G5769" s="401" t="n">
        <v>102255</v>
      </c>
      <c r="H5769" s="401" t="s">
        <v>12320</v>
      </c>
      <c r="I5769" s="401" t="s">
        <v>99</v>
      </c>
      <c r="J5769" s="401" t="s">
        <v>6476</v>
      </c>
      <c r="K5769" s="402" t="n">
        <v>690.05</v>
      </c>
      <c r="L5769" s="401" t="s">
        <v>6405</v>
      </c>
    </row>
    <row r="5770" customFormat="false" ht="13.5" hidden="false" customHeight="false" outlineLevel="0" collapsed="false">
      <c r="A5770" s="401" t="s">
        <v>12183</v>
      </c>
      <c r="B5770" s="401" t="s">
        <v>12184</v>
      </c>
      <c r="C5770" s="401" t="s">
        <v>12299</v>
      </c>
      <c r="D5770" s="401" t="s">
        <v>12300</v>
      </c>
      <c r="E5770" s="402"/>
      <c r="F5770" s="401"/>
      <c r="G5770" s="401" t="n">
        <v>102256</v>
      </c>
      <c r="H5770" s="401" t="s">
        <v>12321</v>
      </c>
      <c r="I5770" s="401" t="s">
        <v>99</v>
      </c>
      <c r="J5770" s="401" t="s">
        <v>6476</v>
      </c>
      <c r="K5770" s="402" t="n">
        <v>749.55</v>
      </c>
      <c r="L5770" s="401" t="s">
        <v>6405</v>
      </c>
    </row>
    <row r="5771" customFormat="false" ht="13.5" hidden="false" customHeight="false" outlineLevel="0" collapsed="false">
      <c r="A5771" s="401" t="s">
        <v>12183</v>
      </c>
      <c r="B5771" s="401" t="s">
        <v>12184</v>
      </c>
      <c r="C5771" s="401" t="s">
        <v>12299</v>
      </c>
      <c r="D5771" s="401" t="s">
        <v>12300</v>
      </c>
      <c r="E5771" s="402"/>
      <c r="F5771" s="401"/>
      <c r="G5771" s="401" t="n">
        <v>102257</v>
      </c>
      <c r="H5771" s="401" t="s">
        <v>12322</v>
      </c>
      <c r="I5771" s="401" t="s">
        <v>99</v>
      </c>
      <c r="J5771" s="401" t="s">
        <v>6404</v>
      </c>
      <c r="K5771" s="402" t="n">
        <v>287.02</v>
      </c>
      <c r="L5771" s="401" t="s">
        <v>6405</v>
      </c>
    </row>
    <row r="5772" customFormat="false" ht="13.5" hidden="false" customHeight="false" outlineLevel="0" collapsed="false">
      <c r="A5772" s="401" t="s">
        <v>12183</v>
      </c>
      <c r="B5772" s="401" t="s">
        <v>12184</v>
      </c>
      <c r="C5772" s="401" t="s">
        <v>12299</v>
      </c>
      <c r="D5772" s="401" t="s">
        <v>12300</v>
      </c>
      <c r="E5772" s="402"/>
      <c r="F5772" s="401"/>
      <c r="G5772" s="401" t="n">
        <v>102258</v>
      </c>
      <c r="H5772" s="401" t="s">
        <v>12323</v>
      </c>
      <c r="I5772" s="401" t="s">
        <v>99</v>
      </c>
      <c r="J5772" s="401" t="s">
        <v>6404</v>
      </c>
      <c r="K5772" s="402" t="n">
        <v>319.52</v>
      </c>
      <c r="L5772" s="401" t="s">
        <v>6405</v>
      </c>
    </row>
    <row r="5773" customFormat="false" ht="13.5" hidden="false" customHeight="false" outlineLevel="0" collapsed="false">
      <c r="A5773" s="401" t="s">
        <v>12183</v>
      </c>
      <c r="B5773" s="401" t="s">
        <v>12184</v>
      </c>
      <c r="C5773" s="401" t="s">
        <v>12324</v>
      </c>
      <c r="D5773" s="401" t="s">
        <v>12325</v>
      </c>
      <c r="E5773" s="402"/>
      <c r="F5773" s="401"/>
      <c r="G5773" s="401" t="n">
        <v>101154</v>
      </c>
      <c r="H5773" s="401" t="s">
        <v>12326</v>
      </c>
      <c r="I5773" s="401" t="s">
        <v>99</v>
      </c>
      <c r="J5773" s="401" t="s">
        <v>6404</v>
      </c>
      <c r="K5773" s="402" t="n">
        <v>120.3</v>
      </c>
      <c r="L5773" s="401" t="s">
        <v>6405</v>
      </c>
    </row>
    <row r="5774" customFormat="false" ht="13.5" hidden="false" customHeight="false" outlineLevel="0" collapsed="false">
      <c r="A5774" s="401" t="s">
        <v>12183</v>
      </c>
      <c r="B5774" s="401" t="s">
        <v>12184</v>
      </c>
      <c r="C5774" s="401" t="s">
        <v>12324</v>
      </c>
      <c r="D5774" s="401" t="s">
        <v>12325</v>
      </c>
      <c r="E5774" s="402"/>
      <c r="F5774" s="401"/>
      <c r="G5774" s="401" t="n">
        <v>101155</v>
      </c>
      <c r="H5774" s="401" t="s">
        <v>12327</v>
      </c>
      <c r="I5774" s="401" t="s">
        <v>99</v>
      </c>
      <c r="J5774" s="401" t="s">
        <v>6404</v>
      </c>
      <c r="K5774" s="402" t="n">
        <v>168.32</v>
      </c>
      <c r="L5774" s="401" t="s">
        <v>6405</v>
      </c>
    </row>
    <row r="5775" customFormat="false" ht="13.5" hidden="false" customHeight="false" outlineLevel="0" collapsed="false">
      <c r="A5775" s="401" t="s">
        <v>12183</v>
      </c>
      <c r="B5775" s="401" t="s">
        <v>12184</v>
      </c>
      <c r="C5775" s="401" t="s">
        <v>12324</v>
      </c>
      <c r="D5775" s="401" t="s">
        <v>12325</v>
      </c>
      <c r="E5775" s="402"/>
      <c r="F5775" s="401"/>
      <c r="G5775" s="401" t="n">
        <v>101156</v>
      </c>
      <c r="H5775" s="401" t="s">
        <v>781</v>
      </c>
      <c r="I5775" s="401" t="s">
        <v>99</v>
      </c>
      <c r="J5775" s="401" t="s">
        <v>6404</v>
      </c>
      <c r="K5775" s="402" t="n">
        <v>246.58</v>
      </c>
      <c r="L5775" s="401" t="s">
        <v>6405</v>
      </c>
    </row>
    <row r="5776" customFormat="false" ht="13.5" hidden="false" customHeight="false" outlineLevel="0" collapsed="false">
      <c r="A5776" s="401" t="s">
        <v>12328</v>
      </c>
      <c r="B5776" s="401" t="s">
        <v>12329</v>
      </c>
      <c r="C5776" s="401" t="s">
        <v>12330</v>
      </c>
      <c r="D5776" s="401" t="s">
        <v>12331</v>
      </c>
      <c r="E5776" s="402"/>
      <c r="F5776" s="401"/>
      <c r="G5776" s="401" t="n">
        <v>101810</v>
      </c>
      <c r="H5776" s="401" t="s">
        <v>12332</v>
      </c>
      <c r="I5776" s="401" t="s">
        <v>122</v>
      </c>
      <c r="J5776" s="401" t="s">
        <v>6404</v>
      </c>
      <c r="K5776" s="402" t="n">
        <v>1712.39</v>
      </c>
      <c r="L5776" s="401" t="s">
        <v>6405</v>
      </c>
    </row>
    <row r="5777" customFormat="false" ht="13.5" hidden="false" customHeight="false" outlineLevel="0" collapsed="false">
      <c r="A5777" s="401" t="s">
        <v>12328</v>
      </c>
      <c r="B5777" s="401" t="s">
        <v>12329</v>
      </c>
      <c r="C5777" s="401" t="s">
        <v>12330</v>
      </c>
      <c r="D5777" s="401" t="s">
        <v>12331</v>
      </c>
      <c r="E5777" s="402"/>
      <c r="F5777" s="401"/>
      <c r="G5777" s="401" t="n">
        <v>101811</v>
      </c>
      <c r="H5777" s="401" t="s">
        <v>12333</v>
      </c>
      <c r="I5777" s="401" t="s">
        <v>122</v>
      </c>
      <c r="J5777" s="401" t="s">
        <v>6404</v>
      </c>
      <c r="K5777" s="402" t="n">
        <v>1538.96</v>
      </c>
      <c r="L5777" s="401" t="s">
        <v>6405</v>
      </c>
    </row>
    <row r="5778" customFormat="false" ht="13.5" hidden="false" customHeight="false" outlineLevel="0" collapsed="false">
      <c r="A5778" s="401" t="s">
        <v>12328</v>
      </c>
      <c r="B5778" s="401" t="s">
        <v>12329</v>
      </c>
      <c r="C5778" s="401" t="s">
        <v>12330</v>
      </c>
      <c r="D5778" s="401" t="s">
        <v>12331</v>
      </c>
      <c r="E5778" s="402"/>
      <c r="F5778" s="401"/>
      <c r="G5778" s="401" t="n">
        <v>101812</v>
      </c>
      <c r="H5778" s="401" t="s">
        <v>12334</v>
      </c>
      <c r="I5778" s="401" t="s">
        <v>122</v>
      </c>
      <c r="J5778" s="401" t="s">
        <v>6404</v>
      </c>
      <c r="K5778" s="402" t="n">
        <v>1851.87</v>
      </c>
      <c r="L5778" s="401" t="s">
        <v>6405</v>
      </c>
    </row>
    <row r="5779" customFormat="false" ht="13.5" hidden="false" customHeight="false" outlineLevel="0" collapsed="false">
      <c r="A5779" s="401" t="s">
        <v>12328</v>
      </c>
      <c r="B5779" s="401" t="s">
        <v>12329</v>
      </c>
      <c r="C5779" s="401" t="s">
        <v>12330</v>
      </c>
      <c r="D5779" s="401" t="s">
        <v>12331</v>
      </c>
      <c r="E5779" s="402"/>
      <c r="F5779" s="401"/>
      <c r="G5779" s="401" t="n">
        <v>101813</v>
      </c>
      <c r="H5779" s="401" t="s">
        <v>12335</v>
      </c>
      <c r="I5779" s="401" t="s">
        <v>122</v>
      </c>
      <c r="J5779" s="401" t="s">
        <v>6404</v>
      </c>
      <c r="K5779" s="402" t="n">
        <v>1678.44</v>
      </c>
      <c r="L5779" s="401" t="s">
        <v>6405</v>
      </c>
    </row>
    <row r="5780" customFormat="false" ht="13.5" hidden="false" customHeight="false" outlineLevel="0" collapsed="false">
      <c r="A5780" s="401" t="s">
        <v>12328</v>
      </c>
      <c r="B5780" s="401" t="s">
        <v>12329</v>
      </c>
      <c r="C5780" s="401" t="s">
        <v>12330</v>
      </c>
      <c r="D5780" s="401" t="s">
        <v>12331</v>
      </c>
      <c r="E5780" s="402"/>
      <c r="F5780" s="401"/>
      <c r="G5780" s="401" t="n">
        <v>101814</v>
      </c>
      <c r="H5780" s="401" t="s">
        <v>12336</v>
      </c>
      <c r="I5780" s="401" t="s">
        <v>99</v>
      </c>
      <c r="J5780" s="401" t="s">
        <v>6404</v>
      </c>
      <c r="K5780" s="402" t="n">
        <v>56.59</v>
      </c>
      <c r="L5780" s="401" t="s">
        <v>6405</v>
      </c>
    </row>
    <row r="5781" customFormat="false" ht="13.5" hidden="false" customHeight="false" outlineLevel="0" collapsed="false">
      <c r="A5781" s="401" t="s">
        <v>12328</v>
      </c>
      <c r="B5781" s="401" t="s">
        <v>12329</v>
      </c>
      <c r="C5781" s="401" t="s">
        <v>12330</v>
      </c>
      <c r="D5781" s="401" t="s">
        <v>12331</v>
      </c>
      <c r="E5781" s="402"/>
      <c r="F5781" s="401"/>
      <c r="G5781" s="401" t="n">
        <v>101815</v>
      </c>
      <c r="H5781" s="401" t="s">
        <v>12337</v>
      </c>
      <c r="I5781" s="401" t="s">
        <v>99</v>
      </c>
      <c r="J5781" s="401" t="s">
        <v>6404</v>
      </c>
      <c r="K5781" s="402" t="n">
        <v>97.08</v>
      </c>
      <c r="L5781" s="401" t="s">
        <v>6405</v>
      </c>
    </row>
    <row r="5782" customFormat="false" ht="13.5" hidden="false" customHeight="false" outlineLevel="0" collapsed="false">
      <c r="A5782" s="401" t="s">
        <v>12328</v>
      </c>
      <c r="B5782" s="401" t="s">
        <v>12329</v>
      </c>
      <c r="C5782" s="401" t="s">
        <v>12330</v>
      </c>
      <c r="D5782" s="401" t="s">
        <v>12331</v>
      </c>
      <c r="E5782" s="402"/>
      <c r="F5782" s="401"/>
      <c r="G5782" s="401" t="n">
        <v>101816</v>
      </c>
      <c r="H5782" s="401" t="s">
        <v>12338</v>
      </c>
      <c r="I5782" s="401" t="s">
        <v>99</v>
      </c>
      <c r="J5782" s="401" t="s">
        <v>6404</v>
      </c>
      <c r="K5782" s="402" t="n">
        <v>80.67</v>
      </c>
      <c r="L5782" s="401" t="s">
        <v>6405</v>
      </c>
    </row>
    <row r="5783" customFormat="false" ht="13.5" hidden="false" customHeight="false" outlineLevel="0" collapsed="false">
      <c r="A5783" s="401" t="s">
        <v>12328</v>
      </c>
      <c r="B5783" s="401" t="s">
        <v>12329</v>
      </c>
      <c r="C5783" s="401" t="s">
        <v>12330</v>
      </c>
      <c r="D5783" s="401" t="s">
        <v>12331</v>
      </c>
      <c r="E5783" s="402"/>
      <c r="F5783" s="401"/>
      <c r="G5783" s="401" t="n">
        <v>101817</v>
      </c>
      <c r="H5783" s="401" t="s">
        <v>12339</v>
      </c>
      <c r="I5783" s="401" t="s">
        <v>99</v>
      </c>
      <c r="J5783" s="401" t="s">
        <v>6404</v>
      </c>
      <c r="K5783" s="402" t="n">
        <v>58.95</v>
      </c>
      <c r="L5783" s="401" t="s">
        <v>6405</v>
      </c>
    </row>
    <row r="5784" customFormat="false" ht="13.5" hidden="false" customHeight="false" outlineLevel="0" collapsed="false">
      <c r="A5784" s="401" t="s">
        <v>12328</v>
      </c>
      <c r="B5784" s="401" t="s">
        <v>12329</v>
      </c>
      <c r="C5784" s="401" t="s">
        <v>12330</v>
      </c>
      <c r="D5784" s="401" t="s">
        <v>12331</v>
      </c>
      <c r="E5784" s="402"/>
      <c r="F5784" s="401"/>
      <c r="G5784" s="401" t="n">
        <v>101818</v>
      </c>
      <c r="H5784" s="401" t="s">
        <v>12340</v>
      </c>
      <c r="I5784" s="401" t="s">
        <v>99</v>
      </c>
      <c r="J5784" s="401" t="s">
        <v>6404</v>
      </c>
      <c r="K5784" s="402" t="n">
        <v>79.06</v>
      </c>
      <c r="L5784" s="401" t="s">
        <v>6405</v>
      </c>
    </row>
    <row r="5785" customFormat="false" ht="13.5" hidden="false" customHeight="false" outlineLevel="0" collapsed="false">
      <c r="A5785" s="401" t="s">
        <v>12328</v>
      </c>
      <c r="B5785" s="401" t="s">
        <v>12329</v>
      </c>
      <c r="C5785" s="401" t="s">
        <v>12330</v>
      </c>
      <c r="D5785" s="401" t="s">
        <v>12331</v>
      </c>
      <c r="E5785" s="402"/>
      <c r="F5785" s="401"/>
      <c r="G5785" s="401" t="n">
        <v>101819</v>
      </c>
      <c r="H5785" s="401" t="s">
        <v>12341</v>
      </c>
      <c r="I5785" s="401" t="s">
        <v>99</v>
      </c>
      <c r="J5785" s="401" t="s">
        <v>6404</v>
      </c>
      <c r="K5785" s="402" t="n">
        <v>72.25</v>
      </c>
      <c r="L5785" s="401" t="s">
        <v>6405</v>
      </c>
    </row>
    <row r="5786" customFormat="false" ht="13.5" hidden="false" customHeight="false" outlineLevel="0" collapsed="false">
      <c r="A5786" s="401" t="s">
        <v>12328</v>
      </c>
      <c r="B5786" s="401" t="s">
        <v>12329</v>
      </c>
      <c r="C5786" s="401" t="s">
        <v>12330</v>
      </c>
      <c r="D5786" s="401" t="s">
        <v>12331</v>
      </c>
      <c r="E5786" s="402"/>
      <c r="F5786" s="401"/>
      <c r="G5786" s="401" t="n">
        <v>101820</v>
      </c>
      <c r="H5786" s="401" t="s">
        <v>12342</v>
      </c>
      <c r="I5786" s="401" t="s">
        <v>99</v>
      </c>
      <c r="J5786" s="401" t="s">
        <v>6404</v>
      </c>
      <c r="K5786" s="402" t="n">
        <v>44.03</v>
      </c>
      <c r="L5786" s="401" t="s">
        <v>6405</v>
      </c>
    </row>
    <row r="5787" customFormat="false" ht="13.5" hidden="false" customHeight="false" outlineLevel="0" collapsed="false">
      <c r="A5787" s="401" t="s">
        <v>12328</v>
      </c>
      <c r="B5787" s="401" t="s">
        <v>12329</v>
      </c>
      <c r="C5787" s="401" t="s">
        <v>12330</v>
      </c>
      <c r="D5787" s="401" t="s">
        <v>12331</v>
      </c>
      <c r="E5787" s="402"/>
      <c r="F5787" s="401"/>
      <c r="G5787" s="401" t="n">
        <v>101822</v>
      </c>
      <c r="H5787" s="401" t="s">
        <v>12343</v>
      </c>
      <c r="I5787" s="401" t="s">
        <v>122</v>
      </c>
      <c r="J5787" s="401" t="s">
        <v>6404</v>
      </c>
      <c r="K5787" s="402" t="n">
        <v>105.17</v>
      </c>
      <c r="L5787" s="401" t="s">
        <v>6405</v>
      </c>
    </row>
    <row r="5788" customFormat="false" ht="13.5" hidden="false" customHeight="false" outlineLevel="0" collapsed="false">
      <c r="A5788" s="401" t="s">
        <v>12328</v>
      </c>
      <c r="B5788" s="401" t="s">
        <v>12329</v>
      </c>
      <c r="C5788" s="401" t="s">
        <v>12330</v>
      </c>
      <c r="D5788" s="401" t="s">
        <v>12331</v>
      </c>
      <c r="E5788" s="402"/>
      <c r="F5788" s="401"/>
      <c r="G5788" s="401" t="n">
        <v>101823</v>
      </c>
      <c r="H5788" s="401" t="s">
        <v>12344</v>
      </c>
      <c r="I5788" s="401" t="s">
        <v>122</v>
      </c>
      <c r="J5788" s="401" t="s">
        <v>6404</v>
      </c>
      <c r="K5788" s="402" t="n">
        <v>137.92</v>
      </c>
      <c r="L5788" s="401" t="s">
        <v>6405</v>
      </c>
    </row>
    <row r="5789" customFormat="false" ht="13.5" hidden="false" customHeight="false" outlineLevel="0" collapsed="false">
      <c r="A5789" s="401" t="s">
        <v>12328</v>
      </c>
      <c r="B5789" s="401" t="s">
        <v>12329</v>
      </c>
      <c r="C5789" s="401" t="s">
        <v>12330</v>
      </c>
      <c r="D5789" s="401" t="s">
        <v>12331</v>
      </c>
      <c r="E5789" s="402"/>
      <c r="F5789" s="401"/>
      <c r="G5789" s="401" t="n">
        <v>101824</v>
      </c>
      <c r="H5789" s="401" t="s">
        <v>12345</v>
      </c>
      <c r="I5789" s="401" t="s">
        <v>122</v>
      </c>
      <c r="J5789" s="401" t="s">
        <v>6404</v>
      </c>
      <c r="K5789" s="402" t="n">
        <v>168.42</v>
      </c>
      <c r="L5789" s="401" t="s">
        <v>6405</v>
      </c>
    </row>
    <row r="5790" customFormat="false" ht="13.5" hidden="false" customHeight="false" outlineLevel="0" collapsed="false">
      <c r="A5790" s="401" t="s">
        <v>12328</v>
      </c>
      <c r="B5790" s="401" t="s">
        <v>12329</v>
      </c>
      <c r="C5790" s="401" t="s">
        <v>12330</v>
      </c>
      <c r="D5790" s="401" t="s">
        <v>12331</v>
      </c>
      <c r="E5790" s="402"/>
      <c r="F5790" s="401"/>
      <c r="G5790" s="401" t="n">
        <v>101825</v>
      </c>
      <c r="H5790" s="401" t="s">
        <v>12346</v>
      </c>
      <c r="I5790" s="401" t="s">
        <v>122</v>
      </c>
      <c r="J5790" s="401" t="s">
        <v>6404</v>
      </c>
      <c r="K5790" s="402" t="n">
        <v>198.1</v>
      </c>
      <c r="L5790" s="401" t="s">
        <v>6405</v>
      </c>
    </row>
    <row r="5791" customFormat="false" ht="13.5" hidden="false" customHeight="false" outlineLevel="0" collapsed="false">
      <c r="A5791" s="401" t="s">
        <v>12328</v>
      </c>
      <c r="B5791" s="401" t="s">
        <v>12329</v>
      </c>
      <c r="C5791" s="401" t="s">
        <v>12330</v>
      </c>
      <c r="D5791" s="401" t="s">
        <v>12331</v>
      </c>
      <c r="E5791" s="402"/>
      <c r="F5791" s="401"/>
      <c r="G5791" s="401" t="n">
        <v>101826</v>
      </c>
      <c r="H5791" s="401" t="s">
        <v>12347</v>
      </c>
      <c r="I5791" s="401" t="s">
        <v>122</v>
      </c>
      <c r="J5791" s="401" t="s">
        <v>6404</v>
      </c>
      <c r="K5791" s="402" t="n">
        <v>227.38</v>
      </c>
      <c r="L5791" s="401" t="s">
        <v>6405</v>
      </c>
    </row>
    <row r="5792" customFormat="false" ht="13.5" hidden="false" customHeight="false" outlineLevel="0" collapsed="false">
      <c r="A5792" s="401" t="s">
        <v>12328</v>
      </c>
      <c r="B5792" s="401" t="s">
        <v>12329</v>
      </c>
      <c r="C5792" s="401" t="s">
        <v>12330</v>
      </c>
      <c r="D5792" s="401" t="s">
        <v>12331</v>
      </c>
      <c r="E5792" s="402"/>
      <c r="F5792" s="401"/>
      <c r="G5792" s="401" t="n">
        <v>101827</v>
      </c>
      <c r="H5792" s="401" t="s">
        <v>12348</v>
      </c>
      <c r="I5792" s="401" t="s">
        <v>122</v>
      </c>
      <c r="J5792" s="401" t="s">
        <v>6404</v>
      </c>
      <c r="K5792" s="402" t="n">
        <v>236.5</v>
      </c>
      <c r="L5792" s="401" t="s">
        <v>6405</v>
      </c>
    </row>
    <row r="5793" customFormat="false" ht="13.5" hidden="false" customHeight="false" outlineLevel="0" collapsed="false">
      <c r="A5793" s="401" t="s">
        <v>12328</v>
      </c>
      <c r="B5793" s="401" t="s">
        <v>12329</v>
      </c>
      <c r="C5793" s="401" t="s">
        <v>12330</v>
      </c>
      <c r="D5793" s="401" t="s">
        <v>12331</v>
      </c>
      <c r="E5793" s="402"/>
      <c r="F5793" s="401"/>
      <c r="G5793" s="401" t="n">
        <v>101828</v>
      </c>
      <c r="H5793" s="401" t="s">
        <v>12349</v>
      </c>
      <c r="I5793" s="401" t="s">
        <v>122</v>
      </c>
      <c r="J5793" s="401" t="s">
        <v>6404</v>
      </c>
      <c r="K5793" s="402" t="n">
        <v>214.62</v>
      </c>
      <c r="L5793" s="401" t="s">
        <v>6405</v>
      </c>
    </row>
    <row r="5794" customFormat="false" ht="13.5" hidden="false" customHeight="false" outlineLevel="0" collapsed="false">
      <c r="A5794" s="401" t="s">
        <v>12328</v>
      </c>
      <c r="B5794" s="401" t="s">
        <v>12329</v>
      </c>
      <c r="C5794" s="401" t="s">
        <v>12330</v>
      </c>
      <c r="D5794" s="401" t="s">
        <v>12331</v>
      </c>
      <c r="E5794" s="402"/>
      <c r="F5794" s="401"/>
      <c r="G5794" s="401" t="n">
        <v>101829</v>
      </c>
      <c r="H5794" s="401" t="s">
        <v>12350</v>
      </c>
      <c r="I5794" s="401" t="s">
        <v>122</v>
      </c>
      <c r="J5794" s="401" t="s">
        <v>6404</v>
      </c>
      <c r="K5794" s="402" t="n">
        <v>294.5</v>
      </c>
      <c r="L5794" s="401" t="s">
        <v>6405</v>
      </c>
    </row>
    <row r="5795" customFormat="false" ht="13.5" hidden="false" customHeight="false" outlineLevel="0" collapsed="false">
      <c r="A5795" s="401" t="s">
        <v>12328</v>
      </c>
      <c r="B5795" s="401" t="s">
        <v>12329</v>
      </c>
      <c r="C5795" s="401" t="s">
        <v>12330</v>
      </c>
      <c r="D5795" s="401" t="s">
        <v>12331</v>
      </c>
      <c r="E5795" s="402"/>
      <c r="F5795" s="401"/>
      <c r="G5795" s="401" t="n">
        <v>101830</v>
      </c>
      <c r="H5795" s="401" t="s">
        <v>12351</v>
      </c>
      <c r="I5795" s="401" t="s">
        <v>122</v>
      </c>
      <c r="J5795" s="401" t="s">
        <v>6404</v>
      </c>
      <c r="K5795" s="402" t="n">
        <v>321.56</v>
      </c>
      <c r="L5795" s="401" t="s">
        <v>6405</v>
      </c>
    </row>
    <row r="5796" customFormat="false" ht="13.5" hidden="false" customHeight="false" outlineLevel="0" collapsed="false">
      <c r="A5796" s="401" t="s">
        <v>12328</v>
      </c>
      <c r="B5796" s="401" t="s">
        <v>12329</v>
      </c>
      <c r="C5796" s="401" t="s">
        <v>12330</v>
      </c>
      <c r="D5796" s="401" t="s">
        <v>12331</v>
      </c>
      <c r="E5796" s="402"/>
      <c r="F5796" s="401"/>
      <c r="G5796" s="401" t="n">
        <v>101831</v>
      </c>
      <c r="H5796" s="401" t="s">
        <v>12352</v>
      </c>
      <c r="I5796" s="401" t="s">
        <v>122</v>
      </c>
      <c r="J5796" s="401" t="s">
        <v>6404</v>
      </c>
      <c r="K5796" s="402" t="n">
        <v>348.21</v>
      </c>
      <c r="L5796" s="401" t="s">
        <v>6405</v>
      </c>
    </row>
    <row r="5797" customFormat="false" ht="13.5" hidden="false" customHeight="false" outlineLevel="0" collapsed="false">
      <c r="A5797" s="401" t="s">
        <v>12328</v>
      </c>
      <c r="B5797" s="401" t="s">
        <v>12329</v>
      </c>
      <c r="C5797" s="401" t="s">
        <v>12330</v>
      </c>
      <c r="D5797" s="401" t="s">
        <v>12331</v>
      </c>
      <c r="E5797" s="402"/>
      <c r="F5797" s="401"/>
      <c r="G5797" s="401" t="n">
        <v>101832</v>
      </c>
      <c r="H5797" s="401" t="s">
        <v>12353</v>
      </c>
      <c r="I5797" s="401" t="s">
        <v>122</v>
      </c>
      <c r="J5797" s="401" t="s">
        <v>6404</v>
      </c>
      <c r="K5797" s="402" t="n">
        <v>273.49</v>
      </c>
      <c r="L5797" s="401" t="s">
        <v>6405</v>
      </c>
    </row>
    <row r="5798" customFormat="false" ht="13.5" hidden="false" customHeight="false" outlineLevel="0" collapsed="false">
      <c r="A5798" s="401" t="s">
        <v>12328</v>
      </c>
      <c r="B5798" s="401" t="s">
        <v>12329</v>
      </c>
      <c r="C5798" s="401" t="s">
        <v>12330</v>
      </c>
      <c r="D5798" s="401" t="s">
        <v>12331</v>
      </c>
      <c r="E5798" s="402"/>
      <c r="F5798" s="401"/>
      <c r="G5798" s="401" t="n">
        <v>101833</v>
      </c>
      <c r="H5798" s="401" t="s">
        <v>12354</v>
      </c>
      <c r="I5798" s="401" t="s">
        <v>122</v>
      </c>
      <c r="J5798" s="401" t="s">
        <v>6404</v>
      </c>
      <c r="K5798" s="402" t="n">
        <v>300.98</v>
      </c>
      <c r="L5798" s="401" t="s">
        <v>6405</v>
      </c>
    </row>
    <row r="5799" customFormat="false" ht="13.5" hidden="false" customHeight="false" outlineLevel="0" collapsed="false">
      <c r="A5799" s="401" t="s">
        <v>12328</v>
      </c>
      <c r="B5799" s="401" t="s">
        <v>12329</v>
      </c>
      <c r="C5799" s="401" t="s">
        <v>12330</v>
      </c>
      <c r="D5799" s="401" t="s">
        <v>12331</v>
      </c>
      <c r="E5799" s="402"/>
      <c r="F5799" s="401"/>
      <c r="G5799" s="401" t="n">
        <v>101834</v>
      </c>
      <c r="H5799" s="401" t="s">
        <v>12355</v>
      </c>
      <c r="I5799" s="401" t="s">
        <v>122</v>
      </c>
      <c r="J5799" s="401" t="s">
        <v>6404</v>
      </c>
      <c r="K5799" s="402" t="n">
        <v>328.08</v>
      </c>
      <c r="L5799" s="401" t="s">
        <v>6405</v>
      </c>
    </row>
    <row r="5800" customFormat="false" ht="13.5" hidden="false" customHeight="false" outlineLevel="0" collapsed="false">
      <c r="A5800" s="401" t="s">
        <v>12328</v>
      </c>
      <c r="B5800" s="401" t="s">
        <v>12329</v>
      </c>
      <c r="C5800" s="401" t="s">
        <v>12330</v>
      </c>
      <c r="D5800" s="401" t="s">
        <v>12331</v>
      </c>
      <c r="E5800" s="402"/>
      <c r="F5800" s="401"/>
      <c r="G5800" s="401" t="n">
        <v>101835</v>
      </c>
      <c r="H5800" s="401" t="s">
        <v>12356</v>
      </c>
      <c r="I5800" s="401" t="s">
        <v>122</v>
      </c>
      <c r="J5800" s="401" t="s">
        <v>6404</v>
      </c>
      <c r="K5800" s="402" t="n">
        <v>353.44</v>
      </c>
      <c r="L5800" s="401" t="s">
        <v>6405</v>
      </c>
    </row>
    <row r="5801" customFormat="false" ht="13.5" hidden="false" customHeight="false" outlineLevel="0" collapsed="false">
      <c r="A5801" s="401" t="s">
        <v>12328</v>
      </c>
      <c r="B5801" s="401" t="s">
        <v>12329</v>
      </c>
      <c r="C5801" s="401" t="s">
        <v>12330</v>
      </c>
      <c r="D5801" s="401" t="s">
        <v>12331</v>
      </c>
      <c r="E5801" s="402"/>
      <c r="F5801" s="401"/>
      <c r="G5801" s="401" t="n">
        <v>101836</v>
      </c>
      <c r="H5801" s="401" t="s">
        <v>12357</v>
      </c>
      <c r="I5801" s="401" t="s">
        <v>122</v>
      </c>
      <c r="J5801" s="401" t="s">
        <v>6404</v>
      </c>
      <c r="K5801" s="402" t="n">
        <v>23.85</v>
      </c>
      <c r="L5801" s="401" t="s">
        <v>6405</v>
      </c>
    </row>
    <row r="5802" customFormat="false" ht="13.5" hidden="false" customHeight="false" outlineLevel="0" collapsed="false">
      <c r="A5802" s="401" t="s">
        <v>12328</v>
      </c>
      <c r="B5802" s="401" t="s">
        <v>12329</v>
      </c>
      <c r="C5802" s="401" t="s">
        <v>12330</v>
      </c>
      <c r="D5802" s="401" t="s">
        <v>12331</v>
      </c>
      <c r="E5802" s="402"/>
      <c r="F5802" s="401"/>
      <c r="G5802" s="401" t="n">
        <v>101837</v>
      </c>
      <c r="H5802" s="401" t="s">
        <v>12358</v>
      </c>
      <c r="I5802" s="401" t="s">
        <v>122</v>
      </c>
      <c r="J5802" s="401" t="s">
        <v>6404</v>
      </c>
      <c r="K5802" s="402" t="n">
        <v>56.6</v>
      </c>
      <c r="L5802" s="401" t="s">
        <v>6405</v>
      </c>
    </row>
    <row r="5803" customFormat="false" ht="13.5" hidden="false" customHeight="false" outlineLevel="0" collapsed="false">
      <c r="A5803" s="401" t="s">
        <v>12328</v>
      </c>
      <c r="B5803" s="401" t="s">
        <v>12329</v>
      </c>
      <c r="C5803" s="401" t="s">
        <v>12330</v>
      </c>
      <c r="D5803" s="401" t="s">
        <v>12331</v>
      </c>
      <c r="E5803" s="402"/>
      <c r="F5803" s="401"/>
      <c r="G5803" s="401" t="n">
        <v>101838</v>
      </c>
      <c r="H5803" s="401" t="s">
        <v>12359</v>
      </c>
      <c r="I5803" s="401" t="s">
        <v>122</v>
      </c>
      <c r="J5803" s="401" t="s">
        <v>6404</v>
      </c>
      <c r="K5803" s="402" t="n">
        <v>87.1</v>
      </c>
      <c r="L5803" s="401" t="s">
        <v>6405</v>
      </c>
    </row>
    <row r="5804" customFormat="false" ht="13.5" hidden="false" customHeight="false" outlineLevel="0" collapsed="false">
      <c r="A5804" s="401" t="s">
        <v>12328</v>
      </c>
      <c r="B5804" s="401" t="s">
        <v>12329</v>
      </c>
      <c r="C5804" s="401" t="s">
        <v>12330</v>
      </c>
      <c r="D5804" s="401" t="s">
        <v>12331</v>
      </c>
      <c r="E5804" s="402"/>
      <c r="F5804" s="401"/>
      <c r="G5804" s="401" t="n">
        <v>101839</v>
      </c>
      <c r="H5804" s="401" t="s">
        <v>12360</v>
      </c>
      <c r="I5804" s="401" t="s">
        <v>122</v>
      </c>
      <c r="J5804" s="401" t="s">
        <v>6404</v>
      </c>
      <c r="K5804" s="402" t="n">
        <v>116.77</v>
      </c>
      <c r="L5804" s="401" t="s">
        <v>6405</v>
      </c>
    </row>
    <row r="5805" customFormat="false" ht="13.5" hidden="false" customHeight="false" outlineLevel="0" collapsed="false">
      <c r="A5805" s="401" t="s">
        <v>12328</v>
      </c>
      <c r="B5805" s="401" t="s">
        <v>12329</v>
      </c>
      <c r="C5805" s="401" t="s">
        <v>12330</v>
      </c>
      <c r="D5805" s="401" t="s">
        <v>12331</v>
      </c>
      <c r="E5805" s="402"/>
      <c r="F5805" s="401"/>
      <c r="G5805" s="401" t="n">
        <v>101840</v>
      </c>
      <c r="H5805" s="401" t="s">
        <v>12361</v>
      </c>
      <c r="I5805" s="401" t="s">
        <v>122</v>
      </c>
      <c r="J5805" s="401" t="s">
        <v>6404</v>
      </c>
      <c r="K5805" s="402" t="n">
        <v>186.37</v>
      </c>
      <c r="L5805" s="401" t="s">
        <v>6405</v>
      </c>
    </row>
    <row r="5806" customFormat="false" ht="13.5" hidden="false" customHeight="false" outlineLevel="0" collapsed="false">
      <c r="A5806" s="401" t="s">
        <v>12328</v>
      </c>
      <c r="B5806" s="401" t="s">
        <v>12329</v>
      </c>
      <c r="C5806" s="401" t="s">
        <v>12330</v>
      </c>
      <c r="D5806" s="401" t="s">
        <v>12331</v>
      </c>
      <c r="E5806" s="402"/>
      <c r="F5806" s="401"/>
      <c r="G5806" s="401" t="n">
        <v>101841</v>
      </c>
      <c r="H5806" s="401" t="s">
        <v>12362</v>
      </c>
      <c r="I5806" s="401" t="s">
        <v>122</v>
      </c>
      <c r="J5806" s="401" t="s">
        <v>6404</v>
      </c>
      <c r="K5806" s="402" t="n">
        <v>155.18</v>
      </c>
      <c r="L5806" s="401" t="s">
        <v>6405</v>
      </c>
    </row>
    <row r="5807" customFormat="false" ht="13.5" hidden="false" customHeight="false" outlineLevel="0" collapsed="false">
      <c r="A5807" s="401" t="s">
        <v>12328</v>
      </c>
      <c r="B5807" s="401" t="s">
        <v>12329</v>
      </c>
      <c r="C5807" s="401" t="s">
        <v>12330</v>
      </c>
      <c r="D5807" s="401" t="s">
        <v>12331</v>
      </c>
      <c r="E5807" s="402"/>
      <c r="F5807" s="401"/>
      <c r="G5807" s="401" t="n">
        <v>101842</v>
      </c>
      <c r="H5807" s="401" t="s">
        <v>12363</v>
      </c>
      <c r="I5807" s="401" t="s">
        <v>122</v>
      </c>
      <c r="J5807" s="401" t="s">
        <v>6404</v>
      </c>
      <c r="K5807" s="402" t="n">
        <v>133.3</v>
      </c>
      <c r="L5807" s="401" t="s">
        <v>6405</v>
      </c>
    </row>
    <row r="5808" customFormat="false" ht="13.5" hidden="false" customHeight="false" outlineLevel="0" collapsed="false">
      <c r="A5808" s="401" t="s">
        <v>12328</v>
      </c>
      <c r="B5808" s="401" t="s">
        <v>12329</v>
      </c>
      <c r="C5808" s="401" t="s">
        <v>12330</v>
      </c>
      <c r="D5808" s="401" t="s">
        <v>12331</v>
      </c>
      <c r="E5808" s="402"/>
      <c r="F5808" s="401"/>
      <c r="G5808" s="401" t="n">
        <v>101843</v>
      </c>
      <c r="H5808" s="401" t="s">
        <v>12364</v>
      </c>
      <c r="I5808" s="401" t="s">
        <v>122</v>
      </c>
      <c r="J5808" s="401" t="s">
        <v>6404</v>
      </c>
      <c r="K5808" s="402" t="n">
        <v>213.18</v>
      </c>
      <c r="L5808" s="401" t="s">
        <v>6405</v>
      </c>
    </row>
    <row r="5809" customFormat="false" ht="13.5" hidden="false" customHeight="false" outlineLevel="0" collapsed="false">
      <c r="A5809" s="401" t="s">
        <v>12328</v>
      </c>
      <c r="B5809" s="401" t="s">
        <v>12329</v>
      </c>
      <c r="C5809" s="401" t="s">
        <v>12330</v>
      </c>
      <c r="D5809" s="401" t="s">
        <v>12331</v>
      </c>
      <c r="E5809" s="402"/>
      <c r="F5809" s="401"/>
      <c r="G5809" s="401" t="n">
        <v>101844</v>
      </c>
      <c r="H5809" s="401" t="s">
        <v>12365</v>
      </c>
      <c r="I5809" s="401" t="s">
        <v>122</v>
      </c>
      <c r="J5809" s="401" t="s">
        <v>6404</v>
      </c>
      <c r="K5809" s="402" t="n">
        <v>240.24</v>
      </c>
      <c r="L5809" s="401" t="s">
        <v>6405</v>
      </c>
    </row>
    <row r="5810" customFormat="false" ht="13.5" hidden="false" customHeight="false" outlineLevel="0" collapsed="false">
      <c r="A5810" s="401" t="s">
        <v>12328</v>
      </c>
      <c r="B5810" s="401" t="s">
        <v>12329</v>
      </c>
      <c r="C5810" s="401" t="s">
        <v>12330</v>
      </c>
      <c r="D5810" s="401" t="s">
        <v>12331</v>
      </c>
      <c r="E5810" s="402"/>
      <c r="F5810" s="401"/>
      <c r="G5810" s="401" t="n">
        <v>101845</v>
      </c>
      <c r="H5810" s="401" t="s">
        <v>12366</v>
      </c>
      <c r="I5810" s="401" t="s">
        <v>122</v>
      </c>
      <c r="J5810" s="401" t="s">
        <v>6404</v>
      </c>
      <c r="K5810" s="402" t="n">
        <v>266.89</v>
      </c>
      <c r="L5810" s="401" t="s">
        <v>6405</v>
      </c>
    </row>
    <row r="5811" customFormat="false" ht="13.5" hidden="false" customHeight="false" outlineLevel="0" collapsed="false">
      <c r="A5811" s="401" t="s">
        <v>12328</v>
      </c>
      <c r="B5811" s="401" t="s">
        <v>12329</v>
      </c>
      <c r="C5811" s="401" t="s">
        <v>12330</v>
      </c>
      <c r="D5811" s="401" t="s">
        <v>12331</v>
      </c>
      <c r="E5811" s="402"/>
      <c r="F5811" s="401"/>
      <c r="G5811" s="401" t="n">
        <v>101846</v>
      </c>
      <c r="H5811" s="401" t="s">
        <v>12367</v>
      </c>
      <c r="I5811" s="401" t="s">
        <v>122</v>
      </c>
      <c r="J5811" s="401" t="s">
        <v>6404</v>
      </c>
      <c r="K5811" s="402" t="n">
        <v>192.17</v>
      </c>
      <c r="L5811" s="401" t="s">
        <v>6405</v>
      </c>
    </row>
    <row r="5812" customFormat="false" ht="13.5" hidden="false" customHeight="false" outlineLevel="0" collapsed="false">
      <c r="A5812" s="401" t="s">
        <v>12328</v>
      </c>
      <c r="B5812" s="401" t="s">
        <v>12329</v>
      </c>
      <c r="C5812" s="401" t="s">
        <v>12330</v>
      </c>
      <c r="D5812" s="401" t="s">
        <v>12331</v>
      </c>
      <c r="E5812" s="402"/>
      <c r="F5812" s="401"/>
      <c r="G5812" s="401" t="n">
        <v>101847</v>
      </c>
      <c r="H5812" s="401" t="s">
        <v>12368</v>
      </c>
      <c r="I5812" s="401" t="s">
        <v>122</v>
      </c>
      <c r="J5812" s="401" t="s">
        <v>6404</v>
      </c>
      <c r="K5812" s="402" t="n">
        <v>219.66</v>
      </c>
      <c r="L5812" s="401" t="s">
        <v>6405</v>
      </c>
    </row>
    <row r="5813" customFormat="false" ht="13.5" hidden="false" customHeight="false" outlineLevel="0" collapsed="false">
      <c r="A5813" s="401" t="s">
        <v>12328</v>
      </c>
      <c r="B5813" s="401" t="s">
        <v>12329</v>
      </c>
      <c r="C5813" s="401" t="s">
        <v>12330</v>
      </c>
      <c r="D5813" s="401" t="s">
        <v>12331</v>
      </c>
      <c r="E5813" s="402"/>
      <c r="F5813" s="401"/>
      <c r="G5813" s="401" t="n">
        <v>101848</v>
      </c>
      <c r="H5813" s="401" t="s">
        <v>12369</v>
      </c>
      <c r="I5813" s="401" t="s">
        <v>122</v>
      </c>
      <c r="J5813" s="401" t="s">
        <v>6404</v>
      </c>
      <c r="K5813" s="402" t="n">
        <v>246.76</v>
      </c>
      <c r="L5813" s="401" t="s">
        <v>6405</v>
      </c>
    </row>
    <row r="5814" customFormat="false" ht="13.5" hidden="false" customHeight="false" outlineLevel="0" collapsed="false">
      <c r="A5814" s="401" t="s">
        <v>12328</v>
      </c>
      <c r="B5814" s="401" t="s">
        <v>12329</v>
      </c>
      <c r="C5814" s="401" t="s">
        <v>12330</v>
      </c>
      <c r="D5814" s="401" t="s">
        <v>12331</v>
      </c>
      <c r="E5814" s="402"/>
      <c r="F5814" s="401"/>
      <c r="G5814" s="401" t="n">
        <v>101849</v>
      </c>
      <c r="H5814" s="401" t="s">
        <v>12370</v>
      </c>
      <c r="I5814" s="401" t="s">
        <v>122</v>
      </c>
      <c r="J5814" s="401" t="s">
        <v>6404</v>
      </c>
      <c r="K5814" s="402" t="n">
        <v>272.12</v>
      </c>
      <c r="L5814" s="401" t="s">
        <v>6405</v>
      </c>
    </row>
    <row r="5815" customFormat="false" ht="13.5" hidden="false" customHeight="false" outlineLevel="0" collapsed="false">
      <c r="A5815" s="401" t="s">
        <v>12328</v>
      </c>
      <c r="B5815" s="401" t="s">
        <v>12329</v>
      </c>
      <c r="C5815" s="401" t="s">
        <v>12330</v>
      </c>
      <c r="D5815" s="401" t="s">
        <v>12331</v>
      </c>
      <c r="E5815" s="402"/>
      <c r="F5815" s="401"/>
      <c r="G5815" s="401" t="n">
        <v>101850</v>
      </c>
      <c r="H5815" s="401" t="s">
        <v>12371</v>
      </c>
      <c r="I5815" s="401" t="s">
        <v>99</v>
      </c>
      <c r="J5815" s="401" t="s">
        <v>6404</v>
      </c>
      <c r="K5815" s="402" t="n">
        <v>67.65</v>
      </c>
      <c r="L5815" s="401" t="s">
        <v>6405</v>
      </c>
    </row>
    <row r="5816" customFormat="false" ht="13.5" hidden="false" customHeight="false" outlineLevel="0" collapsed="false">
      <c r="A5816" s="401" t="s">
        <v>12328</v>
      </c>
      <c r="B5816" s="401" t="s">
        <v>12329</v>
      </c>
      <c r="C5816" s="401" t="s">
        <v>12330</v>
      </c>
      <c r="D5816" s="401" t="s">
        <v>12331</v>
      </c>
      <c r="E5816" s="402"/>
      <c r="F5816" s="401"/>
      <c r="G5816" s="401" t="n">
        <v>101851</v>
      </c>
      <c r="H5816" s="401" t="s">
        <v>12372</v>
      </c>
      <c r="I5816" s="401" t="s">
        <v>99</v>
      </c>
      <c r="J5816" s="401" t="s">
        <v>6404</v>
      </c>
      <c r="K5816" s="402" t="n">
        <v>166.95</v>
      </c>
      <c r="L5816" s="401" t="s">
        <v>6405</v>
      </c>
    </row>
    <row r="5817" customFormat="false" ht="13.5" hidden="false" customHeight="false" outlineLevel="0" collapsed="false">
      <c r="A5817" s="401" t="s">
        <v>12328</v>
      </c>
      <c r="B5817" s="401" t="s">
        <v>12329</v>
      </c>
      <c r="C5817" s="401" t="s">
        <v>12330</v>
      </c>
      <c r="D5817" s="401" t="s">
        <v>12331</v>
      </c>
      <c r="E5817" s="402"/>
      <c r="F5817" s="401"/>
      <c r="G5817" s="401" t="n">
        <v>101852</v>
      </c>
      <c r="H5817" s="401" t="s">
        <v>12373</v>
      </c>
      <c r="I5817" s="401" t="s">
        <v>99</v>
      </c>
      <c r="J5817" s="401" t="s">
        <v>6404</v>
      </c>
      <c r="K5817" s="402" t="n">
        <v>81.36</v>
      </c>
      <c r="L5817" s="401" t="s">
        <v>6405</v>
      </c>
    </row>
    <row r="5818" customFormat="false" ht="13.5" hidden="false" customHeight="false" outlineLevel="0" collapsed="false">
      <c r="A5818" s="401" t="s">
        <v>12328</v>
      </c>
      <c r="B5818" s="401" t="s">
        <v>12329</v>
      </c>
      <c r="C5818" s="401" t="s">
        <v>12330</v>
      </c>
      <c r="D5818" s="401" t="s">
        <v>12331</v>
      </c>
      <c r="E5818" s="402"/>
      <c r="F5818" s="401"/>
      <c r="G5818" s="401" t="n">
        <v>101853</v>
      </c>
      <c r="H5818" s="401" t="s">
        <v>12374</v>
      </c>
      <c r="I5818" s="401" t="s">
        <v>99</v>
      </c>
      <c r="J5818" s="401" t="s">
        <v>6404</v>
      </c>
      <c r="K5818" s="402" t="n">
        <v>63.49</v>
      </c>
      <c r="L5818" s="401" t="s">
        <v>6405</v>
      </c>
    </row>
    <row r="5819" customFormat="false" ht="13.5" hidden="false" customHeight="false" outlineLevel="0" collapsed="false">
      <c r="A5819" s="401" t="s">
        <v>12328</v>
      </c>
      <c r="B5819" s="401" t="s">
        <v>12329</v>
      </c>
      <c r="C5819" s="401" t="s">
        <v>12330</v>
      </c>
      <c r="D5819" s="401" t="s">
        <v>12331</v>
      </c>
      <c r="E5819" s="402"/>
      <c r="F5819" s="401"/>
      <c r="G5819" s="401" t="n">
        <v>101854</v>
      </c>
      <c r="H5819" s="401" t="s">
        <v>12375</v>
      </c>
      <c r="I5819" s="401" t="s">
        <v>99</v>
      </c>
      <c r="J5819" s="401" t="s">
        <v>6404</v>
      </c>
      <c r="K5819" s="402" t="n">
        <v>169.56</v>
      </c>
      <c r="L5819" s="401" t="s">
        <v>6405</v>
      </c>
    </row>
    <row r="5820" customFormat="false" ht="13.5" hidden="false" customHeight="false" outlineLevel="0" collapsed="false">
      <c r="A5820" s="401" t="s">
        <v>12328</v>
      </c>
      <c r="B5820" s="401" t="s">
        <v>12329</v>
      </c>
      <c r="C5820" s="401" t="s">
        <v>12330</v>
      </c>
      <c r="D5820" s="401" t="s">
        <v>12331</v>
      </c>
      <c r="E5820" s="402"/>
      <c r="F5820" s="401"/>
      <c r="G5820" s="401" t="n">
        <v>101855</v>
      </c>
      <c r="H5820" s="401" t="s">
        <v>12376</v>
      </c>
      <c r="I5820" s="401" t="s">
        <v>99</v>
      </c>
      <c r="J5820" s="401" t="s">
        <v>6404</v>
      </c>
      <c r="K5820" s="402" t="n">
        <v>87.89</v>
      </c>
      <c r="L5820" s="401" t="s">
        <v>6405</v>
      </c>
    </row>
    <row r="5821" customFormat="false" ht="13.5" hidden="false" customHeight="false" outlineLevel="0" collapsed="false">
      <c r="A5821" s="401" t="s">
        <v>12328</v>
      </c>
      <c r="B5821" s="401" t="s">
        <v>12329</v>
      </c>
      <c r="C5821" s="401" t="s">
        <v>12330</v>
      </c>
      <c r="D5821" s="401" t="s">
        <v>12331</v>
      </c>
      <c r="E5821" s="402"/>
      <c r="F5821" s="401"/>
      <c r="G5821" s="401" t="n">
        <v>101856</v>
      </c>
      <c r="H5821" s="401" t="s">
        <v>12377</v>
      </c>
      <c r="I5821" s="401" t="s">
        <v>99</v>
      </c>
      <c r="J5821" s="401" t="s">
        <v>6404</v>
      </c>
      <c r="K5821" s="402" t="n">
        <v>30.26</v>
      </c>
      <c r="L5821" s="401" t="s">
        <v>6405</v>
      </c>
    </row>
    <row r="5822" customFormat="false" ht="13.5" hidden="false" customHeight="false" outlineLevel="0" collapsed="false">
      <c r="A5822" s="401" t="s">
        <v>12328</v>
      </c>
      <c r="B5822" s="401" t="s">
        <v>12329</v>
      </c>
      <c r="C5822" s="401" t="s">
        <v>12330</v>
      </c>
      <c r="D5822" s="401" t="s">
        <v>12331</v>
      </c>
      <c r="E5822" s="402"/>
      <c r="F5822" s="401"/>
      <c r="G5822" s="401" t="n">
        <v>101857</v>
      </c>
      <c r="H5822" s="401" t="s">
        <v>12378</v>
      </c>
      <c r="I5822" s="401" t="s">
        <v>99</v>
      </c>
      <c r="J5822" s="401" t="s">
        <v>6404</v>
      </c>
      <c r="K5822" s="402" t="n">
        <v>36.35</v>
      </c>
      <c r="L5822" s="401" t="s">
        <v>6405</v>
      </c>
    </row>
    <row r="5823" customFormat="false" ht="13.5" hidden="false" customHeight="false" outlineLevel="0" collapsed="false">
      <c r="A5823" s="401" t="s">
        <v>12328</v>
      </c>
      <c r="B5823" s="401" t="s">
        <v>12329</v>
      </c>
      <c r="C5823" s="401" t="s">
        <v>12330</v>
      </c>
      <c r="D5823" s="401" t="s">
        <v>12331</v>
      </c>
      <c r="E5823" s="402"/>
      <c r="F5823" s="401"/>
      <c r="G5823" s="401" t="n">
        <v>101858</v>
      </c>
      <c r="H5823" s="401" t="s">
        <v>12379</v>
      </c>
      <c r="I5823" s="401" t="s">
        <v>99</v>
      </c>
      <c r="J5823" s="401" t="s">
        <v>6404</v>
      </c>
      <c r="K5823" s="402" t="n">
        <v>30.77</v>
      </c>
      <c r="L5823" s="401" t="s">
        <v>6405</v>
      </c>
    </row>
    <row r="5824" customFormat="false" ht="13.5" hidden="false" customHeight="false" outlineLevel="0" collapsed="false">
      <c r="A5824" s="401" t="s">
        <v>12328</v>
      </c>
      <c r="B5824" s="401" t="s">
        <v>12329</v>
      </c>
      <c r="C5824" s="401" t="s">
        <v>12330</v>
      </c>
      <c r="D5824" s="401" t="s">
        <v>12331</v>
      </c>
      <c r="E5824" s="402"/>
      <c r="F5824" s="401"/>
      <c r="G5824" s="401" t="n">
        <v>101859</v>
      </c>
      <c r="H5824" s="401" t="s">
        <v>12380</v>
      </c>
      <c r="I5824" s="401" t="s">
        <v>99</v>
      </c>
      <c r="J5824" s="401" t="s">
        <v>6404</v>
      </c>
      <c r="K5824" s="402" t="n">
        <v>33.4</v>
      </c>
      <c r="L5824" s="401" t="s">
        <v>6405</v>
      </c>
    </row>
    <row r="5825" customFormat="false" ht="13.5" hidden="false" customHeight="false" outlineLevel="0" collapsed="false">
      <c r="A5825" s="401" t="s">
        <v>12328</v>
      </c>
      <c r="B5825" s="401" t="s">
        <v>12329</v>
      </c>
      <c r="C5825" s="401" t="s">
        <v>12330</v>
      </c>
      <c r="D5825" s="401" t="s">
        <v>12331</v>
      </c>
      <c r="E5825" s="402"/>
      <c r="F5825" s="401"/>
      <c r="G5825" s="401" t="n">
        <v>101860</v>
      </c>
      <c r="H5825" s="401" t="s">
        <v>12381</v>
      </c>
      <c r="I5825" s="401" t="s">
        <v>99</v>
      </c>
      <c r="J5825" s="401" t="s">
        <v>6404</v>
      </c>
      <c r="K5825" s="402" t="n">
        <v>37.52</v>
      </c>
      <c r="L5825" s="401" t="s">
        <v>6405</v>
      </c>
    </row>
    <row r="5826" customFormat="false" ht="13.5" hidden="false" customHeight="false" outlineLevel="0" collapsed="false">
      <c r="A5826" s="401" t="s">
        <v>12328</v>
      </c>
      <c r="B5826" s="401" t="s">
        <v>12329</v>
      </c>
      <c r="C5826" s="401" t="s">
        <v>12330</v>
      </c>
      <c r="D5826" s="401" t="s">
        <v>12331</v>
      </c>
      <c r="E5826" s="402"/>
      <c r="F5826" s="401"/>
      <c r="G5826" s="401" t="n">
        <v>101861</v>
      </c>
      <c r="H5826" s="401" t="s">
        <v>12382</v>
      </c>
      <c r="I5826" s="401" t="s">
        <v>99</v>
      </c>
      <c r="J5826" s="401" t="s">
        <v>6404</v>
      </c>
      <c r="K5826" s="402" t="n">
        <v>35.47</v>
      </c>
      <c r="L5826" s="401" t="s">
        <v>6405</v>
      </c>
    </row>
    <row r="5827" customFormat="false" ht="13.5" hidden="false" customHeight="false" outlineLevel="0" collapsed="false">
      <c r="A5827" s="401" t="s">
        <v>12328</v>
      </c>
      <c r="B5827" s="401" t="s">
        <v>12329</v>
      </c>
      <c r="C5827" s="401" t="s">
        <v>12330</v>
      </c>
      <c r="D5827" s="401" t="s">
        <v>12331</v>
      </c>
      <c r="E5827" s="402"/>
      <c r="F5827" s="401"/>
      <c r="G5827" s="401" t="n">
        <v>101862</v>
      </c>
      <c r="H5827" s="401" t="s">
        <v>12383</v>
      </c>
      <c r="I5827" s="401" t="s">
        <v>99</v>
      </c>
      <c r="J5827" s="401" t="s">
        <v>6404</v>
      </c>
      <c r="K5827" s="402" t="n">
        <v>38.13</v>
      </c>
      <c r="L5827" s="401" t="s">
        <v>6405</v>
      </c>
    </row>
    <row r="5828" customFormat="false" ht="13.5" hidden="false" customHeight="false" outlineLevel="0" collapsed="false">
      <c r="A5828" s="401" t="s">
        <v>12328</v>
      </c>
      <c r="B5828" s="401" t="s">
        <v>12329</v>
      </c>
      <c r="C5828" s="401" t="s">
        <v>12330</v>
      </c>
      <c r="D5828" s="401" t="s">
        <v>12331</v>
      </c>
      <c r="E5828" s="402"/>
      <c r="F5828" s="401"/>
      <c r="G5828" s="401" t="n">
        <v>101863</v>
      </c>
      <c r="H5828" s="401" t="s">
        <v>12384</v>
      </c>
      <c r="I5828" s="401" t="s">
        <v>99</v>
      </c>
      <c r="J5828" s="401" t="s">
        <v>6404</v>
      </c>
      <c r="K5828" s="402" t="n">
        <v>31.13</v>
      </c>
      <c r="L5828" s="401" t="s">
        <v>6405</v>
      </c>
    </row>
    <row r="5829" customFormat="false" ht="13.5" hidden="false" customHeight="false" outlineLevel="0" collapsed="false">
      <c r="A5829" s="401" t="s">
        <v>12328</v>
      </c>
      <c r="B5829" s="401" t="s">
        <v>12329</v>
      </c>
      <c r="C5829" s="401" t="s">
        <v>12330</v>
      </c>
      <c r="D5829" s="401" t="s">
        <v>12331</v>
      </c>
      <c r="E5829" s="402"/>
      <c r="F5829" s="401"/>
      <c r="G5829" s="401" t="n">
        <v>101864</v>
      </c>
      <c r="H5829" s="401" t="s">
        <v>12385</v>
      </c>
      <c r="I5829" s="401" t="s">
        <v>99</v>
      </c>
      <c r="J5829" s="401" t="s">
        <v>6404</v>
      </c>
      <c r="K5829" s="402" t="n">
        <v>35.26</v>
      </c>
      <c r="L5829" s="401" t="s">
        <v>6405</v>
      </c>
    </row>
    <row r="5830" customFormat="false" ht="13.5" hidden="false" customHeight="false" outlineLevel="0" collapsed="false">
      <c r="A5830" s="401" t="s">
        <v>12328</v>
      </c>
      <c r="B5830" s="401" t="s">
        <v>12329</v>
      </c>
      <c r="C5830" s="401" t="s">
        <v>12330</v>
      </c>
      <c r="D5830" s="401" t="s">
        <v>12331</v>
      </c>
      <c r="E5830" s="402"/>
      <c r="F5830" s="401"/>
      <c r="G5830" s="401" t="n">
        <v>101865</v>
      </c>
      <c r="H5830" s="401" t="s">
        <v>12386</v>
      </c>
      <c r="I5830" s="401" t="s">
        <v>99</v>
      </c>
      <c r="J5830" s="401" t="s">
        <v>6404</v>
      </c>
      <c r="K5830" s="402" t="n">
        <v>39.39</v>
      </c>
      <c r="L5830" s="401" t="s">
        <v>6405</v>
      </c>
    </row>
    <row r="5831" customFormat="false" ht="13.5" hidden="false" customHeight="false" outlineLevel="0" collapsed="false">
      <c r="A5831" s="401" t="s">
        <v>12328</v>
      </c>
      <c r="B5831" s="401" t="s">
        <v>12329</v>
      </c>
      <c r="C5831" s="401" t="s">
        <v>12330</v>
      </c>
      <c r="D5831" s="401" t="s">
        <v>12331</v>
      </c>
      <c r="E5831" s="402"/>
      <c r="F5831" s="401"/>
      <c r="G5831" s="401" t="n">
        <v>101866</v>
      </c>
      <c r="H5831" s="401" t="s">
        <v>12387</v>
      </c>
      <c r="I5831" s="401" t="s">
        <v>99</v>
      </c>
      <c r="J5831" s="401" t="s">
        <v>6404</v>
      </c>
      <c r="K5831" s="402" t="n">
        <v>35.67</v>
      </c>
      <c r="L5831" s="401" t="s">
        <v>6405</v>
      </c>
    </row>
    <row r="5832" customFormat="false" ht="13.5" hidden="false" customHeight="false" outlineLevel="0" collapsed="false">
      <c r="A5832" s="401" t="s">
        <v>12328</v>
      </c>
      <c r="B5832" s="401" t="s">
        <v>12329</v>
      </c>
      <c r="C5832" s="401" t="s">
        <v>12330</v>
      </c>
      <c r="D5832" s="401" t="s">
        <v>12331</v>
      </c>
      <c r="E5832" s="402"/>
      <c r="F5832" s="401"/>
      <c r="G5832" s="401" t="n">
        <v>101867</v>
      </c>
      <c r="H5832" s="401" t="s">
        <v>12388</v>
      </c>
      <c r="I5832" s="401" t="s">
        <v>99</v>
      </c>
      <c r="J5832" s="401" t="s">
        <v>6404</v>
      </c>
      <c r="K5832" s="402" t="n">
        <v>39.79</v>
      </c>
      <c r="L5832" s="401" t="s">
        <v>6405</v>
      </c>
    </row>
    <row r="5833" customFormat="false" ht="13.5" hidden="false" customHeight="false" outlineLevel="0" collapsed="false">
      <c r="A5833" s="401" t="s">
        <v>12328</v>
      </c>
      <c r="B5833" s="401" t="s">
        <v>12329</v>
      </c>
      <c r="C5833" s="401" t="s">
        <v>12330</v>
      </c>
      <c r="D5833" s="401" t="s">
        <v>12331</v>
      </c>
      <c r="E5833" s="402"/>
      <c r="F5833" s="401"/>
      <c r="G5833" s="401" t="n">
        <v>101868</v>
      </c>
      <c r="H5833" s="401" t="s">
        <v>12389</v>
      </c>
      <c r="I5833" s="401" t="s">
        <v>99</v>
      </c>
      <c r="J5833" s="401" t="s">
        <v>6404</v>
      </c>
      <c r="K5833" s="402" t="n">
        <v>32.8</v>
      </c>
      <c r="L5833" s="401" t="s">
        <v>6405</v>
      </c>
    </row>
    <row r="5834" customFormat="false" ht="13.5" hidden="false" customHeight="false" outlineLevel="0" collapsed="false">
      <c r="A5834" s="401" t="s">
        <v>12328</v>
      </c>
      <c r="B5834" s="401" t="s">
        <v>12329</v>
      </c>
      <c r="C5834" s="401" t="s">
        <v>12330</v>
      </c>
      <c r="D5834" s="401" t="s">
        <v>12331</v>
      </c>
      <c r="E5834" s="402"/>
      <c r="F5834" s="401"/>
      <c r="G5834" s="401" t="n">
        <v>101869</v>
      </c>
      <c r="H5834" s="401" t="s">
        <v>12390</v>
      </c>
      <c r="I5834" s="401" t="s">
        <v>99</v>
      </c>
      <c r="J5834" s="401" t="s">
        <v>6404</v>
      </c>
      <c r="K5834" s="402" t="n">
        <v>36.91</v>
      </c>
      <c r="L5834" s="401" t="s">
        <v>6405</v>
      </c>
    </row>
    <row r="5835" customFormat="false" ht="13.5" hidden="false" customHeight="false" outlineLevel="0" collapsed="false">
      <c r="A5835" s="401" t="s">
        <v>12328</v>
      </c>
      <c r="B5835" s="401" t="s">
        <v>12329</v>
      </c>
      <c r="C5835" s="401" t="s">
        <v>12330</v>
      </c>
      <c r="D5835" s="401" t="s">
        <v>12331</v>
      </c>
      <c r="E5835" s="402"/>
      <c r="F5835" s="401"/>
      <c r="G5835" s="401" t="n">
        <v>101870</v>
      </c>
      <c r="H5835" s="401" t="s">
        <v>12391</v>
      </c>
      <c r="I5835" s="401" t="s">
        <v>99</v>
      </c>
      <c r="J5835" s="401" t="s">
        <v>6404</v>
      </c>
      <c r="K5835" s="402" t="n">
        <v>41.04</v>
      </c>
      <c r="L5835" s="401" t="s">
        <v>6405</v>
      </c>
    </row>
    <row r="5836" customFormat="false" ht="13.5" hidden="false" customHeight="false" outlineLevel="0" collapsed="false">
      <c r="A5836" s="401" t="s">
        <v>12328</v>
      </c>
      <c r="B5836" s="401" t="s">
        <v>12329</v>
      </c>
      <c r="C5836" s="401" t="s">
        <v>12330</v>
      </c>
      <c r="D5836" s="401" t="s">
        <v>12331</v>
      </c>
      <c r="E5836" s="402"/>
      <c r="F5836" s="401"/>
      <c r="G5836" s="401" t="n">
        <v>102096</v>
      </c>
      <c r="H5836" s="401" t="s">
        <v>12392</v>
      </c>
      <c r="I5836" s="401" t="s">
        <v>122</v>
      </c>
      <c r="J5836" s="401" t="s">
        <v>6404</v>
      </c>
      <c r="K5836" s="402" t="n">
        <v>1840.75</v>
      </c>
      <c r="L5836" s="401" t="s">
        <v>6405</v>
      </c>
    </row>
    <row r="5837" customFormat="false" ht="13.5" hidden="false" customHeight="false" outlineLevel="0" collapsed="false">
      <c r="A5837" s="401" t="s">
        <v>12328</v>
      </c>
      <c r="B5837" s="401" t="s">
        <v>12329</v>
      </c>
      <c r="C5837" s="401" t="s">
        <v>12330</v>
      </c>
      <c r="D5837" s="401" t="s">
        <v>12331</v>
      </c>
      <c r="E5837" s="402"/>
      <c r="F5837" s="401"/>
      <c r="G5837" s="401" t="n">
        <v>102098</v>
      </c>
      <c r="H5837" s="401" t="s">
        <v>12393</v>
      </c>
      <c r="I5837" s="401" t="s">
        <v>122</v>
      </c>
      <c r="J5837" s="401" t="s">
        <v>6404</v>
      </c>
      <c r="K5837" s="402" t="n">
        <v>1980.23</v>
      </c>
      <c r="L5837" s="401" t="s">
        <v>6405</v>
      </c>
    </row>
    <row r="5838" customFormat="false" ht="13.5" hidden="false" customHeight="false" outlineLevel="0" collapsed="false">
      <c r="A5838" s="401" t="s">
        <v>12328</v>
      </c>
      <c r="B5838" s="401" t="s">
        <v>12329</v>
      </c>
      <c r="C5838" s="401" t="s">
        <v>12330</v>
      </c>
      <c r="D5838" s="401" t="s">
        <v>12331</v>
      </c>
      <c r="E5838" s="402"/>
      <c r="F5838" s="401"/>
      <c r="G5838" s="401" t="n">
        <v>102101</v>
      </c>
      <c r="H5838" s="401" t="s">
        <v>12394</v>
      </c>
      <c r="I5838" s="401" t="s">
        <v>99</v>
      </c>
      <c r="J5838" s="401" t="s">
        <v>6404</v>
      </c>
      <c r="K5838" s="402" t="n">
        <v>3.81</v>
      </c>
      <c r="L5838" s="401" t="s">
        <v>6405</v>
      </c>
    </row>
    <row r="5839" customFormat="false" ht="13.5" hidden="false" customHeight="false" outlineLevel="0" collapsed="false">
      <c r="A5839" s="401" t="s">
        <v>12328</v>
      </c>
      <c r="B5839" s="401" t="s">
        <v>12329</v>
      </c>
      <c r="C5839" s="401" t="s">
        <v>12330</v>
      </c>
      <c r="D5839" s="401" t="s">
        <v>12331</v>
      </c>
      <c r="E5839" s="402"/>
      <c r="F5839" s="401"/>
      <c r="G5839" s="401" t="n">
        <v>102988</v>
      </c>
      <c r="H5839" s="401" t="s">
        <v>12395</v>
      </c>
      <c r="I5839" s="401" t="s">
        <v>99</v>
      </c>
      <c r="J5839" s="401" t="s">
        <v>6404</v>
      </c>
      <c r="K5839" s="402" t="n">
        <v>56.52</v>
      </c>
      <c r="L5839" s="401" t="s">
        <v>6405</v>
      </c>
    </row>
    <row r="5840" customFormat="false" ht="13.5" hidden="false" customHeight="false" outlineLevel="0" collapsed="false">
      <c r="A5840" s="401" t="s">
        <v>12328</v>
      </c>
      <c r="B5840" s="401" t="s">
        <v>12329</v>
      </c>
      <c r="C5840" s="401" t="s">
        <v>12396</v>
      </c>
      <c r="D5840" s="401" t="s">
        <v>12397</v>
      </c>
      <c r="E5840" s="402"/>
      <c r="F5840" s="401"/>
      <c r="G5840" s="401" t="n">
        <v>100576</v>
      </c>
      <c r="H5840" s="401" t="s">
        <v>12398</v>
      </c>
      <c r="I5840" s="401" t="s">
        <v>99</v>
      </c>
      <c r="J5840" s="401" t="s">
        <v>6404</v>
      </c>
      <c r="K5840" s="402" t="n">
        <v>2.23</v>
      </c>
      <c r="L5840" s="401" t="s">
        <v>6405</v>
      </c>
    </row>
    <row r="5841" customFormat="false" ht="13.5" hidden="false" customHeight="false" outlineLevel="0" collapsed="false">
      <c r="A5841" s="401" t="s">
        <v>12328</v>
      </c>
      <c r="B5841" s="401" t="s">
        <v>12329</v>
      </c>
      <c r="C5841" s="401" t="s">
        <v>12396</v>
      </c>
      <c r="D5841" s="401" t="s">
        <v>12397</v>
      </c>
      <c r="E5841" s="402"/>
      <c r="F5841" s="401"/>
      <c r="G5841" s="401" t="n">
        <v>100577</v>
      </c>
      <c r="H5841" s="401" t="s">
        <v>12399</v>
      </c>
      <c r="I5841" s="401" t="s">
        <v>99</v>
      </c>
      <c r="J5841" s="401" t="s">
        <v>6404</v>
      </c>
      <c r="K5841" s="402" t="n">
        <v>1.1</v>
      </c>
      <c r="L5841" s="401" t="s">
        <v>6405</v>
      </c>
    </row>
    <row r="5842" customFormat="false" ht="13.5" hidden="false" customHeight="false" outlineLevel="0" collapsed="false">
      <c r="A5842" s="401" t="s">
        <v>12328</v>
      </c>
      <c r="B5842" s="401" t="s">
        <v>12329</v>
      </c>
      <c r="C5842" s="401" t="s">
        <v>12400</v>
      </c>
      <c r="D5842" s="401" t="s">
        <v>12401</v>
      </c>
      <c r="E5842" s="402"/>
      <c r="F5842" s="401"/>
      <c r="G5842" s="401" t="n">
        <v>96388</v>
      </c>
      <c r="H5842" s="401" t="s">
        <v>12402</v>
      </c>
      <c r="I5842" s="401" t="s">
        <v>122</v>
      </c>
      <c r="J5842" s="401" t="s">
        <v>6404</v>
      </c>
      <c r="K5842" s="402" t="n">
        <v>10.78</v>
      </c>
      <c r="L5842" s="401" t="s">
        <v>6405</v>
      </c>
    </row>
    <row r="5843" customFormat="false" ht="13.5" hidden="false" customHeight="false" outlineLevel="0" collapsed="false">
      <c r="A5843" s="401" t="s">
        <v>12328</v>
      </c>
      <c r="B5843" s="401" t="s">
        <v>12329</v>
      </c>
      <c r="C5843" s="401" t="s">
        <v>12400</v>
      </c>
      <c r="D5843" s="401" t="s">
        <v>12401</v>
      </c>
      <c r="E5843" s="402"/>
      <c r="F5843" s="401"/>
      <c r="G5843" s="401" t="n">
        <v>96389</v>
      </c>
      <c r="H5843" s="401" t="s">
        <v>12403</v>
      </c>
      <c r="I5843" s="401" t="s">
        <v>122</v>
      </c>
      <c r="J5843" s="401" t="s">
        <v>6404</v>
      </c>
      <c r="K5843" s="402" t="n">
        <v>48.44</v>
      </c>
      <c r="L5843" s="401" t="s">
        <v>6405</v>
      </c>
    </row>
    <row r="5844" customFormat="false" ht="13.5" hidden="false" customHeight="false" outlineLevel="0" collapsed="false">
      <c r="A5844" s="401" t="s">
        <v>12328</v>
      </c>
      <c r="B5844" s="401" t="s">
        <v>12329</v>
      </c>
      <c r="C5844" s="401" t="s">
        <v>12400</v>
      </c>
      <c r="D5844" s="401" t="s">
        <v>12401</v>
      </c>
      <c r="E5844" s="402"/>
      <c r="F5844" s="401"/>
      <c r="G5844" s="401" t="n">
        <v>96390</v>
      </c>
      <c r="H5844" s="401" t="s">
        <v>12404</v>
      </c>
      <c r="I5844" s="401" t="s">
        <v>122</v>
      </c>
      <c r="J5844" s="401" t="s">
        <v>6404</v>
      </c>
      <c r="K5844" s="402" t="n">
        <v>76.97</v>
      </c>
      <c r="L5844" s="401" t="s">
        <v>6405</v>
      </c>
    </row>
    <row r="5845" customFormat="false" ht="13.5" hidden="false" customHeight="false" outlineLevel="0" collapsed="false">
      <c r="A5845" s="401" t="s">
        <v>12328</v>
      </c>
      <c r="B5845" s="401" t="s">
        <v>12329</v>
      </c>
      <c r="C5845" s="401" t="s">
        <v>12400</v>
      </c>
      <c r="D5845" s="401" t="s">
        <v>12401</v>
      </c>
      <c r="E5845" s="402"/>
      <c r="F5845" s="401"/>
      <c r="G5845" s="401" t="n">
        <v>96391</v>
      </c>
      <c r="H5845" s="401" t="s">
        <v>12405</v>
      </c>
      <c r="I5845" s="401" t="s">
        <v>122</v>
      </c>
      <c r="J5845" s="401" t="s">
        <v>6404</v>
      </c>
      <c r="K5845" s="402" t="n">
        <v>107.33</v>
      </c>
      <c r="L5845" s="401" t="s">
        <v>6405</v>
      </c>
    </row>
    <row r="5846" customFormat="false" ht="13.5" hidden="false" customHeight="false" outlineLevel="0" collapsed="false">
      <c r="A5846" s="401" t="s">
        <v>12328</v>
      </c>
      <c r="B5846" s="401" t="s">
        <v>12329</v>
      </c>
      <c r="C5846" s="401" t="s">
        <v>12400</v>
      </c>
      <c r="D5846" s="401" t="s">
        <v>12401</v>
      </c>
      <c r="E5846" s="402"/>
      <c r="F5846" s="401"/>
      <c r="G5846" s="401" t="n">
        <v>96392</v>
      </c>
      <c r="H5846" s="401" t="s">
        <v>12406</v>
      </c>
      <c r="I5846" s="401" t="s">
        <v>122</v>
      </c>
      <c r="J5846" s="401" t="s">
        <v>6404</v>
      </c>
      <c r="K5846" s="402" t="n">
        <v>136.61</v>
      </c>
      <c r="L5846" s="401" t="s">
        <v>6405</v>
      </c>
    </row>
    <row r="5847" customFormat="false" ht="13.5" hidden="false" customHeight="false" outlineLevel="0" collapsed="false">
      <c r="A5847" s="401" t="s">
        <v>12328</v>
      </c>
      <c r="B5847" s="401" t="s">
        <v>12329</v>
      </c>
      <c r="C5847" s="401" t="s">
        <v>12400</v>
      </c>
      <c r="D5847" s="401" t="s">
        <v>12401</v>
      </c>
      <c r="E5847" s="402"/>
      <c r="F5847" s="401"/>
      <c r="G5847" s="401" t="n">
        <v>96396</v>
      </c>
      <c r="H5847" s="401" t="s">
        <v>12407</v>
      </c>
      <c r="I5847" s="401" t="s">
        <v>122</v>
      </c>
      <c r="J5847" s="401" t="s">
        <v>6404</v>
      </c>
      <c r="K5847" s="402" t="n">
        <v>260.2</v>
      </c>
      <c r="L5847" s="401" t="s">
        <v>6405</v>
      </c>
    </row>
    <row r="5848" customFormat="false" ht="13.5" hidden="false" customHeight="false" outlineLevel="0" collapsed="false">
      <c r="A5848" s="401" t="s">
        <v>12328</v>
      </c>
      <c r="B5848" s="401" t="s">
        <v>12329</v>
      </c>
      <c r="C5848" s="401" t="s">
        <v>12400</v>
      </c>
      <c r="D5848" s="401" t="s">
        <v>12401</v>
      </c>
      <c r="E5848" s="402"/>
      <c r="F5848" s="401"/>
      <c r="G5848" s="401" t="n">
        <v>96397</v>
      </c>
      <c r="H5848" s="401" t="s">
        <v>12408</v>
      </c>
      <c r="I5848" s="401" t="s">
        <v>122</v>
      </c>
      <c r="J5848" s="401" t="s">
        <v>6404</v>
      </c>
      <c r="K5848" s="402" t="n">
        <v>316.4</v>
      </c>
      <c r="L5848" s="401" t="s">
        <v>6405</v>
      </c>
    </row>
    <row r="5849" customFormat="false" ht="13.5" hidden="false" customHeight="false" outlineLevel="0" collapsed="false">
      <c r="A5849" s="401" t="s">
        <v>12328</v>
      </c>
      <c r="B5849" s="401" t="s">
        <v>12329</v>
      </c>
      <c r="C5849" s="401" t="s">
        <v>12400</v>
      </c>
      <c r="D5849" s="401" t="s">
        <v>12401</v>
      </c>
      <c r="E5849" s="402"/>
      <c r="F5849" s="401"/>
      <c r="G5849" s="401" t="n">
        <v>96398</v>
      </c>
      <c r="H5849" s="401" t="s">
        <v>12409</v>
      </c>
      <c r="I5849" s="401" t="s">
        <v>122</v>
      </c>
      <c r="J5849" s="401" t="s">
        <v>6404</v>
      </c>
      <c r="K5849" s="402" t="n">
        <v>394.06</v>
      </c>
      <c r="L5849" s="401" t="s">
        <v>6405</v>
      </c>
    </row>
    <row r="5850" customFormat="false" ht="13.5" hidden="false" customHeight="false" outlineLevel="0" collapsed="false">
      <c r="A5850" s="401" t="s">
        <v>12328</v>
      </c>
      <c r="B5850" s="401" t="s">
        <v>12329</v>
      </c>
      <c r="C5850" s="401" t="s">
        <v>12400</v>
      </c>
      <c r="D5850" s="401" t="s">
        <v>12401</v>
      </c>
      <c r="E5850" s="402"/>
      <c r="F5850" s="401"/>
      <c r="G5850" s="401" t="n">
        <v>96399</v>
      </c>
      <c r="H5850" s="401" t="s">
        <v>12410</v>
      </c>
      <c r="I5850" s="401" t="s">
        <v>122</v>
      </c>
      <c r="J5850" s="401" t="s">
        <v>6404</v>
      </c>
      <c r="K5850" s="402" t="n">
        <v>178.19</v>
      </c>
      <c r="L5850" s="401" t="s">
        <v>6405</v>
      </c>
    </row>
    <row r="5851" customFormat="false" ht="13.5" hidden="false" customHeight="false" outlineLevel="0" collapsed="false">
      <c r="A5851" s="401" t="s">
        <v>12328</v>
      </c>
      <c r="B5851" s="401" t="s">
        <v>12329</v>
      </c>
      <c r="C5851" s="401" t="s">
        <v>12400</v>
      </c>
      <c r="D5851" s="401" t="s">
        <v>12401</v>
      </c>
      <c r="E5851" s="402"/>
      <c r="F5851" s="401"/>
      <c r="G5851" s="401" t="n">
        <v>96400</v>
      </c>
      <c r="H5851" s="401" t="s">
        <v>12411</v>
      </c>
      <c r="I5851" s="401" t="s">
        <v>122</v>
      </c>
      <c r="J5851" s="401" t="s">
        <v>6404</v>
      </c>
      <c r="K5851" s="402" t="n">
        <v>229.85</v>
      </c>
      <c r="L5851" s="401" t="s">
        <v>6405</v>
      </c>
    </row>
    <row r="5852" customFormat="false" ht="13.5" hidden="false" customHeight="false" outlineLevel="0" collapsed="false">
      <c r="A5852" s="401" t="s">
        <v>12328</v>
      </c>
      <c r="B5852" s="401" t="s">
        <v>12329</v>
      </c>
      <c r="C5852" s="401" t="s">
        <v>12400</v>
      </c>
      <c r="D5852" s="401" t="s">
        <v>12401</v>
      </c>
      <c r="E5852" s="402"/>
      <c r="F5852" s="401"/>
      <c r="G5852" s="401" t="n">
        <v>96402</v>
      </c>
      <c r="H5852" s="401" t="s">
        <v>12412</v>
      </c>
      <c r="I5852" s="401" t="s">
        <v>99</v>
      </c>
      <c r="J5852" s="401" t="s">
        <v>6404</v>
      </c>
      <c r="K5852" s="402" t="n">
        <v>2.78</v>
      </c>
      <c r="L5852" s="401" t="s">
        <v>6405</v>
      </c>
    </row>
    <row r="5853" customFormat="false" ht="13.5" hidden="false" customHeight="false" outlineLevel="0" collapsed="false">
      <c r="A5853" s="401" t="s">
        <v>12328</v>
      </c>
      <c r="B5853" s="401" t="s">
        <v>12329</v>
      </c>
      <c r="C5853" s="401" t="s">
        <v>12400</v>
      </c>
      <c r="D5853" s="401" t="s">
        <v>12401</v>
      </c>
      <c r="E5853" s="402"/>
      <c r="F5853" s="401"/>
      <c r="G5853" s="401" t="n">
        <v>100564</v>
      </c>
      <c r="H5853" s="401" t="s">
        <v>12413</v>
      </c>
      <c r="I5853" s="401" t="s">
        <v>122</v>
      </c>
      <c r="J5853" s="401" t="s">
        <v>6404</v>
      </c>
      <c r="K5853" s="402" t="n">
        <v>151.81</v>
      </c>
      <c r="L5853" s="401" t="s">
        <v>6405</v>
      </c>
    </row>
    <row r="5854" customFormat="false" ht="13.5" hidden="false" customHeight="false" outlineLevel="0" collapsed="false">
      <c r="A5854" s="401" t="s">
        <v>12328</v>
      </c>
      <c r="B5854" s="401" t="s">
        <v>12329</v>
      </c>
      <c r="C5854" s="401" t="s">
        <v>12400</v>
      </c>
      <c r="D5854" s="401" t="s">
        <v>12401</v>
      </c>
      <c r="E5854" s="402"/>
      <c r="F5854" s="401"/>
      <c r="G5854" s="401" t="n">
        <v>100565</v>
      </c>
      <c r="H5854" s="401" t="s">
        <v>12414</v>
      </c>
      <c r="I5854" s="401" t="s">
        <v>122</v>
      </c>
      <c r="J5854" s="401" t="s">
        <v>6404</v>
      </c>
      <c r="K5854" s="402" t="n">
        <v>130.01</v>
      </c>
      <c r="L5854" s="401" t="s">
        <v>6405</v>
      </c>
    </row>
    <row r="5855" customFormat="false" ht="13.5" hidden="false" customHeight="false" outlineLevel="0" collapsed="false">
      <c r="A5855" s="401" t="s">
        <v>12328</v>
      </c>
      <c r="B5855" s="401" t="s">
        <v>12329</v>
      </c>
      <c r="C5855" s="401" t="s">
        <v>12400</v>
      </c>
      <c r="D5855" s="401" t="s">
        <v>12401</v>
      </c>
      <c r="E5855" s="402"/>
      <c r="F5855" s="401"/>
      <c r="G5855" s="401" t="n">
        <v>100566</v>
      </c>
      <c r="H5855" s="401" t="s">
        <v>12415</v>
      </c>
      <c r="I5855" s="401" t="s">
        <v>122</v>
      </c>
      <c r="J5855" s="401" t="s">
        <v>6404</v>
      </c>
      <c r="K5855" s="402" t="n">
        <v>209.81</v>
      </c>
      <c r="L5855" s="401" t="s">
        <v>6405</v>
      </c>
    </row>
    <row r="5856" customFormat="false" ht="13.5" hidden="false" customHeight="false" outlineLevel="0" collapsed="false">
      <c r="A5856" s="401" t="s">
        <v>12328</v>
      </c>
      <c r="B5856" s="401" t="s">
        <v>12329</v>
      </c>
      <c r="C5856" s="401" t="s">
        <v>12400</v>
      </c>
      <c r="D5856" s="401" t="s">
        <v>12401</v>
      </c>
      <c r="E5856" s="402"/>
      <c r="F5856" s="401"/>
      <c r="G5856" s="401" t="n">
        <v>100567</v>
      </c>
      <c r="H5856" s="401" t="s">
        <v>12416</v>
      </c>
      <c r="I5856" s="401" t="s">
        <v>122</v>
      </c>
      <c r="J5856" s="401" t="s">
        <v>6404</v>
      </c>
      <c r="K5856" s="402" t="n">
        <v>236.94</v>
      </c>
      <c r="L5856" s="401" t="s">
        <v>6405</v>
      </c>
    </row>
    <row r="5857" customFormat="false" ht="13.5" hidden="false" customHeight="false" outlineLevel="0" collapsed="false">
      <c r="A5857" s="401" t="s">
        <v>12328</v>
      </c>
      <c r="B5857" s="401" t="s">
        <v>12329</v>
      </c>
      <c r="C5857" s="401" t="s">
        <v>12400</v>
      </c>
      <c r="D5857" s="401" t="s">
        <v>12401</v>
      </c>
      <c r="E5857" s="402"/>
      <c r="F5857" s="401"/>
      <c r="G5857" s="401" t="n">
        <v>100568</v>
      </c>
      <c r="H5857" s="401" t="s">
        <v>12417</v>
      </c>
      <c r="I5857" s="401" t="s">
        <v>122</v>
      </c>
      <c r="J5857" s="401" t="s">
        <v>6404</v>
      </c>
      <c r="K5857" s="402" t="n">
        <v>263.52</v>
      </c>
      <c r="L5857" s="401" t="s">
        <v>6405</v>
      </c>
    </row>
    <row r="5858" customFormat="false" ht="13.5" hidden="false" customHeight="false" outlineLevel="0" collapsed="false">
      <c r="A5858" s="401" t="s">
        <v>12328</v>
      </c>
      <c r="B5858" s="401" t="s">
        <v>12329</v>
      </c>
      <c r="C5858" s="401" t="s">
        <v>12400</v>
      </c>
      <c r="D5858" s="401" t="s">
        <v>12401</v>
      </c>
      <c r="E5858" s="402"/>
      <c r="F5858" s="401"/>
      <c r="G5858" s="401" t="n">
        <v>100569</v>
      </c>
      <c r="H5858" s="401" t="s">
        <v>12418</v>
      </c>
      <c r="I5858" s="401" t="s">
        <v>122</v>
      </c>
      <c r="J5858" s="401" t="s">
        <v>6404</v>
      </c>
      <c r="K5858" s="402" t="n">
        <v>188.8</v>
      </c>
      <c r="L5858" s="401" t="s">
        <v>6405</v>
      </c>
    </row>
    <row r="5859" customFormat="false" ht="13.5" hidden="false" customHeight="false" outlineLevel="0" collapsed="false">
      <c r="A5859" s="401" t="s">
        <v>12328</v>
      </c>
      <c r="B5859" s="401" t="s">
        <v>12329</v>
      </c>
      <c r="C5859" s="401" t="s">
        <v>12400</v>
      </c>
      <c r="D5859" s="401" t="s">
        <v>12401</v>
      </c>
      <c r="E5859" s="402"/>
      <c r="F5859" s="401"/>
      <c r="G5859" s="401" t="n">
        <v>100570</v>
      </c>
      <c r="H5859" s="401" t="s">
        <v>12419</v>
      </c>
      <c r="I5859" s="401" t="s">
        <v>122</v>
      </c>
      <c r="J5859" s="401" t="s">
        <v>6404</v>
      </c>
      <c r="K5859" s="402" t="n">
        <v>218.64</v>
      </c>
      <c r="L5859" s="401" t="s">
        <v>6405</v>
      </c>
    </row>
    <row r="5860" customFormat="false" ht="13.5" hidden="false" customHeight="false" outlineLevel="0" collapsed="false">
      <c r="A5860" s="401" t="s">
        <v>12328</v>
      </c>
      <c r="B5860" s="401" t="s">
        <v>12329</v>
      </c>
      <c r="C5860" s="401" t="s">
        <v>12400</v>
      </c>
      <c r="D5860" s="401" t="s">
        <v>12401</v>
      </c>
      <c r="E5860" s="402"/>
      <c r="F5860" s="401"/>
      <c r="G5860" s="401" t="n">
        <v>100571</v>
      </c>
      <c r="H5860" s="401" t="s">
        <v>12420</v>
      </c>
      <c r="I5860" s="401" t="s">
        <v>122</v>
      </c>
      <c r="J5860" s="401" t="s">
        <v>6404</v>
      </c>
      <c r="K5860" s="402" t="n">
        <v>243.46</v>
      </c>
      <c r="L5860" s="401" t="s">
        <v>6405</v>
      </c>
    </row>
    <row r="5861" customFormat="false" ht="13.5" hidden="false" customHeight="false" outlineLevel="0" collapsed="false">
      <c r="A5861" s="401" t="s">
        <v>12328</v>
      </c>
      <c r="B5861" s="401" t="s">
        <v>12329</v>
      </c>
      <c r="C5861" s="401" t="s">
        <v>12400</v>
      </c>
      <c r="D5861" s="401" t="s">
        <v>12401</v>
      </c>
      <c r="E5861" s="402"/>
      <c r="F5861" s="401"/>
      <c r="G5861" s="401" t="n">
        <v>100572</v>
      </c>
      <c r="H5861" s="401" t="s">
        <v>12421</v>
      </c>
      <c r="I5861" s="401" t="s">
        <v>122</v>
      </c>
      <c r="J5861" s="401" t="s">
        <v>6404</v>
      </c>
      <c r="K5861" s="402" t="n">
        <v>156.5</v>
      </c>
      <c r="L5861" s="401" t="s">
        <v>6405</v>
      </c>
    </row>
    <row r="5862" customFormat="false" ht="13.5" hidden="false" customHeight="false" outlineLevel="0" collapsed="false">
      <c r="A5862" s="401" t="s">
        <v>12328</v>
      </c>
      <c r="B5862" s="401" t="s">
        <v>12329</v>
      </c>
      <c r="C5862" s="401" t="s">
        <v>12400</v>
      </c>
      <c r="D5862" s="401" t="s">
        <v>12401</v>
      </c>
      <c r="E5862" s="402"/>
      <c r="F5862" s="401"/>
      <c r="G5862" s="401" t="n">
        <v>100573</v>
      </c>
      <c r="H5862" s="401" t="s">
        <v>12422</v>
      </c>
      <c r="I5862" s="401" t="s">
        <v>122</v>
      </c>
      <c r="J5862" s="401" t="s">
        <v>6404</v>
      </c>
      <c r="K5862" s="402" t="n">
        <v>134.7</v>
      </c>
      <c r="L5862" s="401" t="s">
        <v>6405</v>
      </c>
    </row>
    <row r="5863" customFormat="false" ht="13.5" hidden="false" customHeight="false" outlineLevel="0" collapsed="false">
      <c r="A5863" s="401" t="s">
        <v>12328</v>
      </c>
      <c r="B5863" s="401" t="s">
        <v>12329</v>
      </c>
      <c r="C5863" s="401" t="s">
        <v>12400</v>
      </c>
      <c r="D5863" s="401" t="s">
        <v>12401</v>
      </c>
      <c r="E5863" s="402"/>
      <c r="F5863" s="401"/>
      <c r="G5863" s="401" t="n">
        <v>100574</v>
      </c>
      <c r="H5863" s="401" t="s">
        <v>12423</v>
      </c>
      <c r="I5863" s="401" t="s">
        <v>122</v>
      </c>
      <c r="J5863" s="401" t="s">
        <v>6404</v>
      </c>
      <c r="K5863" s="402" t="n">
        <v>1.37</v>
      </c>
      <c r="L5863" s="401" t="s">
        <v>6405</v>
      </c>
    </row>
    <row r="5864" customFormat="false" ht="13.5" hidden="false" customHeight="false" outlineLevel="0" collapsed="false">
      <c r="A5864" s="401" t="s">
        <v>12328</v>
      </c>
      <c r="B5864" s="401" t="s">
        <v>12329</v>
      </c>
      <c r="C5864" s="401" t="s">
        <v>12400</v>
      </c>
      <c r="D5864" s="401" t="s">
        <v>12401</v>
      </c>
      <c r="E5864" s="402"/>
      <c r="F5864" s="401"/>
      <c r="G5864" s="401" t="n">
        <v>100575</v>
      </c>
      <c r="H5864" s="401" t="s">
        <v>12424</v>
      </c>
      <c r="I5864" s="401" t="s">
        <v>99</v>
      </c>
      <c r="J5864" s="401" t="s">
        <v>6404</v>
      </c>
      <c r="K5864" s="402" t="n">
        <v>0.1</v>
      </c>
      <c r="L5864" s="401" t="s">
        <v>6405</v>
      </c>
    </row>
    <row r="5865" customFormat="false" ht="13.5" hidden="false" customHeight="false" outlineLevel="0" collapsed="false">
      <c r="A5865" s="401" t="s">
        <v>12328</v>
      </c>
      <c r="B5865" s="401" t="s">
        <v>12329</v>
      </c>
      <c r="C5865" s="401" t="s">
        <v>12400</v>
      </c>
      <c r="D5865" s="401" t="s">
        <v>12401</v>
      </c>
      <c r="E5865" s="402"/>
      <c r="F5865" s="401"/>
      <c r="G5865" s="401" t="n">
        <v>101767</v>
      </c>
      <c r="H5865" s="401" t="s">
        <v>12425</v>
      </c>
      <c r="I5865" s="401" t="s">
        <v>122</v>
      </c>
      <c r="J5865" s="401" t="s">
        <v>6404</v>
      </c>
      <c r="K5865" s="402" t="n">
        <v>25.17</v>
      </c>
      <c r="L5865" s="401" t="s">
        <v>6405</v>
      </c>
    </row>
    <row r="5866" customFormat="false" ht="13.5" hidden="false" customHeight="false" outlineLevel="0" collapsed="false">
      <c r="A5866" s="401" t="s">
        <v>12328</v>
      </c>
      <c r="B5866" s="401" t="s">
        <v>12329</v>
      </c>
      <c r="C5866" s="401" t="s">
        <v>12400</v>
      </c>
      <c r="D5866" s="401" t="s">
        <v>12401</v>
      </c>
      <c r="E5866" s="402"/>
      <c r="F5866" s="401"/>
      <c r="G5866" s="401" t="n">
        <v>101768</v>
      </c>
      <c r="H5866" s="401" t="s">
        <v>12426</v>
      </c>
      <c r="I5866" s="401" t="s">
        <v>122</v>
      </c>
      <c r="J5866" s="401" t="s">
        <v>6404</v>
      </c>
      <c r="K5866" s="402" t="n">
        <v>42.31</v>
      </c>
      <c r="L5866" s="401" t="s">
        <v>6405</v>
      </c>
    </row>
    <row r="5867" customFormat="false" ht="13.5" hidden="false" customHeight="false" outlineLevel="0" collapsed="false">
      <c r="A5867" s="401" t="s">
        <v>12328</v>
      </c>
      <c r="B5867" s="401" t="s">
        <v>12329</v>
      </c>
      <c r="C5867" s="401" t="s">
        <v>12427</v>
      </c>
      <c r="D5867" s="401" t="s">
        <v>12428</v>
      </c>
      <c r="E5867" s="402"/>
      <c r="F5867" s="401"/>
      <c r="G5867" s="401" t="n">
        <v>92391</v>
      </c>
      <c r="H5867" s="401" t="s">
        <v>12429</v>
      </c>
      <c r="I5867" s="401" t="s">
        <v>99</v>
      </c>
      <c r="J5867" s="401" t="s">
        <v>6404</v>
      </c>
      <c r="K5867" s="402" t="n">
        <v>72.3</v>
      </c>
      <c r="L5867" s="401" t="s">
        <v>6405</v>
      </c>
    </row>
    <row r="5868" customFormat="false" ht="13.5" hidden="false" customHeight="false" outlineLevel="0" collapsed="false">
      <c r="A5868" s="401" t="s">
        <v>12328</v>
      </c>
      <c r="B5868" s="401" t="s">
        <v>12329</v>
      </c>
      <c r="C5868" s="401" t="s">
        <v>12427</v>
      </c>
      <c r="D5868" s="401" t="s">
        <v>12428</v>
      </c>
      <c r="E5868" s="402"/>
      <c r="F5868" s="401"/>
      <c r="G5868" s="401" t="n">
        <v>92392</v>
      </c>
      <c r="H5868" s="401" t="s">
        <v>12430</v>
      </c>
      <c r="I5868" s="401" t="s">
        <v>99</v>
      </c>
      <c r="J5868" s="401" t="s">
        <v>6404</v>
      </c>
      <c r="K5868" s="402" t="n">
        <v>143.37</v>
      </c>
      <c r="L5868" s="401" t="s">
        <v>6405</v>
      </c>
    </row>
    <row r="5869" customFormat="false" ht="13.5" hidden="false" customHeight="false" outlineLevel="0" collapsed="false">
      <c r="A5869" s="401" t="s">
        <v>12328</v>
      </c>
      <c r="B5869" s="401" t="s">
        <v>12329</v>
      </c>
      <c r="C5869" s="401" t="s">
        <v>12427</v>
      </c>
      <c r="D5869" s="401" t="s">
        <v>12428</v>
      </c>
      <c r="E5869" s="402"/>
      <c r="F5869" s="401"/>
      <c r="G5869" s="401" t="n">
        <v>92393</v>
      </c>
      <c r="H5869" s="401" t="s">
        <v>12431</v>
      </c>
      <c r="I5869" s="401" t="s">
        <v>99</v>
      </c>
      <c r="J5869" s="401" t="s">
        <v>6404</v>
      </c>
      <c r="K5869" s="402" t="n">
        <v>72.05</v>
      </c>
      <c r="L5869" s="401" t="s">
        <v>6405</v>
      </c>
    </row>
    <row r="5870" customFormat="false" ht="13.5" hidden="false" customHeight="false" outlineLevel="0" collapsed="false">
      <c r="A5870" s="401" t="s">
        <v>12328</v>
      </c>
      <c r="B5870" s="401" t="s">
        <v>12329</v>
      </c>
      <c r="C5870" s="401" t="s">
        <v>12427</v>
      </c>
      <c r="D5870" s="401" t="s">
        <v>12428</v>
      </c>
      <c r="E5870" s="402"/>
      <c r="F5870" s="401"/>
      <c r="G5870" s="401" t="n">
        <v>92394</v>
      </c>
      <c r="H5870" s="401" t="s">
        <v>12432</v>
      </c>
      <c r="I5870" s="401" t="s">
        <v>99</v>
      </c>
      <c r="J5870" s="401" t="s">
        <v>6404</v>
      </c>
      <c r="K5870" s="402" t="n">
        <v>88.77</v>
      </c>
      <c r="L5870" s="401" t="s">
        <v>6405</v>
      </c>
    </row>
    <row r="5871" customFormat="false" ht="13.5" hidden="false" customHeight="false" outlineLevel="0" collapsed="false">
      <c r="A5871" s="401" t="s">
        <v>12328</v>
      </c>
      <c r="B5871" s="401" t="s">
        <v>12329</v>
      </c>
      <c r="C5871" s="401" t="s">
        <v>12427</v>
      </c>
      <c r="D5871" s="401" t="s">
        <v>12428</v>
      </c>
      <c r="E5871" s="402"/>
      <c r="F5871" s="401"/>
      <c r="G5871" s="401" t="n">
        <v>92395</v>
      </c>
      <c r="H5871" s="401" t="s">
        <v>12433</v>
      </c>
      <c r="I5871" s="401" t="s">
        <v>99</v>
      </c>
      <c r="J5871" s="401" t="s">
        <v>6404</v>
      </c>
      <c r="K5871" s="402" t="n">
        <v>106.6</v>
      </c>
      <c r="L5871" s="401" t="s">
        <v>6405</v>
      </c>
    </row>
    <row r="5872" customFormat="false" ht="13.5" hidden="false" customHeight="false" outlineLevel="0" collapsed="false">
      <c r="A5872" s="401" t="s">
        <v>12328</v>
      </c>
      <c r="B5872" s="401" t="s">
        <v>12329</v>
      </c>
      <c r="C5872" s="401" t="s">
        <v>12427</v>
      </c>
      <c r="D5872" s="401" t="s">
        <v>12428</v>
      </c>
      <c r="E5872" s="402"/>
      <c r="F5872" s="401"/>
      <c r="G5872" s="401" t="n">
        <v>92396</v>
      </c>
      <c r="H5872" s="401" t="s">
        <v>12434</v>
      </c>
      <c r="I5872" s="401" t="s">
        <v>99</v>
      </c>
      <c r="J5872" s="401" t="s">
        <v>6404</v>
      </c>
      <c r="K5872" s="402" t="n">
        <v>85.7</v>
      </c>
      <c r="L5872" s="401" t="s">
        <v>6405</v>
      </c>
    </row>
    <row r="5873" customFormat="false" ht="13.5" hidden="false" customHeight="false" outlineLevel="0" collapsed="false">
      <c r="A5873" s="401" t="s">
        <v>12328</v>
      </c>
      <c r="B5873" s="401" t="s">
        <v>12329</v>
      </c>
      <c r="C5873" s="401" t="s">
        <v>12427</v>
      </c>
      <c r="D5873" s="401" t="s">
        <v>12428</v>
      </c>
      <c r="E5873" s="402"/>
      <c r="F5873" s="401"/>
      <c r="G5873" s="401" t="n">
        <v>92397</v>
      </c>
      <c r="H5873" s="401" t="s">
        <v>12435</v>
      </c>
      <c r="I5873" s="401" t="s">
        <v>99</v>
      </c>
      <c r="J5873" s="401" t="s">
        <v>6404</v>
      </c>
      <c r="K5873" s="402" t="n">
        <v>72.31</v>
      </c>
      <c r="L5873" s="401" t="s">
        <v>6405</v>
      </c>
    </row>
    <row r="5874" customFormat="false" ht="13.5" hidden="false" customHeight="false" outlineLevel="0" collapsed="false">
      <c r="A5874" s="401" t="s">
        <v>12328</v>
      </c>
      <c r="B5874" s="401" t="s">
        <v>12329</v>
      </c>
      <c r="C5874" s="401" t="s">
        <v>12427</v>
      </c>
      <c r="D5874" s="401" t="s">
        <v>12428</v>
      </c>
      <c r="E5874" s="402"/>
      <c r="F5874" s="401"/>
      <c r="G5874" s="401" t="n">
        <v>92398</v>
      </c>
      <c r="H5874" s="401" t="s">
        <v>12436</v>
      </c>
      <c r="I5874" s="401" t="s">
        <v>99</v>
      </c>
      <c r="J5874" s="401" t="s">
        <v>6404</v>
      </c>
      <c r="K5874" s="402" t="n">
        <v>90.78</v>
      </c>
      <c r="L5874" s="401" t="s">
        <v>6405</v>
      </c>
    </row>
    <row r="5875" customFormat="false" ht="13.5" hidden="false" customHeight="false" outlineLevel="0" collapsed="false">
      <c r="A5875" s="401" t="s">
        <v>12328</v>
      </c>
      <c r="B5875" s="401" t="s">
        <v>12329</v>
      </c>
      <c r="C5875" s="401" t="s">
        <v>12427</v>
      </c>
      <c r="D5875" s="401" t="s">
        <v>12428</v>
      </c>
      <c r="E5875" s="402"/>
      <c r="F5875" s="401"/>
      <c r="G5875" s="401" t="n">
        <v>92399</v>
      </c>
      <c r="H5875" s="401" t="s">
        <v>12437</v>
      </c>
      <c r="I5875" s="401" t="s">
        <v>99</v>
      </c>
      <c r="J5875" s="401" t="s">
        <v>6404</v>
      </c>
      <c r="K5875" s="402" t="n">
        <v>92.31</v>
      </c>
      <c r="L5875" s="401" t="s">
        <v>6405</v>
      </c>
    </row>
    <row r="5876" customFormat="false" ht="13.5" hidden="false" customHeight="false" outlineLevel="0" collapsed="false">
      <c r="A5876" s="401" t="s">
        <v>12328</v>
      </c>
      <c r="B5876" s="401" t="s">
        <v>12329</v>
      </c>
      <c r="C5876" s="401" t="s">
        <v>12427</v>
      </c>
      <c r="D5876" s="401" t="s">
        <v>12428</v>
      </c>
      <c r="E5876" s="402"/>
      <c r="F5876" s="401"/>
      <c r="G5876" s="401" t="n">
        <v>92400</v>
      </c>
      <c r="H5876" s="401" t="s">
        <v>12438</v>
      </c>
      <c r="I5876" s="401" t="s">
        <v>99</v>
      </c>
      <c r="J5876" s="401" t="s">
        <v>6404</v>
      </c>
      <c r="K5876" s="402" t="n">
        <v>107.28</v>
      </c>
      <c r="L5876" s="401" t="s">
        <v>6405</v>
      </c>
    </row>
    <row r="5877" customFormat="false" ht="13.5" hidden="false" customHeight="false" outlineLevel="0" collapsed="false">
      <c r="A5877" s="401" t="s">
        <v>12328</v>
      </c>
      <c r="B5877" s="401" t="s">
        <v>12329</v>
      </c>
      <c r="C5877" s="401" t="s">
        <v>12427</v>
      </c>
      <c r="D5877" s="401" t="s">
        <v>12428</v>
      </c>
      <c r="E5877" s="402"/>
      <c r="F5877" s="401"/>
      <c r="G5877" s="401" t="n">
        <v>92401</v>
      </c>
      <c r="H5877" s="401" t="s">
        <v>12439</v>
      </c>
      <c r="I5877" s="401" t="s">
        <v>99</v>
      </c>
      <c r="J5877" s="401" t="s">
        <v>6404</v>
      </c>
      <c r="K5877" s="402" t="n">
        <v>108.93</v>
      </c>
      <c r="L5877" s="401" t="s">
        <v>6405</v>
      </c>
    </row>
    <row r="5878" customFormat="false" ht="13.5" hidden="false" customHeight="false" outlineLevel="0" collapsed="false">
      <c r="A5878" s="401" t="s">
        <v>12328</v>
      </c>
      <c r="B5878" s="401" t="s">
        <v>12329</v>
      </c>
      <c r="C5878" s="401" t="s">
        <v>12427</v>
      </c>
      <c r="D5878" s="401" t="s">
        <v>12428</v>
      </c>
      <c r="E5878" s="402"/>
      <c r="F5878" s="401"/>
      <c r="G5878" s="401" t="n">
        <v>92402</v>
      </c>
      <c r="H5878" s="401" t="s">
        <v>12440</v>
      </c>
      <c r="I5878" s="401" t="s">
        <v>99</v>
      </c>
      <c r="J5878" s="401" t="s">
        <v>6404</v>
      </c>
      <c r="K5878" s="402" t="n">
        <v>87.61</v>
      </c>
      <c r="L5878" s="401" t="s">
        <v>6405</v>
      </c>
    </row>
    <row r="5879" customFormat="false" ht="13.5" hidden="false" customHeight="false" outlineLevel="0" collapsed="false">
      <c r="A5879" s="401" t="s">
        <v>12328</v>
      </c>
      <c r="B5879" s="401" t="s">
        <v>12329</v>
      </c>
      <c r="C5879" s="401" t="s">
        <v>12427</v>
      </c>
      <c r="D5879" s="401" t="s">
        <v>12428</v>
      </c>
      <c r="E5879" s="402"/>
      <c r="F5879" s="401"/>
      <c r="G5879" s="401" t="n">
        <v>92403</v>
      </c>
      <c r="H5879" s="401" t="s">
        <v>12441</v>
      </c>
      <c r="I5879" s="401" t="s">
        <v>99</v>
      </c>
      <c r="J5879" s="401" t="s">
        <v>6404</v>
      </c>
      <c r="K5879" s="402" t="n">
        <v>74.05</v>
      </c>
      <c r="L5879" s="401" t="s">
        <v>6405</v>
      </c>
    </row>
    <row r="5880" customFormat="false" ht="13.5" hidden="false" customHeight="false" outlineLevel="0" collapsed="false">
      <c r="A5880" s="401" t="s">
        <v>12328</v>
      </c>
      <c r="B5880" s="401" t="s">
        <v>12329</v>
      </c>
      <c r="C5880" s="401" t="s">
        <v>12427</v>
      </c>
      <c r="D5880" s="401" t="s">
        <v>12428</v>
      </c>
      <c r="E5880" s="402"/>
      <c r="F5880" s="401"/>
      <c r="G5880" s="401" t="n">
        <v>92404</v>
      </c>
      <c r="H5880" s="401" t="s">
        <v>12442</v>
      </c>
      <c r="I5880" s="401" t="s">
        <v>99</v>
      </c>
      <c r="J5880" s="401" t="s">
        <v>6404</v>
      </c>
      <c r="K5880" s="402" t="n">
        <v>92.53</v>
      </c>
      <c r="L5880" s="401" t="s">
        <v>6405</v>
      </c>
    </row>
    <row r="5881" customFormat="false" ht="13.5" hidden="false" customHeight="false" outlineLevel="0" collapsed="false">
      <c r="A5881" s="401" t="s">
        <v>12328</v>
      </c>
      <c r="B5881" s="401" t="s">
        <v>12329</v>
      </c>
      <c r="C5881" s="401" t="s">
        <v>12427</v>
      </c>
      <c r="D5881" s="401" t="s">
        <v>12428</v>
      </c>
      <c r="E5881" s="402"/>
      <c r="F5881" s="401"/>
      <c r="G5881" s="401" t="n">
        <v>92405</v>
      </c>
      <c r="H5881" s="401" t="s">
        <v>12443</v>
      </c>
      <c r="I5881" s="401" t="s">
        <v>99</v>
      </c>
      <c r="J5881" s="401" t="s">
        <v>6404</v>
      </c>
      <c r="K5881" s="402" t="n">
        <v>94.04</v>
      </c>
      <c r="L5881" s="401" t="s">
        <v>6405</v>
      </c>
    </row>
    <row r="5882" customFormat="false" ht="13.5" hidden="false" customHeight="false" outlineLevel="0" collapsed="false">
      <c r="A5882" s="401" t="s">
        <v>12328</v>
      </c>
      <c r="B5882" s="401" t="s">
        <v>12329</v>
      </c>
      <c r="C5882" s="401" t="s">
        <v>12427</v>
      </c>
      <c r="D5882" s="401" t="s">
        <v>12428</v>
      </c>
      <c r="E5882" s="402"/>
      <c r="F5882" s="401"/>
      <c r="G5882" s="401" t="n">
        <v>92406</v>
      </c>
      <c r="H5882" s="401" t="s">
        <v>12444</v>
      </c>
      <c r="I5882" s="401" t="s">
        <v>99</v>
      </c>
      <c r="J5882" s="401" t="s">
        <v>6404</v>
      </c>
      <c r="K5882" s="402" t="n">
        <v>109.04</v>
      </c>
      <c r="L5882" s="401" t="s">
        <v>6405</v>
      </c>
    </row>
    <row r="5883" customFormat="false" ht="13.5" hidden="false" customHeight="false" outlineLevel="0" collapsed="false">
      <c r="A5883" s="401" t="s">
        <v>12328</v>
      </c>
      <c r="B5883" s="401" t="s">
        <v>12329</v>
      </c>
      <c r="C5883" s="401" t="s">
        <v>12427</v>
      </c>
      <c r="D5883" s="401" t="s">
        <v>12428</v>
      </c>
      <c r="E5883" s="402"/>
      <c r="F5883" s="401"/>
      <c r="G5883" s="401" t="n">
        <v>92407</v>
      </c>
      <c r="H5883" s="401" t="s">
        <v>12445</v>
      </c>
      <c r="I5883" s="401" t="s">
        <v>99</v>
      </c>
      <c r="J5883" s="401" t="s">
        <v>6404</v>
      </c>
      <c r="K5883" s="402" t="n">
        <v>110.66</v>
      </c>
      <c r="L5883" s="401" t="s">
        <v>6405</v>
      </c>
    </row>
    <row r="5884" customFormat="false" ht="13.5" hidden="false" customHeight="false" outlineLevel="0" collapsed="false">
      <c r="A5884" s="401" t="s">
        <v>12328</v>
      </c>
      <c r="B5884" s="401" t="s">
        <v>12329</v>
      </c>
      <c r="C5884" s="401" t="s">
        <v>12427</v>
      </c>
      <c r="D5884" s="401" t="s">
        <v>12428</v>
      </c>
      <c r="E5884" s="402"/>
      <c r="F5884" s="401"/>
      <c r="G5884" s="401" t="n">
        <v>93679</v>
      </c>
      <c r="H5884" s="401" t="s">
        <v>12446</v>
      </c>
      <c r="I5884" s="401" t="s">
        <v>99</v>
      </c>
      <c r="J5884" s="401" t="s">
        <v>6404</v>
      </c>
      <c r="K5884" s="402" t="n">
        <v>94.49</v>
      </c>
      <c r="L5884" s="401" t="s">
        <v>6405</v>
      </c>
    </row>
    <row r="5885" customFormat="false" ht="13.5" hidden="false" customHeight="false" outlineLevel="0" collapsed="false">
      <c r="A5885" s="401" t="s">
        <v>12328</v>
      </c>
      <c r="B5885" s="401" t="s">
        <v>12329</v>
      </c>
      <c r="C5885" s="401" t="s">
        <v>12427</v>
      </c>
      <c r="D5885" s="401" t="s">
        <v>12428</v>
      </c>
      <c r="E5885" s="402"/>
      <c r="F5885" s="401"/>
      <c r="G5885" s="401" t="n">
        <v>93680</v>
      </c>
      <c r="H5885" s="401" t="s">
        <v>12447</v>
      </c>
      <c r="I5885" s="401" t="s">
        <v>99</v>
      </c>
      <c r="J5885" s="401" t="s">
        <v>6404</v>
      </c>
      <c r="K5885" s="402" t="n">
        <v>80.72</v>
      </c>
      <c r="L5885" s="401" t="s">
        <v>6405</v>
      </c>
    </row>
    <row r="5886" customFormat="false" ht="13.5" hidden="false" customHeight="false" outlineLevel="0" collapsed="false">
      <c r="A5886" s="401" t="s">
        <v>12328</v>
      </c>
      <c r="B5886" s="401" t="s">
        <v>12329</v>
      </c>
      <c r="C5886" s="401" t="s">
        <v>12427</v>
      </c>
      <c r="D5886" s="401" t="s">
        <v>12428</v>
      </c>
      <c r="E5886" s="402"/>
      <c r="F5886" s="401"/>
      <c r="G5886" s="401" t="n">
        <v>93681</v>
      </c>
      <c r="H5886" s="401" t="s">
        <v>12448</v>
      </c>
      <c r="I5886" s="401" t="s">
        <v>99</v>
      </c>
      <c r="J5886" s="401" t="s">
        <v>6404</v>
      </c>
      <c r="K5886" s="402" t="n">
        <v>97.51</v>
      </c>
      <c r="L5886" s="401" t="s">
        <v>6405</v>
      </c>
    </row>
    <row r="5887" customFormat="false" ht="13.5" hidden="false" customHeight="false" outlineLevel="0" collapsed="false">
      <c r="A5887" s="401" t="s">
        <v>12328</v>
      </c>
      <c r="B5887" s="401" t="s">
        <v>12329</v>
      </c>
      <c r="C5887" s="401" t="s">
        <v>12427</v>
      </c>
      <c r="D5887" s="401" t="s">
        <v>12428</v>
      </c>
      <c r="E5887" s="402"/>
      <c r="F5887" s="401"/>
      <c r="G5887" s="401" t="n">
        <v>93682</v>
      </c>
      <c r="H5887" s="401" t="s">
        <v>12449</v>
      </c>
      <c r="I5887" s="401" t="s">
        <v>99</v>
      </c>
      <c r="J5887" s="401" t="s">
        <v>6404</v>
      </c>
      <c r="K5887" s="402" t="n">
        <v>99.11</v>
      </c>
      <c r="L5887" s="401" t="s">
        <v>6405</v>
      </c>
    </row>
    <row r="5888" customFormat="false" ht="13.5" hidden="false" customHeight="false" outlineLevel="0" collapsed="false">
      <c r="A5888" s="401" t="s">
        <v>12328</v>
      </c>
      <c r="B5888" s="401" t="s">
        <v>12329</v>
      </c>
      <c r="C5888" s="401" t="s">
        <v>12427</v>
      </c>
      <c r="D5888" s="401" t="s">
        <v>12428</v>
      </c>
      <c r="E5888" s="402"/>
      <c r="F5888" s="401"/>
      <c r="G5888" s="401" t="n">
        <v>97104</v>
      </c>
      <c r="H5888" s="401" t="s">
        <v>12450</v>
      </c>
      <c r="I5888" s="401" t="s">
        <v>99</v>
      </c>
      <c r="J5888" s="401" t="s">
        <v>6404</v>
      </c>
      <c r="K5888" s="402" t="n">
        <v>127.86</v>
      </c>
      <c r="L5888" s="401" t="s">
        <v>6405</v>
      </c>
    </row>
    <row r="5889" customFormat="false" ht="13.5" hidden="false" customHeight="false" outlineLevel="0" collapsed="false">
      <c r="A5889" s="401" t="s">
        <v>12328</v>
      </c>
      <c r="B5889" s="401" t="s">
        <v>12329</v>
      </c>
      <c r="C5889" s="401" t="s">
        <v>12427</v>
      </c>
      <c r="D5889" s="401" t="s">
        <v>12428</v>
      </c>
      <c r="E5889" s="402"/>
      <c r="F5889" s="401"/>
      <c r="G5889" s="401" t="n">
        <v>97105</v>
      </c>
      <c r="H5889" s="401" t="s">
        <v>12451</v>
      </c>
      <c r="I5889" s="401" t="s">
        <v>99</v>
      </c>
      <c r="J5889" s="401" t="s">
        <v>6404</v>
      </c>
      <c r="K5889" s="402" t="n">
        <v>143.95</v>
      </c>
      <c r="L5889" s="401" t="s">
        <v>6405</v>
      </c>
    </row>
    <row r="5890" customFormat="false" ht="13.5" hidden="false" customHeight="false" outlineLevel="0" collapsed="false">
      <c r="A5890" s="401" t="s">
        <v>12328</v>
      </c>
      <c r="B5890" s="401" t="s">
        <v>12329</v>
      </c>
      <c r="C5890" s="401" t="s">
        <v>12427</v>
      </c>
      <c r="D5890" s="401" t="s">
        <v>12428</v>
      </c>
      <c r="E5890" s="402"/>
      <c r="F5890" s="401"/>
      <c r="G5890" s="401" t="n">
        <v>97106</v>
      </c>
      <c r="H5890" s="401" t="s">
        <v>12452</v>
      </c>
      <c r="I5890" s="401" t="s">
        <v>99</v>
      </c>
      <c r="J5890" s="401" t="s">
        <v>6404</v>
      </c>
      <c r="K5890" s="402" t="n">
        <v>159.11</v>
      </c>
      <c r="L5890" s="401" t="s">
        <v>6405</v>
      </c>
    </row>
    <row r="5891" customFormat="false" ht="13.5" hidden="false" customHeight="false" outlineLevel="0" collapsed="false">
      <c r="A5891" s="401" t="s">
        <v>12328</v>
      </c>
      <c r="B5891" s="401" t="s">
        <v>12329</v>
      </c>
      <c r="C5891" s="401" t="s">
        <v>12427</v>
      </c>
      <c r="D5891" s="401" t="s">
        <v>12428</v>
      </c>
      <c r="E5891" s="402"/>
      <c r="F5891" s="401"/>
      <c r="G5891" s="401" t="n">
        <v>97107</v>
      </c>
      <c r="H5891" s="401" t="s">
        <v>12453</v>
      </c>
      <c r="I5891" s="401" t="s">
        <v>99</v>
      </c>
      <c r="J5891" s="401" t="s">
        <v>6404</v>
      </c>
      <c r="K5891" s="402" t="n">
        <v>182.5</v>
      </c>
      <c r="L5891" s="401" t="s">
        <v>6405</v>
      </c>
    </row>
    <row r="5892" customFormat="false" ht="13.5" hidden="false" customHeight="false" outlineLevel="0" collapsed="false">
      <c r="A5892" s="401" t="s">
        <v>12328</v>
      </c>
      <c r="B5892" s="401" t="s">
        <v>12329</v>
      </c>
      <c r="C5892" s="401" t="s">
        <v>12427</v>
      </c>
      <c r="D5892" s="401" t="s">
        <v>12428</v>
      </c>
      <c r="E5892" s="402"/>
      <c r="F5892" s="401"/>
      <c r="G5892" s="401" t="n">
        <v>97108</v>
      </c>
      <c r="H5892" s="401" t="s">
        <v>12454</v>
      </c>
      <c r="I5892" s="401" t="s">
        <v>99</v>
      </c>
      <c r="J5892" s="401" t="s">
        <v>6404</v>
      </c>
      <c r="K5892" s="402" t="n">
        <v>210.44</v>
      </c>
      <c r="L5892" s="401" t="s">
        <v>6405</v>
      </c>
    </row>
    <row r="5893" customFormat="false" ht="13.5" hidden="false" customHeight="false" outlineLevel="0" collapsed="false">
      <c r="A5893" s="401" t="s">
        <v>12328</v>
      </c>
      <c r="B5893" s="401" t="s">
        <v>12329</v>
      </c>
      <c r="C5893" s="401" t="s">
        <v>12427</v>
      </c>
      <c r="D5893" s="401" t="s">
        <v>12428</v>
      </c>
      <c r="E5893" s="402"/>
      <c r="F5893" s="401"/>
      <c r="G5893" s="401" t="n">
        <v>97109</v>
      </c>
      <c r="H5893" s="401" t="s">
        <v>12455</v>
      </c>
      <c r="I5893" s="401" t="s">
        <v>99</v>
      </c>
      <c r="J5893" s="401" t="s">
        <v>6404</v>
      </c>
      <c r="K5893" s="402" t="n">
        <v>233.16</v>
      </c>
      <c r="L5893" s="401" t="s">
        <v>6405</v>
      </c>
    </row>
    <row r="5894" customFormat="false" ht="13.5" hidden="false" customHeight="false" outlineLevel="0" collapsed="false">
      <c r="A5894" s="401" t="s">
        <v>12328</v>
      </c>
      <c r="B5894" s="401" t="s">
        <v>12329</v>
      </c>
      <c r="C5894" s="401" t="s">
        <v>12427</v>
      </c>
      <c r="D5894" s="401" t="s">
        <v>12428</v>
      </c>
      <c r="E5894" s="402"/>
      <c r="F5894" s="401"/>
      <c r="G5894" s="401" t="n">
        <v>97111</v>
      </c>
      <c r="H5894" s="401" t="s">
        <v>12456</v>
      </c>
      <c r="I5894" s="401" t="s">
        <v>99</v>
      </c>
      <c r="J5894" s="401" t="s">
        <v>6404</v>
      </c>
      <c r="K5894" s="402" t="n">
        <v>286.64</v>
      </c>
      <c r="L5894" s="401" t="s">
        <v>6405</v>
      </c>
    </row>
    <row r="5895" customFormat="false" ht="13.5" hidden="false" customHeight="false" outlineLevel="0" collapsed="false">
      <c r="A5895" s="401" t="s">
        <v>12328</v>
      </c>
      <c r="B5895" s="401" t="s">
        <v>12329</v>
      </c>
      <c r="C5895" s="401" t="s">
        <v>12427</v>
      </c>
      <c r="D5895" s="401" t="s">
        <v>12428</v>
      </c>
      <c r="E5895" s="402"/>
      <c r="F5895" s="401"/>
      <c r="G5895" s="401" t="n">
        <v>97112</v>
      </c>
      <c r="H5895" s="401" t="s">
        <v>12457</v>
      </c>
      <c r="I5895" s="401" t="s">
        <v>99</v>
      </c>
      <c r="J5895" s="401" t="s">
        <v>6404</v>
      </c>
      <c r="K5895" s="402" t="n">
        <v>241.29</v>
      </c>
      <c r="L5895" s="401" t="s">
        <v>6405</v>
      </c>
    </row>
    <row r="5896" customFormat="false" ht="13.5" hidden="false" customHeight="false" outlineLevel="0" collapsed="false">
      <c r="A5896" s="401" t="s">
        <v>12328</v>
      </c>
      <c r="B5896" s="401" t="s">
        <v>12329</v>
      </c>
      <c r="C5896" s="401" t="s">
        <v>12427</v>
      </c>
      <c r="D5896" s="401" t="s">
        <v>12428</v>
      </c>
      <c r="E5896" s="402"/>
      <c r="F5896" s="401"/>
      <c r="G5896" s="401" t="n">
        <v>97113</v>
      </c>
      <c r="H5896" s="401" t="s">
        <v>12458</v>
      </c>
      <c r="I5896" s="401" t="s">
        <v>99</v>
      </c>
      <c r="J5896" s="401" t="s">
        <v>6476</v>
      </c>
      <c r="K5896" s="402" t="n">
        <v>2.82</v>
      </c>
      <c r="L5896" s="401" t="s">
        <v>6405</v>
      </c>
    </row>
    <row r="5897" customFormat="false" ht="13.5" hidden="false" customHeight="false" outlineLevel="0" collapsed="false">
      <c r="A5897" s="401" t="s">
        <v>12328</v>
      </c>
      <c r="B5897" s="401" t="s">
        <v>12329</v>
      </c>
      <c r="C5897" s="401" t="s">
        <v>12427</v>
      </c>
      <c r="D5897" s="401" t="s">
        <v>12428</v>
      </c>
      <c r="E5897" s="402"/>
      <c r="F5897" s="401"/>
      <c r="G5897" s="401" t="n">
        <v>97114</v>
      </c>
      <c r="H5897" s="401" t="s">
        <v>12459</v>
      </c>
      <c r="I5897" s="401" t="s">
        <v>82</v>
      </c>
      <c r="J5897" s="401" t="s">
        <v>6476</v>
      </c>
      <c r="K5897" s="402" t="n">
        <v>0.35</v>
      </c>
      <c r="L5897" s="401" t="s">
        <v>6405</v>
      </c>
    </row>
    <row r="5898" customFormat="false" ht="13.5" hidden="false" customHeight="false" outlineLevel="0" collapsed="false">
      <c r="A5898" s="401" t="s">
        <v>12328</v>
      </c>
      <c r="B5898" s="401" t="s">
        <v>12329</v>
      </c>
      <c r="C5898" s="401" t="s">
        <v>12427</v>
      </c>
      <c r="D5898" s="401" t="s">
        <v>12428</v>
      </c>
      <c r="E5898" s="402"/>
      <c r="F5898" s="401"/>
      <c r="G5898" s="401" t="n">
        <v>97115</v>
      </c>
      <c r="H5898" s="401" t="s">
        <v>12460</v>
      </c>
      <c r="I5898" s="401" t="s">
        <v>161</v>
      </c>
      <c r="J5898" s="401" t="s">
        <v>6476</v>
      </c>
      <c r="K5898" s="402" t="n">
        <v>58.76</v>
      </c>
      <c r="L5898" s="401" t="s">
        <v>6405</v>
      </c>
    </row>
    <row r="5899" customFormat="false" ht="13.5" hidden="false" customHeight="false" outlineLevel="0" collapsed="false">
      <c r="A5899" s="401" t="s">
        <v>12328</v>
      </c>
      <c r="B5899" s="401" t="s">
        <v>12329</v>
      </c>
      <c r="C5899" s="401" t="s">
        <v>12427</v>
      </c>
      <c r="D5899" s="401" t="s">
        <v>12428</v>
      </c>
      <c r="E5899" s="402"/>
      <c r="F5899" s="401"/>
      <c r="G5899" s="401" t="n">
        <v>97116</v>
      </c>
      <c r="H5899" s="401" t="s">
        <v>12461</v>
      </c>
      <c r="I5899" s="401" t="s">
        <v>161</v>
      </c>
      <c r="J5899" s="401" t="s">
        <v>6476</v>
      </c>
      <c r="K5899" s="402" t="n">
        <v>26.39</v>
      </c>
      <c r="L5899" s="401" t="s">
        <v>6405</v>
      </c>
    </row>
    <row r="5900" customFormat="false" ht="13.5" hidden="false" customHeight="false" outlineLevel="0" collapsed="false">
      <c r="A5900" s="401" t="s">
        <v>12328</v>
      </c>
      <c r="B5900" s="401" t="s">
        <v>12329</v>
      </c>
      <c r="C5900" s="401" t="s">
        <v>12427</v>
      </c>
      <c r="D5900" s="401" t="s">
        <v>12428</v>
      </c>
      <c r="E5900" s="402"/>
      <c r="F5900" s="401"/>
      <c r="G5900" s="401" t="n">
        <v>97117</v>
      </c>
      <c r="H5900" s="401" t="s">
        <v>12462</v>
      </c>
      <c r="I5900" s="401" t="s">
        <v>161</v>
      </c>
      <c r="J5900" s="401" t="s">
        <v>6476</v>
      </c>
      <c r="K5900" s="402" t="n">
        <v>23.84</v>
      </c>
      <c r="L5900" s="401" t="s">
        <v>6405</v>
      </c>
    </row>
    <row r="5901" customFormat="false" ht="13.5" hidden="false" customHeight="false" outlineLevel="0" collapsed="false">
      <c r="A5901" s="401" t="s">
        <v>12328</v>
      </c>
      <c r="B5901" s="401" t="s">
        <v>12329</v>
      </c>
      <c r="C5901" s="401" t="s">
        <v>12427</v>
      </c>
      <c r="D5901" s="401" t="s">
        <v>12428</v>
      </c>
      <c r="E5901" s="402"/>
      <c r="F5901" s="401"/>
      <c r="G5901" s="401" t="n">
        <v>97118</v>
      </c>
      <c r="H5901" s="401" t="s">
        <v>12463</v>
      </c>
      <c r="I5901" s="401" t="s">
        <v>161</v>
      </c>
      <c r="J5901" s="401" t="s">
        <v>6476</v>
      </c>
      <c r="K5901" s="402" t="n">
        <v>20.19</v>
      </c>
      <c r="L5901" s="401" t="s">
        <v>6405</v>
      </c>
    </row>
    <row r="5902" customFormat="false" ht="13.5" hidden="false" customHeight="false" outlineLevel="0" collapsed="false">
      <c r="A5902" s="401" t="s">
        <v>12328</v>
      </c>
      <c r="B5902" s="401" t="s">
        <v>12329</v>
      </c>
      <c r="C5902" s="401" t="s">
        <v>12427</v>
      </c>
      <c r="D5902" s="401" t="s">
        <v>12428</v>
      </c>
      <c r="E5902" s="402"/>
      <c r="F5902" s="401"/>
      <c r="G5902" s="401" t="n">
        <v>97119</v>
      </c>
      <c r="H5902" s="401" t="s">
        <v>12464</v>
      </c>
      <c r="I5902" s="401" t="s">
        <v>161</v>
      </c>
      <c r="J5902" s="401" t="s">
        <v>6476</v>
      </c>
      <c r="K5902" s="402" t="n">
        <v>18.61</v>
      </c>
      <c r="L5902" s="401" t="s">
        <v>6405</v>
      </c>
    </row>
    <row r="5903" customFormat="false" ht="13.5" hidden="false" customHeight="false" outlineLevel="0" collapsed="false">
      <c r="A5903" s="401" t="s">
        <v>12328</v>
      </c>
      <c r="B5903" s="401" t="s">
        <v>12329</v>
      </c>
      <c r="C5903" s="401" t="s">
        <v>12427</v>
      </c>
      <c r="D5903" s="401" t="s">
        <v>12428</v>
      </c>
      <c r="E5903" s="402"/>
      <c r="F5903" s="401"/>
      <c r="G5903" s="401" t="n">
        <v>97120</v>
      </c>
      <c r="H5903" s="401" t="s">
        <v>12465</v>
      </c>
      <c r="I5903" s="401" t="s">
        <v>161</v>
      </c>
      <c r="J5903" s="401" t="s">
        <v>6476</v>
      </c>
      <c r="K5903" s="402" t="n">
        <v>12.09</v>
      </c>
      <c r="L5903" s="401" t="s">
        <v>6405</v>
      </c>
    </row>
    <row r="5904" customFormat="false" ht="13.5" hidden="false" customHeight="false" outlineLevel="0" collapsed="false">
      <c r="A5904" s="401" t="s">
        <v>12328</v>
      </c>
      <c r="B5904" s="401" t="s">
        <v>12329</v>
      </c>
      <c r="C5904" s="401" t="s">
        <v>12427</v>
      </c>
      <c r="D5904" s="401" t="s">
        <v>12428</v>
      </c>
      <c r="E5904" s="402"/>
      <c r="F5904" s="401"/>
      <c r="G5904" s="401" t="n">
        <v>97802</v>
      </c>
      <c r="H5904" s="401" t="s">
        <v>12466</v>
      </c>
      <c r="I5904" s="401" t="s">
        <v>99</v>
      </c>
      <c r="J5904" s="401" t="s">
        <v>6404</v>
      </c>
      <c r="K5904" s="402" t="n">
        <v>8.19</v>
      </c>
      <c r="L5904" s="401" t="s">
        <v>6405</v>
      </c>
    </row>
    <row r="5905" customFormat="false" ht="13.5" hidden="false" customHeight="false" outlineLevel="0" collapsed="false">
      <c r="A5905" s="401" t="s">
        <v>12328</v>
      </c>
      <c r="B5905" s="401" t="s">
        <v>12329</v>
      </c>
      <c r="C5905" s="401" t="s">
        <v>12427</v>
      </c>
      <c r="D5905" s="401" t="s">
        <v>12428</v>
      </c>
      <c r="E5905" s="402"/>
      <c r="F5905" s="401"/>
      <c r="G5905" s="401" t="n">
        <v>97803</v>
      </c>
      <c r="H5905" s="401" t="s">
        <v>12467</v>
      </c>
      <c r="I5905" s="401" t="s">
        <v>99</v>
      </c>
      <c r="J5905" s="401" t="s">
        <v>6404</v>
      </c>
      <c r="K5905" s="402" t="n">
        <v>12.18</v>
      </c>
      <c r="L5905" s="401" t="s">
        <v>6405</v>
      </c>
    </row>
    <row r="5906" customFormat="false" ht="13.5" hidden="false" customHeight="false" outlineLevel="0" collapsed="false">
      <c r="A5906" s="401" t="s">
        <v>12328</v>
      </c>
      <c r="B5906" s="401" t="s">
        <v>12329</v>
      </c>
      <c r="C5906" s="401" t="s">
        <v>12427</v>
      </c>
      <c r="D5906" s="401" t="s">
        <v>12428</v>
      </c>
      <c r="E5906" s="402"/>
      <c r="F5906" s="401"/>
      <c r="G5906" s="401" t="n">
        <v>97805</v>
      </c>
      <c r="H5906" s="401" t="s">
        <v>12468</v>
      </c>
      <c r="I5906" s="401" t="s">
        <v>99</v>
      </c>
      <c r="J5906" s="401" t="s">
        <v>6404</v>
      </c>
      <c r="K5906" s="402" t="n">
        <v>20.82</v>
      </c>
      <c r="L5906" s="401" t="s">
        <v>6405</v>
      </c>
    </row>
    <row r="5907" customFormat="false" ht="13.5" hidden="false" customHeight="false" outlineLevel="0" collapsed="false">
      <c r="A5907" s="401" t="s">
        <v>12328</v>
      </c>
      <c r="B5907" s="401" t="s">
        <v>12329</v>
      </c>
      <c r="C5907" s="401" t="s">
        <v>12427</v>
      </c>
      <c r="D5907" s="401" t="s">
        <v>12428</v>
      </c>
      <c r="E5907" s="402"/>
      <c r="F5907" s="401"/>
      <c r="G5907" s="401" t="n">
        <v>97806</v>
      </c>
      <c r="H5907" s="401" t="s">
        <v>12469</v>
      </c>
      <c r="I5907" s="401" t="s">
        <v>99</v>
      </c>
      <c r="J5907" s="401" t="s">
        <v>6404</v>
      </c>
      <c r="K5907" s="402" t="n">
        <v>24.76</v>
      </c>
      <c r="L5907" s="401" t="s">
        <v>6405</v>
      </c>
    </row>
    <row r="5908" customFormat="false" ht="13.5" hidden="false" customHeight="false" outlineLevel="0" collapsed="false">
      <c r="A5908" s="401" t="s">
        <v>12328</v>
      </c>
      <c r="B5908" s="401" t="s">
        <v>12329</v>
      </c>
      <c r="C5908" s="401" t="s">
        <v>12427</v>
      </c>
      <c r="D5908" s="401" t="s">
        <v>12428</v>
      </c>
      <c r="E5908" s="402"/>
      <c r="F5908" s="401"/>
      <c r="G5908" s="401" t="n">
        <v>97807</v>
      </c>
      <c r="H5908" s="401" t="s">
        <v>12470</v>
      </c>
      <c r="I5908" s="401" t="s">
        <v>99</v>
      </c>
      <c r="J5908" s="401" t="s">
        <v>6404</v>
      </c>
      <c r="K5908" s="402" t="n">
        <v>28.57</v>
      </c>
      <c r="L5908" s="401" t="s">
        <v>6405</v>
      </c>
    </row>
    <row r="5909" customFormat="false" ht="13.5" hidden="false" customHeight="false" outlineLevel="0" collapsed="false">
      <c r="A5909" s="401" t="s">
        <v>12328</v>
      </c>
      <c r="B5909" s="401" t="s">
        <v>12329</v>
      </c>
      <c r="C5909" s="401" t="s">
        <v>12427</v>
      </c>
      <c r="D5909" s="401" t="s">
        <v>12428</v>
      </c>
      <c r="E5909" s="402"/>
      <c r="F5909" s="401"/>
      <c r="G5909" s="401" t="n">
        <v>97809</v>
      </c>
      <c r="H5909" s="401" t="s">
        <v>12471</v>
      </c>
      <c r="I5909" s="401" t="s">
        <v>99</v>
      </c>
      <c r="J5909" s="401" t="s">
        <v>6404</v>
      </c>
      <c r="K5909" s="402" t="n">
        <v>23.37</v>
      </c>
      <c r="L5909" s="401" t="s">
        <v>6405</v>
      </c>
    </row>
    <row r="5910" customFormat="false" ht="13.5" hidden="false" customHeight="false" outlineLevel="0" collapsed="false">
      <c r="A5910" s="401" t="s">
        <v>12328</v>
      </c>
      <c r="B5910" s="401" t="s">
        <v>12329</v>
      </c>
      <c r="C5910" s="401" t="s">
        <v>12427</v>
      </c>
      <c r="D5910" s="401" t="s">
        <v>12428</v>
      </c>
      <c r="E5910" s="402"/>
      <c r="F5910" s="401"/>
      <c r="G5910" s="401" t="n">
        <v>97810</v>
      </c>
      <c r="H5910" s="401" t="s">
        <v>12472</v>
      </c>
      <c r="I5910" s="401" t="s">
        <v>99</v>
      </c>
      <c r="J5910" s="401" t="s">
        <v>6404</v>
      </c>
      <c r="K5910" s="402" t="n">
        <v>25.22</v>
      </c>
      <c r="L5910" s="401" t="s">
        <v>6405</v>
      </c>
    </row>
    <row r="5911" customFormat="false" ht="13.5" hidden="false" customHeight="false" outlineLevel="0" collapsed="false">
      <c r="A5911" s="401" t="s">
        <v>12328</v>
      </c>
      <c r="B5911" s="401" t="s">
        <v>12329</v>
      </c>
      <c r="C5911" s="401" t="s">
        <v>12427</v>
      </c>
      <c r="D5911" s="401" t="s">
        <v>12428</v>
      </c>
      <c r="E5911" s="402"/>
      <c r="F5911" s="401"/>
      <c r="G5911" s="401" t="n">
        <v>97811</v>
      </c>
      <c r="H5911" s="401" t="s">
        <v>12473</v>
      </c>
      <c r="I5911" s="401" t="s">
        <v>99</v>
      </c>
      <c r="J5911" s="401" t="s">
        <v>6404</v>
      </c>
      <c r="K5911" s="402" t="n">
        <v>29.14</v>
      </c>
      <c r="L5911" s="401" t="s">
        <v>6405</v>
      </c>
    </row>
    <row r="5912" customFormat="false" ht="13.5" hidden="false" customHeight="false" outlineLevel="0" collapsed="false">
      <c r="A5912" s="401" t="s">
        <v>12328</v>
      </c>
      <c r="B5912" s="401" t="s">
        <v>12329</v>
      </c>
      <c r="C5912" s="401" t="s">
        <v>12427</v>
      </c>
      <c r="D5912" s="401" t="s">
        <v>12428</v>
      </c>
      <c r="E5912" s="402"/>
      <c r="F5912" s="401"/>
      <c r="G5912" s="401" t="n">
        <v>101167</v>
      </c>
      <c r="H5912" s="401" t="s">
        <v>12474</v>
      </c>
      <c r="I5912" s="401" t="s">
        <v>99</v>
      </c>
      <c r="J5912" s="401" t="s">
        <v>6404</v>
      </c>
      <c r="K5912" s="402" t="n">
        <v>303.81</v>
      </c>
      <c r="L5912" s="401" t="s">
        <v>6405</v>
      </c>
    </row>
    <row r="5913" customFormat="false" ht="13.5" hidden="false" customHeight="false" outlineLevel="0" collapsed="false">
      <c r="A5913" s="401" t="s">
        <v>12328</v>
      </c>
      <c r="B5913" s="401" t="s">
        <v>12329</v>
      </c>
      <c r="C5913" s="401" t="s">
        <v>12427</v>
      </c>
      <c r="D5913" s="401" t="s">
        <v>12428</v>
      </c>
      <c r="E5913" s="402"/>
      <c r="F5913" s="401"/>
      <c r="G5913" s="401" t="n">
        <v>101168</v>
      </c>
      <c r="H5913" s="401" t="s">
        <v>12475</v>
      </c>
      <c r="I5913" s="401" t="s">
        <v>99</v>
      </c>
      <c r="J5913" s="401" t="s">
        <v>6404</v>
      </c>
      <c r="K5913" s="402" t="n">
        <v>365.29</v>
      </c>
      <c r="L5913" s="401" t="s">
        <v>6405</v>
      </c>
    </row>
    <row r="5914" customFormat="false" ht="13.5" hidden="false" customHeight="false" outlineLevel="0" collapsed="false">
      <c r="A5914" s="401" t="s">
        <v>12328</v>
      </c>
      <c r="B5914" s="401" t="s">
        <v>12329</v>
      </c>
      <c r="C5914" s="401" t="s">
        <v>12427</v>
      </c>
      <c r="D5914" s="401" t="s">
        <v>12428</v>
      </c>
      <c r="E5914" s="402"/>
      <c r="F5914" s="401"/>
      <c r="G5914" s="401" t="n">
        <v>101169</v>
      </c>
      <c r="H5914" s="401" t="s">
        <v>12476</v>
      </c>
      <c r="I5914" s="401" t="s">
        <v>99</v>
      </c>
      <c r="J5914" s="401" t="s">
        <v>6404</v>
      </c>
      <c r="K5914" s="402" t="n">
        <v>317.58</v>
      </c>
      <c r="L5914" s="401" t="s">
        <v>6405</v>
      </c>
    </row>
    <row r="5915" customFormat="false" ht="13.5" hidden="false" customHeight="false" outlineLevel="0" collapsed="false">
      <c r="A5915" s="401" t="s">
        <v>12328</v>
      </c>
      <c r="B5915" s="401" t="s">
        <v>12329</v>
      </c>
      <c r="C5915" s="401" t="s">
        <v>12427</v>
      </c>
      <c r="D5915" s="401" t="s">
        <v>12428</v>
      </c>
      <c r="E5915" s="402"/>
      <c r="F5915" s="401"/>
      <c r="G5915" s="401" t="n">
        <v>101170</v>
      </c>
      <c r="H5915" s="401" t="s">
        <v>12477</v>
      </c>
      <c r="I5915" s="401" t="s">
        <v>99</v>
      </c>
      <c r="J5915" s="401" t="s">
        <v>6404</v>
      </c>
      <c r="K5915" s="402" t="n">
        <v>66.22</v>
      </c>
      <c r="L5915" s="401" t="s">
        <v>6405</v>
      </c>
    </row>
    <row r="5916" customFormat="false" ht="13.5" hidden="false" customHeight="false" outlineLevel="0" collapsed="false">
      <c r="A5916" s="401" t="s">
        <v>12328</v>
      </c>
      <c r="B5916" s="401" t="s">
        <v>12329</v>
      </c>
      <c r="C5916" s="401" t="s">
        <v>12427</v>
      </c>
      <c r="D5916" s="401" t="s">
        <v>12428</v>
      </c>
      <c r="E5916" s="402"/>
      <c r="F5916" s="401"/>
      <c r="G5916" s="401" t="n">
        <v>101171</v>
      </c>
      <c r="H5916" s="401" t="s">
        <v>12478</v>
      </c>
      <c r="I5916" s="401" t="s">
        <v>99</v>
      </c>
      <c r="J5916" s="401" t="s">
        <v>6404</v>
      </c>
      <c r="K5916" s="402" t="n">
        <v>140.4</v>
      </c>
      <c r="L5916" s="401" t="s">
        <v>6405</v>
      </c>
    </row>
    <row r="5917" customFormat="false" ht="13.5" hidden="false" customHeight="false" outlineLevel="0" collapsed="false">
      <c r="A5917" s="401" t="s">
        <v>12328</v>
      </c>
      <c r="B5917" s="401" t="s">
        <v>12329</v>
      </c>
      <c r="C5917" s="401" t="s">
        <v>12427</v>
      </c>
      <c r="D5917" s="401" t="s">
        <v>12428</v>
      </c>
      <c r="E5917" s="402"/>
      <c r="F5917" s="401"/>
      <c r="G5917" s="401" t="n">
        <v>101172</v>
      </c>
      <c r="H5917" s="401" t="s">
        <v>12479</v>
      </c>
      <c r="I5917" s="401" t="s">
        <v>99</v>
      </c>
      <c r="J5917" s="401" t="s">
        <v>6404</v>
      </c>
      <c r="K5917" s="402" t="n">
        <v>90.74</v>
      </c>
      <c r="L5917" s="401" t="s">
        <v>6405</v>
      </c>
    </row>
    <row r="5918" customFormat="false" ht="13.5" hidden="false" customHeight="false" outlineLevel="0" collapsed="false">
      <c r="A5918" s="401" t="s">
        <v>12328</v>
      </c>
      <c r="B5918" s="401" t="s">
        <v>12329</v>
      </c>
      <c r="C5918" s="401" t="s">
        <v>12427</v>
      </c>
      <c r="D5918" s="401" t="s">
        <v>12428</v>
      </c>
      <c r="E5918" s="402"/>
      <c r="F5918" s="401"/>
      <c r="G5918" s="401" t="n">
        <v>103904</v>
      </c>
      <c r="H5918" s="401" t="s">
        <v>12480</v>
      </c>
      <c r="I5918" s="401" t="s">
        <v>99</v>
      </c>
      <c r="J5918" s="401" t="s">
        <v>6404</v>
      </c>
      <c r="K5918" s="402" t="n">
        <v>124.49</v>
      </c>
      <c r="L5918" s="401" t="s">
        <v>6405</v>
      </c>
    </row>
    <row r="5919" customFormat="false" ht="13.5" hidden="false" customHeight="false" outlineLevel="0" collapsed="false">
      <c r="A5919" s="401" t="s">
        <v>12328</v>
      </c>
      <c r="B5919" s="401" t="s">
        <v>12329</v>
      </c>
      <c r="C5919" s="401" t="s">
        <v>12427</v>
      </c>
      <c r="D5919" s="401" t="s">
        <v>12428</v>
      </c>
      <c r="E5919" s="402"/>
      <c r="F5919" s="401"/>
      <c r="G5919" s="401" t="n">
        <v>103905</v>
      </c>
      <c r="H5919" s="401" t="s">
        <v>12481</v>
      </c>
      <c r="I5919" s="401" t="s">
        <v>99</v>
      </c>
      <c r="J5919" s="401" t="s">
        <v>6404</v>
      </c>
      <c r="K5919" s="402" t="n">
        <v>131.2</v>
      </c>
      <c r="L5919" s="401" t="s">
        <v>6405</v>
      </c>
    </row>
    <row r="5920" customFormat="false" ht="13.5" hidden="false" customHeight="false" outlineLevel="0" collapsed="false">
      <c r="A5920" s="401" t="s">
        <v>12328</v>
      </c>
      <c r="B5920" s="401" t="s">
        <v>12329</v>
      </c>
      <c r="C5920" s="401" t="s">
        <v>12427</v>
      </c>
      <c r="D5920" s="401" t="s">
        <v>12428</v>
      </c>
      <c r="E5920" s="402"/>
      <c r="F5920" s="401"/>
      <c r="G5920" s="401" t="n">
        <v>103906</v>
      </c>
      <c r="H5920" s="401" t="s">
        <v>12482</v>
      </c>
      <c r="I5920" s="401" t="s">
        <v>99</v>
      </c>
      <c r="J5920" s="401" t="s">
        <v>6404</v>
      </c>
      <c r="K5920" s="402" t="n">
        <v>159.97</v>
      </c>
      <c r="L5920" s="401" t="s">
        <v>6405</v>
      </c>
    </row>
    <row r="5921" customFormat="false" ht="13.5" hidden="false" customHeight="false" outlineLevel="0" collapsed="false">
      <c r="A5921" s="401" t="s">
        <v>12328</v>
      </c>
      <c r="B5921" s="401" t="s">
        <v>12329</v>
      </c>
      <c r="C5921" s="401" t="s">
        <v>12427</v>
      </c>
      <c r="D5921" s="401" t="s">
        <v>12428</v>
      </c>
      <c r="E5921" s="402"/>
      <c r="F5921" s="401"/>
      <c r="G5921" s="401" t="n">
        <v>103907</v>
      </c>
      <c r="H5921" s="401" t="s">
        <v>12483</v>
      </c>
      <c r="I5921" s="401" t="s">
        <v>99</v>
      </c>
      <c r="J5921" s="401" t="s">
        <v>6404</v>
      </c>
      <c r="K5921" s="402" t="n">
        <v>137.33</v>
      </c>
      <c r="L5921" s="401" t="s">
        <v>6405</v>
      </c>
    </row>
    <row r="5922" customFormat="false" ht="13.5" hidden="false" customHeight="false" outlineLevel="0" collapsed="false">
      <c r="A5922" s="401" t="s">
        <v>12328</v>
      </c>
      <c r="B5922" s="401" t="s">
        <v>12329</v>
      </c>
      <c r="C5922" s="401" t="s">
        <v>12427</v>
      </c>
      <c r="D5922" s="401" t="s">
        <v>12428</v>
      </c>
      <c r="E5922" s="402"/>
      <c r="F5922" s="401"/>
      <c r="G5922" s="401" t="n">
        <v>103908</v>
      </c>
      <c r="H5922" s="401" t="s">
        <v>12484</v>
      </c>
      <c r="I5922" s="401" t="s">
        <v>99</v>
      </c>
      <c r="J5922" s="401" t="s">
        <v>6404</v>
      </c>
      <c r="K5922" s="402" t="n">
        <v>154.62</v>
      </c>
      <c r="L5922" s="401" t="s">
        <v>6405</v>
      </c>
    </row>
    <row r="5923" customFormat="false" ht="13.5" hidden="false" customHeight="false" outlineLevel="0" collapsed="false">
      <c r="A5923" s="401" t="s">
        <v>12328</v>
      </c>
      <c r="B5923" s="401" t="s">
        <v>12329</v>
      </c>
      <c r="C5923" s="401" t="s">
        <v>12427</v>
      </c>
      <c r="D5923" s="401" t="s">
        <v>12428</v>
      </c>
      <c r="E5923" s="402"/>
      <c r="F5923" s="401"/>
      <c r="G5923" s="401" t="n">
        <v>103909</v>
      </c>
      <c r="H5923" s="401" t="s">
        <v>12485</v>
      </c>
      <c r="I5923" s="401" t="s">
        <v>99</v>
      </c>
      <c r="J5923" s="401" t="s">
        <v>6404</v>
      </c>
      <c r="K5923" s="402" t="n">
        <v>177.45</v>
      </c>
      <c r="L5923" s="401" t="s">
        <v>6405</v>
      </c>
    </row>
    <row r="5924" customFormat="false" ht="13.5" hidden="false" customHeight="false" outlineLevel="0" collapsed="false">
      <c r="A5924" s="401" t="s">
        <v>12328</v>
      </c>
      <c r="B5924" s="401" t="s">
        <v>12329</v>
      </c>
      <c r="C5924" s="401" t="s">
        <v>12427</v>
      </c>
      <c r="D5924" s="401" t="s">
        <v>12428</v>
      </c>
      <c r="E5924" s="402"/>
      <c r="F5924" s="401"/>
      <c r="G5924" s="401" t="n">
        <v>103911</v>
      </c>
      <c r="H5924" s="401" t="s">
        <v>12486</v>
      </c>
      <c r="I5924" s="401" t="s">
        <v>99</v>
      </c>
      <c r="J5924" s="401" t="s">
        <v>6404</v>
      </c>
      <c r="K5924" s="402" t="n">
        <v>204.83</v>
      </c>
      <c r="L5924" s="401" t="s">
        <v>6405</v>
      </c>
    </row>
    <row r="5925" customFormat="false" ht="13.5" hidden="false" customHeight="false" outlineLevel="0" collapsed="false">
      <c r="A5925" s="401" t="s">
        <v>12328</v>
      </c>
      <c r="B5925" s="401" t="s">
        <v>12329</v>
      </c>
      <c r="C5925" s="401" t="s">
        <v>12427</v>
      </c>
      <c r="D5925" s="401" t="s">
        <v>12428</v>
      </c>
      <c r="E5925" s="402"/>
      <c r="F5925" s="401"/>
      <c r="G5925" s="401" t="n">
        <v>103912</v>
      </c>
      <c r="H5925" s="401" t="s">
        <v>12487</v>
      </c>
      <c r="I5925" s="401" t="s">
        <v>99</v>
      </c>
      <c r="J5925" s="401" t="s">
        <v>6404</v>
      </c>
      <c r="K5925" s="402" t="n">
        <v>98.28</v>
      </c>
      <c r="L5925" s="401" t="s">
        <v>6405</v>
      </c>
    </row>
    <row r="5926" customFormat="false" ht="13.5" hidden="false" customHeight="false" outlineLevel="0" collapsed="false">
      <c r="A5926" s="401" t="s">
        <v>12328</v>
      </c>
      <c r="B5926" s="401" t="s">
        <v>12329</v>
      </c>
      <c r="C5926" s="401" t="s">
        <v>12427</v>
      </c>
      <c r="D5926" s="401" t="s">
        <v>12428</v>
      </c>
      <c r="E5926" s="402"/>
      <c r="F5926" s="401"/>
      <c r="G5926" s="401" t="n">
        <v>103913</v>
      </c>
      <c r="H5926" s="401" t="s">
        <v>12488</v>
      </c>
      <c r="I5926" s="401" t="s">
        <v>99</v>
      </c>
      <c r="J5926" s="401" t="s">
        <v>6404</v>
      </c>
      <c r="K5926" s="402" t="n">
        <v>128.59</v>
      </c>
      <c r="L5926" s="401" t="s">
        <v>6405</v>
      </c>
    </row>
    <row r="5927" customFormat="false" ht="13.5" hidden="false" customHeight="false" outlineLevel="0" collapsed="false">
      <c r="A5927" s="401" t="s">
        <v>12328</v>
      </c>
      <c r="B5927" s="401" t="s">
        <v>12329</v>
      </c>
      <c r="C5927" s="401" t="s">
        <v>12427</v>
      </c>
      <c r="D5927" s="401" t="s">
        <v>12428</v>
      </c>
      <c r="E5927" s="402"/>
      <c r="F5927" s="401"/>
      <c r="G5927" s="401" t="n">
        <v>103914</v>
      </c>
      <c r="H5927" s="401" t="s">
        <v>12489</v>
      </c>
      <c r="I5927" s="401" t="s">
        <v>99</v>
      </c>
      <c r="J5927" s="401" t="s">
        <v>6404</v>
      </c>
      <c r="K5927" s="402" t="n">
        <v>150.16</v>
      </c>
      <c r="L5927" s="401" t="s">
        <v>6405</v>
      </c>
    </row>
    <row r="5928" customFormat="false" ht="13.5" hidden="false" customHeight="false" outlineLevel="0" collapsed="false">
      <c r="A5928" s="401" t="s">
        <v>12328</v>
      </c>
      <c r="B5928" s="401" t="s">
        <v>12329</v>
      </c>
      <c r="C5928" s="401" t="s">
        <v>12427</v>
      </c>
      <c r="D5928" s="401" t="s">
        <v>12428</v>
      </c>
      <c r="E5928" s="402"/>
      <c r="F5928" s="401"/>
      <c r="G5928" s="401" t="n">
        <v>103915</v>
      </c>
      <c r="H5928" s="401" t="s">
        <v>12490</v>
      </c>
      <c r="I5928" s="401" t="s">
        <v>99</v>
      </c>
      <c r="J5928" s="401" t="s">
        <v>6404</v>
      </c>
      <c r="K5928" s="402" t="n">
        <v>164.81</v>
      </c>
      <c r="L5928" s="401" t="s">
        <v>6405</v>
      </c>
    </row>
    <row r="5929" customFormat="false" ht="13.5" hidden="false" customHeight="false" outlineLevel="0" collapsed="false">
      <c r="A5929" s="401" t="s">
        <v>12328</v>
      </c>
      <c r="B5929" s="401" t="s">
        <v>12329</v>
      </c>
      <c r="C5929" s="401" t="s">
        <v>12427</v>
      </c>
      <c r="D5929" s="401" t="s">
        <v>12428</v>
      </c>
      <c r="E5929" s="402"/>
      <c r="F5929" s="401"/>
      <c r="G5929" s="401" t="n">
        <v>103916</v>
      </c>
      <c r="H5929" s="401" t="s">
        <v>12491</v>
      </c>
      <c r="I5929" s="401" t="s">
        <v>99</v>
      </c>
      <c r="J5929" s="401" t="s">
        <v>6404</v>
      </c>
      <c r="K5929" s="402" t="n">
        <v>187.65</v>
      </c>
      <c r="L5929" s="401" t="s">
        <v>6405</v>
      </c>
    </row>
    <row r="5930" customFormat="false" ht="13.5" hidden="false" customHeight="false" outlineLevel="0" collapsed="false">
      <c r="A5930" s="401" t="s">
        <v>12328</v>
      </c>
      <c r="B5930" s="401" t="s">
        <v>12329</v>
      </c>
      <c r="C5930" s="401" t="s">
        <v>12427</v>
      </c>
      <c r="D5930" s="401" t="s">
        <v>12428</v>
      </c>
      <c r="E5930" s="402"/>
      <c r="F5930" s="401"/>
      <c r="G5930" s="401" t="n">
        <v>103917</v>
      </c>
      <c r="H5930" s="401" t="s">
        <v>12492</v>
      </c>
      <c r="I5930" s="401" t="s">
        <v>99</v>
      </c>
      <c r="J5930" s="401" t="s">
        <v>6404</v>
      </c>
      <c r="K5930" s="402" t="n">
        <v>218.04</v>
      </c>
      <c r="L5930" s="401" t="s">
        <v>6405</v>
      </c>
    </row>
    <row r="5931" customFormat="false" ht="13.5" hidden="false" customHeight="false" outlineLevel="0" collapsed="false">
      <c r="A5931" s="401" t="s">
        <v>12328</v>
      </c>
      <c r="B5931" s="401" t="s">
        <v>12329</v>
      </c>
      <c r="C5931" s="401" t="s">
        <v>12427</v>
      </c>
      <c r="D5931" s="401" t="s">
        <v>12428</v>
      </c>
      <c r="E5931" s="402"/>
      <c r="F5931" s="401"/>
      <c r="G5931" s="401" t="n">
        <v>103918</v>
      </c>
      <c r="H5931" s="401" t="s">
        <v>12493</v>
      </c>
      <c r="I5931" s="401" t="s">
        <v>99</v>
      </c>
      <c r="J5931" s="401" t="s">
        <v>6404</v>
      </c>
      <c r="K5931" s="402" t="n">
        <v>229.02</v>
      </c>
      <c r="L5931" s="401" t="s">
        <v>6405</v>
      </c>
    </row>
    <row r="5932" customFormat="false" ht="13.5" hidden="false" customHeight="false" outlineLevel="0" collapsed="false">
      <c r="A5932" s="401" t="s">
        <v>12328</v>
      </c>
      <c r="B5932" s="401" t="s">
        <v>12329</v>
      </c>
      <c r="C5932" s="401" t="s">
        <v>12494</v>
      </c>
      <c r="D5932" s="401" t="s">
        <v>12495</v>
      </c>
      <c r="E5932" s="402"/>
      <c r="F5932" s="401"/>
      <c r="G5932" s="401" t="n">
        <v>103694</v>
      </c>
      <c r="H5932" s="401" t="s">
        <v>12496</v>
      </c>
      <c r="I5932" s="401" t="s">
        <v>45</v>
      </c>
      <c r="J5932" s="401" t="s">
        <v>6476</v>
      </c>
      <c r="K5932" s="402" t="n">
        <v>110.88</v>
      </c>
      <c r="L5932" s="401" t="s">
        <v>6405</v>
      </c>
    </row>
    <row r="5933" customFormat="false" ht="13.5" hidden="false" customHeight="false" outlineLevel="0" collapsed="false">
      <c r="A5933" s="401" t="s">
        <v>12328</v>
      </c>
      <c r="B5933" s="401" t="s">
        <v>12329</v>
      </c>
      <c r="C5933" s="401" t="s">
        <v>12494</v>
      </c>
      <c r="D5933" s="401" t="s">
        <v>12495</v>
      </c>
      <c r="E5933" s="402"/>
      <c r="F5933" s="401"/>
      <c r="G5933" s="401" t="n">
        <v>103695</v>
      </c>
      <c r="H5933" s="401" t="s">
        <v>12497</v>
      </c>
      <c r="I5933" s="401" t="s">
        <v>45</v>
      </c>
      <c r="J5933" s="401" t="s">
        <v>6476</v>
      </c>
      <c r="K5933" s="402" t="n">
        <v>99.48</v>
      </c>
      <c r="L5933" s="401" t="s">
        <v>6405</v>
      </c>
    </row>
    <row r="5934" customFormat="false" ht="13.5" hidden="false" customHeight="false" outlineLevel="0" collapsed="false">
      <c r="A5934" s="401" t="s">
        <v>12328</v>
      </c>
      <c r="B5934" s="401" t="s">
        <v>12329</v>
      </c>
      <c r="C5934" s="401" t="s">
        <v>12494</v>
      </c>
      <c r="D5934" s="401" t="s">
        <v>12495</v>
      </c>
      <c r="E5934" s="402"/>
      <c r="F5934" s="401"/>
      <c r="G5934" s="401" t="n">
        <v>103696</v>
      </c>
      <c r="H5934" s="401" t="s">
        <v>12498</v>
      </c>
      <c r="I5934" s="401" t="s">
        <v>45</v>
      </c>
      <c r="J5934" s="401" t="s">
        <v>6476</v>
      </c>
      <c r="K5934" s="402" t="n">
        <v>136.22</v>
      </c>
      <c r="L5934" s="401" t="s">
        <v>6405</v>
      </c>
    </row>
    <row r="5935" customFormat="false" ht="13.5" hidden="false" customHeight="false" outlineLevel="0" collapsed="false">
      <c r="A5935" s="401" t="s">
        <v>12328</v>
      </c>
      <c r="B5935" s="401" t="s">
        <v>12329</v>
      </c>
      <c r="C5935" s="401" t="s">
        <v>12494</v>
      </c>
      <c r="D5935" s="401" t="s">
        <v>12495</v>
      </c>
      <c r="E5935" s="402"/>
      <c r="F5935" s="401"/>
      <c r="G5935" s="401" t="n">
        <v>103697</v>
      </c>
      <c r="H5935" s="401" t="s">
        <v>12499</v>
      </c>
      <c r="I5935" s="401" t="s">
        <v>45</v>
      </c>
      <c r="J5935" s="401" t="s">
        <v>6476</v>
      </c>
      <c r="K5935" s="402" t="n">
        <v>124.82</v>
      </c>
      <c r="L5935" s="401" t="s">
        <v>6405</v>
      </c>
    </row>
    <row r="5936" customFormat="false" ht="13.5" hidden="false" customHeight="false" outlineLevel="0" collapsed="false">
      <c r="A5936" s="401" t="s">
        <v>12328</v>
      </c>
      <c r="B5936" s="401" t="s">
        <v>12329</v>
      </c>
      <c r="C5936" s="401" t="s">
        <v>12500</v>
      </c>
      <c r="D5936" s="401" t="s">
        <v>12501</v>
      </c>
      <c r="E5936" s="402"/>
      <c r="F5936" s="401"/>
      <c r="G5936" s="401" t="n">
        <v>95995</v>
      </c>
      <c r="H5936" s="401" t="s">
        <v>12502</v>
      </c>
      <c r="I5936" s="401" t="s">
        <v>122</v>
      </c>
      <c r="J5936" s="401" t="s">
        <v>6404</v>
      </c>
      <c r="K5936" s="402" t="n">
        <v>1622.94</v>
      </c>
      <c r="L5936" s="401" t="s">
        <v>6405</v>
      </c>
    </row>
    <row r="5937" customFormat="false" ht="13.5" hidden="false" customHeight="false" outlineLevel="0" collapsed="false">
      <c r="A5937" s="401" t="s">
        <v>12328</v>
      </c>
      <c r="B5937" s="401" t="s">
        <v>12329</v>
      </c>
      <c r="C5937" s="401" t="s">
        <v>12500</v>
      </c>
      <c r="D5937" s="401" t="s">
        <v>12501</v>
      </c>
      <c r="E5937" s="402"/>
      <c r="F5937" s="401"/>
      <c r="G5937" s="401" t="n">
        <v>95996</v>
      </c>
      <c r="H5937" s="401" t="s">
        <v>12503</v>
      </c>
      <c r="I5937" s="401" t="s">
        <v>122</v>
      </c>
      <c r="J5937" s="401" t="s">
        <v>6404</v>
      </c>
      <c r="K5937" s="402" t="n">
        <v>1405.25</v>
      </c>
      <c r="L5937" s="401" t="s">
        <v>6405</v>
      </c>
    </row>
    <row r="5938" customFormat="false" ht="13.5" hidden="false" customHeight="false" outlineLevel="0" collapsed="false">
      <c r="A5938" s="401" t="s">
        <v>12328</v>
      </c>
      <c r="B5938" s="401" t="s">
        <v>12329</v>
      </c>
      <c r="C5938" s="401" t="s">
        <v>12500</v>
      </c>
      <c r="D5938" s="401" t="s">
        <v>12501</v>
      </c>
      <c r="E5938" s="402"/>
      <c r="F5938" s="401"/>
      <c r="G5938" s="401" t="n">
        <v>96001</v>
      </c>
      <c r="H5938" s="401" t="s">
        <v>12504</v>
      </c>
      <c r="I5938" s="401" t="s">
        <v>99</v>
      </c>
      <c r="J5938" s="401" t="s">
        <v>6404</v>
      </c>
      <c r="K5938" s="402" t="n">
        <v>7.83</v>
      </c>
      <c r="L5938" s="401" t="s">
        <v>6405</v>
      </c>
    </row>
    <row r="5939" customFormat="false" ht="13.5" hidden="false" customHeight="false" outlineLevel="0" collapsed="false">
      <c r="A5939" s="401" t="s">
        <v>12328</v>
      </c>
      <c r="B5939" s="401" t="s">
        <v>12329</v>
      </c>
      <c r="C5939" s="401" t="s">
        <v>12500</v>
      </c>
      <c r="D5939" s="401" t="s">
        <v>12501</v>
      </c>
      <c r="E5939" s="402"/>
      <c r="F5939" s="401"/>
      <c r="G5939" s="401" t="n">
        <v>96393</v>
      </c>
      <c r="H5939" s="401" t="s">
        <v>12505</v>
      </c>
      <c r="I5939" s="401" t="s">
        <v>122</v>
      </c>
      <c r="J5939" s="401" t="s">
        <v>6404</v>
      </c>
      <c r="K5939" s="402" t="n">
        <v>248.27</v>
      </c>
      <c r="L5939" s="401" t="s">
        <v>6405</v>
      </c>
    </row>
    <row r="5940" customFormat="false" ht="13.5" hidden="false" customHeight="false" outlineLevel="0" collapsed="false">
      <c r="A5940" s="401" t="s">
        <v>12328</v>
      </c>
      <c r="B5940" s="401" t="s">
        <v>12329</v>
      </c>
      <c r="C5940" s="401" t="s">
        <v>12500</v>
      </c>
      <c r="D5940" s="401" t="s">
        <v>12501</v>
      </c>
      <c r="E5940" s="402"/>
      <c r="F5940" s="401"/>
      <c r="G5940" s="401" t="n">
        <v>96394</v>
      </c>
      <c r="H5940" s="401" t="s">
        <v>12506</v>
      </c>
      <c r="I5940" s="401" t="s">
        <v>122</v>
      </c>
      <c r="J5940" s="401" t="s">
        <v>6404</v>
      </c>
      <c r="K5940" s="402" t="n">
        <v>302.95</v>
      </c>
      <c r="L5940" s="401" t="s">
        <v>6405</v>
      </c>
    </row>
    <row r="5941" customFormat="false" ht="13.5" hidden="false" customHeight="false" outlineLevel="0" collapsed="false">
      <c r="A5941" s="401" t="s">
        <v>12328</v>
      </c>
      <c r="B5941" s="401" t="s">
        <v>12329</v>
      </c>
      <c r="C5941" s="401" t="s">
        <v>12500</v>
      </c>
      <c r="D5941" s="401" t="s">
        <v>12501</v>
      </c>
      <c r="E5941" s="402"/>
      <c r="F5941" s="401"/>
      <c r="G5941" s="401" t="n">
        <v>96395</v>
      </c>
      <c r="H5941" s="401" t="s">
        <v>12507</v>
      </c>
      <c r="I5941" s="401" t="s">
        <v>122</v>
      </c>
      <c r="J5941" s="401" t="s">
        <v>6404</v>
      </c>
      <c r="K5941" s="402" t="n">
        <v>382.13</v>
      </c>
      <c r="L5941" s="401" t="s">
        <v>6405</v>
      </c>
    </row>
    <row r="5942" customFormat="false" ht="13.5" hidden="false" customHeight="false" outlineLevel="0" collapsed="false">
      <c r="A5942" s="401" t="s">
        <v>12328</v>
      </c>
      <c r="B5942" s="401" t="s">
        <v>12329</v>
      </c>
      <c r="C5942" s="401" t="s">
        <v>12500</v>
      </c>
      <c r="D5942" s="401" t="s">
        <v>12501</v>
      </c>
      <c r="E5942" s="402"/>
      <c r="F5942" s="401"/>
      <c r="G5942" s="401" t="n">
        <v>100624</v>
      </c>
      <c r="H5942" s="401" t="s">
        <v>12508</v>
      </c>
      <c r="I5942" s="401" t="s">
        <v>122</v>
      </c>
      <c r="J5942" s="401" t="s">
        <v>6404</v>
      </c>
      <c r="K5942" s="402" t="n">
        <v>1276.55</v>
      </c>
      <c r="L5942" s="401" t="s">
        <v>6405</v>
      </c>
    </row>
    <row r="5943" customFormat="false" ht="13.5" hidden="false" customHeight="false" outlineLevel="0" collapsed="false">
      <c r="A5943" s="401" t="s">
        <v>12328</v>
      </c>
      <c r="B5943" s="401" t="s">
        <v>12329</v>
      </c>
      <c r="C5943" s="401" t="s">
        <v>12500</v>
      </c>
      <c r="D5943" s="401" t="s">
        <v>12501</v>
      </c>
      <c r="E5943" s="402"/>
      <c r="F5943" s="401"/>
      <c r="G5943" s="401" t="n">
        <v>100625</v>
      </c>
      <c r="H5943" s="401" t="s">
        <v>12509</v>
      </c>
      <c r="I5943" s="401" t="s">
        <v>122</v>
      </c>
      <c r="J5943" s="401" t="s">
        <v>6404</v>
      </c>
      <c r="K5943" s="402" t="n">
        <v>1230.55</v>
      </c>
      <c r="L5943" s="401" t="s">
        <v>6405</v>
      </c>
    </row>
    <row r="5944" customFormat="false" ht="13.5" hidden="false" customHeight="false" outlineLevel="0" collapsed="false">
      <c r="A5944" s="401" t="s">
        <v>12328</v>
      </c>
      <c r="B5944" s="401" t="s">
        <v>12329</v>
      </c>
      <c r="C5944" s="401" t="s">
        <v>12500</v>
      </c>
      <c r="D5944" s="401" t="s">
        <v>12501</v>
      </c>
      <c r="E5944" s="402"/>
      <c r="F5944" s="401"/>
      <c r="G5944" s="401" t="n">
        <v>101020</v>
      </c>
      <c r="H5944" s="401" t="s">
        <v>12510</v>
      </c>
      <c r="I5944" s="401" t="s">
        <v>1135</v>
      </c>
      <c r="J5944" s="401" t="s">
        <v>6404</v>
      </c>
      <c r="K5944" s="402" t="n">
        <v>571.71</v>
      </c>
      <c r="L5944" s="401" t="s">
        <v>6405</v>
      </c>
    </row>
    <row r="5945" customFormat="false" ht="13.5" hidden="false" customHeight="false" outlineLevel="0" collapsed="false">
      <c r="A5945" s="401" t="s">
        <v>12328</v>
      </c>
      <c r="B5945" s="401" t="s">
        <v>12329</v>
      </c>
      <c r="C5945" s="401" t="s">
        <v>12500</v>
      </c>
      <c r="D5945" s="401" t="s">
        <v>12501</v>
      </c>
      <c r="E5945" s="402"/>
      <c r="F5945" s="401"/>
      <c r="G5945" s="401" t="n">
        <v>101021</v>
      </c>
      <c r="H5945" s="401" t="s">
        <v>12511</v>
      </c>
      <c r="I5945" s="401" t="s">
        <v>1135</v>
      </c>
      <c r="J5945" s="401" t="s">
        <v>6404</v>
      </c>
      <c r="K5945" s="402" t="n">
        <v>615.4</v>
      </c>
      <c r="L5945" s="401" t="s">
        <v>6405</v>
      </c>
    </row>
    <row r="5946" customFormat="false" ht="13.5" hidden="false" customHeight="false" outlineLevel="0" collapsed="false">
      <c r="A5946" s="401" t="s">
        <v>12328</v>
      </c>
      <c r="B5946" s="401" t="s">
        <v>12329</v>
      </c>
      <c r="C5946" s="401" t="s">
        <v>12500</v>
      </c>
      <c r="D5946" s="401" t="s">
        <v>12501</v>
      </c>
      <c r="E5946" s="402"/>
      <c r="F5946" s="401"/>
      <c r="G5946" s="401" t="n">
        <v>101022</v>
      </c>
      <c r="H5946" s="401" t="s">
        <v>12512</v>
      </c>
      <c r="I5946" s="401" t="s">
        <v>1135</v>
      </c>
      <c r="J5946" s="401" t="s">
        <v>6404</v>
      </c>
      <c r="K5946" s="402" t="n">
        <v>496.06</v>
      </c>
      <c r="L5946" s="401" t="s">
        <v>6405</v>
      </c>
    </row>
    <row r="5947" customFormat="false" ht="13.5" hidden="false" customHeight="false" outlineLevel="0" collapsed="false">
      <c r="A5947" s="401" t="s">
        <v>12328</v>
      </c>
      <c r="B5947" s="401" t="s">
        <v>12329</v>
      </c>
      <c r="C5947" s="401" t="s">
        <v>12500</v>
      </c>
      <c r="D5947" s="401" t="s">
        <v>12501</v>
      </c>
      <c r="E5947" s="402"/>
      <c r="F5947" s="401"/>
      <c r="G5947" s="401" t="n">
        <v>101023</v>
      </c>
      <c r="H5947" s="401" t="s">
        <v>12513</v>
      </c>
      <c r="I5947" s="401" t="s">
        <v>1135</v>
      </c>
      <c r="J5947" s="401" t="s">
        <v>6404</v>
      </c>
      <c r="K5947" s="402" t="n">
        <v>539.76</v>
      </c>
      <c r="L5947" s="401" t="s">
        <v>6405</v>
      </c>
    </row>
    <row r="5948" customFormat="false" ht="13.5" hidden="false" customHeight="false" outlineLevel="0" collapsed="false">
      <c r="A5948" s="401" t="s">
        <v>12328</v>
      </c>
      <c r="B5948" s="401" t="s">
        <v>12329</v>
      </c>
      <c r="C5948" s="401" t="s">
        <v>12500</v>
      </c>
      <c r="D5948" s="401" t="s">
        <v>12501</v>
      </c>
      <c r="E5948" s="402"/>
      <c r="F5948" s="401"/>
      <c r="G5948" s="401" t="n">
        <v>101024</v>
      </c>
      <c r="H5948" s="401" t="s">
        <v>12514</v>
      </c>
      <c r="I5948" s="401" t="s">
        <v>1135</v>
      </c>
      <c r="J5948" s="401" t="s">
        <v>6404</v>
      </c>
      <c r="K5948" s="402" t="n">
        <v>501.68</v>
      </c>
      <c r="L5948" s="401" t="s">
        <v>6405</v>
      </c>
    </row>
    <row r="5949" customFormat="false" ht="13.5" hidden="false" customHeight="false" outlineLevel="0" collapsed="false">
      <c r="A5949" s="401" t="s">
        <v>12328</v>
      </c>
      <c r="B5949" s="401" t="s">
        <v>12329</v>
      </c>
      <c r="C5949" s="401" t="s">
        <v>12500</v>
      </c>
      <c r="D5949" s="401" t="s">
        <v>12501</v>
      </c>
      <c r="E5949" s="402"/>
      <c r="F5949" s="401"/>
      <c r="G5949" s="401" t="n">
        <v>101025</v>
      </c>
      <c r="H5949" s="401" t="s">
        <v>12515</v>
      </c>
      <c r="I5949" s="401" t="s">
        <v>1135</v>
      </c>
      <c r="J5949" s="401" t="s">
        <v>6404</v>
      </c>
      <c r="K5949" s="402" t="n">
        <v>545.37</v>
      </c>
      <c r="L5949" s="401" t="s">
        <v>6405</v>
      </c>
    </row>
    <row r="5950" customFormat="false" ht="13.5" hidden="false" customHeight="false" outlineLevel="0" collapsed="false">
      <c r="A5950" s="401" t="s">
        <v>12328</v>
      </c>
      <c r="B5950" s="401" t="s">
        <v>12329</v>
      </c>
      <c r="C5950" s="401" t="s">
        <v>12500</v>
      </c>
      <c r="D5950" s="401" t="s">
        <v>12501</v>
      </c>
      <c r="E5950" s="402"/>
      <c r="F5950" s="401"/>
      <c r="G5950" s="401" t="n">
        <v>101026</v>
      </c>
      <c r="H5950" s="401" t="s">
        <v>12516</v>
      </c>
      <c r="I5950" s="401" t="s">
        <v>1135</v>
      </c>
      <c r="J5950" s="401" t="s">
        <v>6404</v>
      </c>
      <c r="K5950" s="402" t="n">
        <v>481.56</v>
      </c>
      <c r="L5950" s="401" t="s">
        <v>6405</v>
      </c>
    </row>
    <row r="5951" customFormat="false" ht="13.5" hidden="false" customHeight="false" outlineLevel="0" collapsed="false">
      <c r="A5951" s="401" t="s">
        <v>12328</v>
      </c>
      <c r="B5951" s="401" t="s">
        <v>12329</v>
      </c>
      <c r="C5951" s="401" t="s">
        <v>12500</v>
      </c>
      <c r="D5951" s="401" t="s">
        <v>12501</v>
      </c>
      <c r="E5951" s="402"/>
      <c r="F5951" s="401"/>
      <c r="G5951" s="401" t="n">
        <v>101027</v>
      </c>
      <c r="H5951" s="401" t="s">
        <v>12517</v>
      </c>
      <c r="I5951" s="401" t="s">
        <v>1135</v>
      </c>
      <c r="J5951" s="401" t="s">
        <v>6404</v>
      </c>
      <c r="K5951" s="402" t="n">
        <v>492.4</v>
      </c>
      <c r="L5951" s="401" t="s">
        <v>6405</v>
      </c>
    </row>
    <row r="5952" customFormat="false" ht="13.5" hidden="false" customHeight="false" outlineLevel="0" collapsed="false">
      <c r="A5952" s="401" t="s">
        <v>12518</v>
      </c>
      <c r="B5952" s="401" t="s">
        <v>12519</v>
      </c>
      <c r="C5952" s="401" t="s">
        <v>12520</v>
      </c>
      <c r="D5952" s="401" t="s">
        <v>12521</v>
      </c>
      <c r="E5952" s="402"/>
      <c r="F5952" s="401"/>
      <c r="G5952" s="401" t="n">
        <v>88411</v>
      </c>
      <c r="H5952" s="401" t="s">
        <v>12522</v>
      </c>
      <c r="I5952" s="401" t="s">
        <v>99</v>
      </c>
      <c r="J5952" s="401" t="s">
        <v>6979</v>
      </c>
      <c r="K5952" s="402" t="n">
        <v>3.2</v>
      </c>
      <c r="L5952" s="401" t="s">
        <v>6405</v>
      </c>
    </row>
    <row r="5953" customFormat="false" ht="13.5" hidden="false" customHeight="false" outlineLevel="0" collapsed="false">
      <c r="A5953" s="401" t="s">
        <v>12518</v>
      </c>
      <c r="B5953" s="401" t="s">
        <v>12519</v>
      </c>
      <c r="C5953" s="401" t="s">
        <v>12520</v>
      </c>
      <c r="D5953" s="401" t="s">
        <v>12521</v>
      </c>
      <c r="E5953" s="402"/>
      <c r="F5953" s="401"/>
      <c r="G5953" s="401" t="n">
        <v>88412</v>
      </c>
      <c r="H5953" s="401" t="s">
        <v>12523</v>
      </c>
      <c r="I5953" s="401" t="s">
        <v>99</v>
      </c>
      <c r="J5953" s="401" t="s">
        <v>6979</v>
      </c>
      <c r="K5953" s="402" t="n">
        <v>2.48</v>
      </c>
      <c r="L5953" s="401" t="s">
        <v>6405</v>
      </c>
    </row>
    <row r="5954" customFormat="false" ht="13.5" hidden="false" customHeight="false" outlineLevel="0" collapsed="false">
      <c r="A5954" s="401" t="s">
        <v>12518</v>
      </c>
      <c r="B5954" s="401" t="s">
        <v>12519</v>
      </c>
      <c r="C5954" s="401" t="s">
        <v>12520</v>
      </c>
      <c r="D5954" s="401" t="s">
        <v>12521</v>
      </c>
      <c r="E5954" s="402"/>
      <c r="F5954" s="401"/>
      <c r="G5954" s="401" t="n">
        <v>88413</v>
      </c>
      <c r="H5954" s="401" t="s">
        <v>12524</v>
      </c>
      <c r="I5954" s="401" t="s">
        <v>99</v>
      </c>
      <c r="J5954" s="401" t="s">
        <v>6979</v>
      </c>
      <c r="K5954" s="402" t="n">
        <v>4.63</v>
      </c>
      <c r="L5954" s="401" t="s">
        <v>6405</v>
      </c>
    </row>
    <row r="5955" customFormat="false" ht="13.5" hidden="false" customHeight="false" outlineLevel="0" collapsed="false">
      <c r="A5955" s="401" t="s">
        <v>12518</v>
      </c>
      <c r="B5955" s="401" t="s">
        <v>12519</v>
      </c>
      <c r="C5955" s="401" t="s">
        <v>12520</v>
      </c>
      <c r="D5955" s="401" t="s">
        <v>12521</v>
      </c>
      <c r="E5955" s="402"/>
      <c r="F5955" s="401"/>
      <c r="G5955" s="401" t="n">
        <v>88414</v>
      </c>
      <c r="H5955" s="401" t="s">
        <v>12525</v>
      </c>
      <c r="I5955" s="401" t="s">
        <v>99</v>
      </c>
      <c r="J5955" s="401" t="s">
        <v>6979</v>
      </c>
      <c r="K5955" s="402" t="n">
        <v>5.09</v>
      </c>
      <c r="L5955" s="401" t="s">
        <v>6405</v>
      </c>
    </row>
    <row r="5956" customFormat="false" ht="13.5" hidden="false" customHeight="false" outlineLevel="0" collapsed="false">
      <c r="A5956" s="401" t="s">
        <v>12518</v>
      </c>
      <c r="B5956" s="401" t="s">
        <v>12519</v>
      </c>
      <c r="C5956" s="401" t="s">
        <v>12520</v>
      </c>
      <c r="D5956" s="401" t="s">
        <v>12521</v>
      </c>
      <c r="E5956" s="402"/>
      <c r="F5956" s="401"/>
      <c r="G5956" s="401" t="n">
        <v>88415</v>
      </c>
      <c r="H5956" s="401" t="s">
        <v>12526</v>
      </c>
      <c r="I5956" s="401" t="s">
        <v>99</v>
      </c>
      <c r="J5956" s="401" t="s">
        <v>6979</v>
      </c>
      <c r="K5956" s="402" t="n">
        <v>3.43</v>
      </c>
      <c r="L5956" s="401" t="s">
        <v>6405</v>
      </c>
    </row>
    <row r="5957" customFormat="false" ht="13.5" hidden="false" customHeight="false" outlineLevel="0" collapsed="false">
      <c r="A5957" s="401" t="s">
        <v>12518</v>
      </c>
      <c r="B5957" s="401" t="s">
        <v>12519</v>
      </c>
      <c r="C5957" s="401" t="s">
        <v>12520</v>
      </c>
      <c r="D5957" s="401" t="s">
        <v>12521</v>
      </c>
      <c r="E5957" s="402"/>
      <c r="F5957" s="401"/>
      <c r="G5957" s="401" t="n">
        <v>88416</v>
      </c>
      <c r="H5957" s="401" t="s">
        <v>12527</v>
      </c>
      <c r="I5957" s="401" t="s">
        <v>99</v>
      </c>
      <c r="J5957" s="401" t="s">
        <v>6476</v>
      </c>
      <c r="K5957" s="402" t="n">
        <v>15.88</v>
      </c>
      <c r="L5957" s="401" t="s">
        <v>6405</v>
      </c>
    </row>
    <row r="5958" customFormat="false" ht="13.5" hidden="false" customHeight="false" outlineLevel="0" collapsed="false">
      <c r="A5958" s="401" t="s">
        <v>12518</v>
      </c>
      <c r="B5958" s="401" t="s">
        <v>12519</v>
      </c>
      <c r="C5958" s="401" t="s">
        <v>12520</v>
      </c>
      <c r="D5958" s="401" t="s">
        <v>12521</v>
      </c>
      <c r="E5958" s="402"/>
      <c r="F5958" s="401"/>
      <c r="G5958" s="401" t="n">
        <v>88417</v>
      </c>
      <c r="H5958" s="401" t="s">
        <v>12528</v>
      </c>
      <c r="I5958" s="401" t="s">
        <v>99</v>
      </c>
      <c r="J5958" s="401" t="s">
        <v>6476</v>
      </c>
      <c r="K5958" s="402" t="n">
        <v>13.34</v>
      </c>
      <c r="L5958" s="401" t="s">
        <v>6405</v>
      </c>
    </row>
    <row r="5959" customFormat="false" ht="13.5" hidden="false" customHeight="false" outlineLevel="0" collapsed="false">
      <c r="A5959" s="401" t="s">
        <v>12518</v>
      </c>
      <c r="B5959" s="401" t="s">
        <v>12519</v>
      </c>
      <c r="C5959" s="401" t="s">
        <v>12520</v>
      </c>
      <c r="D5959" s="401" t="s">
        <v>12521</v>
      </c>
      <c r="E5959" s="402"/>
      <c r="F5959" s="401"/>
      <c r="G5959" s="401" t="n">
        <v>88420</v>
      </c>
      <c r="H5959" s="401" t="s">
        <v>12529</v>
      </c>
      <c r="I5959" s="401" t="s">
        <v>99</v>
      </c>
      <c r="J5959" s="401" t="s">
        <v>6476</v>
      </c>
      <c r="K5959" s="402" t="n">
        <v>21.02</v>
      </c>
      <c r="L5959" s="401" t="s">
        <v>6405</v>
      </c>
    </row>
    <row r="5960" customFormat="false" ht="13.5" hidden="false" customHeight="false" outlineLevel="0" collapsed="false">
      <c r="A5960" s="401" t="s">
        <v>12518</v>
      </c>
      <c r="B5960" s="401" t="s">
        <v>12519</v>
      </c>
      <c r="C5960" s="401" t="s">
        <v>12520</v>
      </c>
      <c r="D5960" s="401" t="s">
        <v>12521</v>
      </c>
      <c r="E5960" s="402"/>
      <c r="F5960" s="401"/>
      <c r="G5960" s="401" t="n">
        <v>88421</v>
      </c>
      <c r="H5960" s="401" t="s">
        <v>12530</v>
      </c>
      <c r="I5960" s="401" t="s">
        <v>99</v>
      </c>
      <c r="J5960" s="401" t="s">
        <v>6476</v>
      </c>
      <c r="K5960" s="402" t="n">
        <v>22.64</v>
      </c>
      <c r="L5960" s="401" t="s">
        <v>6405</v>
      </c>
    </row>
    <row r="5961" customFormat="false" ht="13.5" hidden="false" customHeight="false" outlineLevel="0" collapsed="false">
      <c r="A5961" s="401" t="s">
        <v>12518</v>
      </c>
      <c r="B5961" s="401" t="s">
        <v>12519</v>
      </c>
      <c r="C5961" s="401" t="s">
        <v>12520</v>
      </c>
      <c r="D5961" s="401" t="s">
        <v>12521</v>
      </c>
      <c r="E5961" s="402"/>
      <c r="F5961" s="401"/>
      <c r="G5961" s="401" t="n">
        <v>88423</v>
      </c>
      <c r="H5961" s="401" t="s">
        <v>12531</v>
      </c>
      <c r="I5961" s="401" t="s">
        <v>99</v>
      </c>
      <c r="J5961" s="401" t="s">
        <v>6476</v>
      </c>
      <c r="K5961" s="402" t="n">
        <v>16.68</v>
      </c>
      <c r="L5961" s="401" t="s">
        <v>6405</v>
      </c>
    </row>
    <row r="5962" customFormat="false" ht="13.5" hidden="false" customHeight="false" outlineLevel="0" collapsed="false">
      <c r="A5962" s="401" t="s">
        <v>12518</v>
      </c>
      <c r="B5962" s="401" t="s">
        <v>12519</v>
      </c>
      <c r="C5962" s="401" t="s">
        <v>12520</v>
      </c>
      <c r="D5962" s="401" t="s">
        <v>12521</v>
      </c>
      <c r="E5962" s="402"/>
      <c r="F5962" s="401"/>
      <c r="G5962" s="401" t="n">
        <v>88424</v>
      </c>
      <c r="H5962" s="401" t="s">
        <v>12532</v>
      </c>
      <c r="I5962" s="401" t="s">
        <v>99</v>
      </c>
      <c r="J5962" s="401" t="s">
        <v>6476</v>
      </c>
      <c r="K5962" s="402" t="n">
        <v>19.38</v>
      </c>
      <c r="L5962" s="401" t="s">
        <v>6405</v>
      </c>
    </row>
    <row r="5963" customFormat="false" ht="13.5" hidden="false" customHeight="false" outlineLevel="0" collapsed="false">
      <c r="A5963" s="401" t="s">
        <v>12518</v>
      </c>
      <c r="B5963" s="401" t="s">
        <v>12519</v>
      </c>
      <c r="C5963" s="401" t="s">
        <v>12520</v>
      </c>
      <c r="D5963" s="401" t="s">
        <v>12521</v>
      </c>
      <c r="E5963" s="402"/>
      <c r="F5963" s="401"/>
      <c r="G5963" s="401" t="n">
        <v>88426</v>
      </c>
      <c r="H5963" s="401" t="s">
        <v>12533</v>
      </c>
      <c r="I5963" s="401" t="s">
        <v>99</v>
      </c>
      <c r="J5963" s="401" t="s">
        <v>6476</v>
      </c>
      <c r="K5963" s="402" t="n">
        <v>14.99</v>
      </c>
      <c r="L5963" s="401" t="s">
        <v>6405</v>
      </c>
    </row>
    <row r="5964" customFormat="false" ht="13.5" hidden="false" customHeight="false" outlineLevel="0" collapsed="false">
      <c r="A5964" s="401" t="s">
        <v>12518</v>
      </c>
      <c r="B5964" s="401" t="s">
        <v>12519</v>
      </c>
      <c r="C5964" s="401" t="s">
        <v>12520</v>
      </c>
      <c r="D5964" s="401" t="s">
        <v>12521</v>
      </c>
      <c r="E5964" s="402"/>
      <c r="F5964" s="401"/>
      <c r="G5964" s="401" t="n">
        <v>88428</v>
      </c>
      <c r="H5964" s="401" t="s">
        <v>12534</v>
      </c>
      <c r="I5964" s="401" t="s">
        <v>99</v>
      </c>
      <c r="J5964" s="401" t="s">
        <v>6476</v>
      </c>
      <c r="K5964" s="402" t="n">
        <v>28.2</v>
      </c>
      <c r="L5964" s="401" t="s">
        <v>6405</v>
      </c>
    </row>
    <row r="5965" customFormat="false" ht="13.5" hidden="false" customHeight="false" outlineLevel="0" collapsed="false">
      <c r="A5965" s="401" t="s">
        <v>12518</v>
      </c>
      <c r="B5965" s="401" t="s">
        <v>12519</v>
      </c>
      <c r="C5965" s="401" t="s">
        <v>12520</v>
      </c>
      <c r="D5965" s="401" t="s">
        <v>12521</v>
      </c>
      <c r="E5965" s="402"/>
      <c r="F5965" s="401"/>
      <c r="G5965" s="401" t="n">
        <v>88429</v>
      </c>
      <c r="H5965" s="401" t="s">
        <v>12535</v>
      </c>
      <c r="I5965" s="401" t="s">
        <v>99</v>
      </c>
      <c r="J5965" s="401" t="s">
        <v>6476</v>
      </c>
      <c r="K5965" s="402" t="n">
        <v>31.03</v>
      </c>
      <c r="L5965" s="401" t="s">
        <v>6405</v>
      </c>
    </row>
    <row r="5966" customFormat="false" ht="13.5" hidden="false" customHeight="false" outlineLevel="0" collapsed="false">
      <c r="A5966" s="401" t="s">
        <v>12518</v>
      </c>
      <c r="B5966" s="401" t="s">
        <v>12519</v>
      </c>
      <c r="C5966" s="401" t="s">
        <v>12520</v>
      </c>
      <c r="D5966" s="401" t="s">
        <v>12521</v>
      </c>
      <c r="E5966" s="402"/>
      <c r="F5966" s="401"/>
      <c r="G5966" s="401" t="n">
        <v>88431</v>
      </c>
      <c r="H5966" s="401" t="s">
        <v>12536</v>
      </c>
      <c r="I5966" s="401" t="s">
        <v>99</v>
      </c>
      <c r="J5966" s="401" t="s">
        <v>6476</v>
      </c>
      <c r="K5966" s="402" t="n">
        <v>20.76</v>
      </c>
      <c r="L5966" s="401" t="s">
        <v>6405</v>
      </c>
    </row>
    <row r="5967" customFormat="false" ht="13.5" hidden="false" customHeight="false" outlineLevel="0" collapsed="false">
      <c r="A5967" s="401" t="s">
        <v>12518</v>
      </c>
      <c r="B5967" s="401" t="s">
        <v>12519</v>
      </c>
      <c r="C5967" s="401" t="s">
        <v>12520</v>
      </c>
      <c r="D5967" s="401" t="s">
        <v>12521</v>
      </c>
      <c r="E5967" s="402"/>
      <c r="F5967" s="401"/>
      <c r="G5967" s="401" t="n">
        <v>88432</v>
      </c>
      <c r="H5967" s="401" t="s">
        <v>12537</v>
      </c>
      <c r="I5967" s="401" t="s">
        <v>99</v>
      </c>
      <c r="J5967" s="401" t="s">
        <v>6476</v>
      </c>
      <c r="K5967" s="402" t="n">
        <v>16.44</v>
      </c>
      <c r="L5967" s="401" t="s">
        <v>6405</v>
      </c>
    </row>
    <row r="5968" customFormat="false" ht="13.5" hidden="false" customHeight="false" outlineLevel="0" collapsed="false">
      <c r="A5968" s="401" t="s">
        <v>12518</v>
      </c>
      <c r="B5968" s="401" t="s">
        <v>12519</v>
      </c>
      <c r="C5968" s="401" t="s">
        <v>12520</v>
      </c>
      <c r="D5968" s="401" t="s">
        <v>12521</v>
      </c>
      <c r="E5968" s="402"/>
      <c r="F5968" s="401"/>
      <c r="G5968" s="401" t="n">
        <v>88484</v>
      </c>
      <c r="H5968" s="401" t="s">
        <v>354</v>
      </c>
      <c r="I5968" s="401" t="s">
        <v>99</v>
      </c>
      <c r="J5968" s="401" t="s">
        <v>6979</v>
      </c>
      <c r="K5968" s="402" t="n">
        <v>3.43</v>
      </c>
      <c r="L5968" s="401" t="s">
        <v>6405</v>
      </c>
    </row>
    <row r="5969" customFormat="false" ht="13.5" hidden="false" customHeight="false" outlineLevel="0" collapsed="false">
      <c r="A5969" s="401" t="s">
        <v>12518</v>
      </c>
      <c r="B5969" s="401" t="s">
        <v>12519</v>
      </c>
      <c r="C5969" s="401" t="s">
        <v>12520</v>
      </c>
      <c r="D5969" s="401" t="s">
        <v>12521</v>
      </c>
      <c r="E5969" s="402"/>
      <c r="F5969" s="401"/>
      <c r="G5969" s="401" t="n">
        <v>88485</v>
      </c>
      <c r="H5969" s="401" t="s">
        <v>12538</v>
      </c>
      <c r="I5969" s="401" t="s">
        <v>99</v>
      </c>
      <c r="J5969" s="401" t="s">
        <v>6979</v>
      </c>
      <c r="K5969" s="402" t="n">
        <v>3.02</v>
      </c>
      <c r="L5969" s="401" t="s">
        <v>6405</v>
      </c>
    </row>
    <row r="5970" customFormat="false" ht="13.5" hidden="false" customHeight="false" outlineLevel="0" collapsed="false">
      <c r="A5970" s="401" t="s">
        <v>12518</v>
      </c>
      <c r="B5970" s="401" t="s">
        <v>12519</v>
      </c>
      <c r="C5970" s="401" t="s">
        <v>12520</v>
      </c>
      <c r="D5970" s="401" t="s">
        <v>12521</v>
      </c>
      <c r="E5970" s="402"/>
      <c r="F5970" s="401"/>
      <c r="G5970" s="401" t="n">
        <v>88488</v>
      </c>
      <c r="H5970" s="401" t="s">
        <v>12539</v>
      </c>
      <c r="I5970" s="401" t="s">
        <v>99</v>
      </c>
      <c r="J5970" s="401" t="s">
        <v>6979</v>
      </c>
      <c r="K5970" s="402" t="n">
        <v>16.25</v>
      </c>
      <c r="L5970" s="401" t="s">
        <v>6405</v>
      </c>
    </row>
    <row r="5971" customFormat="false" ht="13.5" hidden="false" customHeight="false" outlineLevel="0" collapsed="false">
      <c r="A5971" s="401" t="s">
        <v>12518</v>
      </c>
      <c r="B5971" s="401" t="s">
        <v>12519</v>
      </c>
      <c r="C5971" s="401" t="s">
        <v>12520</v>
      </c>
      <c r="D5971" s="401" t="s">
        <v>12521</v>
      </c>
      <c r="E5971" s="402"/>
      <c r="F5971" s="401"/>
      <c r="G5971" s="401" t="n">
        <v>88489</v>
      </c>
      <c r="H5971" s="401" t="s">
        <v>348</v>
      </c>
      <c r="I5971" s="401" t="s">
        <v>99</v>
      </c>
      <c r="J5971" s="401" t="s">
        <v>6979</v>
      </c>
      <c r="K5971" s="402" t="n">
        <v>14.31</v>
      </c>
      <c r="L5971" s="401" t="s">
        <v>6405</v>
      </c>
    </row>
    <row r="5972" customFormat="false" ht="13.5" hidden="false" customHeight="false" outlineLevel="0" collapsed="false">
      <c r="A5972" s="401" t="s">
        <v>12518</v>
      </c>
      <c r="B5972" s="401" t="s">
        <v>12519</v>
      </c>
      <c r="C5972" s="401" t="s">
        <v>12520</v>
      </c>
      <c r="D5972" s="401" t="s">
        <v>12521</v>
      </c>
      <c r="E5972" s="402"/>
      <c r="F5972" s="401"/>
      <c r="G5972" s="401" t="n">
        <v>88494</v>
      </c>
      <c r="H5972" s="401" t="s">
        <v>12540</v>
      </c>
      <c r="I5972" s="401" t="s">
        <v>99</v>
      </c>
      <c r="J5972" s="401" t="s">
        <v>6476</v>
      </c>
      <c r="K5972" s="402" t="n">
        <v>21.78</v>
      </c>
      <c r="L5972" s="401" t="s">
        <v>6405</v>
      </c>
    </row>
    <row r="5973" customFormat="false" ht="13.5" hidden="false" customHeight="false" outlineLevel="0" collapsed="false">
      <c r="A5973" s="401" t="s">
        <v>12518</v>
      </c>
      <c r="B5973" s="401" t="s">
        <v>12519</v>
      </c>
      <c r="C5973" s="401" t="s">
        <v>12520</v>
      </c>
      <c r="D5973" s="401" t="s">
        <v>12521</v>
      </c>
      <c r="E5973" s="402"/>
      <c r="F5973" s="401"/>
      <c r="G5973" s="401" t="n">
        <v>88495</v>
      </c>
      <c r="H5973" s="401" t="s">
        <v>12541</v>
      </c>
      <c r="I5973" s="401" t="s">
        <v>99</v>
      </c>
      <c r="J5973" s="401" t="s">
        <v>6476</v>
      </c>
      <c r="K5973" s="402" t="n">
        <v>12.5</v>
      </c>
      <c r="L5973" s="401" t="s">
        <v>6405</v>
      </c>
    </row>
    <row r="5974" customFormat="false" ht="13.5" hidden="false" customHeight="false" outlineLevel="0" collapsed="false">
      <c r="A5974" s="401" t="s">
        <v>12518</v>
      </c>
      <c r="B5974" s="401" t="s">
        <v>12519</v>
      </c>
      <c r="C5974" s="401" t="s">
        <v>12520</v>
      </c>
      <c r="D5974" s="401" t="s">
        <v>12521</v>
      </c>
      <c r="E5974" s="402"/>
      <c r="F5974" s="401"/>
      <c r="G5974" s="401" t="n">
        <v>88496</v>
      </c>
      <c r="H5974" s="401" t="s">
        <v>12542</v>
      </c>
      <c r="I5974" s="401" t="s">
        <v>99</v>
      </c>
      <c r="J5974" s="401" t="s">
        <v>6476</v>
      </c>
      <c r="K5974" s="402" t="n">
        <v>29.77</v>
      </c>
      <c r="L5974" s="401" t="s">
        <v>6405</v>
      </c>
    </row>
    <row r="5975" customFormat="false" ht="13.5" hidden="false" customHeight="false" outlineLevel="0" collapsed="false">
      <c r="A5975" s="401" t="s">
        <v>12518</v>
      </c>
      <c r="B5975" s="401" t="s">
        <v>12519</v>
      </c>
      <c r="C5975" s="401" t="s">
        <v>12520</v>
      </c>
      <c r="D5975" s="401" t="s">
        <v>12521</v>
      </c>
      <c r="E5975" s="402"/>
      <c r="F5975" s="401"/>
      <c r="G5975" s="401" t="n">
        <v>88497</v>
      </c>
      <c r="H5975" s="401" t="s">
        <v>346</v>
      </c>
      <c r="I5975" s="401" t="s">
        <v>99</v>
      </c>
      <c r="J5975" s="401" t="s">
        <v>6476</v>
      </c>
      <c r="K5975" s="402" t="n">
        <v>17.39</v>
      </c>
      <c r="L5975" s="401" t="s">
        <v>6405</v>
      </c>
    </row>
    <row r="5976" customFormat="false" ht="13.5" hidden="false" customHeight="false" outlineLevel="0" collapsed="false">
      <c r="A5976" s="401" t="s">
        <v>12518</v>
      </c>
      <c r="B5976" s="401" t="s">
        <v>12519</v>
      </c>
      <c r="C5976" s="401" t="s">
        <v>12520</v>
      </c>
      <c r="D5976" s="401" t="s">
        <v>12521</v>
      </c>
      <c r="E5976" s="402"/>
      <c r="F5976" s="401"/>
      <c r="G5976" s="401" t="n">
        <v>95305</v>
      </c>
      <c r="H5976" s="401" t="s">
        <v>12543</v>
      </c>
      <c r="I5976" s="401" t="s">
        <v>99</v>
      </c>
      <c r="J5976" s="401" t="s">
        <v>6476</v>
      </c>
      <c r="K5976" s="402" t="n">
        <v>12.94</v>
      </c>
      <c r="L5976" s="401" t="s">
        <v>6405</v>
      </c>
    </row>
    <row r="5977" customFormat="false" ht="13.5" hidden="false" customHeight="false" outlineLevel="0" collapsed="false">
      <c r="A5977" s="401" t="s">
        <v>12518</v>
      </c>
      <c r="B5977" s="401" t="s">
        <v>12519</v>
      </c>
      <c r="C5977" s="401" t="s">
        <v>12520</v>
      </c>
      <c r="D5977" s="401" t="s">
        <v>12521</v>
      </c>
      <c r="E5977" s="402"/>
      <c r="F5977" s="401"/>
      <c r="G5977" s="401" t="n">
        <v>95306</v>
      </c>
      <c r="H5977" s="401" t="s">
        <v>12544</v>
      </c>
      <c r="I5977" s="401" t="s">
        <v>99</v>
      </c>
      <c r="J5977" s="401" t="s">
        <v>6476</v>
      </c>
      <c r="K5977" s="402" t="n">
        <v>15.4</v>
      </c>
      <c r="L5977" s="401" t="s">
        <v>6405</v>
      </c>
    </row>
    <row r="5978" customFormat="false" ht="13.5" hidden="false" customHeight="false" outlineLevel="0" collapsed="false">
      <c r="A5978" s="401" t="s">
        <v>12518</v>
      </c>
      <c r="B5978" s="401" t="s">
        <v>12519</v>
      </c>
      <c r="C5978" s="401" t="s">
        <v>12520</v>
      </c>
      <c r="D5978" s="401" t="s">
        <v>12521</v>
      </c>
      <c r="E5978" s="402"/>
      <c r="F5978" s="401"/>
      <c r="G5978" s="401" t="n">
        <v>95622</v>
      </c>
      <c r="H5978" s="401" t="s">
        <v>12545</v>
      </c>
      <c r="I5978" s="401" t="s">
        <v>99</v>
      </c>
      <c r="J5978" s="401" t="s">
        <v>6979</v>
      </c>
      <c r="K5978" s="402" t="n">
        <v>14.69</v>
      </c>
      <c r="L5978" s="401" t="s">
        <v>6405</v>
      </c>
    </row>
    <row r="5979" customFormat="false" ht="13.5" hidden="false" customHeight="false" outlineLevel="0" collapsed="false">
      <c r="A5979" s="401" t="s">
        <v>12518</v>
      </c>
      <c r="B5979" s="401" t="s">
        <v>12519</v>
      </c>
      <c r="C5979" s="401" t="s">
        <v>12520</v>
      </c>
      <c r="D5979" s="401" t="s">
        <v>12521</v>
      </c>
      <c r="E5979" s="402"/>
      <c r="F5979" s="401"/>
      <c r="G5979" s="401" t="n">
        <v>95623</v>
      </c>
      <c r="H5979" s="401" t="s">
        <v>12546</v>
      </c>
      <c r="I5979" s="401" t="s">
        <v>99</v>
      </c>
      <c r="J5979" s="401" t="s">
        <v>6979</v>
      </c>
      <c r="K5979" s="402" t="n">
        <v>11.21</v>
      </c>
      <c r="L5979" s="401" t="s">
        <v>6405</v>
      </c>
    </row>
    <row r="5980" customFormat="false" ht="13.5" hidden="false" customHeight="false" outlineLevel="0" collapsed="false">
      <c r="A5980" s="401" t="s">
        <v>12518</v>
      </c>
      <c r="B5980" s="401" t="s">
        <v>12519</v>
      </c>
      <c r="C5980" s="401" t="s">
        <v>12520</v>
      </c>
      <c r="D5980" s="401" t="s">
        <v>12521</v>
      </c>
      <c r="E5980" s="402"/>
      <c r="F5980" s="401"/>
      <c r="G5980" s="401" t="n">
        <v>95624</v>
      </c>
      <c r="H5980" s="401" t="s">
        <v>12547</v>
      </c>
      <c r="I5980" s="401" t="s">
        <v>99</v>
      </c>
      <c r="J5980" s="401" t="s">
        <v>6979</v>
      </c>
      <c r="K5980" s="402" t="n">
        <v>21.74</v>
      </c>
      <c r="L5980" s="401" t="s">
        <v>6405</v>
      </c>
    </row>
    <row r="5981" customFormat="false" ht="13.5" hidden="false" customHeight="false" outlineLevel="0" collapsed="false">
      <c r="A5981" s="401" t="s">
        <v>12518</v>
      </c>
      <c r="B5981" s="401" t="s">
        <v>12519</v>
      </c>
      <c r="C5981" s="401" t="s">
        <v>12520</v>
      </c>
      <c r="D5981" s="401" t="s">
        <v>12521</v>
      </c>
      <c r="E5981" s="402"/>
      <c r="F5981" s="401"/>
      <c r="G5981" s="401" t="n">
        <v>95625</v>
      </c>
      <c r="H5981" s="401" t="s">
        <v>12548</v>
      </c>
      <c r="I5981" s="401" t="s">
        <v>99</v>
      </c>
      <c r="J5981" s="401" t="s">
        <v>6979</v>
      </c>
      <c r="K5981" s="402" t="n">
        <v>23.97</v>
      </c>
      <c r="L5981" s="401" t="s">
        <v>6405</v>
      </c>
    </row>
    <row r="5982" customFormat="false" ht="13.5" hidden="false" customHeight="false" outlineLevel="0" collapsed="false">
      <c r="A5982" s="401" t="s">
        <v>12518</v>
      </c>
      <c r="B5982" s="401" t="s">
        <v>12519</v>
      </c>
      <c r="C5982" s="401" t="s">
        <v>12520</v>
      </c>
      <c r="D5982" s="401" t="s">
        <v>12521</v>
      </c>
      <c r="E5982" s="402"/>
      <c r="F5982" s="401"/>
      <c r="G5982" s="401" t="n">
        <v>95626</v>
      </c>
      <c r="H5982" s="401" t="s">
        <v>12549</v>
      </c>
      <c r="I5982" s="401" t="s">
        <v>99</v>
      </c>
      <c r="J5982" s="401" t="s">
        <v>6979</v>
      </c>
      <c r="K5982" s="402" t="n">
        <v>15.81</v>
      </c>
      <c r="L5982" s="401" t="s">
        <v>6405</v>
      </c>
    </row>
    <row r="5983" customFormat="false" ht="13.5" hidden="false" customHeight="false" outlineLevel="0" collapsed="false">
      <c r="A5983" s="401" t="s">
        <v>12518</v>
      </c>
      <c r="B5983" s="401" t="s">
        <v>12519</v>
      </c>
      <c r="C5983" s="401" t="s">
        <v>12520</v>
      </c>
      <c r="D5983" s="401" t="s">
        <v>12521</v>
      </c>
      <c r="E5983" s="402"/>
      <c r="F5983" s="401"/>
      <c r="G5983" s="401" t="n">
        <v>96126</v>
      </c>
      <c r="H5983" s="401" t="s">
        <v>12550</v>
      </c>
      <c r="I5983" s="401" t="s">
        <v>99</v>
      </c>
      <c r="J5983" s="401" t="s">
        <v>6476</v>
      </c>
      <c r="K5983" s="402" t="n">
        <v>20.36</v>
      </c>
      <c r="L5983" s="401" t="s">
        <v>6405</v>
      </c>
    </row>
    <row r="5984" customFormat="false" ht="13.5" hidden="false" customHeight="false" outlineLevel="0" collapsed="false">
      <c r="A5984" s="401" t="s">
        <v>12518</v>
      </c>
      <c r="B5984" s="401" t="s">
        <v>12519</v>
      </c>
      <c r="C5984" s="401" t="s">
        <v>12520</v>
      </c>
      <c r="D5984" s="401" t="s">
        <v>12521</v>
      </c>
      <c r="E5984" s="402"/>
      <c r="F5984" s="401"/>
      <c r="G5984" s="401" t="n">
        <v>96127</v>
      </c>
      <c r="H5984" s="401" t="s">
        <v>12551</v>
      </c>
      <c r="I5984" s="401" t="s">
        <v>99</v>
      </c>
      <c r="J5984" s="401" t="s">
        <v>6476</v>
      </c>
      <c r="K5984" s="402" t="n">
        <v>16.02</v>
      </c>
      <c r="L5984" s="401" t="s">
        <v>6405</v>
      </c>
    </row>
    <row r="5985" customFormat="false" ht="13.5" hidden="false" customHeight="false" outlineLevel="0" collapsed="false">
      <c r="A5985" s="401" t="s">
        <v>12518</v>
      </c>
      <c r="B5985" s="401" t="s">
        <v>12519</v>
      </c>
      <c r="C5985" s="401" t="s">
        <v>12520</v>
      </c>
      <c r="D5985" s="401" t="s">
        <v>12521</v>
      </c>
      <c r="E5985" s="402"/>
      <c r="F5985" s="401"/>
      <c r="G5985" s="401" t="n">
        <v>96128</v>
      </c>
      <c r="H5985" s="401" t="s">
        <v>12552</v>
      </c>
      <c r="I5985" s="401" t="s">
        <v>99</v>
      </c>
      <c r="J5985" s="401" t="s">
        <v>6476</v>
      </c>
      <c r="K5985" s="402" t="n">
        <v>29.14</v>
      </c>
      <c r="L5985" s="401" t="s">
        <v>6405</v>
      </c>
    </row>
    <row r="5986" customFormat="false" ht="13.5" hidden="false" customHeight="false" outlineLevel="0" collapsed="false">
      <c r="A5986" s="401" t="s">
        <v>12518</v>
      </c>
      <c r="B5986" s="401" t="s">
        <v>12519</v>
      </c>
      <c r="C5986" s="401" t="s">
        <v>12520</v>
      </c>
      <c r="D5986" s="401" t="s">
        <v>12521</v>
      </c>
      <c r="E5986" s="402"/>
      <c r="F5986" s="401"/>
      <c r="G5986" s="401" t="n">
        <v>96129</v>
      </c>
      <c r="H5986" s="401" t="s">
        <v>12553</v>
      </c>
      <c r="I5986" s="401" t="s">
        <v>99</v>
      </c>
      <c r="J5986" s="401" t="s">
        <v>6476</v>
      </c>
      <c r="K5986" s="402" t="n">
        <v>31.94</v>
      </c>
      <c r="L5986" s="401" t="s">
        <v>6405</v>
      </c>
    </row>
    <row r="5987" customFormat="false" ht="13.5" hidden="false" customHeight="false" outlineLevel="0" collapsed="false">
      <c r="A5987" s="401" t="s">
        <v>12518</v>
      </c>
      <c r="B5987" s="401" t="s">
        <v>12519</v>
      </c>
      <c r="C5987" s="401" t="s">
        <v>12520</v>
      </c>
      <c r="D5987" s="401" t="s">
        <v>12521</v>
      </c>
      <c r="E5987" s="402"/>
      <c r="F5987" s="401"/>
      <c r="G5987" s="401" t="n">
        <v>96130</v>
      </c>
      <c r="H5987" s="401" t="s">
        <v>12554</v>
      </c>
      <c r="I5987" s="401" t="s">
        <v>99</v>
      </c>
      <c r="J5987" s="401" t="s">
        <v>6476</v>
      </c>
      <c r="K5987" s="402" t="n">
        <v>21.73</v>
      </c>
      <c r="L5987" s="401" t="s">
        <v>6405</v>
      </c>
    </row>
    <row r="5988" customFormat="false" ht="13.5" hidden="false" customHeight="false" outlineLevel="0" collapsed="false">
      <c r="A5988" s="401" t="s">
        <v>12518</v>
      </c>
      <c r="B5988" s="401" t="s">
        <v>12519</v>
      </c>
      <c r="C5988" s="401" t="s">
        <v>12520</v>
      </c>
      <c r="D5988" s="401" t="s">
        <v>12521</v>
      </c>
      <c r="E5988" s="402"/>
      <c r="F5988" s="401"/>
      <c r="G5988" s="401" t="n">
        <v>96131</v>
      </c>
      <c r="H5988" s="401" t="s">
        <v>12555</v>
      </c>
      <c r="I5988" s="401" t="s">
        <v>99</v>
      </c>
      <c r="J5988" s="401" t="s">
        <v>6476</v>
      </c>
      <c r="K5988" s="402" t="n">
        <v>28.36</v>
      </c>
      <c r="L5988" s="401" t="s">
        <v>6405</v>
      </c>
    </row>
    <row r="5989" customFormat="false" ht="13.5" hidden="false" customHeight="false" outlineLevel="0" collapsed="false">
      <c r="A5989" s="401" t="s">
        <v>12518</v>
      </c>
      <c r="B5989" s="401" t="s">
        <v>12519</v>
      </c>
      <c r="C5989" s="401" t="s">
        <v>12520</v>
      </c>
      <c r="D5989" s="401" t="s">
        <v>12521</v>
      </c>
      <c r="E5989" s="402"/>
      <c r="F5989" s="401"/>
      <c r="G5989" s="401" t="n">
        <v>96132</v>
      </c>
      <c r="H5989" s="401" t="s">
        <v>12556</v>
      </c>
      <c r="I5989" s="401" t="s">
        <v>99</v>
      </c>
      <c r="J5989" s="401" t="s">
        <v>6476</v>
      </c>
      <c r="K5989" s="402" t="n">
        <v>22.58</v>
      </c>
      <c r="L5989" s="401" t="s">
        <v>6405</v>
      </c>
    </row>
    <row r="5990" customFormat="false" ht="13.5" hidden="false" customHeight="false" outlineLevel="0" collapsed="false">
      <c r="A5990" s="401" t="s">
        <v>12518</v>
      </c>
      <c r="B5990" s="401" t="s">
        <v>12519</v>
      </c>
      <c r="C5990" s="401" t="s">
        <v>12520</v>
      </c>
      <c r="D5990" s="401" t="s">
        <v>12521</v>
      </c>
      <c r="E5990" s="402"/>
      <c r="F5990" s="401"/>
      <c r="G5990" s="401" t="n">
        <v>96133</v>
      </c>
      <c r="H5990" s="401" t="s">
        <v>12557</v>
      </c>
      <c r="I5990" s="401" t="s">
        <v>99</v>
      </c>
      <c r="J5990" s="401" t="s">
        <v>6476</v>
      </c>
      <c r="K5990" s="402" t="n">
        <v>40.04</v>
      </c>
      <c r="L5990" s="401" t="s">
        <v>6405</v>
      </c>
    </row>
    <row r="5991" customFormat="false" ht="13.5" hidden="false" customHeight="false" outlineLevel="0" collapsed="false">
      <c r="A5991" s="401" t="s">
        <v>12518</v>
      </c>
      <c r="B5991" s="401" t="s">
        <v>12519</v>
      </c>
      <c r="C5991" s="401" t="s">
        <v>12520</v>
      </c>
      <c r="D5991" s="401" t="s">
        <v>12521</v>
      </c>
      <c r="E5991" s="402"/>
      <c r="F5991" s="401"/>
      <c r="G5991" s="401" t="n">
        <v>96134</v>
      </c>
      <c r="H5991" s="401" t="s">
        <v>12558</v>
      </c>
      <c r="I5991" s="401" t="s">
        <v>99</v>
      </c>
      <c r="J5991" s="401" t="s">
        <v>6476</v>
      </c>
      <c r="K5991" s="402" t="n">
        <v>43.76</v>
      </c>
      <c r="L5991" s="401" t="s">
        <v>6405</v>
      </c>
    </row>
    <row r="5992" customFormat="false" ht="13.5" hidden="false" customHeight="false" outlineLevel="0" collapsed="false">
      <c r="A5992" s="401" t="s">
        <v>12518</v>
      </c>
      <c r="B5992" s="401" t="s">
        <v>12519</v>
      </c>
      <c r="C5992" s="401" t="s">
        <v>12520</v>
      </c>
      <c r="D5992" s="401" t="s">
        <v>12521</v>
      </c>
      <c r="E5992" s="402"/>
      <c r="F5992" s="401"/>
      <c r="G5992" s="401" t="n">
        <v>96135</v>
      </c>
      <c r="H5992" s="401" t="s">
        <v>343</v>
      </c>
      <c r="I5992" s="401" t="s">
        <v>99</v>
      </c>
      <c r="J5992" s="401" t="s">
        <v>6476</v>
      </c>
      <c r="K5992" s="402" t="n">
        <v>30.2</v>
      </c>
      <c r="L5992" s="401" t="s">
        <v>6405</v>
      </c>
    </row>
    <row r="5993" customFormat="false" ht="13.5" hidden="false" customHeight="false" outlineLevel="0" collapsed="false">
      <c r="A5993" s="401" t="s">
        <v>12518</v>
      </c>
      <c r="B5993" s="401" t="s">
        <v>12519</v>
      </c>
      <c r="C5993" s="401" t="s">
        <v>12559</v>
      </c>
      <c r="D5993" s="401" t="s">
        <v>12560</v>
      </c>
      <c r="E5993" s="402"/>
      <c r="F5993" s="401"/>
      <c r="G5993" s="401" t="n">
        <v>102193</v>
      </c>
      <c r="H5993" s="401" t="s">
        <v>12561</v>
      </c>
      <c r="I5993" s="401" t="s">
        <v>99</v>
      </c>
      <c r="J5993" s="401" t="s">
        <v>6476</v>
      </c>
      <c r="K5993" s="402" t="n">
        <v>2.03</v>
      </c>
      <c r="L5993" s="401" t="s">
        <v>6405</v>
      </c>
    </row>
    <row r="5994" customFormat="false" ht="13.5" hidden="false" customHeight="false" outlineLevel="0" collapsed="false">
      <c r="A5994" s="401" t="s">
        <v>12518</v>
      </c>
      <c r="B5994" s="401" t="s">
        <v>12519</v>
      </c>
      <c r="C5994" s="401" t="s">
        <v>12559</v>
      </c>
      <c r="D5994" s="401" t="s">
        <v>12560</v>
      </c>
      <c r="E5994" s="402"/>
      <c r="F5994" s="401"/>
      <c r="G5994" s="401" t="n">
        <v>102194</v>
      </c>
      <c r="H5994" s="401" t="s">
        <v>12562</v>
      </c>
      <c r="I5994" s="401" t="s">
        <v>99</v>
      </c>
      <c r="J5994" s="401" t="s">
        <v>6476</v>
      </c>
      <c r="K5994" s="402" t="n">
        <v>7.81</v>
      </c>
      <c r="L5994" s="401" t="s">
        <v>6405</v>
      </c>
    </row>
    <row r="5995" customFormat="false" ht="13.5" hidden="false" customHeight="false" outlineLevel="0" collapsed="false">
      <c r="A5995" s="401" t="s">
        <v>12518</v>
      </c>
      <c r="B5995" s="401" t="s">
        <v>12519</v>
      </c>
      <c r="C5995" s="401" t="s">
        <v>12559</v>
      </c>
      <c r="D5995" s="401" t="s">
        <v>12560</v>
      </c>
      <c r="E5995" s="402"/>
      <c r="F5995" s="401"/>
      <c r="G5995" s="401" t="n">
        <v>102197</v>
      </c>
      <c r="H5995" s="401" t="s">
        <v>12563</v>
      </c>
      <c r="I5995" s="401" t="s">
        <v>99</v>
      </c>
      <c r="J5995" s="401" t="s">
        <v>6476</v>
      </c>
      <c r="K5995" s="402" t="n">
        <v>29.23</v>
      </c>
      <c r="L5995" s="401" t="s">
        <v>6405</v>
      </c>
    </row>
    <row r="5996" customFormat="false" ht="13.5" hidden="false" customHeight="false" outlineLevel="0" collapsed="false">
      <c r="A5996" s="401" t="s">
        <v>12518</v>
      </c>
      <c r="B5996" s="401" t="s">
        <v>12519</v>
      </c>
      <c r="C5996" s="401" t="s">
        <v>12559</v>
      </c>
      <c r="D5996" s="401" t="s">
        <v>12560</v>
      </c>
      <c r="E5996" s="402"/>
      <c r="F5996" s="401"/>
      <c r="G5996" s="401" t="n">
        <v>102200</v>
      </c>
      <c r="H5996" s="401" t="s">
        <v>12564</v>
      </c>
      <c r="I5996" s="401" t="s">
        <v>99</v>
      </c>
      <c r="J5996" s="401" t="s">
        <v>6476</v>
      </c>
      <c r="K5996" s="402" t="n">
        <v>21.98</v>
      </c>
      <c r="L5996" s="401" t="s">
        <v>6405</v>
      </c>
    </row>
    <row r="5997" customFormat="false" ht="13.5" hidden="false" customHeight="false" outlineLevel="0" collapsed="false">
      <c r="A5997" s="401" t="s">
        <v>12518</v>
      </c>
      <c r="B5997" s="401" t="s">
        <v>12519</v>
      </c>
      <c r="C5997" s="401" t="s">
        <v>12559</v>
      </c>
      <c r="D5997" s="401" t="s">
        <v>12560</v>
      </c>
      <c r="E5997" s="402"/>
      <c r="F5997" s="401"/>
      <c r="G5997" s="401" t="n">
        <v>102201</v>
      </c>
      <c r="H5997" s="401" t="s">
        <v>12565</v>
      </c>
      <c r="I5997" s="401" t="s">
        <v>99</v>
      </c>
      <c r="J5997" s="401" t="s">
        <v>6476</v>
      </c>
      <c r="K5997" s="402" t="n">
        <v>19.39</v>
      </c>
      <c r="L5997" s="401" t="s">
        <v>6405</v>
      </c>
    </row>
    <row r="5998" customFormat="false" ht="13.5" hidden="false" customHeight="false" outlineLevel="0" collapsed="false">
      <c r="A5998" s="401" t="s">
        <v>12518</v>
      </c>
      <c r="B5998" s="401" t="s">
        <v>12519</v>
      </c>
      <c r="C5998" s="401" t="s">
        <v>12559</v>
      </c>
      <c r="D5998" s="401" t="s">
        <v>12560</v>
      </c>
      <c r="E5998" s="402"/>
      <c r="F5998" s="401"/>
      <c r="G5998" s="401" t="n">
        <v>102202</v>
      </c>
      <c r="H5998" s="401" t="s">
        <v>12566</v>
      </c>
      <c r="I5998" s="401" t="s">
        <v>99</v>
      </c>
      <c r="J5998" s="401" t="s">
        <v>6476</v>
      </c>
      <c r="K5998" s="402" t="n">
        <v>57.29</v>
      </c>
      <c r="L5998" s="401" t="s">
        <v>6405</v>
      </c>
    </row>
    <row r="5999" customFormat="false" ht="13.5" hidden="false" customHeight="false" outlineLevel="0" collapsed="false">
      <c r="A5999" s="401" t="s">
        <v>12518</v>
      </c>
      <c r="B5999" s="401" t="s">
        <v>12519</v>
      </c>
      <c r="C5999" s="401" t="s">
        <v>12559</v>
      </c>
      <c r="D5999" s="401" t="s">
        <v>12560</v>
      </c>
      <c r="E5999" s="402"/>
      <c r="F5999" s="401"/>
      <c r="G5999" s="401" t="n">
        <v>102203</v>
      </c>
      <c r="H5999" s="401" t="s">
        <v>12567</v>
      </c>
      <c r="I5999" s="401" t="s">
        <v>99</v>
      </c>
      <c r="J5999" s="401" t="s">
        <v>6476</v>
      </c>
      <c r="K5999" s="402" t="n">
        <v>9.66</v>
      </c>
      <c r="L5999" s="401" t="s">
        <v>6405</v>
      </c>
    </row>
    <row r="6000" customFormat="false" ht="13.5" hidden="false" customHeight="false" outlineLevel="0" collapsed="false">
      <c r="A6000" s="401" t="s">
        <v>12518</v>
      </c>
      <c r="B6000" s="401" t="s">
        <v>12519</v>
      </c>
      <c r="C6000" s="401" t="s">
        <v>12559</v>
      </c>
      <c r="D6000" s="401" t="s">
        <v>12560</v>
      </c>
      <c r="E6000" s="402"/>
      <c r="F6000" s="401"/>
      <c r="G6000" s="401" t="n">
        <v>102204</v>
      </c>
      <c r="H6000" s="401" t="s">
        <v>12568</v>
      </c>
      <c r="I6000" s="401" t="s">
        <v>99</v>
      </c>
      <c r="J6000" s="401" t="s">
        <v>6476</v>
      </c>
      <c r="K6000" s="402" t="n">
        <v>9.96</v>
      </c>
      <c r="L6000" s="401" t="s">
        <v>6405</v>
      </c>
    </row>
    <row r="6001" customFormat="false" ht="13.5" hidden="false" customHeight="false" outlineLevel="0" collapsed="false">
      <c r="A6001" s="401" t="s">
        <v>12518</v>
      </c>
      <c r="B6001" s="401" t="s">
        <v>12519</v>
      </c>
      <c r="C6001" s="401" t="s">
        <v>12559</v>
      </c>
      <c r="D6001" s="401" t="s">
        <v>12560</v>
      </c>
      <c r="E6001" s="402"/>
      <c r="F6001" s="401"/>
      <c r="G6001" s="401" t="n">
        <v>102205</v>
      </c>
      <c r="H6001" s="401" t="s">
        <v>12569</v>
      </c>
      <c r="I6001" s="401" t="s">
        <v>99</v>
      </c>
      <c r="J6001" s="401" t="s">
        <v>6979</v>
      </c>
      <c r="K6001" s="402" t="n">
        <v>9.01</v>
      </c>
      <c r="L6001" s="401" t="s">
        <v>6405</v>
      </c>
    </row>
    <row r="6002" customFormat="false" ht="13.5" hidden="false" customHeight="false" outlineLevel="0" collapsed="false">
      <c r="A6002" s="401" t="s">
        <v>12518</v>
      </c>
      <c r="B6002" s="401" t="s">
        <v>12519</v>
      </c>
      <c r="C6002" s="401" t="s">
        <v>12559</v>
      </c>
      <c r="D6002" s="401" t="s">
        <v>12560</v>
      </c>
      <c r="E6002" s="402"/>
      <c r="F6002" s="401"/>
      <c r="G6002" s="401" t="n">
        <v>102207</v>
      </c>
      <c r="H6002" s="401" t="s">
        <v>12570</v>
      </c>
      <c r="I6002" s="401" t="s">
        <v>99</v>
      </c>
      <c r="J6002" s="401" t="s">
        <v>6476</v>
      </c>
      <c r="K6002" s="402" t="n">
        <v>8.33</v>
      </c>
      <c r="L6002" s="401" t="s">
        <v>6405</v>
      </c>
    </row>
    <row r="6003" customFormat="false" ht="13.5" hidden="false" customHeight="false" outlineLevel="0" collapsed="false">
      <c r="A6003" s="401" t="s">
        <v>12518</v>
      </c>
      <c r="B6003" s="401" t="s">
        <v>12519</v>
      </c>
      <c r="C6003" s="401" t="s">
        <v>12559</v>
      </c>
      <c r="D6003" s="401" t="s">
        <v>12560</v>
      </c>
      <c r="E6003" s="402"/>
      <c r="F6003" s="401"/>
      <c r="G6003" s="401" t="n">
        <v>102208</v>
      </c>
      <c r="H6003" s="401" t="s">
        <v>12571</v>
      </c>
      <c r="I6003" s="401" t="s">
        <v>99</v>
      </c>
      <c r="J6003" s="401" t="s">
        <v>6476</v>
      </c>
      <c r="K6003" s="402" t="n">
        <v>7.93</v>
      </c>
      <c r="L6003" s="401" t="s">
        <v>6405</v>
      </c>
    </row>
    <row r="6004" customFormat="false" ht="13.5" hidden="false" customHeight="false" outlineLevel="0" collapsed="false">
      <c r="A6004" s="401" t="s">
        <v>12518</v>
      </c>
      <c r="B6004" s="401" t="s">
        <v>12519</v>
      </c>
      <c r="C6004" s="401" t="s">
        <v>12559</v>
      </c>
      <c r="D6004" s="401" t="s">
        <v>12560</v>
      </c>
      <c r="E6004" s="402"/>
      <c r="F6004" s="401"/>
      <c r="G6004" s="401" t="n">
        <v>102209</v>
      </c>
      <c r="H6004" s="401" t="s">
        <v>12572</v>
      </c>
      <c r="I6004" s="401" t="s">
        <v>99</v>
      </c>
      <c r="J6004" s="401" t="s">
        <v>6476</v>
      </c>
      <c r="K6004" s="402" t="n">
        <v>8.2</v>
      </c>
      <c r="L6004" s="401" t="s">
        <v>6405</v>
      </c>
    </row>
    <row r="6005" customFormat="false" ht="13.5" hidden="false" customHeight="false" outlineLevel="0" collapsed="false">
      <c r="A6005" s="401" t="s">
        <v>12518</v>
      </c>
      <c r="B6005" s="401" t="s">
        <v>12519</v>
      </c>
      <c r="C6005" s="401" t="s">
        <v>12559</v>
      </c>
      <c r="D6005" s="401" t="s">
        <v>12560</v>
      </c>
      <c r="E6005" s="402"/>
      <c r="F6005" s="401"/>
      <c r="G6005" s="401" t="n">
        <v>102210</v>
      </c>
      <c r="H6005" s="401" t="s">
        <v>12573</v>
      </c>
      <c r="I6005" s="401" t="s">
        <v>99</v>
      </c>
      <c r="J6005" s="401" t="s">
        <v>6979</v>
      </c>
      <c r="K6005" s="402" t="n">
        <v>7.79</v>
      </c>
      <c r="L6005" s="401" t="s">
        <v>6405</v>
      </c>
    </row>
    <row r="6006" customFormat="false" ht="13.5" hidden="false" customHeight="false" outlineLevel="0" collapsed="false">
      <c r="A6006" s="401" t="s">
        <v>12518</v>
      </c>
      <c r="B6006" s="401" t="s">
        <v>12519</v>
      </c>
      <c r="C6006" s="401" t="s">
        <v>12559</v>
      </c>
      <c r="D6006" s="401" t="s">
        <v>12560</v>
      </c>
      <c r="E6006" s="402"/>
      <c r="F6006" s="401"/>
      <c r="G6006" s="401" t="n">
        <v>102213</v>
      </c>
      <c r="H6006" s="401" t="s">
        <v>12574</v>
      </c>
      <c r="I6006" s="401" t="s">
        <v>99</v>
      </c>
      <c r="J6006" s="401" t="s">
        <v>6476</v>
      </c>
      <c r="K6006" s="402" t="n">
        <v>19.33</v>
      </c>
      <c r="L6006" s="401" t="s">
        <v>6405</v>
      </c>
    </row>
    <row r="6007" customFormat="false" ht="13.5" hidden="false" customHeight="false" outlineLevel="0" collapsed="false">
      <c r="A6007" s="401" t="s">
        <v>12518</v>
      </c>
      <c r="B6007" s="401" t="s">
        <v>12519</v>
      </c>
      <c r="C6007" s="401" t="s">
        <v>12559</v>
      </c>
      <c r="D6007" s="401" t="s">
        <v>12560</v>
      </c>
      <c r="E6007" s="402"/>
      <c r="F6007" s="401"/>
      <c r="G6007" s="401" t="n">
        <v>102214</v>
      </c>
      <c r="H6007" s="401" t="s">
        <v>12575</v>
      </c>
      <c r="I6007" s="401" t="s">
        <v>99</v>
      </c>
      <c r="J6007" s="401" t="s">
        <v>6476</v>
      </c>
      <c r="K6007" s="402" t="n">
        <v>19.93</v>
      </c>
      <c r="L6007" s="401" t="s">
        <v>6405</v>
      </c>
    </row>
    <row r="6008" customFormat="false" ht="13.5" hidden="false" customHeight="false" outlineLevel="0" collapsed="false">
      <c r="A6008" s="401" t="s">
        <v>12518</v>
      </c>
      <c r="B6008" s="401" t="s">
        <v>12519</v>
      </c>
      <c r="C6008" s="401" t="s">
        <v>12559</v>
      </c>
      <c r="D6008" s="401" t="s">
        <v>12560</v>
      </c>
      <c r="E6008" s="402"/>
      <c r="F6008" s="401"/>
      <c r="G6008" s="401" t="n">
        <v>102215</v>
      </c>
      <c r="H6008" s="401" t="s">
        <v>12576</v>
      </c>
      <c r="I6008" s="401" t="s">
        <v>99</v>
      </c>
      <c r="J6008" s="401" t="s">
        <v>6979</v>
      </c>
      <c r="K6008" s="402" t="n">
        <v>18.05</v>
      </c>
      <c r="L6008" s="401" t="s">
        <v>6405</v>
      </c>
    </row>
    <row r="6009" customFormat="false" ht="13.5" hidden="false" customHeight="false" outlineLevel="0" collapsed="false">
      <c r="A6009" s="401" t="s">
        <v>12518</v>
      </c>
      <c r="B6009" s="401" t="s">
        <v>12519</v>
      </c>
      <c r="C6009" s="401" t="s">
        <v>12559</v>
      </c>
      <c r="D6009" s="401" t="s">
        <v>12560</v>
      </c>
      <c r="E6009" s="402"/>
      <c r="F6009" s="401"/>
      <c r="G6009" s="401" t="n">
        <v>102217</v>
      </c>
      <c r="H6009" s="401" t="s">
        <v>12577</v>
      </c>
      <c r="I6009" s="401" t="s">
        <v>99</v>
      </c>
      <c r="J6009" s="401" t="s">
        <v>6476</v>
      </c>
      <c r="K6009" s="402" t="n">
        <v>16.67</v>
      </c>
      <c r="L6009" s="401" t="s">
        <v>6405</v>
      </c>
    </row>
    <row r="6010" customFormat="false" ht="13.5" hidden="false" customHeight="false" outlineLevel="0" collapsed="false">
      <c r="A6010" s="401" t="s">
        <v>12518</v>
      </c>
      <c r="B6010" s="401" t="s">
        <v>12519</v>
      </c>
      <c r="C6010" s="401" t="s">
        <v>12559</v>
      </c>
      <c r="D6010" s="401" t="s">
        <v>12560</v>
      </c>
      <c r="E6010" s="402"/>
      <c r="F6010" s="401"/>
      <c r="G6010" s="401" t="n">
        <v>102218</v>
      </c>
      <c r="H6010" s="401" t="s">
        <v>12578</v>
      </c>
      <c r="I6010" s="401" t="s">
        <v>99</v>
      </c>
      <c r="J6010" s="401" t="s">
        <v>6476</v>
      </c>
      <c r="K6010" s="402" t="n">
        <v>15.86</v>
      </c>
      <c r="L6010" s="401" t="s">
        <v>6405</v>
      </c>
    </row>
    <row r="6011" customFormat="false" ht="13.5" hidden="false" customHeight="false" outlineLevel="0" collapsed="false">
      <c r="A6011" s="401" t="s">
        <v>12518</v>
      </c>
      <c r="B6011" s="401" t="s">
        <v>12519</v>
      </c>
      <c r="C6011" s="401" t="s">
        <v>12559</v>
      </c>
      <c r="D6011" s="401" t="s">
        <v>12560</v>
      </c>
      <c r="E6011" s="402"/>
      <c r="F6011" s="401"/>
      <c r="G6011" s="401" t="n">
        <v>102219</v>
      </c>
      <c r="H6011" s="401" t="s">
        <v>12579</v>
      </c>
      <c r="I6011" s="401" t="s">
        <v>99</v>
      </c>
      <c r="J6011" s="401" t="s">
        <v>6476</v>
      </c>
      <c r="K6011" s="402" t="n">
        <v>16.4</v>
      </c>
      <c r="L6011" s="401" t="s">
        <v>6405</v>
      </c>
    </row>
    <row r="6012" customFormat="false" ht="13.5" hidden="false" customHeight="false" outlineLevel="0" collapsed="false">
      <c r="A6012" s="401" t="s">
        <v>12518</v>
      </c>
      <c r="B6012" s="401" t="s">
        <v>12519</v>
      </c>
      <c r="C6012" s="401" t="s">
        <v>12559</v>
      </c>
      <c r="D6012" s="401" t="s">
        <v>12560</v>
      </c>
      <c r="E6012" s="402"/>
      <c r="F6012" s="401"/>
      <c r="G6012" s="401" t="n">
        <v>102220</v>
      </c>
      <c r="H6012" s="401" t="s">
        <v>12580</v>
      </c>
      <c r="I6012" s="401" t="s">
        <v>99</v>
      </c>
      <c r="J6012" s="401" t="s">
        <v>6979</v>
      </c>
      <c r="K6012" s="402" t="n">
        <v>15.59</v>
      </c>
      <c r="L6012" s="401" t="s">
        <v>6405</v>
      </c>
    </row>
    <row r="6013" customFormat="false" ht="13.5" hidden="false" customHeight="false" outlineLevel="0" collapsed="false">
      <c r="A6013" s="401" t="s">
        <v>12518</v>
      </c>
      <c r="B6013" s="401" t="s">
        <v>12519</v>
      </c>
      <c r="C6013" s="401" t="s">
        <v>12559</v>
      </c>
      <c r="D6013" s="401" t="s">
        <v>12560</v>
      </c>
      <c r="E6013" s="402"/>
      <c r="F6013" s="401"/>
      <c r="G6013" s="401" t="n">
        <v>102223</v>
      </c>
      <c r="H6013" s="401" t="s">
        <v>12581</v>
      </c>
      <c r="I6013" s="401" t="s">
        <v>99</v>
      </c>
      <c r="J6013" s="401" t="s">
        <v>6476</v>
      </c>
      <c r="K6013" s="402" t="n">
        <v>29.02</v>
      </c>
      <c r="L6013" s="401" t="s">
        <v>6405</v>
      </c>
    </row>
    <row r="6014" customFormat="false" ht="13.5" hidden="false" customHeight="false" outlineLevel="0" collapsed="false">
      <c r="A6014" s="401" t="s">
        <v>12518</v>
      </c>
      <c r="B6014" s="401" t="s">
        <v>12519</v>
      </c>
      <c r="C6014" s="401" t="s">
        <v>12559</v>
      </c>
      <c r="D6014" s="401" t="s">
        <v>12560</v>
      </c>
      <c r="E6014" s="402"/>
      <c r="F6014" s="401"/>
      <c r="G6014" s="401" t="n">
        <v>102224</v>
      </c>
      <c r="H6014" s="401" t="s">
        <v>12582</v>
      </c>
      <c r="I6014" s="401" t="s">
        <v>99</v>
      </c>
      <c r="J6014" s="401" t="s">
        <v>6476</v>
      </c>
      <c r="K6014" s="402" t="n">
        <v>29.91</v>
      </c>
      <c r="L6014" s="401" t="s">
        <v>6405</v>
      </c>
    </row>
    <row r="6015" customFormat="false" ht="13.5" hidden="false" customHeight="false" outlineLevel="0" collapsed="false">
      <c r="A6015" s="401" t="s">
        <v>12518</v>
      </c>
      <c r="B6015" s="401" t="s">
        <v>12519</v>
      </c>
      <c r="C6015" s="401" t="s">
        <v>12559</v>
      </c>
      <c r="D6015" s="401" t="s">
        <v>12560</v>
      </c>
      <c r="E6015" s="402"/>
      <c r="F6015" s="401"/>
      <c r="G6015" s="401" t="n">
        <v>102225</v>
      </c>
      <c r="H6015" s="401" t="s">
        <v>12583</v>
      </c>
      <c r="I6015" s="401" t="s">
        <v>99</v>
      </c>
      <c r="J6015" s="401" t="s">
        <v>6979</v>
      </c>
      <c r="K6015" s="402" t="n">
        <v>27.09</v>
      </c>
      <c r="L6015" s="401" t="s">
        <v>6405</v>
      </c>
    </row>
    <row r="6016" customFormat="false" ht="13.5" hidden="false" customHeight="false" outlineLevel="0" collapsed="false">
      <c r="A6016" s="401" t="s">
        <v>12518</v>
      </c>
      <c r="B6016" s="401" t="s">
        <v>12519</v>
      </c>
      <c r="C6016" s="401" t="s">
        <v>12559</v>
      </c>
      <c r="D6016" s="401" t="s">
        <v>12560</v>
      </c>
      <c r="E6016" s="402"/>
      <c r="F6016" s="401"/>
      <c r="G6016" s="401" t="n">
        <v>102227</v>
      </c>
      <c r="H6016" s="401" t="s">
        <v>12584</v>
      </c>
      <c r="I6016" s="401" t="s">
        <v>99</v>
      </c>
      <c r="J6016" s="401" t="s">
        <v>6476</v>
      </c>
      <c r="K6016" s="402" t="n">
        <v>25.02</v>
      </c>
      <c r="L6016" s="401" t="s">
        <v>6405</v>
      </c>
    </row>
    <row r="6017" customFormat="false" ht="13.5" hidden="false" customHeight="false" outlineLevel="0" collapsed="false">
      <c r="A6017" s="401" t="s">
        <v>12518</v>
      </c>
      <c r="B6017" s="401" t="s">
        <v>12519</v>
      </c>
      <c r="C6017" s="401" t="s">
        <v>12559</v>
      </c>
      <c r="D6017" s="401" t="s">
        <v>12560</v>
      </c>
      <c r="E6017" s="402"/>
      <c r="F6017" s="401"/>
      <c r="G6017" s="401" t="n">
        <v>102228</v>
      </c>
      <c r="H6017" s="401" t="s">
        <v>12585</v>
      </c>
      <c r="I6017" s="401" t="s">
        <v>99</v>
      </c>
      <c r="J6017" s="401" t="s">
        <v>6476</v>
      </c>
      <c r="K6017" s="402" t="n">
        <v>23.82</v>
      </c>
      <c r="L6017" s="401" t="s">
        <v>6405</v>
      </c>
    </row>
    <row r="6018" customFormat="false" ht="13.5" hidden="false" customHeight="false" outlineLevel="0" collapsed="false">
      <c r="A6018" s="401" t="s">
        <v>12518</v>
      </c>
      <c r="B6018" s="401" t="s">
        <v>12519</v>
      </c>
      <c r="C6018" s="401" t="s">
        <v>12559</v>
      </c>
      <c r="D6018" s="401" t="s">
        <v>12560</v>
      </c>
      <c r="E6018" s="402"/>
      <c r="F6018" s="401"/>
      <c r="G6018" s="401" t="n">
        <v>102229</v>
      </c>
      <c r="H6018" s="401" t="s">
        <v>12586</v>
      </c>
      <c r="I6018" s="401" t="s">
        <v>99</v>
      </c>
      <c r="J6018" s="401" t="s">
        <v>6476</v>
      </c>
      <c r="K6018" s="402" t="n">
        <v>24.61</v>
      </c>
      <c r="L6018" s="401" t="s">
        <v>6405</v>
      </c>
    </row>
    <row r="6019" customFormat="false" ht="13.5" hidden="false" customHeight="false" outlineLevel="0" collapsed="false">
      <c r="A6019" s="401" t="s">
        <v>12518</v>
      </c>
      <c r="B6019" s="401" t="s">
        <v>12519</v>
      </c>
      <c r="C6019" s="401" t="s">
        <v>12559</v>
      </c>
      <c r="D6019" s="401" t="s">
        <v>12560</v>
      </c>
      <c r="E6019" s="402"/>
      <c r="F6019" s="401"/>
      <c r="G6019" s="401" t="n">
        <v>102230</v>
      </c>
      <c r="H6019" s="401" t="s">
        <v>12587</v>
      </c>
      <c r="I6019" s="401" t="s">
        <v>99</v>
      </c>
      <c r="J6019" s="401" t="s">
        <v>6979</v>
      </c>
      <c r="K6019" s="402" t="n">
        <v>23.39</v>
      </c>
      <c r="L6019" s="401" t="s">
        <v>6405</v>
      </c>
    </row>
    <row r="6020" customFormat="false" ht="13.5" hidden="false" customHeight="false" outlineLevel="0" collapsed="false">
      <c r="A6020" s="401" t="s">
        <v>12518</v>
      </c>
      <c r="B6020" s="401" t="s">
        <v>12519</v>
      </c>
      <c r="C6020" s="401" t="s">
        <v>12559</v>
      </c>
      <c r="D6020" s="401" t="s">
        <v>12560</v>
      </c>
      <c r="E6020" s="402"/>
      <c r="F6020" s="401"/>
      <c r="G6020" s="401" t="n">
        <v>102233</v>
      </c>
      <c r="H6020" s="401" t="s">
        <v>12588</v>
      </c>
      <c r="I6020" s="401" t="s">
        <v>99</v>
      </c>
      <c r="J6020" s="401" t="s">
        <v>6476</v>
      </c>
      <c r="K6020" s="402" t="n">
        <v>11.31</v>
      </c>
      <c r="L6020" s="401" t="s">
        <v>6405</v>
      </c>
    </row>
    <row r="6021" customFormat="false" ht="13.5" hidden="false" customHeight="false" outlineLevel="0" collapsed="false">
      <c r="A6021" s="401" t="s">
        <v>12518</v>
      </c>
      <c r="B6021" s="401" t="s">
        <v>12519</v>
      </c>
      <c r="C6021" s="401" t="s">
        <v>12559</v>
      </c>
      <c r="D6021" s="401" t="s">
        <v>12560</v>
      </c>
      <c r="E6021" s="402"/>
      <c r="F6021" s="401"/>
      <c r="G6021" s="401" t="n">
        <v>102234</v>
      </c>
      <c r="H6021" s="401" t="s">
        <v>12589</v>
      </c>
      <c r="I6021" s="401" t="s">
        <v>99</v>
      </c>
      <c r="J6021" s="401" t="s">
        <v>6476</v>
      </c>
      <c r="K6021" s="402" t="n">
        <v>22.62</v>
      </c>
      <c r="L6021" s="401" t="s">
        <v>6405</v>
      </c>
    </row>
    <row r="6022" customFormat="false" ht="13.5" hidden="false" customHeight="false" outlineLevel="0" collapsed="false">
      <c r="A6022" s="401" t="s">
        <v>12518</v>
      </c>
      <c r="B6022" s="401" t="s">
        <v>12519</v>
      </c>
      <c r="C6022" s="401" t="s">
        <v>12590</v>
      </c>
      <c r="D6022" s="401" t="s">
        <v>12591</v>
      </c>
      <c r="E6022" s="402"/>
      <c r="F6022" s="401"/>
      <c r="G6022" s="401" t="n">
        <v>100716</v>
      </c>
      <c r="H6022" s="401" t="s">
        <v>12592</v>
      </c>
      <c r="I6022" s="401" t="s">
        <v>99</v>
      </c>
      <c r="J6022" s="401" t="s">
        <v>6404</v>
      </c>
      <c r="K6022" s="402" t="n">
        <v>28.19</v>
      </c>
      <c r="L6022" s="401" t="s">
        <v>6405</v>
      </c>
    </row>
    <row r="6023" customFormat="false" ht="13.5" hidden="false" customHeight="false" outlineLevel="0" collapsed="false">
      <c r="A6023" s="401" t="s">
        <v>12518</v>
      </c>
      <c r="B6023" s="401" t="s">
        <v>12519</v>
      </c>
      <c r="C6023" s="401" t="s">
        <v>12590</v>
      </c>
      <c r="D6023" s="401" t="s">
        <v>12591</v>
      </c>
      <c r="E6023" s="402"/>
      <c r="F6023" s="401"/>
      <c r="G6023" s="401" t="n">
        <v>100717</v>
      </c>
      <c r="H6023" s="401" t="s">
        <v>12593</v>
      </c>
      <c r="I6023" s="401" t="s">
        <v>99</v>
      </c>
      <c r="J6023" s="401" t="s">
        <v>6476</v>
      </c>
      <c r="K6023" s="402" t="n">
        <v>9.4</v>
      </c>
      <c r="L6023" s="401" t="s">
        <v>6405</v>
      </c>
    </row>
    <row r="6024" customFormat="false" ht="13.5" hidden="false" customHeight="false" outlineLevel="0" collapsed="false">
      <c r="A6024" s="401" t="s">
        <v>12518</v>
      </c>
      <c r="B6024" s="401" t="s">
        <v>12519</v>
      </c>
      <c r="C6024" s="401" t="s">
        <v>12590</v>
      </c>
      <c r="D6024" s="401" t="s">
        <v>12591</v>
      </c>
      <c r="E6024" s="402"/>
      <c r="F6024" s="401"/>
      <c r="G6024" s="401" t="n">
        <v>100718</v>
      </c>
      <c r="H6024" s="401" t="s">
        <v>12594</v>
      </c>
      <c r="I6024" s="401" t="s">
        <v>82</v>
      </c>
      <c r="J6024" s="401" t="s">
        <v>6476</v>
      </c>
      <c r="K6024" s="402" t="n">
        <v>1.29</v>
      </c>
      <c r="L6024" s="401" t="s">
        <v>6405</v>
      </c>
    </row>
    <row r="6025" customFormat="false" ht="13.5" hidden="false" customHeight="false" outlineLevel="0" collapsed="false">
      <c r="A6025" s="401" t="s">
        <v>12518</v>
      </c>
      <c r="B6025" s="401" t="s">
        <v>12519</v>
      </c>
      <c r="C6025" s="401" t="s">
        <v>12590</v>
      </c>
      <c r="D6025" s="401" t="s">
        <v>12591</v>
      </c>
      <c r="E6025" s="402"/>
      <c r="F6025" s="401"/>
      <c r="G6025" s="401" t="n">
        <v>100719</v>
      </c>
      <c r="H6025" s="401" t="s">
        <v>12595</v>
      </c>
      <c r="I6025" s="401" t="s">
        <v>99</v>
      </c>
      <c r="J6025" s="401" t="s">
        <v>6476</v>
      </c>
      <c r="K6025" s="402" t="n">
        <v>10.99</v>
      </c>
      <c r="L6025" s="401" t="s">
        <v>6405</v>
      </c>
    </row>
    <row r="6026" customFormat="false" ht="13.5" hidden="false" customHeight="false" outlineLevel="0" collapsed="false">
      <c r="A6026" s="401" t="s">
        <v>12518</v>
      </c>
      <c r="B6026" s="401" t="s">
        <v>12519</v>
      </c>
      <c r="C6026" s="401" t="s">
        <v>12590</v>
      </c>
      <c r="D6026" s="401" t="s">
        <v>12591</v>
      </c>
      <c r="E6026" s="402"/>
      <c r="F6026" s="401"/>
      <c r="G6026" s="401" t="n">
        <v>100720</v>
      </c>
      <c r="H6026" s="401" t="s">
        <v>12596</v>
      </c>
      <c r="I6026" s="401" t="s">
        <v>99</v>
      </c>
      <c r="J6026" s="401" t="s">
        <v>6476</v>
      </c>
      <c r="K6026" s="402" t="n">
        <v>10.62</v>
      </c>
      <c r="L6026" s="401" t="s">
        <v>6405</v>
      </c>
    </row>
    <row r="6027" customFormat="false" ht="13.5" hidden="false" customHeight="false" outlineLevel="0" collapsed="false">
      <c r="A6027" s="401" t="s">
        <v>12518</v>
      </c>
      <c r="B6027" s="401" t="s">
        <v>12519</v>
      </c>
      <c r="C6027" s="401" t="s">
        <v>12590</v>
      </c>
      <c r="D6027" s="401" t="s">
        <v>12591</v>
      </c>
      <c r="E6027" s="402"/>
      <c r="F6027" s="401"/>
      <c r="G6027" s="401" t="n">
        <v>100721</v>
      </c>
      <c r="H6027" s="401" t="s">
        <v>12597</v>
      </c>
      <c r="I6027" s="401" t="s">
        <v>99</v>
      </c>
      <c r="J6027" s="401" t="s">
        <v>6476</v>
      </c>
      <c r="K6027" s="402" t="n">
        <v>24.38</v>
      </c>
      <c r="L6027" s="401" t="s">
        <v>6405</v>
      </c>
    </row>
    <row r="6028" customFormat="false" ht="13.5" hidden="false" customHeight="false" outlineLevel="0" collapsed="false">
      <c r="A6028" s="401" t="s">
        <v>12518</v>
      </c>
      <c r="B6028" s="401" t="s">
        <v>12519</v>
      </c>
      <c r="C6028" s="401" t="s">
        <v>12590</v>
      </c>
      <c r="D6028" s="401" t="s">
        <v>12591</v>
      </c>
      <c r="E6028" s="402"/>
      <c r="F6028" s="401"/>
      <c r="G6028" s="401" t="n">
        <v>100722</v>
      </c>
      <c r="H6028" s="401" t="s">
        <v>12598</v>
      </c>
      <c r="I6028" s="401" t="s">
        <v>99</v>
      </c>
      <c r="J6028" s="401" t="s">
        <v>6476</v>
      </c>
      <c r="K6028" s="402" t="n">
        <v>23.4</v>
      </c>
      <c r="L6028" s="401" t="s">
        <v>6405</v>
      </c>
    </row>
    <row r="6029" customFormat="false" ht="13.5" hidden="false" customHeight="false" outlineLevel="0" collapsed="false">
      <c r="A6029" s="401" t="s">
        <v>12518</v>
      </c>
      <c r="B6029" s="401" t="s">
        <v>12519</v>
      </c>
      <c r="C6029" s="401" t="s">
        <v>12590</v>
      </c>
      <c r="D6029" s="401" t="s">
        <v>12591</v>
      </c>
      <c r="E6029" s="402"/>
      <c r="F6029" s="401"/>
      <c r="G6029" s="401" t="n">
        <v>100723</v>
      </c>
      <c r="H6029" s="401" t="s">
        <v>12599</v>
      </c>
      <c r="I6029" s="401" t="s">
        <v>99</v>
      </c>
      <c r="J6029" s="401" t="s">
        <v>6476</v>
      </c>
      <c r="K6029" s="402" t="n">
        <v>11.81</v>
      </c>
      <c r="L6029" s="401" t="s">
        <v>6405</v>
      </c>
    </row>
    <row r="6030" customFormat="false" ht="13.5" hidden="false" customHeight="false" outlineLevel="0" collapsed="false">
      <c r="A6030" s="401" t="s">
        <v>12518</v>
      </c>
      <c r="B6030" s="401" t="s">
        <v>12519</v>
      </c>
      <c r="C6030" s="401" t="s">
        <v>12590</v>
      </c>
      <c r="D6030" s="401" t="s">
        <v>12591</v>
      </c>
      <c r="E6030" s="402"/>
      <c r="F6030" s="401"/>
      <c r="G6030" s="401" t="n">
        <v>100724</v>
      </c>
      <c r="H6030" s="401" t="s">
        <v>12600</v>
      </c>
      <c r="I6030" s="401" t="s">
        <v>99</v>
      </c>
      <c r="J6030" s="401" t="s">
        <v>6476</v>
      </c>
      <c r="K6030" s="402" t="n">
        <v>13.96</v>
      </c>
      <c r="L6030" s="401" t="s">
        <v>6405</v>
      </c>
    </row>
    <row r="6031" customFormat="false" ht="13.5" hidden="false" customHeight="false" outlineLevel="0" collapsed="false">
      <c r="A6031" s="401" t="s">
        <v>12518</v>
      </c>
      <c r="B6031" s="401" t="s">
        <v>12519</v>
      </c>
      <c r="C6031" s="401" t="s">
        <v>12590</v>
      </c>
      <c r="D6031" s="401" t="s">
        <v>12591</v>
      </c>
      <c r="E6031" s="402"/>
      <c r="F6031" s="401"/>
      <c r="G6031" s="401" t="n">
        <v>100725</v>
      </c>
      <c r="H6031" s="401" t="s">
        <v>12601</v>
      </c>
      <c r="I6031" s="401" t="s">
        <v>99</v>
      </c>
      <c r="J6031" s="401" t="s">
        <v>6476</v>
      </c>
      <c r="K6031" s="402" t="n">
        <v>24.65</v>
      </c>
      <c r="L6031" s="401" t="s">
        <v>6405</v>
      </c>
    </row>
    <row r="6032" customFormat="false" ht="13.5" hidden="false" customHeight="false" outlineLevel="0" collapsed="false">
      <c r="A6032" s="401" t="s">
        <v>12518</v>
      </c>
      <c r="B6032" s="401" t="s">
        <v>12519</v>
      </c>
      <c r="C6032" s="401" t="s">
        <v>12590</v>
      </c>
      <c r="D6032" s="401" t="s">
        <v>12591</v>
      </c>
      <c r="E6032" s="402"/>
      <c r="F6032" s="401"/>
      <c r="G6032" s="401" t="n">
        <v>100726</v>
      </c>
      <c r="H6032" s="401" t="s">
        <v>12602</v>
      </c>
      <c r="I6032" s="401" t="s">
        <v>99</v>
      </c>
      <c r="J6032" s="401" t="s">
        <v>6476</v>
      </c>
      <c r="K6032" s="402" t="n">
        <v>26.65</v>
      </c>
      <c r="L6032" s="401" t="s">
        <v>6405</v>
      </c>
    </row>
    <row r="6033" customFormat="false" ht="13.5" hidden="false" customHeight="false" outlineLevel="0" collapsed="false">
      <c r="A6033" s="401" t="s">
        <v>12518</v>
      </c>
      <c r="B6033" s="401" t="s">
        <v>12519</v>
      </c>
      <c r="C6033" s="401" t="s">
        <v>12590</v>
      </c>
      <c r="D6033" s="401" t="s">
        <v>12591</v>
      </c>
      <c r="E6033" s="402"/>
      <c r="F6033" s="401"/>
      <c r="G6033" s="401" t="n">
        <v>100727</v>
      </c>
      <c r="H6033" s="401" t="s">
        <v>12603</v>
      </c>
      <c r="I6033" s="401" t="s">
        <v>99</v>
      </c>
      <c r="J6033" s="401" t="s">
        <v>6476</v>
      </c>
      <c r="K6033" s="402" t="n">
        <v>27.46</v>
      </c>
      <c r="L6033" s="401" t="s">
        <v>6405</v>
      </c>
    </row>
    <row r="6034" customFormat="false" ht="13.5" hidden="false" customHeight="false" outlineLevel="0" collapsed="false">
      <c r="A6034" s="401" t="s">
        <v>12518</v>
      </c>
      <c r="B6034" s="401" t="s">
        <v>12519</v>
      </c>
      <c r="C6034" s="401" t="s">
        <v>12590</v>
      </c>
      <c r="D6034" s="401" t="s">
        <v>12591</v>
      </c>
      <c r="E6034" s="402"/>
      <c r="F6034" s="401"/>
      <c r="G6034" s="401" t="n">
        <v>100728</v>
      </c>
      <c r="H6034" s="401" t="s">
        <v>12604</v>
      </c>
      <c r="I6034" s="401" t="s">
        <v>99</v>
      </c>
      <c r="J6034" s="401" t="s">
        <v>6476</v>
      </c>
      <c r="K6034" s="402" t="n">
        <v>24.25</v>
      </c>
      <c r="L6034" s="401" t="s">
        <v>6405</v>
      </c>
    </row>
    <row r="6035" customFormat="false" ht="13.5" hidden="false" customHeight="false" outlineLevel="0" collapsed="false">
      <c r="A6035" s="401" t="s">
        <v>12518</v>
      </c>
      <c r="B6035" s="401" t="s">
        <v>12519</v>
      </c>
      <c r="C6035" s="401" t="s">
        <v>12590</v>
      </c>
      <c r="D6035" s="401" t="s">
        <v>12591</v>
      </c>
      <c r="E6035" s="402"/>
      <c r="F6035" s="401"/>
      <c r="G6035" s="401" t="n">
        <v>100729</v>
      </c>
      <c r="H6035" s="401" t="s">
        <v>12605</v>
      </c>
      <c r="I6035" s="401" t="s">
        <v>99</v>
      </c>
      <c r="J6035" s="401" t="s">
        <v>6476</v>
      </c>
      <c r="K6035" s="402" t="n">
        <v>20.56</v>
      </c>
      <c r="L6035" s="401" t="s">
        <v>6405</v>
      </c>
    </row>
    <row r="6036" customFormat="false" ht="13.5" hidden="false" customHeight="false" outlineLevel="0" collapsed="false">
      <c r="A6036" s="401" t="s">
        <v>12518</v>
      </c>
      <c r="B6036" s="401" t="s">
        <v>12519</v>
      </c>
      <c r="C6036" s="401" t="s">
        <v>12590</v>
      </c>
      <c r="D6036" s="401" t="s">
        <v>12591</v>
      </c>
      <c r="E6036" s="402"/>
      <c r="F6036" s="401"/>
      <c r="G6036" s="401" t="n">
        <v>100730</v>
      </c>
      <c r="H6036" s="401" t="s">
        <v>12606</v>
      </c>
      <c r="I6036" s="401" t="s">
        <v>99</v>
      </c>
      <c r="J6036" s="401" t="s">
        <v>6476</v>
      </c>
      <c r="K6036" s="402" t="n">
        <v>23.76</v>
      </c>
      <c r="L6036" s="401" t="s">
        <v>6405</v>
      </c>
    </row>
    <row r="6037" customFormat="false" ht="13.5" hidden="false" customHeight="false" outlineLevel="0" collapsed="false">
      <c r="A6037" s="401" t="s">
        <v>12518</v>
      </c>
      <c r="B6037" s="401" t="s">
        <v>12519</v>
      </c>
      <c r="C6037" s="401" t="s">
        <v>12590</v>
      </c>
      <c r="D6037" s="401" t="s">
        <v>12591</v>
      </c>
      <c r="E6037" s="402"/>
      <c r="F6037" s="401"/>
      <c r="G6037" s="401" t="n">
        <v>100733</v>
      </c>
      <c r="H6037" s="401" t="s">
        <v>12607</v>
      </c>
      <c r="I6037" s="401" t="s">
        <v>99</v>
      </c>
      <c r="J6037" s="401" t="s">
        <v>6476</v>
      </c>
      <c r="K6037" s="402" t="n">
        <v>12.2</v>
      </c>
      <c r="L6037" s="401" t="s">
        <v>6405</v>
      </c>
    </row>
    <row r="6038" customFormat="false" ht="13.5" hidden="false" customHeight="false" outlineLevel="0" collapsed="false">
      <c r="A6038" s="401" t="s">
        <v>12518</v>
      </c>
      <c r="B6038" s="401" t="s">
        <v>12519</v>
      </c>
      <c r="C6038" s="401" t="s">
        <v>12590</v>
      </c>
      <c r="D6038" s="401" t="s">
        <v>12591</v>
      </c>
      <c r="E6038" s="402"/>
      <c r="F6038" s="401"/>
      <c r="G6038" s="401" t="n">
        <v>100734</v>
      </c>
      <c r="H6038" s="401" t="s">
        <v>12608</v>
      </c>
      <c r="I6038" s="401" t="s">
        <v>99</v>
      </c>
      <c r="J6038" s="401" t="s">
        <v>6476</v>
      </c>
      <c r="K6038" s="402" t="n">
        <v>15.33</v>
      </c>
      <c r="L6038" s="401" t="s">
        <v>6405</v>
      </c>
    </row>
    <row r="6039" customFormat="false" ht="13.5" hidden="false" customHeight="false" outlineLevel="0" collapsed="false">
      <c r="A6039" s="401" t="s">
        <v>12518</v>
      </c>
      <c r="B6039" s="401" t="s">
        <v>12519</v>
      </c>
      <c r="C6039" s="401" t="s">
        <v>12590</v>
      </c>
      <c r="D6039" s="401" t="s">
        <v>12591</v>
      </c>
      <c r="E6039" s="402"/>
      <c r="F6039" s="401"/>
      <c r="G6039" s="401" t="n">
        <v>100735</v>
      </c>
      <c r="H6039" s="401" t="s">
        <v>12609</v>
      </c>
      <c r="I6039" s="401" t="s">
        <v>99</v>
      </c>
      <c r="J6039" s="401" t="s">
        <v>6476</v>
      </c>
      <c r="K6039" s="402" t="n">
        <v>10.71</v>
      </c>
      <c r="L6039" s="401" t="s">
        <v>6405</v>
      </c>
    </row>
    <row r="6040" customFormat="false" ht="13.5" hidden="false" customHeight="false" outlineLevel="0" collapsed="false">
      <c r="A6040" s="401" t="s">
        <v>12518</v>
      </c>
      <c r="B6040" s="401" t="s">
        <v>12519</v>
      </c>
      <c r="C6040" s="401" t="s">
        <v>12590</v>
      </c>
      <c r="D6040" s="401" t="s">
        <v>12591</v>
      </c>
      <c r="E6040" s="402"/>
      <c r="F6040" s="401"/>
      <c r="G6040" s="401" t="n">
        <v>100736</v>
      </c>
      <c r="H6040" s="401" t="s">
        <v>12610</v>
      </c>
      <c r="I6040" s="401" t="s">
        <v>99</v>
      </c>
      <c r="J6040" s="401" t="s">
        <v>6476</v>
      </c>
      <c r="K6040" s="402" t="n">
        <v>14.08</v>
      </c>
      <c r="L6040" s="401" t="s">
        <v>6405</v>
      </c>
    </row>
    <row r="6041" customFormat="false" ht="13.5" hidden="false" customHeight="false" outlineLevel="0" collapsed="false">
      <c r="A6041" s="401" t="s">
        <v>12518</v>
      </c>
      <c r="B6041" s="401" t="s">
        <v>12519</v>
      </c>
      <c r="C6041" s="401" t="s">
        <v>12590</v>
      </c>
      <c r="D6041" s="401" t="s">
        <v>12591</v>
      </c>
      <c r="E6041" s="402"/>
      <c r="F6041" s="401"/>
      <c r="G6041" s="401" t="n">
        <v>100739</v>
      </c>
      <c r="H6041" s="401" t="s">
        <v>12611</v>
      </c>
      <c r="I6041" s="401" t="s">
        <v>99</v>
      </c>
      <c r="J6041" s="401" t="s">
        <v>6476</v>
      </c>
      <c r="K6041" s="402" t="n">
        <v>10.81</v>
      </c>
      <c r="L6041" s="401" t="s">
        <v>6405</v>
      </c>
    </row>
    <row r="6042" customFormat="false" ht="13.5" hidden="false" customHeight="false" outlineLevel="0" collapsed="false">
      <c r="A6042" s="401" t="s">
        <v>12518</v>
      </c>
      <c r="B6042" s="401" t="s">
        <v>12519</v>
      </c>
      <c r="C6042" s="401" t="s">
        <v>12590</v>
      </c>
      <c r="D6042" s="401" t="s">
        <v>12591</v>
      </c>
      <c r="E6042" s="402"/>
      <c r="F6042" s="401"/>
      <c r="G6042" s="401" t="n">
        <v>100740</v>
      </c>
      <c r="H6042" s="401" t="s">
        <v>12612</v>
      </c>
      <c r="I6042" s="401" t="s">
        <v>99</v>
      </c>
      <c r="J6042" s="401" t="s">
        <v>6476</v>
      </c>
      <c r="K6042" s="402" t="n">
        <v>11.2</v>
      </c>
      <c r="L6042" s="401" t="s">
        <v>6405</v>
      </c>
    </row>
    <row r="6043" customFormat="false" ht="13.5" hidden="false" customHeight="false" outlineLevel="0" collapsed="false">
      <c r="A6043" s="401" t="s">
        <v>12518</v>
      </c>
      <c r="B6043" s="401" t="s">
        <v>12519</v>
      </c>
      <c r="C6043" s="401" t="s">
        <v>12590</v>
      </c>
      <c r="D6043" s="401" t="s">
        <v>12591</v>
      </c>
      <c r="E6043" s="402"/>
      <c r="F6043" s="401"/>
      <c r="G6043" s="401" t="n">
        <v>100741</v>
      </c>
      <c r="H6043" s="401" t="s">
        <v>12613</v>
      </c>
      <c r="I6043" s="401" t="s">
        <v>99</v>
      </c>
      <c r="J6043" s="401" t="s">
        <v>6476</v>
      </c>
      <c r="K6043" s="402" t="n">
        <v>23.99</v>
      </c>
      <c r="L6043" s="401" t="s">
        <v>6405</v>
      </c>
    </row>
    <row r="6044" customFormat="false" ht="13.5" hidden="false" customHeight="false" outlineLevel="0" collapsed="false">
      <c r="A6044" s="401" t="s">
        <v>12518</v>
      </c>
      <c r="B6044" s="401" t="s">
        <v>12519</v>
      </c>
      <c r="C6044" s="401" t="s">
        <v>12590</v>
      </c>
      <c r="D6044" s="401" t="s">
        <v>12591</v>
      </c>
      <c r="E6044" s="402"/>
      <c r="F6044" s="401"/>
      <c r="G6044" s="401" t="n">
        <v>100742</v>
      </c>
      <c r="H6044" s="401" t="s">
        <v>12614</v>
      </c>
      <c r="I6044" s="401" t="s">
        <v>99</v>
      </c>
      <c r="J6044" s="401" t="s">
        <v>6476</v>
      </c>
      <c r="K6044" s="402" t="n">
        <v>23.95</v>
      </c>
      <c r="L6044" s="401" t="s">
        <v>6405</v>
      </c>
    </row>
    <row r="6045" customFormat="false" ht="13.5" hidden="false" customHeight="false" outlineLevel="0" collapsed="false">
      <c r="A6045" s="401" t="s">
        <v>12518</v>
      </c>
      <c r="B6045" s="401" t="s">
        <v>12519</v>
      </c>
      <c r="C6045" s="401" t="s">
        <v>12590</v>
      </c>
      <c r="D6045" s="401" t="s">
        <v>12591</v>
      </c>
      <c r="E6045" s="402"/>
      <c r="F6045" s="401"/>
      <c r="G6045" s="401" t="n">
        <v>100743</v>
      </c>
      <c r="H6045" s="401" t="s">
        <v>12615</v>
      </c>
      <c r="I6045" s="401" t="s">
        <v>99</v>
      </c>
      <c r="J6045" s="401" t="s">
        <v>6979</v>
      </c>
      <c r="K6045" s="402" t="n">
        <v>10.56</v>
      </c>
      <c r="L6045" s="401" t="s">
        <v>6405</v>
      </c>
    </row>
    <row r="6046" customFormat="false" ht="13.5" hidden="false" customHeight="false" outlineLevel="0" collapsed="false">
      <c r="A6046" s="401" t="s">
        <v>12518</v>
      </c>
      <c r="B6046" s="401" t="s">
        <v>12519</v>
      </c>
      <c r="C6046" s="401" t="s">
        <v>12590</v>
      </c>
      <c r="D6046" s="401" t="s">
        <v>12591</v>
      </c>
      <c r="E6046" s="402"/>
      <c r="F6046" s="401"/>
      <c r="G6046" s="401" t="n">
        <v>100744</v>
      </c>
      <c r="H6046" s="401" t="s">
        <v>12616</v>
      </c>
      <c r="I6046" s="401" t="s">
        <v>99</v>
      </c>
      <c r="J6046" s="401" t="s">
        <v>6979</v>
      </c>
      <c r="K6046" s="402" t="n">
        <v>11.04</v>
      </c>
      <c r="L6046" s="401" t="s">
        <v>6405</v>
      </c>
    </row>
    <row r="6047" customFormat="false" ht="13.5" hidden="false" customHeight="false" outlineLevel="0" collapsed="false">
      <c r="A6047" s="401" t="s">
        <v>12518</v>
      </c>
      <c r="B6047" s="401" t="s">
        <v>12519</v>
      </c>
      <c r="C6047" s="401" t="s">
        <v>12590</v>
      </c>
      <c r="D6047" s="401" t="s">
        <v>12591</v>
      </c>
      <c r="E6047" s="402"/>
      <c r="F6047" s="401"/>
      <c r="G6047" s="401" t="n">
        <v>100745</v>
      </c>
      <c r="H6047" s="401" t="s">
        <v>12617</v>
      </c>
      <c r="I6047" s="401" t="s">
        <v>99</v>
      </c>
      <c r="J6047" s="401" t="s">
        <v>6979</v>
      </c>
      <c r="K6047" s="402" t="n">
        <v>23.72</v>
      </c>
      <c r="L6047" s="401" t="s">
        <v>6405</v>
      </c>
    </row>
    <row r="6048" customFormat="false" ht="13.5" hidden="false" customHeight="false" outlineLevel="0" collapsed="false">
      <c r="A6048" s="401" t="s">
        <v>12518</v>
      </c>
      <c r="B6048" s="401" t="s">
        <v>12519</v>
      </c>
      <c r="C6048" s="401" t="s">
        <v>12590</v>
      </c>
      <c r="D6048" s="401" t="s">
        <v>12591</v>
      </c>
      <c r="E6048" s="402"/>
      <c r="F6048" s="401"/>
      <c r="G6048" s="401" t="n">
        <v>100746</v>
      </c>
      <c r="H6048" s="401" t="s">
        <v>12618</v>
      </c>
      <c r="I6048" s="401" t="s">
        <v>99</v>
      </c>
      <c r="J6048" s="401" t="s">
        <v>6979</v>
      </c>
      <c r="K6048" s="402" t="n">
        <v>23.78</v>
      </c>
      <c r="L6048" s="401" t="s">
        <v>6405</v>
      </c>
    </row>
    <row r="6049" customFormat="false" ht="13.5" hidden="false" customHeight="false" outlineLevel="0" collapsed="false">
      <c r="A6049" s="401" t="s">
        <v>12518</v>
      </c>
      <c r="B6049" s="401" t="s">
        <v>12519</v>
      </c>
      <c r="C6049" s="401" t="s">
        <v>12590</v>
      </c>
      <c r="D6049" s="401" t="s">
        <v>12591</v>
      </c>
      <c r="E6049" s="402"/>
      <c r="F6049" s="401"/>
      <c r="G6049" s="401" t="n">
        <v>100747</v>
      </c>
      <c r="H6049" s="401" t="s">
        <v>12619</v>
      </c>
      <c r="I6049" s="401" t="s">
        <v>99</v>
      </c>
      <c r="J6049" s="401" t="s">
        <v>6476</v>
      </c>
      <c r="K6049" s="402" t="n">
        <v>10.67</v>
      </c>
      <c r="L6049" s="401" t="s">
        <v>6405</v>
      </c>
    </row>
    <row r="6050" customFormat="false" ht="13.5" hidden="false" customHeight="false" outlineLevel="0" collapsed="false">
      <c r="A6050" s="401" t="s">
        <v>12518</v>
      </c>
      <c r="B6050" s="401" t="s">
        <v>12519</v>
      </c>
      <c r="C6050" s="401" t="s">
        <v>12590</v>
      </c>
      <c r="D6050" s="401" t="s">
        <v>12591</v>
      </c>
      <c r="E6050" s="402"/>
      <c r="F6050" s="401"/>
      <c r="G6050" s="401" t="n">
        <v>100748</v>
      </c>
      <c r="H6050" s="401" t="s">
        <v>12620</v>
      </c>
      <c r="I6050" s="401" t="s">
        <v>99</v>
      </c>
      <c r="J6050" s="401" t="s">
        <v>6476</v>
      </c>
      <c r="K6050" s="402" t="n">
        <v>11.1</v>
      </c>
      <c r="L6050" s="401" t="s">
        <v>6405</v>
      </c>
    </row>
    <row r="6051" customFormat="false" ht="13.5" hidden="false" customHeight="false" outlineLevel="0" collapsed="false">
      <c r="A6051" s="401" t="s">
        <v>12518</v>
      </c>
      <c r="B6051" s="401" t="s">
        <v>12519</v>
      </c>
      <c r="C6051" s="401" t="s">
        <v>12590</v>
      </c>
      <c r="D6051" s="401" t="s">
        <v>12591</v>
      </c>
      <c r="E6051" s="402"/>
      <c r="F6051" s="401"/>
      <c r="G6051" s="401" t="n">
        <v>100749</v>
      </c>
      <c r="H6051" s="401" t="s">
        <v>12621</v>
      </c>
      <c r="I6051" s="401" t="s">
        <v>99</v>
      </c>
      <c r="J6051" s="401" t="s">
        <v>6476</v>
      </c>
      <c r="K6051" s="402" t="n">
        <v>23.83</v>
      </c>
      <c r="L6051" s="401" t="s">
        <v>6405</v>
      </c>
    </row>
    <row r="6052" customFormat="false" ht="13.5" hidden="false" customHeight="false" outlineLevel="0" collapsed="false">
      <c r="A6052" s="401" t="s">
        <v>12518</v>
      </c>
      <c r="B6052" s="401" t="s">
        <v>12519</v>
      </c>
      <c r="C6052" s="401" t="s">
        <v>12590</v>
      </c>
      <c r="D6052" s="401" t="s">
        <v>12591</v>
      </c>
      <c r="E6052" s="402"/>
      <c r="F6052" s="401"/>
      <c r="G6052" s="401" t="n">
        <v>100750</v>
      </c>
      <c r="H6052" s="401" t="s">
        <v>12622</v>
      </c>
      <c r="I6052" s="401" t="s">
        <v>99</v>
      </c>
      <c r="J6052" s="401" t="s">
        <v>6476</v>
      </c>
      <c r="K6052" s="402" t="n">
        <v>23.85</v>
      </c>
      <c r="L6052" s="401" t="s">
        <v>6405</v>
      </c>
    </row>
    <row r="6053" customFormat="false" ht="13.5" hidden="false" customHeight="false" outlineLevel="0" collapsed="false">
      <c r="A6053" s="401" t="s">
        <v>12518</v>
      </c>
      <c r="B6053" s="401" t="s">
        <v>12519</v>
      </c>
      <c r="C6053" s="401" t="s">
        <v>12590</v>
      </c>
      <c r="D6053" s="401" t="s">
        <v>12591</v>
      </c>
      <c r="E6053" s="402"/>
      <c r="F6053" s="401"/>
      <c r="G6053" s="401" t="n">
        <v>100751</v>
      </c>
      <c r="H6053" s="401" t="s">
        <v>12623</v>
      </c>
      <c r="I6053" s="401" t="s">
        <v>99</v>
      </c>
      <c r="J6053" s="401" t="s">
        <v>6476</v>
      </c>
      <c r="K6053" s="402" t="n">
        <v>41.11</v>
      </c>
      <c r="L6053" s="401" t="s">
        <v>6405</v>
      </c>
    </row>
    <row r="6054" customFormat="false" ht="13.5" hidden="false" customHeight="false" outlineLevel="0" collapsed="false">
      <c r="A6054" s="401" t="s">
        <v>12518</v>
      </c>
      <c r="B6054" s="401" t="s">
        <v>12519</v>
      </c>
      <c r="C6054" s="401" t="s">
        <v>12590</v>
      </c>
      <c r="D6054" s="401" t="s">
        <v>12591</v>
      </c>
      <c r="E6054" s="402"/>
      <c r="F6054" s="401"/>
      <c r="G6054" s="401" t="n">
        <v>100752</v>
      </c>
      <c r="H6054" s="401" t="s">
        <v>12624</v>
      </c>
      <c r="I6054" s="401" t="s">
        <v>99</v>
      </c>
      <c r="J6054" s="401" t="s">
        <v>6476</v>
      </c>
      <c r="K6054" s="402" t="n">
        <v>47.53</v>
      </c>
      <c r="L6054" s="401" t="s">
        <v>6405</v>
      </c>
    </row>
    <row r="6055" customFormat="false" ht="13.5" hidden="false" customHeight="false" outlineLevel="0" collapsed="false">
      <c r="A6055" s="401" t="s">
        <v>12518</v>
      </c>
      <c r="B6055" s="401" t="s">
        <v>12519</v>
      </c>
      <c r="C6055" s="401" t="s">
        <v>12590</v>
      </c>
      <c r="D6055" s="401" t="s">
        <v>12591</v>
      </c>
      <c r="E6055" s="402"/>
      <c r="F6055" s="401"/>
      <c r="G6055" s="401" t="n">
        <v>100753</v>
      </c>
      <c r="H6055" s="401" t="s">
        <v>12625</v>
      </c>
      <c r="I6055" s="401" t="s">
        <v>99</v>
      </c>
      <c r="J6055" s="401" t="s">
        <v>6476</v>
      </c>
      <c r="K6055" s="402" t="n">
        <v>21.44</v>
      </c>
      <c r="L6055" s="401" t="s">
        <v>6405</v>
      </c>
    </row>
    <row r="6056" customFormat="false" ht="13.5" hidden="false" customHeight="false" outlineLevel="0" collapsed="false">
      <c r="A6056" s="401" t="s">
        <v>12518</v>
      </c>
      <c r="B6056" s="401" t="s">
        <v>12519</v>
      </c>
      <c r="C6056" s="401" t="s">
        <v>12590</v>
      </c>
      <c r="D6056" s="401" t="s">
        <v>12591</v>
      </c>
      <c r="E6056" s="402"/>
      <c r="F6056" s="401"/>
      <c r="G6056" s="401" t="n">
        <v>100754</v>
      </c>
      <c r="H6056" s="401" t="s">
        <v>12626</v>
      </c>
      <c r="I6056" s="401" t="s">
        <v>99</v>
      </c>
      <c r="J6056" s="401" t="s">
        <v>6476</v>
      </c>
      <c r="K6056" s="402" t="n">
        <v>28.16</v>
      </c>
      <c r="L6056" s="401" t="s">
        <v>6405</v>
      </c>
    </row>
    <row r="6057" customFormat="false" ht="13.5" hidden="false" customHeight="false" outlineLevel="0" collapsed="false">
      <c r="A6057" s="401" t="s">
        <v>12518</v>
      </c>
      <c r="B6057" s="401" t="s">
        <v>12519</v>
      </c>
      <c r="C6057" s="401" t="s">
        <v>12590</v>
      </c>
      <c r="D6057" s="401" t="s">
        <v>12591</v>
      </c>
      <c r="E6057" s="402"/>
      <c r="F6057" s="401"/>
      <c r="G6057" s="401" t="n">
        <v>100757</v>
      </c>
      <c r="H6057" s="401" t="s">
        <v>12627</v>
      </c>
      <c r="I6057" s="401" t="s">
        <v>99</v>
      </c>
      <c r="J6057" s="401" t="s">
        <v>6476</v>
      </c>
      <c r="K6057" s="402" t="n">
        <v>48</v>
      </c>
      <c r="L6057" s="401" t="s">
        <v>6405</v>
      </c>
    </row>
    <row r="6058" customFormat="false" ht="13.5" hidden="false" customHeight="false" outlineLevel="0" collapsed="false">
      <c r="A6058" s="401" t="s">
        <v>12518</v>
      </c>
      <c r="B6058" s="401" t="s">
        <v>12519</v>
      </c>
      <c r="C6058" s="401" t="s">
        <v>12590</v>
      </c>
      <c r="D6058" s="401" t="s">
        <v>12591</v>
      </c>
      <c r="E6058" s="402"/>
      <c r="F6058" s="401"/>
      <c r="G6058" s="401" t="n">
        <v>100758</v>
      </c>
      <c r="H6058" s="401" t="s">
        <v>12628</v>
      </c>
      <c r="I6058" s="401" t="s">
        <v>99</v>
      </c>
      <c r="J6058" s="401" t="s">
        <v>6476</v>
      </c>
      <c r="K6058" s="402" t="n">
        <v>47.92</v>
      </c>
      <c r="L6058" s="401" t="s">
        <v>6405</v>
      </c>
    </row>
    <row r="6059" customFormat="false" ht="13.5" hidden="false" customHeight="false" outlineLevel="0" collapsed="false">
      <c r="A6059" s="401" t="s">
        <v>12518</v>
      </c>
      <c r="B6059" s="401" t="s">
        <v>12519</v>
      </c>
      <c r="C6059" s="401" t="s">
        <v>12590</v>
      </c>
      <c r="D6059" s="401" t="s">
        <v>12591</v>
      </c>
      <c r="E6059" s="402"/>
      <c r="F6059" s="401"/>
      <c r="G6059" s="401" t="n">
        <v>100759</v>
      </c>
      <c r="H6059" s="401" t="s">
        <v>790</v>
      </c>
      <c r="I6059" s="401" t="s">
        <v>99</v>
      </c>
      <c r="J6059" s="401" t="s">
        <v>6979</v>
      </c>
      <c r="K6059" s="402" t="n">
        <v>47.46</v>
      </c>
      <c r="L6059" s="401" t="s">
        <v>6405</v>
      </c>
    </row>
    <row r="6060" customFormat="false" ht="13.5" hidden="false" customHeight="false" outlineLevel="0" collapsed="false">
      <c r="A6060" s="401" t="s">
        <v>12518</v>
      </c>
      <c r="B6060" s="401" t="s">
        <v>12519</v>
      </c>
      <c r="C6060" s="401" t="s">
        <v>12590</v>
      </c>
      <c r="D6060" s="401" t="s">
        <v>12591</v>
      </c>
      <c r="E6060" s="402"/>
      <c r="F6060" s="401"/>
      <c r="G6060" s="401" t="n">
        <v>100760</v>
      </c>
      <c r="H6060" s="401" t="s">
        <v>12629</v>
      </c>
      <c r="I6060" s="401" t="s">
        <v>99</v>
      </c>
      <c r="J6060" s="401" t="s">
        <v>6979</v>
      </c>
      <c r="K6060" s="402" t="n">
        <v>47.59</v>
      </c>
      <c r="L6060" s="401" t="s">
        <v>6405</v>
      </c>
    </row>
    <row r="6061" customFormat="false" ht="13.5" hidden="false" customHeight="false" outlineLevel="0" collapsed="false">
      <c r="A6061" s="401" t="s">
        <v>12518</v>
      </c>
      <c r="B6061" s="401" t="s">
        <v>12519</v>
      </c>
      <c r="C6061" s="401" t="s">
        <v>12590</v>
      </c>
      <c r="D6061" s="401" t="s">
        <v>12591</v>
      </c>
      <c r="E6061" s="402"/>
      <c r="F6061" s="401"/>
      <c r="G6061" s="401" t="n">
        <v>100761</v>
      </c>
      <c r="H6061" s="401" t="s">
        <v>12630</v>
      </c>
      <c r="I6061" s="401" t="s">
        <v>99</v>
      </c>
      <c r="J6061" s="401" t="s">
        <v>6476</v>
      </c>
      <c r="K6061" s="402" t="n">
        <v>47.69</v>
      </c>
      <c r="L6061" s="401" t="s">
        <v>6405</v>
      </c>
    </row>
    <row r="6062" customFormat="false" ht="13.5" hidden="false" customHeight="false" outlineLevel="0" collapsed="false">
      <c r="A6062" s="401" t="s">
        <v>12518</v>
      </c>
      <c r="B6062" s="401" t="s">
        <v>12519</v>
      </c>
      <c r="C6062" s="401" t="s">
        <v>12590</v>
      </c>
      <c r="D6062" s="401" t="s">
        <v>12591</v>
      </c>
      <c r="E6062" s="402"/>
      <c r="F6062" s="401"/>
      <c r="G6062" s="401" t="n">
        <v>100762</v>
      </c>
      <c r="H6062" s="401" t="s">
        <v>12631</v>
      </c>
      <c r="I6062" s="401" t="s">
        <v>99</v>
      </c>
      <c r="J6062" s="401" t="s">
        <v>6476</v>
      </c>
      <c r="K6062" s="402" t="n">
        <v>47.73</v>
      </c>
      <c r="L6062" s="401" t="s">
        <v>6405</v>
      </c>
    </row>
    <row r="6063" customFormat="false" ht="13.5" hidden="false" customHeight="false" outlineLevel="0" collapsed="false">
      <c r="A6063" s="401" t="s">
        <v>12518</v>
      </c>
      <c r="B6063" s="401" t="s">
        <v>12519</v>
      </c>
      <c r="C6063" s="401" t="s">
        <v>12632</v>
      </c>
      <c r="D6063" s="401" t="s">
        <v>12633</v>
      </c>
      <c r="E6063" s="402"/>
      <c r="F6063" s="401"/>
      <c r="G6063" s="401" t="n">
        <v>102488</v>
      </c>
      <c r="H6063" s="401" t="s">
        <v>12634</v>
      </c>
      <c r="I6063" s="401" t="s">
        <v>99</v>
      </c>
      <c r="J6063" s="401" t="s">
        <v>6404</v>
      </c>
      <c r="K6063" s="402" t="n">
        <v>3.34</v>
      </c>
      <c r="L6063" s="401" t="s">
        <v>6405</v>
      </c>
    </row>
    <row r="6064" customFormat="false" ht="13.5" hidden="false" customHeight="false" outlineLevel="0" collapsed="false">
      <c r="A6064" s="401" t="s">
        <v>12518</v>
      </c>
      <c r="B6064" s="401" t="s">
        <v>12519</v>
      </c>
      <c r="C6064" s="401" t="s">
        <v>12632</v>
      </c>
      <c r="D6064" s="401" t="s">
        <v>12633</v>
      </c>
      <c r="E6064" s="402"/>
      <c r="F6064" s="401"/>
      <c r="G6064" s="401" t="n">
        <v>102489</v>
      </c>
      <c r="H6064" s="401" t="s">
        <v>12635</v>
      </c>
      <c r="I6064" s="401" t="s">
        <v>99</v>
      </c>
      <c r="J6064" s="401" t="s">
        <v>6476</v>
      </c>
      <c r="K6064" s="402" t="n">
        <v>27.92</v>
      </c>
      <c r="L6064" s="401" t="s">
        <v>6405</v>
      </c>
    </row>
    <row r="6065" customFormat="false" ht="13.5" hidden="false" customHeight="false" outlineLevel="0" collapsed="false">
      <c r="A6065" s="401" t="s">
        <v>12518</v>
      </c>
      <c r="B6065" s="401" t="s">
        <v>12519</v>
      </c>
      <c r="C6065" s="401" t="s">
        <v>12632</v>
      </c>
      <c r="D6065" s="401" t="s">
        <v>12633</v>
      </c>
      <c r="E6065" s="402"/>
      <c r="F6065" s="401"/>
      <c r="G6065" s="401" t="n">
        <v>102491</v>
      </c>
      <c r="H6065" s="401" t="s">
        <v>12636</v>
      </c>
      <c r="I6065" s="401" t="s">
        <v>99</v>
      </c>
      <c r="J6065" s="401" t="s">
        <v>6476</v>
      </c>
      <c r="K6065" s="402" t="n">
        <v>18.32</v>
      </c>
      <c r="L6065" s="401" t="s">
        <v>6405</v>
      </c>
    </row>
    <row r="6066" customFormat="false" ht="13.5" hidden="false" customHeight="false" outlineLevel="0" collapsed="false">
      <c r="A6066" s="401" t="s">
        <v>12518</v>
      </c>
      <c r="B6066" s="401" t="s">
        <v>12519</v>
      </c>
      <c r="C6066" s="401" t="s">
        <v>12632</v>
      </c>
      <c r="D6066" s="401" t="s">
        <v>12633</v>
      </c>
      <c r="E6066" s="402"/>
      <c r="F6066" s="401"/>
      <c r="G6066" s="401" t="n">
        <v>102492</v>
      </c>
      <c r="H6066" s="401" t="s">
        <v>12637</v>
      </c>
      <c r="I6066" s="401" t="s">
        <v>99</v>
      </c>
      <c r="J6066" s="401" t="s">
        <v>6476</v>
      </c>
      <c r="K6066" s="402" t="n">
        <v>21.49</v>
      </c>
      <c r="L6066" s="401" t="s">
        <v>6405</v>
      </c>
    </row>
    <row r="6067" customFormat="false" ht="13.5" hidden="false" customHeight="false" outlineLevel="0" collapsed="false">
      <c r="A6067" s="401" t="s">
        <v>12518</v>
      </c>
      <c r="B6067" s="401" t="s">
        <v>12519</v>
      </c>
      <c r="C6067" s="401" t="s">
        <v>12632</v>
      </c>
      <c r="D6067" s="401" t="s">
        <v>12633</v>
      </c>
      <c r="E6067" s="402"/>
      <c r="F6067" s="401"/>
      <c r="G6067" s="401" t="n">
        <v>102494</v>
      </c>
      <c r="H6067" s="401" t="s">
        <v>12638</v>
      </c>
      <c r="I6067" s="401" t="s">
        <v>99</v>
      </c>
      <c r="J6067" s="401" t="s">
        <v>6476</v>
      </c>
      <c r="K6067" s="402" t="n">
        <v>64.05</v>
      </c>
      <c r="L6067" s="401" t="s">
        <v>6405</v>
      </c>
    </row>
    <row r="6068" customFormat="false" ht="13.5" hidden="false" customHeight="false" outlineLevel="0" collapsed="false">
      <c r="A6068" s="401" t="s">
        <v>12518</v>
      </c>
      <c r="B6068" s="401" t="s">
        <v>12519</v>
      </c>
      <c r="C6068" s="401" t="s">
        <v>12632</v>
      </c>
      <c r="D6068" s="401" t="s">
        <v>12633</v>
      </c>
      <c r="E6068" s="402"/>
      <c r="F6068" s="401"/>
      <c r="G6068" s="401" t="n">
        <v>102496</v>
      </c>
      <c r="H6068" s="401" t="s">
        <v>12639</v>
      </c>
      <c r="I6068" s="401" t="s">
        <v>82</v>
      </c>
      <c r="J6068" s="401" t="s">
        <v>6476</v>
      </c>
      <c r="K6068" s="402" t="n">
        <v>13.15</v>
      </c>
      <c r="L6068" s="401" t="s">
        <v>6405</v>
      </c>
    </row>
    <row r="6069" customFormat="false" ht="13.5" hidden="false" customHeight="false" outlineLevel="0" collapsed="false">
      <c r="A6069" s="401" t="s">
        <v>12518</v>
      </c>
      <c r="B6069" s="401" t="s">
        <v>12519</v>
      </c>
      <c r="C6069" s="401" t="s">
        <v>12632</v>
      </c>
      <c r="D6069" s="401" t="s">
        <v>12633</v>
      </c>
      <c r="E6069" s="402"/>
      <c r="F6069" s="401"/>
      <c r="G6069" s="401" t="n">
        <v>102497</v>
      </c>
      <c r="H6069" s="401" t="s">
        <v>12640</v>
      </c>
      <c r="I6069" s="401" t="s">
        <v>82</v>
      </c>
      <c r="J6069" s="401" t="s">
        <v>6476</v>
      </c>
      <c r="K6069" s="402" t="n">
        <v>4.62</v>
      </c>
      <c r="L6069" s="401" t="s">
        <v>6405</v>
      </c>
    </row>
    <row r="6070" customFormat="false" ht="13.5" hidden="false" customHeight="false" outlineLevel="0" collapsed="false">
      <c r="A6070" s="401" t="s">
        <v>12518</v>
      </c>
      <c r="B6070" s="401" t="s">
        <v>12519</v>
      </c>
      <c r="C6070" s="401" t="s">
        <v>12632</v>
      </c>
      <c r="D6070" s="401" t="s">
        <v>12633</v>
      </c>
      <c r="E6070" s="402"/>
      <c r="F6070" s="401"/>
      <c r="G6070" s="401" t="n">
        <v>102498</v>
      </c>
      <c r="H6070" s="401" t="s">
        <v>12641</v>
      </c>
      <c r="I6070" s="401" t="s">
        <v>82</v>
      </c>
      <c r="J6070" s="401" t="s">
        <v>6476</v>
      </c>
      <c r="K6070" s="402" t="n">
        <v>1.5</v>
      </c>
      <c r="L6070" s="401" t="s">
        <v>6405</v>
      </c>
    </row>
    <row r="6071" customFormat="false" ht="13.5" hidden="false" customHeight="false" outlineLevel="0" collapsed="false">
      <c r="A6071" s="401" t="s">
        <v>12518</v>
      </c>
      <c r="B6071" s="401" t="s">
        <v>12519</v>
      </c>
      <c r="C6071" s="401" t="s">
        <v>12632</v>
      </c>
      <c r="D6071" s="401" t="s">
        <v>12633</v>
      </c>
      <c r="E6071" s="402"/>
      <c r="F6071" s="401"/>
      <c r="G6071" s="401" t="n">
        <v>102499</v>
      </c>
      <c r="H6071" s="401" t="s">
        <v>12642</v>
      </c>
      <c r="I6071" s="401" t="s">
        <v>99</v>
      </c>
      <c r="J6071" s="401" t="s">
        <v>6476</v>
      </c>
      <c r="K6071" s="402" t="n">
        <v>2.85</v>
      </c>
      <c r="L6071" s="401" t="s">
        <v>6405</v>
      </c>
    </row>
    <row r="6072" customFormat="false" ht="13.5" hidden="false" customHeight="false" outlineLevel="0" collapsed="false">
      <c r="A6072" s="401" t="s">
        <v>12518</v>
      </c>
      <c r="B6072" s="401" t="s">
        <v>12519</v>
      </c>
      <c r="C6072" s="401" t="s">
        <v>12632</v>
      </c>
      <c r="D6072" s="401" t="s">
        <v>12633</v>
      </c>
      <c r="E6072" s="402"/>
      <c r="F6072" s="401"/>
      <c r="G6072" s="401" t="n">
        <v>102500</v>
      </c>
      <c r="H6072" s="401" t="s">
        <v>12643</v>
      </c>
      <c r="I6072" s="401" t="s">
        <v>82</v>
      </c>
      <c r="J6072" s="401" t="s">
        <v>6476</v>
      </c>
      <c r="K6072" s="402" t="n">
        <v>3.95</v>
      </c>
      <c r="L6072" s="401" t="s">
        <v>6405</v>
      </c>
    </row>
    <row r="6073" customFormat="false" ht="13.5" hidden="false" customHeight="false" outlineLevel="0" collapsed="false">
      <c r="A6073" s="401" t="s">
        <v>12518</v>
      </c>
      <c r="B6073" s="401" t="s">
        <v>12519</v>
      </c>
      <c r="C6073" s="401" t="s">
        <v>12632</v>
      </c>
      <c r="D6073" s="401" t="s">
        <v>12633</v>
      </c>
      <c r="E6073" s="402"/>
      <c r="F6073" s="401"/>
      <c r="G6073" s="401" t="n">
        <v>102501</v>
      </c>
      <c r="H6073" s="401" t="s">
        <v>12644</v>
      </c>
      <c r="I6073" s="401" t="s">
        <v>99</v>
      </c>
      <c r="J6073" s="401" t="s">
        <v>6476</v>
      </c>
      <c r="K6073" s="402" t="n">
        <v>22.2</v>
      </c>
      <c r="L6073" s="401" t="s">
        <v>6405</v>
      </c>
    </row>
    <row r="6074" customFormat="false" ht="13.5" hidden="false" customHeight="false" outlineLevel="0" collapsed="false">
      <c r="A6074" s="401" t="s">
        <v>12518</v>
      </c>
      <c r="B6074" s="401" t="s">
        <v>12519</v>
      </c>
      <c r="C6074" s="401" t="s">
        <v>12632</v>
      </c>
      <c r="D6074" s="401" t="s">
        <v>12633</v>
      </c>
      <c r="E6074" s="402"/>
      <c r="F6074" s="401"/>
      <c r="G6074" s="401" t="n">
        <v>102504</v>
      </c>
      <c r="H6074" s="401" t="s">
        <v>12645</v>
      </c>
      <c r="I6074" s="401" t="s">
        <v>82</v>
      </c>
      <c r="J6074" s="401" t="s">
        <v>6476</v>
      </c>
      <c r="K6074" s="402" t="n">
        <v>9.11</v>
      </c>
      <c r="L6074" s="401" t="s">
        <v>6405</v>
      </c>
    </row>
    <row r="6075" customFormat="false" ht="13.5" hidden="false" customHeight="false" outlineLevel="0" collapsed="false">
      <c r="A6075" s="401" t="s">
        <v>12518</v>
      </c>
      <c r="B6075" s="401" t="s">
        <v>12519</v>
      </c>
      <c r="C6075" s="401" t="s">
        <v>12632</v>
      </c>
      <c r="D6075" s="401" t="s">
        <v>12633</v>
      </c>
      <c r="E6075" s="402"/>
      <c r="F6075" s="401"/>
      <c r="G6075" s="401" t="n">
        <v>102505</v>
      </c>
      <c r="H6075" s="401" t="s">
        <v>12646</v>
      </c>
      <c r="I6075" s="401" t="s">
        <v>82</v>
      </c>
      <c r="J6075" s="401" t="s">
        <v>6476</v>
      </c>
      <c r="K6075" s="402" t="n">
        <v>9.71</v>
      </c>
      <c r="L6075" s="401" t="s">
        <v>6405</v>
      </c>
    </row>
    <row r="6076" customFormat="false" ht="13.5" hidden="false" customHeight="false" outlineLevel="0" collapsed="false">
      <c r="A6076" s="401" t="s">
        <v>12518</v>
      </c>
      <c r="B6076" s="401" t="s">
        <v>12519</v>
      </c>
      <c r="C6076" s="401" t="s">
        <v>12632</v>
      </c>
      <c r="D6076" s="401" t="s">
        <v>12633</v>
      </c>
      <c r="E6076" s="402"/>
      <c r="F6076" s="401"/>
      <c r="G6076" s="401" t="n">
        <v>102506</v>
      </c>
      <c r="H6076" s="401" t="s">
        <v>12647</v>
      </c>
      <c r="I6076" s="401" t="s">
        <v>82</v>
      </c>
      <c r="J6076" s="401" t="s">
        <v>6476</v>
      </c>
      <c r="K6076" s="402" t="n">
        <v>10.22</v>
      </c>
      <c r="L6076" s="401" t="s">
        <v>6405</v>
      </c>
    </row>
    <row r="6077" customFormat="false" ht="13.5" hidden="false" customHeight="false" outlineLevel="0" collapsed="false">
      <c r="A6077" s="401" t="s">
        <v>12518</v>
      </c>
      <c r="B6077" s="401" t="s">
        <v>12519</v>
      </c>
      <c r="C6077" s="401" t="s">
        <v>12632</v>
      </c>
      <c r="D6077" s="401" t="s">
        <v>12633</v>
      </c>
      <c r="E6077" s="402"/>
      <c r="F6077" s="401"/>
      <c r="G6077" s="401" t="n">
        <v>102507</v>
      </c>
      <c r="H6077" s="401" t="s">
        <v>12648</v>
      </c>
      <c r="I6077" s="401" t="s">
        <v>82</v>
      </c>
      <c r="J6077" s="401" t="s">
        <v>6476</v>
      </c>
      <c r="K6077" s="402" t="n">
        <v>6.15</v>
      </c>
      <c r="L6077" s="401" t="s">
        <v>6405</v>
      </c>
    </row>
    <row r="6078" customFormat="false" ht="13.5" hidden="false" customHeight="false" outlineLevel="0" collapsed="false">
      <c r="A6078" s="401" t="s">
        <v>12518</v>
      </c>
      <c r="B6078" s="401" t="s">
        <v>12519</v>
      </c>
      <c r="C6078" s="401" t="s">
        <v>12632</v>
      </c>
      <c r="D6078" s="401" t="s">
        <v>12633</v>
      </c>
      <c r="E6078" s="402"/>
      <c r="F6078" s="401"/>
      <c r="G6078" s="401" t="n">
        <v>102508</v>
      </c>
      <c r="H6078" s="401" t="s">
        <v>12649</v>
      </c>
      <c r="I6078" s="401" t="s">
        <v>99</v>
      </c>
      <c r="J6078" s="401" t="s">
        <v>6476</v>
      </c>
      <c r="K6078" s="402" t="n">
        <v>44.56</v>
      </c>
      <c r="L6078" s="401" t="s">
        <v>6405</v>
      </c>
    </row>
    <row r="6079" customFormat="false" ht="13.5" hidden="false" customHeight="false" outlineLevel="0" collapsed="false">
      <c r="A6079" s="401" t="s">
        <v>12518</v>
      </c>
      <c r="B6079" s="401" t="s">
        <v>12519</v>
      </c>
      <c r="C6079" s="401" t="s">
        <v>12632</v>
      </c>
      <c r="D6079" s="401" t="s">
        <v>12633</v>
      </c>
      <c r="E6079" s="402"/>
      <c r="F6079" s="401"/>
      <c r="G6079" s="401" t="n">
        <v>102509</v>
      </c>
      <c r="H6079" s="401" t="s">
        <v>12650</v>
      </c>
      <c r="I6079" s="401" t="s">
        <v>99</v>
      </c>
      <c r="J6079" s="401" t="s">
        <v>6476</v>
      </c>
      <c r="K6079" s="402" t="n">
        <v>23.38</v>
      </c>
      <c r="L6079" s="401" t="s">
        <v>6405</v>
      </c>
    </row>
    <row r="6080" customFormat="false" ht="13.5" hidden="false" customHeight="false" outlineLevel="0" collapsed="false">
      <c r="A6080" s="401" t="s">
        <v>12518</v>
      </c>
      <c r="B6080" s="401" t="s">
        <v>12519</v>
      </c>
      <c r="C6080" s="401" t="s">
        <v>12632</v>
      </c>
      <c r="D6080" s="401" t="s">
        <v>12633</v>
      </c>
      <c r="E6080" s="402"/>
      <c r="F6080" s="401"/>
      <c r="G6080" s="401" t="n">
        <v>102512</v>
      </c>
      <c r="H6080" s="401" t="s">
        <v>12651</v>
      </c>
      <c r="I6080" s="401" t="s">
        <v>82</v>
      </c>
      <c r="J6080" s="401" t="s">
        <v>6404</v>
      </c>
      <c r="K6080" s="402" t="n">
        <v>5.05</v>
      </c>
      <c r="L6080" s="401" t="s">
        <v>6405</v>
      </c>
    </row>
    <row r="6081" customFormat="false" ht="13.5" hidden="false" customHeight="false" outlineLevel="0" collapsed="false">
      <c r="A6081" s="401" t="s">
        <v>12518</v>
      </c>
      <c r="B6081" s="401" t="s">
        <v>12519</v>
      </c>
      <c r="C6081" s="401" t="s">
        <v>12632</v>
      </c>
      <c r="D6081" s="401" t="s">
        <v>12633</v>
      </c>
      <c r="E6081" s="402"/>
      <c r="F6081" s="401"/>
      <c r="G6081" s="401" t="n">
        <v>102513</v>
      </c>
      <c r="H6081" s="401" t="s">
        <v>12652</v>
      </c>
      <c r="I6081" s="401" t="s">
        <v>99</v>
      </c>
      <c r="J6081" s="401" t="s">
        <v>6476</v>
      </c>
      <c r="K6081" s="402" t="n">
        <v>42.75</v>
      </c>
      <c r="L6081" s="401" t="s">
        <v>6405</v>
      </c>
    </row>
    <row r="6082" customFormat="false" ht="13.5" hidden="false" customHeight="false" outlineLevel="0" collapsed="false">
      <c r="A6082" s="401" t="s">
        <v>12518</v>
      </c>
      <c r="B6082" s="401" t="s">
        <v>12519</v>
      </c>
      <c r="C6082" s="401" t="s">
        <v>12632</v>
      </c>
      <c r="D6082" s="401" t="s">
        <v>12633</v>
      </c>
      <c r="E6082" s="402"/>
      <c r="F6082" s="401"/>
      <c r="G6082" s="401" t="n">
        <v>102520</v>
      </c>
      <c r="H6082" s="401" t="s">
        <v>12653</v>
      </c>
      <c r="I6082" s="401" t="s">
        <v>99</v>
      </c>
      <c r="J6082" s="401" t="s">
        <v>6476</v>
      </c>
      <c r="K6082" s="402" t="n">
        <v>74.51</v>
      </c>
      <c r="L6082" s="401" t="s">
        <v>6405</v>
      </c>
    </row>
    <row r="6083" customFormat="false" ht="13.5" hidden="false" customHeight="false" outlineLevel="0" collapsed="false">
      <c r="A6083" s="401" t="s">
        <v>12654</v>
      </c>
      <c r="B6083" s="401" t="s">
        <v>12655</v>
      </c>
      <c r="C6083" s="401" t="s">
        <v>12656</v>
      </c>
      <c r="D6083" s="401" t="s">
        <v>12657</v>
      </c>
      <c r="E6083" s="402"/>
      <c r="F6083" s="401"/>
      <c r="G6083" s="401" t="n">
        <v>101749</v>
      </c>
      <c r="H6083" s="401" t="s">
        <v>12658</v>
      </c>
      <c r="I6083" s="401" t="s">
        <v>99</v>
      </c>
      <c r="J6083" s="401" t="s">
        <v>6476</v>
      </c>
      <c r="K6083" s="402" t="n">
        <v>56.42</v>
      </c>
      <c r="L6083" s="401" t="s">
        <v>6405</v>
      </c>
    </row>
    <row r="6084" customFormat="false" ht="13.5" hidden="false" customHeight="false" outlineLevel="0" collapsed="false">
      <c r="A6084" s="401" t="s">
        <v>12654</v>
      </c>
      <c r="B6084" s="401" t="s">
        <v>12655</v>
      </c>
      <c r="C6084" s="401" t="s">
        <v>12656</v>
      </c>
      <c r="D6084" s="401" t="s">
        <v>12657</v>
      </c>
      <c r="E6084" s="402"/>
      <c r="F6084" s="401"/>
      <c r="G6084" s="401" t="n">
        <v>101750</v>
      </c>
      <c r="H6084" s="401" t="s">
        <v>12659</v>
      </c>
      <c r="I6084" s="401" t="s">
        <v>99</v>
      </c>
      <c r="J6084" s="401" t="s">
        <v>6476</v>
      </c>
      <c r="K6084" s="402" t="n">
        <v>54.06</v>
      </c>
      <c r="L6084" s="401" t="s">
        <v>6405</v>
      </c>
    </row>
    <row r="6085" customFormat="false" ht="13.5" hidden="false" customHeight="false" outlineLevel="0" collapsed="false">
      <c r="A6085" s="401" t="s">
        <v>12654</v>
      </c>
      <c r="B6085" s="401" t="s">
        <v>12655</v>
      </c>
      <c r="C6085" s="401" t="s">
        <v>12660</v>
      </c>
      <c r="D6085" s="401" t="s">
        <v>12661</v>
      </c>
      <c r="E6085" s="402"/>
      <c r="F6085" s="401"/>
      <c r="G6085" s="401" t="n">
        <v>101729</v>
      </c>
      <c r="H6085" s="401" t="s">
        <v>12662</v>
      </c>
      <c r="I6085" s="401" t="s">
        <v>99</v>
      </c>
      <c r="J6085" s="401" t="s">
        <v>6476</v>
      </c>
      <c r="K6085" s="402" t="n">
        <v>227.69</v>
      </c>
      <c r="L6085" s="401" t="s">
        <v>6405</v>
      </c>
    </row>
    <row r="6086" customFormat="false" ht="13.5" hidden="false" customHeight="false" outlineLevel="0" collapsed="false">
      <c r="A6086" s="401" t="s">
        <v>12654</v>
      </c>
      <c r="B6086" s="401" t="s">
        <v>12655</v>
      </c>
      <c r="C6086" s="401" t="s">
        <v>12660</v>
      </c>
      <c r="D6086" s="401" t="s">
        <v>12661</v>
      </c>
      <c r="E6086" s="402"/>
      <c r="F6086" s="401"/>
      <c r="G6086" s="401" t="n">
        <v>101746</v>
      </c>
      <c r="H6086" s="401" t="s">
        <v>12663</v>
      </c>
      <c r="I6086" s="401" t="s">
        <v>99</v>
      </c>
      <c r="J6086" s="401" t="s">
        <v>6476</v>
      </c>
      <c r="K6086" s="402" t="n">
        <v>351.11</v>
      </c>
      <c r="L6086" s="401" t="s">
        <v>6405</v>
      </c>
    </row>
    <row r="6087" customFormat="false" ht="13.5" hidden="false" customHeight="false" outlineLevel="0" collapsed="false">
      <c r="A6087" s="401" t="s">
        <v>12654</v>
      </c>
      <c r="B6087" s="401" t="s">
        <v>12655</v>
      </c>
      <c r="C6087" s="401" t="s">
        <v>12660</v>
      </c>
      <c r="D6087" s="401" t="s">
        <v>12661</v>
      </c>
      <c r="E6087" s="402"/>
      <c r="F6087" s="401"/>
      <c r="G6087" s="401" t="n">
        <v>101751</v>
      </c>
      <c r="H6087" s="401" t="s">
        <v>12664</v>
      </c>
      <c r="I6087" s="401" t="s">
        <v>99</v>
      </c>
      <c r="J6087" s="401" t="s">
        <v>6476</v>
      </c>
      <c r="K6087" s="402" t="n">
        <v>233.79</v>
      </c>
      <c r="L6087" s="401" t="s">
        <v>6405</v>
      </c>
    </row>
    <row r="6088" customFormat="false" ht="13.5" hidden="false" customHeight="false" outlineLevel="0" collapsed="false">
      <c r="A6088" s="401" t="s">
        <v>12654</v>
      </c>
      <c r="B6088" s="401" t="s">
        <v>12655</v>
      </c>
      <c r="C6088" s="401" t="s">
        <v>12665</v>
      </c>
      <c r="D6088" s="401" t="s">
        <v>12666</v>
      </c>
      <c r="E6088" s="402"/>
      <c r="F6088" s="401"/>
      <c r="G6088" s="401" t="n">
        <v>87246</v>
      </c>
      <c r="H6088" s="401" t="s">
        <v>12667</v>
      </c>
      <c r="I6088" s="401" t="s">
        <v>99</v>
      </c>
      <c r="J6088" s="401" t="s">
        <v>6476</v>
      </c>
      <c r="K6088" s="402" t="n">
        <v>60.71</v>
      </c>
      <c r="L6088" s="401" t="s">
        <v>6405</v>
      </c>
    </row>
    <row r="6089" customFormat="false" ht="13.5" hidden="false" customHeight="false" outlineLevel="0" collapsed="false">
      <c r="A6089" s="401" t="s">
        <v>12654</v>
      </c>
      <c r="B6089" s="401" t="s">
        <v>12655</v>
      </c>
      <c r="C6089" s="401" t="s">
        <v>12665</v>
      </c>
      <c r="D6089" s="401" t="s">
        <v>12666</v>
      </c>
      <c r="E6089" s="402"/>
      <c r="F6089" s="401"/>
      <c r="G6089" s="401" t="n">
        <v>87247</v>
      </c>
      <c r="H6089" s="401" t="s">
        <v>12668</v>
      </c>
      <c r="I6089" s="401" t="s">
        <v>99</v>
      </c>
      <c r="J6089" s="401" t="s">
        <v>6476</v>
      </c>
      <c r="K6089" s="402" t="n">
        <v>53.4</v>
      </c>
      <c r="L6089" s="401" t="s">
        <v>6405</v>
      </c>
    </row>
    <row r="6090" customFormat="false" ht="13.5" hidden="false" customHeight="false" outlineLevel="0" collapsed="false">
      <c r="A6090" s="401" t="s">
        <v>12654</v>
      </c>
      <c r="B6090" s="401" t="s">
        <v>12655</v>
      </c>
      <c r="C6090" s="401" t="s">
        <v>12665</v>
      </c>
      <c r="D6090" s="401" t="s">
        <v>12666</v>
      </c>
      <c r="E6090" s="402"/>
      <c r="F6090" s="401"/>
      <c r="G6090" s="401" t="n">
        <v>87248</v>
      </c>
      <c r="H6090" s="401" t="s">
        <v>12669</v>
      </c>
      <c r="I6090" s="401" t="s">
        <v>99</v>
      </c>
      <c r="J6090" s="401" t="s">
        <v>6476</v>
      </c>
      <c r="K6090" s="402" t="n">
        <v>47.47</v>
      </c>
      <c r="L6090" s="401" t="s">
        <v>6405</v>
      </c>
    </row>
    <row r="6091" customFormat="false" ht="13.5" hidden="false" customHeight="false" outlineLevel="0" collapsed="false">
      <c r="A6091" s="401" t="s">
        <v>12654</v>
      </c>
      <c r="B6091" s="401" t="s">
        <v>12655</v>
      </c>
      <c r="C6091" s="401" t="s">
        <v>12665</v>
      </c>
      <c r="D6091" s="401" t="s">
        <v>12666</v>
      </c>
      <c r="E6091" s="402"/>
      <c r="F6091" s="401"/>
      <c r="G6091" s="401" t="n">
        <v>87249</v>
      </c>
      <c r="H6091" s="401" t="s">
        <v>12670</v>
      </c>
      <c r="I6091" s="401" t="s">
        <v>99</v>
      </c>
      <c r="J6091" s="401" t="s">
        <v>6476</v>
      </c>
      <c r="K6091" s="402" t="n">
        <v>67.58</v>
      </c>
      <c r="L6091" s="401" t="s">
        <v>6405</v>
      </c>
    </row>
    <row r="6092" customFormat="false" ht="13.5" hidden="false" customHeight="false" outlineLevel="0" collapsed="false">
      <c r="A6092" s="401" t="s">
        <v>12654</v>
      </c>
      <c r="B6092" s="401" t="s">
        <v>12655</v>
      </c>
      <c r="C6092" s="401" t="s">
        <v>12665</v>
      </c>
      <c r="D6092" s="401" t="s">
        <v>12666</v>
      </c>
      <c r="E6092" s="402"/>
      <c r="F6092" s="401"/>
      <c r="G6092" s="401" t="n">
        <v>87250</v>
      </c>
      <c r="H6092" s="401" t="s">
        <v>12671</v>
      </c>
      <c r="I6092" s="401" t="s">
        <v>99</v>
      </c>
      <c r="J6092" s="401" t="s">
        <v>6476</v>
      </c>
      <c r="K6092" s="402" t="n">
        <v>56.03</v>
      </c>
      <c r="L6092" s="401" t="s">
        <v>6405</v>
      </c>
    </row>
    <row r="6093" customFormat="false" ht="13.5" hidden="false" customHeight="false" outlineLevel="0" collapsed="false">
      <c r="A6093" s="401" t="s">
        <v>12654</v>
      </c>
      <c r="B6093" s="401" t="s">
        <v>12655</v>
      </c>
      <c r="C6093" s="401" t="s">
        <v>12665</v>
      </c>
      <c r="D6093" s="401" t="s">
        <v>12666</v>
      </c>
      <c r="E6093" s="402"/>
      <c r="F6093" s="401"/>
      <c r="G6093" s="401" t="n">
        <v>87251</v>
      </c>
      <c r="H6093" s="401" t="s">
        <v>12672</v>
      </c>
      <c r="I6093" s="401" t="s">
        <v>99</v>
      </c>
      <c r="J6093" s="401" t="s">
        <v>6476</v>
      </c>
      <c r="K6093" s="402" t="n">
        <v>48.53</v>
      </c>
      <c r="L6093" s="401" t="s">
        <v>6405</v>
      </c>
    </row>
    <row r="6094" customFormat="false" ht="13.5" hidden="false" customHeight="false" outlineLevel="0" collapsed="false">
      <c r="A6094" s="401" t="s">
        <v>12654</v>
      </c>
      <c r="B6094" s="401" t="s">
        <v>12655</v>
      </c>
      <c r="C6094" s="401" t="s">
        <v>12665</v>
      </c>
      <c r="D6094" s="401" t="s">
        <v>12666</v>
      </c>
      <c r="E6094" s="402"/>
      <c r="F6094" s="401"/>
      <c r="G6094" s="401" t="n">
        <v>87255</v>
      </c>
      <c r="H6094" s="401" t="s">
        <v>12673</v>
      </c>
      <c r="I6094" s="401" t="s">
        <v>99</v>
      </c>
      <c r="J6094" s="401" t="s">
        <v>6476</v>
      </c>
      <c r="K6094" s="402" t="n">
        <v>111.15</v>
      </c>
      <c r="L6094" s="401" t="s">
        <v>6405</v>
      </c>
    </row>
    <row r="6095" customFormat="false" ht="13.5" hidden="false" customHeight="false" outlineLevel="0" collapsed="false">
      <c r="A6095" s="401" t="s">
        <v>12654</v>
      </c>
      <c r="B6095" s="401" t="s">
        <v>12655</v>
      </c>
      <c r="C6095" s="401" t="s">
        <v>12665</v>
      </c>
      <c r="D6095" s="401" t="s">
        <v>12666</v>
      </c>
      <c r="E6095" s="402"/>
      <c r="F6095" s="401"/>
      <c r="G6095" s="401" t="n">
        <v>87256</v>
      </c>
      <c r="H6095" s="401" t="s">
        <v>12674</v>
      </c>
      <c r="I6095" s="401" t="s">
        <v>99</v>
      </c>
      <c r="J6095" s="401" t="s">
        <v>6476</v>
      </c>
      <c r="K6095" s="402" t="n">
        <v>97.13</v>
      </c>
      <c r="L6095" s="401" t="s">
        <v>6405</v>
      </c>
    </row>
    <row r="6096" customFormat="false" ht="13.5" hidden="false" customHeight="false" outlineLevel="0" collapsed="false">
      <c r="A6096" s="401" t="s">
        <v>12654</v>
      </c>
      <c r="B6096" s="401" t="s">
        <v>12655</v>
      </c>
      <c r="C6096" s="401" t="s">
        <v>12665</v>
      </c>
      <c r="D6096" s="401" t="s">
        <v>12666</v>
      </c>
      <c r="E6096" s="402"/>
      <c r="F6096" s="401"/>
      <c r="G6096" s="401" t="n">
        <v>87257</v>
      </c>
      <c r="H6096" s="401" t="s">
        <v>12675</v>
      </c>
      <c r="I6096" s="401" t="s">
        <v>99</v>
      </c>
      <c r="J6096" s="401" t="s">
        <v>6476</v>
      </c>
      <c r="K6096" s="402" t="n">
        <v>88.32</v>
      </c>
      <c r="L6096" s="401" t="s">
        <v>6405</v>
      </c>
    </row>
    <row r="6097" customFormat="false" ht="13.5" hidden="false" customHeight="false" outlineLevel="0" collapsed="false">
      <c r="A6097" s="401" t="s">
        <v>12654</v>
      </c>
      <c r="B6097" s="401" t="s">
        <v>12655</v>
      </c>
      <c r="C6097" s="401" t="s">
        <v>12665</v>
      </c>
      <c r="D6097" s="401" t="s">
        <v>12666</v>
      </c>
      <c r="E6097" s="402"/>
      <c r="F6097" s="401"/>
      <c r="G6097" s="401" t="n">
        <v>87258</v>
      </c>
      <c r="H6097" s="401" t="s">
        <v>12676</v>
      </c>
      <c r="I6097" s="401" t="s">
        <v>99</v>
      </c>
      <c r="J6097" s="401" t="s">
        <v>6476</v>
      </c>
      <c r="K6097" s="402" t="n">
        <v>145.03</v>
      </c>
      <c r="L6097" s="401" t="s">
        <v>6405</v>
      </c>
    </row>
    <row r="6098" customFormat="false" ht="13.5" hidden="false" customHeight="false" outlineLevel="0" collapsed="false">
      <c r="A6098" s="401" t="s">
        <v>12654</v>
      </c>
      <c r="B6098" s="401" t="s">
        <v>12655</v>
      </c>
      <c r="C6098" s="401" t="s">
        <v>12665</v>
      </c>
      <c r="D6098" s="401" t="s">
        <v>12666</v>
      </c>
      <c r="E6098" s="402"/>
      <c r="F6098" s="401"/>
      <c r="G6098" s="401" t="n">
        <v>87259</v>
      </c>
      <c r="H6098" s="401" t="s">
        <v>12677</v>
      </c>
      <c r="I6098" s="401" t="s">
        <v>99</v>
      </c>
      <c r="J6098" s="401" t="s">
        <v>6476</v>
      </c>
      <c r="K6098" s="402" t="n">
        <v>131.73</v>
      </c>
      <c r="L6098" s="401" t="s">
        <v>6405</v>
      </c>
    </row>
    <row r="6099" customFormat="false" ht="13.5" hidden="false" customHeight="false" outlineLevel="0" collapsed="false">
      <c r="A6099" s="401" t="s">
        <v>12654</v>
      </c>
      <c r="B6099" s="401" t="s">
        <v>12655</v>
      </c>
      <c r="C6099" s="401" t="s">
        <v>12665</v>
      </c>
      <c r="D6099" s="401" t="s">
        <v>12666</v>
      </c>
      <c r="E6099" s="402"/>
      <c r="F6099" s="401"/>
      <c r="G6099" s="401" t="n">
        <v>87260</v>
      </c>
      <c r="H6099" s="401" t="s">
        <v>12678</v>
      </c>
      <c r="I6099" s="401" t="s">
        <v>99</v>
      </c>
      <c r="J6099" s="401" t="s">
        <v>6476</v>
      </c>
      <c r="K6099" s="402" t="n">
        <v>123.93</v>
      </c>
      <c r="L6099" s="401" t="s">
        <v>6405</v>
      </c>
    </row>
    <row r="6100" customFormat="false" ht="13.5" hidden="false" customHeight="false" outlineLevel="0" collapsed="false">
      <c r="A6100" s="401" t="s">
        <v>12654</v>
      </c>
      <c r="B6100" s="401" t="s">
        <v>12655</v>
      </c>
      <c r="C6100" s="401" t="s">
        <v>12665</v>
      </c>
      <c r="D6100" s="401" t="s">
        <v>12666</v>
      </c>
      <c r="E6100" s="402"/>
      <c r="F6100" s="401"/>
      <c r="G6100" s="401" t="n">
        <v>87261</v>
      </c>
      <c r="H6100" s="401" t="s">
        <v>12679</v>
      </c>
      <c r="I6100" s="401" t="s">
        <v>99</v>
      </c>
      <c r="J6100" s="401" t="s">
        <v>6476</v>
      </c>
      <c r="K6100" s="402" t="n">
        <v>168.07</v>
      </c>
      <c r="L6100" s="401" t="s">
        <v>6405</v>
      </c>
    </row>
    <row r="6101" customFormat="false" ht="13.5" hidden="false" customHeight="false" outlineLevel="0" collapsed="false">
      <c r="A6101" s="401" t="s">
        <v>12654</v>
      </c>
      <c r="B6101" s="401" t="s">
        <v>12655</v>
      </c>
      <c r="C6101" s="401" t="s">
        <v>12665</v>
      </c>
      <c r="D6101" s="401" t="s">
        <v>12666</v>
      </c>
      <c r="E6101" s="402"/>
      <c r="F6101" s="401"/>
      <c r="G6101" s="401" t="n">
        <v>87262</v>
      </c>
      <c r="H6101" s="401" t="s">
        <v>12680</v>
      </c>
      <c r="I6101" s="401" t="s">
        <v>99</v>
      </c>
      <c r="J6101" s="401" t="s">
        <v>6476</v>
      </c>
      <c r="K6101" s="402" t="n">
        <v>152.52</v>
      </c>
      <c r="L6101" s="401" t="s">
        <v>6405</v>
      </c>
    </row>
    <row r="6102" customFormat="false" ht="13.5" hidden="false" customHeight="false" outlineLevel="0" collapsed="false">
      <c r="A6102" s="401" t="s">
        <v>12654</v>
      </c>
      <c r="B6102" s="401" t="s">
        <v>12655</v>
      </c>
      <c r="C6102" s="401" t="s">
        <v>12665</v>
      </c>
      <c r="D6102" s="401" t="s">
        <v>12666</v>
      </c>
      <c r="E6102" s="402"/>
      <c r="F6102" s="401"/>
      <c r="G6102" s="401" t="n">
        <v>87263</v>
      </c>
      <c r="H6102" s="401" t="s">
        <v>12681</v>
      </c>
      <c r="I6102" s="401" t="s">
        <v>99</v>
      </c>
      <c r="J6102" s="401" t="s">
        <v>6476</v>
      </c>
      <c r="K6102" s="402" t="n">
        <v>143.31</v>
      </c>
      <c r="L6102" s="401" t="s">
        <v>6405</v>
      </c>
    </row>
    <row r="6103" customFormat="false" ht="13.5" hidden="false" customHeight="false" outlineLevel="0" collapsed="false">
      <c r="A6103" s="401" t="s">
        <v>12654</v>
      </c>
      <c r="B6103" s="401" t="s">
        <v>12655</v>
      </c>
      <c r="C6103" s="401" t="s">
        <v>12665</v>
      </c>
      <c r="D6103" s="401" t="s">
        <v>12666</v>
      </c>
      <c r="E6103" s="402"/>
      <c r="F6103" s="401"/>
      <c r="G6103" s="401" t="n">
        <v>89046</v>
      </c>
      <c r="H6103" s="401" t="s">
        <v>12682</v>
      </c>
      <c r="I6103" s="401" t="s">
        <v>99</v>
      </c>
      <c r="J6103" s="401" t="s">
        <v>6476</v>
      </c>
      <c r="K6103" s="402" t="n">
        <v>53.07</v>
      </c>
      <c r="L6103" s="401" t="s">
        <v>6405</v>
      </c>
    </row>
    <row r="6104" customFormat="false" ht="13.5" hidden="false" customHeight="false" outlineLevel="0" collapsed="false">
      <c r="A6104" s="401" t="s">
        <v>12654</v>
      </c>
      <c r="B6104" s="401" t="s">
        <v>12655</v>
      </c>
      <c r="C6104" s="401" t="s">
        <v>12665</v>
      </c>
      <c r="D6104" s="401" t="s">
        <v>12666</v>
      </c>
      <c r="E6104" s="402"/>
      <c r="F6104" s="401"/>
      <c r="G6104" s="401" t="n">
        <v>89171</v>
      </c>
      <c r="H6104" s="401" t="s">
        <v>12683</v>
      </c>
      <c r="I6104" s="401" t="s">
        <v>99</v>
      </c>
      <c r="J6104" s="401" t="s">
        <v>6476</v>
      </c>
      <c r="K6104" s="402" t="n">
        <v>50.17</v>
      </c>
      <c r="L6104" s="401" t="s">
        <v>6405</v>
      </c>
    </row>
    <row r="6105" customFormat="false" ht="13.5" hidden="false" customHeight="false" outlineLevel="0" collapsed="false">
      <c r="A6105" s="401" t="s">
        <v>12654</v>
      </c>
      <c r="B6105" s="401" t="s">
        <v>12655</v>
      </c>
      <c r="C6105" s="401" t="s">
        <v>12665</v>
      </c>
      <c r="D6105" s="401" t="s">
        <v>12666</v>
      </c>
      <c r="E6105" s="402"/>
      <c r="F6105" s="401"/>
      <c r="G6105" s="401" t="n">
        <v>93389</v>
      </c>
      <c r="H6105" s="401" t="s">
        <v>12684</v>
      </c>
      <c r="I6105" s="401" t="s">
        <v>99</v>
      </c>
      <c r="J6105" s="401" t="s">
        <v>6476</v>
      </c>
      <c r="K6105" s="402" t="n">
        <v>54.65</v>
      </c>
      <c r="L6105" s="401" t="s">
        <v>6405</v>
      </c>
    </row>
    <row r="6106" customFormat="false" ht="13.5" hidden="false" customHeight="false" outlineLevel="0" collapsed="false">
      <c r="A6106" s="401" t="s">
        <v>12654</v>
      </c>
      <c r="B6106" s="401" t="s">
        <v>12655</v>
      </c>
      <c r="C6106" s="401" t="s">
        <v>12665</v>
      </c>
      <c r="D6106" s="401" t="s">
        <v>12666</v>
      </c>
      <c r="E6106" s="402"/>
      <c r="F6106" s="401"/>
      <c r="G6106" s="401" t="n">
        <v>93390</v>
      </c>
      <c r="H6106" s="401" t="s">
        <v>12685</v>
      </c>
      <c r="I6106" s="401" t="s">
        <v>99</v>
      </c>
      <c r="J6106" s="401" t="s">
        <v>6476</v>
      </c>
      <c r="K6106" s="402" t="n">
        <v>47.45</v>
      </c>
      <c r="L6106" s="401" t="s">
        <v>6405</v>
      </c>
    </row>
    <row r="6107" customFormat="false" ht="13.5" hidden="false" customHeight="false" outlineLevel="0" collapsed="false">
      <c r="A6107" s="401" t="s">
        <v>12654</v>
      </c>
      <c r="B6107" s="401" t="s">
        <v>12655</v>
      </c>
      <c r="C6107" s="401" t="s">
        <v>12665</v>
      </c>
      <c r="D6107" s="401" t="s">
        <v>12666</v>
      </c>
      <c r="E6107" s="402"/>
      <c r="F6107" s="401"/>
      <c r="G6107" s="401" t="n">
        <v>93391</v>
      </c>
      <c r="H6107" s="401" t="s">
        <v>12686</v>
      </c>
      <c r="I6107" s="401" t="s">
        <v>99</v>
      </c>
      <c r="J6107" s="401" t="s">
        <v>6476</v>
      </c>
      <c r="K6107" s="402" t="n">
        <v>41.52</v>
      </c>
      <c r="L6107" s="401" t="s">
        <v>6405</v>
      </c>
    </row>
    <row r="6108" customFormat="false" ht="13.5" hidden="false" customHeight="false" outlineLevel="0" collapsed="false">
      <c r="A6108" s="401" t="s">
        <v>12654</v>
      </c>
      <c r="B6108" s="401" t="s">
        <v>12655</v>
      </c>
      <c r="C6108" s="401" t="s">
        <v>12687</v>
      </c>
      <c r="D6108" s="401" t="s">
        <v>12688</v>
      </c>
      <c r="E6108" s="402"/>
      <c r="F6108" s="401"/>
      <c r="G6108" s="401" t="n">
        <v>98671</v>
      </c>
      <c r="H6108" s="401" t="s">
        <v>12689</v>
      </c>
      <c r="I6108" s="401" t="s">
        <v>99</v>
      </c>
      <c r="J6108" s="401" t="s">
        <v>6476</v>
      </c>
      <c r="K6108" s="402" t="n">
        <v>337.66</v>
      </c>
      <c r="L6108" s="401" t="s">
        <v>6405</v>
      </c>
    </row>
    <row r="6109" customFormat="false" ht="13.5" hidden="false" customHeight="false" outlineLevel="0" collapsed="false">
      <c r="A6109" s="401" t="s">
        <v>12654</v>
      </c>
      <c r="B6109" s="401" t="s">
        <v>12655</v>
      </c>
      <c r="C6109" s="401" t="s">
        <v>12687</v>
      </c>
      <c r="D6109" s="401" t="s">
        <v>12688</v>
      </c>
      <c r="E6109" s="402"/>
      <c r="F6109" s="401"/>
      <c r="G6109" s="401" t="n">
        <v>98672</v>
      </c>
      <c r="H6109" s="401" t="s">
        <v>12690</v>
      </c>
      <c r="I6109" s="401" t="s">
        <v>99</v>
      </c>
      <c r="J6109" s="401" t="s">
        <v>6476</v>
      </c>
      <c r="K6109" s="402" t="n">
        <v>405.52</v>
      </c>
      <c r="L6109" s="401" t="s">
        <v>6405</v>
      </c>
    </row>
    <row r="6110" customFormat="false" ht="13.5" hidden="false" customHeight="false" outlineLevel="0" collapsed="false">
      <c r="A6110" s="401" t="s">
        <v>12654</v>
      </c>
      <c r="B6110" s="401" t="s">
        <v>12655</v>
      </c>
      <c r="C6110" s="401" t="s">
        <v>12687</v>
      </c>
      <c r="D6110" s="401" t="s">
        <v>12688</v>
      </c>
      <c r="E6110" s="402"/>
      <c r="F6110" s="401"/>
      <c r="G6110" s="401" t="n">
        <v>98678</v>
      </c>
      <c r="H6110" s="401" t="s">
        <v>12691</v>
      </c>
      <c r="I6110" s="401" t="s">
        <v>99</v>
      </c>
      <c r="J6110" s="401" t="s">
        <v>6476</v>
      </c>
      <c r="K6110" s="402" t="n">
        <v>375.91</v>
      </c>
      <c r="L6110" s="401" t="s">
        <v>6405</v>
      </c>
    </row>
    <row r="6111" customFormat="false" ht="13.5" hidden="false" customHeight="false" outlineLevel="0" collapsed="false">
      <c r="A6111" s="401" t="s">
        <v>12654</v>
      </c>
      <c r="B6111" s="401" t="s">
        <v>12655</v>
      </c>
      <c r="C6111" s="401" t="s">
        <v>12687</v>
      </c>
      <c r="D6111" s="401" t="s">
        <v>12688</v>
      </c>
      <c r="E6111" s="402"/>
      <c r="F6111" s="401"/>
      <c r="G6111" s="401" t="n">
        <v>98679</v>
      </c>
      <c r="H6111" s="401" t="s">
        <v>12692</v>
      </c>
      <c r="I6111" s="401" t="s">
        <v>99</v>
      </c>
      <c r="J6111" s="401" t="s">
        <v>6476</v>
      </c>
      <c r="K6111" s="402" t="n">
        <v>38.1</v>
      </c>
      <c r="L6111" s="401" t="s">
        <v>6405</v>
      </c>
    </row>
    <row r="6112" customFormat="false" ht="13.5" hidden="false" customHeight="false" outlineLevel="0" collapsed="false">
      <c r="A6112" s="401" t="s">
        <v>12654</v>
      </c>
      <c r="B6112" s="401" t="s">
        <v>12655</v>
      </c>
      <c r="C6112" s="401" t="s">
        <v>12687</v>
      </c>
      <c r="D6112" s="401" t="s">
        <v>12688</v>
      </c>
      <c r="E6112" s="402"/>
      <c r="F6112" s="401"/>
      <c r="G6112" s="401" t="n">
        <v>98680</v>
      </c>
      <c r="H6112" s="401" t="s">
        <v>316</v>
      </c>
      <c r="I6112" s="401" t="s">
        <v>99</v>
      </c>
      <c r="J6112" s="401" t="s">
        <v>6476</v>
      </c>
      <c r="K6112" s="402" t="n">
        <v>48.18</v>
      </c>
      <c r="L6112" s="401" t="s">
        <v>6405</v>
      </c>
    </row>
    <row r="6113" customFormat="false" ht="13.5" hidden="false" customHeight="false" outlineLevel="0" collapsed="false">
      <c r="A6113" s="401" t="s">
        <v>12654</v>
      </c>
      <c r="B6113" s="401" t="s">
        <v>12655</v>
      </c>
      <c r="C6113" s="401" t="s">
        <v>12687</v>
      </c>
      <c r="D6113" s="401" t="s">
        <v>12688</v>
      </c>
      <c r="E6113" s="402"/>
      <c r="F6113" s="401"/>
      <c r="G6113" s="401" t="n">
        <v>98681</v>
      </c>
      <c r="H6113" s="401" t="s">
        <v>12693</v>
      </c>
      <c r="I6113" s="401" t="s">
        <v>99</v>
      </c>
      <c r="J6113" s="401" t="s">
        <v>6476</v>
      </c>
      <c r="K6113" s="402" t="n">
        <v>35.74</v>
      </c>
      <c r="L6113" s="401" t="s">
        <v>6405</v>
      </c>
    </row>
    <row r="6114" customFormat="false" ht="13.5" hidden="false" customHeight="false" outlineLevel="0" collapsed="false">
      <c r="A6114" s="401" t="s">
        <v>12654</v>
      </c>
      <c r="B6114" s="401" t="s">
        <v>12655</v>
      </c>
      <c r="C6114" s="401" t="s">
        <v>12687</v>
      </c>
      <c r="D6114" s="401" t="s">
        <v>12688</v>
      </c>
      <c r="E6114" s="402"/>
      <c r="F6114" s="401"/>
      <c r="G6114" s="401" t="n">
        <v>98682</v>
      </c>
      <c r="H6114" s="401" t="s">
        <v>12694</v>
      </c>
      <c r="I6114" s="401" t="s">
        <v>99</v>
      </c>
      <c r="J6114" s="401" t="s">
        <v>6476</v>
      </c>
      <c r="K6114" s="402" t="n">
        <v>45.82</v>
      </c>
      <c r="L6114" s="401" t="s">
        <v>6405</v>
      </c>
    </row>
    <row r="6115" customFormat="false" ht="13.5" hidden="false" customHeight="false" outlineLevel="0" collapsed="false">
      <c r="A6115" s="401" t="s">
        <v>12654</v>
      </c>
      <c r="B6115" s="401" t="s">
        <v>12655</v>
      </c>
      <c r="C6115" s="401" t="s">
        <v>12687</v>
      </c>
      <c r="D6115" s="401" t="s">
        <v>12688</v>
      </c>
      <c r="E6115" s="402"/>
      <c r="F6115" s="401"/>
      <c r="G6115" s="401" t="n">
        <v>98685</v>
      </c>
      <c r="H6115" s="401" t="s">
        <v>12695</v>
      </c>
      <c r="I6115" s="401" t="s">
        <v>82</v>
      </c>
      <c r="J6115" s="401" t="s">
        <v>6476</v>
      </c>
      <c r="K6115" s="402" t="n">
        <v>62.06</v>
      </c>
      <c r="L6115" s="401" t="s">
        <v>6405</v>
      </c>
    </row>
    <row r="6116" customFormat="false" ht="13.5" hidden="false" customHeight="false" outlineLevel="0" collapsed="false">
      <c r="A6116" s="401" t="s">
        <v>12654</v>
      </c>
      <c r="B6116" s="401" t="s">
        <v>12655</v>
      </c>
      <c r="C6116" s="401" t="s">
        <v>12687</v>
      </c>
      <c r="D6116" s="401" t="s">
        <v>12688</v>
      </c>
      <c r="E6116" s="402"/>
      <c r="F6116" s="401"/>
      <c r="G6116" s="401" t="n">
        <v>98686</v>
      </c>
      <c r="H6116" s="401" t="s">
        <v>12696</v>
      </c>
      <c r="I6116" s="401" t="s">
        <v>82</v>
      </c>
      <c r="J6116" s="401" t="s">
        <v>6404</v>
      </c>
      <c r="K6116" s="402" t="n">
        <v>39.27</v>
      </c>
      <c r="L6116" s="401" t="s">
        <v>6405</v>
      </c>
    </row>
    <row r="6117" customFormat="false" ht="13.5" hidden="false" customHeight="false" outlineLevel="0" collapsed="false">
      <c r="A6117" s="401" t="s">
        <v>12654</v>
      </c>
      <c r="B6117" s="401" t="s">
        <v>12655</v>
      </c>
      <c r="C6117" s="401" t="s">
        <v>12687</v>
      </c>
      <c r="D6117" s="401" t="s">
        <v>12688</v>
      </c>
      <c r="E6117" s="402"/>
      <c r="F6117" s="401"/>
      <c r="G6117" s="401" t="n">
        <v>98688</v>
      </c>
      <c r="H6117" s="401" t="s">
        <v>12697</v>
      </c>
      <c r="I6117" s="401" t="s">
        <v>82</v>
      </c>
      <c r="J6117" s="401" t="s">
        <v>6404</v>
      </c>
      <c r="K6117" s="402" t="n">
        <v>62.57</v>
      </c>
      <c r="L6117" s="401" t="s">
        <v>6405</v>
      </c>
    </row>
    <row r="6118" customFormat="false" ht="13.5" hidden="false" customHeight="false" outlineLevel="0" collapsed="false">
      <c r="A6118" s="401" t="s">
        <v>12654</v>
      </c>
      <c r="B6118" s="401" t="s">
        <v>12655</v>
      </c>
      <c r="C6118" s="401" t="s">
        <v>12687</v>
      </c>
      <c r="D6118" s="401" t="s">
        <v>12688</v>
      </c>
      <c r="E6118" s="402"/>
      <c r="F6118" s="401"/>
      <c r="G6118" s="401" t="n">
        <v>98689</v>
      </c>
      <c r="H6118" s="401" t="s">
        <v>12698</v>
      </c>
      <c r="I6118" s="401" t="s">
        <v>82</v>
      </c>
      <c r="J6118" s="401" t="s">
        <v>6476</v>
      </c>
      <c r="K6118" s="402" t="n">
        <v>89.16</v>
      </c>
      <c r="L6118" s="401" t="s">
        <v>6405</v>
      </c>
    </row>
    <row r="6119" customFormat="false" ht="13.5" hidden="false" customHeight="false" outlineLevel="0" collapsed="false">
      <c r="A6119" s="401" t="s">
        <v>12654</v>
      </c>
      <c r="B6119" s="401" t="s">
        <v>12655</v>
      </c>
      <c r="C6119" s="401" t="s">
        <v>12687</v>
      </c>
      <c r="D6119" s="401" t="s">
        <v>12688</v>
      </c>
      <c r="E6119" s="402"/>
      <c r="F6119" s="401"/>
      <c r="G6119" s="401" t="n">
        <v>101090</v>
      </c>
      <c r="H6119" s="401" t="s">
        <v>12699</v>
      </c>
      <c r="I6119" s="401" t="s">
        <v>99</v>
      </c>
      <c r="J6119" s="401" t="s">
        <v>6476</v>
      </c>
      <c r="K6119" s="402" t="n">
        <v>213.1</v>
      </c>
      <c r="L6119" s="401" t="s">
        <v>6405</v>
      </c>
    </row>
    <row r="6120" customFormat="false" ht="13.5" hidden="false" customHeight="false" outlineLevel="0" collapsed="false">
      <c r="A6120" s="401" t="s">
        <v>12654</v>
      </c>
      <c r="B6120" s="401" t="s">
        <v>12655</v>
      </c>
      <c r="C6120" s="401" t="s">
        <v>12687</v>
      </c>
      <c r="D6120" s="401" t="s">
        <v>12688</v>
      </c>
      <c r="E6120" s="402"/>
      <c r="F6120" s="401"/>
      <c r="G6120" s="401" t="n">
        <v>101091</v>
      </c>
      <c r="H6120" s="401" t="s">
        <v>12700</v>
      </c>
      <c r="I6120" s="401" t="s">
        <v>99</v>
      </c>
      <c r="J6120" s="401" t="s">
        <v>6404</v>
      </c>
      <c r="K6120" s="402" t="n">
        <v>129.44</v>
      </c>
      <c r="L6120" s="401" t="s">
        <v>6405</v>
      </c>
    </row>
    <row r="6121" customFormat="false" ht="13.5" hidden="false" customHeight="false" outlineLevel="0" collapsed="false">
      <c r="A6121" s="401" t="s">
        <v>12654</v>
      </c>
      <c r="B6121" s="401" t="s">
        <v>12655</v>
      </c>
      <c r="C6121" s="401" t="s">
        <v>12687</v>
      </c>
      <c r="D6121" s="401" t="s">
        <v>12688</v>
      </c>
      <c r="E6121" s="402"/>
      <c r="F6121" s="401"/>
      <c r="G6121" s="401" t="n">
        <v>101725</v>
      </c>
      <c r="H6121" s="401" t="s">
        <v>12701</v>
      </c>
      <c r="I6121" s="401" t="s">
        <v>99</v>
      </c>
      <c r="J6121" s="401" t="s">
        <v>6404</v>
      </c>
      <c r="K6121" s="402" t="n">
        <v>253.42</v>
      </c>
      <c r="L6121" s="401" t="s">
        <v>6405</v>
      </c>
    </row>
    <row r="6122" customFormat="false" ht="13.5" hidden="false" customHeight="false" outlineLevel="0" collapsed="false">
      <c r="A6122" s="401" t="s">
        <v>12654</v>
      </c>
      <c r="B6122" s="401" t="s">
        <v>12655</v>
      </c>
      <c r="C6122" s="401" t="s">
        <v>12687</v>
      </c>
      <c r="D6122" s="401" t="s">
        <v>12688</v>
      </c>
      <c r="E6122" s="402"/>
      <c r="F6122" s="401"/>
      <c r="G6122" s="401" t="n">
        <v>101726</v>
      </c>
      <c r="H6122" s="401" t="s">
        <v>12702</v>
      </c>
      <c r="I6122" s="401" t="s">
        <v>99</v>
      </c>
      <c r="J6122" s="401" t="s">
        <v>6404</v>
      </c>
      <c r="K6122" s="402" t="n">
        <v>167.7</v>
      </c>
      <c r="L6122" s="401" t="s">
        <v>6405</v>
      </c>
    </row>
    <row r="6123" customFormat="false" ht="13.5" hidden="false" customHeight="false" outlineLevel="0" collapsed="false">
      <c r="A6123" s="401" t="s">
        <v>12654</v>
      </c>
      <c r="B6123" s="401" t="s">
        <v>12655</v>
      </c>
      <c r="C6123" s="401" t="s">
        <v>12687</v>
      </c>
      <c r="D6123" s="401" t="s">
        <v>12688</v>
      </c>
      <c r="E6123" s="402"/>
      <c r="F6123" s="401"/>
      <c r="G6123" s="401" t="n">
        <v>101731</v>
      </c>
      <c r="H6123" s="401" t="s">
        <v>12703</v>
      </c>
      <c r="I6123" s="401" t="s">
        <v>99</v>
      </c>
      <c r="J6123" s="401" t="s">
        <v>6476</v>
      </c>
      <c r="K6123" s="402" t="n">
        <v>306.38</v>
      </c>
      <c r="L6123" s="401" t="s">
        <v>6405</v>
      </c>
    </row>
    <row r="6124" customFormat="false" ht="13.5" hidden="false" customHeight="false" outlineLevel="0" collapsed="false">
      <c r="A6124" s="401" t="s">
        <v>12654</v>
      </c>
      <c r="B6124" s="401" t="s">
        <v>12655</v>
      </c>
      <c r="C6124" s="401" t="s">
        <v>12687</v>
      </c>
      <c r="D6124" s="401" t="s">
        <v>12688</v>
      </c>
      <c r="E6124" s="402"/>
      <c r="F6124" s="401"/>
      <c r="G6124" s="401" t="n">
        <v>101732</v>
      </c>
      <c r="H6124" s="401" t="s">
        <v>12704</v>
      </c>
      <c r="I6124" s="401" t="s">
        <v>99</v>
      </c>
      <c r="J6124" s="401" t="s">
        <v>6476</v>
      </c>
      <c r="K6124" s="402" t="n">
        <v>94.95</v>
      </c>
      <c r="L6124" s="401" t="s">
        <v>6405</v>
      </c>
    </row>
    <row r="6125" customFormat="false" ht="13.5" hidden="false" customHeight="false" outlineLevel="0" collapsed="false">
      <c r="A6125" s="401" t="s">
        <v>12654</v>
      </c>
      <c r="B6125" s="401" t="s">
        <v>12655</v>
      </c>
      <c r="C6125" s="401" t="s">
        <v>12705</v>
      </c>
      <c r="D6125" s="401" t="s">
        <v>12706</v>
      </c>
      <c r="E6125" s="402"/>
      <c r="F6125" s="401"/>
      <c r="G6125" s="401" t="n">
        <v>101094</v>
      </c>
      <c r="H6125" s="401" t="s">
        <v>12707</v>
      </c>
      <c r="I6125" s="401" t="s">
        <v>82</v>
      </c>
      <c r="J6125" s="401" t="s">
        <v>6476</v>
      </c>
      <c r="K6125" s="402" t="n">
        <v>176.28</v>
      </c>
      <c r="L6125" s="401" t="s">
        <v>6405</v>
      </c>
    </row>
    <row r="6126" customFormat="false" ht="13.5" hidden="false" customHeight="false" outlineLevel="0" collapsed="false">
      <c r="A6126" s="401" t="s">
        <v>12654</v>
      </c>
      <c r="B6126" s="401" t="s">
        <v>12655</v>
      </c>
      <c r="C6126" s="401" t="s">
        <v>12705</v>
      </c>
      <c r="D6126" s="401" t="s">
        <v>12706</v>
      </c>
      <c r="E6126" s="402"/>
      <c r="F6126" s="401"/>
      <c r="G6126" s="401" t="n">
        <v>101727</v>
      </c>
      <c r="H6126" s="401" t="s">
        <v>12708</v>
      </c>
      <c r="I6126" s="401" t="s">
        <v>99</v>
      </c>
      <c r="J6126" s="401" t="s">
        <v>6476</v>
      </c>
      <c r="K6126" s="402" t="n">
        <v>210.21</v>
      </c>
      <c r="L6126" s="401" t="s">
        <v>6405</v>
      </c>
    </row>
    <row r="6127" customFormat="false" ht="13.5" hidden="false" customHeight="false" outlineLevel="0" collapsed="false">
      <c r="A6127" s="401" t="s">
        <v>12654</v>
      </c>
      <c r="B6127" s="401" t="s">
        <v>12655</v>
      </c>
      <c r="C6127" s="401" t="s">
        <v>12705</v>
      </c>
      <c r="D6127" s="401" t="s">
        <v>12706</v>
      </c>
      <c r="E6127" s="402"/>
      <c r="F6127" s="401"/>
      <c r="G6127" s="401" t="n">
        <v>101733</v>
      </c>
      <c r="H6127" s="401" t="s">
        <v>12709</v>
      </c>
      <c r="I6127" s="401" t="s">
        <v>99</v>
      </c>
      <c r="J6127" s="401" t="s">
        <v>6476</v>
      </c>
      <c r="K6127" s="402" t="n">
        <v>284.21</v>
      </c>
      <c r="L6127" s="401" t="s">
        <v>6405</v>
      </c>
    </row>
    <row r="6128" customFormat="false" ht="13.5" hidden="false" customHeight="false" outlineLevel="0" collapsed="false">
      <c r="A6128" s="401" t="s">
        <v>12654</v>
      </c>
      <c r="B6128" s="401" t="s">
        <v>12655</v>
      </c>
      <c r="C6128" s="401" t="s">
        <v>12705</v>
      </c>
      <c r="D6128" s="401" t="s">
        <v>12706</v>
      </c>
      <c r="E6128" s="402"/>
      <c r="F6128" s="401"/>
      <c r="G6128" s="401" t="n">
        <v>101734</v>
      </c>
      <c r="H6128" s="401" t="s">
        <v>12710</v>
      </c>
      <c r="I6128" s="401" t="s">
        <v>99</v>
      </c>
      <c r="J6128" s="401" t="s">
        <v>6476</v>
      </c>
      <c r="K6128" s="402" t="n">
        <v>432.95</v>
      </c>
      <c r="L6128" s="401" t="s">
        <v>6405</v>
      </c>
    </row>
    <row r="6129" customFormat="false" ht="13.5" hidden="false" customHeight="false" outlineLevel="0" collapsed="false">
      <c r="A6129" s="401" t="s">
        <v>12654</v>
      </c>
      <c r="B6129" s="401" t="s">
        <v>12655</v>
      </c>
      <c r="C6129" s="401" t="s">
        <v>12705</v>
      </c>
      <c r="D6129" s="401" t="s">
        <v>12706</v>
      </c>
      <c r="E6129" s="402"/>
      <c r="F6129" s="401"/>
      <c r="G6129" s="401" t="n">
        <v>101735</v>
      </c>
      <c r="H6129" s="401" t="s">
        <v>12711</v>
      </c>
      <c r="I6129" s="401" t="s">
        <v>99</v>
      </c>
      <c r="J6129" s="401" t="s">
        <v>6476</v>
      </c>
      <c r="K6129" s="402" t="n">
        <v>443.74</v>
      </c>
      <c r="L6129" s="401" t="s">
        <v>6405</v>
      </c>
    </row>
    <row r="6130" customFormat="false" ht="13.5" hidden="false" customHeight="false" outlineLevel="0" collapsed="false">
      <c r="A6130" s="401" t="s">
        <v>12654</v>
      </c>
      <c r="B6130" s="401" t="s">
        <v>12655</v>
      </c>
      <c r="C6130" s="401" t="s">
        <v>12705</v>
      </c>
      <c r="D6130" s="401" t="s">
        <v>12706</v>
      </c>
      <c r="E6130" s="402"/>
      <c r="F6130" s="401"/>
      <c r="G6130" s="401" t="n">
        <v>101736</v>
      </c>
      <c r="H6130" s="401" t="s">
        <v>12712</v>
      </c>
      <c r="I6130" s="401" t="s">
        <v>99</v>
      </c>
      <c r="J6130" s="401" t="s">
        <v>6476</v>
      </c>
      <c r="K6130" s="402" t="n">
        <v>110.22</v>
      </c>
      <c r="L6130" s="401" t="s">
        <v>6405</v>
      </c>
    </row>
    <row r="6131" customFormat="false" ht="13.5" hidden="false" customHeight="false" outlineLevel="0" collapsed="false">
      <c r="A6131" s="401" t="s">
        <v>12654</v>
      </c>
      <c r="B6131" s="401" t="s">
        <v>12655</v>
      </c>
      <c r="C6131" s="401" t="s">
        <v>12705</v>
      </c>
      <c r="D6131" s="401" t="s">
        <v>12706</v>
      </c>
      <c r="E6131" s="402"/>
      <c r="F6131" s="401"/>
      <c r="G6131" s="401" t="n">
        <v>101737</v>
      </c>
      <c r="H6131" s="401" t="s">
        <v>12713</v>
      </c>
      <c r="I6131" s="401" t="s">
        <v>99</v>
      </c>
      <c r="J6131" s="401" t="s">
        <v>6476</v>
      </c>
      <c r="K6131" s="402" t="n">
        <v>131.57</v>
      </c>
      <c r="L6131" s="401" t="s">
        <v>6405</v>
      </c>
    </row>
    <row r="6132" customFormat="false" ht="13.5" hidden="false" customHeight="false" outlineLevel="0" collapsed="false">
      <c r="A6132" s="401" t="s">
        <v>12654</v>
      </c>
      <c r="B6132" s="401" t="s">
        <v>12655</v>
      </c>
      <c r="C6132" s="401" t="s">
        <v>12705</v>
      </c>
      <c r="D6132" s="401" t="s">
        <v>12706</v>
      </c>
      <c r="E6132" s="402"/>
      <c r="F6132" s="401"/>
      <c r="G6132" s="401" t="n">
        <v>101748</v>
      </c>
      <c r="H6132" s="401" t="s">
        <v>12714</v>
      </c>
      <c r="I6132" s="401" t="s">
        <v>99</v>
      </c>
      <c r="J6132" s="401" t="s">
        <v>6404</v>
      </c>
      <c r="K6132" s="402" t="n">
        <v>3.32</v>
      </c>
      <c r="L6132" s="401" t="s">
        <v>6405</v>
      </c>
    </row>
    <row r="6133" customFormat="false" ht="13.5" hidden="false" customHeight="false" outlineLevel="0" collapsed="false">
      <c r="A6133" s="401" t="s">
        <v>12654</v>
      </c>
      <c r="B6133" s="401" t="s">
        <v>12655</v>
      </c>
      <c r="C6133" s="401" t="s">
        <v>12715</v>
      </c>
      <c r="D6133" s="401" t="s">
        <v>12716</v>
      </c>
      <c r="E6133" s="402"/>
      <c r="F6133" s="401"/>
      <c r="G6133" s="401" t="n">
        <v>104162</v>
      </c>
      <c r="H6133" s="401" t="s">
        <v>12717</v>
      </c>
      <c r="I6133" s="401" t="s">
        <v>99</v>
      </c>
      <c r="J6133" s="401" t="s">
        <v>6404</v>
      </c>
      <c r="K6133" s="402" t="n">
        <v>88.91</v>
      </c>
      <c r="L6133" s="401" t="s">
        <v>6405</v>
      </c>
    </row>
    <row r="6134" customFormat="false" ht="13.5" hidden="false" customHeight="false" outlineLevel="0" collapsed="false">
      <c r="A6134" s="401" t="s">
        <v>12654</v>
      </c>
      <c r="B6134" s="401" t="s">
        <v>12655</v>
      </c>
      <c r="C6134" s="401" t="s">
        <v>12718</v>
      </c>
      <c r="D6134" s="401" t="s">
        <v>12719</v>
      </c>
      <c r="E6134" s="402"/>
      <c r="F6134" s="401"/>
      <c r="G6134" s="401" t="n">
        <v>101092</v>
      </c>
      <c r="H6134" s="401" t="s">
        <v>12720</v>
      </c>
      <c r="I6134" s="401" t="s">
        <v>99</v>
      </c>
      <c r="J6134" s="401" t="s">
        <v>6476</v>
      </c>
      <c r="K6134" s="402" t="n">
        <v>347.94</v>
      </c>
      <c r="L6134" s="401" t="s">
        <v>6405</v>
      </c>
    </row>
    <row r="6135" customFormat="false" ht="13.5" hidden="false" customHeight="false" outlineLevel="0" collapsed="false">
      <c r="A6135" s="401" t="s">
        <v>12654</v>
      </c>
      <c r="B6135" s="401" t="s">
        <v>12655</v>
      </c>
      <c r="C6135" s="401" t="s">
        <v>12718</v>
      </c>
      <c r="D6135" s="401" t="s">
        <v>12719</v>
      </c>
      <c r="E6135" s="402"/>
      <c r="F6135" s="401"/>
      <c r="G6135" s="401" t="n">
        <v>101093</v>
      </c>
      <c r="H6135" s="401" t="s">
        <v>12721</v>
      </c>
      <c r="I6135" s="401" t="s">
        <v>99</v>
      </c>
      <c r="J6135" s="401" t="s">
        <v>6476</v>
      </c>
      <c r="K6135" s="402" t="n">
        <v>415.8</v>
      </c>
      <c r="L6135" s="401" t="s">
        <v>6405</v>
      </c>
    </row>
    <row r="6136" customFormat="false" ht="13.5" hidden="false" customHeight="false" outlineLevel="0" collapsed="false">
      <c r="A6136" s="401" t="s">
        <v>12654</v>
      </c>
      <c r="B6136" s="401" t="s">
        <v>12655</v>
      </c>
      <c r="C6136" s="401" t="s">
        <v>12722</v>
      </c>
      <c r="D6136" s="401" t="s">
        <v>12723</v>
      </c>
      <c r="E6136" s="402"/>
      <c r="F6136" s="401"/>
      <c r="G6136" s="401" t="n">
        <v>98695</v>
      </c>
      <c r="H6136" s="401" t="s">
        <v>12724</v>
      </c>
      <c r="I6136" s="401" t="s">
        <v>82</v>
      </c>
      <c r="J6136" s="401" t="s">
        <v>6476</v>
      </c>
      <c r="K6136" s="402" t="n">
        <v>75.04</v>
      </c>
      <c r="L6136" s="401" t="s">
        <v>6405</v>
      </c>
    </row>
    <row r="6137" customFormat="false" ht="13.5" hidden="false" customHeight="false" outlineLevel="0" collapsed="false">
      <c r="A6137" s="401" t="s">
        <v>12654</v>
      </c>
      <c r="B6137" s="401" t="s">
        <v>12655</v>
      </c>
      <c r="C6137" s="401" t="s">
        <v>12722</v>
      </c>
      <c r="D6137" s="401" t="s">
        <v>12723</v>
      </c>
      <c r="E6137" s="402"/>
      <c r="F6137" s="401"/>
      <c r="G6137" s="401" t="n">
        <v>98697</v>
      </c>
      <c r="H6137" s="401" t="s">
        <v>12725</v>
      </c>
      <c r="I6137" s="401" t="s">
        <v>82</v>
      </c>
      <c r="J6137" s="401" t="s">
        <v>6476</v>
      </c>
      <c r="K6137" s="402" t="n">
        <v>49.11</v>
      </c>
      <c r="L6137" s="401" t="s">
        <v>6405</v>
      </c>
    </row>
    <row r="6138" customFormat="false" ht="13.5" hidden="false" customHeight="false" outlineLevel="0" collapsed="false">
      <c r="A6138" s="401" t="s">
        <v>12654</v>
      </c>
      <c r="B6138" s="401" t="s">
        <v>12655</v>
      </c>
      <c r="C6138" s="401" t="s">
        <v>12726</v>
      </c>
      <c r="D6138" s="401" t="s">
        <v>12727</v>
      </c>
      <c r="E6138" s="402"/>
      <c r="F6138" s="401"/>
      <c r="G6138" s="401" t="n">
        <v>101738</v>
      </c>
      <c r="H6138" s="401" t="s">
        <v>12728</v>
      </c>
      <c r="I6138" s="401" t="s">
        <v>82</v>
      </c>
      <c r="J6138" s="401" t="s">
        <v>6476</v>
      </c>
      <c r="K6138" s="402" t="n">
        <v>31.97</v>
      </c>
      <c r="L6138" s="401" t="s">
        <v>6405</v>
      </c>
    </row>
    <row r="6139" customFormat="false" ht="13.5" hidden="false" customHeight="false" outlineLevel="0" collapsed="false">
      <c r="A6139" s="401" t="s">
        <v>12654</v>
      </c>
      <c r="B6139" s="401" t="s">
        <v>12655</v>
      </c>
      <c r="C6139" s="401" t="s">
        <v>12726</v>
      </c>
      <c r="D6139" s="401" t="s">
        <v>12727</v>
      </c>
      <c r="E6139" s="402"/>
      <c r="F6139" s="401"/>
      <c r="G6139" s="401" t="n">
        <v>101739</v>
      </c>
      <c r="H6139" s="401" t="s">
        <v>12729</v>
      </c>
      <c r="I6139" s="401" t="s">
        <v>82</v>
      </c>
      <c r="J6139" s="401" t="s">
        <v>6476</v>
      </c>
      <c r="K6139" s="402" t="n">
        <v>35.51</v>
      </c>
      <c r="L6139" s="401" t="s">
        <v>6405</v>
      </c>
    </row>
    <row r="6140" customFormat="false" ht="13.5" hidden="false" customHeight="false" outlineLevel="0" collapsed="false">
      <c r="A6140" s="401" t="s">
        <v>12654</v>
      </c>
      <c r="B6140" s="401" t="s">
        <v>12655</v>
      </c>
      <c r="C6140" s="401" t="s">
        <v>12730</v>
      </c>
      <c r="D6140" s="401" t="s">
        <v>12731</v>
      </c>
      <c r="E6140" s="402"/>
      <c r="F6140" s="401"/>
      <c r="G6140" s="401" t="n">
        <v>88648</v>
      </c>
      <c r="H6140" s="401" t="s">
        <v>12732</v>
      </c>
      <c r="I6140" s="401" t="s">
        <v>82</v>
      </c>
      <c r="J6140" s="401" t="s">
        <v>6476</v>
      </c>
      <c r="K6140" s="402" t="n">
        <v>7.06</v>
      </c>
      <c r="L6140" s="401" t="s">
        <v>6405</v>
      </c>
    </row>
    <row r="6141" customFormat="false" ht="13.5" hidden="false" customHeight="false" outlineLevel="0" collapsed="false">
      <c r="A6141" s="401" t="s">
        <v>12654</v>
      </c>
      <c r="B6141" s="401" t="s">
        <v>12655</v>
      </c>
      <c r="C6141" s="401" t="s">
        <v>12730</v>
      </c>
      <c r="D6141" s="401" t="s">
        <v>12731</v>
      </c>
      <c r="E6141" s="402"/>
      <c r="F6141" s="401"/>
      <c r="G6141" s="401" t="n">
        <v>88649</v>
      </c>
      <c r="H6141" s="401" t="s">
        <v>12733</v>
      </c>
      <c r="I6141" s="401" t="s">
        <v>82</v>
      </c>
      <c r="J6141" s="401" t="s">
        <v>6476</v>
      </c>
      <c r="K6141" s="402" t="n">
        <v>8.06</v>
      </c>
      <c r="L6141" s="401" t="s">
        <v>6405</v>
      </c>
    </row>
    <row r="6142" customFormat="false" ht="13.5" hidden="false" customHeight="false" outlineLevel="0" collapsed="false">
      <c r="A6142" s="401" t="s">
        <v>12654</v>
      </c>
      <c r="B6142" s="401" t="s">
        <v>12655</v>
      </c>
      <c r="C6142" s="401" t="s">
        <v>12730</v>
      </c>
      <c r="D6142" s="401" t="s">
        <v>12731</v>
      </c>
      <c r="E6142" s="402"/>
      <c r="F6142" s="401"/>
      <c r="G6142" s="401" t="n">
        <v>88650</v>
      </c>
      <c r="H6142" s="401" t="s">
        <v>12734</v>
      </c>
      <c r="I6142" s="401" t="s">
        <v>82</v>
      </c>
      <c r="J6142" s="401" t="s">
        <v>6476</v>
      </c>
      <c r="K6142" s="402" t="n">
        <v>16.01</v>
      </c>
      <c r="L6142" s="401" t="s">
        <v>6405</v>
      </c>
    </row>
    <row r="6143" customFormat="false" ht="13.5" hidden="false" customHeight="false" outlineLevel="0" collapsed="false">
      <c r="A6143" s="401" t="s">
        <v>12654</v>
      </c>
      <c r="B6143" s="401" t="s">
        <v>12655</v>
      </c>
      <c r="C6143" s="401" t="s">
        <v>12730</v>
      </c>
      <c r="D6143" s="401" t="s">
        <v>12731</v>
      </c>
      <c r="E6143" s="402"/>
      <c r="F6143" s="401"/>
      <c r="G6143" s="401" t="n">
        <v>96467</v>
      </c>
      <c r="H6143" s="401" t="s">
        <v>12735</v>
      </c>
      <c r="I6143" s="401" t="s">
        <v>82</v>
      </c>
      <c r="J6143" s="401" t="s">
        <v>6476</v>
      </c>
      <c r="K6143" s="402" t="n">
        <v>6.37</v>
      </c>
      <c r="L6143" s="401" t="s">
        <v>6405</v>
      </c>
    </row>
    <row r="6144" customFormat="false" ht="13.5" hidden="false" customHeight="false" outlineLevel="0" collapsed="false">
      <c r="A6144" s="401" t="s">
        <v>12654</v>
      </c>
      <c r="B6144" s="401" t="s">
        <v>12655</v>
      </c>
      <c r="C6144" s="401" t="s">
        <v>12736</v>
      </c>
      <c r="D6144" s="401" t="s">
        <v>12737</v>
      </c>
      <c r="E6144" s="402"/>
      <c r="F6144" s="401"/>
      <c r="G6144" s="401" t="n">
        <v>101740</v>
      </c>
      <c r="H6144" s="401" t="s">
        <v>12738</v>
      </c>
      <c r="I6144" s="401" t="s">
        <v>82</v>
      </c>
      <c r="J6144" s="401" t="s">
        <v>6476</v>
      </c>
      <c r="K6144" s="402" t="n">
        <v>46.06</v>
      </c>
      <c r="L6144" s="401" t="s">
        <v>6405</v>
      </c>
    </row>
    <row r="6145" customFormat="false" ht="13.5" hidden="false" customHeight="false" outlineLevel="0" collapsed="false">
      <c r="A6145" s="401" t="s">
        <v>12654</v>
      </c>
      <c r="B6145" s="401" t="s">
        <v>12655</v>
      </c>
      <c r="C6145" s="401" t="s">
        <v>12736</v>
      </c>
      <c r="D6145" s="401" t="s">
        <v>12737</v>
      </c>
      <c r="E6145" s="402"/>
      <c r="F6145" s="401"/>
      <c r="G6145" s="401" t="n">
        <v>101741</v>
      </c>
      <c r="H6145" s="401" t="s">
        <v>12739</v>
      </c>
      <c r="I6145" s="401" t="s">
        <v>82</v>
      </c>
      <c r="J6145" s="401" t="s">
        <v>6476</v>
      </c>
      <c r="K6145" s="402" t="n">
        <v>22.19</v>
      </c>
      <c r="L6145" s="401" t="s">
        <v>6405</v>
      </c>
    </row>
    <row r="6146" customFormat="false" ht="13.5" hidden="false" customHeight="false" outlineLevel="0" collapsed="false">
      <c r="A6146" s="401" t="s">
        <v>12654</v>
      </c>
      <c r="B6146" s="401" t="s">
        <v>12655</v>
      </c>
      <c r="C6146" s="401" t="s">
        <v>12740</v>
      </c>
      <c r="D6146" s="401" t="s">
        <v>12741</v>
      </c>
      <c r="E6146" s="402"/>
      <c r="F6146" s="401"/>
      <c r="G6146" s="401" t="n">
        <v>94990</v>
      </c>
      <c r="H6146" s="401" t="s">
        <v>12742</v>
      </c>
      <c r="I6146" s="401" t="s">
        <v>122</v>
      </c>
      <c r="J6146" s="401" t="s">
        <v>6476</v>
      </c>
      <c r="K6146" s="402" t="n">
        <v>885.18</v>
      </c>
      <c r="L6146" s="401" t="s">
        <v>6405</v>
      </c>
    </row>
    <row r="6147" customFormat="false" ht="13.5" hidden="false" customHeight="false" outlineLevel="0" collapsed="false">
      <c r="A6147" s="401" t="s">
        <v>12654</v>
      </c>
      <c r="B6147" s="401" t="s">
        <v>12655</v>
      </c>
      <c r="C6147" s="401" t="s">
        <v>12740</v>
      </c>
      <c r="D6147" s="401" t="s">
        <v>12741</v>
      </c>
      <c r="E6147" s="402"/>
      <c r="F6147" s="401"/>
      <c r="G6147" s="401" t="n">
        <v>94991</v>
      </c>
      <c r="H6147" s="401" t="s">
        <v>12743</v>
      </c>
      <c r="I6147" s="401" t="s">
        <v>122</v>
      </c>
      <c r="J6147" s="401" t="s">
        <v>6476</v>
      </c>
      <c r="K6147" s="402" t="n">
        <v>690.66</v>
      </c>
      <c r="L6147" s="401" t="s">
        <v>6405</v>
      </c>
    </row>
    <row r="6148" customFormat="false" ht="13.5" hidden="false" customHeight="false" outlineLevel="0" collapsed="false">
      <c r="A6148" s="401" t="s">
        <v>12654</v>
      </c>
      <c r="B6148" s="401" t="s">
        <v>12655</v>
      </c>
      <c r="C6148" s="401" t="s">
        <v>12740</v>
      </c>
      <c r="D6148" s="401" t="s">
        <v>12741</v>
      </c>
      <c r="E6148" s="402"/>
      <c r="F6148" s="401"/>
      <c r="G6148" s="401" t="n">
        <v>94992</v>
      </c>
      <c r="H6148" s="401" t="s">
        <v>12744</v>
      </c>
      <c r="I6148" s="401" t="s">
        <v>99</v>
      </c>
      <c r="J6148" s="401" t="s">
        <v>6476</v>
      </c>
      <c r="K6148" s="402" t="n">
        <v>100.57</v>
      </c>
      <c r="L6148" s="401" t="s">
        <v>6405</v>
      </c>
    </row>
    <row r="6149" customFormat="false" ht="13.5" hidden="false" customHeight="false" outlineLevel="0" collapsed="false">
      <c r="A6149" s="401" t="s">
        <v>12654</v>
      </c>
      <c r="B6149" s="401" t="s">
        <v>12655</v>
      </c>
      <c r="C6149" s="401" t="s">
        <v>12740</v>
      </c>
      <c r="D6149" s="401" t="s">
        <v>12741</v>
      </c>
      <c r="E6149" s="402"/>
      <c r="F6149" s="401"/>
      <c r="G6149" s="401" t="n">
        <v>94993</v>
      </c>
      <c r="H6149" s="401" t="s">
        <v>12745</v>
      </c>
      <c r="I6149" s="401" t="s">
        <v>99</v>
      </c>
      <c r="J6149" s="401" t="s">
        <v>6476</v>
      </c>
      <c r="K6149" s="402" t="n">
        <v>88.89</v>
      </c>
      <c r="L6149" s="401" t="s">
        <v>6405</v>
      </c>
    </row>
    <row r="6150" customFormat="false" ht="13.5" hidden="false" customHeight="false" outlineLevel="0" collapsed="false">
      <c r="A6150" s="401" t="s">
        <v>12654</v>
      </c>
      <c r="B6150" s="401" t="s">
        <v>12655</v>
      </c>
      <c r="C6150" s="401" t="s">
        <v>12740</v>
      </c>
      <c r="D6150" s="401" t="s">
        <v>12741</v>
      </c>
      <c r="E6150" s="402"/>
      <c r="F6150" s="401"/>
      <c r="G6150" s="401" t="n">
        <v>94994</v>
      </c>
      <c r="H6150" s="401" t="s">
        <v>12746</v>
      </c>
      <c r="I6150" s="401" t="s">
        <v>99</v>
      </c>
      <c r="J6150" s="401" t="s">
        <v>6476</v>
      </c>
      <c r="K6150" s="402" t="n">
        <v>120.32</v>
      </c>
      <c r="L6150" s="401" t="s">
        <v>6405</v>
      </c>
    </row>
    <row r="6151" customFormat="false" ht="13.5" hidden="false" customHeight="false" outlineLevel="0" collapsed="false">
      <c r="A6151" s="401" t="s">
        <v>12654</v>
      </c>
      <c r="B6151" s="401" t="s">
        <v>12655</v>
      </c>
      <c r="C6151" s="401" t="s">
        <v>12740</v>
      </c>
      <c r="D6151" s="401" t="s">
        <v>12741</v>
      </c>
      <c r="E6151" s="402"/>
      <c r="F6151" s="401"/>
      <c r="G6151" s="401" t="n">
        <v>94995</v>
      </c>
      <c r="H6151" s="401" t="s">
        <v>12747</v>
      </c>
      <c r="I6151" s="401" t="s">
        <v>99</v>
      </c>
      <c r="J6151" s="401" t="s">
        <v>6476</v>
      </c>
      <c r="K6151" s="402" t="n">
        <v>104.76</v>
      </c>
      <c r="L6151" s="401" t="s">
        <v>6405</v>
      </c>
    </row>
    <row r="6152" customFormat="false" ht="13.5" hidden="false" customHeight="false" outlineLevel="0" collapsed="false">
      <c r="A6152" s="401" t="s">
        <v>12654</v>
      </c>
      <c r="B6152" s="401" t="s">
        <v>12655</v>
      </c>
      <c r="C6152" s="401" t="s">
        <v>12740</v>
      </c>
      <c r="D6152" s="401" t="s">
        <v>12741</v>
      </c>
      <c r="E6152" s="402"/>
      <c r="F6152" s="401"/>
      <c r="G6152" s="401" t="n">
        <v>94996</v>
      </c>
      <c r="H6152" s="401" t="s">
        <v>12748</v>
      </c>
      <c r="I6152" s="401" t="s">
        <v>99</v>
      </c>
      <c r="J6152" s="401" t="s">
        <v>6476</v>
      </c>
      <c r="K6152" s="402" t="n">
        <v>138.06</v>
      </c>
      <c r="L6152" s="401" t="s">
        <v>6405</v>
      </c>
    </row>
    <row r="6153" customFormat="false" ht="13.5" hidden="false" customHeight="false" outlineLevel="0" collapsed="false">
      <c r="A6153" s="401" t="s">
        <v>12654</v>
      </c>
      <c r="B6153" s="401" t="s">
        <v>12655</v>
      </c>
      <c r="C6153" s="401" t="s">
        <v>12740</v>
      </c>
      <c r="D6153" s="401" t="s">
        <v>12741</v>
      </c>
      <c r="E6153" s="402"/>
      <c r="F6153" s="401"/>
      <c r="G6153" s="401" t="n">
        <v>94997</v>
      </c>
      <c r="H6153" s="401" t="s">
        <v>12749</v>
      </c>
      <c r="I6153" s="401" t="s">
        <v>99</v>
      </c>
      <c r="J6153" s="401" t="s">
        <v>6476</v>
      </c>
      <c r="K6153" s="402" t="n">
        <v>118.61</v>
      </c>
      <c r="L6153" s="401" t="s">
        <v>6405</v>
      </c>
    </row>
    <row r="6154" customFormat="false" ht="13.5" hidden="false" customHeight="false" outlineLevel="0" collapsed="false">
      <c r="A6154" s="401" t="s">
        <v>12654</v>
      </c>
      <c r="B6154" s="401" t="s">
        <v>12655</v>
      </c>
      <c r="C6154" s="401" t="s">
        <v>12740</v>
      </c>
      <c r="D6154" s="401" t="s">
        <v>12741</v>
      </c>
      <c r="E6154" s="402"/>
      <c r="F6154" s="401"/>
      <c r="G6154" s="401" t="n">
        <v>94998</v>
      </c>
      <c r="H6154" s="401" t="s">
        <v>12750</v>
      </c>
      <c r="I6154" s="401" t="s">
        <v>99</v>
      </c>
      <c r="J6154" s="401" t="s">
        <v>6476</v>
      </c>
      <c r="K6154" s="402" t="n">
        <v>157.04</v>
      </c>
      <c r="L6154" s="401" t="s">
        <v>6405</v>
      </c>
    </row>
    <row r="6155" customFormat="false" ht="13.5" hidden="false" customHeight="false" outlineLevel="0" collapsed="false">
      <c r="A6155" s="401" t="s">
        <v>12654</v>
      </c>
      <c r="B6155" s="401" t="s">
        <v>12655</v>
      </c>
      <c r="C6155" s="401" t="s">
        <v>12740</v>
      </c>
      <c r="D6155" s="401" t="s">
        <v>12741</v>
      </c>
      <c r="E6155" s="402"/>
      <c r="F6155" s="401"/>
      <c r="G6155" s="401" t="n">
        <v>94999</v>
      </c>
      <c r="H6155" s="401" t="s">
        <v>12751</v>
      </c>
      <c r="I6155" s="401" t="s">
        <v>99</v>
      </c>
      <c r="J6155" s="401" t="s">
        <v>6476</v>
      </c>
      <c r="K6155" s="402" t="n">
        <v>133.71</v>
      </c>
      <c r="L6155" s="401" t="s">
        <v>6405</v>
      </c>
    </row>
    <row r="6156" customFormat="false" ht="13.5" hidden="false" customHeight="false" outlineLevel="0" collapsed="false">
      <c r="A6156" s="401" t="s">
        <v>12654</v>
      </c>
      <c r="B6156" s="401" t="s">
        <v>12655</v>
      </c>
      <c r="C6156" s="401" t="s">
        <v>12740</v>
      </c>
      <c r="D6156" s="401" t="s">
        <v>12741</v>
      </c>
      <c r="E6156" s="402"/>
      <c r="F6156" s="401"/>
      <c r="G6156" s="401" t="n">
        <v>101747</v>
      </c>
      <c r="H6156" s="401" t="s">
        <v>12752</v>
      </c>
      <c r="I6156" s="401" t="s">
        <v>99</v>
      </c>
      <c r="J6156" s="401" t="s">
        <v>6404</v>
      </c>
      <c r="K6156" s="402" t="n">
        <v>78.59</v>
      </c>
      <c r="L6156" s="401" t="s">
        <v>6405</v>
      </c>
    </row>
    <row r="6157" customFormat="false" ht="13.5" hidden="false" customHeight="false" outlineLevel="0" collapsed="false">
      <c r="A6157" s="401" t="s">
        <v>12654</v>
      </c>
      <c r="B6157" s="401" t="s">
        <v>12655</v>
      </c>
      <c r="C6157" s="401" t="s">
        <v>12753</v>
      </c>
      <c r="D6157" s="401" t="s">
        <v>12754</v>
      </c>
      <c r="E6157" s="402"/>
      <c r="F6157" s="401"/>
      <c r="G6157" s="401" t="n">
        <v>101743</v>
      </c>
      <c r="H6157" s="401" t="s">
        <v>12755</v>
      </c>
      <c r="I6157" s="401" t="s">
        <v>99</v>
      </c>
      <c r="J6157" s="401" t="s">
        <v>6404</v>
      </c>
      <c r="K6157" s="402" t="n">
        <v>154.3</v>
      </c>
      <c r="L6157" s="401" t="s">
        <v>6405</v>
      </c>
    </row>
    <row r="6158" customFormat="false" ht="13.5" hidden="false" customHeight="false" outlineLevel="0" collapsed="false">
      <c r="A6158" s="401" t="s">
        <v>12654</v>
      </c>
      <c r="B6158" s="401" t="s">
        <v>12655</v>
      </c>
      <c r="C6158" s="401" t="s">
        <v>12753</v>
      </c>
      <c r="D6158" s="401" t="s">
        <v>12754</v>
      </c>
      <c r="E6158" s="402"/>
      <c r="F6158" s="401"/>
      <c r="G6158" s="401" t="n">
        <v>101744</v>
      </c>
      <c r="H6158" s="401" t="s">
        <v>12756</v>
      </c>
      <c r="I6158" s="401" t="s">
        <v>99</v>
      </c>
      <c r="J6158" s="401" t="s">
        <v>6404</v>
      </c>
      <c r="K6158" s="402" t="n">
        <v>123</v>
      </c>
      <c r="L6158" s="401" t="s">
        <v>6405</v>
      </c>
    </row>
    <row r="6159" customFormat="false" ht="13.5" hidden="false" customHeight="false" outlineLevel="0" collapsed="false">
      <c r="A6159" s="401" t="s">
        <v>12654</v>
      </c>
      <c r="B6159" s="401" t="s">
        <v>12655</v>
      </c>
      <c r="C6159" s="401" t="s">
        <v>12753</v>
      </c>
      <c r="D6159" s="401" t="s">
        <v>12754</v>
      </c>
      <c r="E6159" s="402"/>
      <c r="F6159" s="401"/>
      <c r="G6159" s="401" t="n">
        <v>101745</v>
      </c>
      <c r="H6159" s="401" t="s">
        <v>12757</v>
      </c>
      <c r="I6159" s="401" t="s">
        <v>99</v>
      </c>
      <c r="J6159" s="401" t="s">
        <v>6404</v>
      </c>
      <c r="K6159" s="402" t="n">
        <v>151.11</v>
      </c>
      <c r="L6159" s="401" t="s">
        <v>6405</v>
      </c>
    </row>
    <row r="6160" customFormat="false" ht="13.5" hidden="false" customHeight="false" outlineLevel="0" collapsed="false">
      <c r="A6160" s="401" t="s">
        <v>12654</v>
      </c>
      <c r="B6160" s="401" t="s">
        <v>12655</v>
      </c>
      <c r="C6160" s="401" t="s">
        <v>12758</v>
      </c>
      <c r="D6160" s="401" t="s">
        <v>12759</v>
      </c>
      <c r="E6160" s="402"/>
      <c r="F6160" s="401"/>
      <c r="G6160" s="401" t="n">
        <v>87620</v>
      </c>
      <c r="H6160" s="401" t="s">
        <v>12760</v>
      </c>
      <c r="I6160" s="401" t="s">
        <v>99</v>
      </c>
      <c r="J6160" s="401" t="s">
        <v>6476</v>
      </c>
      <c r="K6160" s="402" t="n">
        <v>32.54</v>
      </c>
      <c r="L6160" s="401" t="s">
        <v>6405</v>
      </c>
    </row>
    <row r="6161" customFormat="false" ht="13.5" hidden="false" customHeight="false" outlineLevel="0" collapsed="false">
      <c r="A6161" s="401" t="s">
        <v>12654</v>
      </c>
      <c r="B6161" s="401" t="s">
        <v>12655</v>
      </c>
      <c r="C6161" s="401" t="s">
        <v>12758</v>
      </c>
      <c r="D6161" s="401" t="s">
        <v>12759</v>
      </c>
      <c r="E6161" s="402"/>
      <c r="F6161" s="401"/>
      <c r="G6161" s="401" t="n">
        <v>87622</v>
      </c>
      <c r="H6161" s="401" t="s">
        <v>318</v>
      </c>
      <c r="I6161" s="401" t="s">
        <v>99</v>
      </c>
      <c r="J6161" s="401" t="s">
        <v>6476</v>
      </c>
      <c r="K6161" s="402" t="n">
        <v>35.96</v>
      </c>
      <c r="L6161" s="401" t="s">
        <v>6405</v>
      </c>
    </row>
    <row r="6162" customFormat="false" ht="13.5" hidden="false" customHeight="false" outlineLevel="0" collapsed="false">
      <c r="A6162" s="401" t="s">
        <v>12654</v>
      </c>
      <c r="B6162" s="401" t="s">
        <v>12655</v>
      </c>
      <c r="C6162" s="401" t="s">
        <v>12758</v>
      </c>
      <c r="D6162" s="401" t="s">
        <v>12759</v>
      </c>
      <c r="E6162" s="402"/>
      <c r="F6162" s="401"/>
      <c r="G6162" s="401" t="n">
        <v>87623</v>
      </c>
      <c r="H6162" s="401" t="s">
        <v>12761</v>
      </c>
      <c r="I6162" s="401" t="s">
        <v>99</v>
      </c>
      <c r="J6162" s="401" t="s">
        <v>6476</v>
      </c>
      <c r="K6162" s="402" t="n">
        <v>54.41</v>
      </c>
      <c r="L6162" s="401" t="s">
        <v>6405</v>
      </c>
    </row>
    <row r="6163" customFormat="false" ht="13.5" hidden="false" customHeight="false" outlineLevel="0" collapsed="false">
      <c r="A6163" s="401" t="s">
        <v>12654</v>
      </c>
      <c r="B6163" s="401" t="s">
        <v>12655</v>
      </c>
      <c r="C6163" s="401" t="s">
        <v>12758</v>
      </c>
      <c r="D6163" s="401" t="s">
        <v>12759</v>
      </c>
      <c r="E6163" s="402"/>
      <c r="F6163" s="401"/>
      <c r="G6163" s="401" t="n">
        <v>87624</v>
      </c>
      <c r="H6163" s="401" t="s">
        <v>12761</v>
      </c>
      <c r="I6163" s="401" t="s">
        <v>99</v>
      </c>
      <c r="J6163" s="401" t="s">
        <v>6476</v>
      </c>
      <c r="K6163" s="402" t="n">
        <v>60.51</v>
      </c>
      <c r="L6163" s="401" t="s">
        <v>6405</v>
      </c>
    </row>
    <row r="6164" customFormat="false" ht="13.5" hidden="false" customHeight="false" outlineLevel="0" collapsed="false">
      <c r="A6164" s="401" t="s">
        <v>12654</v>
      </c>
      <c r="B6164" s="401" t="s">
        <v>12655</v>
      </c>
      <c r="C6164" s="401" t="s">
        <v>12758</v>
      </c>
      <c r="D6164" s="401" t="s">
        <v>12759</v>
      </c>
      <c r="E6164" s="402"/>
      <c r="F6164" s="401"/>
      <c r="G6164" s="401" t="n">
        <v>87630</v>
      </c>
      <c r="H6164" s="401" t="s">
        <v>12762</v>
      </c>
      <c r="I6164" s="401" t="s">
        <v>99</v>
      </c>
      <c r="J6164" s="401" t="s">
        <v>6476</v>
      </c>
      <c r="K6164" s="402" t="n">
        <v>41.85</v>
      </c>
      <c r="L6164" s="401" t="s">
        <v>6405</v>
      </c>
    </row>
    <row r="6165" customFormat="false" ht="13.5" hidden="false" customHeight="false" outlineLevel="0" collapsed="false">
      <c r="A6165" s="401" t="s">
        <v>12654</v>
      </c>
      <c r="B6165" s="401" t="s">
        <v>12655</v>
      </c>
      <c r="C6165" s="401" t="s">
        <v>12758</v>
      </c>
      <c r="D6165" s="401" t="s">
        <v>12759</v>
      </c>
      <c r="E6165" s="402"/>
      <c r="F6165" s="401"/>
      <c r="G6165" s="401" t="n">
        <v>87632</v>
      </c>
      <c r="H6165" s="401" t="s">
        <v>12763</v>
      </c>
      <c r="I6165" s="401" t="s">
        <v>99</v>
      </c>
      <c r="J6165" s="401" t="s">
        <v>6476</v>
      </c>
      <c r="K6165" s="402" t="n">
        <v>46.61</v>
      </c>
      <c r="L6165" s="401" t="s">
        <v>6405</v>
      </c>
    </row>
    <row r="6166" customFormat="false" ht="13.5" hidden="false" customHeight="false" outlineLevel="0" collapsed="false">
      <c r="A6166" s="401" t="s">
        <v>12654</v>
      </c>
      <c r="B6166" s="401" t="s">
        <v>12655</v>
      </c>
      <c r="C6166" s="401" t="s">
        <v>12758</v>
      </c>
      <c r="D6166" s="401" t="s">
        <v>12759</v>
      </c>
      <c r="E6166" s="402"/>
      <c r="F6166" s="401"/>
      <c r="G6166" s="401" t="n">
        <v>87633</v>
      </c>
      <c r="H6166" s="401" t="s">
        <v>12764</v>
      </c>
      <c r="I6166" s="401" t="s">
        <v>99</v>
      </c>
      <c r="J6166" s="401" t="s">
        <v>6476</v>
      </c>
      <c r="K6166" s="402" t="n">
        <v>72.26</v>
      </c>
      <c r="L6166" s="401" t="s">
        <v>6405</v>
      </c>
    </row>
    <row r="6167" customFormat="false" ht="13.5" hidden="false" customHeight="false" outlineLevel="0" collapsed="false">
      <c r="A6167" s="401" t="s">
        <v>12654</v>
      </c>
      <c r="B6167" s="401" t="s">
        <v>12655</v>
      </c>
      <c r="C6167" s="401" t="s">
        <v>12758</v>
      </c>
      <c r="D6167" s="401" t="s">
        <v>12759</v>
      </c>
      <c r="E6167" s="402"/>
      <c r="F6167" s="401"/>
      <c r="G6167" s="401" t="n">
        <v>87634</v>
      </c>
      <c r="H6167" s="401" t="s">
        <v>12765</v>
      </c>
      <c r="I6167" s="401" t="s">
        <v>99</v>
      </c>
      <c r="J6167" s="401" t="s">
        <v>6476</v>
      </c>
      <c r="K6167" s="402" t="n">
        <v>80.73</v>
      </c>
      <c r="L6167" s="401" t="s">
        <v>6405</v>
      </c>
    </row>
    <row r="6168" customFormat="false" ht="13.5" hidden="false" customHeight="false" outlineLevel="0" collapsed="false">
      <c r="A6168" s="401" t="s">
        <v>12654</v>
      </c>
      <c r="B6168" s="401" t="s">
        <v>12655</v>
      </c>
      <c r="C6168" s="401" t="s">
        <v>12758</v>
      </c>
      <c r="D6168" s="401" t="s">
        <v>12759</v>
      </c>
      <c r="E6168" s="402"/>
      <c r="F6168" s="401"/>
      <c r="G6168" s="401" t="n">
        <v>87640</v>
      </c>
      <c r="H6168" s="401" t="s">
        <v>12766</v>
      </c>
      <c r="I6168" s="401" t="s">
        <v>99</v>
      </c>
      <c r="J6168" s="401" t="s">
        <v>6476</v>
      </c>
      <c r="K6168" s="402" t="n">
        <v>49.49</v>
      </c>
      <c r="L6168" s="401" t="s">
        <v>6405</v>
      </c>
    </row>
    <row r="6169" customFormat="false" ht="13.5" hidden="false" customHeight="false" outlineLevel="0" collapsed="false">
      <c r="A6169" s="401" t="s">
        <v>12654</v>
      </c>
      <c r="B6169" s="401" t="s">
        <v>12655</v>
      </c>
      <c r="C6169" s="401" t="s">
        <v>12758</v>
      </c>
      <c r="D6169" s="401" t="s">
        <v>12759</v>
      </c>
      <c r="E6169" s="402"/>
      <c r="F6169" s="401"/>
      <c r="G6169" s="401" t="n">
        <v>87642</v>
      </c>
      <c r="H6169" s="401" t="s">
        <v>12767</v>
      </c>
      <c r="I6169" s="401" t="s">
        <v>99</v>
      </c>
      <c r="J6169" s="401" t="s">
        <v>6476</v>
      </c>
      <c r="K6169" s="402" t="n">
        <v>55.34</v>
      </c>
      <c r="L6169" s="401" t="s">
        <v>6405</v>
      </c>
    </row>
    <row r="6170" customFormat="false" ht="13.5" hidden="false" customHeight="false" outlineLevel="0" collapsed="false">
      <c r="A6170" s="401" t="s">
        <v>12654</v>
      </c>
      <c r="B6170" s="401" t="s">
        <v>12655</v>
      </c>
      <c r="C6170" s="401" t="s">
        <v>12758</v>
      </c>
      <c r="D6170" s="401" t="s">
        <v>12759</v>
      </c>
      <c r="E6170" s="402"/>
      <c r="F6170" s="401"/>
      <c r="G6170" s="401" t="n">
        <v>87643</v>
      </c>
      <c r="H6170" s="401" t="s">
        <v>12768</v>
      </c>
      <c r="I6170" s="401" t="s">
        <v>99</v>
      </c>
      <c r="J6170" s="401" t="s">
        <v>6476</v>
      </c>
      <c r="K6170" s="402" t="n">
        <v>86.89</v>
      </c>
      <c r="L6170" s="401" t="s">
        <v>6405</v>
      </c>
    </row>
    <row r="6171" customFormat="false" ht="13.5" hidden="false" customHeight="false" outlineLevel="0" collapsed="false">
      <c r="A6171" s="401" t="s">
        <v>12654</v>
      </c>
      <c r="B6171" s="401" t="s">
        <v>12655</v>
      </c>
      <c r="C6171" s="401" t="s">
        <v>12758</v>
      </c>
      <c r="D6171" s="401" t="s">
        <v>12759</v>
      </c>
      <c r="E6171" s="402"/>
      <c r="F6171" s="401"/>
      <c r="G6171" s="401" t="n">
        <v>87644</v>
      </c>
      <c r="H6171" s="401" t="s">
        <v>12769</v>
      </c>
      <c r="I6171" s="401" t="s">
        <v>99</v>
      </c>
      <c r="J6171" s="401" t="s">
        <v>6476</v>
      </c>
      <c r="K6171" s="402" t="n">
        <v>97.3</v>
      </c>
      <c r="L6171" s="401" t="s">
        <v>6405</v>
      </c>
    </row>
    <row r="6172" customFormat="false" ht="13.5" hidden="false" customHeight="false" outlineLevel="0" collapsed="false">
      <c r="A6172" s="401" t="s">
        <v>12654</v>
      </c>
      <c r="B6172" s="401" t="s">
        <v>12655</v>
      </c>
      <c r="C6172" s="401" t="s">
        <v>12758</v>
      </c>
      <c r="D6172" s="401" t="s">
        <v>12759</v>
      </c>
      <c r="E6172" s="402"/>
      <c r="F6172" s="401"/>
      <c r="G6172" s="401" t="n">
        <v>87680</v>
      </c>
      <c r="H6172" s="401" t="s">
        <v>12770</v>
      </c>
      <c r="I6172" s="401" t="s">
        <v>99</v>
      </c>
      <c r="J6172" s="401" t="s">
        <v>6476</v>
      </c>
      <c r="K6172" s="402" t="n">
        <v>44.76</v>
      </c>
      <c r="L6172" s="401" t="s">
        <v>6405</v>
      </c>
    </row>
    <row r="6173" customFormat="false" ht="13.5" hidden="false" customHeight="false" outlineLevel="0" collapsed="false">
      <c r="A6173" s="401" t="s">
        <v>12654</v>
      </c>
      <c r="B6173" s="401" t="s">
        <v>12655</v>
      </c>
      <c r="C6173" s="401" t="s">
        <v>12758</v>
      </c>
      <c r="D6173" s="401" t="s">
        <v>12759</v>
      </c>
      <c r="E6173" s="402"/>
      <c r="F6173" s="401"/>
      <c r="G6173" s="401" t="n">
        <v>87682</v>
      </c>
      <c r="H6173" s="401" t="s">
        <v>12771</v>
      </c>
      <c r="I6173" s="401" t="s">
        <v>99</v>
      </c>
      <c r="J6173" s="401" t="s">
        <v>6476</v>
      </c>
      <c r="K6173" s="402" t="n">
        <v>50.61</v>
      </c>
      <c r="L6173" s="401" t="s">
        <v>6405</v>
      </c>
    </row>
    <row r="6174" customFormat="false" ht="13.5" hidden="false" customHeight="false" outlineLevel="0" collapsed="false">
      <c r="A6174" s="401" t="s">
        <v>12654</v>
      </c>
      <c r="B6174" s="401" t="s">
        <v>12655</v>
      </c>
      <c r="C6174" s="401" t="s">
        <v>12758</v>
      </c>
      <c r="D6174" s="401" t="s">
        <v>12759</v>
      </c>
      <c r="E6174" s="402"/>
      <c r="F6174" s="401"/>
      <c r="G6174" s="401" t="n">
        <v>87683</v>
      </c>
      <c r="H6174" s="401" t="s">
        <v>12772</v>
      </c>
      <c r="I6174" s="401" t="s">
        <v>99</v>
      </c>
      <c r="J6174" s="401" t="s">
        <v>6476</v>
      </c>
      <c r="K6174" s="402" t="n">
        <v>82.16</v>
      </c>
      <c r="L6174" s="401" t="s">
        <v>6405</v>
      </c>
    </row>
    <row r="6175" customFormat="false" ht="13.5" hidden="false" customHeight="false" outlineLevel="0" collapsed="false">
      <c r="A6175" s="401" t="s">
        <v>12654</v>
      </c>
      <c r="B6175" s="401" t="s">
        <v>12655</v>
      </c>
      <c r="C6175" s="401" t="s">
        <v>12758</v>
      </c>
      <c r="D6175" s="401" t="s">
        <v>12759</v>
      </c>
      <c r="E6175" s="402"/>
      <c r="F6175" s="401"/>
      <c r="G6175" s="401" t="n">
        <v>87684</v>
      </c>
      <c r="H6175" s="401" t="s">
        <v>12773</v>
      </c>
      <c r="I6175" s="401" t="s">
        <v>99</v>
      </c>
      <c r="J6175" s="401" t="s">
        <v>6476</v>
      </c>
      <c r="K6175" s="402" t="n">
        <v>92.57</v>
      </c>
      <c r="L6175" s="401" t="s">
        <v>6405</v>
      </c>
    </row>
    <row r="6176" customFormat="false" ht="13.5" hidden="false" customHeight="false" outlineLevel="0" collapsed="false">
      <c r="A6176" s="401" t="s">
        <v>12654</v>
      </c>
      <c r="B6176" s="401" t="s">
        <v>12655</v>
      </c>
      <c r="C6176" s="401" t="s">
        <v>12758</v>
      </c>
      <c r="D6176" s="401" t="s">
        <v>12759</v>
      </c>
      <c r="E6176" s="402"/>
      <c r="F6176" s="401"/>
      <c r="G6176" s="401" t="n">
        <v>87690</v>
      </c>
      <c r="H6176" s="401" t="s">
        <v>12774</v>
      </c>
      <c r="I6176" s="401" t="s">
        <v>99</v>
      </c>
      <c r="J6176" s="401" t="s">
        <v>6476</v>
      </c>
      <c r="K6176" s="402" t="n">
        <v>51.29</v>
      </c>
      <c r="L6176" s="401" t="s">
        <v>6405</v>
      </c>
    </row>
    <row r="6177" customFormat="false" ht="13.5" hidden="false" customHeight="false" outlineLevel="0" collapsed="false">
      <c r="A6177" s="401" t="s">
        <v>12654</v>
      </c>
      <c r="B6177" s="401" t="s">
        <v>12655</v>
      </c>
      <c r="C6177" s="401" t="s">
        <v>12758</v>
      </c>
      <c r="D6177" s="401" t="s">
        <v>12759</v>
      </c>
      <c r="E6177" s="402"/>
      <c r="F6177" s="401"/>
      <c r="G6177" s="401" t="n">
        <v>87692</v>
      </c>
      <c r="H6177" s="401" t="s">
        <v>12775</v>
      </c>
      <c r="I6177" s="401" t="s">
        <v>99</v>
      </c>
      <c r="J6177" s="401" t="s">
        <v>6476</v>
      </c>
      <c r="K6177" s="402" t="n">
        <v>58</v>
      </c>
      <c r="L6177" s="401" t="s">
        <v>6405</v>
      </c>
    </row>
    <row r="6178" customFormat="false" ht="13.5" hidden="false" customHeight="false" outlineLevel="0" collapsed="false">
      <c r="A6178" s="401" t="s">
        <v>12654</v>
      </c>
      <c r="B6178" s="401" t="s">
        <v>12655</v>
      </c>
      <c r="C6178" s="401" t="s">
        <v>12758</v>
      </c>
      <c r="D6178" s="401" t="s">
        <v>12759</v>
      </c>
      <c r="E6178" s="402"/>
      <c r="F6178" s="401"/>
      <c r="G6178" s="401" t="n">
        <v>87693</v>
      </c>
      <c r="H6178" s="401" t="s">
        <v>12776</v>
      </c>
      <c r="I6178" s="401" t="s">
        <v>99</v>
      </c>
      <c r="J6178" s="401" t="s">
        <v>6476</v>
      </c>
      <c r="K6178" s="402" t="n">
        <v>94.12</v>
      </c>
      <c r="L6178" s="401" t="s">
        <v>6405</v>
      </c>
    </row>
    <row r="6179" customFormat="false" ht="13.5" hidden="false" customHeight="false" outlineLevel="0" collapsed="false">
      <c r="A6179" s="401" t="s">
        <v>12654</v>
      </c>
      <c r="B6179" s="401" t="s">
        <v>12655</v>
      </c>
      <c r="C6179" s="401" t="s">
        <v>12758</v>
      </c>
      <c r="D6179" s="401" t="s">
        <v>12759</v>
      </c>
      <c r="E6179" s="402"/>
      <c r="F6179" s="401"/>
      <c r="G6179" s="401" t="n">
        <v>87694</v>
      </c>
      <c r="H6179" s="401" t="s">
        <v>12777</v>
      </c>
      <c r="I6179" s="401" t="s">
        <v>99</v>
      </c>
      <c r="J6179" s="401" t="s">
        <v>6476</v>
      </c>
      <c r="K6179" s="402" t="n">
        <v>106.05</v>
      </c>
      <c r="L6179" s="401" t="s">
        <v>6405</v>
      </c>
    </row>
    <row r="6180" customFormat="false" ht="13.5" hidden="false" customHeight="false" outlineLevel="0" collapsed="false">
      <c r="A6180" s="401" t="s">
        <v>12654</v>
      </c>
      <c r="B6180" s="401" t="s">
        <v>12655</v>
      </c>
      <c r="C6180" s="401" t="s">
        <v>12758</v>
      </c>
      <c r="D6180" s="401" t="s">
        <v>12759</v>
      </c>
      <c r="E6180" s="402"/>
      <c r="F6180" s="401"/>
      <c r="G6180" s="401" t="n">
        <v>87700</v>
      </c>
      <c r="H6180" s="401" t="s">
        <v>12778</v>
      </c>
      <c r="I6180" s="401" t="s">
        <v>99</v>
      </c>
      <c r="J6180" s="401" t="s">
        <v>6476</v>
      </c>
      <c r="K6180" s="402" t="n">
        <v>55.45</v>
      </c>
      <c r="L6180" s="401" t="s">
        <v>6405</v>
      </c>
    </row>
    <row r="6181" customFormat="false" ht="13.5" hidden="false" customHeight="false" outlineLevel="0" collapsed="false">
      <c r="A6181" s="401" t="s">
        <v>12654</v>
      </c>
      <c r="B6181" s="401" t="s">
        <v>12655</v>
      </c>
      <c r="C6181" s="401" t="s">
        <v>12758</v>
      </c>
      <c r="D6181" s="401" t="s">
        <v>12759</v>
      </c>
      <c r="E6181" s="402"/>
      <c r="F6181" s="401"/>
      <c r="G6181" s="401" t="n">
        <v>87702</v>
      </c>
      <c r="H6181" s="401" t="s">
        <v>12779</v>
      </c>
      <c r="I6181" s="401" t="s">
        <v>99</v>
      </c>
      <c r="J6181" s="401" t="s">
        <v>6476</v>
      </c>
      <c r="K6181" s="402" t="n">
        <v>62.75</v>
      </c>
      <c r="L6181" s="401" t="s">
        <v>6405</v>
      </c>
    </row>
    <row r="6182" customFormat="false" ht="13.5" hidden="false" customHeight="false" outlineLevel="0" collapsed="false">
      <c r="A6182" s="401" t="s">
        <v>12654</v>
      </c>
      <c r="B6182" s="401" t="s">
        <v>12655</v>
      </c>
      <c r="C6182" s="401" t="s">
        <v>12758</v>
      </c>
      <c r="D6182" s="401" t="s">
        <v>12759</v>
      </c>
      <c r="E6182" s="402"/>
      <c r="F6182" s="401"/>
      <c r="G6182" s="401" t="n">
        <v>87703</v>
      </c>
      <c r="H6182" s="401" t="s">
        <v>12780</v>
      </c>
      <c r="I6182" s="401" t="s">
        <v>99</v>
      </c>
      <c r="J6182" s="401" t="s">
        <v>6476</v>
      </c>
      <c r="K6182" s="402" t="n">
        <v>102.09</v>
      </c>
      <c r="L6182" s="401" t="s">
        <v>6405</v>
      </c>
    </row>
    <row r="6183" customFormat="false" ht="13.5" hidden="false" customHeight="false" outlineLevel="0" collapsed="false">
      <c r="A6183" s="401" t="s">
        <v>12654</v>
      </c>
      <c r="B6183" s="401" t="s">
        <v>12655</v>
      </c>
      <c r="C6183" s="401" t="s">
        <v>12758</v>
      </c>
      <c r="D6183" s="401" t="s">
        <v>12759</v>
      </c>
      <c r="E6183" s="402"/>
      <c r="F6183" s="401"/>
      <c r="G6183" s="401" t="n">
        <v>87704</v>
      </c>
      <c r="H6183" s="401" t="s">
        <v>12781</v>
      </c>
      <c r="I6183" s="401" t="s">
        <v>99</v>
      </c>
      <c r="J6183" s="401" t="s">
        <v>6476</v>
      </c>
      <c r="K6183" s="402" t="n">
        <v>115.08</v>
      </c>
      <c r="L6183" s="401" t="s">
        <v>6405</v>
      </c>
    </row>
    <row r="6184" customFormat="false" ht="13.5" hidden="false" customHeight="false" outlineLevel="0" collapsed="false">
      <c r="A6184" s="401" t="s">
        <v>12654</v>
      </c>
      <c r="B6184" s="401" t="s">
        <v>12655</v>
      </c>
      <c r="C6184" s="401" t="s">
        <v>12758</v>
      </c>
      <c r="D6184" s="401" t="s">
        <v>12759</v>
      </c>
      <c r="E6184" s="402"/>
      <c r="F6184" s="401"/>
      <c r="G6184" s="401" t="n">
        <v>87735</v>
      </c>
      <c r="H6184" s="401" t="s">
        <v>12782</v>
      </c>
      <c r="I6184" s="401" t="s">
        <v>99</v>
      </c>
      <c r="J6184" s="401" t="s">
        <v>6476</v>
      </c>
      <c r="K6184" s="402" t="n">
        <v>43.85</v>
      </c>
      <c r="L6184" s="401" t="s">
        <v>6405</v>
      </c>
    </row>
    <row r="6185" customFormat="false" ht="13.5" hidden="false" customHeight="false" outlineLevel="0" collapsed="false">
      <c r="A6185" s="401" t="s">
        <v>12654</v>
      </c>
      <c r="B6185" s="401" t="s">
        <v>12655</v>
      </c>
      <c r="C6185" s="401" t="s">
        <v>12758</v>
      </c>
      <c r="D6185" s="401" t="s">
        <v>12759</v>
      </c>
      <c r="E6185" s="402"/>
      <c r="F6185" s="401"/>
      <c r="G6185" s="401" t="n">
        <v>87737</v>
      </c>
      <c r="H6185" s="401" t="s">
        <v>12783</v>
      </c>
      <c r="I6185" s="401" t="s">
        <v>99</v>
      </c>
      <c r="J6185" s="401" t="s">
        <v>6476</v>
      </c>
      <c r="K6185" s="402" t="n">
        <v>47.27</v>
      </c>
      <c r="L6185" s="401" t="s">
        <v>6405</v>
      </c>
    </row>
    <row r="6186" customFormat="false" ht="13.5" hidden="false" customHeight="false" outlineLevel="0" collapsed="false">
      <c r="A6186" s="401" t="s">
        <v>12654</v>
      </c>
      <c r="B6186" s="401" t="s">
        <v>12655</v>
      </c>
      <c r="C6186" s="401" t="s">
        <v>12758</v>
      </c>
      <c r="D6186" s="401" t="s">
        <v>12759</v>
      </c>
      <c r="E6186" s="402"/>
      <c r="F6186" s="401"/>
      <c r="G6186" s="401" t="n">
        <v>87738</v>
      </c>
      <c r="H6186" s="401" t="s">
        <v>12784</v>
      </c>
      <c r="I6186" s="401" t="s">
        <v>99</v>
      </c>
      <c r="J6186" s="401" t="s">
        <v>6476</v>
      </c>
      <c r="K6186" s="402" t="n">
        <v>65.72</v>
      </c>
      <c r="L6186" s="401" t="s">
        <v>6405</v>
      </c>
    </row>
    <row r="6187" customFormat="false" ht="13.5" hidden="false" customHeight="false" outlineLevel="0" collapsed="false">
      <c r="A6187" s="401" t="s">
        <v>12654</v>
      </c>
      <c r="B6187" s="401" t="s">
        <v>12655</v>
      </c>
      <c r="C6187" s="401" t="s">
        <v>12758</v>
      </c>
      <c r="D6187" s="401" t="s">
        <v>12759</v>
      </c>
      <c r="E6187" s="402"/>
      <c r="F6187" s="401"/>
      <c r="G6187" s="401" t="n">
        <v>87739</v>
      </c>
      <c r="H6187" s="401" t="s">
        <v>12785</v>
      </c>
      <c r="I6187" s="401" t="s">
        <v>99</v>
      </c>
      <c r="J6187" s="401" t="s">
        <v>6476</v>
      </c>
      <c r="K6187" s="402" t="n">
        <v>71.82</v>
      </c>
      <c r="L6187" s="401" t="s">
        <v>6405</v>
      </c>
    </row>
    <row r="6188" customFormat="false" ht="13.5" hidden="false" customHeight="false" outlineLevel="0" collapsed="false">
      <c r="A6188" s="401" t="s">
        <v>12654</v>
      </c>
      <c r="B6188" s="401" t="s">
        <v>12655</v>
      </c>
      <c r="C6188" s="401" t="s">
        <v>12758</v>
      </c>
      <c r="D6188" s="401" t="s">
        <v>12759</v>
      </c>
      <c r="E6188" s="402"/>
      <c r="F6188" s="401"/>
      <c r="G6188" s="401" t="n">
        <v>87745</v>
      </c>
      <c r="H6188" s="401" t="s">
        <v>12786</v>
      </c>
      <c r="I6188" s="401" t="s">
        <v>99</v>
      </c>
      <c r="J6188" s="401" t="s">
        <v>6476</v>
      </c>
      <c r="K6188" s="402" t="n">
        <v>53.17</v>
      </c>
      <c r="L6188" s="401" t="s">
        <v>6405</v>
      </c>
    </row>
    <row r="6189" customFormat="false" ht="13.5" hidden="false" customHeight="false" outlineLevel="0" collapsed="false">
      <c r="A6189" s="401" t="s">
        <v>12654</v>
      </c>
      <c r="B6189" s="401" t="s">
        <v>12655</v>
      </c>
      <c r="C6189" s="401" t="s">
        <v>12758</v>
      </c>
      <c r="D6189" s="401" t="s">
        <v>12759</v>
      </c>
      <c r="E6189" s="402"/>
      <c r="F6189" s="401"/>
      <c r="G6189" s="401" t="n">
        <v>87747</v>
      </c>
      <c r="H6189" s="401" t="s">
        <v>12787</v>
      </c>
      <c r="I6189" s="401" t="s">
        <v>99</v>
      </c>
      <c r="J6189" s="401" t="s">
        <v>6476</v>
      </c>
      <c r="K6189" s="402" t="n">
        <v>57.93</v>
      </c>
      <c r="L6189" s="401" t="s">
        <v>6405</v>
      </c>
    </row>
    <row r="6190" customFormat="false" ht="13.5" hidden="false" customHeight="false" outlineLevel="0" collapsed="false">
      <c r="A6190" s="401" t="s">
        <v>12654</v>
      </c>
      <c r="B6190" s="401" t="s">
        <v>12655</v>
      </c>
      <c r="C6190" s="401" t="s">
        <v>12758</v>
      </c>
      <c r="D6190" s="401" t="s">
        <v>12759</v>
      </c>
      <c r="E6190" s="402"/>
      <c r="F6190" s="401"/>
      <c r="G6190" s="401" t="n">
        <v>87748</v>
      </c>
      <c r="H6190" s="401" t="s">
        <v>12788</v>
      </c>
      <c r="I6190" s="401" t="s">
        <v>99</v>
      </c>
      <c r="J6190" s="401" t="s">
        <v>6476</v>
      </c>
      <c r="K6190" s="402" t="n">
        <v>83.58</v>
      </c>
      <c r="L6190" s="401" t="s">
        <v>6405</v>
      </c>
    </row>
    <row r="6191" customFormat="false" ht="13.5" hidden="false" customHeight="false" outlineLevel="0" collapsed="false">
      <c r="A6191" s="401" t="s">
        <v>12654</v>
      </c>
      <c r="B6191" s="401" t="s">
        <v>12655</v>
      </c>
      <c r="C6191" s="401" t="s">
        <v>12758</v>
      </c>
      <c r="D6191" s="401" t="s">
        <v>12759</v>
      </c>
      <c r="E6191" s="402"/>
      <c r="F6191" s="401"/>
      <c r="G6191" s="401" t="n">
        <v>87749</v>
      </c>
      <c r="H6191" s="401" t="s">
        <v>12789</v>
      </c>
      <c r="I6191" s="401" t="s">
        <v>99</v>
      </c>
      <c r="J6191" s="401" t="s">
        <v>6476</v>
      </c>
      <c r="K6191" s="402" t="n">
        <v>92.05</v>
      </c>
      <c r="L6191" s="401" t="s">
        <v>6405</v>
      </c>
    </row>
    <row r="6192" customFormat="false" ht="13.5" hidden="false" customHeight="false" outlineLevel="0" collapsed="false">
      <c r="A6192" s="401" t="s">
        <v>12654</v>
      </c>
      <c r="B6192" s="401" t="s">
        <v>12655</v>
      </c>
      <c r="C6192" s="401" t="s">
        <v>12758</v>
      </c>
      <c r="D6192" s="401" t="s">
        <v>12759</v>
      </c>
      <c r="E6192" s="402"/>
      <c r="F6192" s="401"/>
      <c r="G6192" s="401" t="n">
        <v>87755</v>
      </c>
      <c r="H6192" s="401" t="s">
        <v>12790</v>
      </c>
      <c r="I6192" s="401" t="s">
        <v>99</v>
      </c>
      <c r="J6192" s="401" t="s">
        <v>6476</v>
      </c>
      <c r="K6192" s="402" t="n">
        <v>50.64</v>
      </c>
      <c r="L6192" s="401" t="s">
        <v>6405</v>
      </c>
    </row>
    <row r="6193" customFormat="false" ht="13.5" hidden="false" customHeight="false" outlineLevel="0" collapsed="false">
      <c r="A6193" s="401" t="s">
        <v>12654</v>
      </c>
      <c r="B6193" s="401" t="s">
        <v>12655</v>
      </c>
      <c r="C6193" s="401" t="s">
        <v>12758</v>
      </c>
      <c r="D6193" s="401" t="s">
        <v>12759</v>
      </c>
      <c r="E6193" s="402"/>
      <c r="F6193" s="401"/>
      <c r="G6193" s="401" t="n">
        <v>87757</v>
      </c>
      <c r="H6193" s="401" t="s">
        <v>12791</v>
      </c>
      <c r="I6193" s="401" t="s">
        <v>99</v>
      </c>
      <c r="J6193" s="401" t="s">
        <v>6476</v>
      </c>
      <c r="K6193" s="402" t="n">
        <v>55.4</v>
      </c>
      <c r="L6193" s="401" t="s">
        <v>6405</v>
      </c>
    </row>
    <row r="6194" customFormat="false" ht="13.5" hidden="false" customHeight="false" outlineLevel="0" collapsed="false">
      <c r="A6194" s="401" t="s">
        <v>12654</v>
      </c>
      <c r="B6194" s="401" t="s">
        <v>12655</v>
      </c>
      <c r="C6194" s="401" t="s">
        <v>12758</v>
      </c>
      <c r="D6194" s="401" t="s">
        <v>12759</v>
      </c>
      <c r="E6194" s="402"/>
      <c r="F6194" s="401"/>
      <c r="G6194" s="401" t="n">
        <v>87758</v>
      </c>
      <c r="H6194" s="401" t="s">
        <v>12792</v>
      </c>
      <c r="I6194" s="401" t="s">
        <v>99</v>
      </c>
      <c r="J6194" s="401" t="s">
        <v>6476</v>
      </c>
      <c r="K6194" s="402" t="n">
        <v>81.05</v>
      </c>
      <c r="L6194" s="401" t="s">
        <v>6405</v>
      </c>
    </row>
    <row r="6195" customFormat="false" ht="13.5" hidden="false" customHeight="false" outlineLevel="0" collapsed="false">
      <c r="A6195" s="401" t="s">
        <v>12654</v>
      </c>
      <c r="B6195" s="401" t="s">
        <v>12655</v>
      </c>
      <c r="C6195" s="401" t="s">
        <v>12758</v>
      </c>
      <c r="D6195" s="401" t="s">
        <v>12759</v>
      </c>
      <c r="E6195" s="402"/>
      <c r="F6195" s="401"/>
      <c r="G6195" s="401" t="n">
        <v>87759</v>
      </c>
      <c r="H6195" s="401" t="s">
        <v>12793</v>
      </c>
      <c r="I6195" s="401" t="s">
        <v>99</v>
      </c>
      <c r="J6195" s="401" t="s">
        <v>6476</v>
      </c>
      <c r="K6195" s="402" t="n">
        <v>89.52</v>
      </c>
      <c r="L6195" s="401" t="s">
        <v>6405</v>
      </c>
    </row>
    <row r="6196" customFormat="false" ht="13.5" hidden="false" customHeight="false" outlineLevel="0" collapsed="false">
      <c r="A6196" s="401" t="s">
        <v>12654</v>
      </c>
      <c r="B6196" s="401" t="s">
        <v>12655</v>
      </c>
      <c r="C6196" s="401" t="s">
        <v>12758</v>
      </c>
      <c r="D6196" s="401" t="s">
        <v>12759</v>
      </c>
      <c r="E6196" s="402"/>
      <c r="F6196" s="401"/>
      <c r="G6196" s="401" t="n">
        <v>87765</v>
      </c>
      <c r="H6196" s="401" t="s">
        <v>12794</v>
      </c>
      <c r="I6196" s="401" t="s">
        <v>99</v>
      </c>
      <c r="J6196" s="401" t="s">
        <v>6476</v>
      </c>
      <c r="K6196" s="402" t="n">
        <v>58.31</v>
      </c>
      <c r="L6196" s="401" t="s">
        <v>6405</v>
      </c>
    </row>
    <row r="6197" customFormat="false" ht="13.5" hidden="false" customHeight="false" outlineLevel="0" collapsed="false">
      <c r="A6197" s="401" t="s">
        <v>12654</v>
      </c>
      <c r="B6197" s="401" t="s">
        <v>12655</v>
      </c>
      <c r="C6197" s="401" t="s">
        <v>12758</v>
      </c>
      <c r="D6197" s="401" t="s">
        <v>12759</v>
      </c>
      <c r="E6197" s="402"/>
      <c r="F6197" s="401"/>
      <c r="G6197" s="401" t="n">
        <v>87767</v>
      </c>
      <c r="H6197" s="401" t="s">
        <v>12795</v>
      </c>
      <c r="I6197" s="401" t="s">
        <v>99</v>
      </c>
      <c r="J6197" s="401" t="s">
        <v>6476</v>
      </c>
      <c r="K6197" s="402" t="n">
        <v>64.16</v>
      </c>
      <c r="L6197" s="401" t="s">
        <v>6405</v>
      </c>
    </row>
    <row r="6198" customFormat="false" ht="13.5" hidden="false" customHeight="false" outlineLevel="0" collapsed="false">
      <c r="A6198" s="401" t="s">
        <v>12654</v>
      </c>
      <c r="B6198" s="401" t="s">
        <v>12655</v>
      </c>
      <c r="C6198" s="401" t="s">
        <v>12758</v>
      </c>
      <c r="D6198" s="401" t="s">
        <v>12759</v>
      </c>
      <c r="E6198" s="402"/>
      <c r="F6198" s="401"/>
      <c r="G6198" s="401" t="n">
        <v>87768</v>
      </c>
      <c r="H6198" s="401" t="s">
        <v>12796</v>
      </c>
      <c r="I6198" s="401" t="s">
        <v>99</v>
      </c>
      <c r="J6198" s="401" t="s">
        <v>6476</v>
      </c>
      <c r="K6198" s="402" t="n">
        <v>95.71</v>
      </c>
      <c r="L6198" s="401" t="s">
        <v>6405</v>
      </c>
    </row>
    <row r="6199" customFormat="false" ht="13.5" hidden="false" customHeight="false" outlineLevel="0" collapsed="false">
      <c r="A6199" s="401" t="s">
        <v>12654</v>
      </c>
      <c r="B6199" s="401" t="s">
        <v>12655</v>
      </c>
      <c r="C6199" s="401" t="s">
        <v>12758</v>
      </c>
      <c r="D6199" s="401" t="s">
        <v>12759</v>
      </c>
      <c r="E6199" s="402"/>
      <c r="F6199" s="401"/>
      <c r="G6199" s="401" t="n">
        <v>87769</v>
      </c>
      <c r="H6199" s="401" t="s">
        <v>12797</v>
      </c>
      <c r="I6199" s="401" t="s">
        <v>99</v>
      </c>
      <c r="J6199" s="401" t="s">
        <v>6476</v>
      </c>
      <c r="K6199" s="402" t="n">
        <v>106.12</v>
      </c>
      <c r="L6199" s="401" t="s">
        <v>6405</v>
      </c>
    </row>
    <row r="6200" customFormat="false" ht="13.5" hidden="false" customHeight="false" outlineLevel="0" collapsed="false">
      <c r="A6200" s="401" t="s">
        <v>12654</v>
      </c>
      <c r="B6200" s="401" t="s">
        <v>12655</v>
      </c>
      <c r="C6200" s="401" t="s">
        <v>12758</v>
      </c>
      <c r="D6200" s="401" t="s">
        <v>12759</v>
      </c>
      <c r="E6200" s="402"/>
      <c r="F6200" s="401"/>
      <c r="G6200" s="401" t="n">
        <v>88470</v>
      </c>
      <c r="H6200" s="401" t="s">
        <v>12798</v>
      </c>
      <c r="I6200" s="401" t="s">
        <v>99</v>
      </c>
      <c r="J6200" s="401" t="s">
        <v>6476</v>
      </c>
      <c r="K6200" s="402" t="n">
        <v>23.97</v>
      </c>
      <c r="L6200" s="401" t="s">
        <v>6405</v>
      </c>
    </row>
    <row r="6201" customFormat="false" ht="13.5" hidden="false" customHeight="false" outlineLevel="0" collapsed="false">
      <c r="A6201" s="401" t="s">
        <v>12654</v>
      </c>
      <c r="B6201" s="401" t="s">
        <v>12655</v>
      </c>
      <c r="C6201" s="401" t="s">
        <v>12758</v>
      </c>
      <c r="D6201" s="401" t="s">
        <v>12759</v>
      </c>
      <c r="E6201" s="402"/>
      <c r="F6201" s="401"/>
      <c r="G6201" s="401" t="n">
        <v>88471</v>
      </c>
      <c r="H6201" s="401" t="s">
        <v>12799</v>
      </c>
      <c r="I6201" s="401" t="s">
        <v>99</v>
      </c>
      <c r="J6201" s="401" t="s">
        <v>6476</v>
      </c>
      <c r="K6201" s="402" t="n">
        <v>30</v>
      </c>
      <c r="L6201" s="401" t="s">
        <v>6405</v>
      </c>
    </row>
    <row r="6202" customFormat="false" ht="13.5" hidden="false" customHeight="false" outlineLevel="0" collapsed="false">
      <c r="A6202" s="401" t="s">
        <v>12654</v>
      </c>
      <c r="B6202" s="401" t="s">
        <v>12655</v>
      </c>
      <c r="C6202" s="401" t="s">
        <v>12758</v>
      </c>
      <c r="D6202" s="401" t="s">
        <v>12759</v>
      </c>
      <c r="E6202" s="402"/>
      <c r="F6202" s="401"/>
      <c r="G6202" s="401" t="n">
        <v>88472</v>
      </c>
      <c r="H6202" s="401" t="s">
        <v>12800</v>
      </c>
      <c r="I6202" s="401" t="s">
        <v>99</v>
      </c>
      <c r="J6202" s="401" t="s">
        <v>6476</v>
      </c>
      <c r="K6202" s="402" t="n">
        <v>34.79</v>
      </c>
      <c r="L6202" s="401" t="s">
        <v>6405</v>
      </c>
    </row>
    <row r="6203" customFormat="false" ht="13.5" hidden="false" customHeight="false" outlineLevel="0" collapsed="false">
      <c r="A6203" s="401" t="s">
        <v>12654</v>
      </c>
      <c r="B6203" s="401" t="s">
        <v>12655</v>
      </c>
      <c r="C6203" s="401" t="s">
        <v>12758</v>
      </c>
      <c r="D6203" s="401" t="s">
        <v>12759</v>
      </c>
      <c r="E6203" s="402"/>
      <c r="F6203" s="401"/>
      <c r="G6203" s="401" t="n">
        <v>88476</v>
      </c>
      <c r="H6203" s="401" t="s">
        <v>12801</v>
      </c>
      <c r="I6203" s="401" t="s">
        <v>99</v>
      </c>
      <c r="J6203" s="401" t="s">
        <v>6476</v>
      </c>
      <c r="K6203" s="402" t="n">
        <v>20.56</v>
      </c>
      <c r="L6203" s="401" t="s">
        <v>6405</v>
      </c>
    </row>
    <row r="6204" customFormat="false" ht="13.5" hidden="false" customHeight="false" outlineLevel="0" collapsed="false">
      <c r="A6204" s="401" t="s">
        <v>12654</v>
      </c>
      <c r="B6204" s="401" t="s">
        <v>12655</v>
      </c>
      <c r="C6204" s="401" t="s">
        <v>12758</v>
      </c>
      <c r="D6204" s="401" t="s">
        <v>12759</v>
      </c>
      <c r="E6204" s="402"/>
      <c r="F6204" s="401"/>
      <c r="G6204" s="401" t="n">
        <v>88477</v>
      </c>
      <c r="H6204" s="401" t="s">
        <v>12802</v>
      </c>
      <c r="I6204" s="401" t="s">
        <v>99</v>
      </c>
      <c r="J6204" s="401" t="s">
        <v>6476</v>
      </c>
      <c r="K6204" s="402" t="n">
        <v>28.12</v>
      </c>
      <c r="L6204" s="401" t="s">
        <v>6405</v>
      </c>
    </row>
    <row r="6205" customFormat="false" ht="13.5" hidden="false" customHeight="false" outlineLevel="0" collapsed="false">
      <c r="A6205" s="401" t="s">
        <v>12654</v>
      </c>
      <c r="B6205" s="401" t="s">
        <v>12655</v>
      </c>
      <c r="C6205" s="401" t="s">
        <v>12758</v>
      </c>
      <c r="D6205" s="401" t="s">
        <v>12759</v>
      </c>
      <c r="E6205" s="402"/>
      <c r="F6205" s="401"/>
      <c r="G6205" s="401" t="n">
        <v>88478</v>
      </c>
      <c r="H6205" s="401" t="s">
        <v>12803</v>
      </c>
      <c r="I6205" s="401" t="s">
        <v>99</v>
      </c>
      <c r="J6205" s="401" t="s">
        <v>6476</v>
      </c>
      <c r="K6205" s="402" t="n">
        <v>34.36</v>
      </c>
      <c r="L6205" s="401" t="s">
        <v>6405</v>
      </c>
    </row>
    <row r="6206" customFormat="false" ht="13.5" hidden="false" customHeight="false" outlineLevel="0" collapsed="false">
      <c r="A6206" s="401" t="s">
        <v>12654</v>
      </c>
      <c r="B6206" s="401" t="s">
        <v>12655</v>
      </c>
      <c r="C6206" s="401" t="s">
        <v>12758</v>
      </c>
      <c r="D6206" s="401" t="s">
        <v>12759</v>
      </c>
      <c r="E6206" s="402"/>
      <c r="F6206" s="401"/>
      <c r="G6206" s="401" t="n">
        <v>90930</v>
      </c>
      <c r="H6206" s="401" t="s">
        <v>12804</v>
      </c>
      <c r="I6206" s="401" t="s">
        <v>99</v>
      </c>
      <c r="J6206" s="401" t="s">
        <v>6476</v>
      </c>
      <c r="K6206" s="402" t="n">
        <v>82.11</v>
      </c>
      <c r="L6206" s="401" t="s">
        <v>6405</v>
      </c>
    </row>
    <row r="6207" customFormat="false" ht="13.5" hidden="false" customHeight="false" outlineLevel="0" collapsed="false">
      <c r="A6207" s="401" t="s">
        <v>12654</v>
      </c>
      <c r="B6207" s="401" t="s">
        <v>12655</v>
      </c>
      <c r="C6207" s="401" t="s">
        <v>12758</v>
      </c>
      <c r="D6207" s="401" t="s">
        <v>12759</v>
      </c>
      <c r="E6207" s="402"/>
      <c r="F6207" s="401"/>
      <c r="G6207" s="401" t="n">
        <v>90932</v>
      </c>
      <c r="H6207" s="401" t="s">
        <v>12805</v>
      </c>
      <c r="I6207" s="401" t="s">
        <v>99</v>
      </c>
      <c r="J6207" s="401" t="s">
        <v>6476</v>
      </c>
      <c r="K6207" s="402" t="n">
        <v>88.82</v>
      </c>
      <c r="L6207" s="401" t="s">
        <v>6405</v>
      </c>
    </row>
    <row r="6208" customFormat="false" ht="13.5" hidden="false" customHeight="false" outlineLevel="0" collapsed="false">
      <c r="A6208" s="401" t="s">
        <v>12654</v>
      </c>
      <c r="B6208" s="401" t="s">
        <v>12655</v>
      </c>
      <c r="C6208" s="401" t="s">
        <v>12758</v>
      </c>
      <c r="D6208" s="401" t="s">
        <v>12759</v>
      </c>
      <c r="E6208" s="402"/>
      <c r="F6208" s="401"/>
      <c r="G6208" s="401" t="n">
        <v>90933</v>
      </c>
      <c r="H6208" s="401" t="s">
        <v>12806</v>
      </c>
      <c r="I6208" s="401" t="s">
        <v>99</v>
      </c>
      <c r="J6208" s="401" t="s">
        <v>6476</v>
      </c>
      <c r="K6208" s="402" t="n">
        <v>124.94</v>
      </c>
      <c r="L6208" s="401" t="s">
        <v>6405</v>
      </c>
    </row>
    <row r="6209" customFormat="false" ht="13.5" hidden="false" customHeight="false" outlineLevel="0" collapsed="false">
      <c r="A6209" s="401" t="s">
        <v>12654</v>
      </c>
      <c r="B6209" s="401" t="s">
        <v>12655</v>
      </c>
      <c r="C6209" s="401" t="s">
        <v>12758</v>
      </c>
      <c r="D6209" s="401" t="s">
        <v>12759</v>
      </c>
      <c r="E6209" s="402"/>
      <c r="F6209" s="401"/>
      <c r="G6209" s="401" t="n">
        <v>90934</v>
      </c>
      <c r="H6209" s="401" t="s">
        <v>12807</v>
      </c>
      <c r="I6209" s="401" t="s">
        <v>99</v>
      </c>
      <c r="J6209" s="401" t="s">
        <v>6476</v>
      </c>
      <c r="K6209" s="402" t="n">
        <v>136.87</v>
      </c>
      <c r="L6209" s="401" t="s">
        <v>6405</v>
      </c>
    </row>
    <row r="6210" customFormat="false" ht="13.5" hidden="false" customHeight="false" outlineLevel="0" collapsed="false">
      <c r="A6210" s="401" t="s">
        <v>12654</v>
      </c>
      <c r="B6210" s="401" t="s">
        <v>12655</v>
      </c>
      <c r="C6210" s="401" t="s">
        <v>12758</v>
      </c>
      <c r="D6210" s="401" t="s">
        <v>12759</v>
      </c>
      <c r="E6210" s="402"/>
      <c r="F6210" s="401"/>
      <c r="G6210" s="401" t="n">
        <v>90940</v>
      </c>
      <c r="H6210" s="401" t="s">
        <v>12808</v>
      </c>
      <c r="I6210" s="401" t="s">
        <v>99</v>
      </c>
      <c r="J6210" s="401" t="s">
        <v>6476</v>
      </c>
      <c r="K6210" s="402" t="n">
        <v>87.49</v>
      </c>
      <c r="L6210" s="401" t="s">
        <v>6405</v>
      </c>
    </row>
    <row r="6211" customFormat="false" ht="13.5" hidden="false" customHeight="false" outlineLevel="0" collapsed="false">
      <c r="A6211" s="401" t="s">
        <v>12654</v>
      </c>
      <c r="B6211" s="401" t="s">
        <v>12655</v>
      </c>
      <c r="C6211" s="401" t="s">
        <v>12758</v>
      </c>
      <c r="D6211" s="401" t="s">
        <v>12759</v>
      </c>
      <c r="E6211" s="402"/>
      <c r="F6211" s="401"/>
      <c r="G6211" s="401" t="n">
        <v>90942</v>
      </c>
      <c r="H6211" s="401" t="s">
        <v>12809</v>
      </c>
      <c r="I6211" s="401" t="s">
        <v>99</v>
      </c>
      <c r="J6211" s="401" t="s">
        <v>6476</v>
      </c>
      <c r="K6211" s="402" t="n">
        <v>94.79</v>
      </c>
      <c r="L6211" s="401" t="s">
        <v>6405</v>
      </c>
    </row>
    <row r="6212" customFormat="false" ht="13.5" hidden="false" customHeight="false" outlineLevel="0" collapsed="false">
      <c r="A6212" s="401" t="s">
        <v>12654</v>
      </c>
      <c r="B6212" s="401" t="s">
        <v>12655</v>
      </c>
      <c r="C6212" s="401" t="s">
        <v>12758</v>
      </c>
      <c r="D6212" s="401" t="s">
        <v>12759</v>
      </c>
      <c r="E6212" s="402"/>
      <c r="F6212" s="401"/>
      <c r="G6212" s="401" t="n">
        <v>90943</v>
      </c>
      <c r="H6212" s="401" t="s">
        <v>12810</v>
      </c>
      <c r="I6212" s="401" t="s">
        <v>99</v>
      </c>
      <c r="J6212" s="401" t="s">
        <v>6476</v>
      </c>
      <c r="K6212" s="402" t="n">
        <v>134.13</v>
      </c>
      <c r="L6212" s="401" t="s">
        <v>6405</v>
      </c>
    </row>
    <row r="6213" customFormat="false" ht="13.5" hidden="false" customHeight="false" outlineLevel="0" collapsed="false">
      <c r="A6213" s="401" t="s">
        <v>12654</v>
      </c>
      <c r="B6213" s="401" t="s">
        <v>12655</v>
      </c>
      <c r="C6213" s="401" t="s">
        <v>12758</v>
      </c>
      <c r="D6213" s="401" t="s">
        <v>12759</v>
      </c>
      <c r="E6213" s="402"/>
      <c r="F6213" s="401"/>
      <c r="G6213" s="401" t="n">
        <v>90944</v>
      </c>
      <c r="H6213" s="401" t="s">
        <v>12811</v>
      </c>
      <c r="I6213" s="401" t="s">
        <v>99</v>
      </c>
      <c r="J6213" s="401" t="s">
        <v>6476</v>
      </c>
      <c r="K6213" s="402" t="n">
        <v>147.12</v>
      </c>
      <c r="L6213" s="401" t="s">
        <v>6405</v>
      </c>
    </row>
    <row r="6214" customFormat="false" ht="13.5" hidden="false" customHeight="false" outlineLevel="0" collapsed="false">
      <c r="A6214" s="401" t="s">
        <v>12654</v>
      </c>
      <c r="B6214" s="401" t="s">
        <v>12655</v>
      </c>
      <c r="C6214" s="401" t="s">
        <v>12758</v>
      </c>
      <c r="D6214" s="401" t="s">
        <v>12759</v>
      </c>
      <c r="E6214" s="402"/>
      <c r="F6214" s="401"/>
      <c r="G6214" s="401" t="n">
        <v>90950</v>
      </c>
      <c r="H6214" s="401" t="s">
        <v>12812</v>
      </c>
      <c r="I6214" s="401" t="s">
        <v>99</v>
      </c>
      <c r="J6214" s="401" t="s">
        <v>6476</v>
      </c>
      <c r="K6214" s="402" t="n">
        <v>97.33</v>
      </c>
      <c r="L6214" s="401" t="s">
        <v>6405</v>
      </c>
    </row>
    <row r="6215" customFormat="false" ht="13.5" hidden="false" customHeight="false" outlineLevel="0" collapsed="false">
      <c r="A6215" s="401" t="s">
        <v>12654</v>
      </c>
      <c r="B6215" s="401" t="s">
        <v>12655</v>
      </c>
      <c r="C6215" s="401" t="s">
        <v>12758</v>
      </c>
      <c r="D6215" s="401" t="s">
        <v>12759</v>
      </c>
      <c r="E6215" s="402"/>
      <c r="F6215" s="401"/>
      <c r="G6215" s="401" t="n">
        <v>90952</v>
      </c>
      <c r="H6215" s="401" t="s">
        <v>12813</v>
      </c>
      <c r="I6215" s="401" t="s">
        <v>99</v>
      </c>
      <c r="J6215" s="401" t="s">
        <v>6476</v>
      </c>
      <c r="K6215" s="402" t="n">
        <v>105.72</v>
      </c>
      <c r="L6215" s="401" t="s">
        <v>6405</v>
      </c>
    </row>
    <row r="6216" customFormat="false" ht="13.5" hidden="false" customHeight="false" outlineLevel="0" collapsed="false">
      <c r="A6216" s="401" t="s">
        <v>12654</v>
      </c>
      <c r="B6216" s="401" t="s">
        <v>12655</v>
      </c>
      <c r="C6216" s="401" t="s">
        <v>12758</v>
      </c>
      <c r="D6216" s="401" t="s">
        <v>12759</v>
      </c>
      <c r="E6216" s="402"/>
      <c r="F6216" s="401"/>
      <c r="G6216" s="401" t="n">
        <v>90953</v>
      </c>
      <c r="H6216" s="401" t="s">
        <v>12814</v>
      </c>
      <c r="I6216" s="401" t="s">
        <v>99</v>
      </c>
      <c r="J6216" s="401" t="s">
        <v>6476</v>
      </c>
      <c r="K6216" s="402" t="n">
        <v>150.96</v>
      </c>
      <c r="L6216" s="401" t="s">
        <v>6405</v>
      </c>
    </row>
    <row r="6217" customFormat="false" ht="13.5" hidden="false" customHeight="false" outlineLevel="0" collapsed="false">
      <c r="A6217" s="401" t="s">
        <v>12654</v>
      </c>
      <c r="B6217" s="401" t="s">
        <v>12655</v>
      </c>
      <c r="C6217" s="401" t="s">
        <v>12758</v>
      </c>
      <c r="D6217" s="401" t="s">
        <v>12759</v>
      </c>
      <c r="E6217" s="402"/>
      <c r="F6217" s="401"/>
      <c r="G6217" s="401" t="n">
        <v>90954</v>
      </c>
      <c r="H6217" s="401" t="s">
        <v>12815</v>
      </c>
      <c r="I6217" s="401" t="s">
        <v>99</v>
      </c>
      <c r="J6217" s="401" t="s">
        <v>6476</v>
      </c>
      <c r="K6217" s="402" t="n">
        <v>165.89</v>
      </c>
      <c r="L6217" s="401" t="s">
        <v>6405</v>
      </c>
    </row>
    <row r="6218" customFormat="false" ht="13.5" hidden="false" customHeight="false" outlineLevel="0" collapsed="false">
      <c r="A6218" s="401" t="s">
        <v>12654</v>
      </c>
      <c r="B6218" s="401" t="s">
        <v>12655</v>
      </c>
      <c r="C6218" s="401" t="s">
        <v>12758</v>
      </c>
      <c r="D6218" s="401" t="s">
        <v>12759</v>
      </c>
      <c r="E6218" s="402"/>
      <c r="F6218" s="401"/>
      <c r="G6218" s="401" t="n">
        <v>94438</v>
      </c>
      <c r="H6218" s="401" t="s">
        <v>12816</v>
      </c>
      <c r="I6218" s="401" t="s">
        <v>99</v>
      </c>
      <c r="J6218" s="401" t="s">
        <v>6476</v>
      </c>
      <c r="K6218" s="402" t="n">
        <v>45.52</v>
      </c>
      <c r="L6218" s="401" t="s">
        <v>6405</v>
      </c>
    </row>
    <row r="6219" customFormat="false" ht="13.5" hidden="false" customHeight="false" outlineLevel="0" collapsed="false">
      <c r="A6219" s="401" t="s">
        <v>12654</v>
      </c>
      <c r="B6219" s="401" t="s">
        <v>12655</v>
      </c>
      <c r="C6219" s="401" t="s">
        <v>12758</v>
      </c>
      <c r="D6219" s="401" t="s">
        <v>12759</v>
      </c>
      <c r="E6219" s="402"/>
      <c r="F6219" s="401"/>
      <c r="G6219" s="401" t="n">
        <v>94439</v>
      </c>
      <c r="H6219" s="401" t="s">
        <v>12817</v>
      </c>
      <c r="I6219" s="401" t="s">
        <v>99</v>
      </c>
      <c r="J6219" s="401" t="s">
        <v>6476</v>
      </c>
      <c r="K6219" s="402" t="n">
        <v>51.64</v>
      </c>
      <c r="L6219" s="401" t="s">
        <v>6405</v>
      </c>
    </row>
    <row r="6220" customFormat="false" ht="13.5" hidden="false" customHeight="false" outlineLevel="0" collapsed="false">
      <c r="A6220" s="401" t="s">
        <v>12654</v>
      </c>
      <c r="B6220" s="401" t="s">
        <v>12655</v>
      </c>
      <c r="C6220" s="401" t="s">
        <v>12758</v>
      </c>
      <c r="D6220" s="401" t="s">
        <v>12759</v>
      </c>
      <c r="E6220" s="402"/>
      <c r="F6220" s="401"/>
      <c r="G6220" s="401" t="n">
        <v>94779</v>
      </c>
      <c r="H6220" s="401" t="s">
        <v>12818</v>
      </c>
      <c r="I6220" s="401" t="s">
        <v>99</v>
      </c>
      <c r="J6220" s="401" t="s">
        <v>6476</v>
      </c>
      <c r="K6220" s="402" t="n">
        <v>44.09</v>
      </c>
      <c r="L6220" s="401" t="s">
        <v>6405</v>
      </c>
    </row>
    <row r="6221" customFormat="false" ht="13.5" hidden="false" customHeight="false" outlineLevel="0" collapsed="false">
      <c r="A6221" s="401" t="s">
        <v>12654</v>
      </c>
      <c r="B6221" s="401" t="s">
        <v>12655</v>
      </c>
      <c r="C6221" s="401" t="s">
        <v>12758</v>
      </c>
      <c r="D6221" s="401" t="s">
        <v>12759</v>
      </c>
      <c r="E6221" s="402"/>
      <c r="F6221" s="401"/>
      <c r="G6221" s="401" t="n">
        <v>94782</v>
      </c>
      <c r="H6221" s="401" t="s">
        <v>12819</v>
      </c>
      <c r="I6221" s="401" t="s">
        <v>99</v>
      </c>
      <c r="J6221" s="401" t="s">
        <v>6476</v>
      </c>
      <c r="K6221" s="402" t="n">
        <v>50.88</v>
      </c>
      <c r="L6221" s="401" t="s">
        <v>6405</v>
      </c>
    </row>
    <row r="6222" customFormat="false" ht="13.5" hidden="false" customHeight="false" outlineLevel="0" collapsed="false">
      <c r="A6222" s="401" t="s">
        <v>12654</v>
      </c>
      <c r="B6222" s="401" t="s">
        <v>12655</v>
      </c>
      <c r="C6222" s="401" t="s">
        <v>12758</v>
      </c>
      <c r="D6222" s="401" t="s">
        <v>12759</v>
      </c>
      <c r="E6222" s="402"/>
      <c r="F6222" s="401"/>
      <c r="G6222" s="401" t="n">
        <v>102803</v>
      </c>
      <c r="H6222" s="401" t="s">
        <v>12820</v>
      </c>
      <c r="I6222" s="401" t="s">
        <v>99</v>
      </c>
      <c r="J6222" s="401" t="s">
        <v>6979</v>
      </c>
      <c r="K6222" s="402" t="n">
        <v>2.2</v>
      </c>
      <c r="L6222" s="401" t="s">
        <v>6405</v>
      </c>
    </row>
    <row r="6223" customFormat="false" ht="13.5" hidden="false" customHeight="false" outlineLevel="0" collapsed="false">
      <c r="A6223" s="401" t="s">
        <v>12654</v>
      </c>
      <c r="B6223" s="401" t="s">
        <v>12655</v>
      </c>
      <c r="C6223" s="401" t="s">
        <v>12821</v>
      </c>
      <c r="D6223" s="401" t="s">
        <v>12822</v>
      </c>
      <c r="E6223" s="402"/>
      <c r="F6223" s="401"/>
      <c r="G6223" s="401" t="n">
        <v>101742</v>
      </c>
      <c r="H6223" s="401" t="s">
        <v>12823</v>
      </c>
      <c r="I6223" s="401" t="s">
        <v>82</v>
      </c>
      <c r="J6223" s="401" t="s">
        <v>6476</v>
      </c>
      <c r="K6223" s="402" t="n">
        <v>60.07</v>
      </c>
      <c r="L6223" s="401" t="s">
        <v>6405</v>
      </c>
    </row>
    <row r="6224" customFormat="false" ht="13.5" hidden="false" customHeight="false" outlineLevel="0" collapsed="false">
      <c r="A6224" s="401" t="s">
        <v>12824</v>
      </c>
      <c r="B6224" s="401" t="s">
        <v>12825</v>
      </c>
      <c r="C6224" s="401" t="s">
        <v>12826</v>
      </c>
      <c r="D6224" s="401" t="s">
        <v>12827</v>
      </c>
      <c r="E6224" s="402"/>
      <c r="F6224" s="401"/>
      <c r="G6224" s="401" t="n">
        <v>87871</v>
      </c>
      <c r="H6224" s="401" t="s">
        <v>12828</v>
      </c>
      <c r="I6224" s="401" t="s">
        <v>99</v>
      </c>
      <c r="J6224" s="401" t="s">
        <v>6476</v>
      </c>
      <c r="K6224" s="402" t="n">
        <v>12.08</v>
      </c>
      <c r="L6224" s="401" t="s">
        <v>6405</v>
      </c>
    </row>
    <row r="6225" customFormat="false" ht="13.5" hidden="false" customHeight="false" outlineLevel="0" collapsed="false">
      <c r="A6225" s="401" t="s">
        <v>12824</v>
      </c>
      <c r="B6225" s="401" t="s">
        <v>12825</v>
      </c>
      <c r="C6225" s="401" t="s">
        <v>12826</v>
      </c>
      <c r="D6225" s="401" t="s">
        <v>12827</v>
      </c>
      <c r="E6225" s="402"/>
      <c r="F6225" s="401"/>
      <c r="G6225" s="401" t="n">
        <v>87872</v>
      </c>
      <c r="H6225" s="401" t="s">
        <v>12829</v>
      </c>
      <c r="I6225" s="401" t="s">
        <v>99</v>
      </c>
      <c r="J6225" s="401" t="s">
        <v>6476</v>
      </c>
      <c r="K6225" s="402" t="n">
        <v>11.38</v>
      </c>
      <c r="L6225" s="401" t="s">
        <v>6405</v>
      </c>
    </row>
    <row r="6226" customFormat="false" ht="13.5" hidden="false" customHeight="false" outlineLevel="0" collapsed="false">
      <c r="A6226" s="401" t="s">
        <v>12824</v>
      </c>
      <c r="B6226" s="401" t="s">
        <v>12825</v>
      </c>
      <c r="C6226" s="401" t="s">
        <v>12826</v>
      </c>
      <c r="D6226" s="401" t="s">
        <v>12827</v>
      </c>
      <c r="E6226" s="402"/>
      <c r="F6226" s="401"/>
      <c r="G6226" s="401" t="n">
        <v>87873</v>
      </c>
      <c r="H6226" s="401" t="s">
        <v>12830</v>
      </c>
      <c r="I6226" s="401" t="s">
        <v>99</v>
      </c>
      <c r="J6226" s="401" t="s">
        <v>6476</v>
      </c>
      <c r="K6226" s="402" t="n">
        <v>6.78</v>
      </c>
      <c r="L6226" s="401" t="s">
        <v>6405</v>
      </c>
    </row>
    <row r="6227" customFormat="false" ht="13.5" hidden="false" customHeight="false" outlineLevel="0" collapsed="false">
      <c r="A6227" s="401" t="s">
        <v>12824</v>
      </c>
      <c r="B6227" s="401" t="s">
        <v>12825</v>
      </c>
      <c r="C6227" s="401" t="s">
        <v>12826</v>
      </c>
      <c r="D6227" s="401" t="s">
        <v>12827</v>
      </c>
      <c r="E6227" s="402"/>
      <c r="F6227" s="401"/>
      <c r="G6227" s="401" t="n">
        <v>87874</v>
      </c>
      <c r="H6227" s="401" t="s">
        <v>12831</v>
      </c>
      <c r="I6227" s="401" t="s">
        <v>99</v>
      </c>
      <c r="J6227" s="401" t="s">
        <v>6476</v>
      </c>
      <c r="K6227" s="402" t="n">
        <v>6.62</v>
      </c>
      <c r="L6227" s="401" t="s">
        <v>6405</v>
      </c>
    </row>
    <row r="6228" customFormat="false" ht="13.5" hidden="false" customHeight="false" outlineLevel="0" collapsed="false">
      <c r="A6228" s="401" t="s">
        <v>12824</v>
      </c>
      <c r="B6228" s="401" t="s">
        <v>12825</v>
      </c>
      <c r="C6228" s="401" t="s">
        <v>12826</v>
      </c>
      <c r="D6228" s="401" t="s">
        <v>12827</v>
      </c>
      <c r="E6228" s="402"/>
      <c r="F6228" s="401"/>
      <c r="G6228" s="401" t="n">
        <v>87876</v>
      </c>
      <c r="H6228" s="401" t="s">
        <v>12832</v>
      </c>
      <c r="I6228" s="401" t="s">
        <v>99</v>
      </c>
      <c r="J6228" s="401" t="s">
        <v>6476</v>
      </c>
      <c r="K6228" s="402" t="n">
        <v>7.02</v>
      </c>
      <c r="L6228" s="401" t="s">
        <v>6405</v>
      </c>
    </row>
    <row r="6229" customFormat="false" ht="13.5" hidden="false" customHeight="false" outlineLevel="0" collapsed="false">
      <c r="A6229" s="401" t="s">
        <v>12824</v>
      </c>
      <c r="B6229" s="401" t="s">
        <v>12825</v>
      </c>
      <c r="C6229" s="401" t="s">
        <v>12826</v>
      </c>
      <c r="D6229" s="401" t="s">
        <v>12827</v>
      </c>
      <c r="E6229" s="402"/>
      <c r="F6229" s="401"/>
      <c r="G6229" s="401" t="n">
        <v>87877</v>
      </c>
      <c r="H6229" s="401" t="s">
        <v>12833</v>
      </c>
      <c r="I6229" s="401" t="s">
        <v>99</v>
      </c>
      <c r="J6229" s="401" t="s">
        <v>6476</v>
      </c>
      <c r="K6229" s="402" t="n">
        <v>6.67</v>
      </c>
      <c r="L6229" s="401" t="s">
        <v>6405</v>
      </c>
    </row>
    <row r="6230" customFormat="false" ht="13.5" hidden="false" customHeight="false" outlineLevel="0" collapsed="false">
      <c r="A6230" s="401" t="s">
        <v>12824</v>
      </c>
      <c r="B6230" s="401" t="s">
        <v>12825</v>
      </c>
      <c r="C6230" s="401" t="s">
        <v>12826</v>
      </c>
      <c r="D6230" s="401" t="s">
        <v>12827</v>
      </c>
      <c r="E6230" s="402"/>
      <c r="F6230" s="401"/>
      <c r="G6230" s="401" t="n">
        <v>87878</v>
      </c>
      <c r="H6230" s="401" t="s">
        <v>330</v>
      </c>
      <c r="I6230" s="401" t="s">
        <v>99</v>
      </c>
      <c r="J6230" s="401" t="s">
        <v>6476</v>
      </c>
      <c r="K6230" s="402" t="n">
        <v>4.84</v>
      </c>
      <c r="L6230" s="401" t="s">
        <v>6405</v>
      </c>
    </row>
    <row r="6231" customFormat="false" ht="13.5" hidden="false" customHeight="false" outlineLevel="0" collapsed="false">
      <c r="A6231" s="401" t="s">
        <v>12824</v>
      </c>
      <c r="B6231" s="401" t="s">
        <v>12825</v>
      </c>
      <c r="C6231" s="401" t="s">
        <v>12826</v>
      </c>
      <c r="D6231" s="401" t="s">
        <v>12827</v>
      </c>
      <c r="E6231" s="402"/>
      <c r="F6231" s="401"/>
      <c r="G6231" s="401" t="n">
        <v>87879</v>
      </c>
      <c r="H6231" s="401" t="s">
        <v>12834</v>
      </c>
      <c r="I6231" s="401" t="s">
        <v>99</v>
      </c>
      <c r="J6231" s="401" t="s">
        <v>6476</v>
      </c>
      <c r="K6231" s="402" t="n">
        <v>4.33</v>
      </c>
      <c r="L6231" s="401" t="s">
        <v>6405</v>
      </c>
    </row>
    <row r="6232" customFormat="false" ht="13.5" hidden="false" customHeight="false" outlineLevel="0" collapsed="false">
      <c r="A6232" s="401" t="s">
        <v>12824</v>
      </c>
      <c r="B6232" s="401" t="s">
        <v>12825</v>
      </c>
      <c r="C6232" s="401" t="s">
        <v>12826</v>
      </c>
      <c r="D6232" s="401" t="s">
        <v>12827</v>
      </c>
      <c r="E6232" s="402"/>
      <c r="F6232" s="401"/>
      <c r="G6232" s="401" t="n">
        <v>87881</v>
      </c>
      <c r="H6232" s="401" t="s">
        <v>12835</v>
      </c>
      <c r="I6232" s="401" t="s">
        <v>99</v>
      </c>
      <c r="J6232" s="401" t="s">
        <v>6476</v>
      </c>
      <c r="K6232" s="402" t="n">
        <v>6.66</v>
      </c>
      <c r="L6232" s="401" t="s">
        <v>6405</v>
      </c>
    </row>
    <row r="6233" customFormat="false" ht="13.5" hidden="false" customHeight="false" outlineLevel="0" collapsed="false">
      <c r="A6233" s="401" t="s">
        <v>12824</v>
      </c>
      <c r="B6233" s="401" t="s">
        <v>12825</v>
      </c>
      <c r="C6233" s="401" t="s">
        <v>12826</v>
      </c>
      <c r="D6233" s="401" t="s">
        <v>12827</v>
      </c>
      <c r="E6233" s="402"/>
      <c r="F6233" s="401"/>
      <c r="G6233" s="401" t="n">
        <v>87882</v>
      </c>
      <c r="H6233" s="401" t="s">
        <v>12836</v>
      </c>
      <c r="I6233" s="401" t="s">
        <v>99</v>
      </c>
      <c r="J6233" s="401" t="s">
        <v>6476</v>
      </c>
      <c r="K6233" s="402" t="n">
        <v>6.5</v>
      </c>
      <c r="L6233" s="401" t="s">
        <v>6405</v>
      </c>
    </row>
    <row r="6234" customFormat="false" ht="13.5" hidden="false" customHeight="false" outlineLevel="0" collapsed="false">
      <c r="A6234" s="401" t="s">
        <v>12824</v>
      </c>
      <c r="B6234" s="401" t="s">
        <v>12825</v>
      </c>
      <c r="C6234" s="401" t="s">
        <v>12826</v>
      </c>
      <c r="D6234" s="401" t="s">
        <v>12827</v>
      </c>
      <c r="E6234" s="402"/>
      <c r="F6234" s="401"/>
      <c r="G6234" s="401" t="n">
        <v>87884</v>
      </c>
      <c r="H6234" s="401" t="s">
        <v>12837</v>
      </c>
      <c r="I6234" s="401" t="s">
        <v>99</v>
      </c>
      <c r="J6234" s="401" t="s">
        <v>6476</v>
      </c>
      <c r="K6234" s="402" t="n">
        <v>6.9</v>
      </c>
      <c r="L6234" s="401" t="s">
        <v>6405</v>
      </c>
    </row>
    <row r="6235" customFormat="false" ht="13.5" hidden="false" customHeight="false" outlineLevel="0" collapsed="false">
      <c r="A6235" s="401" t="s">
        <v>12824</v>
      </c>
      <c r="B6235" s="401" t="s">
        <v>12825</v>
      </c>
      <c r="C6235" s="401" t="s">
        <v>12826</v>
      </c>
      <c r="D6235" s="401" t="s">
        <v>12827</v>
      </c>
      <c r="E6235" s="402"/>
      <c r="F6235" s="401"/>
      <c r="G6235" s="401" t="n">
        <v>87885</v>
      </c>
      <c r="H6235" s="401" t="s">
        <v>12838</v>
      </c>
      <c r="I6235" s="401" t="s">
        <v>99</v>
      </c>
      <c r="J6235" s="401" t="s">
        <v>6476</v>
      </c>
      <c r="K6235" s="402" t="n">
        <v>6.55</v>
      </c>
      <c r="L6235" s="401" t="s">
        <v>6405</v>
      </c>
    </row>
    <row r="6236" customFormat="false" ht="13.5" hidden="false" customHeight="false" outlineLevel="0" collapsed="false">
      <c r="A6236" s="401" t="s">
        <v>12824</v>
      </c>
      <c r="B6236" s="401" t="s">
        <v>12825</v>
      </c>
      <c r="C6236" s="401" t="s">
        <v>12826</v>
      </c>
      <c r="D6236" s="401" t="s">
        <v>12827</v>
      </c>
      <c r="E6236" s="402"/>
      <c r="F6236" s="401"/>
      <c r="G6236" s="401" t="n">
        <v>87886</v>
      </c>
      <c r="H6236" s="401" t="s">
        <v>12839</v>
      </c>
      <c r="I6236" s="401" t="s">
        <v>99</v>
      </c>
      <c r="J6236" s="401" t="s">
        <v>6476</v>
      </c>
      <c r="K6236" s="402" t="n">
        <v>18.92</v>
      </c>
      <c r="L6236" s="401" t="s">
        <v>6405</v>
      </c>
    </row>
    <row r="6237" customFormat="false" ht="13.5" hidden="false" customHeight="false" outlineLevel="0" collapsed="false">
      <c r="A6237" s="401" t="s">
        <v>12824</v>
      </c>
      <c r="B6237" s="401" t="s">
        <v>12825</v>
      </c>
      <c r="C6237" s="401" t="s">
        <v>12826</v>
      </c>
      <c r="D6237" s="401" t="s">
        <v>12827</v>
      </c>
      <c r="E6237" s="402"/>
      <c r="F6237" s="401"/>
      <c r="G6237" s="401" t="n">
        <v>87887</v>
      </c>
      <c r="H6237" s="401" t="s">
        <v>12840</v>
      </c>
      <c r="I6237" s="401" t="s">
        <v>99</v>
      </c>
      <c r="J6237" s="401" t="s">
        <v>6476</v>
      </c>
      <c r="K6237" s="402" t="n">
        <v>18.22</v>
      </c>
      <c r="L6237" s="401" t="s">
        <v>6405</v>
      </c>
    </row>
    <row r="6238" customFormat="false" ht="13.5" hidden="false" customHeight="false" outlineLevel="0" collapsed="false">
      <c r="A6238" s="401" t="s">
        <v>12824</v>
      </c>
      <c r="B6238" s="401" t="s">
        <v>12825</v>
      </c>
      <c r="C6238" s="401" t="s">
        <v>12826</v>
      </c>
      <c r="D6238" s="401" t="s">
        <v>12827</v>
      </c>
      <c r="E6238" s="402"/>
      <c r="F6238" s="401"/>
      <c r="G6238" s="401" t="n">
        <v>87888</v>
      </c>
      <c r="H6238" s="401" t="s">
        <v>12841</v>
      </c>
      <c r="I6238" s="401" t="s">
        <v>99</v>
      </c>
      <c r="J6238" s="401" t="s">
        <v>6476</v>
      </c>
      <c r="K6238" s="402" t="n">
        <v>8.2</v>
      </c>
      <c r="L6238" s="401" t="s">
        <v>6405</v>
      </c>
    </row>
    <row r="6239" customFormat="false" ht="13.5" hidden="false" customHeight="false" outlineLevel="0" collapsed="false">
      <c r="A6239" s="401" t="s">
        <v>12824</v>
      </c>
      <c r="B6239" s="401" t="s">
        <v>12825</v>
      </c>
      <c r="C6239" s="401" t="s">
        <v>12826</v>
      </c>
      <c r="D6239" s="401" t="s">
        <v>12827</v>
      </c>
      <c r="E6239" s="402"/>
      <c r="F6239" s="401"/>
      <c r="G6239" s="401" t="n">
        <v>87889</v>
      </c>
      <c r="H6239" s="401" t="s">
        <v>12842</v>
      </c>
      <c r="I6239" s="401" t="s">
        <v>99</v>
      </c>
      <c r="J6239" s="401" t="s">
        <v>6476</v>
      </c>
      <c r="K6239" s="402" t="n">
        <v>8.04</v>
      </c>
      <c r="L6239" s="401" t="s">
        <v>6405</v>
      </c>
    </row>
    <row r="6240" customFormat="false" ht="13.5" hidden="false" customHeight="false" outlineLevel="0" collapsed="false">
      <c r="A6240" s="401" t="s">
        <v>12824</v>
      </c>
      <c r="B6240" s="401" t="s">
        <v>12825</v>
      </c>
      <c r="C6240" s="401" t="s">
        <v>12826</v>
      </c>
      <c r="D6240" s="401" t="s">
        <v>12827</v>
      </c>
      <c r="E6240" s="402"/>
      <c r="F6240" s="401"/>
      <c r="G6240" s="401" t="n">
        <v>87891</v>
      </c>
      <c r="H6240" s="401" t="s">
        <v>12843</v>
      </c>
      <c r="I6240" s="401" t="s">
        <v>99</v>
      </c>
      <c r="J6240" s="401" t="s">
        <v>6476</v>
      </c>
      <c r="K6240" s="402" t="n">
        <v>8.44</v>
      </c>
      <c r="L6240" s="401" t="s">
        <v>6405</v>
      </c>
    </row>
    <row r="6241" customFormat="false" ht="13.5" hidden="false" customHeight="false" outlineLevel="0" collapsed="false">
      <c r="A6241" s="401" t="s">
        <v>12824</v>
      </c>
      <c r="B6241" s="401" t="s">
        <v>12825</v>
      </c>
      <c r="C6241" s="401" t="s">
        <v>12826</v>
      </c>
      <c r="D6241" s="401" t="s">
        <v>12827</v>
      </c>
      <c r="E6241" s="402"/>
      <c r="F6241" s="401"/>
      <c r="G6241" s="401" t="n">
        <v>87892</v>
      </c>
      <c r="H6241" s="401" t="s">
        <v>12844</v>
      </c>
      <c r="I6241" s="401" t="s">
        <v>99</v>
      </c>
      <c r="J6241" s="401" t="s">
        <v>6476</v>
      </c>
      <c r="K6241" s="402" t="n">
        <v>8.09</v>
      </c>
      <c r="L6241" s="401" t="s">
        <v>6405</v>
      </c>
    </row>
    <row r="6242" customFormat="false" ht="13.5" hidden="false" customHeight="false" outlineLevel="0" collapsed="false">
      <c r="A6242" s="401" t="s">
        <v>12824</v>
      </c>
      <c r="B6242" s="401" t="s">
        <v>12825</v>
      </c>
      <c r="C6242" s="401" t="s">
        <v>12826</v>
      </c>
      <c r="D6242" s="401" t="s">
        <v>12827</v>
      </c>
      <c r="E6242" s="402"/>
      <c r="F6242" s="401"/>
      <c r="G6242" s="401" t="n">
        <v>87893</v>
      </c>
      <c r="H6242" s="401" t="s">
        <v>328</v>
      </c>
      <c r="I6242" s="401" t="s">
        <v>99</v>
      </c>
      <c r="J6242" s="401" t="s">
        <v>6476</v>
      </c>
      <c r="K6242" s="402" t="n">
        <v>7.32</v>
      </c>
      <c r="L6242" s="401" t="s">
        <v>6405</v>
      </c>
    </row>
    <row r="6243" customFormat="false" ht="13.5" hidden="false" customHeight="false" outlineLevel="0" collapsed="false">
      <c r="A6243" s="401" t="s">
        <v>12824</v>
      </c>
      <c r="B6243" s="401" t="s">
        <v>12825</v>
      </c>
      <c r="C6243" s="401" t="s">
        <v>12826</v>
      </c>
      <c r="D6243" s="401" t="s">
        <v>12827</v>
      </c>
      <c r="E6243" s="402"/>
      <c r="F6243" s="401"/>
      <c r="G6243" s="401" t="n">
        <v>87894</v>
      </c>
      <c r="H6243" s="401" t="s">
        <v>12845</v>
      </c>
      <c r="I6243" s="401" t="s">
        <v>99</v>
      </c>
      <c r="J6243" s="401" t="s">
        <v>6476</v>
      </c>
      <c r="K6243" s="402" t="n">
        <v>6.81</v>
      </c>
      <c r="L6243" s="401" t="s">
        <v>6405</v>
      </c>
    </row>
    <row r="6244" customFormat="false" ht="13.5" hidden="false" customHeight="false" outlineLevel="0" collapsed="false">
      <c r="A6244" s="401" t="s">
        <v>12824</v>
      </c>
      <c r="B6244" s="401" t="s">
        <v>12825</v>
      </c>
      <c r="C6244" s="401" t="s">
        <v>12826</v>
      </c>
      <c r="D6244" s="401" t="s">
        <v>12827</v>
      </c>
      <c r="E6244" s="402"/>
      <c r="F6244" s="401"/>
      <c r="G6244" s="401" t="n">
        <v>87896</v>
      </c>
      <c r="H6244" s="401" t="s">
        <v>12846</v>
      </c>
      <c r="I6244" s="401" t="s">
        <v>99</v>
      </c>
      <c r="J6244" s="401" t="s">
        <v>6404</v>
      </c>
      <c r="K6244" s="402" t="n">
        <v>6.67</v>
      </c>
      <c r="L6244" s="401" t="s">
        <v>6405</v>
      </c>
    </row>
    <row r="6245" customFormat="false" ht="13.5" hidden="false" customHeight="false" outlineLevel="0" collapsed="false">
      <c r="A6245" s="401" t="s">
        <v>12824</v>
      </c>
      <c r="B6245" s="401" t="s">
        <v>12825</v>
      </c>
      <c r="C6245" s="401" t="s">
        <v>12826</v>
      </c>
      <c r="D6245" s="401" t="s">
        <v>12827</v>
      </c>
      <c r="E6245" s="402"/>
      <c r="F6245" s="401"/>
      <c r="G6245" s="401" t="n">
        <v>87897</v>
      </c>
      <c r="H6245" s="401" t="s">
        <v>12847</v>
      </c>
      <c r="I6245" s="401" t="s">
        <v>99</v>
      </c>
      <c r="J6245" s="401" t="s">
        <v>6404</v>
      </c>
      <c r="K6245" s="402" t="n">
        <v>6.16</v>
      </c>
      <c r="L6245" s="401" t="s">
        <v>6405</v>
      </c>
    </row>
    <row r="6246" customFormat="false" ht="13.5" hidden="false" customHeight="false" outlineLevel="0" collapsed="false">
      <c r="A6246" s="401" t="s">
        <v>12824</v>
      </c>
      <c r="B6246" s="401" t="s">
        <v>12825</v>
      </c>
      <c r="C6246" s="401" t="s">
        <v>12826</v>
      </c>
      <c r="D6246" s="401" t="s">
        <v>12827</v>
      </c>
      <c r="E6246" s="402"/>
      <c r="F6246" s="401"/>
      <c r="G6246" s="401" t="n">
        <v>87899</v>
      </c>
      <c r="H6246" s="401" t="s">
        <v>12848</v>
      </c>
      <c r="I6246" s="401" t="s">
        <v>99</v>
      </c>
      <c r="J6246" s="401" t="s">
        <v>6476</v>
      </c>
      <c r="K6246" s="402" t="n">
        <v>9.46</v>
      </c>
      <c r="L6246" s="401" t="s">
        <v>6405</v>
      </c>
    </row>
    <row r="6247" customFormat="false" ht="13.5" hidden="false" customHeight="false" outlineLevel="0" collapsed="false">
      <c r="A6247" s="401" t="s">
        <v>12824</v>
      </c>
      <c r="B6247" s="401" t="s">
        <v>12825</v>
      </c>
      <c r="C6247" s="401" t="s">
        <v>12826</v>
      </c>
      <c r="D6247" s="401" t="s">
        <v>12827</v>
      </c>
      <c r="E6247" s="402"/>
      <c r="F6247" s="401"/>
      <c r="G6247" s="401" t="n">
        <v>87900</v>
      </c>
      <c r="H6247" s="401" t="s">
        <v>12849</v>
      </c>
      <c r="I6247" s="401" t="s">
        <v>99</v>
      </c>
      <c r="J6247" s="401" t="s">
        <v>6476</v>
      </c>
      <c r="K6247" s="402" t="n">
        <v>9.3</v>
      </c>
      <c r="L6247" s="401" t="s">
        <v>6405</v>
      </c>
    </row>
    <row r="6248" customFormat="false" ht="13.5" hidden="false" customHeight="false" outlineLevel="0" collapsed="false">
      <c r="A6248" s="401" t="s">
        <v>12824</v>
      </c>
      <c r="B6248" s="401" t="s">
        <v>12825</v>
      </c>
      <c r="C6248" s="401" t="s">
        <v>12826</v>
      </c>
      <c r="D6248" s="401" t="s">
        <v>12827</v>
      </c>
      <c r="E6248" s="402"/>
      <c r="F6248" s="401"/>
      <c r="G6248" s="401" t="n">
        <v>87902</v>
      </c>
      <c r="H6248" s="401" t="s">
        <v>12850</v>
      </c>
      <c r="I6248" s="401" t="s">
        <v>99</v>
      </c>
      <c r="J6248" s="401" t="s">
        <v>6476</v>
      </c>
      <c r="K6248" s="402" t="n">
        <v>9.7</v>
      </c>
      <c r="L6248" s="401" t="s">
        <v>6405</v>
      </c>
    </row>
    <row r="6249" customFormat="false" ht="13.5" hidden="false" customHeight="false" outlineLevel="0" collapsed="false">
      <c r="A6249" s="401" t="s">
        <v>12824</v>
      </c>
      <c r="B6249" s="401" t="s">
        <v>12825</v>
      </c>
      <c r="C6249" s="401" t="s">
        <v>12826</v>
      </c>
      <c r="D6249" s="401" t="s">
        <v>12827</v>
      </c>
      <c r="E6249" s="402"/>
      <c r="F6249" s="401"/>
      <c r="G6249" s="401" t="n">
        <v>87903</v>
      </c>
      <c r="H6249" s="401" t="s">
        <v>12851</v>
      </c>
      <c r="I6249" s="401" t="s">
        <v>99</v>
      </c>
      <c r="J6249" s="401" t="s">
        <v>6476</v>
      </c>
      <c r="K6249" s="402" t="n">
        <v>9.35</v>
      </c>
      <c r="L6249" s="401" t="s">
        <v>6405</v>
      </c>
    </row>
    <row r="6250" customFormat="false" ht="13.5" hidden="false" customHeight="false" outlineLevel="0" collapsed="false">
      <c r="A6250" s="401" t="s">
        <v>12824</v>
      </c>
      <c r="B6250" s="401" t="s">
        <v>12825</v>
      </c>
      <c r="C6250" s="401" t="s">
        <v>12826</v>
      </c>
      <c r="D6250" s="401" t="s">
        <v>12827</v>
      </c>
      <c r="E6250" s="402"/>
      <c r="F6250" s="401"/>
      <c r="G6250" s="401" t="n">
        <v>87904</v>
      </c>
      <c r="H6250" s="401" t="s">
        <v>326</v>
      </c>
      <c r="I6250" s="401" t="s">
        <v>99</v>
      </c>
      <c r="J6250" s="401" t="s">
        <v>6476</v>
      </c>
      <c r="K6250" s="402" t="n">
        <v>9.43</v>
      </c>
      <c r="L6250" s="401" t="s">
        <v>6405</v>
      </c>
    </row>
    <row r="6251" customFormat="false" ht="13.5" hidden="false" customHeight="false" outlineLevel="0" collapsed="false">
      <c r="A6251" s="401" t="s">
        <v>12824</v>
      </c>
      <c r="B6251" s="401" t="s">
        <v>12825</v>
      </c>
      <c r="C6251" s="401" t="s">
        <v>12826</v>
      </c>
      <c r="D6251" s="401" t="s">
        <v>12827</v>
      </c>
      <c r="E6251" s="402"/>
      <c r="F6251" s="401"/>
      <c r="G6251" s="401" t="n">
        <v>87905</v>
      </c>
      <c r="H6251" s="401" t="s">
        <v>12852</v>
      </c>
      <c r="I6251" s="401" t="s">
        <v>99</v>
      </c>
      <c r="J6251" s="401" t="s">
        <v>6476</v>
      </c>
      <c r="K6251" s="402" t="n">
        <v>8.92</v>
      </c>
      <c r="L6251" s="401" t="s">
        <v>6405</v>
      </c>
    </row>
    <row r="6252" customFormat="false" ht="13.5" hidden="false" customHeight="false" outlineLevel="0" collapsed="false">
      <c r="A6252" s="401" t="s">
        <v>12824</v>
      </c>
      <c r="B6252" s="401" t="s">
        <v>12825</v>
      </c>
      <c r="C6252" s="401" t="s">
        <v>12826</v>
      </c>
      <c r="D6252" s="401" t="s">
        <v>12827</v>
      </c>
      <c r="E6252" s="402"/>
      <c r="F6252" s="401"/>
      <c r="G6252" s="401" t="n">
        <v>87907</v>
      </c>
      <c r="H6252" s="401" t="s">
        <v>12853</v>
      </c>
      <c r="I6252" s="401" t="s">
        <v>99</v>
      </c>
      <c r="J6252" s="401" t="s">
        <v>6404</v>
      </c>
      <c r="K6252" s="402" t="n">
        <v>8.49</v>
      </c>
      <c r="L6252" s="401" t="s">
        <v>6405</v>
      </c>
    </row>
    <row r="6253" customFormat="false" ht="13.5" hidden="false" customHeight="false" outlineLevel="0" collapsed="false">
      <c r="A6253" s="401" t="s">
        <v>12824</v>
      </c>
      <c r="B6253" s="401" t="s">
        <v>12825</v>
      </c>
      <c r="C6253" s="401" t="s">
        <v>12826</v>
      </c>
      <c r="D6253" s="401" t="s">
        <v>12827</v>
      </c>
      <c r="E6253" s="402"/>
      <c r="F6253" s="401"/>
      <c r="G6253" s="401" t="n">
        <v>87908</v>
      </c>
      <c r="H6253" s="401" t="s">
        <v>12854</v>
      </c>
      <c r="I6253" s="401" t="s">
        <v>99</v>
      </c>
      <c r="J6253" s="401" t="s">
        <v>6404</v>
      </c>
      <c r="K6253" s="402" t="n">
        <v>7.98</v>
      </c>
      <c r="L6253" s="401" t="s">
        <v>6405</v>
      </c>
    </row>
    <row r="6254" customFormat="false" ht="13.5" hidden="false" customHeight="false" outlineLevel="0" collapsed="false">
      <c r="A6254" s="401" t="s">
        <v>12824</v>
      </c>
      <c r="B6254" s="401" t="s">
        <v>12825</v>
      </c>
      <c r="C6254" s="401" t="s">
        <v>12826</v>
      </c>
      <c r="D6254" s="401" t="s">
        <v>12827</v>
      </c>
      <c r="E6254" s="402"/>
      <c r="F6254" s="401"/>
      <c r="G6254" s="401" t="n">
        <v>87910</v>
      </c>
      <c r="H6254" s="401" t="s">
        <v>12855</v>
      </c>
      <c r="I6254" s="401" t="s">
        <v>99</v>
      </c>
      <c r="J6254" s="401" t="s">
        <v>6476</v>
      </c>
      <c r="K6254" s="402" t="n">
        <v>18.6</v>
      </c>
      <c r="L6254" s="401" t="s">
        <v>6405</v>
      </c>
    </row>
    <row r="6255" customFormat="false" ht="13.5" hidden="false" customHeight="false" outlineLevel="0" collapsed="false">
      <c r="A6255" s="401" t="s">
        <v>12824</v>
      </c>
      <c r="B6255" s="401" t="s">
        <v>12825</v>
      </c>
      <c r="C6255" s="401" t="s">
        <v>12826</v>
      </c>
      <c r="D6255" s="401" t="s">
        <v>12827</v>
      </c>
      <c r="E6255" s="402"/>
      <c r="F6255" s="401"/>
      <c r="G6255" s="401" t="n">
        <v>87911</v>
      </c>
      <c r="H6255" s="401" t="s">
        <v>12856</v>
      </c>
      <c r="I6255" s="401" t="s">
        <v>99</v>
      </c>
      <c r="J6255" s="401" t="s">
        <v>6476</v>
      </c>
      <c r="K6255" s="402" t="n">
        <v>17.9</v>
      </c>
      <c r="L6255" s="401" t="s">
        <v>6405</v>
      </c>
    </row>
    <row r="6256" customFormat="false" ht="13.5" hidden="false" customHeight="false" outlineLevel="0" collapsed="false">
      <c r="A6256" s="401" t="s">
        <v>12824</v>
      </c>
      <c r="B6256" s="401" t="s">
        <v>12825</v>
      </c>
      <c r="C6256" s="401" t="s">
        <v>12857</v>
      </c>
      <c r="D6256" s="401" t="s">
        <v>12858</v>
      </c>
      <c r="E6256" s="402"/>
      <c r="F6256" s="401"/>
      <c r="G6256" s="401" t="n">
        <v>87411</v>
      </c>
      <c r="H6256" s="401" t="s">
        <v>12859</v>
      </c>
      <c r="I6256" s="401" t="s">
        <v>99</v>
      </c>
      <c r="J6256" s="401" t="s">
        <v>6476</v>
      </c>
      <c r="K6256" s="402" t="n">
        <v>15.91</v>
      </c>
      <c r="L6256" s="401" t="s">
        <v>6405</v>
      </c>
    </row>
    <row r="6257" customFormat="false" ht="13.5" hidden="false" customHeight="false" outlineLevel="0" collapsed="false">
      <c r="A6257" s="401" t="s">
        <v>12824</v>
      </c>
      <c r="B6257" s="401" t="s">
        <v>12825</v>
      </c>
      <c r="C6257" s="401" t="s">
        <v>12857</v>
      </c>
      <c r="D6257" s="401" t="s">
        <v>12858</v>
      </c>
      <c r="E6257" s="402"/>
      <c r="F6257" s="401"/>
      <c r="G6257" s="401" t="n">
        <v>87412</v>
      </c>
      <c r="H6257" s="401" t="s">
        <v>12860</v>
      </c>
      <c r="I6257" s="401" t="s">
        <v>99</v>
      </c>
      <c r="J6257" s="401" t="s">
        <v>6476</v>
      </c>
      <c r="K6257" s="402" t="n">
        <v>22.87</v>
      </c>
      <c r="L6257" s="401" t="s">
        <v>6405</v>
      </c>
    </row>
    <row r="6258" customFormat="false" ht="13.5" hidden="false" customHeight="false" outlineLevel="0" collapsed="false">
      <c r="A6258" s="401" t="s">
        <v>12824</v>
      </c>
      <c r="B6258" s="401" t="s">
        <v>12825</v>
      </c>
      <c r="C6258" s="401" t="s">
        <v>12857</v>
      </c>
      <c r="D6258" s="401" t="s">
        <v>12858</v>
      </c>
      <c r="E6258" s="402"/>
      <c r="F6258" s="401"/>
      <c r="G6258" s="401" t="n">
        <v>87413</v>
      </c>
      <c r="H6258" s="401" t="s">
        <v>12861</v>
      </c>
      <c r="I6258" s="401" t="s">
        <v>99</v>
      </c>
      <c r="J6258" s="401" t="s">
        <v>6476</v>
      </c>
      <c r="K6258" s="402" t="n">
        <v>26.84</v>
      </c>
      <c r="L6258" s="401" t="s">
        <v>6405</v>
      </c>
    </row>
    <row r="6259" customFormat="false" ht="13.5" hidden="false" customHeight="false" outlineLevel="0" collapsed="false">
      <c r="A6259" s="401" t="s">
        <v>12824</v>
      </c>
      <c r="B6259" s="401" t="s">
        <v>12825</v>
      </c>
      <c r="C6259" s="401" t="s">
        <v>12857</v>
      </c>
      <c r="D6259" s="401" t="s">
        <v>12858</v>
      </c>
      <c r="E6259" s="402"/>
      <c r="F6259" s="401"/>
      <c r="G6259" s="401" t="n">
        <v>87414</v>
      </c>
      <c r="H6259" s="401" t="s">
        <v>12862</v>
      </c>
      <c r="I6259" s="401" t="s">
        <v>99</v>
      </c>
      <c r="J6259" s="401" t="s">
        <v>6476</v>
      </c>
      <c r="K6259" s="402" t="n">
        <v>23.51</v>
      </c>
      <c r="L6259" s="401" t="s">
        <v>6405</v>
      </c>
    </row>
    <row r="6260" customFormat="false" ht="13.5" hidden="false" customHeight="false" outlineLevel="0" collapsed="false">
      <c r="A6260" s="401" t="s">
        <v>12824</v>
      </c>
      <c r="B6260" s="401" t="s">
        <v>12825</v>
      </c>
      <c r="C6260" s="401" t="s">
        <v>12857</v>
      </c>
      <c r="D6260" s="401" t="s">
        <v>12858</v>
      </c>
      <c r="E6260" s="402"/>
      <c r="F6260" s="401"/>
      <c r="G6260" s="401" t="n">
        <v>87415</v>
      </c>
      <c r="H6260" s="401" t="s">
        <v>12863</v>
      </c>
      <c r="I6260" s="401" t="s">
        <v>99</v>
      </c>
      <c r="J6260" s="401" t="s">
        <v>6476</v>
      </c>
      <c r="K6260" s="402" t="n">
        <v>30.28</v>
      </c>
      <c r="L6260" s="401" t="s">
        <v>6405</v>
      </c>
    </row>
    <row r="6261" customFormat="false" ht="13.5" hidden="false" customHeight="false" outlineLevel="0" collapsed="false">
      <c r="A6261" s="401" t="s">
        <v>12824</v>
      </c>
      <c r="B6261" s="401" t="s">
        <v>12825</v>
      </c>
      <c r="C6261" s="401" t="s">
        <v>12857</v>
      </c>
      <c r="D6261" s="401" t="s">
        <v>12858</v>
      </c>
      <c r="E6261" s="402"/>
      <c r="F6261" s="401"/>
      <c r="G6261" s="401" t="n">
        <v>87416</v>
      </c>
      <c r="H6261" s="401" t="s">
        <v>12864</v>
      </c>
      <c r="I6261" s="401" t="s">
        <v>99</v>
      </c>
      <c r="J6261" s="401" t="s">
        <v>6476</v>
      </c>
      <c r="K6261" s="402" t="n">
        <v>34.5</v>
      </c>
      <c r="L6261" s="401" t="s">
        <v>6405</v>
      </c>
    </row>
    <row r="6262" customFormat="false" ht="13.5" hidden="false" customHeight="false" outlineLevel="0" collapsed="false">
      <c r="A6262" s="401" t="s">
        <v>12824</v>
      </c>
      <c r="B6262" s="401" t="s">
        <v>12825</v>
      </c>
      <c r="C6262" s="401" t="s">
        <v>12857</v>
      </c>
      <c r="D6262" s="401" t="s">
        <v>12858</v>
      </c>
      <c r="E6262" s="402"/>
      <c r="F6262" s="401"/>
      <c r="G6262" s="401" t="n">
        <v>87417</v>
      </c>
      <c r="H6262" s="401" t="s">
        <v>12865</v>
      </c>
      <c r="I6262" s="401" t="s">
        <v>99</v>
      </c>
      <c r="J6262" s="401" t="s">
        <v>6476</v>
      </c>
      <c r="K6262" s="402" t="n">
        <v>16.88</v>
      </c>
      <c r="L6262" s="401" t="s">
        <v>6405</v>
      </c>
    </row>
    <row r="6263" customFormat="false" ht="13.5" hidden="false" customHeight="false" outlineLevel="0" collapsed="false">
      <c r="A6263" s="401" t="s">
        <v>12824</v>
      </c>
      <c r="B6263" s="401" t="s">
        <v>12825</v>
      </c>
      <c r="C6263" s="401" t="s">
        <v>12857</v>
      </c>
      <c r="D6263" s="401" t="s">
        <v>12858</v>
      </c>
      <c r="E6263" s="402"/>
      <c r="F6263" s="401"/>
      <c r="G6263" s="401" t="n">
        <v>87418</v>
      </c>
      <c r="H6263" s="401" t="s">
        <v>12866</v>
      </c>
      <c r="I6263" s="401" t="s">
        <v>99</v>
      </c>
      <c r="J6263" s="401" t="s">
        <v>6476</v>
      </c>
      <c r="K6263" s="402" t="n">
        <v>17.4</v>
      </c>
      <c r="L6263" s="401" t="s">
        <v>6405</v>
      </c>
    </row>
    <row r="6264" customFormat="false" ht="13.5" hidden="false" customHeight="false" outlineLevel="0" collapsed="false">
      <c r="A6264" s="401" t="s">
        <v>12824</v>
      </c>
      <c r="B6264" s="401" t="s">
        <v>12825</v>
      </c>
      <c r="C6264" s="401" t="s">
        <v>12857</v>
      </c>
      <c r="D6264" s="401" t="s">
        <v>12858</v>
      </c>
      <c r="E6264" s="402"/>
      <c r="F6264" s="401"/>
      <c r="G6264" s="401" t="n">
        <v>87419</v>
      </c>
      <c r="H6264" s="401" t="s">
        <v>12867</v>
      </c>
      <c r="I6264" s="401" t="s">
        <v>99</v>
      </c>
      <c r="J6264" s="401" t="s">
        <v>6476</v>
      </c>
      <c r="K6264" s="402" t="n">
        <v>18.91</v>
      </c>
      <c r="L6264" s="401" t="s">
        <v>6405</v>
      </c>
    </row>
    <row r="6265" customFormat="false" ht="13.5" hidden="false" customHeight="false" outlineLevel="0" collapsed="false">
      <c r="A6265" s="401" t="s">
        <v>12824</v>
      </c>
      <c r="B6265" s="401" t="s">
        <v>12825</v>
      </c>
      <c r="C6265" s="401" t="s">
        <v>12857</v>
      </c>
      <c r="D6265" s="401" t="s">
        <v>12858</v>
      </c>
      <c r="E6265" s="402"/>
      <c r="F6265" s="401"/>
      <c r="G6265" s="401" t="n">
        <v>87420</v>
      </c>
      <c r="H6265" s="401" t="s">
        <v>12868</v>
      </c>
      <c r="I6265" s="401" t="s">
        <v>99</v>
      </c>
      <c r="J6265" s="401" t="s">
        <v>6476</v>
      </c>
      <c r="K6265" s="402" t="n">
        <v>25.27</v>
      </c>
      <c r="L6265" s="401" t="s">
        <v>6405</v>
      </c>
    </row>
    <row r="6266" customFormat="false" ht="13.5" hidden="false" customHeight="false" outlineLevel="0" collapsed="false">
      <c r="A6266" s="401" t="s">
        <v>12824</v>
      </c>
      <c r="B6266" s="401" t="s">
        <v>12825</v>
      </c>
      <c r="C6266" s="401" t="s">
        <v>12857</v>
      </c>
      <c r="D6266" s="401" t="s">
        <v>12858</v>
      </c>
      <c r="E6266" s="402"/>
      <c r="F6266" s="401"/>
      <c r="G6266" s="401" t="n">
        <v>87421</v>
      </c>
      <c r="H6266" s="401" t="s">
        <v>12869</v>
      </c>
      <c r="I6266" s="401" t="s">
        <v>99</v>
      </c>
      <c r="J6266" s="401" t="s">
        <v>6476</v>
      </c>
      <c r="K6266" s="402" t="n">
        <v>25.79</v>
      </c>
      <c r="L6266" s="401" t="s">
        <v>6405</v>
      </c>
    </row>
    <row r="6267" customFormat="false" ht="13.5" hidden="false" customHeight="false" outlineLevel="0" collapsed="false">
      <c r="A6267" s="401" t="s">
        <v>12824</v>
      </c>
      <c r="B6267" s="401" t="s">
        <v>12825</v>
      </c>
      <c r="C6267" s="401" t="s">
        <v>12857</v>
      </c>
      <c r="D6267" s="401" t="s">
        <v>12858</v>
      </c>
      <c r="E6267" s="402"/>
      <c r="F6267" s="401"/>
      <c r="G6267" s="401" t="n">
        <v>87422</v>
      </c>
      <c r="H6267" s="401" t="s">
        <v>12870</v>
      </c>
      <c r="I6267" s="401" t="s">
        <v>99</v>
      </c>
      <c r="J6267" s="401" t="s">
        <v>6476</v>
      </c>
      <c r="K6267" s="402" t="n">
        <v>27.28</v>
      </c>
      <c r="L6267" s="401" t="s">
        <v>6405</v>
      </c>
    </row>
    <row r="6268" customFormat="false" ht="13.5" hidden="false" customHeight="false" outlineLevel="0" collapsed="false">
      <c r="A6268" s="401" t="s">
        <v>12824</v>
      </c>
      <c r="B6268" s="401" t="s">
        <v>12825</v>
      </c>
      <c r="C6268" s="401" t="s">
        <v>12857</v>
      </c>
      <c r="D6268" s="401" t="s">
        <v>12858</v>
      </c>
      <c r="E6268" s="402"/>
      <c r="F6268" s="401"/>
      <c r="G6268" s="401" t="n">
        <v>87423</v>
      </c>
      <c r="H6268" s="401" t="s">
        <v>12871</v>
      </c>
      <c r="I6268" s="401" t="s">
        <v>99</v>
      </c>
      <c r="J6268" s="401" t="s">
        <v>6476</v>
      </c>
      <c r="K6268" s="402" t="n">
        <v>33.72</v>
      </c>
      <c r="L6268" s="401" t="s">
        <v>6405</v>
      </c>
    </row>
    <row r="6269" customFormat="false" ht="13.5" hidden="false" customHeight="false" outlineLevel="0" collapsed="false">
      <c r="A6269" s="401" t="s">
        <v>12824</v>
      </c>
      <c r="B6269" s="401" t="s">
        <v>12825</v>
      </c>
      <c r="C6269" s="401" t="s">
        <v>12857</v>
      </c>
      <c r="D6269" s="401" t="s">
        <v>12858</v>
      </c>
      <c r="E6269" s="402"/>
      <c r="F6269" s="401"/>
      <c r="G6269" s="401" t="n">
        <v>87424</v>
      </c>
      <c r="H6269" s="401" t="s">
        <v>12872</v>
      </c>
      <c r="I6269" s="401" t="s">
        <v>99</v>
      </c>
      <c r="J6269" s="401" t="s">
        <v>6476</v>
      </c>
      <c r="K6269" s="402" t="n">
        <v>34.5</v>
      </c>
      <c r="L6269" s="401" t="s">
        <v>6405</v>
      </c>
    </row>
    <row r="6270" customFormat="false" ht="13.5" hidden="false" customHeight="false" outlineLevel="0" collapsed="false">
      <c r="A6270" s="401" t="s">
        <v>12824</v>
      </c>
      <c r="B6270" s="401" t="s">
        <v>12825</v>
      </c>
      <c r="C6270" s="401" t="s">
        <v>12857</v>
      </c>
      <c r="D6270" s="401" t="s">
        <v>12858</v>
      </c>
      <c r="E6270" s="402"/>
      <c r="F6270" s="401"/>
      <c r="G6270" s="401" t="n">
        <v>87425</v>
      </c>
      <c r="H6270" s="401" t="s">
        <v>12873</v>
      </c>
      <c r="I6270" s="401" t="s">
        <v>99</v>
      </c>
      <c r="J6270" s="401" t="s">
        <v>6476</v>
      </c>
      <c r="K6270" s="402" t="n">
        <v>35.74</v>
      </c>
      <c r="L6270" s="401" t="s">
        <v>6405</v>
      </c>
    </row>
    <row r="6271" customFormat="false" ht="13.5" hidden="false" customHeight="false" outlineLevel="0" collapsed="false">
      <c r="A6271" s="401" t="s">
        <v>12824</v>
      </c>
      <c r="B6271" s="401" t="s">
        <v>12825</v>
      </c>
      <c r="C6271" s="401" t="s">
        <v>12857</v>
      </c>
      <c r="D6271" s="401" t="s">
        <v>12858</v>
      </c>
      <c r="E6271" s="402"/>
      <c r="F6271" s="401"/>
      <c r="G6271" s="401" t="n">
        <v>87426</v>
      </c>
      <c r="H6271" s="401" t="s">
        <v>12874</v>
      </c>
      <c r="I6271" s="401" t="s">
        <v>99</v>
      </c>
      <c r="J6271" s="401" t="s">
        <v>6476</v>
      </c>
      <c r="K6271" s="402" t="n">
        <v>39.55</v>
      </c>
      <c r="L6271" s="401" t="s">
        <v>6405</v>
      </c>
    </row>
    <row r="6272" customFormat="false" ht="13.5" hidden="false" customHeight="false" outlineLevel="0" collapsed="false">
      <c r="A6272" s="401" t="s">
        <v>12824</v>
      </c>
      <c r="B6272" s="401" t="s">
        <v>12825</v>
      </c>
      <c r="C6272" s="401" t="s">
        <v>12857</v>
      </c>
      <c r="D6272" s="401" t="s">
        <v>12858</v>
      </c>
      <c r="E6272" s="402"/>
      <c r="F6272" s="401"/>
      <c r="G6272" s="401" t="n">
        <v>87427</v>
      </c>
      <c r="H6272" s="401" t="s">
        <v>12875</v>
      </c>
      <c r="I6272" s="401" t="s">
        <v>99</v>
      </c>
      <c r="J6272" s="401" t="s">
        <v>6476</v>
      </c>
      <c r="K6272" s="402" t="n">
        <v>40.34</v>
      </c>
      <c r="L6272" s="401" t="s">
        <v>6405</v>
      </c>
    </row>
    <row r="6273" customFormat="false" ht="13.5" hidden="false" customHeight="false" outlineLevel="0" collapsed="false">
      <c r="A6273" s="401" t="s">
        <v>12824</v>
      </c>
      <c r="B6273" s="401" t="s">
        <v>12825</v>
      </c>
      <c r="C6273" s="401" t="s">
        <v>12857</v>
      </c>
      <c r="D6273" s="401" t="s">
        <v>12858</v>
      </c>
      <c r="E6273" s="402"/>
      <c r="F6273" s="401"/>
      <c r="G6273" s="401" t="n">
        <v>87428</v>
      </c>
      <c r="H6273" s="401" t="s">
        <v>12876</v>
      </c>
      <c r="I6273" s="401" t="s">
        <v>99</v>
      </c>
      <c r="J6273" s="401" t="s">
        <v>6476</v>
      </c>
      <c r="K6273" s="402" t="n">
        <v>41.57</v>
      </c>
      <c r="L6273" s="401" t="s">
        <v>6405</v>
      </c>
    </row>
    <row r="6274" customFormat="false" ht="13.5" hidden="false" customHeight="false" outlineLevel="0" collapsed="false">
      <c r="A6274" s="401" t="s">
        <v>12824</v>
      </c>
      <c r="B6274" s="401" t="s">
        <v>12825</v>
      </c>
      <c r="C6274" s="401" t="s">
        <v>12857</v>
      </c>
      <c r="D6274" s="401" t="s">
        <v>12858</v>
      </c>
      <c r="E6274" s="402"/>
      <c r="F6274" s="401"/>
      <c r="G6274" s="401" t="n">
        <v>87429</v>
      </c>
      <c r="H6274" s="401" t="s">
        <v>12877</v>
      </c>
      <c r="I6274" s="401" t="s">
        <v>99</v>
      </c>
      <c r="J6274" s="401" t="s">
        <v>6476</v>
      </c>
      <c r="K6274" s="402" t="n">
        <v>17.42</v>
      </c>
      <c r="L6274" s="401" t="s">
        <v>6405</v>
      </c>
    </row>
    <row r="6275" customFormat="false" ht="13.5" hidden="false" customHeight="false" outlineLevel="0" collapsed="false">
      <c r="A6275" s="401" t="s">
        <v>12824</v>
      </c>
      <c r="B6275" s="401" t="s">
        <v>12825</v>
      </c>
      <c r="C6275" s="401" t="s">
        <v>12857</v>
      </c>
      <c r="D6275" s="401" t="s">
        <v>12858</v>
      </c>
      <c r="E6275" s="402"/>
      <c r="F6275" s="401"/>
      <c r="G6275" s="401" t="n">
        <v>87430</v>
      </c>
      <c r="H6275" s="401" t="s">
        <v>12878</v>
      </c>
      <c r="I6275" s="401" t="s">
        <v>99</v>
      </c>
      <c r="J6275" s="401" t="s">
        <v>6476</v>
      </c>
      <c r="K6275" s="402" t="n">
        <v>17.94</v>
      </c>
      <c r="L6275" s="401" t="s">
        <v>6405</v>
      </c>
    </row>
    <row r="6276" customFormat="false" ht="13.5" hidden="false" customHeight="false" outlineLevel="0" collapsed="false">
      <c r="A6276" s="401" t="s">
        <v>12824</v>
      </c>
      <c r="B6276" s="401" t="s">
        <v>12825</v>
      </c>
      <c r="C6276" s="401" t="s">
        <v>12857</v>
      </c>
      <c r="D6276" s="401" t="s">
        <v>12858</v>
      </c>
      <c r="E6276" s="402"/>
      <c r="F6276" s="401"/>
      <c r="G6276" s="401" t="n">
        <v>87431</v>
      </c>
      <c r="H6276" s="401" t="s">
        <v>12879</v>
      </c>
      <c r="I6276" s="401" t="s">
        <v>99</v>
      </c>
      <c r="J6276" s="401" t="s">
        <v>6476</v>
      </c>
      <c r="K6276" s="402" t="n">
        <v>18.2</v>
      </c>
      <c r="L6276" s="401" t="s">
        <v>6405</v>
      </c>
    </row>
    <row r="6277" customFormat="false" ht="13.5" hidden="false" customHeight="false" outlineLevel="0" collapsed="false">
      <c r="A6277" s="401" t="s">
        <v>12824</v>
      </c>
      <c r="B6277" s="401" t="s">
        <v>12825</v>
      </c>
      <c r="C6277" s="401" t="s">
        <v>12857</v>
      </c>
      <c r="D6277" s="401" t="s">
        <v>12858</v>
      </c>
      <c r="E6277" s="402"/>
      <c r="F6277" s="401"/>
      <c r="G6277" s="401" t="n">
        <v>87432</v>
      </c>
      <c r="H6277" s="401" t="s">
        <v>12880</v>
      </c>
      <c r="I6277" s="401" t="s">
        <v>99</v>
      </c>
      <c r="J6277" s="401" t="s">
        <v>6476</v>
      </c>
      <c r="K6277" s="402" t="n">
        <v>24.44</v>
      </c>
      <c r="L6277" s="401" t="s">
        <v>6405</v>
      </c>
    </row>
    <row r="6278" customFormat="false" ht="13.5" hidden="false" customHeight="false" outlineLevel="0" collapsed="false">
      <c r="A6278" s="401" t="s">
        <v>12824</v>
      </c>
      <c r="B6278" s="401" t="s">
        <v>12825</v>
      </c>
      <c r="C6278" s="401" t="s">
        <v>12857</v>
      </c>
      <c r="D6278" s="401" t="s">
        <v>12858</v>
      </c>
      <c r="E6278" s="402"/>
      <c r="F6278" s="401"/>
      <c r="G6278" s="401" t="n">
        <v>87433</v>
      </c>
      <c r="H6278" s="401" t="s">
        <v>12881</v>
      </c>
      <c r="I6278" s="401" t="s">
        <v>99</v>
      </c>
      <c r="J6278" s="401" t="s">
        <v>6476</v>
      </c>
      <c r="K6278" s="402" t="n">
        <v>25.49</v>
      </c>
      <c r="L6278" s="401" t="s">
        <v>6405</v>
      </c>
    </row>
    <row r="6279" customFormat="false" ht="13.5" hidden="false" customHeight="false" outlineLevel="0" collapsed="false">
      <c r="A6279" s="401" t="s">
        <v>12824</v>
      </c>
      <c r="B6279" s="401" t="s">
        <v>12825</v>
      </c>
      <c r="C6279" s="401" t="s">
        <v>12857</v>
      </c>
      <c r="D6279" s="401" t="s">
        <v>12858</v>
      </c>
      <c r="E6279" s="402"/>
      <c r="F6279" s="401"/>
      <c r="G6279" s="401" t="n">
        <v>87434</v>
      </c>
      <c r="H6279" s="401" t="s">
        <v>12882</v>
      </c>
      <c r="I6279" s="401" t="s">
        <v>99</v>
      </c>
      <c r="J6279" s="401" t="s">
        <v>6476</v>
      </c>
      <c r="K6279" s="402" t="n">
        <v>26.2</v>
      </c>
      <c r="L6279" s="401" t="s">
        <v>6405</v>
      </c>
    </row>
    <row r="6280" customFormat="false" ht="13.5" hidden="false" customHeight="false" outlineLevel="0" collapsed="false">
      <c r="A6280" s="401" t="s">
        <v>12824</v>
      </c>
      <c r="B6280" s="401" t="s">
        <v>12825</v>
      </c>
      <c r="C6280" s="401" t="s">
        <v>12857</v>
      </c>
      <c r="D6280" s="401" t="s">
        <v>12858</v>
      </c>
      <c r="E6280" s="402"/>
      <c r="F6280" s="401"/>
      <c r="G6280" s="401" t="n">
        <v>87435</v>
      </c>
      <c r="H6280" s="401" t="s">
        <v>12883</v>
      </c>
      <c r="I6280" s="401" t="s">
        <v>99</v>
      </c>
      <c r="J6280" s="401" t="s">
        <v>6476</v>
      </c>
      <c r="K6280" s="402" t="n">
        <v>27.69</v>
      </c>
      <c r="L6280" s="401" t="s">
        <v>6405</v>
      </c>
    </row>
    <row r="6281" customFormat="false" ht="13.5" hidden="false" customHeight="false" outlineLevel="0" collapsed="false">
      <c r="A6281" s="401" t="s">
        <v>12824</v>
      </c>
      <c r="B6281" s="401" t="s">
        <v>12825</v>
      </c>
      <c r="C6281" s="401" t="s">
        <v>12857</v>
      </c>
      <c r="D6281" s="401" t="s">
        <v>12858</v>
      </c>
      <c r="E6281" s="402"/>
      <c r="F6281" s="401"/>
      <c r="G6281" s="401" t="n">
        <v>87436</v>
      </c>
      <c r="H6281" s="401" t="s">
        <v>12884</v>
      </c>
      <c r="I6281" s="401" t="s">
        <v>99</v>
      </c>
      <c r="J6281" s="401" t="s">
        <v>6476</v>
      </c>
      <c r="K6281" s="402" t="n">
        <v>29.45</v>
      </c>
      <c r="L6281" s="401" t="s">
        <v>6405</v>
      </c>
    </row>
    <row r="6282" customFormat="false" ht="13.5" hidden="false" customHeight="false" outlineLevel="0" collapsed="false">
      <c r="A6282" s="401" t="s">
        <v>12824</v>
      </c>
      <c r="B6282" s="401" t="s">
        <v>12825</v>
      </c>
      <c r="C6282" s="401" t="s">
        <v>12857</v>
      </c>
      <c r="D6282" s="401" t="s">
        <v>12858</v>
      </c>
      <c r="E6282" s="402"/>
      <c r="F6282" s="401"/>
      <c r="G6282" s="401" t="n">
        <v>87437</v>
      </c>
      <c r="H6282" s="401" t="s">
        <v>12885</v>
      </c>
      <c r="I6282" s="401" t="s">
        <v>99</v>
      </c>
      <c r="J6282" s="401" t="s">
        <v>6476</v>
      </c>
      <c r="K6282" s="402" t="n">
        <v>30.68</v>
      </c>
      <c r="L6282" s="401" t="s">
        <v>6405</v>
      </c>
    </row>
    <row r="6283" customFormat="false" ht="13.5" hidden="false" customHeight="false" outlineLevel="0" collapsed="false">
      <c r="A6283" s="401" t="s">
        <v>12824</v>
      </c>
      <c r="B6283" s="401" t="s">
        <v>12825</v>
      </c>
      <c r="C6283" s="401" t="s">
        <v>12857</v>
      </c>
      <c r="D6283" s="401" t="s">
        <v>12858</v>
      </c>
      <c r="E6283" s="402"/>
      <c r="F6283" s="401"/>
      <c r="G6283" s="401" t="n">
        <v>87438</v>
      </c>
      <c r="H6283" s="401" t="s">
        <v>12886</v>
      </c>
      <c r="I6283" s="401" t="s">
        <v>99</v>
      </c>
      <c r="J6283" s="401" t="s">
        <v>6476</v>
      </c>
      <c r="K6283" s="402" t="n">
        <v>33.88</v>
      </c>
      <c r="L6283" s="401" t="s">
        <v>6405</v>
      </c>
    </row>
    <row r="6284" customFormat="false" ht="13.5" hidden="false" customHeight="false" outlineLevel="0" collapsed="false">
      <c r="A6284" s="401" t="s">
        <v>12824</v>
      </c>
      <c r="B6284" s="401" t="s">
        <v>12825</v>
      </c>
      <c r="C6284" s="401" t="s">
        <v>12857</v>
      </c>
      <c r="D6284" s="401" t="s">
        <v>12858</v>
      </c>
      <c r="E6284" s="402"/>
      <c r="F6284" s="401"/>
      <c r="G6284" s="401" t="n">
        <v>87439</v>
      </c>
      <c r="H6284" s="401" t="s">
        <v>12887</v>
      </c>
      <c r="I6284" s="401" t="s">
        <v>99</v>
      </c>
      <c r="J6284" s="401" t="s">
        <v>6476</v>
      </c>
      <c r="K6284" s="402" t="n">
        <v>36.1</v>
      </c>
      <c r="L6284" s="401" t="s">
        <v>6405</v>
      </c>
    </row>
    <row r="6285" customFormat="false" ht="13.5" hidden="false" customHeight="false" outlineLevel="0" collapsed="false">
      <c r="A6285" s="401" t="s">
        <v>12824</v>
      </c>
      <c r="B6285" s="401" t="s">
        <v>12825</v>
      </c>
      <c r="C6285" s="401" t="s">
        <v>12857</v>
      </c>
      <c r="D6285" s="401" t="s">
        <v>12858</v>
      </c>
      <c r="E6285" s="402"/>
      <c r="F6285" s="401"/>
      <c r="G6285" s="401" t="n">
        <v>87440</v>
      </c>
      <c r="H6285" s="401" t="s">
        <v>12888</v>
      </c>
      <c r="I6285" s="401" t="s">
        <v>99</v>
      </c>
      <c r="J6285" s="401" t="s">
        <v>6476</v>
      </c>
      <c r="K6285" s="402" t="n">
        <v>37.14</v>
      </c>
      <c r="L6285" s="401" t="s">
        <v>6405</v>
      </c>
    </row>
    <row r="6286" customFormat="false" ht="13.5" hidden="false" customHeight="false" outlineLevel="0" collapsed="false">
      <c r="A6286" s="401" t="s">
        <v>12824</v>
      </c>
      <c r="B6286" s="401" t="s">
        <v>12825</v>
      </c>
      <c r="C6286" s="401" t="s">
        <v>12857</v>
      </c>
      <c r="D6286" s="401" t="s">
        <v>12858</v>
      </c>
      <c r="E6286" s="402"/>
      <c r="F6286" s="401"/>
      <c r="G6286" s="401" t="n">
        <v>87527</v>
      </c>
      <c r="H6286" s="401" t="s">
        <v>12889</v>
      </c>
      <c r="I6286" s="401" t="s">
        <v>99</v>
      </c>
      <c r="J6286" s="401" t="s">
        <v>6476</v>
      </c>
      <c r="K6286" s="402" t="n">
        <v>43.44</v>
      </c>
      <c r="L6286" s="401" t="s">
        <v>6405</v>
      </c>
    </row>
    <row r="6287" customFormat="false" ht="13.5" hidden="false" customHeight="false" outlineLevel="0" collapsed="false">
      <c r="A6287" s="401" t="s">
        <v>12824</v>
      </c>
      <c r="B6287" s="401" t="s">
        <v>12825</v>
      </c>
      <c r="C6287" s="401" t="s">
        <v>12857</v>
      </c>
      <c r="D6287" s="401" t="s">
        <v>12858</v>
      </c>
      <c r="E6287" s="402"/>
      <c r="F6287" s="401"/>
      <c r="G6287" s="401" t="n">
        <v>87528</v>
      </c>
      <c r="H6287" s="401" t="s">
        <v>12890</v>
      </c>
      <c r="I6287" s="401" t="s">
        <v>99</v>
      </c>
      <c r="J6287" s="401" t="s">
        <v>6476</v>
      </c>
      <c r="K6287" s="402" t="n">
        <v>47.77</v>
      </c>
      <c r="L6287" s="401" t="s">
        <v>6405</v>
      </c>
    </row>
    <row r="6288" customFormat="false" ht="13.5" hidden="false" customHeight="false" outlineLevel="0" collapsed="false">
      <c r="A6288" s="401" t="s">
        <v>12824</v>
      </c>
      <c r="B6288" s="401" t="s">
        <v>12825</v>
      </c>
      <c r="C6288" s="401" t="s">
        <v>12857</v>
      </c>
      <c r="D6288" s="401" t="s">
        <v>12858</v>
      </c>
      <c r="E6288" s="402"/>
      <c r="F6288" s="401"/>
      <c r="G6288" s="401" t="n">
        <v>87529</v>
      </c>
      <c r="H6288" s="401" t="s">
        <v>12891</v>
      </c>
      <c r="I6288" s="401" t="s">
        <v>99</v>
      </c>
      <c r="J6288" s="401" t="s">
        <v>6476</v>
      </c>
      <c r="K6288" s="402" t="n">
        <v>39.78</v>
      </c>
      <c r="L6288" s="401" t="s">
        <v>6405</v>
      </c>
    </row>
    <row r="6289" customFormat="false" ht="13.5" hidden="false" customHeight="false" outlineLevel="0" collapsed="false">
      <c r="A6289" s="401" t="s">
        <v>12824</v>
      </c>
      <c r="B6289" s="401" t="s">
        <v>12825</v>
      </c>
      <c r="C6289" s="401" t="s">
        <v>12857</v>
      </c>
      <c r="D6289" s="401" t="s">
        <v>12858</v>
      </c>
      <c r="E6289" s="402"/>
      <c r="F6289" s="401"/>
      <c r="G6289" s="401" t="n">
        <v>87530</v>
      </c>
      <c r="H6289" s="401" t="s">
        <v>12892</v>
      </c>
      <c r="I6289" s="401" t="s">
        <v>99</v>
      </c>
      <c r="J6289" s="401" t="s">
        <v>6476</v>
      </c>
      <c r="K6289" s="402" t="n">
        <v>44.11</v>
      </c>
      <c r="L6289" s="401" t="s">
        <v>6405</v>
      </c>
    </row>
    <row r="6290" customFormat="false" ht="13.5" hidden="false" customHeight="false" outlineLevel="0" collapsed="false">
      <c r="A6290" s="401" t="s">
        <v>12824</v>
      </c>
      <c r="B6290" s="401" t="s">
        <v>12825</v>
      </c>
      <c r="C6290" s="401" t="s">
        <v>12857</v>
      </c>
      <c r="D6290" s="401" t="s">
        <v>12858</v>
      </c>
      <c r="E6290" s="402"/>
      <c r="F6290" s="401"/>
      <c r="G6290" s="401" t="n">
        <v>87531</v>
      </c>
      <c r="H6290" s="401" t="s">
        <v>12893</v>
      </c>
      <c r="I6290" s="401" t="s">
        <v>99</v>
      </c>
      <c r="J6290" s="401" t="s">
        <v>6476</v>
      </c>
      <c r="K6290" s="402" t="n">
        <v>38.48</v>
      </c>
      <c r="L6290" s="401" t="s">
        <v>6405</v>
      </c>
    </row>
    <row r="6291" customFormat="false" ht="13.5" hidden="false" customHeight="false" outlineLevel="0" collapsed="false">
      <c r="A6291" s="401" t="s">
        <v>12824</v>
      </c>
      <c r="B6291" s="401" t="s">
        <v>12825</v>
      </c>
      <c r="C6291" s="401" t="s">
        <v>12857</v>
      </c>
      <c r="D6291" s="401" t="s">
        <v>12858</v>
      </c>
      <c r="E6291" s="402"/>
      <c r="F6291" s="401"/>
      <c r="G6291" s="401" t="n">
        <v>87532</v>
      </c>
      <c r="H6291" s="401" t="s">
        <v>12894</v>
      </c>
      <c r="I6291" s="401" t="s">
        <v>99</v>
      </c>
      <c r="J6291" s="401" t="s">
        <v>6476</v>
      </c>
      <c r="K6291" s="402" t="n">
        <v>42.81</v>
      </c>
      <c r="L6291" s="401" t="s">
        <v>6405</v>
      </c>
    </row>
    <row r="6292" customFormat="false" ht="13.5" hidden="false" customHeight="false" outlineLevel="0" collapsed="false">
      <c r="A6292" s="401" t="s">
        <v>12824</v>
      </c>
      <c r="B6292" s="401" t="s">
        <v>12825</v>
      </c>
      <c r="C6292" s="401" t="s">
        <v>12857</v>
      </c>
      <c r="D6292" s="401" t="s">
        <v>12858</v>
      </c>
      <c r="E6292" s="402"/>
      <c r="F6292" s="401"/>
      <c r="G6292" s="401" t="n">
        <v>87535</v>
      </c>
      <c r="H6292" s="401" t="s">
        <v>12895</v>
      </c>
      <c r="I6292" s="401" t="s">
        <v>99</v>
      </c>
      <c r="J6292" s="401" t="s">
        <v>6476</v>
      </c>
      <c r="K6292" s="402" t="n">
        <v>34.82</v>
      </c>
      <c r="L6292" s="401" t="s">
        <v>6405</v>
      </c>
    </row>
    <row r="6293" customFormat="false" ht="13.5" hidden="false" customHeight="false" outlineLevel="0" collapsed="false">
      <c r="A6293" s="401" t="s">
        <v>12824</v>
      </c>
      <c r="B6293" s="401" t="s">
        <v>12825</v>
      </c>
      <c r="C6293" s="401" t="s">
        <v>12857</v>
      </c>
      <c r="D6293" s="401" t="s">
        <v>12858</v>
      </c>
      <c r="E6293" s="402"/>
      <c r="F6293" s="401"/>
      <c r="G6293" s="401" t="n">
        <v>87536</v>
      </c>
      <c r="H6293" s="401" t="s">
        <v>12896</v>
      </c>
      <c r="I6293" s="401" t="s">
        <v>99</v>
      </c>
      <c r="J6293" s="401" t="s">
        <v>6476</v>
      </c>
      <c r="K6293" s="402" t="n">
        <v>39.15</v>
      </c>
      <c r="L6293" s="401" t="s">
        <v>6405</v>
      </c>
    </row>
    <row r="6294" customFormat="false" ht="13.5" hidden="false" customHeight="false" outlineLevel="0" collapsed="false">
      <c r="A6294" s="401" t="s">
        <v>12824</v>
      </c>
      <c r="B6294" s="401" t="s">
        <v>12825</v>
      </c>
      <c r="C6294" s="401" t="s">
        <v>12857</v>
      </c>
      <c r="D6294" s="401" t="s">
        <v>12858</v>
      </c>
      <c r="E6294" s="402"/>
      <c r="F6294" s="401"/>
      <c r="G6294" s="401" t="n">
        <v>87537</v>
      </c>
      <c r="H6294" s="401" t="s">
        <v>12897</v>
      </c>
      <c r="I6294" s="401" t="s">
        <v>99</v>
      </c>
      <c r="J6294" s="401" t="s">
        <v>6476</v>
      </c>
      <c r="K6294" s="402" t="n">
        <v>61.65</v>
      </c>
      <c r="L6294" s="401" t="s">
        <v>6405</v>
      </c>
    </row>
    <row r="6295" customFormat="false" ht="13.5" hidden="false" customHeight="false" outlineLevel="0" collapsed="false">
      <c r="A6295" s="401" t="s">
        <v>12824</v>
      </c>
      <c r="B6295" s="401" t="s">
        <v>12825</v>
      </c>
      <c r="C6295" s="401" t="s">
        <v>12857</v>
      </c>
      <c r="D6295" s="401" t="s">
        <v>12858</v>
      </c>
      <c r="E6295" s="402"/>
      <c r="F6295" s="401"/>
      <c r="G6295" s="401" t="n">
        <v>87538</v>
      </c>
      <c r="H6295" s="401" t="s">
        <v>12898</v>
      </c>
      <c r="I6295" s="401" t="s">
        <v>99</v>
      </c>
      <c r="J6295" s="401" t="s">
        <v>6476</v>
      </c>
      <c r="K6295" s="402" t="n">
        <v>58.5</v>
      </c>
      <c r="L6295" s="401" t="s">
        <v>6405</v>
      </c>
    </row>
    <row r="6296" customFormat="false" ht="13.5" hidden="false" customHeight="false" outlineLevel="0" collapsed="false">
      <c r="A6296" s="401" t="s">
        <v>12824</v>
      </c>
      <c r="B6296" s="401" t="s">
        <v>12825</v>
      </c>
      <c r="C6296" s="401" t="s">
        <v>12857</v>
      </c>
      <c r="D6296" s="401" t="s">
        <v>12858</v>
      </c>
      <c r="E6296" s="402"/>
      <c r="F6296" s="401"/>
      <c r="G6296" s="401" t="n">
        <v>87539</v>
      </c>
      <c r="H6296" s="401" t="s">
        <v>12899</v>
      </c>
      <c r="I6296" s="401" t="s">
        <v>99</v>
      </c>
      <c r="J6296" s="401" t="s">
        <v>6476</v>
      </c>
      <c r="K6296" s="402" t="n">
        <v>57.38</v>
      </c>
      <c r="L6296" s="401" t="s">
        <v>6405</v>
      </c>
    </row>
    <row r="6297" customFormat="false" ht="13.5" hidden="false" customHeight="false" outlineLevel="0" collapsed="false">
      <c r="A6297" s="401" t="s">
        <v>12824</v>
      </c>
      <c r="B6297" s="401" t="s">
        <v>12825</v>
      </c>
      <c r="C6297" s="401" t="s">
        <v>12857</v>
      </c>
      <c r="D6297" s="401" t="s">
        <v>12858</v>
      </c>
      <c r="E6297" s="402"/>
      <c r="F6297" s="401"/>
      <c r="G6297" s="401" t="n">
        <v>87541</v>
      </c>
      <c r="H6297" s="401" t="s">
        <v>12900</v>
      </c>
      <c r="I6297" s="401" t="s">
        <v>99</v>
      </c>
      <c r="J6297" s="401" t="s">
        <v>6476</v>
      </c>
      <c r="K6297" s="402" t="n">
        <v>54.22</v>
      </c>
      <c r="L6297" s="401" t="s">
        <v>6405</v>
      </c>
    </row>
    <row r="6298" customFormat="false" ht="13.5" hidden="false" customHeight="false" outlineLevel="0" collapsed="false">
      <c r="A6298" s="401" t="s">
        <v>12824</v>
      </c>
      <c r="B6298" s="401" t="s">
        <v>12825</v>
      </c>
      <c r="C6298" s="401" t="s">
        <v>12857</v>
      </c>
      <c r="D6298" s="401" t="s">
        <v>12858</v>
      </c>
      <c r="E6298" s="402"/>
      <c r="F6298" s="401"/>
      <c r="G6298" s="401" t="n">
        <v>87543</v>
      </c>
      <c r="H6298" s="401" t="s">
        <v>12901</v>
      </c>
      <c r="I6298" s="401" t="s">
        <v>99</v>
      </c>
      <c r="J6298" s="401" t="s">
        <v>6476</v>
      </c>
      <c r="K6298" s="402" t="n">
        <v>19.61</v>
      </c>
      <c r="L6298" s="401" t="s">
        <v>6405</v>
      </c>
    </row>
    <row r="6299" customFormat="false" ht="13.5" hidden="false" customHeight="false" outlineLevel="0" collapsed="false">
      <c r="A6299" s="401" t="s">
        <v>12824</v>
      </c>
      <c r="B6299" s="401" t="s">
        <v>12825</v>
      </c>
      <c r="C6299" s="401" t="s">
        <v>12857</v>
      </c>
      <c r="D6299" s="401" t="s">
        <v>12858</v>
      </c>
      <c r="E6299" s="402"/>
      <c r="F6299" s="401"/>
      <c r="G6299" s="401" t="n">
        <v>87545</v>
      </c>
      <c r="H6299" s="401" t="s">
        <v>12902</v>
      </c>
      <c r="I6299" s="401" t="s">
        <v>99</v>
      </c>
      <c r="J6299" s="401" t="s">
        <v>6476</v>
      </c>
      <c r="K6299" s="402" t="n">
        <v>28.96</v>
      </c>
      <c r="L6299" s="401" t="s">
        <v>6405</v>
      </c>
    </row>
    <row r="6300" customFormat="false" ht="13.5" hidden="false" customHeight="false" outlineLevel="0" collapsed="false">
      <c r="A6300" s="401" t="s">
        <v>12824</v>
      </c>
      <c r="B6300" s="401" t="s">
        <v>12825</v>
      </c>
      <c r="C6300" s="401" t="s">
        <v>12857</v>
      </c>
      <c r="D6300" s="401" t="s">
        <v>12858</v>
      </c>
      <c r="E6300" s="402"/>
      <c r="F6300" s="401"/>
      <c r="G6300" s="401" t="n">
        <v>87546</v>
      </c>
      <c r="H6300" s="401" t="s">
        <v>12903</v>
      </c>
      <c r="I6300" s="401" t="s">
        <v>99</v>
      </c>
      <c r="J6300" s="401" t="s">
        <v>6476</v>
      </c>
      <c r="K6300" s="402" t="n">
        <v>31.42</v>
      </c>
      <c r="L6300" s="401" t="s">
        <v>6405</v>
      </c>
    </row>
    <row r="6301" customFormat="false" ht="13.5" hidden="false" customHeight="false" outlineLevel="0" collapsed="false">
      <c r="A6301" s="401" t="s">
        <v>12824</v>
      </c>
      <c r="B6301" s="401" t="s">
        <v>12825</v>
      </c>
      <c r="C6301" s="401" t="s">
        <v>12857</v>
      </c>
      <c r="D6301" s="401" t="s">
        <v>12858</v>
      </c>
      <c r="E6301" s="402"/>
      <c r="F6301" s="401"/>
      <c r="G6301" s="401" t="n">
        <v>87547</v>
      </c>
      <c r="H6301" s="401" t="s">
        <v>12904</v>
      </c>
      <c r="I6301" s="401" t="s">
        <v>99</v>
      </c>
      <c r="J6301" s="401" t="s">
        <v>6476</v>
      </c>
      <c r="K6301" s="402" t="n">
        <v>25.33</v>
      </c>
      <c r="L6301" s="401" t="s">
        <v>6405</v>
      </c>
    </row>
    <row r="6302" customFormat="false" ht="13.5" hidden="false" customHeight="false" outlineLevel="0" collapsed="false">
      <c r="A6302" s="401" t="s">
        <v>12824</v>
      </c>
      <c r="B6302" s="401" t="s">
        <v>12825</v>
      </c>
      <c r="C6302" s="401" t="s">
        <v>12857</v>
      </c>
      <c r="D6302" s="401" t="s">
        <v>12858</v>
      </c>
      <c r="E6302" s="402"/>
      <c r="F6302" s="401"/>
      <c r="G6302" s="401" t="n">
        <v>87548</v>
      </c>
      <c r="H6302" s="401" t="s">
        <v>12905</v>
      </c>
      <c r="I6302" s="401" t="s">
        <v>99</v>
      </c>
      <c r="J6302" s="401" t="s">
        <v>6476</v>
      </c>
      <c r="K6302" s="402" t="n">
        <v>27.79</v>
      </c>
      <c r="L6302" s="401" t="s">
        <v>6405</v>
      </c>
    </row>
    <row r="6303" customFormat="false" ht="13.5" hidden="false" customHeight="false" outlineLevel="0" collapsed="false">
      <c r="A6303" s="401" t="s">
        <v>12824</v>
      </c>
      <c r="B6303" s="401" t="s">
        <v>12825</v>
      </c>
      <c r="C6303" s="401" t="s">
        <v>12857</v>
      </c>
      <c r="D6303" s="401" t="s">
        <v>12858</v>
      </c>
      <c r="E6303" s="402"/>
      <c r="F6303" s="401"/>
      <c r="G6303" s="401" t="n">
        <v>87549</v>
      </c>
      <c r="H6303" s="401" t="s">
        <v>12906</v>
      </c>
      <c r="I6303" s="401" t="s">
        <v>99</v>
      </c>
      <c r="J6303" s="401" t="s">
        <v>6476</v>
      </c>
      <c r="K6303" s="402" t="n">
        <v>24.01</v>
      </c>
      <c r="L6303" s="401" t="s">
        <v>6405</v>
      </c>
    </row>
    <row r="6304" customFormat="false" ht="13.5" hidden="false" customHeight="false" outlineLevel="0" collapsed="false">
      <c r="A6304" s="401" t="s">
        <v>12824</v>
      </c>
      <c r="B6304" s="401" t="s">
        <v>12825</v>
      </c>
      <c r="C6304" s="401" t="s">
        <v>12857</v>
      </c>
      <c r="D6304" s="401" t="s">
        <v>12858</v>
      </c>
      <c r="E6304" s="402"/>
      <c r="F6304" s="401"/>
      <c r="G6304" s="401" t="n">
        <v>87550</v>
      </c>
      <c r="H6304" s="401" t="s">
        <v>12907</v>
      </c>
      <c r="I6304" s="401" t="s">
        <v>99</v>
      </c>
      <c r="J6304" s="401" t="s">
        <v>6476</v>
      </c>
      <c r="K6304" s="402" t="n">
        <v>26.47</v>
      </c>
      <c r="L6304" s="401" t="s">
        <v>6405</v>
      </c>
    </row>
    <row r="6305" customFormat="false" ht="13.5" hidden="false" customHeight="false" outlineLevel="0" collapsed="false">
      <c r="A6305" s="401" t="s">
        <v>12824</v>
      </c>
      <c r="B6305" s="401" t="s">
        <v>12825</v>
      </c>
      <c r="C6305" s="401" t="s">
        <v>12857</v>
      </c>
      <c r="D6305" s="401" t="s">
        <v>12858</v>
      </c>
      <c r="E6305" s="402"/>
      <c r="F6305" s="401"/>
      <c r="G6305" s="401" t="n">
        <v>87553</v>
      </c>
      <c r="H6305" s="401" t="s">
        <v>12908</v>
      </c>
      <c r="I6305" s="401" t="s">
        <v>99</v>
      </c>
      <c r="J6305" s="401" t="s">
        <v>6476</v>
      </c>
      <c r="K6305" s="402" t="n">
        <v>20.35</v>
      </c>
      <c r="L6305" s="401" t="s">
        <v>6405</v>
      </c>
    </row>
    <row r="6306" customFormat="false" ht="13.5" hidden="false" customHeight="false" outlineLevel="0" collapsed="false">
      <c r="A6306" s="401" t="s">
        <v>12824</v>
      </c>
      <c r="B6306" s="401" t="s">
        <v>12825</v>
      </c>
      <c r="C6306" s="401" t="s">
        <v>12857</v>
      </c>
      <c r="D6306" s="401" t="s">
        <v>12858</v>
      </c>
      <c r="E6306" s="402"/>
      <c r="F6306" s="401"/>
      <c r="G6306" s="401" t="n">
        <v>87554</v>
      </c>
      <c r="H6306" s="401" t="s">
        <v>12909</v>
      </c>
      <c r="I6306" s="401" t="s">
        <v>99</v>
      </c>
      <c r="J6306" s="401" t="s">
        <v>6476</v>
      </c>
      <c r="K6306" s="402" t="n">
        <v>22.81</v>
      </c>
      <c r="L6306" s="401" t="s">
        <v>6405</v>
      </c>
    </row>
    <row r="6307" customFormat="false" ht="13.5" hidden="false" customHeight="false" outlineLevel="0" collapsed="false">
      <c r="A6307" s="401" t="s">
        <v>12824</v>
      </c>
      <c r="B6307" s="401" t="s">
        <v>12825</v>
      </c>
      <c r="C6307" s="401" t="s">
        <v>12857</v>
      </c>
      <c r="D6307" s="401" t="s">
        <v>12858</v>
      </c>
      <c r="E6307" s="402"/>
      <c r="F6307" s="401"/>
      <c r="G6307" s="401" t="n">
        <v>87555</v>
      </c>
      <c r="H6307" s="401" t="s">
        <v>12910</v>
      </c>
      <c r="I6307" s="401" t="s">
        <v>99</v>
      </c>
      <c r="J6307" s="401" t="s">
        <v>6476</v>
      </c>
      <c r="K6307" s="402" t="n">
        <v>38.18</v>
      </c>
      <c r="L6307" s="401" t="s">
        <v>6405</v>
      </c>
    </row>
    <row r="6308" customFormat="false" ht="13.5" hidden="false" customHeight="false" outlineLevel="0" collapsed="false">
      <c r="A6308" s="401" t="s">
        <v>12824</v>
      </c>
      <c r="B6308" s="401" t="s">
        <v>12825</v>
      </c>
      <c r="C6308" s="401" t="s">
        <v>12857</v>
      </c>
      <c r="D6308" s="401" t="s">
        <v>12858</v>
      </c>
      <c r="E6308" s="402"/>
      <c r="F6308" s="401"/>
      <c r="G6308" s="401" t="n">
        <v>87556</v>
      </c>
      <c r="H6308" s="401" t="s">
        <v>12911</v>
      </c>
      <c r="I6308" s="401" t="s">
        <v>99</v>
      </c>
      <c r="J6308" s="401" t="s">
        <v>6476</v>
      </c>
      <c r="K6308" s="402" t="n">
        <v>35.05</v>
      </c>
      <c r="L6308" s="401" t="s">
        <v>6405</v>
      </c>
    </row>
    <row r="6309" customFormat="false" ht="13.5" hidden="false" customHeight="false" outlineLevel="0" collapsed="false">
      <c r="A6309" s="401" t="s">
        <v>12824</v>
      </c>
      <c r="B6309" s="401" t="s">
        <v>12825</v>
      </c>
      <c r="C6309" s="401" t="s">
        <v>12857</v>
      </c>
      <c r="D6309" s="401" t="s">
        <v>12858</v>
      </c>
      <c r="E6309" s="402"/>
      <c r="F6309" s="401"/>
      <c r="G6309" s="401" t="n">
        <v>87557</v>
      </c>
      <c r="H6309" s="401" t="s">
        <v>12912</v>
      </c>
      <c r="I6309" s="401" t="s">
        <v>99</v>
      </c>
      <c r="J6309" s="401" t="s">
        <v>6476</v>
      </c>
      <c r="K6309" s="402" t="n">
        <v>33.9</v>
      </c>
      <c r="L6309" s="401" t="s">
        <v>6405</v>
      </c>
    </row>
    <row r="6310" customFormat="false" ht="13.5" hidden="false" customHeight="false" outlineLevel="0" collapsed="false">
      <c r="A6310" s="401" t="s">
        <v>12824</v>
      </c>
      <c r="B6310" s="401" t="s">
        <v>12825</v>
      </c>
      <c r="C6310" s="401" t="s">
        <v>12857</v>
      </c>
      <c r="D6310" s="401" t="s">
        <v>12858</v>
      </c>
      <c r="E6310" s="402"/>
      <c r="F6310" s="401"/>
      <c r="G6310" s="401" t="n">
        <v>87559</v>
      </c>
      <c r="H6310" s="401" t="s">
        <v>12913</v>
      </c>
      <c r="I6310" s="401" t="s">
        <v>99</v>
      </c>
      <c r="J6310" s="401" t="s">
        <v>6476</v>
      </c>
      <c r="K6310" s="402" t="n">
        <v>30.75</v>
      </c>
      <c r="L6310" s="401" t="s">
        <v>6405</v>
      </c>
    </row>
    <row r="6311" customFormat="false" ht="13.5" hidden="false" customHeight="false" outlineLevel="0" collapsed="false">
      <c r="A6311" s="401" t="s">
        <v>12824</v>
      </c>
      <c r="B6311" s="401" t="s">
        <v>12825</v>
      </c>
      <c r="C6311" s="401" t="s">
        <v>12857</v>
      </c>
      <c r="D6311" s="401" t="s">
        <v>12858</v>
      </c>
      <c r="E6311" s="402"/>
      <c r="F6311" s="401"/>
      <c r="G6311" s="401" t="n">
        <v>87561</v>
      </c>
      <c r="H6311" s="401" t="s">
        <v>12914</v>
      </c>
      <c r="I6311" s="401" t="s">
        <v>99</v>
      </c>
      <c r="J6311" s="401" t="s">
        <v>6476</v>
      </c>
      <c r="K6311" s="402" t="n">
        <v>34.18</v>
      </c>
      <c r="L6311" s="401" t="s">
        <v>6405</v>
      </c>
    </row>
    <row r="6312" customFormat="false" ht="13.5" hidden="false" customHeight="false" outlineLevel="0" collapsed="false">
      <c r="A6312" s="401" t="s">
        <v>12824</v>
      </c>
      <c r="B6312" s="401" t="s">
        <v>12825</v>
      </c>
      <c r="C6312" s="401" t="s">
        <v>12857</v>
      </c>
      <c r="D6312" s="401" t="s">
        <v>12858</v>
      </c>
      <c r="E6312" s="402"/>
      <c r="F6312" s="401"/>
      <c r="G6312" s="401" t="n">
        <v>87775</v>
      </c>
      <c r="H6312" s="401" t="s">
        <v>12915</v>
      </c>
      <c r="I6312" s="401" t="s">
        <v>99</v>
      </c>
      <c r="J6312" s="401" t="s">
        <v>6476</v>
      </c>
      <c r="K6312" s="402" t="n">
        <v>59.05</v>
      </c>
      <c r="L6312" s="401" t="s">
        <v>6405</v>
      </c>
    </row>
    <row r="6313" customFormat="false" ht="13.5" hidden="false" customHeight="false" outlineLevel="0" collapsed="false">
      <c r="A6313" s="401" t="s">
        <v>12824</v>
      </c>
      <c r="B6313" s="401" t="s">
        <v>12825</v>
      </c>
      <c r="C6313" s="401" t="s">
        <v>12857</v>
      </c>
      <c r="D6313" s="401" t="s">
        <v>12858</v>
      </c>
      <c r="E6313" s="402"/>
      <c r="F6313" s="401"/>
      <c r="G6313" s="401" t="n">
        <v>87777</v>
      </c>
      <c r="H6313" s="401" t="s">
        <v>332</v>
      </c>
      <c r="I6313" s="401" t="s">
        <v>99</v>
      </c>
      <c r="J6313" s="401" t="s">
        <v>6476</v>
      </c>
      <c r="K6313" s="402" t="n">
        <v>62.67</v>
      </c>
      <c r="L6313" s="401" t="s">
        <v>6405</v>
      </c>
    </row>
    <row r="6314" customFormat="false" ht="13.5" hidden="false" customHeight="false" outlineLevel="0" collapsed="false">
      <c r="A6314" s="401" t="s">
        <v>12824</v>
      </c>
      <c r="B6314" s="401" t="s">
        <v>12825</v>
      </c>
      <c r="C6314" s="401" t="s">
        <v>12857</v>
      </c>
      <c r="D6314" s="401" t="s">
        <v>12858</v>
      </c>
      <c r="E6314" s="402"/>
      <c r="F6314" s="401"/>
      <c r="G6314" s="401" t="n">
        <v>87778</v>
      </c>
      <c r="H6314" s="401" t="s">
        <v>12916</v>
      </c>
      <c r="I6314" s="401" t="s">
        <v>99</v>
      </c>
      <c r="J6314" s="401" t="s">
        <v>6476</v>
      </c>
      <c r="K6314" s="402" t="n">
        <v>71.56</v>
      </c>
      <c r="L6314" s="401" t="s">
        <v>6405</v>
      </c>
    </row>
    <row r="6315" customFormat="false" ht="13.5" hidden="false" customHeight="false" outlineLevel="0" collapsed="false">
      <c r="A6315" s="401" t="s">
        <v>12824</v>
      </c>
      <c r="B6315" s="401" t="s">
        <v>12825</v>
      </c>
      <c r="C6315" s="401" t="s">
        <v>12857</v>
      </c>
      <c r="D6315" s="401" t="s">
        <v>12858</v>
      </c>
      <c r="E6315" s="402"/>
      <c r="F6315" s="401"/>
      <c r="G6315" s="401" t="n">
        <v>87779</v>
      </c>
      <c r="H6315" s="401" t="s">
        <v>12917</v>
      </c>
      <c r="I6315" s="401" t="s">
        <v>99</v>
      </c>
      <c r="J6315" s="401" t="s">
        <v>6476</v>
      </c>
      <c r="K6315" s="402" t="n">
        <v>69.58</v>
      </c>
      <c r="L6315" s="401" t="s">
        <v>6405</v>
      </c>
    </row>
    <row r="6316" customFormat="false" ht="13.5" hidden="false" customHeight="false" outlineLevel="0" collapsed="false">
      <c r="A6316" s="401" t="s">
        <v>12824</v>
      </c>
      <c r="B6316" s="401" t="s">
        <v>12825</v>
      </c>
      <c r="C6316" s="401" t="s">
        <v>12857</v>
      </c>
      <c r="D6316" s="401" t="s">
        <v>12858</v>
      </c>
      <c r="E6316" s="402"/>
      <c r="F6316" s="401"/>
      <c r="G6316" s="401" t="n">
        <v>87781</v>
      </c>
      <c r="H6316" s="401" t="s">
        <v>12918</v>
      </c>
      <c r="I6316" s="401" t="s">
        <v>99</v>
      </c>
      <c r="J6316" s="401" t="s">
        <v>6476</v>
      </c>
      <c r="K6316" s="402" t="n">
        <v>74.43</v>
      </c>
      <c r="L6316" s="401" t="s">
        <v>6405</v>
      </c>
    </row>
    <row r="6317" customFormat="false" ht="13.5" hidden="false" customHeight="false" outlineLevel="0" collapsed="false">
      <c r="A6317" s="401" t="s">
        <v>12824</v>
      </c>
      <c r="B6317" s="401" t="s">
        <v>12825</v>
      </c>
      <c r="C6317" s="401" t="s">
        <v>12857</v>
      </c>
      <c r="D6317" s="401" t="s">
        <v>12858</v>
      </c>
      <c r="E6317" s="402"/>
      <c r="F6317" s="401"/>
      <c r="G6317" s="401" t="n">
        <v>87783</v>
      </c>
      <c r="H6317" s="401" t="s">
        <v>12919</v>
      </c>
      <c r="I6317" s="401" t="s">
        <v>99</v>
      </c>
      <c r="J6317" s="401" t="s">
        <v>6476</v>
      </c>
      <c r="K6317" s="402" t="n">
        <v>88.35</v>
      </c>
      <c r="L6317" s="401" t="s">
        <v>6405</v>
      </c>
    </row>
    <row r="6318" customFormat="false" ht="13.5" hidden="false" customHeight="false" outlineLevel="0" collapsed="false">
      <c r="A6318" s="401" t="s">
        <v>12824</v>
      </c>
      <c r="B6318" s="401" t="s">
        <v>12825</v>
      </c>
      <c r="C6318" s="401" t="s">
        <v>12857</v>
      </c>
      <c r="D6318" s="401" t="s">
        <v>12858</v>
      </c>
      <c r="E6318" s="402"/>
      <c r="F6318" s="401"/>
      <c r="G6318" s="401" t="n">
        <v>87784</v>
      </c>
      <c r="H6318" s="401" t="s">
        <v>12920</v>
      </c>
      <c r="I6318" s="401" t="s">
        <v>99</v>
      </c>
      <c r="J6318" s="401" t="s">
        <v>6476</v>
      </c>
      <c r="K6318" s="402" t="n">
        <v>80.1</v>
      </c>
      <c r="L6318" s="401" t="s">
        <v>6405</v>
      </c>
    </row>
    <row r="6319" customFormat="false" ht="13.5" hidden="false" customHeight="false" outlineLevel="0" collapsed="false">
      <c r="A6319" s="401" t="s">
        <v>12824</v>
      </c>
      <c r="B6319" s="401" t="s">
        <v>12825</v>
      </c>
      <c r="C6319" s="401" t="s">
        <v>12857</v>
      </c>
      <c r="D6319" s="401" t="s">
        <v>12858</v>
      </c>
      <c r="E6319" s="402"/>
      <c r="F6319" s="401"/>
      <c r="G6319" s="401" t="n">
        <v>87786</v>
      </c>
      <c r="H6319" s="401" t="s">
        <v>12921</v>
      </c>
      <c r="I6319" s="401" t="s">
        <v>99</v>
      </c>
      <c r="J6319" s="401" t="s">
        <v>6476</v>
      </c>
      <c r="K6319" s="402" t="n">
        <v>86.17</v>
      </c>
      <c r="L6319" s="401" t="s">
        <v>6405</v>
      </c>
    </row>
    <row r="6320" customFormat="false" ht="13.5" hidden="false" customHeight="false" outlineLevel="0" collapsed="false">
      <c r="A6320" s="401" t="s">
        <v>12824</v>
      </c>
      <c r="B6320" s="401" t="s">
        <v>12825</v>
      </c>
      <c r="C6320" s="401" t="s">
        <v>12857</v>
      </c>
      <c r="D6320" s="401" t="s">
        <v>12858</v>
      </c>
      <c r="E6320" s="402"/>
      <c r="F6320" s="401"/>
      <c r="G6320" s="401" t="n">
        <v>87787</v>
      </c>
      <c r="H6320" s="401" t="s">
        <v>12922</v>
      </c>
      <c r="I6320" s="401" t="s">
        <v>99</v>
      </c>
      <c r="J6320" s="401" t="s">
        <v>6476</v>
      </c>
      <c r="K6320" s="402" t="n">
        <v>105.15</v>
      </c>
      <c r="L6320" s="401" t="s">
        <v>6405</v>
      </c>
    </row>
    <row r="6321" customFormat="false" ht="13.5" hidden="false" customHeight="false" outlineLevel="0" collapsed="false">
      <c r="A6321" s="401" t="s">
        <v>12824</v>
      </c>
      <c r="B6321" s="401" t="s">
        <v>12825</v>
      </c>
      <c r="C6321" s="401" t="s">
        <v>12857</v>
      </c>
      <c r="D6321" s="401" t="s">
        <v>12858</v>
      </c>
      <c r="E6321" s="402"/>
      <c r="F6321" s="401"/>
      <c r="G6321" s="401" t="n">
        <v>87788</v>
      </c>
      <c r="H6321" s="401" t="s">
        <v>12923</v>
      </c>
      <c r="I6321" s="401" t="s">
        <v>99</v>
      </c>
      <c r="J6321" s="401" t="s">
        <v>6476</v>
      </c>
      <c r="K6321" s="402" t="n">
        <v>101.28</v>
      </c>
      <c r="L6321" s="401" t="s">
        <v>6405</v>
      </c>
    </row>
    <row r="6322" customFormat="false" ht="13.5" hidden="false" customHeight="false" outlineLevel="0" collapsed="false">
      <c r="A6322" s="401" t="s">
        <v>12824</v>
      </c>
      <c r="B6322" s="401" t="s">
        <v>12825</v>
      </c>
      <c r="C6322" s="401" t="s">
        <v>12857</v>
      </c>
      <c r="D6322" s="401" t="s">
        <v>12858</v>
      </c>
      <c r="E6322" s="402"/>
      <c r="F6322" s="401"/>
      <c r="G6322" s="401" t="n">
        <v>87790</v>
      </c>
      <c r="H6322" s="401" t="s">
        <v>12924</v>
      </c>
      <c r="I6322" s="401" t="s">
        <v>99</v>
      </c>
      <c r="J6322" s="401" t="s">
        <v>6476</v>
      </c>
      <c r="K6322" s="402" t="n">
        <v>107.97</v>
      </c>
      <c r="L6322" s="401" t="s">
        <v>6405</v>
      </c>
    </row>
    <row r="6323" customFormat="false" ht="13.5" hidden="false" customHeight="false" outlineLevel="0" collapsed="false">
      <c r="A6323" s="401" t="s">
        <v>12824</v>
      </c>
      <c r="B6323" s="401" t="s">
        <v>12825</v>
      </c>
      <c r="C6323" s="401" t="s">
        <v>12857</v>
      </c>
      <c r="D6323" s="401" t="s">
        <v>12858</v>
      </c>
      <c r="E6323" s="402"/>
      <c r="F6323" s="401"/>
      <c r="G6323" s="401" t="n">
        <v>87791</v>
      </c>
      <c r="H6323" s="401" t="s">
        <v>12925</v>
      </c>
      <c r="I6323" s="401" t="s">
        <v>99</v>
      </c>
      <c r="J6323" s="401" t="s">
        <v>6476</v>
      </c>
      <c r="K6323" s="402" t="n">
        <v>125.35</v>
      </c>
      <c r="L6323" s="401" t="s">
        <v>6405</v>
      </c>
    </row>
    <row r="6324" customFormat="false" ht="13.5" hidden="false" customHeight="false" outlineLevel="0" collapsed="false">
      <c r="A6324" s="401" t="s">
        <v>12824</v>
      </c>
      <c r="B6324" s="401" t="s">
        <v>12825</v>
      </c>
      <c r="C6324" s="401" t="s">
        <v>12857</v>
      </c>
      <c r="D6324" s="401" t="s">
        <v>12858</v>
      </c>
      <c r="E6324" s="402"/>
      <c r="F6324" s="401"/>
      <c r="G6324" s="401" t="n">
        <v>87792</v>
      </c>
      <c r="H6324" s="401" t="s">
        <v>12926</v>
      </c>
      <c r="I6324" s="401" t="s">
        <v>99</v>
      </c>
      <c r="J6324" s="401" t="s">
        <v>6476</v>
      </c>
      <c r="K6324" s="402" t="n">
        <v>40.85</v>
      </c>
      <c r="L6324" s="401" t="s">
        <v>6405</v>
      </c>
    </row>
    <row r="6325" customFormat="false" ht="13.5" hidden="false" customHeight="false" outlineLevel="0" collapsed="false">
      <c r="A6325" s="401" t="s">
        <v>12824</v>
      </c>
      <c r="B6325" s="401" t="s">
        <v>12825</v>
      </c>
      <c r="C6325" s="401" t="s">
        <v>12857</v>
      </c>
      <c r="D6325" s="401" t="s">
        <v>12858</v>
      </c>
      <c r="E6325" s="402"/>
      <c r="F6325" s="401"/>
      <c r="G6325" s="401" t="n">
        <v>87794</v>
      </c>
      <c r="H6325" s="401" t="s">
        <v>335</v>
      </c>
      <c r="I6325" s="401" t="s">
        <v>99</v>
      </c>
      <c r="J6325" s="401" t="s">
        <v>6476</v>
      </c>
      <c r="K6325" s="402" t="n">
        <v>44.22</v>
      </c>
      <c r="L6325" s="401" t="s">
        <v>6405</v>
      </c>
    </row>
    <row r="6326" customFormat="false" ht="13.5" hidden="false" customHeight="false" outlineLevel="0" collapsed="false">
      <c r="A6326" s="401" t="s">
        <v>12824</v>
      </c>
      <c r="B6326" s="401" t="s">
        <v>12825</v>
      </c>
      <c r="C6326" s="401" t="s">
        <v>12857</v>
      </c>
      <c r="D6326" s="401" t="s">
        <v>12858</v>
      </c>
      <c r="E6326" s="402"/>
      <c r="F6326" s="401"/>
      <c r="G6326" s="401" t="n">
        <v>87795</v>
      </c>
      <c r="H6326" s="401" t="s">
        <v>12927</v>
      </c>
      <c r="I6326" s="401" t="s">
        <v>99</v>
      </c>
      <c r="J6326" s="401" t="s">
        <v>6476</v>
      </c>
      <c r="K6326" s="402" t="n">
        <v>52.1</v>
      </c>
      <c r="L6326" s="401" t="s">
        <v>6405</v>
      </c>
    </row>
    <row r="6327" customFormat="false" ht="13.5" hidden="false" customHeight="false" outlineLevel="0" collapsed="false">
      <c r="A6327" s="401" t="s">
        <v>12824</v>
      </c>
      <c r="B6327" s="401" t="s">
        <v>12825</v>
      </c>
      <c r="C6327" s="401" t="s">
        <v>12857</v>
      </c>
      <c r="D6327" s="401" t="s">
        <v>12858</v>
      </c>
      <c r="E6327" s="402"/>
      <c r="F6327" s="401"/>
      <c r="G6327" s="401" t="n">
        <v>87797</v>
      </c>
      <c r="H6327" s="401" t="s">
        <v>12928</v>
      </c>
      <c r="I6327" s="401" t="s">
        <v>99</v>
      </c>
      <c r="J6327" s="401" t="s">
        <v>6476</v>
      </c>
      <c r="K6327" s="402" t="n">
        <v>50.91</v>
      </c>
      <c r="L6327" s="401" t="s">
        <v>6405</v>
      </c>
    </row>
    <row r="6328" customFormat="false" ht="13.5" hidden="false" customHeight="false" outlineLevel="0" collapsed="false">
      <c r="A6328" s="401" t="s">
        <v>12824</v>
      </c>
      <c r="B6328" s="401" t="s">
        <v>12825</v>
      </c>
      <c r="C6328" s="401" t="s">
        <v>12857</v>
      </c>
      <c r="D6328" s="401" t="s">
        <v>12858</v>
      </c>
      <c r="E6328" s="402"/>
      <c r="F6328" s="401"/>
      <c r="G6328" s="401" t="n">
        <v>87799</v>
      </c>
      <c r="H6328" s="401" t="s">
        <v>12929</v>
      </c>
      <c r="I6328" s="401" t="s">
        <v>99</v>
      </c>
      <c r="J6328" s="401" t="s">
        <v>6476</v>
      </c>
      <c r="K6328" s="402" t="n">
        <v>55.43</v>
      </c>
      <c r="L6328" s="401" t="s">
        <v>6405</v>
      </c>
    </row>
    <row r="6329" customFormat="false" ht="13.5" hidden="false" customHeight="false" outlineLevel="0" collapsed="false">
      <c r="A6329" s="401" t="s">
        <v>12824</v>
      </c>
      <c r="B6329" s="401" t="s">
        <v>12825</v>
      </c>
      <c r="C6329" s="401" t="s">
        <v>12857</v>
      </c>
      <c r="D6329" s="401" t="s">
        <v>12858</v>
      </c>
      <c r="E6329" s="402"/>
      <c r="F6329" s="401"/>
      <c r="G6329" s="401" t="n">
        <v>87800</v>
      </c>
      <c r="H6329" s="401" t="s">
        <v>12930</v>
      </c>
      <c r="I6329" s="401" t="s">
        <v>99</v>
      </c>
      <c r="J6329" s="401" t="s">
        <v>6476</v>
      </c>
      <c r="K6329" s="402" t="n">
        <v>68.05</v>
      </c>
      <c r="L6329" s="401" t="s">
        <v>6405</v>
      </c>
    </row>
    <row r="6330" customFormat="false" ht="13.5" hidden="false" customHeight="false" outlineLevel="0" collapsed="false">
      <c r="A6330" s="401" t="s">
        <v>12824</v>
      </c>
      <c r="B6330" s="401" t="s">
        <v>12825</v>
      </c>
      <c r="C6330" s="401" t="s">
        <v>12857</v>
      </c>
      <c r="D6330" s="401" t="s">
        <v>12858</v>
      </c>
      <c r="E6330" s="402"/>
      <c r="F6330" s="401"/>
      <c r="G6330" s="401" t="n">
        <v>87801</v>
      </c>
      <c r="H6330" s="401" t="s">
        <v>12931</v>
      </c>
      <c r="I6330" s="401" t="s">
        <v>99</v>
      </c>
      <c r="J6330" s="401" t="s">
        <v>6476</v>
      </c>
      <c r="K6330" s="402" t="n">
        <v>60.99</v>
      </c>
      <c r="L6330" s="401" t="s">
        <v>6405</v>
      </c>
    </row>
    <row r="6331" customFormat="false" ht="13.5" hidden="false" customHeight="false" outlineLevel="0" collapsed="false">
      <c r="A6331" s="401" t="s">
        <v>12824</v>
      </c>
      <c r="B6331" s="401" t="s">
        <v>12825</v>
      </c>
      <c r="C6331" s="401" t="s">
        <v>12857</v>
      </c>
      <c r="D6331" s="401" t="s">
        <v>12858</v>
      </c>
      <c r="E6331" s="402"/>
      <c r="F6331" s="401"/>
      <c r="G6331" s="401" t="n">
        <v>87803</v>
      </c>
      <c r="H6331" s="401" t="s">
        <v>12932</v>
      </c>
      <c r="I6331" s="401" t="s">
        <v>99</v>
      </c>
      <c r="J6331" s="401" t="s">
        <v>6476</v>
      </c>
      <c r="K6331" s="402" t="n">
        <v>66.66</v>
      </c>
      <c r="L6331" s="401" t="s">
        <v>6405</v>
      </c>
    </row>
    <row r="6332" customFormat="false" ht="13.5" hidden="false" customHeight="false" outlineLevel="0" collapsed="false">
      <c r="A6332" s="401" t="s">
        <v>12824</v>
      </c>
      <c r="B6332" s="401" t="s">
        <v>12825</v>
      </c>
      <c r="C6332" s="401" t="s">
        <v>12857</v>
      </c>
      <c r="D6332" s="401" t="s">
        <v>12858</v>
      </c>
      <c r="E6332" s="402"/>
      <c r="F6332" s="401"/>
      <c r="G6332" s="401" t="n">
        <v>87804</v>
      </c>
      <c r="H6332" s="401" t="s">
        <v>12933</v>
      </c>
      <c r="I6332" s="401" t="s">
        <v>99</v>
      </c>
      <c r="J6332" s="401" t="s">
        <v>6476</v>
      </c>
      <c r="K6332" s="402" t="n">
        <v>83.98</v>
      </c>
      <c r="L6332" s="401" t="s">
        <v>6405</v>
      </c>
    </row>
    <row r="6333" customFormat="false" ht="13.5" hidden="false" customHeight="false" outlineLevel="0" collapsed="false">
      <c r="A6333" s="401" t="s">
        <v>12824</v>
      </c>
      <c r="B6333" s="401" t="s">
        <v>12825</v>
      </c>
      <c r="C6333" s="401" t="s">
        <v>12857</v>
      </c>
      <c r="D6333" s="401" t="s">
        <v>12858</v>
      </c>
      <c r="E6333" s="402"/>
      <c r="F6333" s="401"/>
      <c r="G6333" s="401" t="n">
        <v>87805</v>
      </c>
      <c r="H6333" s="401" t="s">
        <v>12934</v>
      </c>
      <c r="I6333" s="401" t="s">
        <v>99</v>
      </c>
      <c r="J6333" s="401" t="s">
        <v>6476</v>
      </c>
      <c r="K6333" s="402" t="n">
        <v>69.67</v>
      </c>
      <c r="L6333" s="401" t="s">
        <v>6405</v>
      </c>
    </row>
    <row r="6334" customFormat="false" ht="13.5" hidden="false" customHeight="false" outlineLevel="0" collapsed="false">
      <c r="A6334" s="401" t="s">
        <v>12824</v>
      </c>
      <c r="B6334" s="401" t="s">
        <v>12825</v>
      </c>
      <c r="C6334" s="401" t="s">
        <v>12857</v>
      </c>
      <c r="D6334" s="401" t="s">
        <v>12858</v>
      </c>
      <c r="E6334" s="402"/>
      <c r="F6334" s="401"/>
      <c r="G6334" s="401" t="n">
        <v>87807</v>
      </c>
      <c r="H6334" s="401" t="s">
        <v>12935</v>
      </c>
      <c r="I6334" s="401" t="s">
        <v>99</v>
      </c>
      <c r="J6334" s="401" t="s">
        <v>6476</v>
      </c>
      <c r="K6334" s="402" t="n">
        <v>75.92</v>
      </c>
      <c r="L6334" s="401" t="s">
        <v>6405</v>
      </c>
    </row>
    <row r="6335" customFormat="false" ht="13.5" hidden="false" customHeight="false" outlineLevel="0" collapsed="false">
      <c r="A6335" s="401" t="s">
        <v>12824</v>
      </c>
      <c r="B6335" s="401" t="s">
        <v>12825</v>
      </c>
      <c r="C6335" s="401" t="s">
        <v>12857</v>
      </c>
      <c r="D6335" s="401" t="s">
        <v>12858</v>
      </c>
      <c r="E6335" s="402"/>
      <c r="F6335" s="401"/>
      <c r="G6335" s="401" t="n">
        <v>87808</v>
      </c>
      <c r="H6335" s="401" t="s">
        <v>12936</v>
      </c>
      <c r="I6335" s="401" t="s">
        <v>99</v>
      </c>
      <c r="J6335" s="401" t="s">
        <v>6476</v>
      </c>
      <c r="K6335" s="402" t="n">
        <v>91.5</v>
      </c>
      <c r="L6335" s="401" t="s">
        <v>6405</v>
      </c>
    </row>
    <row r="6336" customFormat="false" ht="13.5" hidden="false" customHeight="false" outlineLevel="0" collapsed="false">
      <c r="A6336" s="401" t="s">
        <v>12824</v>
      </c>
      <c r="B6336" s="401" t="s">
        <v>12825</v>
      </c>
      <c r="C6336" s="401" t="s">
        <v>12857</v>
      </c>
      <c r="D6336" s="401" t="s">
        <v>12858</v>
      </c>
      <c r="E6336" s="402"/>
      <c r="F6336" s="401"/>
      <c r="G6336" s="401" t="n">
        <v>87809</v>
      </c>
      <c r="H6336" s="401" t="s">
        <v>12937</v>
      </c>
      <c r="I6336" s="401" t="s">
        <v>99</v>
      </c>
      <c r="J6336" s="401" t="s">
        <v>6476</v>
      </c>
      <c r="K6336" s="402" t="n">
        <v>89.49</v>
      </c>
      <c r="L6336" s="401" t="s">
        <v>6405</v>
      </c>
    </row>
    <row r="6337" customFormat="false" ht="13.5" hidden="false" customHeight="false" outlineLevel="0" collapsed="false">
      <c r="A6337" s="401" t="s">
        <v>12824</v>
      </c>
      <c r="B6337" s="401" t="s">
        <v>12825</v>
      </c>
      <c r="C6337" s="401" t="s">
        <v>12857</v>
      </c>
      <c r="D6337" s="401" t="s">
        <v>12858</v>
      </c>
      <c r="E6337" s="402"/>
      <c r="F6337" s="401"/>
      <c r="G6337" s="401" t="n">
        <v>87811</v>
      </c>
      <c r="H6337" s="401" t="s">
        <v>12938</v>
      </c>
      <c r="I6337" s="401" t="s">
        <v>99</v>
      </c>
      <c r="J6337" s="401" t="s">
        <v>6476</v>
      </c>
      <c r="K6337" s="402" t="n">
        <v>92.86</v>
      </c>
      <c r="L6337" s="401" t="s">
        <v>6405</v>
      </c>
    </row>
    <row r="6338" customFormat="false" ht="13.5" hidden="false" customHeight="false" outlineLevel="0" collapsed="false">
      <c r="A6338" s="401" t="s">
        <v>12824</v>
      </c>
      <c r="B6338" s="401" t="s">
        <v>12825</v>
      </c>
      <c r="C6338" s="401" t="s">
        <v>12857</v>
      </c>
      <c r="D6338" s="401" t="s">
        <v>12858</v>
      </c>
      <c r="E6338" s="402"/>
      <c r="F6338" s="401"/>
      <c r="G6338" s="401" t="n">
        <v>87812</v>
      </c>
      <c r="H6338" s="401" t="s">
        <v>12939</v>
      </c>
      <c r="I6338" s="401" t="s">
        <v>99</v>
      </c>
      <c r="J6338" s="401" t="s">
        <v>6476</v>
      </c>
      <c r="K6338" s="402" t="n">
        <v>100.28</v>
      </c>
      <c r="L6338" s="401" t="s">
        <v>6405</v>
      </c>
    </row>
    <row r="6339" customFormat="false" ht="13.5" hidden="false" customHeight="false" outlineLevel="0" collapsed="false">
      <c r="A6339" s="401" t="s">
        <v>12824</v>
      </c>
      <c r="B6339" s="401" t="s">
        <v>12825</v>
      </c>
      <c r="C6339" s="401" t="s">
        <v>12857</v>
      </c>
      <c r="D6339" s="401" t="s">
        <v>12858</v>
      </c>
      <c r="E6339" s="402"/>
      <c r="F6339" s="401"/>
      <c r="G6339" s="401" t="n">
        <v>87813</v>
      </c>
      <c r="H6339" s="401" t="s">
        <v>12940</v>
      </c>
      <c r="I6339" s="401" t="s">
        <v>99</v>
      </c>
      <c r="J6339" s="401" t="s">
        <v>6476</v>
      </c>
      <c r="K6339" s="402" t="n">
        <v>99.55</v>
      </c>
      <c r="L6339" s="401" t="s">
        <v>6405</v>
      </c>
    </row>
    <row r="6340" customFormat="false" ht="13.5" hidden="false" customHeight="false" outlineLevel="0" collapsed="false">
      <c r="A6340" s="401" t="s">
        <v>12824</v>
      </c>
      <c r="B6340" s="401" t="s">
        <v>12825</v>
      </c>
      <c r="C6340" s="401" t="s">
        <v>12857</v>
      </c>
      <c r="D6340" s="401" t="s">
        <v>12858</v>
      </c>
      <c r="E6340" s="402"/>
      <c r="F6340" s="401"/>
      <c r="G6340" s="401" t="n">
        <v>87815</v>
      </c>
      <c r="H6340" s="401" t="s">
        <v>12941</v>
      </c>
      <c r="I6340" s="401" t="s">
        <v>99</v>
      </c>
      <c r="J6340" s="401" t="s">
        <v>6476</v>
      </c>
      <c r="K6340" s="402" t="n">
        <v>104.07</v>
      </c>
      <c r="L6340" s="401" t="s">
        <v>6405</v>
      </c>
    </row>
    <row r="6341" customFormat="false" ht="13.5" hidden="false" customHeight="false" outlineLevel="0" collapsed="false">
      <c r="A6341" s="401" t="s">
        <v>12824</v>
      </c>
      <c r="B6341" s="401" t="s">
        <v>12825</v>
      </c>
      <c r="C6341" s="401" t="s">
        <v>12857</v>
      </c>
      <c r="D6341" s="401" t="s">
        <v>12858</v>
      </c>
      <c r="E6341" s="402"/>
      <c r="F6341" s="401"/>
      <c r="G6341" s="401" t="n">
        <v>87816</v>
      </c>
      <c r="H6341" s="401" t="s">
        <v>12942</v>
      </c>
      <c r="I6341" s="401" t="s">
        <v>99</v>
      </c>
      <c r="J6341" s="401" t="s">
        <v>6476</v>
      </c>
      <c r="K6341" s="402" t="n">
        <v>116.23</v>
      </c>
      <c r="L6341" s="401" t="s">
        <v>6405</v>
      </c>
    </row>
    <row r="6342" customFormat="false" ht="13.5" hidden="false" customHeight="false" outlineLevel="0" collapsed="false">
      <c r="A6342" s="401" t="s">
        <v>12824</v>
      </c>
      <c r="B6342" s="401" t="s">
        <v>12825</v>
      </c>
      <c r="C6342" s="401" t="s">
        <v>12857</v>
      </c>
      <c r="D6342" s="401" t="s">
        <v>12858</v>
      </c>
      <c r="E6342" s="402"/>
      <c r="F6342" s="401"/>
      <c r="G6342" s="401" t="n">
        <v>87817</v>
      </c>
      <c r="H6342" s="401" t="s">
        <v>12943</v>
      </c>
      <c r="I6342" s="401" t="s">
        <v>99</v>
      </c>
      <c r="J6342" s="401" t="s">
        <v>6476</v>
      </c>
      <c r="K6342" s="402" t="n">
        <v>109.18</v>
      </c>
      <c r="L6342" s="401" t="s">
        <v>6405</v>
      </c>
    </row>
    <row r="6343" customFormat="false" ht="13.5" hidden="false" customHeight="false" outlineLevel="0" collapsed="false">
      <c r="A6343" s="401" t="s">
        <v>12824</v>
      </c>
      <c r="B6343" s="401" t="s">
        <v>12825</v>
      </c>
      <c r="C6343" s="401" t="s">
        <v>12857</v>
      </c>
      <c r="D6343" s="401" t="s">
        <v>12858</v>
      </c>
      <c r="E6343" s="402"/>
      <c r="F6343" s="401"/>
      <c r="G6343" s="401" t="n">
        <v>87819</v>
      </c>
      <c r="H6343" s="401" t="s">
        <v>12944</v>
      </c>
      <c r="I6343" s="401" t="s">
        <v>99</v>
      </c>
      <c r="J6343" s="401" t="s">
        <v>6476</v>
      </c>
      <c r="K6343" s="402" t="n">
        <v>114.85</v>
      </c>
      <c r="L6343" s="401" t="s">
        <v>6405</v>
      </c>
    </row>
    <row r="6344" customFormat="false" ht="13.5" hidden="false" customHeight="false" outlineLevel="0" collapsed="false">
      <c r="A6344" s="401" t="s">
        <v>12824</v>
      </c>
      <c r="B6344" s="401" t="s">
        <v>12825</v>
      </c>
      <c r="C6344" s="401" t="s">
        <v>12857</v>
      </c>
      <c r="D6344" s="401" t="s">
        <v>12858</v>
      </c>
      <c r="E6344" s="402"/>
      <c r="F6344" s="401"/>
      <c r="G6344" s="401" t="n">
        <v>87820</v>
      </c>
      <c r="H6344" s="401" t="s">
        <v>12945</v>
      </c>
      <c r="I6344" s="401" t="s">
        <v>99</v>
      </c>
      <c r="J6344" s="401" t="s">
        <v>6476</v>
      </c>
      <c r="K6344" s="402" t="n">
        <v>132.17</v>
      </c>
      <c r="L6344" s="401" t="s">
        <v>6405</v>
      </c>
    </row>
    <row r="6345" customFormat="false" ht="13.5" hidden="false" customHeight="false" outlineLevel="0" collapsed="false">
      <c r="A6345" s="401" t="s">
        <v>12824</v>
      </c>
      <c r="B6345" s="401" t="s">
        <v>12825</v>
      </c>
      <c r="C6345" s="401" t="s">
        <v>12857</v>
      </c>
      <c r="D6345" s="401" t="s">
        <v>12858</v>
      </c>
      <c r="E6345" s="402"/>
      <c r="F6345" s="401"/>
      <c r="G6345" s="401" t="n">
        <v>87821</v>
      </c>
      <c r="H6345" s="401" t="s">
        <v>12946</v>
      </c>
      <c r="I6345" s="401" t="s">
        <v>99</v>
      </c>
      <c r="J6345" s="401" t="s">
        <v>6476</v>
      </c>
      <c r="K6345" s="402" t="n">
        <v>154.78</v>
      </c>
      <c r="L6345" s="401" t="s">
        <v>6405</v>
      </c>
    </row>
    <row r="6346" customFormat="false" ht="13.5" hidden="false" customHeight="false" outlineLevel="0" collapsed="false">
      <c r="A6346" s="401" t="s">
        <v>12824</v>
      </c>
      <c r="B6346" s="401" t="s">
        <v>12825</v>
      </c>
      <c r="C6346" s="401" t="s">
        <v>12857</v>
      </c>
      <c r="D6346" s="401" t="s">
        <v>12858</v>
      </c>
      <c r="E6346" s="402"/>
      <c r="F6346" s="401"/>
      <c r="G6346" s="401" t="n">
        <v>87823</v>
      </c>
      <c r="H6346" s="401" t="s">
        <v>12947</v>
      </c>
      <c r="I6346" s="401" t="s">
        <v>99</v>
      </c>
      <c r="J6346" s="401" t="s">
        <v>6476</v>
      </c>
      <c r="K6346" s="402" t="n">
        <v>161.03</v>
      </c>
      <c r="L6346" s="401" t="s">
        <v>6405</v>
      </c>
    </row>
    <row r="6347" customFormat="false" ht="13.5" hidden="false" customHeight="false" outlineLevel="0" collapsed="false">
      <c r="A6347" s="401" t="s">
        <v>12824</v>
      </c>
      <c r="B6347" s="401" t="s">
        <v>12825</v>
      </c>
      <c r="C6347" s="401" t="s">
        <v>12857</v>
      </c>
      <c r="D6347" s="401" t="s">
        <v>12858</v>
      </c>
      <c r="E6347" s="402"/>
      <c r="F6347" s="401"/>
      <c r="G6347" s="401" t="n">
        <v>87824</v>
      </c>
      <c r="H6347" s="401" t="s">
        <v>12948</v>
      </c>
      <c r="I6347" s="401" t="s">
        <v>99</v>
      </c>
      <c r="J6347" s="401" t="s">
        <v>6476</v>
      </c>
      <c r="K6347" s="402" t="n">
        <v>176.16</v>
      </c>
      <c r="L6347" s="401" t="s">
        <v>6405</v>
      </c>
    </row>
    <row r="6348" customFormat="false" ht="13.5" hidden="false" customHeight="false" outlineLevel="0" collapsed="false">
      <c r="A6348" s="401" t="s">
        <v>12824</v>
      </c>
      <c r="B6348" s="401" t="s">
        <v>12825</v>
      </c>
      <c r="C6348" s="401" t="s">
        <v>12857</v>
      </c>
      <c r="D6348" s="401" t="s">
        <v>12858</v>
      </c>
      <c r="E6348" s="402"/>
      <c r="F6348" s="401"/>
      <c r="G6348" s="401" t="n">
        <v>87825</v>
      </c>
      <c r="H6348" s="401" t="s">
        <v>12949</v>
      </c>
      <c r="I6348" s="401" t="s">
        <v>99</v>
      </c>
      <c r="J6348" s="401" t="s">
        <v>6476</v>
      </c>
      <c r="K6348" s="402" t="n">
        <v>72.75</v>
      </c>
      <c r="L6348" s="401" t="s">
        <v>6405</v>
      </c>
    </row>
    <row r="6349" customFormat="false" ht="13.5" hidden="false" customHeight="false" outlineLevel="0" collapsed="false">
      <c r="A6349" s="401" t="s">
        <v>12824</v>
      </c>
      <c r="B6349" s="401" t="s">
        <v>12825</v>
      </c>
      <c r="C6349" s="401" t="s">
        <v>12857</v>
      </c>
      <c r="D6349" s="401" t="s">
        <v>12858</v>
      </c>
      <c r="E6349" s="402"/>
      <c r="F6349" s="401"/>
      <c r="G6349" s="401" t="n">
        <v>87827</v>
      </c>
      <c r="H6349" s="401" t="s">
        <v>12950</v>
      </c>
      <c r="I6349" s="401" t="s">
        <v>99</v>
      </c>
      <c r="J6349" s="401" t="s">
        <v>6476</v>
      </c>
      <c r="K6349" s="402" t="n">
        <v>76.88</v>
      </c>
      <c r="L6349" s="401" t="s">
        <v>6405</v>
      </c>
    </row>
    <row r="6350" customFormat="false" ht="13.5" hidden="false" customHeight="false" outlineLevel="0" collapsed="false">
      <c r="A6350" s="401" t="s">
        <v>12824</v>
      </c>
      <c r="B6350" s="401" t="s">
        <v>12825</v>
      </c>
      <c r="C6350" s="401" t="s">
        <v>12857</v>
      </c>
      <c r="D6350" s="401" t="s">
        <v>12858</v>
      </c>
      <c r="E6350" s="402"/>
      <c r="F6350" s="401"/>
      <c r="G6350" s="401" t="n">
        <v>87828</v>
      </c>
      <c r="H6350" s="401" t="s">
        <v>12951</v>
      </c>
      <c r="I6350" s="401" t="s">
        <v>99</v>
      </c>
      <c r="J6350" s="401" t="s">
        <v>6476</v>
      </c>
      <c r="K6350" s="402" t="n">
        <v>87.89</v>
      </c>
      <c r="L6350" s="401" t="s">
        <v>6405</v>
      </c>
    </row>
    <row r="6351" customFormat="false" ht="13.5" hidden="false" customHeight="false" outlineLevel="0" collapsed="false">
      <c r="A6351" s="401" t="s">
        <v>12824</v>
      </c>
      <c r="B6351" s="401" t="s">
        <v>12825</v>
      </c>
      <c r="C6351" s="401" t="s">
        <v>12857</v>
      </c>
      <c r="D6351" s="401" t="s">
        <v>12858</v>
      </c>
      <c r="E6351" s="402"/>
      <c r="F6351" s="401"/>
      <c r="G6351" s="401" t="n">
        <v>87829</v>
      </c>
      <c r="H6351" s="401" t="s">
        <v>12952</v>
      </c>
      <c r="I6351" s="401" t="s">
        <v>99</v>
      </c>
      <c r="J6351" s="401" t="s">
        <v>6476</v>
      </c>
      <c r="K6351" s="402" t="n">
        <v>84.24</v>
      </c>
      <c r="L6351" s="401" t="s">
        <v>6405</v>
      </c>
    </row>
    <row r="6352" customFormat="false" ht="13.5" hidden="false" customHeight="false" outlineLevel="0" collapsed="false">
      <c r="A6352" s="401" t="s">
        <v>12824</v>
      </c>
      <c r="B6352" s="401" t="s">
        <v>12825</v>
      </c>
      <c r="C6352" s="401" t="s">
        <v>12857</v>
      </c>
      <c r="D6352" s="401" t="s">
        <v>12858</v>
      </c>
      <c r="E6352" s="402"/>
      <c r="F6352" s="401"/>
      <c r="G6352" s="401" t="n">
        <v>87831</v>
      </c>
      <c r="H6352" s="401" t="s">
        <v>12953</v>
      </c>
      <c r="I6352" s="401" t="s">
        <v>99</v>
      </c>
      <c r="J6352" s="401" t="s">
        <v>6476</v>
      </c>
      <c r="K6352" s="402" t="n">
        <v>89.77</v>
      </c>
      <c r="L6352" s="401" t="s">
        <v>6405</v>
      </c>
    </row>
    <row r="6353" customFormat="false" ht="13.5" hidden="false" customHeight="false" outlineLevel="0" collapsed="false">
      <c r="A6353" s="401" t="s">
        <v>12824</v>
      </c>
      <c r="B6353" s="401" t="s">
        <v>12825</v>
      </c>
      <c r="C6353" s="401" t="s">
        <v>12857</v>
      </c>
      <c r="D6353" s="401" t="s">
        <v>12858</v>
      </c>
      <c r="E6353" s="402"/>
      <c r="F6353" s="401"/>
      <c r="G6353" s="401" t="n">
        <v>87832</v>
      </c>
      <c r="H6353" s="401" t="s">
        <v>12954</v>
      </c>
      <c r="I6353" s="401" t="s">
        <v>99</v>
      </c>
      <c r="J6353" s="401" t="s">
        <v>6476</v>
      </c>
      <c r="K6353" s="402" t="n">
        <v>106.53</v>
      </c>
      <c r="L6353" s="401" t="s">
        <v>6405</v>
      </c>
    </row>
    <row r="6354" customFormat="false" ht="13.5" hidden="false" customHeight="false" outlineLevel="0" collapsed="false">
      <c r="A6354" s="401" t="s">
        <v>12824</v>
      </c>
      <c r="B6354" s="401" t="s">
        <v>12825</v>
      </c>
      <c r="C6354" s="401" t="s">
        <v>12857</v>
      </c>
      <c r="D6354" s="401" t="s">
        <v>12858</v>
      </c>
      <c r="E6354" s="402"/>
      <c r="F6354" s="401"/>
      <c r="G6354" s="401" t="n">
        <v>87834</v>
      </c>
      <c r="H6354" s="401" t="s">
        <v>12955</v>
      </c>
      <c r="I6354" s="401" t="s">
        <v>99</v>
      </c>
      <c r="J6354" s="401" t="s">
        <v>6476</v>
      </c>
      <c r="K6354" s="402" t="n">
        <v>141.94</v>
      </c>
      <c r="L6354" s="401" t="s">
        <v>6405</v>
      </c>
    </row>
    <row r="6355" customFormat="false" ht="13.5" hidden="false" customHeight="false" outlineLevel="0" collapsed="false">
      <c r="A6355" s="401" t="s">
        <v>12824</v>
      </c>
      <c r="B6355" s="401" t="s">
        <v>12825</v>
      </c>
      <c r="C6355" s="401" t="s">
        <v>12857</v>
      </c>
      <c r="D6355" s="401" t="s">
        <v>12858</v>
      </c>
      <c r="E6355" s="402"/>
      <c r="F6355" s="401"/>
      <c r="G6355" s="401" t="n">
        <v>87835</v>
      </c>
      <c r="H6355" s="401" t="s">
        <v>12956</v>
      </c>
      <c r="I6355" s="401" t="s">
        <v>99</v>
      </c>
      <c r="J6355" s="401" t="s">
        <v>6476</v>
      </c>
      <c r="K6355" s="402" t="n">
        <v>97.93</v>
      </c>
      <c r="L6355" s="401" t="s">
        <v>6405</v>
      </c>
    </row>
    <row r="6356" customFormat="false" ht="13.5" hidden="false" customHeight="false" outlineLevel="0" collapsed="false">
      <c r="A6356" s="401" t="s">
        <v>12824</v>
      </c>
      <c r="B6356" s="401" t="s">
        <v>12825</v>
      </c>
      <c r="C6356" s="401" t="s">
        <v>12857</v>
      </c>
      <c r="D6356" s="401" t="s">
        <v>12858</v>
      </c>
      <c r="E6356" s="402"/>
      <c r="F6356" s="401"/>
      <c r="G6356" s="401" t="n">
        <v>87836</v>
      </c>
      <c r="H6356" s="401" t="s">
        <v>12957</v>
      </c>
      <c r="I6356" s="401" t="s">
        <v>99</v>
      </c>
      <c r="J6356" s="401" t="s">
        <v>6476</v>
      </c>
      <c r="K6356" s="402" t="n">
        <v>134.83</v>
      </c>
      <c r="L6356" s="401" t="s">
        <v>6405</v>
      </c>
    </row>
    <row r="6357" customFormat="false" ht="13.5" hidden="false" customHeight="false" outlineLevel="0" collapsed="false">
      <c r="A6357" s="401" t="s">
        <v>12824</v>
      </c>
      <c r="B6357" s="401" t="s">
        <v>12825</v>
      </c>
      <c r="C6357" s="401" t="s">
        <v>12857</v>
      </c>
      <c r="D6357" s="401" t="s">
        <v>12858</v>
      </c>
      <c r="E6357" s="402"/>
      <c r="F6357" s="401"/>
      <c r="G6357" s="401" t="n">
        <v>87837</v>
      </c>
      <c r="H6357" s="401" t="s">
        <v>12958</v>
      </c>
      <c r="I6357" s="401" t="s">
        <v>99</v>
      </c>
      <c r="J6357" s="401" t="s">
        <v>6476</v>
      </c>
      <c r="K6357" s="402" t="n">
        <v>91.49</v>
      </c>
      <c r="L6357" s="401" t="s">
        <v>6405</v>
      </c>
    </row>
    <row r="6358" customFormat="false" ht="13.5" hidden="false" customHeight="false" outlineLevel="0" collapsed="false">
      <c r="A6358" s="401" t="s">
        <v>12824</v>
      </c>
      <c r="B6358" s="401" t="s">
        <v>12825</v>
      </c>
      <c r="C6358" s="401" t="s">
        <v>12857</v>
      </c>
      <c r="D6358" s="401" t="s">
        <v>12858</v>
      </c>
      <c r="E6358" s="402"/>
      <c r="F6358" s="401"/>
      <c r="G6358" s="401" t="n">
        <v>87838</v>
      </c>
      <c r="H6358" s="401" t="s">
        <v>12959</v>
      </c>
      <c r="I6358" s="401" t="s">
        <v>99</v>
      </c>
      <c r="J6358" s="401" t="s">
        <v>6476</v>
      </c>
      <c r="K6358" s="402" t="n">
        <v>149.49</v>
      </c>
      <c r="L6358" s="401" t="s">
        <v>6405</v>
      </c>
    </row>
    <row r="6359" customFormat="false" ht="13.5" hidden="false" customHeight="false" outlineLevel="0" collapsed="false">
      <c r="A6359" s="401" t="s">
        <v>12824</v>
      </c>
      <c r="B6359" s="401" t="s">
        <v>12825</v>
      </c>
      <c r="C6359" s="401" t="s">
        <v>12857</v>
      </c>
      <c r="D6359" s="401" t="s">
        <v>12858</v>
      </c>
      <c r="E6359" s="402"/>
      <c r="F6359" s="401"/>
      <c r="G6359" s="401" t="n">
        <v>87839</v>
      </c>
      <c r="H6359" s="401" t="s">
        <v>12960</v>
      </c>
      <c r="I6359" s="401" t="s">
        <v>99</v>
      </c>
      <c r="J6359" s="401" t="s">
        <v>6476</v>
      </c>
      <c r="K6359" s="402" t="n">
        <v>103.53</v>
      </c>
      <c r="L6359" s="401" t="s">
        <v>6405</v>
      </c>
    </row>
    <row r="6360" customFormat="false" ht="13.5" hidden="false" customHeight="false" outlineLevel="0" collapsed="false">
      <c r="A6360" s="401" t="s">
        <v>12824</v>
      </c>
      <c r="B6360" s="401" t="s">
        <v>12825</v>
      </c>
      <c r="C6360" s="401" t="s">
        <v>12857</v>
      </c>
      <c r="D6360" s="401" t="s">
        <v>12858</v>
      </c>
      <c r="E6360" s="402"/>
      <c r="F6360" s="401"/>
      <c r="G6360" s="401" t="n">
        <v>87840</v>
      </c>
      <c r="H6360" s="401" t="s">
        <v>12961</v>
      </c>
      <c r="I6360" s="401" t="s">
        <v>99</v>
      </c>
      <c r="J6360" s="401" t="s">
        <v>6476</v>
      </c>
      <c r="K6360" s="402" t="n">
        <v>140.6</v>
      </c>
      <c r="L6360" s="401" t="s">
        <v>6405</v>
      </c>
    </row>
    <row r="6361" customFormat="false" ht="13.5" hidden="false" customHeight="false" outlineLevel="0" collapsed="false">
      <c r="A6361" s="401" t="s">
        <v>12824</v>
      </c>
      <c r="B6361" s="401" t="s">
        <v>12825</v>
      </c>
      <c r="C6361" s="401" t="s">
        <v>12857</v>
      </c>
      <c r="D6361" s="401" t="s">
        <v>12858</v>
      </c>
      <c r="E6361" s="402"/>
      <c r="F6361" s="401"/>
      <c r="G6361" s="401" t="n">
        <v>87841</v>
      </c>
      <c r="H6361" s="401" t="s">
        <v>12962</v>
      </c>
      <c r="I6361" s="401" t="s">
        <v>99</v>
      </c>
      <c r="J6361" s="401" t="s">
        <v>6476</v>
      </c>
      <c r="K6361" s="402" t="n">
        <v>95.28</v>
      </c>
      <c r="L6361" s="401" t="s">
        <v>6405</v>
      </c>
    </row>
    <row r="6362" customFormat="false" ht="13.5" hidden="false" customHeight="false" outlineLevel="0" collapsed="false">
      <c r="A6362" s="401" t="s">
        <v>12824</v>
      </c>
      <c r="B6362" s="401" t="s">
        <v>12825</v>
      </c>
      <c r="C6362" s="401" t="s">
        <v>12857</v>
      </c>
      <c r="D6362" s="401" t="s">
        <v>12858</v>
      </c>
      <c r="E6362" s="402"/>
      <c r="F6362" s="401"/>
      <c r="G6362" s="401" t="n">
        <v>87842</v>
      </c>
      <c r="H6362" s="401" t="s">
        <v>12963</v>
      </c>
      <c r="I6362" s="401" t="s">
        <v>99</v>
      </c>
      <c r="J6362" s="401" t="s">
        <v>6476</v>
      </c>
      <c r="K6362" s="402" t="n">
        <v>151.33</v>
      </c>
      <c r="L6362" s="401" t="s">
        <v>6405</v>
      </c>
    </row>
    <row r="6363" customFormat="false" ht="13.5" hidden="false" customHeight="false" outlineLevel="0" collapsed="false">
      <c r="A6363" s="401" t="s">
        <v>12824</v>
      </c>
      <c r="B6363" s="401" t="s">
        <v>12825</v>
      </c>
      <c r="C6363" s="401" t="s">
        <v>12857</v>
      </c>
      <c r="D6363" s="401" t="s">
        <v>12858</v>
      </c>
      <c r="E6363" s="402"/>
      <c r="F6363" s="401"/>
      <c r="G6363" s="401" t="n">
        <v>87843</v>
      </c>
      <c r="H6363" s="401" t="s">
        <v>12964</v>
      </c>
      <c r="I6363" s="401" t="s">
        <v>99</v>
      </c>
      <c r="J6363" s="401" t="s">
        <v>6476</v>
      </c>
      <c r="K6363" s="402" t="n">
        <v>113.63</v>
      </c>
      <c r="L6363" s="401" t="s">
        <v>6405</v>
      </c>
    </row>
    <row r="6364" customFormat="false" ht="13.5" hidden="false" customHeight="false" outlineLevel="0" collapsed="false">
      <c r="A6364" s="401" t="s">
        <v>12824</v>
      </c>
      <c r="B6364" s="401" t="s">
        <v>12825</v>
      </c>
      <c r="C6364" s="401" t="s">
        <v>12857</v>
      </c>
      <c r="D6364" s="401" t="s">
        <v>12858</v>
      </c>
      <c r="E6364" s="402"/>
      <c r="F6364" s="401"/>
      <c r="G6364" s="401" t="n">
        <v>87844</v>
      </c>
      <c r="H6364" s="401" t="s">
        <v>12965</v>
      </c>
      <c r="I6364" s="401" t="s">
        <v>99</v>
      </c>
      <c r="J6364" s="401" t="s">
        <v>6476</v>
      </c>
      <c r="K6364" s="402" t="n">
        <v>137.72</v>
      </c>
      <c r="L6364" s="401" t="s">
        <v>6405</v>
      </c>
    </row>
    <row r="6365" customFormat="false" ht="13.5" hidden="false" customHeight="false" outlineLevel="0" collapsed="false">
      <c r="A6365" s="401" t="s">
        <v>12824</v>
      </c>
      <c r="B6365" s="401" t="s">
        <v>12825</v>
      </c>
      <c r="C6365" s="401" t="s">
        <v>12857</v>
      </c>
      <c r="D6365" s="401" t="s">
        <v>12858</v>
      </c>
      <c r="E6365" s="402"/>
      <c r="F6365" s="401"/>
      <c r="G6365" s="401" t="n">
        <v>87845</v>
      </c>
      <c r="H6365" s="401" t="s">
        <v>12966</v>
      </c>
      <c r="I6365" s="401" t="s">
        <v>99</v>
      </c>
      <c r="J6365" s="401" t="s">
        <v>6476</v>
      </c>
      <c r="K6365" s="402" t="n">
        <v>100.71</v>
      </c>
      <c r="L6365" s="401" t="s">
        <v>6405</v>
      </c>
    </row>
    <row r="6366" customFormat="false" ht="13.5" hidden="false" customHeight="false" outlineLevel="0" collapsed="false">
      <c r="A6366" s="401" t="s">
        <v>12824</v>
      </c>
      <c r="B6366" s="401" t="s">
        <v>12825</v>
      </c>
      <c r="C6366" s="401" t="s">
        <v>12857</v>
      </c>
      <c r="D6366" s="401" t="s">
        <v>12858</v>
      </c>
      <c r="E6366" s="402"/>
      <c r="F6366" s="401"/>
      <c r="G6366" s="401" t="n">
        <v>87846</v>
      </c>
      <c r="H6366" s="401" t="s">
        <v>12967</v>
      </c>
      <c r="I6366" s="401" t="s">
        <v>99</v>
      </c>
      <c r="J6366" s="401" t="s">
        <v>6476</v>
      </c>
      <c r="K6366" s="402" t="n">
        <v>154.58</v>
      </c>
      <c r="L6366" s="401" t="s">
        <v>6405</v>
      </c>
    </row>
    <row r="6367" customFormat="false" ht="13.5" hidden="false" customHeight="false" outlineLevel="0" collapsed="false">
      <c r="A6367" s="401" t="s">
        <v>12824</v>
      </c>
      <c r="B6367" s="401" t="s">
        <v>12825</v>
      </c>
      <c r="C6367" s="401" t="s">
        <v>12857</v>
      </c>
      <c r="D6367" s="401" t="s">
        <v>12858</v>
      </c>
      <c r="E6367" s="402"/>
      <c r="F6367" s="401"/>
      <c r="G6367" s="401" t="n">
        <v>87847</v>
      </c>
      <c r="H6367" s="401" t="s">
        <v>12968</v>
      </c>
      <c r="I6367" s="401" t="s">
        <v>99</v>
      </c>
      <c r="J6367" s="401" t="s">
        <v>6476</v>
      </c>
      <c r="K6367" s="402" t="n">
        <v>110.58</v>
      </c>
      <c r="L6367" s="401" t="s">
        <v>6405</v>
      </c>
    </row>
    <row r="6368" customFormat="false" ht="13.5" hidden="false" customHeight="false" outlineLevel="0" collapsed="false">
      <c r="A6368" s="401" t="s">
        <v>12824</v>
      </c>
      <c r="B6368" s="401" t="s">
        <v>12825</v>
      </c>
      <c r="C6368" s="401" t="s">
        <v>12857</v>
      </c>
      <c r="D6368" s="401" t="s">
        <v>12858</v>
      </c>
      <c r="E6368" s="402"/>
      <c r="F6368" s="401"/>
      <c r="G6368" s="401" t="n">
        <v>87848</v>
      </c>
      <c r="H6368" s="401" t="s">
        <v>12969</v>
      </c>
      <c r="I6368" s="401" t="s">
        <v>99</v>
      </c>
      <c r="J6368" s="401" t="s">
        <v>6476</v>
      </c>
      <c r="K6368" s="402" t="n">
        <v>146.14</v>
      </c>
      <c r="L6368" s="401" t="s">
        <v>6405</v>
      </c>
    </row>
    <row r="6369" customFormat="false" ht="13.5" hidden="false" customHeight="false" outlineLevel="0" collapsed="false">
      <c r="A6369" s="401" t="s">
        <v>12824</v>
      </c>
      <c r="B6369" s="401" t="s">
        <v>12825</v>
      </c>
      <c r="C6369" s="401" t="s">
        <v>12857</v>
      </c>
      <c r="D6369" s="401" t="s">
        <v>12858</v>
      </c>
      <c r="E6369" s="402"/>
      <c r="F6369" s="401"/>
      <c r="G6369" s="401" t="n">
        <v>87849</v>
      </c>
      <c r="H6369" s="401" t="s">
        <v>12970</v>
      </c>
      <c r="I6369" s="401" t="s">
        <v>99</v>
      </c>
      <c r="J6369" s="401" t="s">
        <v>6476</v>
      </c>
      <c r="K6369" s="402" t="n">
        <v>102.8</v>
      </c>
      <c r="L6369" s="401" t="s">
        <v>6405</v>
      </c>
    </row>
    <row r="6370" customFormat="false" ht="13.5" hidden="false" customHeight="false" outlineLevel="0" collapsed="false">
      <c r="A6370" s="401" t="s">
        <v>12824</v>
      </c>
      <c r="B6370" s="401" t="s">
        <v>12825</v>
      </c>
      <c r="C6370" s="401" t="s">
        <v>12857</v>
      </c>
      <c r="D6370" s="401" t="s">
        <v>12858</v>
      </c>
      <c r="E6370" s="402"/>
      <c r="F6370" s="401"/>
      <c r="G6370" s="401" t="n">
        <v>87850</v>
      </c>
      <c r="H6370" s="401" t="s">
        <v>12971</v>
      </c>
      <c r="I6370" s="401" t="s">
        <v>99</v>
      </c>
      <c r="J6370" s="401" t="s">
        <v>6476</v>
      </c>
      <c r="K6370" s="402" t="n">
        <v>162.16</v>
      </c>
      <c r="L6370" s="401" t="s">
        <v>6405</v>
      </c>
    </row>
    <row r="6371" customFormat="false" ht="13.5" hidden="false" customHeight="false" outlineLevel="0" collapsed="false">
      <c r="A6371" s="401" t="s">
        <v>12824</v>
      </c>
      <c r="B6371" s="401" t="s">
        <v>12825</v>
      </c>
      <c r="C6371" s="401" t="s">
        <v>12857</v>
      </c>
      <c r="D6371" s="401" t="s">
        <v>12858</v>
      </c>
      <c r="E6371" s="402"/>
      <c r="F6371" s="401"/>
      <c r="G6371" s="401" t="n">
        <v>87851</v>
      </c>
      <c r="H6371" s="401" t="s">
        <v>12972</v>
      </c>
      <c r="I6371" s="401" t="s">
        <v>99</v>
      </c>
      <c r="J6371" s="401" t="s">
        <v>6476</v>
      </c>
      <c r="K6371" s="402" t="n">
        <v>116.19</v>
      </c>
      <c r="L6371" s="401" t="s">
        <v>6405</v>
      </c>
    </row>
    <row r="6372" customFormat="false" ht="13.5" hidden="false" customHeight="false" outlineLevel="0" collapsed="false">
      <c r="A6372" s="401" t="s">
        <v>12824</v>
      </c>
      <c r="B6372" s="401" t="s">
        <v>12825</v>
      </c>
      <c r="C6372" s="401" t="s">
        <v>12857</v>
      </c>
      <c r="D6372" s="401" t="s">
        <v>12858</v>
      </c>
      <c r="E6372" s="402"/>
      <c r="F6372" s="401"/>
      <c r="G6372" s="401" t="n">
        <v>87852</v>
      </c>
      <c r="H6372" s="401" t="s">
        <v>12973</v>
      </c>
      <c r="I6372" s="401" t="s">
        <v>99</v>
      </c>
      <c r="J6372" s="401" t="s">
        <v>6476</v>
      </c>
      <c r="K6372" s="402" t="n">
        <v>151.89</v>
      </c>
      <c r="L6372" s="401" t="s">
        <v>6405</v>
      </c>
    </row>
    <row r="6373" customFormat="false" ht="13.5" hidden="false" customHeight="false" outlineLevel="0" collapsed="false">
      <c r="A6373" s="401" t="s">
        <v>12824</v>
      </c>
      <c r="B6373" s="401" t="s">
        <v>12825</v>
      </c>
      <c r="C6373" s="401" t="s">
        <v>12857</v>
      </c>
      <c r="D6373" s="401" t="s">
        <v>12858</v>
      </c>
      <c r="E6373" s="402"/>
      <c r="F6373" s="401"/>
      <c r="G6373" s="401" t="n">
        <v>87853</v>
      </c>
      <c r="H6373" s="401" t="s">
        <v>12974</v>
      </c>
      <c r="I6373" s="401" t="s">
        <v>99</v>
      </c>
      <c r="J6373" s="401" t="s">
        <v>6476</v>
      </c>
      <c r="K6373" s="402" t="n">
        <v>106.57</v>
      </c>
      <c r="L6373" s="401" t="s">
        <v>6405</v>
      </c>
    </row>
    <row r="6374" customFormat="false" ht="13.5" hidden="false" customHeight="false" outlineLevel="0" collapsed="false">
      <c r="A6374" s="401" t="s">
        <v>12824</v>
      </c>
      <c r="B6374" s="401" t="s">
        <v>12825</v>
      </c>
      <c r="C6374" s="401" t="s">
        <v>12857</v>
      </c>
      <c r="D6374" s="401" t="s">
        <v>12858</v>
      </c>
      <c r="E6374" s="402"/>
      <c r="F6374" s="401"/>
      <c r="G6374" s="401" t="n">
        <v>87854</v>
      </c>
      <c r="H6374" s="401" t="s">
        <v>12975</v>
      </c>
      <c r="I6374" s="401" t="s">
        <v>99</v>
      </c>
      <c r="J6374" s="401" t="s">
        <v>6476</v>
      </c>
      <c r="K6374" s="402" t="n">
        <v>163.97</v>
      </c>
      <c r="L6374" s="401" t="s">
        <v>6405</v>
      </c>
    </row>
    <row r="6375" customFormat="false" ht="13.5" hidden="false" customHeight="false" outlineLevel="0" collapsed="false">
      <c r="A6375" s="401" t="s">
        <v>12824</v>
      </c>
      <c r="B6375" s="401" t="s">
        <v>12825</v>
      </c>
      <c r="C6375" s="401" t="s">
        <v>12857</v>
      </c>
      <c r="D6375" s="401" t="s">
        <v>12858</v>
      </c>
      <c r="E6375" s="402"/>
      <c r="F6375" s="401"/>
      <c r="G6375" s="401" t="n">
        <v>87855</v>
      </c>
      <c r="H6375" s="401" t="s">
        <v>12976</v>
      </c>
      <c r="I6375" s="401" t="s">
        <v>99</v>
      </c>
      <c r="J6375" s="401" t="s">
        <v>6476</v>
      </c>
      <c r="K6375" s="402" t="n">
        <v>126.3</v>
      </c>
      <c r="L6375" s="401" t="s">
        <v>6405</v>
      </c>
    </row>
    <row r="6376" customFormat="false" ht="13.5" hidden="false" customHeight="false" outlineLevel="0" collapsed="false">
      <c r="A6376" s="401" t="s">
        <v>12824</v>
      </c>
      <c r="B6376" s="401" t="s">
        <v>12825</v>
      </c>
      <c r="C6376" s="401" t="s">
        <v>12857</v>
      </c>
      <c r="D6376" s="401" t="s">
        <v>12858</v>
      </c>
      <c r="E6376" s="402"/>
      <c r="F6376" s="401"/>
      <c r="G6376" s="401" t="n">
        <v>87856</v>
      </c>
      <c r="H6376" s="401" t="s">
        <v>12977</v>
      </c>
      <c r="I6376" s="401" t="s">
        <v>99</v>
      </c>
      <c r="J6376" s="401" t="s">
        <v>6476</v>
      </c>
      <c r="K6376" s="402" t="n">
        <v>149.03</v>
      </c>
      <c r="L6376" s="401" t="s">
        <v>6405</v>
      </c>
    </row>
    <row r="6377" customFormat="false" ht="13.5" hidden="false" customHeight="false" outlineLevel="0" collapsed="false">
      <c r="A6377" s="401" t="s">
        <v>12824</v>
      </c>
      <c r="B6377" s="401" t="s">
        <v>12825</v>
      </c>
      <c r="C6377" s="401" t="s">
        <v>12857</v>
      </c>
      <c r="D6377" s="401" t="s">
        <v>12858</v>
      </c>
      <c r="E6377" s="402"/>
      <c r="F6377" s="401"/>
      <c r="G6377" s="401" t="n">
        <v>87857</v>
      </c>
      <c r="H6377" s="401" t="s">
        <v>12978</v>
      </c>
      <c r="I6377" s="401" t="s">
        <v>99</v>
      </c>
      <c r="J6377" s="401" t="s">
        <v>6476</v>
      </c>
      <c r="K6377" s="402" t="n">
        <v>112</v>
      </c>
      <c r="L6377" s="401" t="s">
        <v>6405</v>
      </c>
    </row>
    <row r="6378" customFormat="false" ht="13.5" hidden="false" customHeight="false" outlineLevel="0" collapsed="false">
      <c r="A6378" s="401" t="s">
        <v>12824</v>
      </c>
      <c r="B6378" s="401" t="s">
        <v>12825</v>
      </c>
      <c r="C6378" s="401" t="s">
        <v>12857</v>
      </c>
      <c r="D6378" s="401" t="s">
        <v>12858</v>
      </c>
      <c r="E6378" s="402"/>
      <c r="F6378" s="401"/>
      <c r="G6378" s="401" t="n">
        <v>87858</v>
      </c>
      <c r="H6378" s="401" t="s">
        <v>12979</v>
      </c>
      <c r="I6378" s="401" t="s">
        <v>99</v>
      </c>
      <c r="J6378" s="401" t="s">
        <v>6476</v>
      </c>
      <c r="K6378" s="402" t="n">
        <v>108.17</v>
      </c>
      <c r="L6378" s="401" t="s">
        <v>6405</v>
      </c>
    </row>
    <row r="6379" customFormat="false" ht="13.5" hidden="false" customHeight="false" outlineLevel="0" collapsed="false">
      <c r="A6379" s="401" t="s">
        <v>12824</v>
      </c>
      <c r="B6379" s="401" t="s">
        <v>12825</v>
      </c>
      <c r="C6379" s="401" t="s">
        <v>12857</v>
      </c>
      <c r="D6379" s="401" t="s">
        <v>12858</v>
      </c>
      <c r="E6379" s="402"/>
      <c r="F6379" s="401"/>
      <c r="G6379" s="401" t="n">
        <v>87859</v>
      </c>
      <c r="H6379" s="401" t="s">
        <v>12980</v>
      </c>
      <c r="I6379" s="401" t="s">
        <v>99</v>
      </c>
      <c r="J6379" s="401" t="s">
        <v>6476</v>
      </c>
      <c r="K6379" s="402" t="n">
        <v>126.8</v>
      </c>
      <c r="L6379" s="401" t="s">
        <v>6405</v>
      </c>
    </row>
    <row r="6380" customFormat="false" ht="13.5" hidden="false" customHeight="false" outlineLevel="0" collapsed="false">
      <c r="A6380" s="401" t="s">
        <v>12824</v>
      </c>
      <c r="B6380" s="401" t="s">
        <v>12825</v>
      </c>
      <c r="C6380" s="401" t="s">
        <v>12857</v>
      </c>
      <c r="D6380" s="401" t="s">
        <v>12858</v>
      </c>
      <c r="E6380" s="402"/>
      <c r="F6380" s="401"/>
      <c r="G6380" s="401" t="n">
        <v>89048</v>
      </c>
      <c r="H6380" s="401" t="s">
        <v>12981</v>
      </c>
      <c r="I6380" s="401" t="s">
        <v>99</v>
      </c>
      <c r="J6380" s="401" t="s">
        <v>6476</v>
      </c>
      <c r="K6380" s="402" t="n">
        <v>40.56</v>
      </c>
      <c r="L6380" s="401" t="s">
        <v>6405</v>
      </c>
    </row>
    <row r="6381" customFormat="false" ht="13.5" hidden="false" customHeight="false" outlineLevel="0" collapsed="false">
      <c r="A6381" s="401" t="s">
        <v>12824</v>
      </c>
      <c r="B6381" s="401" t="s">
        <v>12825</v>
      </c>
      <c r="C6381" s="401" t="s">
        <v>12857</v>
      </c>
      <c r="D6381" s="401" t="s">
        <v>12858</v>
      </c>
      <c r="E6381" s="402"/>
      <c r="F6381" s="401"/>
      <c r="G6381" s="401" t="n">
        <v>89049</v>
      </c>
      <c r="H6381" s="401" t="s">
        <v>12982</v>
      </c>
      <c r="I6381" s="401" t="s">
        <v>99</v>
      </c>
      <c r="J6381" s="401" t="s">
        <v>6476</v>
      </c>
      <c r="K6381" s="402" t="n">
        <v>22.27</v>
      </c>
      <c r="L6381" s="401" t="s">
        <v>6405</v>
      </c>
    </row>
    <row r="6382" customFormat="false" ht="13.5" hidden="false" customHeight="false" outlineLevel="0" collapsed="false">
      <c r="A6382" s="401" t="s">
        <v>12824</v>
      </c>
      <c r="B6382" s="401" t="s">
        <v>12825</v>
      </c>
      <c r="C6382" s="401" t="s">
        <v>12857</v>
      </c>
      <c r="D6382" s="401" t="s">
        <v>12858</v>
      </c>
      <c r="E6382" s="402"/>
      <c r="F6382" s="401"/>
      <c r="G6382" s="401" t="n">
        <v>89173</v>
      </c>
      <c r="H6382" s="401" t="s">
        <v>338</v>
      </c>
      <c r="I6382" s="401" t="s">
        <v>99</v>
      </c>
      <c r="J6382" s="401" t="s">
        <v>6476</v>
      </c>
      <c r="K6382" s="402" t="n">
        <v>39.97</v>
      </c>
      <c r="L6382" s="401" t="s">
        <v>6405</v>
      </c>
    </row>
    <row r="6383" customFormat="false" ht="13.5" hidden="false" customHeight="false" outlineLevel="0" collapsed="false">
      <c r="A6383" s="401" t="s">
        <v>12824</v>
      </c>
      <c r="B6383" s="401" t="s">
        <v>12825</v>
      </c>
      <c r="C6383" s="401" t="s">
        <v>12857</v>
      </c>
      <c r="D6383" s="401" t="s">
        <v>12858</v>
      </c>
      <c r="E6383" s="402"/>
      <c r="F6383" s="401"/>
      <c r="G6383" s="401" t="n">
        <v>90406</v>
      </c>
      <c r="H6383" s="401" t="s">
        <v>12983</v>
      </c>
      <c r="I6383" s="401" t="s">
        <v>99</v>
      </c>
      <c r="J6383" s="401" t="s">
        <v>6476</v>
      </c>
      <c r="K6383" s="402" t="n">
        <v>50.45</v>
      </c>
      <c r="L6383" s="401" t="s">
        <v>6405</v>
      </c>
    </row>
    <row r="6384" customFormat="false" ht="13.5" hidden="false" customHeight="false" outlineLevel="0" collapsed="false">
      <c r="A6384" s="401" t="s">
        <v>12824</v>
      </c>
      <c r="B6384" s="401" t="s">
        <v>12825</v>
      </c>
      <c r="C6384" s="401" t="s">
        <v>12857</v>
      </c>
      <c r="D6384" s="401" t="s">
        <v>12858</v>
      </c>
      <c r="E6384" s="402"/>
      <c r="F6384" s="401"/>
      <c r="G6384" s="401" t="n">
        <v>90407</v>
      </c>
      <c r="H6384" s="401" t="s">
        <v>12984</v>
      </c>
      <c r="I6384" s="401" t="s">
        <v>99</v>
      </c>
      <c r="J6384" s="401" t="s">
        <v>6476</v>
      </c>
      <c r="K6384" s="402" t="n">
        <v>54.78</v>
      </c>
      <c r="L6384" s="401" t="s">
        <v>6405</v>
      </c>
    </row>
    <row r="6385" customFormat="false" ht="13.5" hidden="false" customHeight="false" outlineLevel="0" collapsed="false">
      <c r="A6385" s="401" t="s">
        <v>12824</v>
      </c>
      <c r="B6385" s="401" t="s">
        <v>12825</v>
      </c>
      <c r="C6385" s="401" t="s">
        <v>12857</v>
      </c>
      <c r="D6385" s="401" t="s">
        <v>12858</v>
      </c>
      <c r="E6385" s="402"/>
      <c r="F6385" s="401"/>
      <c r="G6385" s="401" t="n">
        <v>90408</v>
      </c>
      <c r="H6385" s="401" t="s">
        <v>12985</v>
      </c>
      <c r="I6385" s="401" t="s">
        <v>99</v>
      </c>
      <c r="J6385" s="401" t="s">
        <v>6476</v>
      </c>
      <c r="K6385" s="402" t="n">
        <v>35.68</v>
      </c>
      <c r="L6385" s="401" t="s">
        <v>6405</v>
      </c>
    </row>
    <row r="6386" customFormat="false" ht="13.5" hidden="false" customHeight="false" outlineLevel="0" collapsed="false">
      <c r="A6386" s="401" t="s">
        <v>12824</v>
      </c>
      <c r="B6386" s="401" t="s">
        <v>12825</v>
      </c>
      <c r="C6386" s="401" t="s">
        <v>12857</v>
      </c>
      <c r="D6386" s="401" t="s">
        <v>12858</v>
      </c>
      <c r="E6386" s="402"/>
      <c r="F6386" s="401"/>
      <c r="G6386" s="401" t="n">
        <v>90409</v>
      </c>
      <c r="H6386" s="401" t="s">
        <v>12986</v>
      </c>
      <c r="I6386" s="401" t="s">
        <v>99</v>
      </c>
      <c r="J6386" s="401" t="s">
        <v>6476</v>
      </c>
      <c r="K6386" s="402" t="n">
        <v>38.14</v>
      </c>
      <c r="L6386" s="401" t="s">
        <v>6405</v>
      </c>
    </row>
    <row r="6387" customFormat="false" ht="13.5" hidden="false" customHeight="false" outlineLevel="0" collapsed="false">
      <c r="A6387" s="401" t="s">
        <v>12824</v>
      </c>
      <c r="B6387" s="401" t="s">
        <v>12825</v>
      </c>
      <c r="C6387" s="401" t="s">
        <v>12987</v>
      </c>
      <c r="D6387" s="401" t="s">
        <v>12988</v>
      </c>
      <c r="E6387" s="402"/>
      <c r="F6387" s="401"/>
      <c r="G6387" s="401" t="n">
        <v>87242</v>
      </c>
      <c r="H6387" s="401" t="s">
        <v>12989</v>
      </c>
      <c r="I6387" s="401" t="s">
        <v>99</v>
      </c>
      <c r="J6387" s="401" t="s">
        <v>6476</v>
      </c>
      <c r="K6387" s="402" t="n">
        <v>202.22</v>
      </c>
      <c r="L6387" s="401" t="s">
        <v>6405</v>
      </c>
    </row>
    <row r="6388" customFormat="false" ht="13.5" hidden="false" customHeight="false" outlineLevel="0" collapsed="false">
      <c r="A6388" s="401" t="s">
        <v>12824</v>
      </c>
      <c r="B6388" s="401" t="s">
        <v>12825</v>
      </c>
      <c r="C6388" s="401" t="s">
        <v>12987</v>
      </c>
      <c r="D6388" s="401" t="s">
        <v>12988</v>
      </c>
      <c r="E6388" s="402"/>
      <c r="F6388" s="401"/>
      <c r="G6388" s="401" t="n">
        <v>87243</v>
      </c>
      <c r="H6388" s="401" t="s">
        <v>12990</v>
      </c>
      <c r="I6388" s="401" t="s">
        <v>99</v>
      </c>
      <c r="J6388" s="401" t="s">
        <v>6476</v>
      </c>
      <c r="K6388" s="402" t="n">
        <v>184.21</v>
      </c>
      <c r="L6388" s="401" t="s">
        <v>6405</v>
      </c>
    </row>
    <row r="6389" customFormat="false" ht="13.5" hidden="false" customHeight="false" outlineLevel="0" collapsed="false">
      <c r="A6389" s="401" t="s">
        <v>12824</v>
      </c>
      <c r="B6389" s="401" t="s">
        <v>12825</v>
      </c>
      <c r="C6389" s="401" t="s">
        <v>12987</v>
      </c>
      <c r="D6389" s="401" t="s">
        <v>12988</v>
      </c>
      <c r="E6389" s="402"/>
      <c r="F6389" s="401"/>
      <c r="G6389" s="401" t="n">
        <v>87244</v>
      </c>
      <c r="H6389" s="401" t="s">
        <v>12991</v>
      </c>
      <c r="I6389" s="401" t="s">
        <v>99</v>
      </c>
      <c r="J6389" s="401" t="s">
        <v>6476</v>
      </c>
      <c r="K6389" s="402" t="n">
        <v>196.83</v>
      </c>
      <c r="L6389" s="401" t="s">
        <v>6405</v>
      </c>
    </row>
    <row r="6390" customFormat="false" ht="13.5" hidden="false" customHeight="false" outlineLevel="0" collapsed="false">
      <c r="A6390" s="401" t="s">
        <v>12824</v>
      </c>
      <c r="B6390" s="401" t="s">
        <v>12825</v>
      </c>
      <c r="C6390" s="401" t="s">
        <v>12987</v>
      </c>
      <c r="D6390" s="401" t="s">
        <v>12988</v>
      </c>
      <c r="E6390" s="402"/>
      <c r="F6390" s="401"/>
      <c r="G6390" s="401" t="n">
        <v>87245</v>
      </c>
      <c r="H6390" s="401" t="s">
        <v>12992</v>
      </c>
      <c r="I6390" s="401" t="s">
        <v>99</v>
      </c>
      <c r="J6390" s="401" t="s">
        <v>6476</v>
      </c>
      <c r="K6390" s="402" t="n">
        <v>237.48</v>
      </c>
      <c r="L6390" s="401" t="s">
        <v>6405</v>
      </c>
    </row>
    <row r="6391" customFormat="false" ht="13.5" hidden="false" customHeight="false" outlineLevel="0" collapsed="false">
      <c r="A6391" s="401" t="s">
        <v>12824</v>
      </c>
      <c r="B6391" s="401" t="s">
        <v>12825</v>
      </c>
      <c r="C6391" s="401" t="s">
        <v>12987</v>
      </c>
      <c r="D6391" s="401" t="s">
        <v>12988</v>
      </c>
      <c r="E6391" s="402"/>
      <c r="F6391" s="401"/>
      <c r="G6391" s="401" t="n">
        <v>87264</v>
      </c>
      <c r="H6391" s="401" t="s">
        <v>12993</v>
      </c>
      <c r="I6391" s="401" t="s">
        <v>99</v>
      </c>
      <c r="J6391" s="401" t="s">
        <v>6476</v>
      </c>
      <c r="K6391" s="402" t="n">
        <v>62.74</v>
      </c>
      <c r="L6391" s="401" t="s">
        <v>6405</v>
      </c>
    </row>
    <row r="6392" customFormat="false" ht="13.5" hidden="false" customHeight="false" outlineLevel="0" collapsed="false">
      <c r="A6392" s="401" t="s">
        <v>12824</v>
      </c>
      <c r="B6392" s="401" t="s">
        <v>12825</v>
      </c>
      <c r="C6392" s="401" t="s">
        <v>12987</v>
      </c>
      <c r="D6392" s="401" t="s">
        <v>12988</v>
      </c>
      <c r="E6392" s="402"/>
      <c r="F6392" s="401"/>
      <c r="G6392" s="401" t="n">
        <v>87265</v>
      </c>
      <c r="H6392" s="401" t="s">
        <v>12994</v>
      </c>
      <c r="I6392" s="401" t="s">
        <v>99</v>
      </c>
      <c r="J6392" s="401" t="s">
        <v>6476</v>
      </c>
      <c r="K6392" s="402" t="n">
        <v>54.68</v>
      </c>
      <c r="L6392" s="401" t="s">
        <v>6405</v>
      </c>
    </row>
    <row r="6393" customFormat="false" ht="13.5" hidden="false" customHeight="false" outlineLevel="0" collapsed="false">
      <c r="A6393" s="401" t="s">
        <v>12824</v>
      </c>
      <c r="B6393" s="401" t="s">
        <v>12825</v>
      </c>
      <c r="C6393" s="401" t="s">
        <v>12987</v>
      </c>
      <c r="D6393" s="401" t="s">
        <v>12988</v>
      </c>
      <c r="E6393" s="402"/>
      <c r="F6393" s="401"/>
      <c r="G6393" s="401" t="n">
        <v>87266</v>
      </c>
      <c r="H6393" s="401" t="s">
        <v>12995</v>
      </c>
      <c r="I6393" s="401" t="s">
        <v>99</v>
      </c>
      <c r="J6393" s="401" t="s">
        <v>6476</v>
      </c>
      <c r="K6393" s="402" t="n">
        <v>65.61</v>
      </c>
      <c r="L6393" s="401" t="s">
        <v>6405</v>
      </c>
    </row>
    <row r="6394" customFormat="false" ht="13.5" hidden="false" customHeight="false" outlineLevel="0" collapsed="false">
      <c r="A6394" s="401" t="s">
        <v>12824</v>
      </c>
      <c r="B6394" s="401" t="s">
        <v>12825</v>
      </c>
      <c r="C6394" s="401" t="s">
        <v>12987</v>
      </c>
      <c r="D6394" s="401" t="s">
        <v>12988</v>
      </c>
      <c r="E6394" s="402"/>
      <c r="F6394" s="401"/>
      <c r="G6394" s="401" t="n">
        <v>87267</v>
      </c>
      <c r="H6394" s="401" t="s">
        <v>12996</v>
      </c>
      <c r="I6394" s="401" t="s">
        <v>99</v>
      </c>
      <c r="J6394" s="401" t="s">
        <v>6476</v>
      </c>
      <c r="K6394" s="402" t="n">
        <v>62.03</v>
      </c>
      <c r="L6394" s="401" t="s">
        <v>6405</v>
      </c>
    </row>
    <row r="6395" customFormat="false" ht="13.5" hidden="false" customHeight="false" outlineLevel="0" collapsed="false">
      <c r="A6395" s="401" t="s">
        <v>12824</v>
      </c>
      <c r="B6395" s="401" t="s">
        <v>12825</v>
      </c>
      <c r="C6395" s="401" t="s">
        <v>12987</v>
      </c>
      <c r="D6395" s="401" t="s">
        <v>12988</v>
      </c>
      <c r="E6395" s="402"/>
      <c r="F6395" s="401"/>
      <c r="G6395" s="401" t="n">
        <v>87268</v>
      </c>
      <c r="H6395" s="401" t="s">
        <v>12997</v>
      </c>
      <c r="I6395" s="401" t="s">
        <v>99</v>
      </c>
      <c r="J6395" s="401" t="s">
        <v>6476</v>
      </c>
      <c r="K6395" s="402" t="n">
        <v>67.75</v>
      </c>
      <c r="L6395" s="401" t="s">
        <v>6405</v>
      </c>
    </row>
    <row r="6396" customFormat="false" ht="13.5" hidden="false" customHeight="false" outlineLevel="0" collapsed="false">
      <c r="A6396" s="401" t="s">
        <v>12824</v>
      </c>
      <c r="B6396" s="401" t="s">
        <v>12825</v>
      </c>
      <c r="C6396" s="401" t="s">
        <v>12987</v>
      </c>
      <c r="D6396" s="401" t="s">
        <v>12988</v>
      </c>
      <c r="E6396" s="402"/>
      <c r="F6396" s="401"/>
      <c r="G6396" s="401" t="n">
        <v>87269</v>
      </c>
      <c r="H6396" s="401" t="s">
        <v>12998</v>
      </c>
      <c r="I6396" s="401" t="s">
        <v>99</v>
      </c>
      <c r="J6396" s="401" t="s">
        <v>6476</v>
      </c>
      <c r="K6396" s="402" t="n">
        <v>58.99</v>
      </c>
      <c r="L6396" s="401" t="s">
        <v>6405</v>
      </c>
    </row>
    <row r="6397" customFormat="false" ht="13.5" hidden="false" customHeight="false" outlineLevel="0" collapsed="false">
      <c r="A6397" s="401" t="s">
        <v>12824</v>
      </c>
      <c r="B6397" s="401" t="s">
        <v>12825</v>
      </c>
      <c r="C6397" s="401" t="s">
        <v>12987</v>
      </c>
      <c r="D6397" s="401" t="s">
        <v>12988</v>
      </c>
      <c r="E6397" s="402"/>
      <c r="F6397" s="401"/>
      <c r="G6397" s="401" t="n">
        <v>87270</v>
      </c>
      <c r="H6397" s="401" t="s">
        <v>12999</v>
      </c>
      <c r="I6397" s="401" t="s">
        <v>99</v>
      </c>
      <c r="J6397" s="401" t="s">
        <v>6476</v>
      </c>
      <c r="K6397" s="402" t="n">
        <v>70.16</v>
      </c>
      <c r="L6397" s="401" t="s">
        <v>6405</v>
      </c>
    </row>
    <row r="6398" customFormat="false" ht="13.5" hidden="false" customHeight="false" outlineLevel="0" collapsed="false">
      <c r="A6398" s="401" t="s">
        <v>12824</v>
      </c>
      <c r="B6398" s="401" t="s">
        <v>12825</v>
      </c>
      <c r="C6398" s="401" t="s">
        <v>12987</v>
      </c>
      <c r="D6398" s="401" t="s">
        <v>12988</v>
      </c>
      <c r="E6398" s="402"/>
      <c r="F6398" s="401"/>
      <c r="G6398" s="401" t="n">
        <v>87271</v>
      </c>
      <c r="H6398" s="401" t="s">
        <v>13000</v>
      </c>
      <c r="I6398" s="401" t="s">
        <v>99</v>
      </c>
      <c r="J6398" s="401" t="s">
        <v>6476</v>
      </c>
      <c r="K6398" s="402" t="n">
        <v>66.02</v>
      </c>
      <c r="L6398" s="401" t="s">
        <v>6405</v>
      </c>
    </row>
    <row r="6399" customFormat="false" ht="13.5" hidden="false" customHeight="false" outlineLevel="0" collapsed="false">
      <c r="A6399" s="401" t="s">
        <v>12824</v>
      </c>
      <c r="B6399" s="401" t="s">
        <v>12825</v>
      </c>
      <c r="C6399" s="401" t="s">
        <v>12987</v>
      </c>
      <c r="D6399" s="401" t="s">
        <v>12988</v>
      </c>
      <c r="E6399" s="402"/>
      <c r="F6399" s="401"/>
      <c r="G6399" s="401" t="n">
        <v>87272</v>
      </c>
      <c r="H6399" s="401" t="s">
        <v>13001</v>
      </c>
      <c r="I6399" s="401" t="s">
        <v>99</v>
      </c>
      <c r="J6399" s="401" t="s">
        <v>6476</v>
      </c>
      <c r="K6399" s="402" t="n">
        <v>72.17</v>
      </c>
      <c r="L6399" s="401" t="s">
        <v>6405</v>
      </c>
    </row>
    <row r="6400" customFormat="false" ht="13.5" hidden="false" customHeight="false" outlineLevel="0" collapsed="false">
      <c r="A6400" s="401" t="s">
        <v>12824</v>
      </c>
      <c r="B6400" s="401" t="s">
        <v>12825</v>
      </c>
      <c r="C6400" s="401" t="s">
        <v>12987</v>
      </c>
      <c r="D6400" s="401" t="s">
        <v>12988</v>
      </c>
      <c r="E6400" s="402"/>
      <c r="F6400" s="401"/>
      <c r="G6400" s="401" t="n">
        <v>87273</v>
      </c>
      <c r="H6400" s="401" t="s">
        <v>13002</v>
      </c>
      <c r="I6400" s="401" t="s">
        <v>99</v>
      </c>
      <c r="J6400" s="401" t="s">
        <v>6476</v>
      </c>
      <c r="K6400" s="402" t="n">
        <v>61.45</v>
      </c>
      <c r="L6400" s="401" t="s">
        <v>6405</v>
      </c>
    </row>
    <row r="6401" customFormat="false" ht="13.5" hidden="false" customHeight="false" outlineLevel="0" collapsed="false">
      <c r="A6401" s="401" t="s">
        <v>12824</v>
      </c>
      <c r="B6401" s="401" t="s">
        <v>12825</v>
      </c>
      <c r="C6401" s="401" t="s">
        <v>12987</v>
      </c>
      <c r="D6401" s="401" t="s">
        <v>12988</v>
      </c>
      <c r="E6401" s="402"/>
      <c r="F6401" s="401"/>
      <c r="G6401" s="401" t="n">
        <v>87274</v>
      </c>
      <c r="H6401" s="401" t="s">
        <v>13003</v>
      </c>
      <c r="I6401" s="401" t="s">
        <v>99</v>
      </c>
      <c r="J6401" s="401" t="s">
        <v>6476</v>
      </c>
      <c r="K6401" s="402" t="n">
        <v>73.87</v>
      </c>
      <c r="L6401" s="401" t="s">
        <v>6405</v>
      </c>
    </row>
    <row r="6402" customFormat="false" ht="13.5" hidden="false" customHeight="false" outlineLevel="0" collapsed="false">
      <c r="A6402" s="401" t="s">
        <v>12824</v>
      </c>
      <c r="B6402" s="401" t="s">
        <v>12825</v>
      </c>
      <c r="C6402" s="401" t="s">
        <v>12987</v>
      </c>
      <c r="D6402" s="401" t="s">
        <v>12988</v>
      </c>
      <c r="E6402" s="402"/>
      <c r="F6402" s="401"/>
      <c r="G6402" s="401" t="n">
        <v>87275</v>
      </c>
      <c r="H6402" s="401" t="s">
        <v>13004</v>
      </c>
      <c r="I6402" s="401" t="s">
        <v>99</v>
      </c>
      <c r="J6402" s="401" t="s">
        <v>6476</v>
      </c>
      <c r="K6402" s="402" t="n">
        <v>70.22</v>
      </c>
      <c r="L6402" s="401" t="s">
        <v>6405</v>
      </c>
    </row>
    <row r="6403" customFormat="false" ht="13.5" hidden="false" customHeight="false" outlineLevel="0" collapsed="false">
      <c r="A6403" s="401" t="s">
        <v>12824</v>
      </c>
      <c r="B6403" s="401" t="s">
        <v>12825</v>
      </c>
      <c r="C6403" s="401" t="s">
        <v>12987</v>
      </c>
      <c r="D6403" s="401" t="s">
        <v>12988</v>
      </c>
      <c r="E6403" s="402"/>
      <c r="F6403" s="401"/>
      <c r="G6403" s="401" t="n">
        <v>88786</v>
      </c>
      <c r="H6403" s="401" t="s">
        <v>13005</v>
      </c>
      <c r="I6403" s="401" t="s">
        <v>99</v>
      </c>
      <c r="J6403" s="401" t="s">
        <v>6476</v>
      </c>
      <c r="K6403" s="402" t="n">
        <v>284.35</v>
      </c>
      <c r="L6403" s="401" t="s">
        <v>6405</v>
      </c>
    </row>
    <row r="6404" customFormat="false" ht="13.5" hidden="false" customHeight="false" outlineLevel="0" collapsed="false">
      <c r="A6404" s="401" t="s">
        <v>12824</v>
      </c>
      <c r="B6404" s="401" t="s">
        <v>12825</v>
      </c>
      <c r="C6404" s="401" t="s">
        <v>12987</v>
      </c>
      <c r="D6404" s="401" t="s">
        <v>12988</v>
      </c>
      <c r="E6404" s="402"/>
      <c r="F6404" s="401"/>
      <c r="G6404" s="401" t="n">
        <v>88787</v>
      </c>
      <c r="H6404" s="401" t="s">
        <v>13006</v>
      </c>
      <c r="I6404" s="401" t="s">
        <v>99</v>
      </c>
      <c r="J6404" s="401" t="s">
        <v>6476</v>
      </c>
      <c r="K6404" s="402" t="n">
        <v>261.64</v>
      </c>
      <c r="L6404" s="401" t="s">
        <v>6405</v>
      </c>
    </row>
    <row r="6405" customFormat="false" ht="13.5" hidden="false" customHeight="false" outlineLevel="0" collapsed="false">
      <c r="A6405" s="401" t="s">
        <v>12824</v>
      </c>
      <c r="B6405" s="401" t="s">
        <v>12825</v>
      </c>
      <c r="C6405" s="401" t="s">
        <v>12987</v>
      </c>
      <c r="D6405" s="401" t="s">
        <v>12988</v>
      </c>
      <c r="E6405" s="402"/>
      <c r="F6405" s="401"/>
      <c r="G6405" s="401" t="n">
        <v>88788</v>
      </c>
      <c r="H6405" s="401" t="s">
        <v>13007</v>
      </c>
      <c r="I6405" s="401" t="s">
        <v>99</v>
      </c>
      <c r="J6405" s="401" t="s">
        <v>6476</v>
      </c>
      <c r="K6405" s="402" t="n">
        <v>274.26</v>
      </c>
      <c r="L6405" s="401" t="s">
        <v>6405</v>
      </c>
    </row>
    <row r="6406" customFormat="false" ht="13.5" hidden="false" customHeight="false" outlineLevel="0" collapsed="false">
      <c r="A6406" s="401" t="s">
        <v>12824</v>
      </c>
      <c r="B6406" s="401" t="s">
        <v>12825</v>
      </c>
      <c r="C6406" s="401" t="s">
        <v>12987</v>
      </c>
      <c r="D6406" s="401" t="s">
        <v>12988</v>
      </c>
      <c r="E6406" s="402"/>
      <c r="F6406" s="401"/>
      <c r="G6406" s="401" t="n">
        <v>88789</v>
      </c>
      <c r="H6406" s="401" t="s">
        <v>13008</v>
      </c>
      <c r="I6406" s="401" t="s">
        <v>99</v>
      </c>
      <c r="J6406" s="401" t="s">
        <v>6476</v>
      </c>
      <c r="K6406" s="402" t="n">
        <v>331.04</v>
      </c>
      <c r="L6406" s="401" t="s">
        <v>6405</v>
      </c>
    </row>
    <row r="6407" customFormat="false" ht="13.5" hidden="false" customHeight="false" outlineLevel="0" collapsed="false">
      <c r="A6407" s="401" t="s">
        <v>12824</v>
      </c>
      <c r="B6407" s="401" t="s">
        <v>12825</v>
      </c>
      <c r="C6407" s="401" t="s">
        <v>12987</v>
      </c>
      <c r="D6407" s="401" t="s">
        <v>12988</v>
      </c>
      <c r="E6407" s="402"/>
      <c r="F6407" s="401"/>
      <c r="G6407" s="401" t="n">
        <v>89045</v>
      </c>
      <c r="H6407" s="401" t="s">
        <v>13009</v>
      </c>
      <c r="I6407" s="401" t="s">
        <v>99</v>
      </c>
      <c r="J6407" s="401" t="s">
        <v>6476</v>
      </c>
      <c r="K6407" s="402" t="n">
        <v>62.53</v>
      </c>
      <c r="L6407" s="401" t="s">
        <v>6405</v>
      </c>
    </row>
    <row r="6408" customFormat="false" ht="13.5" hidden="false" customHeight="false" outlineLevel="0" collapsed="false">
      <c r="A6408" s="401" t="s">
        <v>12824</v>
      </c>
      <c r="B6408" s="401" t="s">
        <v>12825</v>
      </c>
      <c r="C6408" s="401" t="s">
        <v>12987</v>
      </c>
      <c r="D6408" s="401" t="s">
        <v>12988</v>
      </c>
      <c r="E6408" s="402"/>
      <c r="F6408" s="401"/>
      <c r="G6408" s="401" t="n">
        <v>89170</v>
      </c>
      <c r="H6408" s="401" t="s">
        <v>13010</v>
      </c>
      <c r="I6408" s="401" t="s">
        <v>99</v>
      </c>
      <c r="J6408" s="401" t="s">
        <v>6476</v>
      </c>
      <c r="K6408" s="402" t="n">
        <v>60.51</v>
      </c>
      <c r="L6408" s="401" t="s">
        <v>6405</v>
      </c>
    </row>
    <row r="6409" customFormat="false" ht="13.5" hidden="false" customHeight="false" outlineLevel="0" collapsed="false">
      <c r="A6409" s="401" t="s">
        <v>12824</v>
      </c>
      <c r="B6409" s="401" t="s">
        <v>12825</v>
      </c>
      <c r="C6409" s="401" t="s">
        <v>12987</v>
      </c>
      <c r="D6409" s="401" t="s">
        <v>12988</v>
      </c>
      <c r="E6409" s="402"/>
      <c r="F6409" s="401"/>
      <c r="G6409" s="401" t="n">
        <v>93392</v>
      </c>
      <c r="H6409" s="401" t="s">
        <v>13011</v>
      </c>
      <c r="I6409" s="401" t="s">
        <v>99</v>
      </c>
      <c r="J6409" s="401" t="s">
        <v>6476</v>
      </c>
      <c r="K6409" s="402" t="n">
        <v>54.03</v>
      </c>
      <c r="L6409" s="401" t="s">
        <v>6405</v>
      </c>
    </row>
    <row r="6410" customFormat="false" ht="13.5" hidden="false" customHeight="false" outlineLevel="0" collapsed="false">
      <c r="A6410" s="401" t="s">
        <v>12824</v>
      </c>
      <c r="B6410" s="401" t="s">
        <v>12825</v>
      </c>
      <c r="C6410" s="401" t="s">
        <v>12987</v>
      </c>
      <c r="D6410" s="401" t="s">
        <v>12988</v>
      </c>
      <c r="E6410" s="402"/>
      <c r="F6410" s="401"/>
      <c r="G6410" s="401" t="n">
        <v>93393</v>
      </c>
      <c r="H6410" s="401" t="s">
        <v>13012</v>
      </c>
      <c r="I6410" s="401" t="s">
        <v>99</v>
      </c>
      <c r="J6410" s="401" t="s">
        <v>6476</v>
      </c>
      <c r="K6410" s="402" t="n">
        <v>46.05</v>
      </c>
      <c r="L6410" s="401" t="s">
        <v>6405</v>
      </c>
    </row>
    <row r="6411" customFormat="false" ht="13.5" hidden="false" customHeight="false" outlineLevel="0" collapsed="false">
      <c r="A6411" s="401" t="s">
        <v>12824</v>
      </c>
      <c r="B6411" s="401" t="s">
        <v>12825</v>
      </c>
      <c r="C6411" s="401" t="s">
        <v>12987</v>
      </c>
      <c r="D6411" s="401" t="s">
        <v>12988</v>
      </c>
      <c r="E6411" s="402"/>
      <c r="F6411" s="401"/>
      <c r="G6411" s="401" t="n">
        <v>93394</v>
      </c>
      <c r="H6411" s="401" t="s">
        <v>13013</v>
      </c>
      <c r="I6411" s="401" t="s">
        <v>99</v>
      </c>
      <c r="J6411" s="401" t="s">
        <v>6476</v>
      </c>
      <c r="K6411" s="402" t="n">
        <v>56.9</v>
      </c>
      <c r="L6411" s="401" t="s">
        <v>6405</v>
      </c>
    </row>
    <row r="6412" customFormat="false" ht="13.5" hidden="false" customHeight="false" outlineLevel="0" collapsed="false">
      <c r="A6412" s="401" t="s">
        <v>12824</v>
      </c>
      <c r="B6412" s="401" t="s">
        <v>12825</v>
      </c>
      <c r="C6412" s="401" t="s">
        <v>12987</v>
      </c>
      <c r="D6412" s="401" t="s">
        <v>12988</v>
      </c>
      <c r="E6412" s="402"/>
      <c r="F6412" s="401"/>
      <c r="G6412" s="401" t="n">
        <v>93395</v>
      </c>
      <c r="H6412" s="401" t="s">
        <v>13014</v>
      </c>
      <c r="I6412" s="401" t="s">
        <v>99</v>
      </c>
      <c r="J6412" s="401" t="s">
        <v>6476</v>
      </c>
      <c r="K6412" s="402" t="n">
        <v>53.32</v>
      </c>
      <c r="L6412" s="401" t="s">
        <v>6405</v>
      </c>
    </row>
    <row r="6413" customFormat="false" ht="13.5" hidden="false" customHeight="false" outlineLevel="0" collapsed="false">
      <c r="A6413" s="401" t="s">
        <v>12824</v>
      </c>
      <c r="B6413" s="401" t="s">
        <v>12825</v>
      </c>
      <c r="C6413" s="401" t="s">
        <v>12987</v>
      </c>
      <c r="D6413" s="401" t="s">
        <v>12988</v>
      </c>
      <c r="E6413" s="402"/>
      <c r="F6413" s="401"/>
      <c r="G6413" s="401" t="n">
        <v>99194</v>
      </c>
      <c r="H6413" s="401" t="s">
        <v>13015</v>
      </c>
      <c r="I6413" s="401" t="s">
        <v>99</v>
      </c>
      <c r="J6413" s="401" t="s">
        <v>6476</v>
      </c>
      <c r="K6413" s="402" t="n">
        <v>59.57</v>
      </c>
      <c r="L6413" s="401" t="s">
        <v>6405</v>
      </c>
    </row>
    <row r="6414" customFormat="false" ht="13.5" hidden="false" customHeight="false" outlineLevel="0" collapsed="false">
      <c r="A6414" s="401" t="s">
        <v>12824</v>
      </c>
      <c r="B6414" s="401" t="s">
        <v>12825</v>
      </c>
      <c r="C6414" s="401" t="s">
        <v>12987</v>
      </c>
      <c r="D6414" s="401" t="s">
        <v>12988</v>
      </c>
      <c r="E6414" s="402"/>
      <c r="F6414" s="401"/>
      <c r="G6414" s="401" t="n">
        <v>99195</v>
      </c>
      <c r="H6414" s="401" t="s">
        <v>13016</v>
      </c>
      <c r="I6414" s="401" t="s">
        <v>99</v>
      </c>
      <c r="J6414" s="401" t="s">
        <v>6476</v>
      </c>
      <c r="K6414" s="402" t="n">
        <v>51.59</v>
      </c>
      <c r="L6414" s="401" t="s">
        <v>6405</v>
      </c>
    </row>
    <row r="6415" customFormat="false" ht="13.5" hidden="false" customHeight="false" outlineLevel="0" collapsed="false">
      <c r="A6415" s="401" t="s">
        <v>12824</v>
      </c>
      <c r="B6415" s="401" t="s">
        <v>12825</v>
      </c>
      <c r="C6415" s="401" t="s">
        <v>12987</v>
      </c>
      <c r="D6415" s="401" t="s">
        <v>12988</v>
      </c>
      <c r="E6415" s="402"/>
      <c r="F6415" s="401"/>
      <c r="G6415" s="401" t="n">
        <v>99196</v>
      </c>
      <c r="H6415" s="401" t="s">
        <v>13017</v>
      </c>
      <c r="I6415" s="401" t="s">
        <v>99</v>
      </c>
      <c r="J6415" s="401" t="s">
        <v>6476</v>
      </c>
      <c r="K6415" s="402" t="n">
        <v>62.44</v>
      </c>
      <c r="L6415" s="401" t="s">
        <v>6405</v>
      </c>
    </row>
    <row r="6416" customFormat="false" ht="13.5" hidden="false" customHeight="false" outlineLevel="0" collapsed="false">
      <c r="A6416" s="401" t="s">
        <v>12824</v>
      </c>
      <c r="B6416" s="401" t="s">
        <v>12825</v>
      </c>
      <c r="C6416" s="401" t="s">
        <v>12987</v>
      </c>
      <c r="D6416" s="401" t="s">
        <v>12988</v>
      </c>
      <c r="E6416" s="402"/>
      <c r="F6416" s="401"/>
      <c r="G6416" s="401" t="n">
        <v>99198</v>
      </c>
      <c r="H6416" s="401" t="s">
        <v>13018</v>
      </c>
      <c r="I6416" s="401" t="s">
        <v>99</v>
      </c>
      <c r="J6416" s="401" t="s">
        <v>6476</v>
      </c>
      <c r="K6416" s="402" t="n">
        <v>58.86</v>
      </c>
      <c r="L6416" s="401" t="s">
        <v>6405</v>
      </c>
    </row>
    <row r="6417" customFormat="false" ht="13.5" hidden="false" customHeight="false" outlineLevel="0" collapsed="false">
      <c r="A6417" s="401" t="s">
        <v>12824</v>
      </c>
      <c r="B6417" s="401" t="s">
        <v>12825</v>
      </c>
      <c r="C6417" s="401" t="s">
        <v>13019</v>
      </c>
      <c r="D6417" s="401" t="s">
        <v>13020</v>
      </c>
      <c r="E6417" s="402"/>
      <c r="F6417" s="401"/>
      <c r="G6417" s="401" t="n">
        <v>101965</v>
      </c>
      <c r="H6417" s="401" t="s">
        <v>13021</v>
      </c>
      <c r="I6417" s="401" t="s">
        <v>82</v>
      </c>
      <c r="J6417" s="401" t="s">
        <v>6476</v>
      </c>
      <c r="K6417" s="402" t="n">
        <v>100.42</v>
      </c>
      <c r="L6417" s="401" t="s">
        <v>6405</v>
      </c>
    </row>
    <row r="6418" customFormat="false" ht="13.5" hidden="false" customHeight="false" outlineLevel="0" collapsed="false">
      <c r="A6418" s="401" t="s">
        <v>12824</v>
      </c>
      <c r="B6418" s="401" t="s">
        <v>12825</v>
      </c>
      <c r="C6418" s="401" t="s">
        <v>13022</v>
      </c>
      <c r="D6418" s="401" t="s">
        <v>13023</v>
      </c>
      <c r="E6418" s="402"/>
      <c r="F6418" s="401"/>
      <c r="G6418" s="401" t="n">
        <v>101966</v>
      </c>
      <c r="H6418" s="401" t="s">
        <v>13024</v>
      </c>
      <c r="I6418" s="401" t="s">
        <v>82</v>
      </c>
      <c r="J6418" s="401" t="s">
        <v>6476</v>
      </c>
      <c r="K6418" s="402" t="n">
        <v>123.43</v>
      </c>
      <c r="L6418" s="401" t="s">
        <v>6405</v>
      </c>
    </row>
    <row r="6419" customFormat="false" ht="13.5" hidden="false" customHeight="false" outlineLevel="0" collapsed="false">
      <c r="A6419" s="401" t="s">
        <v>12824</v>
      </c>
      <c r="B6419" s="401" t="s">
        <v>12825</v>
      </c>
      <c r="C6419" s="401" t="s">
        <v>13022</v>
      </c>
      <c r="D6419" s="401" t="s">
        <v>13023</v>
      </c>
      <c r="E6419" s="402"/>
      <c r="F6419" s="401"/>
      <c r="G6419" s="401" t="n">
        <v>101979</v>
      </c>
      <c r="H6419" s="401" t="s">
        <v>13025</v>
      </c>
      <c r="I6419" s="401" t="s">
        <v>82</v>
      </c>
      <c r="J6419" s="401" t="s">
        <v>6476</v>
      </c>
      <c r="K6419" s="402" t="n">
        <v>50.48</v>
      </c>
      <c r="L6419" s="401" t="s">
        <v>6405</v>
      </c>
    </row>
    <row r="6420" customFormat="false" ht="13.5" hidden="false" customHeight="false" outlineLevel="0" collapsed="false">
      <c r="A6420" s="401" t="s">
        <v>12824</v>
      </c>
      <c r="B6420" s="401" t="s">
        <v>12825</v>
      </c>
      <c r="C6420" s="401" t="s">
        <v>13026</v>
      </c>
      <c r="D6420" s="401" t="s">
        <v>13027</v>
      </c>
      <c r="E6420" s="402"/>
      <c r="F6420" s="401"/>
      <c r="G6420" s="401" t="n">
        <v>96112</v>
      </c>
      <c r="H6420" s="401" t="s">
        <v>13028</v>
      </c>
      <c r="I6420" s="401" t="s">
        <v>99</v>
      </c>
      <c r="J6420" s="401" t="s">
        <v>6476</v>
      </c>
      <c r="K6420" s="402" t="n">
        <v>148.57</v>
      </c>
      <c r="L6420" s="401" t="s">
        <v>6405</v>
      </c>
    </row>
    <row r="6421" customFormat="false" ht="13.5" hidden="false" customHeight="false" outlineLevel="0" collapsed="false">
      <c r="A6421" s="401" t="s">
        <v>12824</v>
      </c>
      <c r="B6421" s="401" t="s">
        <v>12825</v>
      </c>
      <c r="C6421" s="401" t="s">
        <v>13026</v>
      </c>
      <c r="D6421" s="401" t="s">
        <v>13027</v>
      </c>
      <c r="E6421" s="402"/>
      <c r="F6421" s="401"/>
      <c r="G6421" s="401" t="n">
        <v>96117</v>
      </c>
      <c r="H6421" s="401" t="s">
        <v>13029</v>
      </c>
      <c r="I6421" s="401" t="s">
        <v>99</v>
      </c>
      <c r="J6421" s="401" t="s">
        <v>6476</v>
      </c>
      <c r="K6421" s="402" t="n">
        <v>195.41</v>
      </c>
      <c r="L6421" s="401" t="s">
        <v>6405</v>
      </c>
    </row>
    <row r="6422" customFormat="false" ht="13.5" hidden="false" customHeight="false" outlineLevel="0" collapsed="false">
      <c r="A6422" s="401" t="s">
        <v>12824</v>
      </c>
      <c r="B6422" s="401" t="s">
        <v>12825</v>
      </c>
      <c r="C6422" s="401" t="s">
        <v>13026</v>
      </c>
      <c r="D6422" s="401" t="s">
        <v>13027</v>
      </c>
      <c r="E6422" s="402"/>
      <c r="F6422" s="401"/>
      <c r="G6422" s="401" t="n">
        <v>96122</v>
      </c>
      <c r="H6422" s="401" t="s">
        <v>13030</v>
      </c>
      <c r="I6422" s="401" t="s">
        <v>82</v>
      </c>
      <c r="J6422" s="401" t="s">
        <v>6476</v>
      </c>
      <c r="K6422" s="402" t="n">
        <v>47.59</v>
      </c>
      <c r="L6422" s="401" t="s">
        <v>6405</v>
      </c>
    </row>
    <row r="6423" customFormat="false" ht="13.5" hidden="false" customHeight="false" outlineLevel="0" collapsed="false">
      <c r="A6423" s="401" t="s">
        <v>12824</v>
      </c>
      <c r="B6423" s="401" t="s">
        <v>12825</v>
      </c>
      <c r="C6423" s="401" t="s">
        <v>13031</v>
      </c>
      <c r="D6423" s="401" t="s">
        <v>13032</v>
      </c>
      <c r="E6423" s="402"/>
      <c r="F6423" s="401"/>
      <c r="G6423" s="401" t="n">
        <v>96109</v>
      </c>
      <c r="H6423" s="401" t="s">
        <v>13033</v>
      </c>
      <c r="I6423" s="401" t="s">
        <v>99</v>
      </c>
      <c r="J6423" s="401" t="s">
        <v>6404</v>
      </c>
      <c r="K6423" s="402" t="n">
        <v>41.41</v>
      </c>
      <c r="L6423" s="401" t="s">
        <v>6405</v>
      </c>
    </row>
    <row r="6424" customFormat="false" ht="13.5" hidden="false" customHeight="false" outlineLevel="0" collapsed="false">
      <c r="A6424" s="401" t="s">
        <v>12824</v>
      </c>
      <c r="B6424" s="401" t="s">
        <v>12825</v>
      </c>
      <c r="C6424" s="401" t="s">
        <v>13031</v>
      </c>
      <c r="D6424" s="401" t="s">
        <v>13032</v>
      </c>
      <c r="E6424" s="402"/>
      <c r="F6424" s="401"/>
      <c r="G6424" s="401" t="n">
        <v>96110</v>
      </c>
      <c r="H6424" s="401" t="s">
        <v>13034</v>
      </c>
      <c r="I6424" s="401" t="s">
        <v>99</v>
      </c>
      <c r="J6424" s="401" t="s">
        <v>6404</v>
      </c>
      <c r="K6424" s="402" t="n">
        <v>65.45</v>
      </c>
      <c r="L6424" s="401" t="s">
        <v>6405</v>
      </c>
    </row>
    <row r="6425" customFormat="false" ht="13.5" hidden="false" customHeight="false" outlineLevel="0" collapsed="false">
      <c r="A6425" s="401" t="s">
        <v>12824</v>
      </c>
      <c r="B6425" s="401" t="s">
        <v>12825</v>
      </c>
      <c r="C6425" s="401" t="s">
        <v>13031</v>
      </c>
      <c r="D6425" s="401" t="s">
        <v>13032</v>
      </c>
      <c r="E6425" s="402"/>
      <c r="F6425" s="401"/>
      <c r="G6425" s="401" t="n">
        <v>96113</v>
      </c>
      <c r="H6425" s="401" t="s">
        <v>13035</v>
      </c>
      <c r="I6425" s="401" t="s">
        <v>99</v>
      </c>
      <c r="J6425" s="401" t="s">
        <v>6404</v>
      </c>
      <c r="K6425" s="402" t="n">
        <v>35.92</v>
      </c>
      <c r="L6425" s="401" t="s">
        <v>6405</v>
      </c>
    </row>
    <row r="6426" customFormat="false" ht="13.5" hidden="false" customHeight="false" outlineLevel="0" collapsed="false">
      <c r="A6426" s="401" t="s">
        <v>12824</v>
      </c>
      <c r="B6426" s="401" t="s">
        <v>12825</v>
      </c>
      <c r="C6426" s="401" t="s">
        <v>13031</v>
      </c>
      <c r="D6426" s="401" t="s">
        <v>13032</v>
      </c>
      <c r="E6426" s="402"/>
      <c r="F6426" s="401"/>
      <c r="G6426" s="401" t="n">
        <v>96114</v>
      </c>
      <c r="H6426" s="401" t="s">
        <v>13036</v>
      </c>
      <c r="I6426" s="401" t="s">
        <v>99</v>
      </c>
      <c r="J6426" s="401" t="s">
        <v>6404</v>
      </c>
      <c r="K6426" s="402" t="n">
        <v>68.53</v>
      </c>
      <c r="L6426" s="401" t="s">
        <v>6405</v>
      </c>
    </row>
    <row r="6427" customFormat="false" ht="13.5" hidden="false" customHeight="false" outlineLevel="0" collapsed="false">
      <c r="A6427" s="401" t="s">
        <v>12824</v>
      </c>
      <c r="B6427" s="401" t="s">
        <v>12825</v>
      </c>
      <c r="C6427" s="401" t="s">
        <v>13031</v>
      </c>
      <c r="D6427" s="401" t="s">
        <v>13032</v>
      </c>
      <c r="E6427" s="402"/>
      <c r="F6427" s="401"/>
      <c r="G6427" s="401" t="n">
        <v>96120</v>
      </c>
      <c r="H6427" s="401" t="s">
        <v>13037</v>
      </c>
      <c r="I6427" s="401" t="s">
        <v>82</v>
      </c>
      <c r="J6427" s="401" t="s">
        <v>6476</v>
      </c>
      <c r="K6427" s="402" t="n">
        <v>2.83</v>
      </c>
      <c r="L6427" s="401" t="s">
        <v>6405</v>
      </c>
    </row>
    <row r="6428" customFormat="false" ht="13.5" hidden="false" customHeight="false" outlineLevel="0" collapsed="false">
      <c r="A6428" s="401" t="s">
        <v>12824</v>
      </c>
      <c r="B6428" s="401" t="s">
        <v>12825</v>
      </c>
      <c r="C6428" s="401" t="s">
        <v>13031</v>
      </c>
      <c r="D6428" s="401" t="s">
        <v>13032</v>
      </c>
      <c r="E6428" s="402"/>
      <c r="F6428" s="401"/>
      <c r="G6428" s="401" t="n">
        <v>96123</v>
      </c>
      <c r="H6428" s="401" t="s">
        <v>13038</v>
      </c>
      <c r="I6428" s="401" t="s">
        <v>82</v>
      </c>
      <c r="J6428" s="401" t="s">
        <v>6404</v>
      </c>
      <c r="K6428" s="402" t="n">
        <v>31.64</v>
      </c>
      <c r="L6428" s="401" t="s">
        <v>6405</v>
      </c>
    </row>
    <row r="6429" customFormat="false" ht="13.5" hidden="false" customHeight="false" outlineLevel="0" collapsed="false">
      <c r="A6429" s="401" t="s">
        <v>12824</v>
      </c>
      <c r="B6429" s="401" t="s">
        <v>12825</v>
      </c>
      <c r="C6429" s="401" t="s">
        <v>13031</v>
      </c>
      <c r="D6429" s="401" t="s">
        <v>13032</v>
      </c>
      <c r="E6429" s="402"/>
      <c r="F6429" s="401"/>
      <c r="G6429" s="401" t="n">
        <v>99054</v>
      </c>
      <c r="H6429" s="401" t="s">
        <v>13039</v>
      </c>
      <c r="I6429" s="401" t="s">
        <v>99</v>
      </c>
      <c r="J6429" s="401" t="s">
        <v>6404</v>
      </c>
      <c r="K6429" s="402" t="n">
        <v>51.86</v>
      </c>
      <c r="L6429" s="401" t="s">
        <v>6405</v>
      </c>
    </row>
    <row r="6430" customFormat="false" ht="13.5" hidden="false" customHeight="false" outlineLevel="0" collapsed="false">
      <c r="A6430" s="401" t="s">
        <v>12824</v>
      </c>
      <c r="B6430" s="401" t="s">
        <v>12825</v>
      </c>
      <c r="C6430" s="401" t="s">
        <v>13040</v>
      </c>
      <c r="D6430" s="401" t="s">
        <v>13041</v>
      </c>
      <c r="E6430" s="402"/>
      <c r="F6430" s="401"/>
      <c r="G6430" s="401" t="n">
        <v>96111</v>
      </c>
      <c r="H6430" s="401" t="s">
        <v>13042</v>
      </c>
      <c r="I6430" s="401" t="s">
        <v>99</v>
      </c>
      <c r="J6430" s="401" t="s">
        <v>6404</v>
      </c>
      <c r="K6430" s="402" t="n">
        <v>57.98</v>
      </c>
      <c r="L6430" s="401" t="s">
        <v>6405</v>
      </c>
    </row>
    <row r="6431" customFormat="false" ht="13.5" hidden="false" customHeight="false" outlineLevel="0" collapsed="false">
      <c r="A6431" s="401" t="s">
        <v>12824</v>
      </c>
      <c r="B6431" s="401" t="s">
        <v>12825</v>
      </c>
      <c r="C6431" s="401" t="s">
        <v>13040</v>
      </c>
      <c r="D6431" s="401" t="s">
        <v>13041</v>
      </c>
      <c r="E6431" s="402"/>
      <c r="F6431" s="401"/>
      <c r="G6431" s="401" t="n">
        <v>96116</v>
      </c>
      <c r="H6431" s="401" t="s">
        <v>13043</v>
      </c>
      <c r="I6431" s="401" t="s">
        <v>99</v>
      </c>
      <c r="J6431" s="401" t="s">
        <v>6404</v>
      </c>
      <c r="K6431" s="402" t="n">
        <v>64.24</v>
      </c>
      <c r="L6431" s="401" t="s">
        <v>6405</v>
      </c>
    </row>
    <row r="6432" customFormat="false" ht="13.5" hidden="false" customHeight="false" outlineLevel="0" collapsed="false">
      <c r="A6432" s="401" t="s">
        <v>12824</v>
      </c>
      <c r="B6432" s="401" t="s">
        <v>12825</v>
      </c>
      <c r="C6432" s="401" t="s">
        <v>13040</v>
      </c>
      <c r="D6432" s="401" t="s">
        <v>13041</v>
      </c>
      <c r="E6432" s="402"/>
      <c r="F6432" s="401"/>
      <c r="G6432" s="401" t="n">
        <v>96121</v>
      </c>
      <c r="H6432" s="401" t="s">
        <v>13044</v>
      </c>
      <c r="I6432" s="401" t="s">
        <v>82</v>
      </c>
      <c r="J6432" s="401" t="s">
        <v>6404</v>
      </c>
      <c r="K6432" s="402" t="n">
        <v>10.63</v>
      </c>
      <c r="L6432" s="401" t="s">
        <v>6405</v>
      </c>
    </row>
    <row r="6433" customFormat="false" ht="13.5" hidden="false" customHeight="false" outlineLevel="0" collapsed="false">
      <c r="A6433" s="401" t="s">
        <v>12824</v>
      </c>
      <c r="B6433" s="401" t="s">
        <v>12825</v>
      </c>
      <c r="C6433" s="401" t="s">
        <v>13040</v>
      </c>
      <c r="D6433" s="401" t="s">
        <v>13041</v>
      </c>
      <c r="E6433" s="402"/>
      <c r="F6433" s="401"/>
      <c r="G6433" s="401" t="n">
        <v>96485</v>
      </c>
      <c r="H6433" s="401" t="s">
        <v>13045</v>
      </c>
      <c r="I6433" s="401" t="s">
        <v>99</v>
      </c>
      <c r="J6433" s="401" t="s">
        <v>6404</v>
      </c>
      <c r="K6433" s="402" t="n">
        <v>67.1</v>
      </c>
      <c r="L6433" s="401" t="s">
        <v>6405</v>
      </c>
    </row>
    <row r="6434" customFormat="false" ht="13.5" hidden="false" customHeight="false" outlineLevel="0" collapsed="false">
      <c r="A6434" s="401" t="s">
        <v>12824</v>
      </c>
      <c r="B6434" s="401" t="s">
        <v>12825</v>
      </c>
      <c r="C6434" s="401" t="s">
        <v>13040</v>
      </c>
      <c r="D6434" s="401" t="s">
        <v>13041</v>
      </c>
      <c r="E6434" s="402"/>
      <c r="F6434" s="401"/>
      <c r="G6434" s="401" t="n">
        <v>96486</v>
      </c>
      <c r="H6434" s="401" t="s">
        <v>13046</v>
      </c>
      <c r="I6434" s="401" t="s">
        <v>99</v>
      </c>
      <c r="J6434" s="401" t="s">
        <v>6404</v>
      </c>
      <c r="K6434" s="402" t="n">
        <v>73.92</v>
      </c>
      <c r="L6434" s="401" t="s">
        <v>6405</v>
      </c>
    </row>
    <row r="6435" customFormat="false" ht="13.5" hidden="false" customHeight="false" outlineLevel="0" collapsed="false">
      <c r="A6435" s="401" t="s">
        <v>12824</v>
      </c>
      <c r="B6435" s="401" t="s">
        <v>12825</v>
      </c>
      <c r="C6435" s="401" t="s">
        <v>13047</v>
      </c>
      <c r="D6435" s="401" t="s">
        <v>13048</v>
      </c>
      <c r="E6435" s="402"/>
      <c r="F6435" s="401"/>
      <c r="G6435" s="401" t="n">
        <v>91514</v>
      </c>
      <c r="H6435" s="401" t="s">
        <v>13049</v>
      </c>
      <c r="I6435" s="401" t="s">
        <v>99</v>
      </c>
      <c r="J6435" s="401" t="s">
        <v>6476</v>
      </c>
      <c r="K6435" s="402" t="n">
        <v>6.77</v>
      </c>
      <c r="L6435" s="401" t="s">
        <v>6405</v>
      </c>
    </row>
    <row r="6436" customFormat="false" ht="13.5" hidden="false" customHeight="false" outlineLevel="0" collapsed="false">
      <c r="A6436" s="401" t="s">
        <v>12824</v>
      </c>
      <c r="B6436" s="401" t="s">
        <v>12825</v>
      </c>
      <c r="C6436" s="401" t="s">
        <v>13047</v>
      </c>
      <c r="D6436" s="401" t="s">
        <v>13048</v>
      </c>
      <c r="E6436" s="402"/>
      <c r="F6436" s="401"/>
      <c r="G6436" s="401" t="n">
        <v>91515</v>
      </c>
      <c r="H6436" s="401" t="s">
        <v>13050</v>
      </c>
      <c r="I6436" s="401" t="s">
        <v>99</v>
      </c>
      <c r="J6436" s="401" t="s">
        <v>6476</v>
      </c>
      <c r="K6436" s="402" t="n">
        <v>8.97</v>
      </c>
      <c r="L6436" s="401" t="s">
        <v>6405</v>
      </c>
    </row>
    <row r="6437" customFormat="false" ht="13.5" hidden="false" customHeight="false" outlineLevel="0" collapsed="false">
      <c r="A6437" s="401" t="s">
        <v>12824</v>
      </c>
      <c r="B6437" s="401" t="s">
        <v>12825</v>
      </c>
      <c r="C6437" s="401" t="s">
        <v>13047</v>
      </c>
      <c r="D6437" s="401" t="s">
        <v>13048</v>
      </c>
      <c r="E6437" s="402"/>
      <c r="F6437" s="401"/>
      <c r="G6437" s="401" t="n">
        <v>91516</v>
      </c>
      <c r="H6437" s="401" t="s">
        <v>13051</v>
      </c>
      <c r="I6437" s="401" t="s">
        <v>99</v>
      </c>
      <c r="J6437" s="401" t="s">
        <v>6476</v>
      </c>
      <c r="K6437" s="402" t="n">
        <v>13.11</v>
      </c>
      <c r="L6437" s="401" t="s">
        <v>6405</v>
      </c>
    </row>
    <row r="6438" customFormat="false" ht="13.5" hidden="false" customHeight="false" outlineLevel="0" collapsed="false">
      <c r="A6438" s="401" t="s">
        <v>12824</v>
      </c>
      <c r="B6438" s="401" t="s">
        <v>12825</v>
      </c>
      <c r="C6438" s="401" t="s">
        <v>13047</v>
      </c>
      <c r="D6438" s="401" t="s">
        <v>13048</v>
      </c>
      <c r="E6438" s="402"/>
      <c r="F6438" s="401"/>
      <c r="G6438" s="401" t="n">
        <v>91517</v>
      </c>
      <c r="H6438" s="401" t="s">
        <v>13052</v>
      </c>
      <c r="I6438" s="401" t="s">
        <v>99</v>
      </c>
      <c r="J6438" s="401" t="s">
        <v>6476</v>
      </c>
      <c r="K6438" s="402" t="n">
        <v>14.61</v>
      </c>
      <c r="L6438" s="401" t="s">
        <v>6405</v>
      </c>
    </row>
    <row r="6439" customFormat="false" ht="13.5" hidden="false" customHeight="false" outlineLevel="0" collapsed="false">
      <c r="A6439" s="401" t="s">
        <v>12824</v>
      </c>
      <c r="B6439" s="401" t="s">
        <v>12825</v>
      </c>
      <c r="C6439" s="401" t="s">
        <v>13047</v>
      </c>
      <c r="D6439" s="401" t="s">
        <v>13048</v>
      </c>
      <c r="E6439" s="402"/>
      <c r="F6439" s="401"/>
      <c r="G6439" s="401" t="n">
        <v>91519</v>
      </c>
      <c r="H6439" s="401" t="s">
        <v>13053</v>
      </c>
      <c r="I6439" s="401" t="s">
        <v>99</v>
      </c>
      <c r="J6439" s="401" t="s">
        <v>6476</v>
      </c>
      <c r="K6439" s="402" t="n">
        <v>16.78</v>
      </c>
      <c r="L6439" s="401" t="s">
        <v>6405</v>
      </c>
    </row>
    <row r="6440" customFormat="false" ht="13.5" hidden="false" customHeight="false" outlineLevel="0" collapsed="false">
      <c r="A6440" s="401" t="s">
        <v>12824</v>
      </c>
      <c r="B6440" s="401" t="s">
        <v>12825</v>
      </c>
      <c r="C6440" s="401" t="s">
        <v>13047</v>
      </c>
      <c r="D6440" s="401" t="s">
        <v>13048</v>
      </c>
      <c r="E6440" s="402"/>
      <c r="F6440" s="401"/>
      <c r="G6440" s="401" t="n">
        <v>91520</v>
      </c>
      <c r="H6440" s="401" t="s">
        <v>13054</v>
      </c>
      <c r="I6440" s="401" t="s">
        <v>99</v>
      </c>
      <c r="J6440" s="401" t="s">
        <v>6476</v>
      </c>
      <c r="K6440" s="402" t="n">
        <v>2.42</v>
      </c>
      <c r="L6440" s="401" t="s">
        <v>6405</v>
      </c>
    </row>
    <row r="6441" customFormat="false" ht="13.5" hidden="false" customHeight="false" outlineLevel="0" collapsed="false">
      <c r="A6441" s="401" t="s">
        <v>12824</v>
      </c>
      <c r="B6441" s="401" t="s">
        <v>12825</v>
      </c>
      <c r="C6441" s="401" t="s">
        <v>13047</v>
      </c>
      <c r="D6441" s="401" t="s">
        <v>13048</v>
      </c>
      <c r="E6441" s="402"/>
      <c r="F6441" s="401"/>
      <c r="G6441" s="401" t="n">
        <v>91522</v>
      </c>
      <c r="H6441" s="401" t="s">
        <v>13055</v>
      </c>
      <c r="I6441" s="401" t="s">
        <v>99</v>
      </c>
      <c r="J6441" s="401" t="s">
        <v>6476</v>
      </c>
      <c r="K6441" s="402" t="n">
        <v>2.92</v>
      </c>
      <c r="L6441" s="401" t="s">
        <v>6405</v>
      </c>
    </row>
    <row r="6442" customFormat="false" ht="13.5" hidden="false" customHeight="false" outlineLevel="0" collapsed="false">
      <c r="A6442" s="401" t="s">
        <v>12824</v>
      </c>
      <c r="B6442" s="401" t="s">
        <v>12825</v>
      </c>
      <c r="C6442" s="401" t="s">
        <v>13047</v>
      </c>
      <c r="D6442" s="401" t="s">
        <v>13048</v>
      </c>
      <c r="E6442" s="402"/>
      <c r="F6442" s="401"/>
      <c r="G6442" s="401" t="n">
        <v>91525</v>
      </c>
      <c r="H6442" s="401" t="s">
        <v>13056</v>
      </c>
      <c r="I6442" s="401" t="s">
        <v>99</v>
      </c>
      <c r="J6442" s="401" t="s">
        <v>6476</v>
      </c>
      <c r="K6442" s="402" t="n">
        <v>5.23</v>
      </c>
      <c r="L6442" s="401" t="s">
        <v>6405</v>
      </c>
    </row>
    <row r="6443" customFormat="false" ht="13.5" hidden="false" customHeight="false" outlineLevel="0" collapsed="false">
      <c r="A6443" s="401" t="s">
        <v>9754</v>
      </c>
      <c r="B6443" s="401" t="s">
        <v>13057</v>
      </c>
      <c r="C6443" s="401" t="s">
        <v>13058</v>
      </c>
      <c r="D6443" s="401" t="s">
        <v>13059</v>
      </c>
      <c r="E6443" s="402"/>
      <c r="F6443" s="401"/>
      <c r="G6443" s="401" t="n">
        <v>87280</v>
      </c>
      <c r="H6443" s="401" t="s">
        <v>13060</v>
      </c>
      <c r="I6443" s="401" t="s">
        <v>122</v>
      </c>
      <c r="J6443" s="401" t="s">
        <v>6476</v>
      </c>
      <c r="K6443" s="402" t="n">
        <v>519.1</v>
      </c>
      <c r="L6443" s="401" t="s">
        <v>6405</v>
      </c>
    </row>
    <row r="6444" customFormat="false" ht="13.5" hidden="false" customHeight="false" outlineLevel="0" collapsed="false">
      <c r="A6444" s="401" t="s">
        <v>9754</v>
      </c>
      <c r="B6444" s="401" t="s">
        <v>13057</v>
      </c>
      <c r="C6444" s="401" t="s">
        <v>13058</v>
      </c>
      <c r="D6444" s="401" t="s">
        <v>13059</v>
      </c>
      <c r="E6444" s="402"/>
      <c r="F6444" s="401"/>
      <c r="G6444" s="401" t="n">
        <v>87281</v>
      </c>
      <c r="H6444" s="401" t="s">
        <v>13061</v>
      </c>
      <c r="I6444" s="401" t="s">
        <v>122</v>
      </c>
      <c r="J6444" s="401" t="s">
        <v>6476</v>
      </c>
      <c r="K6444" s="402" t="n">
        <v>513.71</v>
      </c>
      <c r="L6444" s="401" t="s">
        <v>6405</v>
      </c>
    </row>
    <row r="6445" customFormat="false" ht="13.5" hidden="false" customHeight="false" outlineLevel="0" collapsed="false">
      <c r="A6445" s="401" t="s">
        <v>9754</v>
      </c>
      <c r="B6445" s="401" t="s">
        <v>13057</v>
      </c>
      <c r="C6445" s="401" t="s">
        <v>13058</v>
      </c>
      <c r="D6445" s="401" t="s">
        <v>13059</v>
      </c>
      <c r="E6445" s="402"/>
      <c r="F6445" s="401"/>
      <c r="G6445" s="401" t="n">
        <v>87283</v>
      </c>
      <c r="H6445" s="401" t="s">
        <v>13062</v>
      </c>
      <c r="I6445" s="401" t="s">
        <v>122</v>
      </c>
      <c r="J6445" s="401" t="s">
        <v>6476</v>
      </c>
      <c r="K6445" s="402" t="n">
        <v>530.59</v>
      </c>
      <c r="L6445" s="401" t="s">
        <v>6405</v>
      </c>
    </row>
    <row r="6446" customFormat="false" ht="13.5" hidden="false" customHeight="false" outlineLevel="0" collapsed="false">
      <c r="A6446" s="401" t="s">
        <v>9754</v>
      </c>
      <c r="B6446" s="401" t="s">
        <v>13057</v>
      </c>
      <c r="C6446" s="401" t="s">
        <v>13058</v>
      </c>
      <c r="D6446" s="401" t="s">
        <v>13059</v>
      </c>
      <c r="E6446" s="402"/>
      <c r="F6446" s="401"/>
      <c r="G6446" s="401" t="n">
        <v>87284</v>
      </c>
      <c r="H6446" s="401" t="s">
        <v>13063</v>
      </c>
      <c r="I6446" s="401" t="s">
        <v>122</v>
      </c>
      <c r="J6446" s="401" t="s">
        <v>6476</v>
      </c>
      <c r="K6446" s="402" t="n">
        <v>524.59</v>
      </c>
      <c r="L6446" s="401" t="s">
        <v>6405</v>
      </c>
    </row>
    <row r="6447" customFormat="false" ht="13.5" hidden="false" customHeight="false" outlineLevel="0" collapsed="false">
      <c r="A6447" s="401" t="s">
        <v>9754</v>
      </c>
      <c r="B6447" s="401" t="s">
        <v>13057</v>
      </c>
      <c r="C6447" s="401" t="s">
        <v>13058</v>
      </c>
      <c r="D6447" s="401" t="s">
        <v>13059</v>
      </c>
      <c r="E6447" s="402"/>
      <c r="F6447" s="401"/>
      <c r="G6447" s="401" t="n">
        <v>87286</v>
      </c>
      <c r="H6447" s="401" t="s">
        <v>13064</v>
      </c>
      <c r="I6447" s="401" t="s">
        <v>122</v>
      </c>
      <c r="J6447" s="401" t="s">
        <v>6476</v>
      </c>
      <c r="K6447" s="402" t="n">
        <v>641.52</v>
      </c>
      <c r="L6447" s="401" t="s">
        <v>6405</v>
      </c>
    </row>
    <row r="6448" customFormat="false" ht="13.5" hidden="false" customHeight="false" outlineLevel="0" collapsed="false">
      <c r="A6448" s="401" t="s">
        <v>9754</v>
      </c>
      <c r="B6448" s="401" t="s">
        <v>13057</v>
      </c>
      <c r="C6448" s="401" t="s">
        <v>13058</v>
      </c>
      <c r="D6448" s="401" t="s">
        <v>13059</v>
      </c>
      <c r="E6448" s="402"/>
      <c r="F6448" s="401"/>
      <c r="G6448" s="401" t="n">
        <v>87287</v>
      </c>
      <c r="H6448" s="401" t="s">
        <v>13065</v>
      </c>
      <c r="I6448" s="401" t="s">
        <v>122</v>
      </c>
      <c r="J6448" s="401" t="s">
        <v>6476</v>
      </c>
      <c r="K6448" s="402" t="n">
        <v>628.24</v>
      </c>
      <c r="L6448" s="401" t="s">
        <v>6405</v>
      </c>
    </row>
    <row r="6449" customFormat="false" ht="13.5" hidden="false" customHeight="false" outlineLevel="0" collapsed="false">
      <c r="A6449" s="401" t="s">
        <v>9754</v>
      </c>
      <c r="B6449" s="401" t="s">
        <v>13057</v>
      </c>
      <c r="C6449" s="401" t="s">
        <v>13058</v>
      </c>
      <c r="D6449" s="401" t="s">
        <v>13059</v>
      </c>
      <c r="E6449" s="402"/>
      <c r="F6449" s="401"/>
      <c r="G6449" s="401" t="n">
        <v>87289</v>
      </c>
      <c r="H6449" s="401" t="s">
        <v>13066</v>
      </c>
      <c r="I6449" s="401" t="s">
        <v>122</v>
      </c>
      <c r="J6449" s="401" t="s">
        <v>6476</v>
      </c>
      <c r="K6449" s="402" t="n">
        <v>628.41</v>
      </c>
      <c r="L6449" s="401" t="s">
        <v>6405</v>
      </c>
    </row>
    <row r="6450" customFormat="false" ht="13.5" hidden="false" customHeight="false" outlineLevel="0" collapsed="false">
      <c r="A6450" s="401" t="s">
        <v>9754</v>
      </c>
      <c r="B6450" s="401" t="s">
        <v>13057</v>
      </c>
      <c r="C6450" s="401" t="s">
        <v>13058</v>
      </c>
      <c r="D6450" s="401" t="s">
        <v>13059</v>
      </c>
      <c r="E6450" s="402"/>
      <c r="F6450" s="401"/>
      <c r="G6450" s="401" t="n">
        <v>87290</v>
      </c>
      <c r="H6450" s="401" t="s">
        <v>13067</v>
      </c>
      <c r="I6450" s="401" t="s">
        <v>122</v>
      </c>
      <c r="J6450" s="401" t="s">
        <v>6476</v>
      </c>
      <c r="K6450" s="402" t="n">
        <v>620.44</v>
      </c>
      <c r="L6450" s="401" t="s">
        <v>6405</v>
      </c>
    </row>
    <row r="6451" customFormat="false" ht="13.5" hidden="false" customHeight="false" outlineLevel="0" collapsed="false">
      <c r="A6451" s="401" t="s">
        <v>9754</v>
      </c>
      <c r="B6451" s="401" t="s">
        <v>13057</v>
      </c>
      <c r="C6451" s="401" t="s">
        <v>13058</v>
      </c>
      <c r="D6451" s="401" t="s">
        <v>13059</v>
      </c>
      <c r="E6451" s="402"/>
      <c r="F6451" s="401"/>
      <c r="G6451" s="401" t="n">
        <v>87292</v>
      </c>
      <c r="H6451" s="401" t="s">
        <v>13068</v>
      </c>
      <c r="I6451" s="401" t="s">
        <v>122</v>
      </c>
      <c r="J6451" s="401" t="s">
        <v>6476</v>
      </c>
      <c r="K6451" s="402" t="n">
        <v>642.67</v>
      </c>
      <c r="L6451" s="401" t="s">
        <v>6405</v>
      </c>
    </row>
    <row r="6452" customFormat="false" ht="13.5" hidden="false" customHeight="false" outlineLevel="0" collapsed="false">
      <c r="A6452" s="401" t="s">
        <v>9754</v>
      </c>
      <c r="B6452" s="401" t="s">
        <v>13057</v>
      </c>
      <c r="C6452" s="401" t="s">
        <v>13058</v>
      </c>
      <c r="D6452" s="401" t="s">
        <v>13059</v>
      </c>
      <c r="E6452" s="402"/>
      <c r="F6452" s="401"/>
      <c r="G6452" s="401" t="n">
        <v>87294</v>
      </c>
      <c r="H6452" s="401" t="s">
        <v>13069</v>
      </c>
      <c r="I6452" s="401" t="s">
        <v>122</v>
      </c>
      <c r="J6452" s="401" t="s">
        <v>6476</v>
      </c>
      <c r="K6452" s="402" t="n">
        <v>619.68</v>
      </c>
      <c r="L6452" s="401" t="s">
        <v>6405</v>
      </c>
    </row>
    <row r="6453" customFormat="false" ht="13.5" hidden="false" customHeight="false" outlineLevel="0" collapsed="false">
      <c r="A6453" s="401" t="s">
        <v>9754</v>
      </c>
      <c r="B6453" s="401" t="s">
        <v>13057</v>
      </c>
      <c r="C6453" s="401" t="s">
        <v>13058</v>
      </c>
      <c r="D6453" s="401" t="s">
        <v>13059</v>
      </c>
      <c r="E6453" s="402"/>
      <c r="F6453" s="401"/>
      <c r="G6453" s="401" t="n">
        <v>87295</v>
      </c>
      <c r="H6453" s="401" t="s">
        <v>13070</v>
      </c>
      <c r="I6453" s="401" t="s">
        <v>122</v>
      </c>
      <c r="J6453" s="401" t="s">
        <v>6476</v>
      </c>
      <c r="K6453" s="402" t="n">
        <v>635.87</v>
      </c>
      <c r="L6453" s="401" t="s">
        <v>6405</v>
      </c>
    </row>
    <row r="6454" customFormat="false" ht="13.5" hidden="false" customHeight="false" outlineLevel="0" collapsed="false">
      <c r="A6454" s="401" t="s">
        <v>9754</v>
      </c>
      <c r="B6454" s="401" t="s">
        <v>13057</v>
      </c>
      <c r="C6454" s="401" t="s">
        <v>13058</v>
      </c>
      <c r="D6454" s="401" t="s">
        <v>13059</v>
      </c>
      <c r="E6454" s="402"/>
      <c r="F6454" s="401"/>
      <c r="G6454" s="401" t="n">
        <v>87296</v>
      </c>
      <c r="H6454" s="401" t="s">
        <v>13071</v>
      </c>
      <c r="I6454" s="401" t="s">
        <v>122</v>
      </c>
      <c r="J6454" s="401" t="s">
        <v>6476</v>
      </c>
      <c r="K6454" s="402" t="n">
        <v>612.6</v>
      </c>
      <c r="L6454" s="401" t="s">
        <v>6405</v>
      </c>
    </row>
    <row r="6455" customFormat="false" ht="13.5" hidden="false" customHeight="false" outlineLevel="0" collapsed="false">
      <c r="A6455" s="401" t="s">
        <v>9754</v>
      </c>
      <c r="B6455" s="401" t="s">
        <v>13057</v>
      </c>
      <c r="C6455" s="401" t="s">
        <v>13058</v>
      </c>
      <c r="D6455" s="401" t="s">
        <v>13059</v>
      </c>
      <c r="E6455" s="402"/>
      <c r="F6455" s="401"/>
      <c r="G6455" s="401" t="n">
        <v>87298</v>
      </c>
      <c r="H6455" s="401" t="s">
        <v>13072</v>
      </c>
      <c r="I6455" s="401" t="s">
        <v>122</v>
      </c>
      <c r="J6455" s="401" t="s">
        <v>6476</v>
      </c>
      <c r="K6455" s="402" t="n">
        <v>727.97</v>
      </c>
      <c r="L6455" s="401" t="s">
        <v>6405</v>
      </c>
    </row>
    <row r="6456" customFormat="false" ht="13.5" hidden="false" customHeight="false" outlineLevel="0" collapsed="false">
      <c r="A6456" s="401" t="s">
        <v>9754</v>
      </c>
      <c r="B6456" s="401" t="s">
        <v>13057</v>
      </c>
      <c r="C6456" s="401" t="s">
        <v>13058</v>
      </c>
      <c r="D6456" s="401" t="s">
        <v>13059</v>
      </c>
      <c r="E6456" s="402"/>
      <c r="F6456" s="401"/>
      <c r="G6456" s="401" t="n">
        <v>87299</v>
      </c>
      <c r="H6456" s="401" t="s">
        <v>13073</v>
      </c>
      <c r="I6456" s="401" t="s">
        <v>122</v>
      </c>
      <c r="J6456" s="401" t="s">
        <v>6476</v>
      </c>
      <c r="K6456" s="402" t="n">
        <v>522</v>
      </c>
      <c r="L6456" s="401" t="s">
        <v>6405</v>
      </c>
    </row>
    <row r="6457" customFormat="false" ht="13.5" hidden="false" customHeight="false" outlineLevel="0" collapsed="false">
      <c r="A6457" s="401" t="s">
        <v>9754</v>
      </c>
      <c r="B6457" s="401" t="s">
        <v>13057</v>
      </c>
      <c r="C6457" s="401" t="s">
        <v>13058</v>
      </c>
      <c r="D6457" s="401" t="s">
        <v>13059</v>
      </c>
      <c r="E6457" s="402"/>
      <c r="F6457" s="401"/>
      <c r="G6457" s="401" t="n">
        <v>87301</v>
      </c>
      <c r="H6457" s="401" t="s">
        <v>13074</v>
      </c>
      <c r="I6457" s="401" t="s">
        <v>122</v>
      </c>
      <c r="J6457" s="401" t="s">
        <v>6476</v>
      </c>
      <c r="K6457" s="402" t="n">
        <v>676.92</v>
      </c>
      <c r="L6457" s="401" t="s">
        <v>6405</v>
      </c>
    </row>
    <row r="6458" customFormat="false" ht="13.5" hidden="false" customHeight="false" outlineLevel="0" collapsed="false">
      <c r="A6458" s="401" t="s">
        <v>9754</v>
      </c>
      <c r="B6458" s="401" t="s">
        <v>13057</v>
      </c>
      <c r="C6458" s="401" t="s">
        <v>13058</v>
      </c>
      <c r="D6458" s="401" t="s">
        <v>13059</v>
      </c>
      <c r="E6458" s="402"/>
      <c r="F6458" s="401"/>
      <c r="G6458" s="401" t="n">
        <v>87302</v>
      </c>
      <c r="H6458" s="401" t="s">
        <v>13075</v>
      </c>
      <c r="I6458" s="401" t="s">
        <v>122</v>
      </c>
      <c r="J6458" s="401" t="s">
        <v>6476</v>
      </c>
      <c r="K6458" s="402" t="n">
        <v>670</v>
      </c>
      <c r="L6458" s="401" t="s">
        <v>6405</v>
      </c>
    </row>
    <row r="6459" customFormat="false" ht="13.5" hidden="false" customHeight="false" outlineLevel="0" collapsed="false">
      <c r="A6459" s="401" t="s">
        <v>9754</v>
      </c>
      <c r="B6459" s="401" t="s">
        <v>13057</v>
      </c>
      <c r="C6459" s="401" t="s">
        <v>13058</v>
      </c>
      <c r="D6459" s="401" t="s">
        <v>13059</v>
      </c>
      <c r="E6459" s="402"/>
      <c r="F6459" s="401"/>
      <c r="G6459" s="401" t="n">
        <v>87304</v>
      </c>
      <c r="H6459" s="401" t="s">
        <v>13076</v>
      </c>
      <c r="I6459" s="401" t="s">
        <v>122</v>
      </c>
      <c r="J6459" s="401" t="s">
        <v>6476</v>
      </c>
      <c r="K6459" s="402" t="n">
        <v>632.17</v>
      </c>
      <c r="L6459" s="401" t="s">
        <v>6405</v>
      </c>
    </row>
    <row r="6460" customFormat="false" ht="13.5" hidden="false" customHeight="false" outlineLevel="0" collapsed="false">
      <c r="A6460" s="401" t="s">
        <v>9754</v>
      </c>
      <c r="B6460" s="401" t="s">
        <v>13057</v>
      </c>
      <c r="C6460" s="401" t="s">
        <v>13058</v>
      </c>
      <c r="D6460" s="401" t="s">
        <v>13059</v>
      </c>
      <c r="E6460" s="402"/>
      <c r="F6460" s="401"/>
      <c r="G6460" s="401" t="n">
        <v>87305</v>
      </c>
      <c r="H6460" s="401" t="s">
        <v>13077</v>
      </c>
      <c r="I6460" s="401" t="s">
        <v>122</v>
      </c>
      <c r="J6460" s="401" t="s">
        <v>6476</v>
      </c>
      <c r="K6460" s="402" t="n">
        <v>634.59</v>
      </c>
      <c r="L6460" s="401" t="s">
        <v>6405</v>
      </c>
    </row>
    <row r="6461" customFormat="false" ht="13.5" hidden="false" customHeight="false" outlineLevel="0" collapsed="false">
      <c r="A6461" s="401" t="s">
        <v>9754</v>
      </c>
      <c r="B6461" s="401" t="s">
        <v>13057</v>
      </c>
      <c r="C6461" s="401" t="s">
        <v>13058</v>
      </c>
      <c r="D6461" s="401" t="s">
        <v>13059</v>
      </c>
      <c r="E6461" s="402"/>
      <c r="F6461" s="401"/>
      <c r="G6461" s="401" t="n">
        <v>87307</v>
      </c>
      <c r="H6461" s="401" t="s">
        <v>13078</v>
      </c>
      <c r="I6461" s="401" t="s">
        <v>122</v>
      </c>
      <c r="J6461" s="401" t="s">
        <v>6476</v>
      </c>
      <c r="K6461" s="402" t="n">
        <v>613.77</v>
      </c>
      <c r="L6461" s="401" t="s">
        <v>6405</v>
      </c>
    </row>
    <row r="6462" customFormat="false" ht="13.5" hidden="false" customHeight="false" outlineLevel="0" collapsed="false">
      <c r="A6462" s="401" t="s">
        <v>9754</v>
      </c>
      <c r="B6462" s="401" t="s">
        <v>13057</v>
      </c>
      <c r="C6462" s="401" t="s">
        <v>13058</v>
      </c>
      <c r="D6462" s="401" t="s">
        <v>13059</v>
      </c>
      <c r="E6462" s="402"/>
      <c r="F6462" s="401"/>
      <c r="G6462" s="401" t="n">
        <v>87308</v>
      </c>
      <c r="H6462" s="401" t="s">
        <v>13079</v>
      </c>
      <c r="I6462" s="401" t="s">
        <v>122</v>
      </c>
      <c r="J6462" s="401" t="s">
        <v>6476</v>
      </c>
      <c r="K6462" s="402" t="n">
        <v>604.21</v>
      </c>
      <c r="L6462" s="401" t="s">
        <v>6405</v>
      </c>
    </row>
    <row r="6463" customFormat="false" ht="13.5" hidden="false" customHeight="false" outlineLevel="0" collapsed="false">
      <c r="A6463" s="401" t="s">
        <v>9754</v>
      </c>
      <c r="B6463" s="401" t="s">
        <v>13057</v>
      </c>
      <c r="C6463" s="401" t="s">
        <v>13058</v>
      </c>
      <c r="D6463" s="401" t="s">
        <v>13059</v>
      </c>
      <c r="E6463" s="402"/>
      <c r="F6463" s="401"/>
      <c r="G6463" s="401" t="n">
        <v>87310</v>
      </c>
      <c r="H6463" s="401" t="s">
        <v>13080</v>
      </c>
      <c r="I6463" s="401" t="s">
        <v>122</v>
      </c>
      <c r="J6463" s="401" t="s">
        <v>6476</v>
      </c>
      <c r="K6463" s="402" t="n">
        <v>495.79</v>
      </c>
      <c r="L6463" s="401" t="s">
        <v>6405</v>
      </c>
    </row>
    <row r="6464" customFormat="false" ht="13.5" hidden="false" customHeight="false" outlineLevel="0" collapsed="false">
      <c r="A6464" s="401" t="s">
        <v>9754</v>
      </c>
      <c r="B6464" s="401" t="s">
        <v>13057</v>
      </c>
      <c r="C6464" s="401" t="s">
        <v>13058</v>
      </c>
      <c r="D6464" s="401" t="s">
        <v>13059</v>
      </c>
      <c r="E6464" s="402"/>
      <c r="F6464" s="401"/>
      <c r="G6464" s="401" t="n">
        <v>87311</v>
      </c>
      <c r="H6464" s="401" t="s">
        <v>13081</v>
      </c>
      <c r="I6464" s="401" t="s">
        <v>122</v>
      </c>
      <c r="J6464" s="401" t="s">
        <v>6476</v>
      </c>
      <c r="K6464" s="402" t="n">
        <v>487.18</v>
      </c>
      <c r="L6464" s="401" t="s">
        <v>6405</v>
      </c>
    </row>
    <row r="6465" customFormat="false" ht="13.5" hidden="false" customHeight="false" outlineLevel="0" collapsed="false">
      <c r="A6465" s="401" t="s">
        <v>9754</v>
      </c>
      <c r="B6465" s="401" t="s">
        <v>13057</v>
      </c>
      <c r="C6465" s="401" t="s">
        <v>13058</v>
      </c>
      <c r="D6465" s="401" t="s">
        <v>13059</v>
      </c>
      <c r="E6465" s="402"/>
      <c r="F6465" s="401"/>
      <c r="G6465" s="401" t="n">
        <v>87313</v>
      </c>
      <c r="H6465" s="401" t="s">
        <v>13082</v>
      </c>
      <c r="I6465" s="401" t="s">
        <v>122</v>
      </c>
      <c r="J6465" s="401" t="s">
        <v>6476</v>
      </c>
      <c r="K6465" s="402" t="n">
        <v>565.65</v>
      </c>
      <c r="L6465" s="401" t="s">
        <v>6405</v>
      </c>
    </row>
    <row r="6466" customFormat="false" ht="13.5" hidden="false" customHeight="false" outlineLevel="0" collapsed="false">
      <c r="A6466" s="401" t="s">
        <v>9754</v>
      </c>
      <c r="B6466" s="401" t="s">
        <v>13057</v>
      </c>
      <c r="C6466" s="401" t="s">
        <v>13058</v>
      </c>
      <c r="D6466" s="401" t="s">
        <v>13059</v>
      </c>
      <c r="E6466" s="402"/>
      <c r="F6466" s="401"/>
      <c r="G6466" s="401" t="n">
        <v>87314</v>
      </c>
      <c r="H6466" s="401" t="s">
        <v>13083</v>
      </c>
      <c r="I6466" s="401" t="s">
        <v>122</v>
      </c>
      <c r="J6466" s="401" t="s">
        <v>6476</v>
      </c>
      <c r="K6466" s="402" t="n">
        <v>558.68</v>
      </c>
      <c r="L6466" s="401" t="s">
        <v>6405</v>
      </c>
    </row>
    <row r="6467" customFormat="false" ht="13.5" hidden="false" customHeight="false" outlineLevel="0" collapsed="false">
      <c r="A6467" s="401" t="s">
        <v>9754</v>
      </c>
      <c r="B6467" s="401" t="s">
        <v>13057</v>
      </c>
      <c r="C6467" s="401" t="s">
        <v>13058</v>
      </c>
      <c r="D6467" s="401" t="s">
        <v>13059</v>
      </c>
      <c r="E6467" s="402"/>
      <c r="F6467" s="401"/>
      <c r="G6467" s="401" t="n">
        <v>87316</v>
      </c>
      <c r="H6467" s="401" t="s">
        <v>842</v>
      </c>
      <c r="I6467" s="401" t="s">
        <v>122</v>
      </c>
      <c r="J6467" s="401" t="s">
        <v>6476</v>
      </c>
      <c r="K6467" s="402" t="n">
        <v>529.56</v>
      </c>
      <c r="L6467" s="401" t="s">
        <v>6405</v>
      </c>
    </row>
    <row r="6468" customFormat="false" ht="13.5" hidden="false" customHeight="false" outlineLevel="0" collapsed="false">
      <c r="A6468" s="401" t="s">
        <v>9754</v>
      </c>
      <c r="B6468" s="401" t="s">
        <v>13057</v>
      </c>
      <c r="C6468" s="401" t="s">
        <v>13058</v>
      </c>
      <c r="D6468" s="401" t="s">
        <v>13059</v>
      </c>
      <c r="E6468" s="402"/>
      <c r="F6468" s="401"/>
      <c r="G6468" s="401" t="n">
        <v>87317</v>
      </c>
      <c r="H6468" s="401" t="s">
        <v>13084</v>
      </c>
      <c r="I6468" s="401" t="s">
        <v>122</v>
      </c>
      <c r="J6468" s="401" t="s">
        <v>6476</v>
      </c>
      <c r="K6468" s="402" t="n">
        <v>516.34</v>
      </c>
      <c r="L6468" s="401" t="s">
        <v>6405</v>
      </c>
    </row>
    <row r="6469" customFormat="false" ht="13.5" hidden="false" customHeight="false" outlineLevel="0" collapsed="false">
      <c r="A6469" s="401" t="s">
        <v>9754</v>
      </c>
      <c r="B6469" s="401" t="s">
        <v>13057</v>
      </c>
      <c r="C6469" s="401" t="s">
        <v>13058</v>
      </c>
      <c r="D6469" s="401" t="s">
        <v>13059</v>
      </c>
      <c r="E6469" s="402"/>
      <c r="F6469" s="401"/>
      <c r="G6469" s="401" t="n">
        <v>87319</v>
      </c>
      <c r="H6469" s="401" t="s">
        <v>13085</v>
      </c>
      <c r="I6469" s="401" t="s">
        <v>122</v>
      </c>
      <c r="J6469" s="401" t="s">
        <v>6476</v>
      </c>
      <c r="K6469" s="402" t="n">
        <v>3612.29</v>
      </c>
      <c r="L6469" s="401" t="s">
        <v>6405</v>
      </c>
    </row>
    <row r="6470" customFormat="false" ht="13.5" hidden="false" customHeight="false" outlineLevel="0" collapsed="false">
      <c r="A6470" s="401" t="s">
        <v>9754</v>
      </c>
      <c r="B6470" s="401" t="s">
        <v>13057</v>
      </c>
      <c r="C6470" s="401" t="s">
        <v>13058</v>
      </c>
      <c r="D6470" s="401" t="s">
        <v>13059</v>
      </c>
      <c r="E6470" s="402"/>
      <c r="F6470" s="401"/>
      <c r="G6470" s="401" t="n">
        <v>87320</v>
      </c>
      <c r="H6470" s="401" t="s">
        <v>13086</v>
      </c>
      <c r="I6470" s="401" t="s">
        <v>122</v>
      </c>
      <c r="J6470" s="401" t="s">
        <v>6476</v>
      </c>
      <c r="K6470" s="402" t="n">
        <v>3619.94</v>
      </c>
      <c r="L6470" s="401" t="s">
        <v>6405</v>
      </c>
    </row>
    <row r="6471" customFormat="false" ht="13.5" hidden="false" customHeight="false" outlineLevel="0" collapsed="false">
      <c r="A6471" s="401" t="s">
        <v>9754</v>
      </c>
      <c r="B6471" s="401" t="s">
        <v>13057</v>
      </c>
      <c r="C6471" s="401" t="s">
        <v>13058</v>
      </c>
      <c r="D6471" s="401" t="s">
        <v>13059</v>
      </c>
      <c r="E6471" s="402"/>
      <c r="F6471" s="401"/>
      <c r="G6471" s="401" t="n">
        <v>87322</v>
      </c>
      <c r="H6471" s="401" t="s">
        <v>13087</v>
      </c>
      <c r="I6471" s="401" t="s">
        <v>122</v>
      </c>
      <c r="J6471" s="401" t="s">
        <v>6476</v>
      </c>
      <c r="K6471" s="402" t="n">
        <v>3705.23</v>
      </c>
      <c r="L6471" s="401" t="s">
        <v>6405</v>
      </c>
    </row>
    <row r="6472" customFormat="false" ht="13.5" hidden="false" customHeight="false" outlineLevel="0" collapsed="false">
      <c r="A6472" s="401" t="s">
        <v>9754</v>
      </c>
      <c r="B6472" s="401" t="s">
        <v>13057</v>
      </c>
      <c r="C6472" s="401" t="s">
        <v>13058</v>
      </c>
      <c r="D6472" s="401" t="s">
        <v>13059</v>
      </c>
      <c r="E6472" s="402"/>
      <c r="F6472" s="401"/>
      <c r="G6472" s="401" t="n">
        <v>87323</v>
      </c>
      <c r="H6472" s="401" t="s">
        <v>13088</v>
      </c>
      <c r="I6472" s="401" t="s">
        <v>122</v>
      </c>
      <c r="J6472" s="401" t="s">
        <v>6476</v>
      </c>
      <c r="K6472" s="402" t="n">
        <v>3706.19</v>
      </c>
      <c r="L6472" s="401" t="s">
        <v>6405</v>
      </c>
    </row>
    <row r="6473" customFormat="false" ht="13.5" hidden="false" customHeight="false" outlineLevel="0" collapsed="false">
      <c r="A6473" s="401" t="s">
        <v>9754</v>
      </c>
      <c r="B6473" s="401" t="s">
        <v>13057</v>
      </c>
      <c r="C6473" s="401" t="s">
        <v>13058</v>
      </c>
      <c r="D6473" s="401" t="s">
        <v>13059</v>
      </c>
      <c r="E6473" s="402"/>
      <c r="F6473" s="401"/>
      <c r="G6473" s="401" t="n">
        <v>87325</v>
      </c>
      <c r="H6473" s="401" t="s">
        <v>13089</v>
      </c>
      <c r="I6473" s="401" t="s">
        <v>122</v>
      </c>
      <c r="J6473" s="401" t="s">
        <v>6476</v>
      </c>
      <c r="K6473" s="402" t="n">
        <v>3631.89</v>
      </c>
      <c r="L6473" s="401" t="s">
        <v>6405</v>
      </c>
    </row>
    <row r="6474" customFormat="false" ht="13.5" hidden="false" customHeight="false" outlineLevel="0" collapsed="false">
      <c r="A6474" s="401" t="s">
        <v>9754</v>
      </c>
      <c r="B6474" s="401" t="s">
        <v>13057</v>
      </c>
      <c r="C6474" s="401" t="s">
        <v>13058</v>
      </c>
      <c r="D6474" s="401" t="s">
        <v>13059</v>
      </c>
      <c r="E6474" s="402"/>
      <c r="F6474" s="401"/>
      <c r="G6474" s="401" t="n">
        <v>87326</v>
      </c>
      <c r="H6474" s="401" t="s">
        <v>13090</v>
      </c>
      <c r="I6474" s="401" t="s">
        <v>122</v>
      </c>
      <c r="J6474" s="401" t="s">
        <v>6476</v>
      </c>
      <c r="K6474" s="402" t="n">
        <v>3644.71</v>
      </c>
      <c r="L6474" s="401" t="s">
        <v>6405</v>
      </c>
    </row>
    <row r="6475" customFormat="false" ht="13.5" hidden="false" customHeight="false" outlineLevel="0" collapsed="false">
      <c r="A6475" s="401" t="s">
        <v>9754</v>
      </c>
      <c r="B6475" s="401" t="s">
        <v>13057</v>
      </c>
      <c r="C6475" s="401" t="s">
        <v>13058</v>
      </c>
      <c r="D6475" s="401" t="s">
        <v>13059</v>
      </c>
      <c r="E6475" s="402"/>
      <c r="F6475" s="401"/>
      <c r="G6475" s="401" t="n">
        <v>87327</v>
      </c>
      <c r="H6475" s="401" t="s">
        <v>13091</v>
      </c>
      <c r="I6475" s="401" t="s">
        <v>122</v>
      </c>
      <c r="J6475" s="401" t="s">
        <v>6476</v>
      </c>
      <c r="K6475" s="402" t="n">
        <v>536.25</v>
      </c>
      <c r="L6475" s="401" t="s">
        <v>6405</v>
      </c>
    </row>
    <row r="6476" customFormat="false" ht="13.5" hidden="false" customHeight="false" outlineLevel="0" collapsed="false">
      <c r="A6476" s="401" t="s">
        <v>9754</v>
      </c>
      <c r="B6476" s="401" t="s">
        <v>13057</v>
      </c>
      <c r="C6476" s="401" t="s">
        <v>13058</v>
      </c>
      <c r="D6476" s="401" t="s">
        <v>13059</v>
      </c>
      <c r="E6476" s="402"/>
      <c r="F6476" s="401"/>
      <c r="G6476" s="401" t="n">
        <v>87328</v>
      </c>
      <c r="H6476" s="401" t="s">
        <v>13092</v>
      </c>
      <c r="I6476" s="401" t="s">
        <v>122</v>
      </c>
      <c r="J6476" s="401" t="s">
        <v>6476</v>
      </c>
      <c r="K6476" s="402" t="n">
        <v>485.22</v>
      </c>
      <c r="L6476" s="401" t="s">
        <v>6405</v>
      </c>
    </row>
    <row r="6477" customFormat="false" ht="13.5" hidden="false" customHeight="false" outlineLevel="0" collapsed="false">
      <c r="A6477" s="401" t="s">
        <v>9754</v>
      </c>
      <c r="B6477" s="401" t="s">
        <v>13057</v>
      </c>
      <c r="C6477" s="401" t="s">
        <v>13058</v>
      </c>
      <c r="D6477" s="401" t="s">
        <v>13059</v>
      </c>
      <c r="E6477" s="402"/>
      <c r="F6477" s="401"/>
      <c r="G6477" s="401" t="n">
        <v>87329</v>
      </c>
      <c r="H6477" s="401" t="s">
        <v>13093</v>
      </c>
      <c r="I6477" s="401" t="s">
        <v>122</v>
      </c>
      <c r="J6477" s="401" t="s">
        <v>6476</v>
      </c>
      <c r="K6477" s="402" t="n">
        <v>563.34</v>
      </c>
      <c r="L6477" s="401" t="s">
        <v>6405</v>
      </c>
    </row>
    <row r="6478" customFormat="false" ht="13.5" hidden="false" customHeight="false" outlineLevel="0" collapsed="false">
      <c r="A6478" s="401" t="s">
        <v>9754</v>
      </c>
      <c r="B6478" s="401" t="s">
        <v>13057</v>
      </c>
      <c r="C6478" s="401" t="s">
        <v>13058</v>
      </c>
      <c r="D6478" s="401" t="s">
        <v>13059</v>
      </c>
      <c r="E6478" s="402"/>
      <c r="F6478" s="401"/>
      <c r="G6478" s="401" t="n">
        <v>87330</v>
      </c>
      <c r="H6478" s="401" t="s">
        <v>13094</v>
      </c>
      <c r="I6478" s="401" t="s">
        <v>122</v>
      </c>
      <c r="J6478" s="401" t="s">
        <v>6476</v>
      </c>
      <c r="K6478" s="402" t="n">
        <v>505.32</v>
      </c>
      <c r="L6478" s="401" t="s">
        <v>6405</v>
      </c>
    </row>
    <row r="6479" customFormat="false" ht="13.5" hidden="false" customHeight="false" outlineLevel="0" collapsed="false">
      <c r="A6479" s="401" t="s">
        <v>9754</v>
      </c>
      <c r="B6479" s="401" t="s">
        <v>13057</v>
      </c>
      <c r="C6479" s="401" t="s">
        <v>13058</v>
      </c>
      <c r="D6479" s="401" t="s">
        <v>13059</v>
      </c>
      <c r="E6479" s="402"/>
      <c r="F6479" s="401"/>
      <c r="G6479" s="401" t="n">
        <v>87331</v>
      </c>
      <c r="H6479" s="401" t="s">
        <v>13095</v>
      </c>
      <c r="I6479" s="401" t="s">
        <v>122</v>
      </c>
      <c r="J6479" s="401" t="s">
        <v>6476</v>
      </c>
      <c r="K6479" s="402" t="n">
        <v>658.36</v>
      </c>
      <c r="L6479" s="401" t="s">
        <v>6405</v>
      </c>
    </row>
    <row r="6480" customFormat="false" ht="13.5" hidden="false" customHeight="false" outlineLevel="0" collapsed="false">
      <c r="A6480" s="401" t="s">
        <v>9754</v>
      </c>
      <c r="B6480" s="401" t="s">
        <v>13057</v>
      </c>
      <c r="C6480" s="401" t="s">
        <v>13058</v>
      </c>
      <c r="D6480" s="401" t="s">
        <v>13059</v>
      </c>
      <c r="E6480" s="402"/>
      <c r="F6480" s="401"/>
      <c r="G6480" s="401" t="n">
        <v>87332</v>
      </c>
      <c r="H6480" s="401" t="s">
        <v>13096</v>
      </c>
      <c r="I6480" s="401" t="s">
        <v>122</v>
      </c>
      <c r="J6480" s="401" t="s">
        <v>6476</v>
      </c>
      <c r="K6480" s="402" t="n">
        <v>605.53</v>
      </c>
      <c r="L6480" s="401" t="s">
        <v>6405</v>
      </c>
    </row>
    <row r="6481" customFormat="false" ht="13.5" hidden="false" customHeight="false" outlineLevel="0" collapsed="false">
      <c r="A6481" s="401" t="s">
        <v>9754</v>
      </c>
      <c r="B6481" s="401" t="s">
        <v>13057</v>
      </c>
      <c r="C6481" s="401" t="s">
        <v>13058</v>
      </c>
      <c r="D6481" s="401" t="s">
        <v>13059</v>
      </c>
      <c r="E6481" s="402"/>
      <c r="F6481" s="401"/>
      <c r="G6481" s="401" t="n">
        <v>87333</v>
      </c>
      <c r="H6481" s="401" t="s">
        <v>13097</v>
      </c>
      <c r="I6481" s="401" t="s">
        <v>122</v>
      </c>
      <c r="J6481" s="401" t="s">
        <v>6476</v>
      </c>
      <c r="K6481" s="402" t="n">
        <v>627.47</v>
      </c>
      <c r="L6481" s="401" t="s">
        <v>6405</v>
      </c>
    </row>
    <row r="6482" customFormat="false" ht="13.5" hidden="false" customHeight="false" outlineLevel="0" collapsed="false">
      <c r="A6482" s="401" t="s">
        <v>9754</v>
      </c>
      <c r="B6482" s="401" t="s">
        <v>13057</v>
      </c>
      <c r="C6482" s="401" t="s">
        <v>13058</v>
      </c>
      <c r="D6482" s="401" t="s">
        <v>13059</v>
      </c>
      <c r="E6482" s="402"/>
      <c r="F6482" s="401"/>
      <c r="G6482" s="401" t="n">
        <v>87334</v>
      </c>
      <c r="H6482" s="401" t="s">
        <v>13098</v>
      </c>
      <c r="I6482" s="401" t="s">
        <v>122</v>
      </c>
      <c r="J6482" s="401" t="s">
        <v>6476</v>
      </c>
      <c r="K6482" s="402" t="n">
        <v>595.72</v>
      </c>
      <c r="L6482" s="401" t="s">
        <v>6405</v>
      </c>
    </row>
    <row r="6483" customFormat="false" ht="13.5" hidden="false" customHeight="false" outlineLevel="0" collapsed="false">
      <c r="A6483" s="401" t="s">
        <v>9754</v>
      </c>
      <c r="B6483" s="401" t="s">
        <v>13057</v>
      </c>
      <c r="C6483" s="401" t="s">
        <v>13058</v>
      </c>
      <c r="D6483" s="401" t="s">
        <v>13059</v>
      </c>
      <c r="E6483" s="402"/>
      <c r="F6483" s="401"/>
      <c r="G6483" s="401" t="n">
        <v>87335</v>
      </c>
      <c r="H6483" s="401" t="s">
        <v>13099</v>
      </c>
      <c r="I6483" s="401" t="s">
        <v>122</v>
      </c>
      <c r="J6483" s="401" t="s">
        <v>6476</v>
      </c>
      <c r="K6483" s="402" t="n">
        <v>622.19</v>
      </c>
      <c r="L6483" s="401" t="s">
        <v>6405</v>
      </c>
    </row>
    <row r="6484" customFormat="false" ht="13.5" hidden="false" customHeight="false" outlineLevel="0" collapsed="false">
      <c r="A6484" s="401" t="s">
        <v>9754</v>
      </c>
      <c r="B6484" s="401" t="s">
        <v>13057</v>
      </c>
      <c r="C6484" s="401" t="s">
        <v>13058</v>
      </c>
      <c r="D6484" s="401" t="s">
        <v>13059</v>
      </c>
      <c r="E6484" s="402"/>
      <c r="F6484" s="401"/>
      <c r="G6484" s="401" t="n">
        <v>87336</v>
      </c>
      <c r="H6484" s="401" t="s">
        <v>13100</v>
      </c>
      <c r="I6484" s="401" t="s">
        <v>122</v>
      </c>
      <c r="J6484" s="401" t="s">
        <v>6476</v>
      </c>
      <c r="K6484" s="402" t="n">
        <v>613.97</v>
      </c>
      <c r="L6484" s="401" t="s">
        <v>6405</v>
      </c>
    </row>
    <row r="6485" customFormat="false" ht="13.5" hidden="false" customHeight="false" outlineLevel="0" collapsed="false">
      <c r="A6485" s="401" t="s">
        <v>9754</v>
      </c>
      <c r="B6485" s="401" t="s">
        <v>13057</v>
      </c>
      <c r="C6485" s="401" t="s">
        <v>13058</v>
      </c>
      <c r="D6485" s="401" t="s">
        <v>13059</v>
      </c>
      <c r="E6485" s="402"/>
      <c r="F6485" s="401"/>
      <c r="G6485" s="401" t="n">
        <v>87337</v>
      </c>
      <c r="H6485" s="401" t="s">
        <v>13101</v>
      </c>
      <c r="I6485" s="401" t="s">
        <v>122</v>
      </c>
      <c r="J6485" s="401" t="s">
        <v>6476</v>
      </c>
      <c r="K6485" s="402" t="n">
        <v>618.78</v>
      </c>
      <c r="L6485" s="401" t="s">
        <v>6405</v>
      </c>
    </row>
    <row r="6486" customFormat="false" ht="13.5" hidden="false" customHeight="false" outlineLevel="0" collapsed="false">
      <c r="A6486" s="401" t="s">
        <v>9754</v>
      </c>
      <c r="B6486" s="401" t="s">
        <v>13057</v>
      </c>
      <c r="C6486" s="401" t="s">
        <v>13058</v>
      </c>
      <c r="D6486" s="401" t="s">
        <v>13059</v>
      </c>
      <c r="E6486" s="402"/>
      <c r="F6486" s="401"/>
      <c r="G6486" s="401" t="n">
        <v>87338</v>
      </c>
      <c r="H6486" s="401" t="s">
        <v>13102</v>
      </c>
      <c r="I6486" s="401" t="s">
        <v>122</v>
      </c>
      <c r="J6486" s="401" t="s">
        <v>6476</v>
      </c>
      <c r="K6486" s="402" t="n">
        <v>605.47</v>
      </c>
      <c r="L6486" s="401" t="s">
        <v>6405</v>
      </c>
    </row>
    <row r="6487" customFormat="false" ht="13.5" hidden="false" customHeight="false" outlineLevel="0" collapsed="false">
      <c r="A6487" s="401" t="s">
        <v>9754</v>
      </c>
      <c r="B6487" s="401" t="s">
        <v>13057</v>
      </c>
      <c r="C6487" s="401" t="s">
        <v>13058</v>
      </c>
      <c r="D6487" s="401" t="s">
        <v>13059</v>
      </c>
      <c r="E6487" s="402"/>
      <c r="F6487" s="401"/>
      <c r="G6487" s="401" t="n">
        <v>87339</v>
      </c>
      <c r="H6487" s="401" t="s">
        <v>13103</v>
      </c>
      <c r="I6487" s="401" t="s">
        <v>122</v>
      </c>
      <c r="J6487" s="401" t="s">
        <v>6476</v>
      </c>
      <c r="K6487" s="402" t="n">
        <v>830.73</v>
      </c>
      <c r="L6487" s="401" t="s">
        <v>6405</v>
      </c>
    </row>
    <row r="6488" customFormat="false" ht="13.5" hidden="false" customHeight="false" outlineLevel="0" collapsed="false">
      <c r="A6488" s="401" t="s">
        <v>9754</v>
      </c>
      <c r="B6488" s="401" t="s">
        <v>13057</v>
      </c>
      <c r="C6488" s="401" t="s">
        <v>13058</v>
      </c>
      <c r="D6488" s="401" t="s">
        <v>13059</v>
      </c>
      <c r="E6488" s="402"/>
      <c r="F6488" s="401"/>
      <c r="G6488" s="401" t="n">
        <v>87340</v>
      </c>
      <c r="H6488" s="401" t="s">
        <v>13104</v>
      </c>
      <c r="I6488" s="401" t="s">
        <v>122</v>
      </c>
      <c r="J6488" s="401" t="s">
        <v>6476</v>
      </c>
      <c r="K6488" s="402" t="n">
        <v>722.83</v>
      </c>
      <c r="L6488" s="401" t="s">
        <v>6405</v>
      </c>
    </row>
    <row r="6489" customFormat="false" ht="13.5" hidden="false" customHeight="false" outlineLevel="0" collapsed="false">
      <c r="A6489" s="401" t="s">
        <v>9754</v>
      </c>
      <c r="B6489" s="401" t="s">
        <v>13057</v>
      </c>
      <c r="C6489" s="401" t="s">
        <v>13058</v>
      </c>
      <c r="D6489" s="401" t="s">
        <v>13059</v>
      </c>
      <c r="E6489" s="402"/>
      <c r="F6489" s="401"/>
      <c r="G6489" s="401" t="n">
        <v>87341</v>
      </c>
      <c r="H6489" s="401" t="s">
        <v>13105</v>
      </c>
      <c r="I6489" s="401" t="s">
        <v>122</v>
      </c>
      <c r="J6489" s="401" t="s">
        <v>6476</v>
      </c>
      <c r="K6489" s="402" t="n">
        <v>695.34</v>
      </c>
      <c r="L6489" s="401" t="s">
        <v>6405</v>
      </c>
    </row>
    <row r="6490" customFormat="false" ht="13.5" hidden="false" customHeight="false" outlineLevel="0" collapsed="false">
      <c r="A6490" s="401" t="s">
        <v>9754</v>
      </c>
      <c r="B6490" s="401" t="s">
        <v>13057</v>
      </c>
      <c r="C6490" s="401" t="s">
        <v>13058</v>
      </c>
      <c r="D6490" s="401" t="s">
        <v>13059</v>
      </c>
      <c r="E6490" s="402"/>
      <c r="F6490" s="401"/>
      <c r="G6490" s="401" t="n">
        <v>87342</v>
      </c>
      <c r="H6490" s="401" t="s">
        <v>13106</v>
      </c>
      <c r="I6490" s="401" t="s">
        <v>122</v>
      </c>
      <c r="J6490" s="401" t="s">
        <v>6476</v>
      </c>
      <c r="K6490" s="402" t="n">
        <v>735.93</v>
      </c>
      <c r="L6490" s="401" t="s">
        <v>6405</v>
      </c>
    </row>
    <row r="6491" customFormat="false" ht="13.5" hidden="false" customHeight="false" outlineLevel="0" collapsed="false">
      <c r="A6491" s="401" t="s">
        <v>9754</v>
      </c>
      <c r="B6491" s="401" t="s">
        <v>13057</v>
      </c>
      <c r="C6491" s="401" t="s">
        <v>13058</v>
      </c>
      <c r="D6491" s="401" t="s">
        <v>13059</v>
      </c>
      <c r="E6491" s="402"/>
      <c r="F6491" s="401"/>
      <c r="G6491" s="401" t="n">
        <v>87343</v>
      </c>
      <c r="H6491" s="401" t="s">
        <v>13107</v>
      </c>
      <c r="I6491" s="401" t="s">
        <v>122</v>
      </c>
      <c r="J6491" s="401" t="s">
        <v>6476</v>
      </c>
      <c r="K6491" s="402" t="n">
        <v>674.57</v>
      </c>
      <c r="L6491" s="401" t="s">
        <v>6405</v>
      </c>
    </row>
    <row r="6492" customFormat="false" ht="13.5" hidden="false" customHeight="false" outlineLevel="0" collapsed="false">
      <c r="A6492" s="401" t="s">
        <v>9754</v>
      </c>
      <c r="B6492" s="401" t="s">
        <v>13057</v>
      </c>
      <c r="C6492" s="401" t="s">
        <v>13058</v>
      </c>
      <c r="D6492" s="401" t="s">
        <v>13059</v>
      </c>
      <c r="E6492" s="402"/>
      <c r="F6492" s="401"/>
      <c r="G6492" s="401" t="n">
        <v>87344</v>
      </c>
      <c r="H6492" s="401" t="s">
        <v>13108</v>
      </c>
      <c r="I6492" s="401" t="s">
        <v>122</v>
      </c>
      <c r="J6492" s="401" t="s">
        <v>6476</v>
      </c>
      <c r="K6492" s="402" t="n">
        <v>641.42</v>
      </c>
      <c r="L6492" s="401" t="s">
        <v>6405</v>
      </c>
    </row>
    <row r="6493" customFormat="false" ht="13.5" hidden="false" customHeight="false" outlineLevel="0" collapsed="false">
      <c r="A6493" s="401" t="s">
        <v>9754</v>
      </c>
      <c r="B6493" s="401" t="s">
        <v>13057</v>
      </c>
      <c r="C6493" s="401" t="s">
        <v>13058</v>
      </c>
      <c r="D6493" s="401" t="s">
        <v>13059</v>
      </c>
      <c r="E6493" s="402"/>
      <c r="F6493" s="401"/>
      <c r="G6493" s="401" t="n">
        <v>87345</v>
      </c>
      <c r="H6493" s="401" t="s">
        <v>13109</v>
      </c>
      <c r="I6493" s="401" t="s">
        <v>122</v>
      </c>
      <c r="J6493" s="401" t="s">
        <v>6476</v>
      </c>
      <c r="K6493" s="402" t="n">
        <v>680.05</v>
      </c>
      <c r="L6493" s="401" t="s">
        <v>6405</v>
      </c>
    </row>
    <row r="6494" customFormat="false" ht="13.5" hidden="false" customHeight="false" outlineLevel="0" collapsed="false">
      <c r="A6494" s="401" t="s">
        <v>9754</v>
      </c>
      <c r="B6494" s="401" t="s">
        <v>13057</v>
      </c>
      <c r="C6494" s="401" t="s">
        <v>13058</v>
      </c>
      <c r="D6494" s="401" t="s">
        <v>13059</v>
      </c>
      <c r="E6494" s="402"/>
      <c r="F6494" s="401"/>
      <c r="G6494" s="401" t="n">
        <v>87346</v>
      </c>
      <c r="H6494" s="401" t="s">
        <v>13110</v>
      </c>
      <c r="I6494" s="401" t="s">
        <v>122</v>
      </c>
      <c r="J6494" s="401" t="s">
        <v>6476</v>
      </c>
      <c r="K6494" s="402" t="n">
        <v>629.62</v>
      </c>
      <c r="L6494" s="401" t="s">
        <v>6405</v>
      </c>
    </row>
    <row r="6495" customFormat="false" ht="13.5" hidden="false" customHeight="false" outlineLevel="0" collapsed="false">
      <c r="A6495" s="401" t="s">
        <v>9754</v>
      </c>
      <c r="B6495" s="401" t="s">
        <v>13057</v>
      </c>
      <c r="C6495" s="401" t="s">
        <v>13058</v>
      </c>
      <c r="D6495" s="401" t="s">
        <v>13059</v>
      </c>
      <c r="E6495" s="402"/>
      <c r="F6495" s="401"/>
      <c r="G6495" s="401" t="n">
        <v>87347</v>
      </c>
      <c r="H6495" s="401" t="s">
        <v>13111</v>
      </c>
      <c r="I6495" s="401" t="s">
        <v>122</v>
      </c>
      <c r="J6495" s="401" t="s">
        <v>6476</v>
      </c>
      <c r="K6495" s="402" t="n">
        <v>603.39</v>
      </c>
      <c r="L6495" s="401" t="s">
        <v>6405</v>
      </c>
    </row>
    <row r="6496" customFormat="false" ht="13.5" hidden="false" customHeight="false" outlineLevel="0" collapsed="false">
      <c r="A6496" s="401" t="s">
        <v>9754</v>
      </c>
      <c r="B6496" s="401" t="s">
        <v>13057</v>
      </c>
      <c r="C6496" s="401" t="s">
        <v>13058</v>
      </c>
      <c r="D6496" s="401" t="s">
        <v>13059</v>
      </c>
      <c r="E6496" s="402"/>
      <c r="F6496" s="401"/>
      <c r="G6496" s="401" t="n">
        <v>87348</v>
      </c>
      <c r="H6496" s="401" t="s">
        <v>13112</v>
      </c>
      <c r="I6496" s="401" t="s">
        <v>122</v>
      </c>
      <c r="J6496" s="401" t="s">
        <v>6476</v>
      </c>
      <c r="K6496" s="402" t="n">
        <v>638.94</v>
      </c>
      <c r="L6496" s="401" t="s">
        <v>6405</v>
      </c>
    </row>
    <row r="6497" customFormat="false" ht="13.5" hidden="false" customHeight="false" outlineLevel="0" collapsed="false">
      <c r="A6497" s="401" t="s">
        <v>9754</v>
      </c>
      <c r="B6497" s="401" t="s">
        <v>13057</v>
      </c>
      <c r="C6497" s="401" t="s">
        <v>13058</v>
      </c>
      <c r="D6497" s="401" t="s">
        <v>13059</v>
      </c>
      <c r="E6497" s="402"/>
      <c r="F6497" s="401"/>
      <c r="G6497" s="401" t="n">
        <v>87349</v>
      </c>
      <c r="H6497" s="401" t="s">
        <v>13113</v>
      </c>
      <c r="I6497" s="401" t="s">
        <v>122</v>
      </c>
      <c r="J6497" s="401" t="s">
        <v>6476</v>
      </c>
      <c r="K6497" s="402" t="n">
        <v>573.72</v>
      </c>
      <c r="L6497" s="401" t="s">
        <v>6405</v>
      </c>
    </row>
    <row r="6498" customFormat="false" ht="13.5" hidden="false" customHeight="false" outlineLevel="0" collapsed="false">
      <c r="A6498" s="401" t="s">
        <v>9754</v>
      </c>
      <c r="B6498" s="401" t="s">
        <v>13057</v>
      </c>
      <c r="C6498" s="401" t="s">
        <v>13058</v>
      </c>
      <c r="D6498" s="401" t="s">
        <v>13059</v>
      </c>
      <c r="E6498" s="402"/>
      <c r="F6498" s="401"/>
      <c r="G6498" s="401" t="n">
        <v>87350</v>
      </c>
      <c r="H6498" s="401" t="s">
        <v>13114</v>
      </c>
      <c r="I6498" s="401" t="s">
        <v>122</v>
      </c>
      <c r="J6498" s="401" t="s">
        <v>6476</v>
      </c>
      <c r="K6498" s="402" t="n">
        <v>532.92</v>
      </c>
      <c r="L6498" s="401" t="s">
        <v>6405</v>
      </c>
    </row>
    <row r="6499" customFormat="false" ht="13.5" hidden="false" customHeight="false" outlineLevel="0" collapsed="false">
      <c r="A6499" s="401" t="s">
        <v>9754</v>
      </c>
      <c r="B6499" s="401" t="s">
        <v>13057</v>
      </c>
      <c r="C6499" s="401" t="s">
        <v>13058</v>
      </c>
      <c r="D6499" s="401" t="s">
        <v>13059</v>
      </c>
      <c r="E6499" s="402"/>
      <c r="F6499" s="401"/>
      <c r="G6499" s="401" t="n">
        <v>87351</v>
      </c>
      <c r="H6499" s="401" t="s">
        <v>13115</v>
      </c>
      <c r="I6499" s="401" t="s">
        <v>122</v>
      </c>
      <c r="J6499" s="401" t="s">
        <v>6476</v>
      </c>
      <c r="K6499" s="402" t="n">
        <v>470.51</v>
      </c>
      <c r="L6499" s="401" t="s">
        <v>6405</v>
      </c>
    </row>
    <row r="6500" customFormat="false" ht="13.5" hidden="false" customHeight="false" outlineLevel="0" collapsed="false">
      <c r="A6500" s="401" t="s">
        <v>9754</v>
      </c>
      <c r="B6500" s="401" t="s">
        <v>13057</v>
      </c>
      <c r="C6500" s="401" t="s">
        <v>13058</v>
      </c>
      <c r="D6500" s="401" t="s">
        <v>13059</v>
      </c>
      <c r="E6500" s="402"/>
      <c r="F6500" s="401"/>
      <c r="G6500" s="401" t="n">
        <v>87352</v>
      </c>
      <c r="H6500" s="401" t="s">
        <v>13116</v>
      </c>
      <c r="I6500" s="401" t="s">
        <v>122</v>
      </c>
      <c r="J6500" s="401" t="s">
        <v>6476</v>
      </c>
      <c r="K6500" s="402" t="n">
        <v>634.4</v>
      </c>
      <c r="L6500" s="401" t="s">
        <v>6405</v>
      </c>
    </row>
    <row r="6501" customFormat="false" ht="13.5" hidden="false" customHeight="false" outlineLevel="0" collapsed="false">
      <c r="A6501" s="401" t="s">
        <v>9754</v>
      </c>
      <c r="B6501" s="401" t="s">
        <v>13057</v>
      </c>
      <c r="C6501" s="401" t="s">
        <v>13058</v>
      </c>
      <c r="D6501" s="401" t="s">
        <v>13059</v>
      </c>
      <c r="E6501" s="402"/>
      <c r="F6501" s="401"/>
      <c r="G6501" s="401" t="n">
        <v>87353</v>
      </c>
      <c r="H6501" s="401" t="s">
        <v>13117</v>
      </c>
      <c r="I6501" s="401" t="s">
        <v>122</v>
      </c>
      <c r="J6501" s="401" t="s">
        <v>6476</v>
      </c>
      <c r="K6501" s="402" t="n">
        <v>566.17</v>
      </c>
      <c r="L6501" s="401" t="s">
        <v>6405</v>
      </c>
    </row>
    <row r="6502" customFormat="false" ht="13.5" hidden="false" customHeight="false" outlineLevel="0" collapsed="false">
      <c r="A6502" s="401" t="s">
        <v>9754</v>
      </c>
      <c r="B6502" s="401" t="s">
        <v>13057</v>
      </c>
      <c r="C6502" s="401" t="s">
        <v>13058</v>
      </c>
      <c r="D6502" s="401" t="s">
        <v>13059</v>
      </c>
      <c r="E6502" s="402"/>
      <c r="F6502" s="401"/>
      <c r="G6502" s="401" t="n">
        <v>87354</v>
      </c>
      <c r="H6502" s="401" t="s">
        <v>13118</v>
      </c>
      <c r="I6502" s="401" t="s">
        <v>122</v>
      </c>
      <c r="J6502" s="401" t="s">
        <v>6476</v>
      </c>
      <c r="K6502" s="402" t="n">
        <v>536.94</v>
      </c>
      <c r="L6502" s="401" t="s">
        <v>6405</v>
      </c>
    </row>
    <row r="6503" customFormat="false" ht="13.5" hidden="false" customHeight="false" outlineLevel="0" collapsed="false">
      <c r="A6503" s="401" t="s">
        <v>9754</v>
      </c>
      <c r="B6503" s="401" t="s">
        <v>13057</v>
      </c>
      <c r="C6503" s="401" t="s">
        <v>13058</v>
      </c>
      <c r="D6503" s="401" t="s">
        <v>13059</v>
      </c>
      <c r="E6503" s="402"/>
      <c r="F6503" s="401"/>
      <c r="G6503" s="401" t="n">
        <v>87355</v>
      </c>
      <c r="H6503" s="401" t="s">
        <v>13119</v>
      </c>
      <c r="I6503" s="401" t="s">
        <v>122</v>
      </c>
      <c r="J6503" s="401" t="s">
        <v>6476</v>
      </c>
      <c r="K6503" s="402" t="n">
        <v>560.44</v>
      </c>
      <c r="L6503" s="401" t="s">
        <v>6405</v>
      </c>
    </row>
    <row r="6504" customFormat="false" ht="13.5" hidden="false" customHeight="false" outlineLevel="0" collapsed="false">
      <c r="A6504" s="401" t="s">
        <v>9754</v>
      </c>
      <c r="B6504" s="401" t="s">
        <v>13057</v>
      </c>
      <c r="C6504" s="401" t="s">
        <v>13058</v>
      </c>
      <c r="D6504" s="401" t="s">
        <v>13059</v>
      </c>
      <c r="E6504" s="402"/>
      <c r="F6504" s="401"/>
      <c r="G6504" s="401" t="n">
        <v>87356</v>
      </c>
      <c r="H6504" s="401" t="s">
        <v>13120</v>
      </c>
      <c r="I6504" s="401" t="s">
        <v>122</v>
      </c>
      <c r="J6504" s="401" t="s">
        <v>6476</v>
      </c>
      <c r="K6504" s="402" t="n">
        <v>515.46</v>
      </c>
      <c r="L6504" s="401" t="s">
        <v>6405</v>
      </c>
    </row>
    <row r="6505" customFormat="false" ht="13.5" hidden="false" customHeight="false" outlineLevel="0" collapsed="false">
      <c r="A6505" s="401" t="s">
        <v>9754</v>
      </c>
      <c r="B6505" s="401" t="s">
        <v>13057</v>
      </c>
      <c r="C6505" s="401" t="s">
        <v>13058</v>
      </c>
      <c r="D6505" s="401" t="s">
        <v>13059</v>
      </c>
      <c r="E6505" s="402"/>
      <c r="F6505" s="401"/>
      <c r="G6505" s="401" t="n">
        <v>87357</v>
      </c>
      <c r="H6505" s="401" t="s">
        <v>13121</v>
      </c>
      <c r="I6505" s="401" t="s">
        <v>122</v>
      </c>
      <c r="J6505" s="401" t="s">
        <v>6476</v>
      </c>
      <c r="K6505" s="402" t="n">
        <v>493.28</v>
      </c>
      <c r="L6505" s="401" t="s">
        <v>6405</v>
      </c>
    </row>
    <row r="6506" customFormat="false" ht="13.5" hidden="false" customHeight="false" outlineLevel="0" collapsed="false">
      <c r="A6506" s="401" t="s">
        <v>9754</v>
      </c>
      <c r="B6506" s="401" t="s">
        <v>13057</v>
      </c>
      <c r="C6506" s="401" t="s">
        <v>13058</v>
      </c>
      <c r="D6506" s="401" t="s">
        <v>13059</v>
      </c>
      <c r="E6506" s="402"/>
      <c r="F6506" s="401"/>
      <c r="G6506" s="401" t="n">
        <v>87358</v>
      </c>
      <c r="H6506" s="401" t="s">
        <v>13122</v>
      </c>
      <c r="I6506" s="401" t="s">
        <v>122</v>
      </c>
      <c r="J6506" s="401" t="s">
        <v>6476</v>
      </c>
      <c r="K6506" s="402" t="n">
        <v>3568.35</v>
      </c>
      <c r="L6506" s="401" t="s">
        <v>6405</v>
      </c>
    </row>
    <row r="6507" customFormat="false" ht="13.5" hidden="false" customHeight="false" outlineLevel="0" collapsed="false">
      <c r="A6507" s="401" t="s">
        <v>9754</v>
      </c>
      <c r="B6507" s="401" t="s">
        <v>13057</v>
      </c>
      <c r="C6507" s="401" t="s">
        <v>13058</v>
      </c>
      <c r="D6507" s="401" t="s">
        <v>13059</v>
      </c>
      <c r="E6507" s="402"/>
      <c r="F6507" s="401"/>
      <c r="G6507" s="401" t="n">
        <v>87359</v>
      </c>
      <c r="H6507" s="401" t="s">
        <v>13123</v>
      </c>
      <c r="I6507" s="401" t="s">
        <v>122</v>
      </c>
      <c r="J6507" s="401" t="s">
        <v>6476</v>
      </c>
      <c r="K6507" s="402" t="n">
        <v>3545.28</v>
      </c>
      <c r="L6507" s="401" t="s">
        <v>6405</v>
      </c>
    </row>
    <row r="6508" customFormat="false" ht="13.5" hidden="false" customHeight="false" outlineLevel="0" collapsed="false">
      <c r="A6508" s="401" t="s">
        <v>9754</v>
      </c>
      <c r="B6508" s="401" t="s">
        <v>13057</v>
      </c>
      <c r="C6508" s="401" t="s">
        <v>13058</v>
      </c>
      <c r="D6508" s="401" t="s">
        <v>13059</v>
      </c>
      <c r="E6508" s="402"/>
      <c r="F6508" s="401"/>
      <c r="G6508" s="401" t="n">
        <v>87360</v>
      </c>
      <c r="H6508" s="401" t="s">
        <v>13124</v>
      </c>
      <c r="I6508" s="401" t="s">
        <v>122</v>
      </c>
      <c r="J6508" s="401" t="s">
        <v>6476</v>
      </c>
      <c r="K6508" s="402" t="n">
        <v>3653.06</v>
      </c>
      <c r="L6508" s="401" t="s">
        <v>6405</v>
      </c>
    </row>
    <row r="6509" customFormat="false" ht="13.5" hidden="false" customHeight="false" outlineLevel="0" collapsed="false">
      <c r="A6509" s="401" t="s">
        <v>9754</v>
      </c>
      <c r="B6509" s="401" t="s">
        <v>13057</v>
      </c>
      <c r="C6509" s="401" t="s">
        <v>13058</v>
      </c>
      <c r="D6509" s="401" t="s">
        <v>13059</v>
      </c>
      <c r="E6509" s="402"/>
      <c r="F6509" s="401"/>
      <c r="G6509" s="401" t="n">
        <v>87361</v>
      </c>
      <c r="H6509" s="401" t="s">
        <v>13125</v>
      </c>
      <c r="I6509" s="401" t="s">
        <v>122</v>
      </c>
      <c r="J6509" s="401" t="s">
        <v>6476</v>
      </c>
      <c r="K6509" s="402" t="n">
        <v>3617.66</v>
      </c>
      <c r="L6509" s="401" t="s">
        <v>6405</v>
      </c>
    </row>
    <row r="6510" customFormat="false" ht="13.5" hidden="false" customHeight="false" outlineLevel="0" collapsed="false">
      <c r="A6510" s="401" t="s">
        <v>9754</v>
      </c>
      <c r="B6510" s="401" t="s">
        <v>13057</v>
      </c>
      <c r="C6510" s="401" t="s">
        <v>13058</v>
      </c>
      <c r="D6510" s="401" t="s">
        <v>13059</v>
      </c>
      <c r="E6510" s="402"/>
      <c r="F6510" s="401"/>
      <c r="G6510" s="401" t="n">
        <v>87362</v>
      </c>
      <c r="H6510" s="401" t="s">
        <v>13126</v>
      </c>
      <c r="I6510" s="401" t="s">
        <v>122</v>
      </c>
      <c r="J6510" s="401" t="s">
        <v>6476</v>
      </c>
      <c r="K6510" s="402" t="n">
        <v>3620.02</v>
      </c>
      <c r="L6510" s="401" t="s">
        <v>6405</v>
      </c>
    </row>
    <row r="6511" customFormat="false" ht="13.5" hidden="false" customHeight="false" outlineLevel="0" collapsed="false">
      <c r="A6511" s="401" t="s">
        <v>9754</v>
      </c>
      <c r="B6511" s="401" t="s">
        <v>13057</v>
      </c>
      <c r="C6511" s="401" t="s">
        <v>13058</v>
      </c>
      <c r="D6511" s="401" t="s">
        <v>13059</v>
      </c>
      <c r="E6511" s="402"/>
      <c r="F6511" s="401"/>
      <c r="G6511" s="401" t="n">
        <v>87363</v>
      </c>
      <c r="H6511" s="401" t="s">
        <v>13127</v>
      </c>
      <c r="I6511" s="401" t="s">
        <v>122</v>
      </c>
      <c r="J6511" s="401" t="s">
        <v>6476</v>
      </c>
      <c r="K6511" s="402" t="n">
        <v>3597.08</v>
      </c>
      <c r="L6511" s="401" t="s">
        <v>6405</v>
      </c>
    </row>
    <row r="6512" customFormat="false" ht="13.5" hidden="false" customHeight="false" outlineLevel="0" collapsed="false">
      <c r="A6512" s="401" t="s">
        <v>9754</v>
      </c>
      <c r="B6512" s="401" t="s">
        <v>13057</v>
      </c>
      <c r="C6512" s="401" t="s">
        <v>13058</v>
      </c>
      <c r="D6512" s="401" t="s">
        <v>13059</v>
      </c>
      <c r="E6512" s="402"/>
      <c r="F6512" s="401"/>
      <c r="G6512" s="401" t="n">
        <v>87364</v>
      </c>
      <c r="H6512" s="401" t="s">
        <v>13128</v>
      </c>
      <c r="I6512" s="401" t="s">
        <v>122</v>
      </c>
      <c r="J6512" s="401" t="s">
        <v>6476</v>
      </c>
      <c r="K6512" s="402" t="n">
        <v>3578.31</v>
      </c>
      <c r="L6512" s="401" t="s">
        <v>6405</v>
      </c>
    </row>
    <row r="6513" customFormat="false" ht="13.5" hidden="false" customHeight="false" outlineLevel="0" collapsed="false">
      <c r="A6513" s="401" t="s">
        <v>9754</v>
      </c>
      <c r="B6513" s="401" t="s">
        <v>13057</v>
      </c>
      <c r="C6513" s="401" t="s">
        <v>13058</v>
      </c>
      <c r="D6513" s="401" t="s">
        <v>13059</v>
      </c>
      <c r="E6513" s="402"/>
      <c r="F6513" s="401"/>
      <c r="G6513" s="401" t="n">
        <v>87365</v>
      </c>
      <c r="H6513" s="401" t="s">
        <v>13129</v>
      </c>
      <c r="I6513" s="401" t="s">
        <v>122</v>
      </c>
      <c r="J6513" s="401" t="s">
        <v>6476</v>
      </c>
      <c r="K6513" s="402" t="n">
        <v>628.32</v>
      </c>
      <c r="L6513" s="401" t="s">
        <v>6405</v>
      </c>
    </row>
    <row r="6514" customFormat="false" ht="13.5" hidden="false" customHeight="false" outlineLevel="0" collapsed="false">
      <c r="A6514" s="401" t="s">
        <v>9754</v>
      </c>
      <c r="B6514" s="401" t="s">
        <v>13057</v>
      </c>
      <c r="C6514" s="401" t="s">
        <v>13058</v>
      </c>
      <c r="D6514" s="401" t="s">
        <v>13059</v>
      </c>
      <c r="E6514" s="402"/>
      <c r="F6514" s="401"/>
      <c r="G6514" s="401" t="n">
        <v>87366</v>
      </c>
      <c r="H6514" s="401" t="s">
        <v>13130</v>
      </c>
      <c r="I6514" s="401" t="s">
        <v>122</v>
      </c>
      <c r="J6514" s="401" t="s">
        <v>6476</v>
      </c>
      <c r="K6514" s="402" t="n">
        <v>652.47</v>
      </c>
      <c r="L6514" s="401" t="s">
        <v>6405</v>
      </c>
    </row>
    <row r="6515" customFormat="false" ht="13.5" hidden="false" customHeight="false" outlineLevel="0" collapsed="false">
      <c r="A6515" s="401" t="s">
        <v>9754</v>
      </c>
      <c r="B6515" s="401" t="s">
        <v>13057</v>
      </c>
      <c r="C6515" s="401" t="s">
        <v>13058</v>
      </c>
      <c r="D6515" s="401" t="s">
        <v>13059</v>
      </c>
      <c r="E6515" s="402"/>
      <c r="F6515" s="401"/>
      <c r="G6515" s="401" t="n">
        <v>87367</v>
      </c>
      <c r="H6515" s="401" t="s">
        <v>13131</v>
      </c>
      <c r="I6515" s="401" t="s">
        <v>122</v>
      </c>
      <c r="J6515" s="401" t="s">
        <v>6476</v>
      </c>
      <c r="K6515" s="402" t="n">
        <v>751.17</v>
      </c>
      <c r="L6515" s="401" t="s">
        <v>6405</v>
      </c>
    </row>
    <row r="6516" customFormat="false" ht="13.5" hidden="false" customHeight="false" outlineLevel="0" collapsed="false">
      <c r="A6516" s="401" t="s">
        <v>9754</v>
      </c>
      <c r="B6516" s="401" t="s">
        <v>13057</v>
      </c>
      <c r="C6516" s="401" t="s">
        <v>13058</v>
      </c>
      <c r="D6516" s="401" t="s">
        <v>13059</v>
      </c>
      <c r="E6516" s="402"/>
      <c r="F6516" s="401"/>
      <c r="G6516" s="401" t="n">
        <v>87368</v>
      </c>
      <c r="H6516" s="401" t="s">
        <v>13132</v>
      </c>
      <c r="I6516" s="401" t="s">
        <v>122</v>
      </c>
      <c r="J6516" s="401" t="s">
        <v>6476</v>
      </c>
      <c r="K6516" s="402" t="n">
        <v>740.77</v>
      </c>
      <c r="L6516" s="401" t="s">
        <v>6405</v>
      </c>
    </row>
    <row r="6517" customFormat="false" ht="13.5" hidden="false" customHeight="false" outlineLevel="0" collapsed="false">
      <c r="A6517" s="401" t="s">
        <v>9754</v>
      </c>
      <c r="B6517" s="401" t="s">
        <v>13057</v>
      </c>
      <c r="C6517" s="401" t="s">
        <v>13058</v>
      </c>
      <c r="D6517" s="401" t="s">
        <v>13059</v>
      </c>
      <c r="E6517" s="402"/>
      <c r="F6517" s="401"/>
      <c r="G6517" s="401" t="n">
        <v>87369</v>
      </c>
      <c r="H6517" s="401" t="s">
        <v>13133</v>
      </c>
      <c r="I6517" s="401" t="s">
        <v>122</v>
      </c>
      <c r="J6517" s="401" t="s">
        <v>6476</v>
      </c>
      <c r="K6517" s="402" t="n">
        <v>757.76</v>
      </c>
      <c r="L6517" s="401" t="s">
        <v>6405</v>
      </c>
    </row>
    <row r="6518" customFormat="false" ht="13.5" hidden="false" customHeight="false" outlineLevel="0" collapsed="false">
      <c r="A6518" s="401" t="s">
        <v>9754</v>
      </c>
      <c r="B6518" s="401" t="s">
        <v>13057</v>
      </c>
      <c r="C6518" s="401" t="s">
        <v>13058</v>
      </c>
      <c r="D6518" s="401" t="s">
        <v>13059</v>
      </c>
      <c r="E6518" s="402"/>
      <c r="F6518" s="401"/>
      <c r="G6518" s="401" t="n">
        <v>87370</v>
      </c>
      <c r="H6518" s="401" t="s">
        <v>13134</v>
      </c>
      <c r="I6518" s="401" t="s">
        <v>122</v>
      </c>
      <c r="J6518" s="401" t="s">
        <v>6476</v>
      </c>
      <c r="K6518" s="402" t="n">
        <v>736.52</v>
      </c>
      <c r="L6518" s="401" t="s">
        <v>6405</v>
      </c>
    </row>
    <row r="6519" customFormat="false" ht="13.5" hidden="false" customHeight="false" outlineLevel="0" collapsed="false">
      <c r="A6519" s="401" t="s">
        <v>9754</v>
      </c>
      <c r="B6519" s="401" t="s">
        <v>13057</v>
      </c>
      <c r="C6519" s="401" t="s">
        <v>13058</v>
      </c>
      <c r="D6519" s="401" t="s">
        <v>13059</v>
      </c>
      <c r="E6519" s="402"/>
      <c r="F6519" s="401"/>
      <c r="G6519" s="401" t="n">
        <v>87371</v>
      </c>
      <c r="H6519" s="401" t="s">
        <v>13135</v>
      </c>
      <c r="I6519" s="401" t="s">
        <v>122</v>
      </c>
      <c r="J6519" s="401" t="s">
        <v>6476</v>
      </c>
      <c r="K6519" s="402" t="n">
        <v>730.59</v>
      </c>
      <c r="L6519" s="401" t="s">
        <v>6405</v>
      </c>
    </row>
    <row r="6520" customFormat="false" ht="13.5" hidden="false" customHeight="false" outlineLevel="0" collapsed="false">
      <c r="A6520" s="401" t="s">
        <v>9754</v>
      </c>
      <c r="B6520" s="401" t="s">
        <v>13057</v>
      </c>
      <c r="C6520" s="401" t="s">
        <v>13058</v>
      </c>
      <c r="D6520" s="401" t="s">
        <v>13059</v>
      </c>
      <c r="E6520" s="402"/>
      <c r="F6520" s="401"/>
      <c r="G6520" s="401" t="n">
        <v>87372</v>
      </c>
      <c r="H6520" s="401" t="s">
        <v>13136</v>
      </c>
      <c r="I6520" s="401" t="s">
        <v>122</v>
      </c>
      <c r="J6520" s="401" t="s">
        <v>6476</v>
      </c>
      <c r="K6520" s="402" t="n">
        <v>854.08</v>
      </c>
      <c r="L6520" s="401" t="s">
        <v>6405</v>
      </c>
    </row>
    <row r="6521" customFormat="false" ht="13.5" hidden="false" customHeight="false" outlineLevel="0" collapsed="false">
      <c r="A6521" s="401" t="s">
        <v>9754</v>
      </c>
      <c r="B6521" s="401" t="s">
        <v>13057</v>
      </c>
      <c r="C6521" s="401" t="s">
        <v>13058</v>
      </c>
      <c r="D6521" s="401" t="s">
        <v>13059</v>
      </c>
      <c r="E6521" s="402"/>
      <c r="F6521" s="401"/>
      <c r="G6521" s="401" t="n">
        <v>87373</v>
      </c>
      <c r="H6521" s="401" t="s">
        <v>13137</v>
      </c>
      <c r="I6521" s="401" t="s">
        <v>122</v>
      </c>
      <c r="J6521" s="401" t="s">
        <v>6476</v>
      </c>
      <c r="K6521" s="402" t="n">
        <v>787.32</v>
      </c>
      <c r="L6521" s="401" t="s">
        <v>6405</v>
      </c>
    </row>
    <row r="6522" customFormat="false" ht="13.5" hidden="false" customHeight="false" outlineLevel="0" collapsed="false">
      <c r="A6522" s="401" t="s">
        <v>9754</v>
      </c>
      <c r="B6522" s="401" t="s">
        <v>13057</v>
      </c>
      <c r="C6522" s="401" t="s">
        <v>13058</v>
      </c>
      <c r="D6522" s="401" t="s">
        <v>13059</v>
      </c>
      <c r="E6522" s="402"/>
      <c r="F6522" s="401"/>
      <c r="G6522" s="401" t="n">
        <v>87374</v>
      </c>
      <c r="H6522" s="401" t="s">
        <v>13138</v>
      </c>
      <c r="I6522" s="401" t="s">
        <v>122</v>
      </c>
      <c r="J6522" s="401" t="s">
        <v>6476</v>
      </c>
      <c r="K6522" s="402" t="n">
        <v>750.53</v>
      </c>
      <c r="L6522" s="401" t="s">
        <v>6405</v>
      </c>
    </row>
    <row r="6523" customFormat="false" ht="13.5" hidden="false" customHeight="false" outlineLevel="0" collapsed="false">
      <c r="A6523" s="401" t="s">
        <v>9754</v>
      </c>
      <c r="B6523" s="401" t="s">
        <v>13057</v>
      </c>
      <c r="C6523" s="401" t="s">
        <v>13058</v>
      </c>
      <c r="D6523" s="401" t="s">
        <v>13059</v>
      </c>
      <c r="E6523" s="402"/>
      <c r="F6523" s="401"/>
      <c r="G6523" s="401" t="n">
        <v>87375</v>
      </c>
      <c r="H6523" s="401" t="s">
        <v>13139</v>
      </c>
      <c r="I6523" s="401" t="s">
        <v>122</v>
      </c>
      <c r="J6523" s="401" t="s">
        <v>6476</v>
      </c>
      <c r="K6523" s="402" t="n">
        <v>728.29</v>
      </c>
      <c r="L6523" s="401" t="s">
        <v>6405</v>
      </c>
    </row>
    <row r="6524" customFormat="false" ht="13.5" hidden="false" customHeight="false" outlineLevel="0" collapsed="false">
      <c r="A6524" s="401" t="s">
        <v>9754</v>
      </c>
      <c r="B6524" s="401" t="s">
        <v>13057</v>
      </c>
      <c r="C6524" s="401" t="s">
        <v>13058</v>
      </c>
      <c r="D6524" s="401" t="s">
        <v>13059</v>
      </c>
      <c r="E6524" s="402"/>
      <c r="F6524" s="401"/>
      <c r="G6524" s="401" t="n">
        <v>87376</v>
      </c>
      <c r="H6524" s="401" t="s">
        <v>13140</v>
      </c>
      <c r="I6524" s="401" t="s">
        <v>122</v>
      </c>
      <c r="J6524" s="401" t="s">
        <v>6476</v>
      </c>
      <c r="K6524" s="402" t="n">
        <v>613.61</v>
      </c>
      <c r="L6524" s="401" t="s">
        <v>6405</v>
      </c>
    </row>
    <row r="6525" customFormat="false" ht="13.5" hidden="false" customHeight="false" outlineLevel="0" collapsed="false">
      <c r="A6525" s="401" t="s">
        <v>9754</v>
      </c>
      <c r="B6525" s="401" t="s">
        <v>13057</v>
      </c>
      <c r="C6525" s="401" t="s">
        <v>13058</v>
      </c>
      <c r="D6525" s="401" t="s">
        <v>13059</v>
      </c>
      <c r="E6525" s="402"/>
      <c r="F6525" s="401"/>
      <c r="G6525" s="401" t="n">
        <v>87377</v>
      </c>
      <c r="H6525" s="401" t="s">
        <v>13141</v>
      </c>
      <c r="I6525" s="401" t="s">
        <v>122</v>
      </c>
      <c r="J6525" s="401" t="s">
        <v>6476</v>
      </c>
      <c r="K6525" s="402" t="n">
        <v>687.65</v>
      </c>
      <c r="L6525" s="401" t="s">
        <v>6405</v>
      </c>
    </row>
    <row r="6526" customFormat="false" ht="13.5" hidden="false" customHeight="false" outlineLevel="0" collapsed="false">
      <c r="A6526" s="401" t="s">
        <v>9754</v>
      </c>
      <c r="B6526" s="401" t="s">
        <v>13057</v>
      </c>
      <c r="C6526" s="401" t="s">
        <v>13058</v>
      </c>
      <c r="D6526" s="401" t="s">
        <v>13059</v>
      </c>
      <c r="E6526" s="402"/>
      <c r="F6526" s="401"/>
      <c r="G6526" s="401" t="n">
        <v>87378</v>
      </c>
      <c r="H6526" s="401" t="s">
        <v>13142</v>
      </c>
      <c r="I6526" s="401" t="s">
        <v>122</v>
      </c>
      <c r="J6526" s="401" t="s">
        <v>6476</v>
      </c>
      <c r="K6526" s="402" t="n">
        <v>638.66</v>
      </c>
      <c r="L6526" s="401" t="s">
        <v>6405</v>
      </c>
    </row>
    <row r="6527" customFormat="false" ht="13.5" hidden="false" customHeight="false" outlineLevel="0" collapsed="false">
      <c r="A6527" s="401" t="s">
        <v>9754</v>
      </c>
      <c r="B6527" s="401" t="s">
        <v>13057</v>
      </c>
      <c r="C6527" s="401" t="s">
        <v>13058</v>
      </c>
      <c r="D6527" s="401" t="s">
        <v>13059</v>
      </c>
      <c r="E6527" s="402"/>
      <c r="F6527" s="401"/>
      <c r="G6527" s="401" t="n">
        <v>87379</v>
      </c>
      <c r="H6527" s="401" t="s">
        <v>13143</v>
      </c>
      <c r="I6527" s="401" t="s">
        <v>122</v>
      </c>
      <c r="J6527" s="401" t="s">
        <v>6476</v>
      </c>
      <c r="K6527" s="402" t="n">
        <v>3709.44</v>
      </c>
      <c r="L6527" s="401" t="s">
        <v>6405</v>
      </c>
    </row>
    <row r="6528" customFormat="false" ht="13.5" hidden="false" customHeight="false" outlineLevel="0" collapsed="false">
      <c r="A6528" s="401" t="s">
        <v>9754</v>
      </c>
      <c r="B6528" s="401" t="s">
        <v>13057</v>
      </c>
      <c r="C6528" s="401" t="s">
        <v>13058</v>
      </c>
      <c r="D6528" s="401" t="s">
        <v>13059</v>
      </c>
      <c r="E6528" s="402"/>
      <c r="F6528" s="401"/>
      <c r="G6528" s="401" t="n">
        <v>87380</v>
      </c>
      <c r="H6528" s="401" t="s">
        <v>13144</v>
      </c>
      <c r="I6528" s="401" t="s">
        <v>122</v>
      </c>
      <c r="J6528" s="401" t="s">
        <v>6476</v>
      </c>
      <c r="K6528" s="402" t="n">
        <v>3786.5</v>
      </c>
      <c r="L6528" s="401" t="s">
        <v>6405</v>
      </c>
    </row>
    <row r="6529" customFormat="false" ht="13.5" hidden="false" customHeight="false" outlineLevel="0" collapsed="false">
      <c r="A6529" s="401" t="s">
        <v>9754</v>
      </c>
      <c r="B6529" s="401" t="s">
        <v>13057</v>
      </c>
      <c r="C6529" s="401" t="s">
        <v>13058</v>
      </c>
      <c r="D6529" s="401" t="s">
        <v>13059</v>
      </c>
      <c r="E6529" s="402"/>
      <c r="F6529" s="401"/>
      <c r="G6529" s="401" t="n">
        <v>87381</v>
      </c>
      <c r="H6529" s="401" t="s">
        <v>13145</v>
      </c>
      <c r="I6529" s="401" t="s">
        <v>122</v>
      </c>
      <c r="J6529" s="401" t="s">
        <v>6476</v>
      </c>
      <c r="K6529" s="402" t="n">
        <v>3735.28</v>
      </c>
      <c r="L6529" s="401" t="s">
        <v>6405</v>
      </c>
    </row>
    <row r="6530" customFormat="false" ht="13.5" hidden="false" customHeight="false" outlineLevel="0" collapsed="false">
      <c r="A6530" s="401" t="s">
        <v>9754</v>
      </c>
      <c r="B6530" s="401" t="s">
        <v>13057</v>
      </c>
      <c r="C6530" s="401" t="s">
        <v>13058</v>
      </c>
      <c r="D6530" s="401" t="s">
        <v>13059</v>
      </c>
      <c r="E6530" s="402"/>
      <c r="F6530" s="401"/>
      <c r="G6530" s="401" t="n">
        <v>87382</v>
      </c>
      <c r="H6530" s="401" t="s">
        <v>13146</v>
      </c>
      <c r="I6530" s="401" t="s">
        <v>122</v>
      </c>
      <c r="J6530" s="401" t="s">
        <v>6476</v>
      </c>
      <c r="K6530" s="402" t="n">
        <v>1197.24</v>
      </c>
      <c r="L6530" s="401" t="s">
        <v>6405</v>
      </c>
    </row>
    <row r="6531" customFormat="false" ht="13.5" hidden="false" customHeight="false" outlineLevel="0" collapsed="false">
      <c r="A6531" s="401" t="s">
        <v>9754</v>
      </c>
      <c r="B6531" s="401" t="s">
        <v>13057</v>
      </c>
      <c r="C6531" s="401" t="s">
        <v>13058</v>
      </c>
      <c r="D6531" s="401" t="s">
        <v>13059</v>
      </c>
      <c r="E6531" s="402"/>
      <c r="F6531" s="401"/>
      <c r="G6531" s="401" t="n">
        <v>87383</v>
      </c>
      <c r="H6531" s="401" t="s">
        <v>13147</v>
      </c>
      <c r="I6531" s="401" t="s">
        <v>122</v>
      </c>
      <c r="J6531" s="401" t="s">
        <v>6476</v>
      </c>
      <c r="K6531" s="402" t="n">
        <v>1189.15</v>
      </c>
      <c r="L6531" s="401" t="s">
        <v>6405</v>
      </c>
    </row>
    <row r="6532" customFormat="false" ht="13.5" hidden="false" customHeight="false" outlineLevel="0" collapsed="false">
      <c r="A6532" s="401" t="s">
        <v>9754</v>
      </c>
      <c r="B6532" s="401" t="s">
        <v>13057</v>
      </c>
      <c r="C6532" s="401" t="s">
        <v>13058</v>
      </c>
      <c r="D6532" s="401" t="s">
        <v>13059</v>
      </c>
      <c r="E6532" s="402"/>
      <c r="F6532" s="401"/>
      <c r="G6532" s="401" t="n">
        <v>87384</v>
      </c>
      <c r="H6532" s="401" t="s">
        <v>13148</v>
      </c>
      <c r="I6532" s="401" t="s">
        <v>122</v>
      </c>
      <c r="J6532" s="401" t="s">
        <v>6476</v>
      </c>
      <c r="K6532" s="402" t="n">
        <v>1179.14</v>
      </c>
      <c r="L6532" s="401" t="s">
        <v>6405</v>
      </c>
    </row>
    <row r="6533" customFormat="false" ht="13.5" hidden="false" customHeight="false" outlineLevel="0" collapsed="false">
      <c r="A6533" s="401" t="s">
        <v>9754</v>
      </c>
      <c r="B6533" s="401" t="s">
        <v>13057</v>
      </c>
      <c r="C6533" s="401" t="s">
        <v>13058</v>
      </c>
      <c r="D6533" s="401" t="s">
        <v>13059</v>
      </c>
      <c r="E6533" s="402"/>
      <c r="F6533" s="401"/>
      <c r="G6533" s="401" t="n">
        <v>87385</v>
      </c>
      <c r="H6533" s="401" t="s">
        <v>13149</v>
      </c>
      <c r="I6533" s="401" t="s">
        <v>122</v>
      </c>
      <c r="J6533" s="401" t="s">
        <v>6476</v>
      </c>
      <c r="K6533" s="402" t="n">
        <v>1395.8</v>
      </c>
      <c r="L6533" s="401" t="s">
        <v>6405</v>
      </c>
    </row>
    <row r="6534" customFormat="false" ht="13.5" hidden="false" customHeight="false" outlineLevel="0" collapsed="false">
      <c r="A6534" s="401" t="s">
        <v>9754</v>
      </c>
      <c r="B6534" s="401" t="s">
        <v>13057</v>
      </c>
      <c r="C6534" s="401" t="s">
        <v>13058</v>
      </c>
      <c r="D6534" s="401" t="s">
        <v>13059</v>
      </c>
      <c r="E6534" s="402"/>
      <c r="F6534" s="401"/>
      <c r="G6534" s="401" t="n">
        <v>87386</v>
      </c>
      <c r="H6534" s="401" t="s">
        <v>13150</v>
      </c>
      <c r="I6534" s="401" t="s">
        <v>122</v>
      </c>
      <c r="J6534" s="401" t="s">
        <v>6476</v>
      </c>
      <c r="K6534" s="402" t="n">
        <v>1382.52</v>
      </c>
      <c r="L6534" s="401" t="s">
        <v>6405</v>
      </c>
    </row>
    <row r="6535" customFormat="false" ht="13.5" hidden="false" customHeight="false" outlineLevel="0" collapsed="false">
      <c r="A6535" s="401" t="s">
        <v>9754</v>
      </c>
      <c r="B6535" s="401" t="s">
        <v>13057</v>
      </c>
      <c r="C6535" s="401" t="s">
        <v>13058</v>
      </c>
      <c r="D6535" s="401" t="s">
        <v>13059</v>
      </c>
      <c r="E6535" s="402"/>
      <c r="F6535" s="401"/>
      <c r="G6535" s="401" t="n">
        <v>87387</v>
      </c>
      <c r="H6535" s="401" t="s">
        <v>13151</v>
      </c>
      <c r="I6535" s="401" t="s">
        <v>122</v>
      </c>
      <c r="J6535" s="401" t="s">
        <v>6476</v>
      </c>
      <c r="K6535" s="402" t="n">
        <v>1373.58</v>
      </c>
      <c r="L6535" s="401" t="s">
        <v>6405</v>
      </c>
    </row>
    <row r="6536" customFormat="false" ht="13.5" hidden="false" customHeight="false" outlineLevel="0" collapsed="false">
      <c r="A6536" s="401" t="s">
        <v>9754</v>
      </c>
      <c r="B6536" s="401" t="s">
        <v>13057</v>
      </c>
      <c r="C6536" s="401" t="s">
        <v>13058</v>
      </c>
      <c r="D6536" s="401" t="s">
        <v>13059</v>
      </c>
      <c r="E6536" s="402"/>
      <c r="F6536" s="401"/>
      <c r="G6536" s="401" t="n">
        <v>87388</v>
      </c>
      <c r="H6536" s="401" t="s">
        <v>13152</v>
      </c>
      <c r="I6536" s="401" t="s">
        <v>122</v>
      </c>
      <c r="J6536" s="401" t="s">
        <v>6476</v>
      </c>
      <c r="K6536" s="402" t="n">
        <v>3273.6</v>
      </c>
      <c r="L6536" s="401" t="s">
        <v>6405</v>
      </c>
    </row>
    <row r="6537" customFormat="false" ht="13.5" hidden="false" customHeight="false" outlineLevel="0" collapsed="false">
      <c r="A6537" s="401" t="s">
        <v>9754</v>
      </c>
      <c r="B6537" s="401" t="s">
        <v>13057</v>
      </c>
      <c r="C6537" s="401" t="s">
        <v>13058</v>
      </c>
      <c r="D6537" s="401" t="s">
        <v>13059</v>
      </c>
      <c r="E6537" s="402"/>
      <c r="F6537" s="401"/>
      <c r="G6537" s="401" t="n">
        <v>87389</v>
      </c>
      <c r="H6537" s="401" t="s">
        <v>13153</v>
      </c>
      <c r="I6537" s="401" t="s">
        <v>122</v>
      </c>
      <c r="J6537" s="401" t="s">
        <v>6476</v>
      </c>
      <c r="K6537" s="402" t="n">
        <v>3279.89</v>
      </c>
      <c r="L6537" s="401" t="s">
        <v>6405</v>
      </c>
    </row>
    <row r="6538" customFormat="false" ht="13.5" hidden="false" customHeight="false" outlineLevel="0" collapsed="false">
      <c r="A6538" s="401" t="s">
        <v>9754</v>
      </c>
      <c r="B6538" s="401" t="s">
        <v>13057</v>
      </c>
      <c r="C6538" s="401" t="s">
        <v>13058</v>
      </c>
      <c r="D6538" s="401" t="s">
        <v>13059</v>
      </c>
      <c r="E6538" s="402"/>
      <c r="F6538" s="401"/>
      <c r="G6538" s="401" t="n">
        <v>87390</v>
      </c>
      <c r="H6538" s="401" t="s">
        <v>13154</v>
      </c>
      <c r="I6538" s="401" t="s">
        <v>122</v>
      </c>
      <c r="J6538" s="401" t="s">
        <v>6476</v>
      </c>
      <c r="K6538" s="402" t="n">
        <v>3291.53</v>
      </c>
      <c r="L6538" s="401" t="s">
        <v>6405</v>
      </c>
    </row>
    <row r="6539" customFormat="false" ht="13.5" hidden="false" customHeight="false" outlineLevel="0" collapsed="false">
      <c r="A6539" s="401" t="s">
        <v>9754</v>
      </c>
      <c r="B6539" s="401" t="s">
        <v>13057</v>
      </c>
      <c r="C6539" s="401" t="s">
        <v>13058</v>
      </c>
      <c r="D6539" s="401" t="s">
        <v>13059</v>
      </c>
      <c r="E6539" s="402"/>
      <c r="F6539" s="401"/>
      <c r="G6539" s="401" t="n">
        <v>87391</v>
      </c>
      <c r="H6539" s="401" t="s">
        <v>13155</v>
      </c>
      <c r="I6539" s="401" t="s">
        <v>122</v>
      </c>
      <c r="J6539" s="401" t="s">
        <v>6476</v>
      </c>
      <c r="K6539" s="402" t="n">
        <v>3640.91</v>
      </c>
      <c r="L6539" s="401" t="s">
        <v>6405</v>
      </c>
    </row>
    <row r="6540" customFormat="false" ht="13.5" hidden="false" customHeight="false" outlineLevel="0" collapsed="false">
      <c r="A6540" s="401" t="s">
        <v>9754</v>
      </c>
      <c r="B6540" s="401" t="s">
        <v>13057</v>
      </c>
      <c r="C6540" s="401" t="s">
        <v>13058</v>
      </c>
      <c r="D6540" s="401" t="s">
        <v>13059</v>
      </c>
      <c r="E6540" s="402"/>
      <c r="F6540" s="401"/>
      <c r="G6540" s="401" t="n">
        <v>87393</v>
      </c>
      <c r="H6540" s="401" t="s">
        <v>13156</v>
      </c>
      <c r="I6540" s="401" t="s">
        <v>122</v>
      </c>
      <c r="J6540" s="401" t="s">
        <v>6476</v>
      </c>
      <c r="K6540" s="402" t="n">
        <v>3666.23</v>
      </c>
      <c r="L6540" s="401" t="s">
        <v>6405</v>
      </c>
    </row>
    <row r="6541" customFormat="false" ht="13.5" hidden="false" customHeight="false" outlineLevel="0" collapsed="false">
      <c r="A6541" s="401" t="s">
        <v>9754</v>
      </c>
      <c r="B6541" s="401" t="s">
        <v>13057</v>
      </c>
      <c r="C6541" s="401" t="s">
        <v>13058</v>
      </c>
      <c r="D6541" s="401" t="s">
        <v>13059</v>
      </c>
      <c r="E6541" s="402"/>
      <c r="F6541" s="401"/>
      <c r="G6541" s="401" t="n">
        <v>87394</v>
      </c>
      <c r="H6541" s="401" t="s">
        <v>13157</v>
      </c>
      <c r="I6541" s="401" t="s">
        <v>122</v>
      </c>
      <c r="J6541" s="401" t="s">
        <v>6476</v>
      </c>
      <c r="K6541" s="402" t="n">
        <v>3692.7</v>
      </c>
      <c r="L6541" s="401" t="s">
        <v>6405</v>
      </c>
    </row>
    <row r="6542" customFormat="false" ht="13.5" hidden="false" customHeight="false" outlineLevel="0" collapsed="false">
      <c r="A6542" s="401" t="s">
        <v>9754</v>
      </c>
      <c r="B6542" s="401" t="s">
        <v>13057</v>
      </c>
      <c r="C6542" s="401" t="s">
        <v>13058</v>
      </c>
      <c r="D6542" s="401" t="s">
        <v>13059</v>
      </c>
      <c r="E6542" s="402"/>
      <c r="F6542" s="401"/>
      <c r="G6542" s="401" t="n">
        <v>87395</v>
      </c>
      <c r="H6542" s="401" t="s">
        <v>13158</v>
      </c>
      <c r="I6542" s="401" t="s">
        <v>122</v>
      </c>
      <c r="J6542" s="401" t="s">
        <v>6476</v>
      </c>
      <c r="K6542" s="402" t="n">
        <v>2311.53</v>
      </c>
      <c r="L6542" s="401" t="s">
        <v>6405</v>
      </c>
    </row>
    <row r="6543" customFormat="false" ht="13.5" hidden="false" customHeight="false" outlineLevel="0" collapsed="false">
      <c r="A6543" s="401" t="s">
        <v>9754</v>
      </c>
      <c r="B6543" s="401" t="s">
        <v>13057</v>
      </c>
      <c r="C6543" s="401" t="s">
        <v>13058</v>
      </c>
      <c r="D6543" s="401" t="s">
        <v>13059</v>
      </c>
      <c r="E6543" s="402"/>
      <c r="F6543" s="401"/>
      <c r="G6543" s="401" t="n">
        <v>87396</v>
      </c>
      <c r="H6543" s="401" t="s">
        <v>13159</v>
      </c>
      <c r="I6543" s="401" t="s">
        <v>122</v>
      </c>
      <c r="J6543" s="401" t="s">
        <v>6476</v>
      </c>
      <c r="K6543" s="402" t="n">
        <v>2318.99</v>
      </c>
      <c r="L6543" s="401" t="s">
        <v>6405</v>
      </c>
    </row>
    <row r="6544" customFormat="false" ht="13.5" hidden="false" customHeight="false" outlineLevel="0" collapsed="false">
      <c r="A6544" s="401" t="s">
        <v>9754</v>
      </c>
      <c r="B6544" s="401" t="s">
        <v>13057</v>
      </c>
      <c r="C6544" s="401" t="s">
        <v>13058</v>
      </c>
      <c r="D6544" s="401" t="s">
        <v>13059</v>
      </c>
      <c r="E6544" s="402"/>
      <c r="F6544" s="401"/>
      <c r="G6544" s="401" t="n">
        <v>87397</v>
      </c>
      <c r="H6544" s="401" t="s">
        <v>13160</v>
      </c>
      <c r="I6544" s="401" t="s">
        <v>122</v>
      </c>
      <c r="J6544" s="401" t="s">
        <v>6476</v>
      </c>
      <c r="K6544" s="402" t="n">
        <v>2328.41</v>
      </c>
      <c r="L6544" s="401" t="s">
        <v>6405</v>
      </c>
    </row>
    <row r="6545" customFormat="false" ht="13.5" hidden="false" customHeight="false" outlineLevel="0" collapsed="false">
      <c r="A6545" s="401" t="s">
        <v>9754</v>
      </c>
      <c r="B6545" s="401" t="s">
        <v>13057</v>
      </c>
      <c r="C6545" s="401" t="s">
        <v>13058</v>
      </c>
      <c r="D6545" s="401" t="s">
        <v>13059</v>
      </c>
      <c r="E6545" s="402"/>
      <c r="F6545" s="401"/>
      <c r="G6545" s="401" t="n">
        <v>87398</v>
      </c>
      <c r="H6545" s="401" t="s">
        <v>13161</v>
      </c>
      <c r="I6545" s="401" t="s">
        <v>122</v>
      </c>
      <c r="J6545" s="401" t="s">
        <v>6476</v>
      </c>
      <c r="K6545" s="402" t="n">
        <v>1378.12</v>
      </c>
      <c r="L6545" s="401" t="s">
        <v>6405</v>
      </c>
    </row>
    <row r="6546" customFormat="false" ht="13.5" hidden="false" customHeight="false" outlineLevel="0" collapsed="false">
      <c r="A6546" s="401" t="s">
        <v>9754</v>
      </c>
      <c r="B6546" s="401" t="s">
        <v>13057</v>
      </c>
      <c r="C6546" s="401" t="s">
        <v>13058</v>
      </c>
      <c r="D6546" s="401" t="s">
        <v>13059</v>
      </c>
      <c r="E6546" s="402"/>
      <c r="F6546" s="401"/>
      <c r="G6546" s="401" t="n">
        <v>87399</v>
      </c>
      <c r="H6546" s="401" t="s">
        <v>13162</v>
      </c>
      <c r="I6546" s="401" t="s">
        <v>122</v>
      </c>
      <c r="J6546" s="401" t="s">
        <v>6476</v>
      </c>
      <c r="K6546" s="402" t="n">
        <v>1579.04</v>
      </c>
      <c r="L6546" s="401" t="s">
        <v>6405</v>
      </c>
    </row>
    <row r="6547" customFormat="false" ht="13.5" hidden="false" customHeight="false" outlineLevel="0" collapsed="false">
      <c r="A6547" s="401" t="s">
        <v>9754</v>
      </c>
      <c r="B6547" s="401" t="s">
        <v>13057</v>
      </c>
      <c r="C6547" s="401" t="s">
        <v>13058</v>
      </c>
      <c r="D6547" s="401" t="s">
        <v>13059</v>
      </c>
      <c r="E6547" s="402"/>
      <c r="F6547" s="401"/>
      <c r="G6547" s="401" t="n">
        <v>87401</v>
      </c>
      <c r="H6547" s="401" t="s">
        <v>13163</v>
      </c>
      <c r="I6547" s="401" t="s">
        <v>122</v>
      </c>
      <c r="J6547" s="401" t="s">
        <v>6476</v>
      </c>
      <c r="K6547" s="402" t="n">
        <v>3896.97</v>
      </c>
      <c r="L6547" s="401" t="s">
        <v>6405</v>
      </c>
    </row>
    <row r="6548" customFormat="false" ht="13.5" hidden="false" customHeight="false" outlineLevel="0" collapsed="false">
      <c r="A6548" s="401" t="s">
        <v>9754</v>
      </c>
      <c r="B6548" s="401" t="s">
        <v>13057</v>
      </c>
      <c r="C6548" s="401" t="s">
        <v>13058</v>
      </c>
      <c r="D6548" s="401" t="s">
        <v>13059</v>
      </c>
      <c r="E6548" s="402"/>
      <c r="F6548" s="401"/>
      <c r="G6548" s="401" t="n">
        <v>87402</v>
      </c>
      <c r="H6548" s="401" t="s">
        <v>13164</v>
      </c>
      <c r="I6548" s="401" t="s">
        <v>122</v>
      </c>
      <c r="J6548" s="401" t="s">
        <v>6476</v>
      </c>
      <c r="K6548" s="402" t="n">
        <v>2540.37</v>
      </c>
      <c r="L6548" s="401" t="s">
        <v>6405</v>
      </c>
    </row>
    <row r="6549" customFormat="false" ht="13.5" hidden="false" customHeight="false" outlineLevel="0" collapsed="false">
      <c r="A6549" s="401" t="s">
        <v>9754</v>
      </c>
      <c r="B6549" s="401" t="s">
        <v>13057</v>
      </c>
      <c r="C6549" s="401" t="s">
        <v>13058</v>
      </c>
      <c r="D6549" s="401" t="s">
        <v>13059</v>
      </c>
      <c r="E6549" s="402"/>
      <c r="F6549" s="401"/>
      <c r="G6549" s="401" t="n">
        <v>87404</v>
      </c>
      <c r="H6549" s="401" t="s">
        <v>13165</v>
      </c>
      <c r="I6549" s="401" t="s">
        <v>122</v>
      </c>
      <c r="J6549" s="401" t="s">
        <v>6476</v>
      </c>
      <c r="K6549" s="402" t="n">
        <v>3425.29</v>
      </c>
      <c r="L6549" s="401" t="s">
        <v>6405</v>
      </c>
    </row>
    <row r="6550" customFormat="false" ht="13.5" hidden="false" customHeight="false" outlineLevel="0" collapsed="false">
      <c r="A6550" s="401" t="s">
        <v>9754</v>
      </c>
      <c r="B6550" s="401" t="s">
        <v>13057</v>
      </c>
      <c r="C6550" s="401" t="s">
        <v>13058</v>
      </c>
      <c r="D6550" s="401" t="s">
        <v>13059</v>
      </c>
      <c r="E6550" s="402"/>
      <c r="F6550" s="401"/>
      <c r="G6550" s="401" t="n">
        <v>87405</v>
      </c>
      <c r="H6550" s="401" t="s">
        <v>13166</v>
      </c>
      <c r="I6550" s="401" t="s">
        <v>122</v>
      </c>
      <c r="J6550" s="401" t="s">
        <v>6476</v>
      </c>
      <c r="K6550" s="402" t="n">
        <v>3424.15</v>
      </c>
      <c r="L6550" s="401" t="s">
        <v>6405</v>
      </c>
    </row>
    <row r="6551" customFormat="false" ht="13.5" hidden="false" customHeight="false" outlineLevel="0" collapsed="false">
      <c r="A6551" s="401" t="s">
        <v>9754</v>
      </c>
      <c r="B6551" s="401" t="s">
        <v>13057</v>
      </c>
      <c r="C6551" s="401" t="s">
        <v>13058</v>
      </c>
      <c r="D6551" s="401" t="s">
        <v>13059</v>
      </c>
      <c r="E6551" s="402"/>
      <c r="F6551" s="401"/>
      <c r="G6551" s="401" t="n">
        <v>87407</v>
      </c>
      <c r="H6551" s="401" t="s">
        <v>13167</v>
      </c>
      <c r="I6551" s="401" t="s">
        <v>122</v>
      </c>
      <c r="J6551" s="401" t="s">
        <v>6476</v>
      </c>
      <c r="K6551" s="402" t="n">
        <v>1229.32</v>
      </c>
      <c r="L6551" s="401" t="s">
        <v>6405</v>
      </c>
    </row>
    <row r="6552" customFormat="false" ht="13.5" hidden="false" customHeight="false" outlineLevel="0" collapsed="false">
      <c r="A6552" s="401" t="s">
        <v>9754</v>
      </c>
      <c r="B6552" s="401" t="s">
        <v>13057</v>
      </c>
      <c r="C6552" s="401" t="s">
        <v>13058</v>
      </c>
      <c r="D6552" s="401" t="s">
        <v>13059</v>
      </c>
      <c r="E6552" s="402"/>
      <c r="F6552" s="401"/>
      <c r="G6552" s="401" t="n">
        <v>87408</v>
      </c>
      <c r="H6552" s="401" t="s">
        <v>13168</v>
      </c>
      <c r="I6552" s="401" t="s">
        <v>122</v>
      </c>
      <c r="J6552" s="401" t="s">
        <v>6476</v>
      </c>
      <c r="K6552" s="402" t="n">
        <v>1215.34</v>
      </c>
      <c r="L6552" s="401" t="s">
        <v>6405</v>
      </c>
    </row>
    <row r="6553" customFormat="false" ht="13.5" hidden="false" customHeight="false" outlineLevel="0" collapsed="false">
      <c r="A6553" s="401" t="s">
        <v>9754</v>
      </c>
      <c r="B6553" s="401" t="s">
        <v>13057</v>
      </c>
      <c r="C6553" s="401" t="s">
        <v>13058</v>
      </c>
      <c r="D6553" s="401" t="s">
        <v>13059</v>
      </c>
      <c r="E6553" s="402"/>
      <c r="F6553" s="401"/>
      <c r="G6553" s="401" t="n">
        <v>87410</v>
      </c>
      <c r="H6553" s="401" t="s">
        <v>13169</v>
      </c>
      <c r="I6553" s="401" t="s">
        <v>122</v>
      </c>
      <c r="J6553" s="401" t="s">
        <v>6476</v>
      </c>
      <c r="K6553" s="402" t="n">
        <v>771.31</v>
      </c>
      <c r="L6553" s="401" t="s">
        <v>6405</v>
      </c>
    </row>
    <row r="6554" customFormat="false" ht="13.5" hidden="false" customHeight="false" outlineLevel="0" collapsed="false">
      <c r="A6554" s="401" t="s">
        <v>9754</v>
      </c>
      <c r="B6554" s="401" t="s">
        <v>13057</v>
      </c>
      <c r="C6554" s="401" t="s">
        <v>13058</v>
      </c>
      <c r="D6554" s="401" t="s">
        <v>13059</v>
      </c>
      <c r="E6554" s="402"/>
      <c r="F6554" s="401"/>
      <c r="G6554" s="401" t="n">
        <v>88626</v>
      </c>
      <c r="H6554" s="401" t="s">
        <v>13170</v>
      </c>
      <c r="I6554" s="401" t="s">
        <v>122</v>
      </c>
      <c r="J6554" s="401" t="s">
        <v>6476</v>
      </c>
      <c r="K6554" s="402" t="n">
        <v>613.53</v>
      </c>
      <c r="L6554" s="401" t="s">
        <v>6405</v>
      </c>
    </row>
    <row r="6555" customFormat="false" ht="13.5" hidden="false" customHeight="false" outlineLevel="0" collapsed="false">
      <c r="A6555" s="401" t="s">
        <v>9754</v>
      </c>
      <c r="B6555" s="401" t="s">
        <v>13057</v>
      </c>
      <c r="C6555" s="401" t="s">
        <v>13058</v>
      </c>
      <c r="D6555" s="401" t="s">
        <v>13059</v>
      </c>
      <c r="E6555" s="402"/>
      <c r="F6555" s="401"/>
      <c r="G6555" s="401" t="n">
        <v>88627</v>
      </c>
      <c r="H6555" s="401" t="s">
        <v>13171</v>
      </c>
      <c r="I6555" s="401" t="s">
        <v>122</v>
      </c>
      <c r="J6555" s="401" t="s">
        <v>6476</v>
      </c>
      <c r="K6555" s="402" t="n">
        <v>705.62</v>
      </c>
      <c r="L6555" s="401" t="s">
        <v>6405</v>
      </c>
    </row>
    <row r="6556" customFormat="false" ht="13.5" hidden="false" customHeight="false" outlineLevel="0" collapsed="false">
      <c r="A6556" s="401" t="s">
        <v>9754</v>
      </c>
      <c r="B6556" s="401" t="s">
        <v>13057</v>
      </c>
      <c r="C6556" s="401" t="s">
        <v>13058</v>
      </c>
      <c r="D6556" s="401" t="s">
        <v>13059</v>
      </c>
      <c r="E6556" s="402"/>
      <c r="F6556" s="401"/>
      <c r="G6556" s="401" t="n">
        <v>88628</v>
      </c>
      <c r="H6556" s="401" t="s">
        <v>822</v>
      </c>
      <c r="I6556" s="401" t="s">
        <v>122</v>
      </c>
      <c r="J6556" s="401" t="s">
        <v>6476</v>
      </c>
      <c r="K6556" s="402" t="n">
        <v>607.49</v>
      </c>
      <c r="L6556" s="401" t="s">
        <v>6405</v>
      </c>
    </row>
    <row r="6557" customFormat="false" ht="13.5" hidden="false" customHeight="false" outlineLevel="0" collapsed="false">
      <c r="A6557" s="401" t="s">
        <v>9754</v>
      </c>
      <c r="B6557" s="401" t="s">
        <v>13057</v>
      </c>
      <c r="C6557" s="401" t="s">
        <v>13058</v>
      </c>
      <c r="D6557" s="401" t="s">
        <v>13059</v>
      </c>
      <c r="E6557" s="402"/>
      <c r="F6557" s="401"/>
      <c r="G6557" s="401" t="n">
        <v>88629</v>
      </c>
      <c r="H6557" s="401" t="s">
        <v>773</v>
      </c>
      <c r="I6557" s="401" t="s">
        <v>122</v>
      </c>
      <c r="J6557" s="401" t="s">
        <v>6476</v>
      </c>
      <c r="K6557" s="402" t="n">
        <v>704.25</v>
      </c>
      <c r="L6557" s="401" t="s">
        <v>6405</v>
      </c>
    </row>
    <row r="6558" customFormat="false" ht="13.5" hidden="false" customHeight="false" outlineLevel="0" collapsed="false">
      <c r="A6558" s="401" t="s">
        <v>9754</v>
      </c>
      <c r="B6558" s="401" t="s">
        <v>13057</v>
      </c>
      <c r="C6558" s="401" t="s">
        <v>13058</v>
      </c>
      <c r="D6558" s="401" t="s">
        <v>13059</v>
      </c>
      <c r="E6558" s="402"/>
      <c r="F6558" s="401"/>
      <c r="G6558" s="401" t="n">
        <v>88630</v>
      </c>
      <c r="H6558" s="401" t="s">
        <v>13172</v>
      </c>
      <c r="I6558" s="401" t="s">
        <v>122</v>
      </c>
      <c r="J6558" s="401" t="s">
        <v>6476</v>
      </c>
      <c r="K6558" s="402" t="n">
        <v>550.14</v>
      </c>
      <c r="L6558" s="401" t="s">
        <v>6405</v>
      </c>
    </row>
    <row r="6559" customFormat="false" ht="13.5" hidden="false" customHeight="false" outlineLevel="0" collapsed="false">
      <c r="A6559" s="401" t="s">
        <v>9754</v>
      </c>
      <c r="B6559" s="401" t="s">
        <v>13057</v>
      </c>
      <c r="C6559" s="401" t="s">
        <v>13058</v>
      </c>
      <c r="D6559" s="401" t="s">
        <v>13059</v>
      </c>
      <c r="E6559" s="402"/>
      <c r="F6559" s="401"/>
      <c r="G6559" s="401" t="n">
        <v>88631</v>
      </c>
      <c r="H6559" s="401" t="s">
        <v>13173</v>
      </c>
      <c r="I6559" s="401" t="s">
        <v>122</v>
      </c>
      <c r="J6559" s="401" t="s">
        <v>6476</v>
      </c>
      <c r="K6559" s="402" t="n">
        <v>650.97</v>
      </c>
      <c r="L6559" s="401" t="s">
        <v>6405</v>
      </c>
    </row>
    <row r="6560" customFormat="false" ht="13.5" hidden="false" customHeight="false" outlineLevel="0" collapsed="false">
      <c r="A6560" s="401" t="s">
        <v>9754</v>
      </c>
      <c r="B6560" s="401" t="s">
        <v>13057</v>
      </c>
      <c r="C6560" s="401" t="s">
        <v>13058</v>
      </c>
      <c r="D6560" s="401" t="s">
        <v>13059</v>
      </c>
      <c r="E6560" s="402"/>
      <c r="F6560" s="401"/>
      <c r="G6560" s="401" t="n">
        <v>88715</v>
      </c>
      <c r="H6560" s="401" t="s">
        <v>13174</v>
      </c>
      <c r="I6560" s="401" t="s">
        <v>122</v>
      </c>
      <c r="J6560" s="401" t="s">
        <v>6476</v>
      </c>
      <c r="K6560" s="402" t="n">
        <v>615.45</v>
      </c>
      <c r="L6560" s="401" t="s">
        <v>6405</v>
      </c>
    </row>
    <row r="6561" customFormat="false" ht="13.5" hidden="false" customHeight="false" outlineLevel="0" collapsed="false">
      <c r="A6561" s="401" t="s">
        <v>9754</v>
      </c>
      <c r="B6561" s="401" t="s">
        <v>13057</v>
      </c>
      <c r="C6561" s="401" t="s">
        <v>13058</v>
      </c>
      <c r="D6561" s="401" t="s">
        <v>13059</v>
      </c>
      <c r="E6561" s="402"/>
      <c r="F6561" s="401"/>
      <c r="G6561" s="401" t="n">
        <v>95563</v>
      </c>
      <c r="H6561" s="401" t="s">
        <v>13175</v>
      </c>
      <c r="I6561" s="401" t="s">
        <v>122</v>
      </c>
      <c r="J6561" s="401" t="s">
        <v>6476</v>
      </c>
      <c r="K6561" s="402" t="n">
        <v>833.82</v>
      </c>
      <c r="L6561" s="401" t="s">
        <v>6405</v>
      </c>
    </row>
    <row r="6562" customFormat="false" ht="13.5" hidden="false" customHeight="false" outlineLevel="0" collapsed="false">
      <c r="A6562" s="401" t="s">
        <v>9754</v>
      </c>
      <c r="B6562" s="401" t="s">
        <v>13057</v>
      </c>
      <c r="C6562" s="401" t="s">
        <v>13058</v>
      </c>
      <c r="D6562" s="401" t="s">
        <v>13059</v>
      </c>
      <c r="E6562" s="402"/>
      <c r="F6562" s="401"/>
      <c r="G6562" s="401" t="n">
        <v>100464</v>
      </c>
      <c r="H6562" s="401" t="s">
        <v>13176</v>
      </c>
      <c r="I6562" s="401" t="s">
        <v>122</v>
      </c>
      <c r="J6562" s="401" t="s">
        <v>6476</v>
      </c>
      <c r="K6562" s="402" t="n">
        <v>632.86</v>
      </c>
      <c r="L6562" s="401" t="s">
        <v>6405</v>
      </c>
    </row>
    <row r="6563" customFormat="false" ht="13.5" hidden="false" customHeight="false" outlineLevel="0" collapsed="false">
      <c r="A6563" s="401" t="s">
        <v>9754</v>
      </c>
      <c r="B6563" s="401" t="s">
        <v>13057</v>
      </c>
      <c r="C6563" s="401" t="s">
        <v>13058</v>
      </c>
      <c r="D6563" s="401" t="s">
        <v>13059</v>
      </c>
      <c r="E6563" s="402"/>
      <c r="F6563" s="401"/>
      <c r="G6563" s="401" t="n">
        <v>100465</v>
      </c>
      <c r="H6563" s="401" t="s">
        <v>13177</v>
      </c>
      <c r="I6563" s="401" t="s">
        <v>122</v>
      </c>
      <c r="J6563" s="401" t="s">
        <v>6476</v>
      </c>
      <c r="K6563" s="402" t="n">
        <v>599.89</v>
      </c>
      <c r="L6563" s="401" t="s">
        <v>6405</v>
      </c>
    </row>
    <row r="6564" customFormat="false" ht="13.5" hidden="false" customHeight="false" outlineLevel="0" collapsed="false">
      <c r="A6564" s="401" t="s">
        <v>9754</v>
      </c>
      <c r="B6564" s="401" t="s">
        <v>13057</v>
      </c>
      <c r="C6564" s="401" t="s">
        <v>13058</v>
      </c>
      <c r="D6564" s="401" t="s">
        <v>13059</v>
      </c>
      <c r="E6564" s="402"/>
      <c r="F6564" s="401"/>
      <c r="G6564" s="401" t="n">
        <v>100466</v>
      </c>
      <c r="H6564" s="401" t="s">
        <v>13178</v>
      </c>
      <c r="I6564" s="401" t="s">
        <v>122</v>
      </c>
      <c r="J6564" s="401" t="s">
        <v>6476</v>
      </c>
      <c r="K6564" s="402" t="n">
        <v>584.3</v>
      </c>
      <c r="L6564" s="401" t="s">
        <v>6405</v>
      </c>
    </row>
    <row r="6565" customFormat="false" ht="13.5" hidden="false" customHeight="false" outlineLevel="0" collapsed="false">
      <c r="A6565" s="401" t="s">
        <v>9754</v>
      </c>
      <c r="B6565" s="401" t="s">
        <v>13057</v>
      </c>
      <c r="C6565" s="401" t="s">
        <v>13058</v>
      </c>
      <c r="D6565" s="401" t="s">
        <v>13059</v>
      </c>
      <c r="E6565" s="402"/>
      <c r="F6565" s="401"/>
      <c r="G6565" s="401" t="n">
        <v>100468</v>
      </c>
      <c r="H6565" s="401" t="s">
        <v>13179</v>
      </c>
      <c r="I6565" s="401" t="s">
        <v>122</v>
      </c>
      <c r="J6565" s="401" t="s">
        <v>6476</v>
      </c>
      <c r="K6565" s="402" t="n">
        <v>711.21</v>
      </c>
      <c r="L6565" s="401" t="s">
        <v>6405</v>
      </c>
    </row>
    <row r="6566" customFormat="false" ht="13.5" hidden="false" customHeight="false" outlineLevel="0" collapsed="false">
      <c r="A6566" s="401" t="s">
        <v>9754</v>
      </c>
      <c r="B6566" s="401" t="s">
        <v>13057</v>
      </c>
      <c r="C6566" s="401" t="s">
        <v>13058</v>
      </c>
      <c r="D6566" s="401" t="s">
        <v>13059</v>
      </c>
      <c r="E6566" s="402"/>
      <c r="F6566" s="401"/>
      <c r="G6566" s="401" t="n">
        <v>100469</v>
      </c>
      <c r="H6566" s="401" t="s">
        <v>13180</v>
      </c>
      <c r="I6566" s="401" t="s">
        <v>122</v>
      </c>
      <c r="J6566" s="401" t="s">
        <v>6476</v>
      </c>
      <c r="K6566" s="402" t="n">
        <v>596.59</v>
      </c>
      <c r="L6566" s="401" t="s">
        <v>6405</v>
      </c>
    </row>
    <row r="6567" customFormat="false" ht="13.5" hidden="false" customHeight="false" outlineLevel="0" collapsed="false">
      <c r="A6567" s="401" t="s">
        <v>9754</v>
      </c>
      <c r="B6567" s="401" t="s">
        <v>13057</v>
      </c>
      <c r="C6567" s="401" t="s">
        <v>13058</v>
      </c>
      <c r="D6567" s="401" t="s">
        <v>13059</v>
      </c>
      <c r="E6567" s="402"/>
      <c r="F6567" s="401"/>
      <c r="G6567" s="401" t="n">
        <v>100470</v>
      </c>
      <c r="H6567" s="401" t="s">
        <v>13181</v>
      </c>
      <c r="I6567" s="401" t="s">
        <v>122</v>
      </c>
      <c r="J6567" s="401" t="s">
        <v>6476</v>
      </c>
      <c r="K6567" s="402" t="n">
        <v>555.37</v>
      </c>
      <c r="L6567" s="401" t="s">
        <v>6405</v>
      </c>
    </row>
    <row r="6568" customFormat="false" ht="13.5" hidden="false" customHeight="false" outlineLevel="0" collapsed="false">
      <c r="A6568" s="401" t="s">
        <v>9754</v>
      </c>
      <c r="B6568" s="401" t="s">
        <v>13057</v>
      </c>
      <c r="C6568" s="401" t="s">
        <v>13058</v>
      </c>
      <c r="D6568" s="401" t="s">
        <v>13059</v>
      </c>
      <c r="E6568" s="402"/>
      <c r="F6568" s="401"/>
      <c r="G6568" s="401" t="n">
        <v>100472</v>
      </c>
      <c r="H6568" s="401" t="s">
        <v>13182</v>
      </c>
      <c r="I6568" s="401" t="s">
        <v>122</v>
      </c>
      <c r="J6568" s="401" t="s">
        <v>6476</v>
      </c>
      <c r="K6568" s="402" t="n">
        <v>597.45</v>
      </c>
      <c r="L6568" s="401" t="s">
        <v>6405</v>
      </c>
    </row>
    <row r="6569" customFormat="false" ht="13.5" hidden="false" customHeight="false" outlineLevel="0" collapsed="false">
      <c r="A6569" s="401" t="s">
        <v>9754</v>
      </c>
      <c r="B6569" s="401" t="s">
        <v>13057</v>
      </c>
      <c r="C6569" s="401" t="s">
        <v>13058</v>
      </c>
      <c r="D6569" s="401" t="s">
        <v>13059</v>
      </c>
      <c r="E6569" s="402"/>
      <c r="F6569" s="401"/>
      <c r="G6569" s="401" t="n">
        <v>100473</v>
      </c>
      <c r="H6569" s="401" t="s">
        <v>13183</v>
      </c>
      <c r="I6569" s="401" t="s">
        <v>122</v>
      </c>
      <c r="J6569" s="401" t="s">
        <v>6476</v>
      </c>
      <c r="K6569" s="402" t="n">
        <v>555.17</v>
      </c>
      <c r="L6569" s="401" t="s">
        <v>6405</v>
      </c>
    </row>
    <row r="6570" customFormat="false" ht="13.5" hidden="false" customHeight="false" outlineLevel="0" collapsed="false">
      <c r="A6570" s="401" t="s">
        <v>9754</v>
      </c>
      <c r="B6570" s="401" t="s">
        <v>13057</v>
      </c>
      <c r="C6570" s="401" t="s">
        <v>13058</v>
      </c>
      <c r="D6570" s="401" t="s">
        <v>13059</v>
      </c>
      <c r="E6570" s="402"/>
      <c r="F6570" s="401"/>
      <c r="G6570" s="401" t="n">
        <v>100474</v>
      </c>
      <c r="H6570" s="401" t="s">
        <v>13184</v>
      </c>
      <c r="I6570" s="401" t="s">
        <v>122</v>
      </c>
      <c r="J6570" s="401" t="s">
        <v>6476</v>
      </c>
      <c r="K6570" s="402" t="n">
        <v>537.58</v>
      </c>
      <c r="L6570" s="401" t="s">
        <v>6405</v>
      </c>
    </row>
    <row r="6571" customFormat="false" ht="13.5" hidden="false" customHeight="false" outlineLevel="0" collapsed="false">
      <c r="A6571" s="401" t="s">
        <v>9754</v>
      </c>
      <c r="B6571" s="401" t="s">
        <v>13057</v>
      </c>
      <c r="C6571" s="401" t="s">
        <v>13058</v>
      </c>
      <c r="D6571" s="401" t="s">
        <v>13059</v>
      </c>
      <c r="E6571" s="402"/>
      <c r="F6571" s="401"/>
      <c r="G6571" s="401" t="n">
        <v>100475</v>
      </c>
      <c r="H6571" s="401" t="s">
        <v>13185</v>
      </c>
      <c r="I6571" s="401" t="s">
        <v>122</v>
      </c>
      <c r="J6571" s="401" t="s">
        <v>6476</v>
      </c>
      <c r="K6571" s="402" t="n">
        <v>768.9</v>
      </c>
      <c r="L6571" s="401" t="s">
        <v>6405</v>
      </c>
    </row>
    <row r="6572" customFormat="false" ht="13.5" hidden="false" customHeight="false" outlineLevel="0" collapsed="false">
      <c r="A6572" s="401" t="s">
        <v>9754</v>
      </c>
      <c r="B6572" s="401" t="s">
        <v>13057</v>
      </c>
      <c r="C6572" s="401" t="s">
        <v>13058</v>
      </c>
      <c r="D6572" s="401" t="s">
        <v>13059</v>
      </c>
      <c r="E6572" s="402"/>
      <c r="F6572" s="401"/>
      <c r="G6572" s="401" t="n">
        <v>100477</v>
      </c>
      <c r="H6572" s="401" t="s">
        <v>13186</v>
      </c>
      <c r="I6572" s="401" t="s">
        <v>122</v>
      </c>
      <c r="J6572" s="401" t="s">
        <v>6476</v>
      </c>
      <c r="K6572" s="402" t="n">
        <v>818.68</v>
      </c>
      <c r="L6572" s="401" t="s">
        <v>6405</v>
      </c>
    </row>
    <row r="6573" customFormat="false" ht="13.5" hidden="false" customHeight="false" outlineLevel="0" collapsed="false">
      <c r="A6573" s="401" t="s">
        <v>9754</v>
      </c>
      <c r="B6573" s="401" t="s">
        <v>13057</v>
      </c>
      <c r="C6573" s="401" t="s">
        <v>13058</v>
      </c>
      <c r="D6573" s="401" t="s">
        <v>13059</v>
      </c>
      <c r="E6573" s="402"/>
      <c r="F6573" s="401"/>
      <c r="G6573" s="401" t="n">
        <v>100478</v>
      </c>
      <c r="H6573" s="401" t="s">
        <v>13187</v>
      </c>
      <c r="I6573" s="401" t="s">
        <v>122</v>
      </c>
      <c r="J6573" s="401" t="s">
        <v>6476</v>
      </c>
      <c r="K6573" s="402" t="n">
        <v>754.21</v>
      </c>
      <c r="L6573" s="401" t="s">
        <v>6405</v>
      </c>
    </row>
    <row r="6574" customFormat="false" ht="13.5" hidden="false" customHeight="false" outlineLevel="0" collapsed="false">
      <c r="A6574" s="401" t="s">
        <v>9754</v>
      </c>
      <c r="B6574" s="401" t="s">
        <v>13057</v>
      </c>
      <c r="C6574" s="401" t="s">
        <v>13058</v>
      </c>
      <c r="D6574" s="401" t="s">
        <v>13059</v>
      </c>
      <c r="E6574" s="402"/>
      <c r="F6574" s="401"/>
      <c r="G6574" s="401" t="n">
        <v>100479</v>
      </c>
      <c r="H6574" s="401" t="s">
        <v>13188</v>
      </c>
      <c r="I6574" s="401" t="s">
        <v>122</v>
      </c>
      <c r="J6574" s="401" t="s">
        <v>6476</v>
      </c>
      <c r="K6574" s="402" t="n">
        <v>740.37</v>
      </c>
      <c r="L6574" s="401" t="s">
        <v>6405</v>
      </c>
    </row>
    <row r="6575" customFormat="false" ht="13.5" hidden="false" customHeight="false" outlineLevel="0" collapsed="false">
      <c r="A6575" s="401" t="s">
        <v>9754</v>
      </c>
      <c r="B6575" s="401" t="s">
        <v>13057</v>
      </c>
      <c r="C6575" s="401" t="s">
        <v>13058</v>
      </c>
      <c r="D6575" s="401" t="s">
        <v>13059</v>
      </c>
      <c r="E6575" s="402"/>
      <c r="F6575" s="401"/>
      <c r="G6575" s="401" t="n">
        <v>100480</v>
      </c>
      <c r="H6575" s="401" t="s">
        <v>13189</v>
      </c>
      <c r="I6575" s="401" t="s">
        <v>122</v>
      </c>
      <c r="J6575" s="401" t="s">
        <v>6476</v>
      </c>
      <c r="K6575" s="402" t="n">
        <v>864.62</v>
      </c>
      <c r="L6575" s="401" t="s">
        <v>6405</v>
      </c>
    </row>
    <row r="6576" customFormat="false" ht="13.5" hidden="false" customHeight="false" outlineLevel="0" collapsed="false">
      <c r="A6576" s="401" t="s">
        <v>9754</v>
      </c>
      <c r="B6576" s="401" t="s">
        <v>13057</v>
      </c>
      <c r="C6576" s="401" t="s">
        <v>13058</v>
      </c>
      <c r="D6576" s="401" t="s">
        <v>13059</v>
      </c>
      <c r="E6576" s="402"/>
      <c r="F6576" s="401"/>
      <c r="G6576" s="401" t="n">
        <v>100481</v>
      </c>
      <c r="H6576" s="401" t="s">
        <v>13190</v>
      </c>
      <c r="I6576" s="401" t="s">
        <v>122</v>
      </c>
      <c r="J6576" s="401" t="s">
        <v>6476</v>
      </c>
      <c r="K6576" s="402" t="n">
        <v>685.09</v>
      </c>
      <c r="L6576" s="401" t="s">
        <v>6405</v>
      </c>
    </row>
    <row r="6577" customFormat="false" ht="13.5" hidden="false" customHeight="false" outlineLevel="0" collapsed="false">
      <c r="A6577" s="401" t="s">
        <v>9754</v>
      </c>
      <c r="B6577" s="401" t="s">
        <v>13057</v>
      </c>
      <c r="C6577" s="401" t="s">
        <v>13058</v>
      </c>
      <c r="D6577" s="401" t="s">
        <v>13059</v>
      </c>
      <c r="E6577" s="402"/>
      <c r="F6577" s="401"/>
      <c r="G6577" s="401" t="n">
        <v>100483</v>
      </c>
      <c r="H6577" s="401" t="s">
        <v>13191</v>
      </c>
      <c r="I6577" s="401" t="s">
        <v>122</v>
      </c>
      <c r="J6577" s="401" t="s">
        <v>6476</v>
      </c>
      <c r="K6577" s="402" t="n">
        <v>721.38</v>
      </c>
      <c r="L6577" s="401" t="s">
        <v>6405</v>
      </c>
    </row>
    <row r="6578" customFormat="false" ht="13.5" hidden="false" customHeight="false" outlineLevel="0" collapsed="false">
      <c r="A6578" s="401" t="s">
        <v>9754</v>
      </c>
      <c r="B6578" s="401" t="s">
        <v>13057</v>
      </c>
      <c r="C6578" s="401" t="s">
        <v>13058</v>
      </c>
      <c r="D6578" s="401" t="s">
        <v>13059</v>
      </c>
      <c r="E6578" s="402"/>
      <c r="F6578" s="401"/>
      <c r="G6578" s="401" t="n">
        <v>100484</v>
      </c>
      <c r="H6578" s="401" t="s">
        <v>13192</v>
      </c>
      <c r="I6578" s="401" t="s">
        <v>122</v>
      </c>
      <c r="J6578" s="401" t="s">
        <v>6476</v>
      </c>
      <c r="K6578" s="402" t="n">
        <v>680.13</v>
      </c>
      <c r="L6578" s="401" t="s">
        <v>6405</v>
      </c>
    </row>
    <row r="6579" customFormat="false" ht="13.5" hidden="false" customHeight="false" outlineLevel="0" collapsed="false">
      <c r="A6579" s="401" t="s">
        <v>9754</v>
      </c>
      <c r="B6579" s="401" t="s">
        <v>13057</v>
      </c>
      <c r="C6579" s="401" t="s">
        <v>13058</v>
      </c>
      <c r="D6579" s="401" t="s">
        <v>13059</v>
      </c>
      <c r="E6579" s="402"/>
      <c r="F6579" s="401"/>
      <c r="G6579" s="401" t="n">
        <v>100485</v>
      </c>
      <c r="H6579" s="401" t="s">
        <v>13193</v>
      </c>
      <c r="I6579" s="401" t="s">
        <v>122</v>
      </c>
      <c r="J6579" s="401" t="s">
        <v>6476</v>
      </c>
      <c r="K6579" s="402" t="n">
        <v>664.6</v>
      </c>
      <c r="L6579" s="401" t="s">
        <v>6405</v>
      </c>
    </row>
    <row r="6580" customFormat="false" ht="13.5" hidden="false" customHeight="false" outlineLevel="0" collapsed="false">
      <c r="A6580" s="401" t="s">
        <v>9754</v>
      </c>
      <c r="B6580" s="401" t="s">
        <v>13057</v>
      </c>
      <c r="C6580" s="401" t="s">
        <v>13058</v>
      </c>
      <c r="D6580" s="401" t="s">
        <v>13059</v>
      </c>
      <c r="E6580" s="402"/>
      <c r="F6580" s="401"/>
      <c r="G6580" s="401" t="n">
        <v>100486</v>
      </c>
      <c r="H6580" s="401" t="s">
        <v>13194</v>
      </c>
      <c r="I6580" s="401" t="s">
        <v>122</v>
      </c>
      <c r="J6580" s="401" t="s">
        <v>6476</v>
      </c>
      <c r="K6580" s="402" t="n">
        <v>786.32</v>
      </c>
      <c r="L6580" s="401" t="s">
        <v>6405</v>
      </c>
    </row>
    <row r="6581" customFormat="false" ht="13.5" hidden="false" customHeight="false" outlineLevel="0" collapsed="false">
      <c r="A6581" s="401" t="s">
        <v>9754</v>
      </c>
      <c r="B6581" s="401" t="s">
        <v>13057</v>
      </c>
      <c r="C6581" s="401" t="s">
        <v>13058</v>
      </c>
      <c r="D6581" s="401" t="s">
        <v>13059</v>
      </c>
      <c r="E6581" s="402"/>
      <c r="F6581" s="401"/>
      <c r="G6581" s="401" t="n">
        <v>100487</v>
      </c>
      <c r="H6581" s="401" t="s">
        <v>13195</v>
      </c>
      <c r="I6581" s="401" t="s">
        <v>122</v>
      </c>
      <c r="J6581" s="401" t="s">
        <v>6476</v>
      </c>
      <c r="K6581" s="402" t="n">
        <v>589.33</v>
      </c>
      <c r="L6581" s="401" t="s">
        <v>6405</v>
      </c>
    </row>
    <row r="6582" customFormat="false" ht="13.5" hidden="false" customHeight="false" outlineLevel="0" collapsed="false">
      <c r="A6582" s="401" t="s">
        <v>9754</v>
      </c>
      <c r="B6582" s="401" t="s">
        <v>13057</v>
      </c>
      <c r="C6582" s="401" t="s">
        <v>13058</v>
      </c>
      <c r="D6582" s="401" t="s">
        <v>13059</v>
      </c>
      <c r="E6582" s="402"/>
      <c r="F6582" s="401"/>
      <c r="G6582" s="401" t="n">
        <v>100488</v>
      </c>
      <c r="H6582" s="401" t="s">
        <v>13196</v>
      </c>
      <c r="I6582" s="401" t="s">
        <v>122</v>
      </c>
      <c r="J6582" s="401" t="s">
        <v>6476</v>
      </c>
      <c r="K6582" s="402" t="n">
        <v>607.48</v>
      </c>
      <c r="L6582" s="401" t="s">
        <v>6405</v>
      </c>
    </row>
    <row r="6583" customFormat="false" ht="13.5" hidden="false" customHeight="false" outlineLevel="0" collapsed="false">
      <c r="A6583" s="401" t="s">
        <v>9754</v>
      </c>
      <c r="B6583" s="401" t="s">
        <v>13057</v>
      </c>
      <c r="C6583" s="401" t="s">
        <v>13058</v>
      </c>
      <c r="D6583" s="401" t="s">
        <v>13059</v>
      </c>
      <c r="E6583" s="402"/>
      <c r="F6583" s="401"/>
      <c r="G6583" s="401" t="n">
        <v>100489</v>
      </c>
      <c r="H6583" s="401" t="s">
        <v>13197</v>
      </c>
      <c r="I6583" s="401" t="s">
        <v>122</v>
      </c>
      <c r="J6583" s="401" t="s">
        <v>6476</v>
      </c>
      <c r="K6583" s="402" t="n">
        <v>606.29</v>
      </c>
      <c r="L6583" s="401" t="s">
        <v>6405</v>
      </c>
    </row>
    <row r="6584" customFormat="false" ht="13.5" hidden="false" customHeight="false" outlineLevel="0" collapsed="false">
      <c r="A6584" s="401" t="s">
        <v>9754</v>
      </c>
      <c r="B6584" s="401" t="s">
        <v>13057</v>
      </c>
      <c r="C6584" s="401" t="s">
        <v>13058</v>
      </c>
      <c r="D6584" s="401" t="s">
        <v>13059</v>
      </c>
      <c r="E6584" s="402"/>
      <c r="F6584" s="401"/>
      <c r="G6584" s="401" t="n">
        <v>100490</v>
      </c>
      <c r="H6584" s="401" t="s">
        <v>779</v>
      </c>
      <c r="I6584" s="401" t="s">
        <v>122</v>
      </c>
      <c r="J6584" s="401" t="s">
        <v>6476</v>
      </c>
      <c r="K6584" s="402" t="n">
        <v>556.48</v>
      </c>
      <c r="L6584" s="401" t="s">
        <v>6405</v>
      </c>
    </row>
    <row r="6585" customFormat="false" ht="13.5" hidden="false" customHeight="false" outlineLevel="0" collapsed="false">
      <c r="A6585" s="401" t="s">
        <v>9754</v>
      </c>
      <c r="B6585" s="401" t="s">
        <v>13057</v>
      </c>
      <c r="C6585" s="401" t="s">
        <v>13058</v>
      </c>
      <c r="D6585" s="401" t="s">
        <v>13059</v>
      </c>
      <c r="E6585" s="402"/>
      <c r="F6585" s="401"/>
      <c r="G6585" s="401" t="n">
        <v>100491</v>
      </c>
      <c r="H6585" s="401" t="s">
        <v>13198</v>
      </c>
      <c r="I6585" s="401" t="s">
        <v>122</v>
      </c>
      <c r="J6585" s="401" t="s">
        <v>6476</v>
      </c>
      <c r="K6585" s="402" t="n">
        <v>768.78</v>
      </c>
      <c r="L6585" s="401" t="s">
        <v>6405</v>
      </c>
    </row>
    <row r="6586" customFormat="false" ht="13.5" hidden="false" customHeight="false" outlineLevel="0" collapsed="false">
      <c r="A6586" s="401" t="s">
        <v>9754</v>
      </c>
      <c r="B6586" s="401" t="s">
        <v>13057</v>
      </c>
      <c r="C6586" s="401" t="s">
        <v>13058</v>
      </c>
      <c r="D6586" s="401" t="s">
        <v>13059</v>
      </c>
      <c r="E6586" s="402"/>
      <c r="F6586" s="401"/>
      <c r="G6586" s="401" t="n">
        <v>100492</v>
      </c>
      <c r="H6586" s="401" t="s">
        <v>13199</v>
      </c>
      <c r="I6586" s="401" t="s">
        <v>122</v>
      </c>
      <c r="J6586" s="401" t="s">
        <v>6476</v>
      </c>
      <c r="K6586" s="402" t="n">
        <v>685.44</v>
      </c>
      <c r="L6586" s="401" t="s">
        <v>6405</v>
      </c>
    </row>
    <row r="6587" customFormat="false" ht="13.5" hidden="false" customHeight="false" outlineLevel="0" collapsed="false">
      <c r="A6587" s="401" t="s">
        <v>9754</v>
      </c>
      <c r="B6587" s="401" t="s">
        <v>13057</v>
      </c>
      <c r="C6587" s="401" t="s">
        <v>13200</v>
      </c>
      <c r="D6587" s="401" t="s">
        <v>13201</v>
      </c>
      <c r="E6587" s="402"/>
      <c r="F6587" s="401"/>
      <c r="G6587" s="401" t="n">
        <v>92121</v>
      </c>
      <c r="H6587" s="401" t="s">
        <v>13202</v>
      </c>
      <c r="I6587" s="401" t="s">
        <v>122</v>
      </c>
      <c r="J6587" s="401" t="s">
        <v>6476</v>
      </c>
      <c r="K6587" s="402" t="n">
        <v>27.73</v>
      </c>
      <c r="L6587" s="401" t="s">
        <v>6405</v>
      </c>
    </row>
    <row r="6588" customFormat="false" ht="13.5" hidden="false" customHeight="false" outlineLevel="0" collapsed="false">
      <c r="A6588" s="401" t="s">
        <v>9754</v>
      </c>
      <c r="B6588" s="401" t="s">
        <v>13057</v>
      </c>
      <c r="C6588" s="401" t="s">
        <v>13200</v>
      </c>
      <c r="D6588" s="401" t="s">
        <v>13201</v>
      </c>
      <c r="E6588" s="402"/>
      <c r="F6588" s="401"/>
      <c r="G6588" s="401" t="n">
        <v>92122</v>
      </c>
      <c r="H6588" s="401" t="s">
        <v>13203</v>
      </c>
      <c r="I6588" s="401" t="s">
        <v>122</v>
      </c>
      <c r="J6588" s="401" t="s">
        <v>6979</v>
      </c>
      <c r="K6588" s="402" t="n">
        <v>46.49</v>
      </c>
      <c r="L6588" s="401" t="s">
        <v>6405</v>
      </c>
    </row>
    <row r="6589" customFormat="false" ht="13.5" hidden="false" customHeight="false" outlineLevel="0" collapsed="false">
      <c r="A6589" s="401" t="s">
        <v>9754</v>
      </c>
      <c r="B6589" s="401" t="s">
        <v>13057</v>
      </c>
      <c r="C6589" s="401" t="s">
        <v>13200</v>
      </c>
      <c r="D6589" s="401" t="s">
        <v>13201</v>
      </c>
      <c r="E6589" s="402"/>
      <c r="F6589" s="401"/>
      <c r="G6589" s="401" t="n">
        <v>92123</v>
      </c>
      <c r="H6589" s="401" t="s">
        <v>13204</v>
      </c>
      <c r="I6589" s="401" t="s">
        <v>122</v>
      </c>
      <c r="J6589" s="401" t="s">
        <v>6476</v>
      </c>
      <c r="K6589" s="402" t="n">
        <v>52.32</v>
      </c>
      <c r="L6589" s="401" t="s">
        <v>6405</v>
      </c>
    </row>
    <row r="6590" customFormat="false" ht="13.5" hidden="false" customHeight="false" outlineLevel="0" collapsed="false">
      <c r="A6590" s="401" t="s">
        <v>9754</v>
      </c>
      <c r="B6590" s="401" t="s">
        <v>13057</v>
      </c>
      <c r="C6590" s="401" t="s">
        <v>13200</v>
      </c>
      <c r="D6590" s="401" t="s">
        <v>13201</v>
      </c>
      <c r="E6590" s="402"/>
      <c r="F6590" s="401"/>
      <c r="G6590" s="401" t="n">
        <v>100195</v>
      </c>
      <c r="H6590" s="401" t="s">
        <v>13205</v>
      </c>
      <c r="I6590" s="401" t="s">
        <v>13206</v>
      </c>
      <c r="J6590" s="401" t="s">
        <v>6979</v>
      </c>
      <c r="K6590" s="402" t="n">
        <v>0.71</v>
      </c>
      <c r="L6590" s="401" t="s">
        <v>6405</v>
      </c>
    </row>
    <row r="6591" customFormat="false" ht="13.5" hidden="false" customHeight="false" outlineLevel="0" collapsed="false">
      <c r="A6591" s="401" t="s">
        <v>9754</v>
      </c>
      <c r="B6591" s="401" t="s">
        <v>13057</v>
      </c>
      <c r="C6591" s="401" t="s">
        <v>13200</v>
      </c>
      <c r="D6591" s="401" t="s">
        <v>13201</v>
      </c>
      <c r="E6591" s="402"/>
      <c r="F6591" s="401"/>
      <c r="G6591" s="401" t="n">
        <v>100196</v>
      </c>
      <c r="H6591" s="401" t="s">
        <v>13207</v>
      </c>
      <c r="I6591" s="401" t="s">
        <v>13206</v>
      </c>
      <c r="J6591" s="401" t="s">
        <v>6979</v>
      </c>
      <c r="K6591" s="402" t="n">
        <v>1.18</v>
      </c>
      <c r="L6591" s="401" t="s">
        <v>6405</v>
      </c>
    </row>
    <row r="6592" customFormat="false" ht="13.5" hidden="false" customHeight="false" outlineLevel="0" collapsed="false">
      <c r="A6592" s="401" t="s">
        <v>9754</v>
      </c>
      <c r="B6592" s="401" t="s">
        <v>13057</v>
      </c>
      <c r="C6592" s="401" t="s">
        <v>13200</v>
      </c>
      <c r="D6592" s="401" t="s">
        <v>13201</v>
      </c>
      <c r="E6592" s="402"/>
      <c r="F6592" s="401"/>
      <c r="G6592" s="401" t="n">
        <v>100197</v>
      </c>
      <c r="H6592" s="401" t="s">
        <v>13208</v>
      </c>
      <c r="I6592" s="401" t="s">
        <v>13206</v>
      </c>
      <c r="J6592" s="401" t="s">
        <v>6979</v>
      </c>
      <c r="K6592" s="402" t="n">
        <v>1.78</v>
      </c>
      <c r="L6592" s="401" t="s">
        <v>6405</v>
      </c>
    </row>
    <row r="6593" customFormat="false" ht="13.5" hidden="false" customHeight="false" outlineLevel="0" collapsed="false">
      <c r="A6593" s="401" t="s">
        <v>9754</v>
      </c>
      <c r="B6593" s="401" t="s">
        <v>13057</v>
      </c>
      <c r="C6593" s="401" t="s">
        <v>13200</v>
      </c>
      <c r="D6593" s="401" t="s">
        <v>13201</v>
      </c>
      <c r="E6593" s="402"/>
      <c r="F6593" s="401"/>
      <c r="G6593" s="401" t="n">
        <v>100198</v>
      </c>
      <c r="H6593" s="401" t="s">
        <v>13209</v>
      </c>
      <c r="I6593" s="401" t="s">
        <v>13206</v>
      </c>
      <c r="J6593" s="401" t="s">
        <v>6979</v>
      </c>
      <c r="K6593" s="402" t="n">
        <v>0.24</v>
      </c>
      <c r="L6593" s="401" t="s">
        <v>6405</v>
      </c>
    </row>
    <row r="6594" customFormat="false" ht="13.5" hidden="false" customHeight="false" outlineLevel="0" collapsed="false">
      <c r="A6594" s="401" t="s">
        <v>9754</v>
      </c>
      <c r="B6594" s="401" t="s">
        <v>13057</v>
      </c>
      <c r="C6594" s="401" t="s">
        <v>13200</v>
      </c>
      <c r="D6594" s="401" t="s">
        <v>13201</v>
      </c>
      <c r="E6594" s="402"/>
      <c r="F6594" s="401"/>
      <c r="G6594" s="401" t="n">
        <v>100199</v>
      </c>
      <c r="H6594" s="401" t="s">
        <v>13210</v>
      </c>
      <c r="I6594" s="401" t="s">
        <v>13206</v>
      </c>
      <c r="J6594" s="401" t="s">
        <v>6979</v>
      </c>
      <c r="K6594" s="402" t="n">
        <v>0.29</v>
      </c>
      <c r="L6594" s="401" t="s">
        <v>6405</v>
      </c>
    </row>
    <row r="6595" customFormat="false" ht="13.5" hidden="false" customHeight="false" outlineLevel="0" collapsed="false">
      <c r="A6595" s="401" t="s">
        <v>9754</v>
      </c>
      <c r="B6595" s="401" t="s">
        <v>13057</v>
      </c>
      <c r="C6595" s="401" t="s">
        <v>13200</v>
      </c>
      <c r="D6595" s="401" t="s">
        <v>13201</v>
      </c>
      <c r="E6595" s="402"/>
      <c r="F6595" s="401"/>
      <c r="G6595" s="401" t="n">
        <v>100200</v>
      </c>
      <c r="H6595" s="401" t="s">
        <v>13211</v>
      </c>
      <c r="I6595" s="401" t="s">
        <v>13206</v>
      </c>
      <c r="J6595" s="401" t="s">
        <v>6979</v>
      </c>
      <c r="K6595" s="402" t="n">
        <v>0.36</v>
      </c>
      <c r="L6595" s="401" t="s">
        <v>6405</v>
      </c>
    </row>
    <row r="6596" customFormat="false" ht="13.5" hidden="false" customHeight="false" outlineLevel="0" collapsed="false">
      <c r="A6596" s="401" t="s">
        <v>9754</v>
      </c>
      <c r="B6596" s="401" t="s">
        <v>13057</v>
      </c>
      <c r="C6596" s="401" t="s">
        <v>13200</v>
      </c>
      <c r="D6596" s="401" t="s">
        <v>13201</v>
      </c>
      <c r="E6596" s="402"/>
      <c r="F6596" s="401"/>
      <c r="G6596" s="401" t="n">
        <v>100201</v>
      </c>
      <c r="H6596" s="401" t="s">
        <v>13212</v>
      </c>
      <c r="I6596" s="401" t="s">
        <v>13206</v>
      </c>
      <c r="J6596" s="401" t="s">
        <v>6979</v>
      </c>
      <c r="K6596" s="402" t="n">
        <v>0.72</v>
      </c>
      <c r="L6596" s="401" t="s">
        <v>6405</v>
      </c>
    </row>
    <row r="6597" customFormat="false" ht="13.5" hidden="false" customHeight="false" outlineLevel="0" collapsed="false">
      <c r="A6597" s="401" t="s">
        <v>9754</v>
      </c>
      <c r="B6597" s="401" t="s">
        <v>13057</v>
      </c>
      <c r="C6597" s="401" t="s">
        <v>13200</v>
      </c>
      <c r="D6597" s="401" t="s">
        <v>13201</v>
      </c>
      <c r="E6597" s="402"/>
      <c r="F6597" s="401"/>
      <c r="G6597" s="401" t="n">
        <v>100202</v>
      </c>
      <c r="H6597" s="401" t="s">
        <v>13213</v>
      </c>
      <c r="I6597" s="401" t="s">
        <v>13206</v>
      </c>
      <c r="J6597" s="401" t="s">
        <v>6979</v>
      </c>
      <c r="K6597" s="402" t="n">
        <v>0.84</v>
      </c>
      <c r="L6597" s="401" t="s">
        <v>6405</v>
      </c>
    </row>
    <row r="6598" customFormat="false" ht="13.5" hidden="false" customHeight="false" outlineLevel="0" collapsed="false">
      <c r="A6598" s="401" t="s">
        <v>9754</v>
      </c>
      <c r="B6598" s="401" t="s">
        <v>13057</v>
      </c>
      <c r="C6598" s="401" t="s">
        <v>13200</v>
      </c>
      <c r="D6598" s="401" t="s">
        <v>13201</v>
      </c>
      <c r="E6598" s="402"/>
      <c r="F6598" s="401"/>
      <c r="G6598" s="401" t="n">
        <v>100203</v>
      </c>
      <c r="H6598" s="401" t="s">
        <v>13214</v>
      </c>
      <c r="I6598" s="401" t="s">
        <v>13206</v>
      </c>
      <c r="J6598" s="401" t="s">
        <v>6979</v>
      </c>
      <c r="K6598" s="402" t="n">
        <v>1</v>
      </c>
      <c r="L6598" s="401" t="s">
        <v>6405</v>
      </c>
    </row>
    <row r="6599" customFormat="false" ht="13.5" hidden="false" customHeight="false" outlineLevel="0" collapsed="false">
      <c r="A6599" s="401" t="s">
        <v>9754</v>
      </c>
      <c r="B6599" s="401" t="s">
        <v>13057</v>
      </c>
      <c r="C6599" s="401" t="s">
        <v>13200</v>
      </c>
      <c r="D6599" s="401" t="s">
        <v>13201</v>
      </c>
      <c r="E6599" s="402"/>
      <c r="F6599" s="401"/>
      <c r="G6599" s="401" t="n">
        <v>100204</v>
      </c>
      <c r="H6599" s="401" t="s">
        <v>13215</v>
      </c>
      <c r="I6599" s="401" t="s">
        <v>13206</v>
      </c>
      <c r="J6599" s="401" t="s">
        <v>6404</v>
      </c>
      <c r="K6599" s="402" t="n">
        <v>0.1</v>
      </c>
      <c r="L6599" s="401" t="s">
        <v>6405</v>
      </c>
    </row>
    <row r="6600" customFormat="false" ht="13.5" hidden="false" customHeight="false" outlineLevel="0" collapsed="false">
      <c r="A6600" s="401" t="s">
        <v>9754</v>
      </c>
      <c r="B6600" s="401" t="s">
        <v>13057</v>
      </c>
      <c r="C6600" s="401" t="s">
        <v>13200</v>
      </c>
      <c r="D6600" s="401" t="s">
        <v>13201</v>
      </c>
      <c r="E6600" s="402"/>
      <c r="F6600" s="401"/>
      <c r="G6600" s="401" t="n">
        <v>100205</v>
      </c>
      <c r="H6600" s="401" t="s">
        <v>13216</v>
      </c>
      <c r="I6600" s="401" t="s">
        <v>125</v>
      </c>
      <c r="J6600" s="401" t="s">
        <v>6979</v>
      </c>
      <c r="K6600" s="402" t="n">
        <v>1324.46</v>
      </c>
      <c r="L6600" s="401" t="s">
        <v>6405</v>
      </c>
    </row>
    <row r="6601" customFormat="false" ht="13.5" hidden="false" customHeight="false" outlineLevel="0" collapsed="false">
      <c r="A6601" s="401" t="s">
        <v>9754</v>
      </c>
      <c r="B6601" s="401" t="s">
        <v>13057</v>
      </c>
      <c r="C6601" s="401" t="s">
        <v>13200</v>
      </c>
      <c r="D6601" s="401" t="s">
        <v>13201</v>
      </c>
      <c r="E6601" s="402"/>
      <c r="F6601" s="401"/>
      <c r="G6601" s="401" t="n">
        <v>100206</v>
      </c>
      <c r="H6601" s="401" t="s">
        <v>13217</v>
      </c>
      <c r="I6601" s="401" t="s">
        <v>125</v>
      </c>
      <c r="J6601" s="401" t="s">
        <v>6979</v>
      </c>
      <c r="K6601" s="402" t="n">
        <v>957.36</v>
      </c>
      <c r="L6601" s="401" t="s">
        <v>6405</v>
      </c>
    </row>
    <row r="6602" customFormat="false" ht="13.5" hidden="false" customHeight="false" outlineLevel="0" collapsed="false">
      <c r="A6602" s="401" t="s">
        <v>9754</v>
      </c>
      <c r="B6602" s="401" t="s">
        <v>13057</v>
      </c>
      <c r="C6602" s="401" t="s">
        <v>13200</v>
      </c>
      <c r="D6602" s="401" t="s">
        <v>13201</v>
      </c>
      <c r="E6602" s="402"/>
      <c r="F6602" s="401"/>
      <c r="G6602" s="401" t="n">
        <v>100207</v>
      </c>
      <c r="H6602" s="401" t="s">
        <v>13218</v>
      </c>
      <c r="I6602" s="401" t="s">
        <v>125</v>
      </c>
      <c r="J6602" s="401" t="s">
        <v>6404</v>
      </c>
      <c r="K6602" s="402" t="n">
        <v>411.9</v>
      </c>
      <c r="L6602" s="401" t="s">
        <v>6405</v>
      </c>
    </row>
    <row r="6603" customFormat="false" ht="13.5" hidden="false" customHeight="false" outlineLevel="0" collapsed="false">
      <c r="A6603" s="401" t="s">
        <v>9754</v>
      </c>
      <c r="B6603" s="401" t="s">
        <v>13057</v>
      </c>
      <c r="C6603" s="401" t="s">
        <v>13200</v>
      </c>
      <c r="D6603" s="401" t="s">
        <v>13201</v>
      </c>
      <c r="E6603" s="402"/>
      <c r="F6603" s="401"/>
      <c r="G6603" s="401" t="n">
        <v>100208</v>
      </c>
      <c r="H6603" s="401" t="s">
        <v>13219</v>
      </c>
      <c r="I6603" s="401" t="s">
        <v>13220</v>
      </c>
      <c r="J6603" s="401" t="s">
        <v>6979</v>
      </c>
      <c r="K6603" s="402" t="n">
        <v>17.52</v>
      </c>
      <c r="L6603" s="401" t="s">
        <v>6405</v>
      </c>
    </row>
    <row r="6604" customFormat="false" ht="13.5" hidden="false" customHeight="false" outlineLevel="0" collapsed="false">
      <c r="A6604" s="401" t="s">
        <v>9754</v>
      </c>
      <c r="B6604" s="401" t="s">
        <v>13057</v>
      </c>
      <c r="C6604" s="401" t="s">
        <v>13200</v>
      </c>
      <c r="D6604" s="401" t="s">
        <v>13201</v>
      </c>
      <c r="E6604" s="402"/>
      <c r="F6604" s="401"/>
      <c r="G6604" s="401" t="n">
        <v>100209</v>
      </c>
      <c r="H6604" s="401" t="s">
        <v>13221</v>
      </c>
      <c r="I6604" s="401" t="s">
        <v>13220</v>
      </c>
      <c r="J6604" s="401" t="s">
        <v>6979</v>
      </c>
      <c r="K6604" s="402" t="n">
        <v>8.76</v>
      </c>
      <c r="L6604" s="401" t="s">
        <v>6405</v>
      </c>
    </row>
    <row r="6605" customFormat="false" ht="13.5" hidden="false" customHeight="false" outlineLevel="0" collapsed="false">
      <c r="A6605" s="401" t="s">
        <v>9754</v>
      </c>
      <c r="B6605" s="401" t="s">
        <v>13057</v>
      </c>
      <c r="C6605" s="401" t="s">
        <v>13200</v>
      </c>
      <c r="D6605" s="401" t="s">
        <v>13201</v>
      </c>
      <c r="E6605" s="402"/>
      <c r="F6605" s="401"/>
      <c r="G6605" s="401" t="n">
        <v>100210</v>
      </c>
      <c r="H6605" s="401" t="s">
        <v>13222</v>
      </c>
      <c r="I6605" s="401" t="s">
        <v>13220</v>
      </c>
      <c r="J6605" s="401" t="s">
        <v>6979</v>
      </c>
      <c r="K6605" s="402" t="n">
        <v>16.14</v>
      </c>
      <c r="L6605" s="401" t="s">
        <v>6405</v>
      </c>
    </row>
    <row r="6606" customFormat="false" ht="13.5" hidden="false" customHeight="false" outlineLevel="0" collapsed="false">
      <c r="A6606" s="401" t="s">
        <v>9754</v>
      </c>
      <c r="B6606" s="401" t="s">
        <v>13057</v>
      </c>
      <c r="C6606" s="401" t="s">
        <v>13200</v>
      </c>
      <c r="D6606" s="401" t="s">
        <v>13201</v>
      </c>
      <c r="E6606" s="402"/>
      <c r="F6606" s="401"/>
      <c r="G6606" s="401" t="n">
        <v>100211</v>
      </c>
      <c r="H6606" s="401" t="s">
        <v>13223</v>
      </c>
      <c r="I6606" s="401" t="s">
        <v>13220</v>
      </c>
      <c r="J6606" s="401" t="s">
        <v>6979</v>
      </c>
      <c r="K6606" s="402" t="n">
        <v>6.23</v>
      </c>
      <c r="L6606" s="401" t="s">
        <v>6405</v>
      </c>
    </row>
    <row r="6607" customFormat="false" ht="13.5" hidden="false" customHeight="false" outlineLevel="0" collapsed="false">
      <c r="A6607" s="401" t="s">
        <v>9754</v>
      </c>
      <c r="B6607" s="401" t="s">
        <v>13057</v>
      </c>
      <c r="C6607" s="401" t="s">
        <v>13200</v>
      </c>
      <c r="D6607" s="401" t="s">
        <v>13201</v>
      </c>
      <c r="E6607" s="402"/>
      <c r="F6607" s="401"/>
      <c r="G6607" s="401" t="n">
        <v>100212</v>
      </c>
      <c r="H6607" s="401" t="s">
        <v>13224</v>
      </c>
      <c r="I6607" s="401" t="s">
        <v>13220</v>
      </c>
      <c r="J6607" s="401" t="s">
        <v>6979</v>
      </c>
      <c r="K6607" s="402" t="n">
        <v>6.87</v>
      </c>
      <c r="L6607" s="401" t="s">
        <v>6405</v>
      </c>
    </row>
    <row r="6608" customFormat="false" ht="13.5" hidden="false" customHeight="false" outlineLevel="0" collapsed="false">
      <c r="A6608" s="401" t="s">
        <v>9754</v>
      </c>
      <c r="B6608" s="401" t="s">
        <v>13057</v>
      </c>
      <c r="C6608" s="401" t="s">
        <v>13200</v>
      </c>
      <c r="D6608" s="401" t="s">
        <v>13201</v>
      </c>
      <c r="E6608" s="402"/>
      <c r="F6608" s="401"/>
      <c r="G6608" s="401" t="n">
        <v>100213</v>
      </c>
      <c r="H6608" s="401" t="s">
        <v>13225</v>
      </c>
      <c r="I6608" s="401" t="s">
        <v>13220</v>
      </c>
      <c r="J6608" s="401" t="s">
        <v>6979</v>
      </c>
      <c r="K6608" s="402" t="n">
        <v>2.47</v>
      </c>
      <c r="L6608" s="401" t="s">
        <v>6405</v>
      </c>
    </row>
    <row r="6609" customFormat="false" ht="13.5" hidden="false" customHeight="false" outlineLevel="0" collapsed="false">
      <c r="A6609" s="401" t="s">
        <v>9754</v>
      </c>
      <c r="B6609" s="401" t="s">
        <v>13057</v>
      </c>
      <c r="C6609" s="401" t="s">
        <v>13200</v>
      </c>
      <c r="D6609" s="401" t="s">
        <v>13201</v>
      </c>
      <c r="E6609" s="402"/>
      <c r="F6609" s="401"/>
      <c r="G6609" s="401" t="n">
        <v>100214</v>
      </c>
      <c r="H6609" s="401" t="s">
        <v>13226</v>
      </c>
      <c r="I6609" s="401" t="s">
        <v>13220</v>
      </c>
      <c r="J6609" s="401" t="s">
        <v>6979</v>
      </c>
      <c r="K6609" s="402" t="n">
        <v>3.79</v>
      </c>
      <c r="L6609" s="401" t="s">
        <v>6405</v>
      </c>
    </row>
    <row r="6610" customFormat="false" ht="13.5" hidden="false" customHeight="false" outlineLevel="0" collapsed="false">
      <c r="A6610" s="401" t="s">
        <v>9754</v>
      </c>
      <c r="B6610" s="401" t="s">
        <v>13057</v>
      </c>
      <c r="C6610" s="401" t="s">
        <v>13200</v>
      </c>
      <c r="D6610" s="401" t="s">
        <v>13201</v>
      </c>
      <c r="E6610" s="402"/>
      <c r="F6610" s="401"/>
      <c r="G6610" s="401" t="n">
        <v>100215</v>
      </c>
      <c r="H6610" s="401" t="s">
        <v>13227</v>
      </c>
      <c r="I6610" s="401" t="s">
        <v>13220</v>
      </c>
      <c r="J6610" s="401" t="s">
        <v>6979</v>
      </c>
      <c r="K6610" s="402" t="n">
        <v>3.25</v>
      </c>
      <c r="L6610" s="401" t="s">
        <v>6405</v>
      </c>
    </row>
    <row r="6611" customFormat="false" ht="13.5" hidden="false" customHeight="false" outlineLevel="0" collapsed="false">
      <c r="A6611" s="401" t="s">
        <v>9754</v>
      </c>
      <c r="B6611" s="401" t="s">
        <v>13057</v>
      </c>
      <c r="C6611" s="401" t="s">
        <v>13200</v>
      </c>
      <c r="D6611" s="401" t="s">
        <v>13201</v>
      </c>
      <c r="E6611" s="402"/>
      <c r="F6611" s="401"/>
      <c r="G6611" s="401" t="n">
        <v>100216</v>
      </c>
      <c r="H6611" s="401" t="s">
        <v>13228</v>
      </c>
      <c r="I6611" s="401" t="s">
        <v>13220</v>
      </c>
      <c r="J6611" s="401" t="s">
        <v>6979</v>
      </c>
      <c r="K6611" s="402" t="n">
        <v>0.87</v>
      </c>
      <c r="L6611" s="401" t="s">
        <v>6405</v>
      </c>
    </row>
    <row r="6612" customFormat="false" ht="13.5" hidden="false" customHeight="false" outlineLevel="0" collapsed="false">
      <c r="A6612" s="401" t="s">
        <v>9754</v>
      </c>
      <c r="B6612" s="401" t="s">
        <v>13057</v>
      </c>
      <c r="C6612" s="401" t="s">
        <v>13200</v>
      </c>
      <c r="D6612" s="401" t="s">
        <v>13201</v>
      </c>
      <c r="E6612" s="402"/>
      <c r="F6612" s="401"/>
      <c r="G6612" s="401" t="n">
        <v>100217</v>
      </c>
      <c r="H6612" s="401" t="s">
        <v>13229</v>
      </c>
      <c r="I6612" s="401" t="s">
        <v>13220</v>
      </c>
      <c r="J6612" s="401" t="s">
        <v>6404</v>
      </c>
      <c r="K6612" s="402" t="n">
        <v>2.81</v>
      </c>
      <c r="L6612" s="401" t="s">
        <v>6405</v>
      </c>
    </row>
    <row r="6613" customFormat="false" ht="13.5" hidden="false" customHeight="false" outlineLevel="0" collapsed="false">
      <c r="A6613" s="401" t="s">
        <v>9754</v>
      </c>
      <c r="B6613" s="401" t="s">
        <v>13057</v>
      </c>
      <c r="C6613" s="401" t="s">
        <v>13200</v>
      </c>
      <c r="D6613" s="401" t="s">
        <v>13201</v>
      </c>
      <c r="E6613" s="402"/>
      <c r="F6613" s="401"/>
      <c r="G6613" s="401" t="n">
        <v>100218</v>
      </c>
      <c r="H6613" s="401" t="s">
        <v>13230</v>
      </c>
      <c r="I6613" s="401" t="s">
        <v>13220</v>
      </c>
      <c r="J6613" s="401" t="s">
        <v>6404</v>
      </c>
      <c r="K6613" s="402" t="n">
        <v>1.91</v>
      </c>
      <c r="L6613" s="401" t="s">
        <v>6405</v>
      </c>
    </row>
    <row r="6614" customFormat="false" ht="13.5" hidden="false" customHeight="false" outlineLevel="0" collapsed="false">
      <c r="A6614" s="401" t="s">
        <v>9754</v>
      </c>
      <c r="B6614" s="401" t="s">
        <v>13057</v>
      </c>
      <c r="C6614" s="401" t="s">
        <v>13200</v>
      </c>
      <c r="D6614" s="401" t="s">
        <v>13201</v>
      </c>
      <c r="E6614" s="402"/>
      <c r="F6614" s="401"/>
      <c r="G6614" s="401" t="n">
        <v>100219</v>
      </c>
      <c r="H6614" s="401" t="s">
        <v>13231</v>
      </c>
      <c r="I6614" s="401" t="s">
        <v>13220</v>
      </c>
      <c r="J6614" s="401" t="s">
        <v>6404</v>
      </c>
      <c r="K6614" s="402" t="n">
        <v>0.42</v>
      </c>
      <c r="L6614" s="401" t="s">
        <v>6405</v>
      </c>
    </row>
    <row r="6615" customFormat="false" ht="13.5" hidden="false" customHeight="false" outlineLevel="0" collapsed="false">
      <c r="A6615" s="401" t="s">
        <v>9754</v>
      </c>
      <c r="B6615" s="401" t="s">
        <v>13057</v>
      </c>
      <c r="C6615" s="401" t="s">
        <v>13200</v>
      </c>
      <c r="D6615" s="401" t="s">
        <v>13201</v>
      </c>
      <c r="E6615" s="402"/>
      <c r="F6615" s="401"/>
      <c r="G6615" s="401" t="n">
        <v>100220</v>
      </c>
      <c r="H6615" s="401" t="s">
        <v>13232</v>
      </c>
      <c r="I6615" s="401" t="s">
        <v>13233</v>
      </c>
      <c r="J6615" s="401" t="s">
        <v>6979</v>
      </c>
      <c r="K6615" s="402" t="n">
        <v>25.17</v>
      </c>
      <c r="L6615" s="401" t="s">
        <v>6405</v>
      </c>
    </row>
    <row r="6616" customFormat="false" ht="13.5" hidden="false" customHeight="false" outlineLevel="0" collapsed="false">
      <c r="A6616" s="401" t="s">
        <v>9754</v>
      </c>
      <c r="B6616" s="401" t="s">
        <v>13057</v>
      </c>
      <c r="C6616" s="401" t="s">
        <v>13200</v>
      </c>
      <c r="D6616" s="401" t="s">
        <v>13201</v>
      </c>
      <c r="E6616" s="402"/>
      <c r="F6616" s="401"/>
      <c r="G6616" s="401" t="n">
        <v>100221</v>
      </c>
      <c r="H6616" s="401" t="s">
        <v>13234</v>
      </c>
      <c r="I6616" s="401" t="s">
        <v>13233</v>
      </c>
      <c r="J6616" s="401" t="s">
        <v>6979</v>
      </c>
      <c r="K6616" s="402" t="n">
        <v>28.53</v>
      </c>
      <c r="L6616" s="401" t="s">
        <v>6405</v>
      </c>
    </row>
    <row r="6617" customFormat="false" ht="13.5" hidden="false" customHeight="false" outlineLevel="0" collapsed="false">
      <c r="A6617" s="401" t="s">
        <v>9754</v>
      </c>
      <c r="B6617" s="401" t="s">
        <v>13057</v>
      </c>
      <c r="C6617" s="401" t="s">
        <v>13200</v>
      </c>
      <c r="D6617" s="401" t="s">
        <v>13201</v>
      </c>
      <c r="E6617" s="402"/>
      <c r="F6617" s="401"/>
      <c r="G6617" s="401" t="n">
        <v>100222</v>
      </c>
      <c r="H6617" s="401" t="s">
        <v>13235</v>
      </c>
      <c r="I6617" s="401" t="s">
        <v>13233</v>
      </c>
      <c r="J6617" s="401" t="s">
        <v>6979</v>
      </c>
      <c r="K6617" s="402" t="n">
        <v>10.8</v>
      </c>
      <c r="L6617" s="401" t="s">
        <v>6405</v>
      </c>
    </row>
    <row r="6618" customFormat="false" ht="13.5" hidden="false" customHeight="false" outlineLevel="0" collapsed="false">
      <c r="A6618" s="401" t="s">
        <v>9754</v>
      </c>
      <c r="B6618" s="401" t="s">
        <v>13057</v>
      </c>
      <c r="C6618" s="401" t="s">
        <v>13200</v>
      </c>
      <c r="D6618" s="401" t="s">
        <v>13201</v>
      </c>
      <c r="E6618" s="402"/>
      <c r="F6618" s="401"/>
      <c r="G6618" s="401" t="n">
        <v>100223</v>
      </c>
      <c r="H6618" s="401" t="s">
        <v>13236</v>
      </c>
      <c r="I6618" s="401" t="s">
        <v>13233</v>
      </c>
      <c r="J6618" s="401" t="s">
        <v>6979</v>
      </c>
      <c r="K6618" s="402" t="n">
        <v>5.05</v>
      </c>
      <c r="L6618" s="401" t="s">
        <v>6405</v>
      </c>
    </row>
    <row r="6619" customFormat="false" ht="13.5" hidden="false" customHeight="false" outlineLevel="0" collapsed="false">
      <c r="A6619" s="401" t="s">
        <v>9754</v>
      </c>
      <c r="B6619" s="401" t="s">
        <v>13057</v>
      </c>
      <c r="C6619" s="401" t="s">
        <v>13200</v>
      </c>
      <c r="D6619" s="401" t="s">
        <v>13201</v>
      </c>
      <c r="E6619" s="402"/>
      <c r="F6619" s="401"/>
      <c r="G6619" s="401" t="n">
        <v>100224</v>
      </c>
      <c r="H6619" s="401" t="s">
        <v>13237</v>
      </c>
      <c r="I6619" s="401" t="s">
        <v>13233</v>
      </c>
      <c r="J6619" s="401" t="s">
        <v>6404</v>
      </c>
      <c r="K6619" s="402" t="n">
        <v>2.81</v>
      </c>
      <c r="L6619" s="401" t="s">
        <v>6405</v>
      </c>
    </row>
    <row r="6620" customFormat="false" ht="13.5" hidden="false" customHeight="false" outlineLevel="0" collapsed="false">
      <c r="A6620" s="401" t="s">
        <v>9754</v>
      </c>
      <c r="B6620" s="401" t="s">
        <v>13057</v>
      </c>
      <c r="C6620" s="401" t="s">
        <v>13200</v>
      </c>
      <c r="D6620" s="401" t="s">
        <v>13201</v>
      </c>
      <c r="E6620" s="402"/>
      <c r="F6620" s="401"/>
      <c r="G6620" s="401" t="n">
        <v>100225</v>
      </c>
      <c r="H6620" s="401" t="s">
        <v>13238</v>
      </c>
      <c r="I6620" s="401" t="s">
        <v>13239</v>
      </c>
      <c r="J6620" s="401" t="s">
        <v>6979</v>
      </c>
      <c r="K6620" s="402" t="n">
        <v>1.97</v>
      </c>
      <c r="L6620" s="401" t="s">
        <v>6405</v>
      </c>
    </row>
    <row r="6621" customFormat="false" ht="13.5" hidden="false" customHeight="false" outlineLevel="0" collapsed="false">
      <c r="A6621" s="401" t="s">
        <v>9754</v>
      </c>
      <c r="B6621" s="401" t="s">
        <v>13057</v>
      </c>
      <c r="C6621" s="401" t="s">
        <v>13200</v>
      </c>
      <c r="D6621" s="401" t="s">
        <v>13201</v>
      </c>
      <c r="E6621" s="402"/>
      <c r="F6621" s="401"/>
      <c r="G6621" s="401" t="n">
        <v>100226</v>
      </c>
      <c r="H6621" s="401" t="s">
        <v>13240</v>
      </c>
      <c r="I6621" s="401" t="s">
        <v>13239</v>
      </c>
      <c r="J6621" s="401" t="s">
        <v>6979</v>
      </c>
      <c r="K6621" s="402" t="n">
        <v>0.62</v>
      </c>
      <c r="L6621" s="401" t="s">
        <v>6405</v>
      </c>
    </row>
    <row r="6622" customFormat="false" ht="13.5" hidden="false" customHeight="false" outlineLevel="0" collapsed="false">
      <c r="A6622" s="401" t="s">
        <v>9754</v>
      </c>
      <c r="B6622" s="401" t="s">
        <v>13057</v>
      </c>
      <c r="C6622" s="401" t="s">
        <v>13200</v>
      </c>
      <c r="D6622" s="401" t="s">
        <v>13201</v>
      </c>
      <c r="E6622" s="402"/>
      <c r="F6622" s="401"/>
      <c r="G6622" s="401" t="n">
        <v>100227</v>
      </c>
      <c r="H6622" s="401" t="s">
        <v>13241</v>
      </c>
      <c r="I6622" s="401" t="s">
        <v>13239</v>
      </c>
      <c r="J6622" s="401" t="s">
        <v>6979</v>
      </c>
      <c r="K6622" s="402" t="n">
        <v>0.91</v>
      </c>
      <c r="L6622" s="401" t="s">
        <v>6405</v>
      </c>
    </row>
    <row r="6623" customFormat="false" ht="13.5" hidden="false" customHeight="false" outlineLevel="0" collapsed="false">
      <c r="A6623" s="401" t="s">
        <v>9754</v>
      </c>
      <c r="B6623" s="401" t="s">
        <v>13057</v>
      </c>
      <c r="C6623" s="401" t="s">
        <v>13200</v>
      </c>
      <c r="D6623" s="401" t="s">
        <v>13201</v>
      </c>
      <c r="E6623" s="402"/>
      <c r="F6623" s="401"/>
      <c r="G6623" s="401" t="n">
        <v>100228</v>
      </c>
      <c r="H6623" s="401" t="s">
        <v>13242</v>
      </c>
      <c r="I6623" s="401" t="s">
        <v>13239</v>
      </c>
      <c r="J6623" s="401" t="s">
        <v>6404</v>
      </c>
      <c r="K6623" s="402" t="n">
        <v>0.27</v>
      </c>
      <c r="L6623" s="401" t="s">
        <v>6405</v>
      </c>
    </row>
    <row r="6624" customFormat="false" ht="13.5" hidden="false" customHeight="false" outlineLevel="0" collapsed="false">
      <c r="A6624" s="401" t="s">
        <v>9754</v>
      </c>
      <c r="B6624" s="401" t="s">
        <v>13057</v>
      </c>
      <c r="C6624" s="401" t="s">
        <v>13200</v>
      </c>
      <c r="D6624" s="401" t="s">
        <v>13201</v>
      </c>
      <c r="E6624" s="402"/>
      <c r="F6624" s="401"/>
      <c r="G6624" s="401" t="n">
        <v>100229</v>
      </c>
      <c r="H6624" s="401" t="s">
        <v>13243</v>
      </c>
      <c r="I6624" s="401" t="s">
        <v>161</v>
      </c>
      <c r="J6624" s="401" t="s">
        <v>6979</v>
      </c>
      <c r="K6624" s="402" t="n">
        <v>0.01</v>
      </c>
      <c r="L6624" s="401" t="s">
        <v>6405</v>
      </c>
    </row>
    <row r="6625" customFormat="false" ht="13.5" hidden="false" customHeight="false" outlineLevel="0" collapsed="false">
      <c r="A6625" s="401" t="s">
        <v>9754</v>
      </c>
      <c r="B6625" s="401" t="s">
        <v>13057</v>
      </c>
      <c r="C6625" s="401" t="s">
        <v>13200</v>
      </c>
      <c r="D6625" s="401" t="s">
        <v>13201</v>
      </c>
      <c r="E6625" s="402"/>
      <c r="F6625" s="401"/>
      <c r="G6625" s="401" t="n">
        <v>100230</v>
      </c>
      <c r="H6625" s="401" t="s">
        <v>13244</v>
      </c>
      <c r="I6625" s="401" t="s">
        <v>161</v>
      </c>
      <c r="J6625" s="401" t="s">
        <v>6979</v>
      </c>
      <c r="K6625" s="402" t="n">
        <v>0.02</v>
      </c>
      <c r="L6625" s="401" t="s">
        <v>6405</v>
      </c>
    </row>
    <row r="6626" customFormat="false" ht="13.5" hidden="false" customHeight="false" outlineLevel="0" collapsed="false">
      <c r="A6626" s="401" t="s">
        <v>9754</v>
      </c>
      <c r="B6626" s="401" t="s">
        <v>13057</v>
      </c>
      <c r="C6626" s="401" t="s">
        <v>13200</v>
      </c>
      <c r="D6626" s="401" t="s">
        <v>13201</v>
      </c>
      <c r="E6626" s="402"/>
      <c r="F6626" s="401"/>
      <c r="G6626" s="401" t="n">
        <v>100231</v>
      </c>
      <c r="H6626" s="401" t="s">
        <v>13245</v>
      </c>
      <c r="I6626" s="401" t="s">
        <v>161</v>
      </c>
      <c r="J6626" s="401" t="s">
        <v>6979</v>
      </c>
      <c r="K6626" s="402" t="n">
        <v>0.03</v>
      </c>
      <c r="L6626" s="401" t="s">
        <v>6405</v>
      </c>
    </row>
    <row r="6627" customFormat="false" ht="13.5" hidden="false" customHeight="false" outlineLevel="0" collapsed="false">
      <c r="A6627" s="401" t="s">
        <v>9754</v>
      </c>
      <c r="B6627" s="401" t="s">
        <v>13057</v>
      </c>
      <c r="C6627" s="401" t="s">
        <v>13200</v>
      </c>
      <c r="D6627" s="401" t="s">
        <v>13201</v>
      </c>
      <c r="E6627" s="402"/>
      <c r="F6627" s="401"/>
      <c r="G6627" s="401" t="n">
        <v>100232</v>
      </c>
      <c r="H6627" s="401" t="s">
        <v>13246</v>
      </c>
      <c r="I6627" s="401" t="s">
        <v>45</v>
      </c>
      <c r="J6627" s="401" t="s">
        <v>6979</v>
      </c>
      <c r="K6627" s="402" t="n">
        <v>0.33</v>
      </c>
      <c r="L6627" s="401" t="s">
        <v>6405</v>
      </c>
    </row>
    <row r="6628" customFormat="false" ht="13.5" hidden="false" customHeight="false" outlineLevel="0" collapsed="false">
      <c r="A6628" s="401" t="s">
        <v>9754</v>
      </c>
      <c r="B6628" s="401" t="s">
        <v>13057</v>
      </c>
      <c r="C6628" s="401" t="s">
        <v>13200</v>
      </c>
      <c r="D6628" s="401" t="s">
        <v>13201</v>
      </c>
      <c r="E6628" s="402"/>
      <c r="F6628" s="401"/>
      <c r="G6628" s="401" t="n">
        <v>100233</v>
      </c>
      <c r="H6628" s="401" t="s">
        <v>13247</v>
      </c>
      <c r="I6628" s="401" t="s">
        <v>45</v>
      </c>
      <c r="J6628" s="401" t="s">
        <v>6979</v>
      </c>
      <c r="K6628" s="402" t="n">
        <v>0.16</v>
      </c>
      <c r="L6628" s="401" t="s">
        <v>6405</v>
      </c>
    </row>
    <row r="6629" customFormat="false" ht="13.5" hidden="false" customHeight="false" outlineLevel="0" collapsed="false">
      <c r="A6629" s="401" t="s">
        <v>9754</v>
      </c>
      <c r="B6629" s="401" t="s">
        <v>13057</v>
      </c>
      <c r="C6629" s="401" t="s">
        <v>13200</v>
      </c>
      <c r="D6629" s="401" t="s">
        <v>13201</v>
      </c>
      <c r="E6629" s="402"/>
      <c r="F6629" s="401"/>
      <c r="G6629" s="401" t="n">
        <v>100234</v>
      </c>
      <c r="H6629" s="401" t="s">
        <v>13248</v>
      </c>
      <c r="I6629" s="401" t="s">
        <v>99</v>
      </c>
      <c r="J6629" s="401" t="s">
        <v>6979</v>
      </c>
      <c r="K6629" s="402" t="n">
        <v>0.49</v>
      </c>
      <c r="L6629" s="401" t="s">
        <v>6405</v>
      </c>
    </row>
    <row r="6630" customFormat="false" ht="13.5" hidden="false" customHeight="false" outlineLevel="0" collapsed="false">
      <c r="A6630" s="401" t="s">
        <v>9754</v>
      </c>
      <c r="B6630" s="401" t="s">
        <v>13057</v>
      </c>
      <c r="C6630" s="401" t="s">
        <v>13200</v>
      </c>
      <c r="D6630" s="401" t="s">
        <v>13201</v>
      </c>
      <c r="E6630" s="402"/>
      <c r="F6630" s="401"/>
      <c r="G6630" s="401" t="n">
        <v>100235</v>
      </c>
      <c r="H6630" s="401" t="s">
        <v>13249</v>
      </c>
      <c r="I6630" s="401" t="s">
        <v>784</v>
      </c>
      <c r="J6630" s="401" t="s">
        <v>6979</v>
      </c>
      <c r="K6630" s="402" t="n">
        <v>0.03</v>
      </c>
      <c r="L6630" s="401" t="s">
        <v>6405</v>
      </c>
    </row>
    <row r="6631" customFormat="false" ht="13.5" hidden="false" customHeight="false" outlineLevel="0" collapsed="false">
      <c r="A6631" s="401" t="s">
        <v>9754</v>
      </c>
      <c r="B6631" s="401" t="s">
        <v>13057</v>
      </c>
      <c r="C6631" s="401" t="s">
        <v>13200</v>
      </c>
      <c r="D6631" s="401" t="s">
        <v>13201</v>
      </c>
      <c r="E6631" s="402"/>
      <c r="F6631" s="401"/>
      <c r="G6631" s="401" t="n">
        <v>100236</v>
      </c>
      <c r="H6631" s="401" t="s">
        <v>13250</v>
      </c>
      <c r="I6631" s="401" t="s">
        <v>13251</v>
      </c>
      <c r="J6631" s="401" t="s">
        <v>6979</v>
      </c>
      <c r="K6631" s="402" t="n">
        <v>2.51</v>
      </c>
      <c r="L6631" s="401" t="s">
        <v>6405</v>
      </c>
    </row>
    <row r="6632" customFormat="false" ht="13.5" hidden="false" customHeight="false" outlineLevel="0" collapsed="false">
      <c r="A6632" s="401" t="s">
        <v>9754</v>
      </c>
      <c r="B6632" s="401" t="s">
        <v>13057</v>
      </c>
      <c r="C6632" s="401" t="s">
        <v>13200</v>
      </c>
      <c r="D6632" s="401" t="s">
        <v>13201</v>
      </c>
      <c r="E6632" s="402"/>
      <c r="F6632" s="401"/>
      <c r="G6632" s="401" t="n">
        <v>100237</v>
      </c>
      <c r="H6632" s="401" t="s">
        <v>13252</v>
      </c>
      <c r="I6632" s="401" t="s">
        <v>13251</v>
      </c>
      <c r="J6632" s="401" t="s">
        <v>6979</v>
      </c>
      <c r="K6632" s="402" t="n">
        <v>3.01</v>
      </c>
      <c r="L6632" s="401" t="s">
        <v>6405</v>
      </c>
    </row>
    <row r="6633" customFormat="false" ht="13.5" hidden="false" customHeight="false" outlineLevel="0" collapsed="false">
      <c r="A6633" s="401" t="s">
        <v>9754</v>
      </c>
      <c r="B6633" s="401" t="s">
        <v>13057</v>
      </c>
      <c r="C6633" s="401" t="s">
        <v>13200</v>
      </c>
      <c r="D6633" s="401" t="s">
        <v>13201</v>
      </c>
      <c r="E6633" s="402"/>
      <c r="F6633" s="401"/>
      <c r="G6633" s="401" t="n">
        <v>100238</v>
      </c>
      <c r="H6633" s="401" t="s">
        <v>13253</v>
      </c>
      <c r="I6633" s="401" t="s">
        <v>13251</v>
      </c>
      <c r="J6633" s="401" t="s">
        <v>6979</v>
      </c>
      <c r="K6633" s="402" t="n">
        <v>4.81</v>
      </c>
      <c r="L6633" s="401" t="s">
        <v>6405</v>
      </c>
    </row>
    <row r="6634" customFormat="false" ht="13.5" hidden="false" customHeight="false" outlineLevel="0" collapsed="false">
      <c r="A6634" s="401" t="s">
        <v>9754</v>
      </c>
      <c r="B6634" s="401" t="s">
        <v>13057</v>
      </c>
      <c r="C6634" s="401" t="s">
        <v>13200</v>
      </c>
      <c r="D6634" s="401" t="s">
        <v>13201</v>
      </c>
      <c r="E6634" s="402"/>
      <c r="F6634" s="401"/>
      <c r="G6634" s="401" t="n">
        <v>100239</v>
      </c>
      <c r="H6634" s="401" t="s">
        <v>13254</v>
      </c>
      <c r="I6634" s="401" t="s">
        <v>13251</v>
      </c>
      <c r="J6634" s="401" t="s">
        <v>6979</v>
      </c>
      <c r="K6634" s="402" t="n">
        <v>6.02</v>
      </c>
      <c r="L6634" s="401" t="s">
        <v>6405</v>
      </c>
    </row>
    <row r="6635" customFormat="false" ht="13.5" hidden="false" customHeight="false" outlineLevel="0" collapsed="false">
      <c r="A6635" s="401" t="s">
        <v>9754</v>
      </c>
      <c r="B6635" s="401" t="s">
        <v>13057</v>
      </c>
      <c r="C6635" s="401" t="s">
        <v>13200</v>
      </c>
      <c r="D6635" s="401" t="s">
        <v>13201</v>
      </c>
      <c r="E6635" s="402"/>
      <c r="F6635" s="401"/>
      <c r="G6635" s="401" t="n">
        <v>100240</v>
      </c>
      <c r="H6635" s="401" t="s">
        <v>13255</v>
      </c>
      <c r="I6635" s="401" t="s">
        <v>13251</v>
      </c>
      <c r="J6635" s="401" t="s">
        <v>6979</v>
      </c>
      <c r="K6635" s="402" t="n">
        <v>3.61</v>
      </c>
      <c r="L6635" s="401" t="s">
        <v>6405</v>
      </c>
    </row>
    <row r="6636" customFormat="false" ht="13.5" hidden="false" customHeight="false" outlineLevel="0" collapsed="false">
      <c r="A6636" s="401" t="s">
        <v>9754</v>
      </c>
      <c r="B6636" s="401" t="s">
        <v>13057</v>
      </c>
      <c r="C6636" s="401" t="s">
        <v>13200</v>
      </c>
      <c r="D6636" s="401" t="s">
        <v>13201</v>
      </c>
      <c r="E6636" s="402"/>
      <c r="F6636" s="401"/>
      <c r="G6636" s="401" t="n">
        <v>100241</v>
      </c>
      <c r="H6636" s="401" t="s">
        <v>13256</v>
      </c>
      <c r="I6636" s="401" t="s">
        <v>13251</v>
      </c>
      <c r="J6636" s="401" t="s">
        <v>6979</v>
      </c>
      <c r="K6636" s="402" t="n">
        <v>6.02</v>
      </c>
      <c r="L6636" s="401" t="s">
        <v>6405</v>
      </c>
    </row>
    <row r="6637" customFormat="false" ht="13.5" hidden="false" customHeight="false" outlineLevel="0" collapsed="false">
      <c r="A6637" s="401" t="s">
        <v>9754</v>
      </c>
      <c r="B6637" s="401" t="s">
        <v>13057</v>
      </c>
      <c r="C6637" s="401" t="s">
        <v>13200</v>
      </c>
      <c r="D6637" s="401" t="s">
        <v>13201</v>
      </c>
      <c r="E6637" s="402"/>
      <c r="F6637" s="401"/>
      <c r="G6637" s="401" t="n">
        <v>100242</v>
      </c>
      <c r="H6637" s="401" t="s">
        <v>13257</v>
      </c>
      <c r="I6637" s="401" t="s">
        <v>13251</v>
      </c>
      <c r="J6637" s="401" t="s">
        <v>6979</v>
      </c>
      <c r="K6637" s="402" t="n">
        <v>17.79</v>
      </c>
      <c r="L6637" s="401" t="s">
        <v>6405</v>
      </c>
    </row>
    <row r="6638" customFormat="false" ht="13.5" hidden="false" customHeight="false" outlineLevel="0" collapsed="false">
      <c r="A6638" s="401" t="s">
        <v>9754</v>
      </c>
      <c r="B6638" s="401" t="s">
        <v>13057</v>
      </c>
      <c r="C6638" s="401" t="s">
        <v>13200</v>
      </c>
      <c r="D6638" s="401" t="s">
        <v>13201</v>
      </c>
      <c r="E6638" s="402"/>
      <c r="F6638" s="401"/>
      <c r="G6638" s="401" t="n">
        <v>100243</v>
      </c>
      <c r="H6638" s="401" t="s">
        <v>13258</v>
      </c>
      <c r="I6638" s="401" t="s">
        <v>13251</v>
      </c>
      <c r="J6638" s="401" t="s">
        <v>6979</v>
      </c>
      <c r="K6638" s="402" t="n">
        <v>2.89</v>
      </c>
      <c r="L6638" s="401" t="s">
        <v>6405</v>
      </c>
    </row>
    <row r="6639" customFormat="false" ht="13.5" hidden="false" customHeight="false" outlineLevel="0" collapsed="false">
      <c r="A6639" s="401" t="s">
        <v>9754</v>
      </c>
      <c r="B6639" s="401" t="s">
        <v>13057</v>
      </c>
      <c r="C6639" s="401" t="s">
        <v>13200</v>
      </c>
      <c r="D6639" s="401" t="s">
        <v>13201</v>
      </c>
      <c r="E6639" s="402"/>
      <c r="F6639" s="401"/>
      <c r="G6639" s="401" t="n">
        <v>100244</v>
      </c>
      <c r="H6639" s="401" t="s">
        <v>13259</v>
      </c>
      <c r="I6639" s="401" t="s">
        <v>13251</v>
      </c>
      <c r="J6639" s="401" t="s">
        <v>6979</v>
      </c>
      <c r="K6639" s="402" t="n">
        <v>3.61</v>
      </c>
      <c r="L6639" s="401" t="s">
        <v>6405</v>
      </c>
    </row>
    <row r="6640" customFormat="false" ht="13.5" hidden="false" customHeight="false" outlineLevel="0" collapsed="false">
      <c r="A6640" s="401" t="s">
        <v>9754</v>
      </c>
      <c r="B6640" s="401" t="s">
        <v>13057</v>
      </c>
      <c r="C6640" s="401" t="s">
        <v>13200</v>
      </c>
      <c r="D6640" s="401" t="s">
        <v>13201</v>
      </c>
      <c r="E6640" s="402"/>
      <c r="F6640" s="401"/>
      <c r="G6640" s="401" t="n">
        <v>100245</v>
      </c>
      <c r="H6640" s="401" t="s">
        <v>13260</v>
      </c>
      <c r="I6640" s="401" t="s">
        <v>13251</v>
      </c>
      <c r="J6640" s="401" t="s">
        <v>6979</v>
      </c>
      <c r="K6640" s="402" t="n">
        <v>7.22</v>
      </c>
      <c r="L6640" s="401" t="s">
        <v>6405</v>
      </c>
    </row>
    <row r="6641" customFormat="false" ht="13.5" hidden="false" customHeight="false" outlineLevel="0" collapsed="false">
      <c r="A6641" s="401" t="s">
        <v>9754</v>
      </c>
      <c r="B6641" s="401" t="s">
        <v>13057</v>
      </c>
      <c r="C6641" s="401" t="s">
        <v>13200</v>
      </c>
      <c r="D6641" s="401" t="s">
        <v>13201</v>
      </c>
      <c r="E6641" s="402"/>
      <c r="F6641" s="401"/>
      <c r="G6641" s="401" t="n">
        <v>100246</v>
      </c>
      <c r="H6641" s="401" t="s">
        <v>13261</v>
      </c>
      <c r="I6641" s="401" t="s">
        <v>13251</v>
      </c>
      <c r="J6641" s="401" t="s">
        <v>6979</v>
      </c>
      <c r="K6641" s="402" t="n">
        <v>2.4</v>
      </c>
      <c r="L6641" s="401" t="s">
        <v>6405</v>
      </c>
    </row>
    <row r="6642" customFormat="false" ht="13.5" hidden="false" customHeight="false" outlineLevel="0" collapsed="false">
      <c r="A6642" s="401" t="s">
        <v>9754</v>
      </c>
      <c r="B6642" s="401" t="s">
        <v>13057</v>
      </c>
      <c r="C6642" s="401" t="s">
        <v>13200</v>
      </c>
      <c r="D6642" s="401" t="s">
        <v>13201</v>
      </c>
      <c r="E6642" s="402"/>
      <c r="F6642" s="401"/>
      <c r="G6642" s="401" t="n">
        <v>100247</v>
      </c>
      <c r="H6642" s="401" t="s">
        <v>13262</v>
      </c>
      <c r="I6642" s="401" t="s">
        <v>13251</v>
      </c>
      <c r="J6642" s="401" t="s">
        <v>6979</v>
      </c>
      <c r="K6642" s="402" t="n">
        <v>3.01</v>
      </c>
      <c r="L6642" s="401" t="s">
        <v>6405</v>
      </c>
    </row>
    <row r="6643" customFormat="false" ht="13.5" hidden="false" customHeight="false" outlineLevel="0" collapsed="false">
      <c r="A6643" s="401" t="s">
        <v>9754</v>
      </c>
      <c r="B6643" s="401" t="s">
        <v>13057</v>
      </c>
      <c r="C6643" s="401" t="s">
        <v>13200</v>
      </c>
      <c r="D6643" s="401" t="s">
        <v>13201</v>
      </c>
      <c r="E6643" s="402"/>
      <c r="F6643" s="401"/>
      <c r="G6643" s="401" t="n">
        <v>100248</v>
      </c>
      <c r="H6643" s="401" t="s">
        <v>13263</v>
      </c>
      <c r="I6643" s="401" t="s">
        <v>13251</v>
      </c>
      <c r="J6643" s="401" t="s">
        <v>6979</v>
      </c>
      <c r="K6643" s="402" t="n">
        <v>11.86</v>
      </c>
      <c r="L6643" s="401" t="s">
        <v>6405</v>
      </c>
    </row>
    <row r="6644" customFormat="false" ht="13.5" hidden="false" customHeight="false" outlineLevel="0" collapsed="false">
      <c r="A6644" s="401" t="s">
        <v>9754</v>
      </c>
      <c r="B6644" s="401" t="s">
        <v>13057</v>
      </c>
      <c r="C6644" s="401" t="s">
        <v>13200</v>
      </c>
      <c r="D6644" s="401" t="s">
        <v>13201</v>
      </c>
      <c r="E6644" s="402"/>
      <c r="F6644" s="401"/>
      <c r="G6644" s="401" t="n">
        <v>100249</v>
      </c>
      <c r="H6644" s="401" t="s">
        <v>13264</v>
      </c>
      <c r="I6644" s="401" t="s">
        <v>13251</v>
      </c>
      <c r="J6644" s="401" t="s">
        <v>6979</v>
      </c>
      <c r="K6644" s="402" t="n">
        <v>2.4</v>
      </c>
      <c r="L6644" s="401" t="s">
        <v>6405</v>
      </c>
    </row>
    <row r="6645" customFormat="false" ht="13.5" hidden="false" customHeight="false" outlineLevel="0" collapsed="false">
      <c r="A6645" s="401" t="s">
        <v>9754</v>
      </c>
      <c r="B6645" s="401" t="s">
        <v>13057</v>
      </c>
      <c r="C6645" s="401" t="s">
        <v>13200</v>
      </c>
      <c r="D6645" s="401" t="s">
        <v>13201</v>
      </c>
      <c r="E6645" s="402"/>
      <c r="F6645" s="401"/>
      <c r="G6645" s="401" t="n">
        <v>100250</v>
      </c>
      <c r="H6645" s="401" t="s">
        <v>13265</v>
      </c>
      <c r="I6645" s="401" t="s">
        <v>13251</v>
      </c>
      <c r="J6645" s="401" t="s">
        <v>6979</v>
      </c>
      <c r="K6645" s="402" t="n">
        <v>4.01</v>
      </c>
      <c r="L6645" s="401" t="s">
        <v>6405</v>
      </c>
    </row>
    <row r="6646" customFormat="false" ht="13.5" hidden="false" customHeight="false" outlineLevel="0" collapsed="false">
      <c r="A6646" s="401" t="s">
        <v>9754</v>
      </c>
      <c r="B6646" s="401" t="s">
        <v>13057</v>
      </c>
      <c r="C6646" s="401" t="s">
        <v>13200</v>
      </c>
      <c r="D6646" s="401" t="s">
        <v>13201</v>
      </c>
      <c r="E6646" s="402"/>
      <c r="F6646" s="401"/>
      <c r="G6646" s="401" t="n">
        <v>100251</v>
      </c>
      <c r="H6646" s="401" t="s">
        <v>13266</v>
      </c>
      <c r="I6646" s="401" t="s">
        <v>13251</v>
      </c>
      <c r="J6646" s="401" t="s">
        <v>6979</v>
      </c>
      <c r="K6646" s="402" t="n">
        <v>11.86</v>
      </c>
      <c r="L6646" s="401" t="s">
        <v>6405</v>
      </c>
    </row>
    <row r="6647" customFormat="false" ht="13.5" hidden="false" customHeight="false" outlineLevel="0" collapsed="false">
      <c r="A6647" s="401" t="s">
        <v>9754</v>
      </c>
      <c r="B6647" s="401" t="s">
        <v>13057</v>
      </c>
      <c r="C6647" s="401" t="s">
        <v>13200</v>
      </c>
      <c r="D6647" s="401" t="s">
        <v>13201</v>
      </c>
      <c r="E6647" s="402"/>
      <c r="F6647" s="401"/>
      <c r="G6647" s="401" t="n">
        <v>100252</v>
      </c>
      <c r="H6647" s="401" t="s">
        <v>13267</v>
      </c>
      <c r="I6647" s="401" t="s">
        <v>13251</v>
      </c>
      <c r="J6647" s="401" t="s">
        <v>6979</v>
      </c>
      <c r="K6647" s="402" t="n">
        <v>17.79</v>
      </c>
      <c r="L6647" s="401" t="s">
        <v>6405</v>
      </c>
    </row>
    <row r="6648" customFormat="false" ht="13.5" hidden="false" customHeight="false" outlineLevel="0" collapsed="false">
      <c r="A6648" s="401" t="s">
        <v>9754</v>
      </c>
      <c r="B6648" s="401" t="s">
        <v>13057</v>
      </c>
      <c r="C6648" s="401" t="s">
        <v>13200</v>
      </c>
      <c r="D6648" s="401" t="s">
        <v>13201</v>
      </c>
      <c r="E6648" s="402"/>
      <c r="F6648" s="401"/>
      <c r="G6648" s="401" t="n">
        <v>100253</v>
      </c>
      <c r="H6648" s="401" t="s">
        <v>13268</v>
      </c>
      <c r="I6648" s="401" t="s">
        <v>13251</v>
      </c>
      <c r="J6648" s="401" t="s">
        <v>6979</v>
      </c>
      <c r="K6648" s="402" t="n">
        <v>23.72</v>
      </c>
      <c r="L6648" s="401" t="s">
        <v>6405</v>
      </c>
    </row>
    <row r="6649" customFormat="false" ht="13.5" hidden="false" customHeight="false" outlineLevel="0" collapsed="false">
      <c r="A6649" s="401" t="s">
        <v>9754</v>
      </c>
      <c r="B6649" s="401" t="s">
        <v>13057</v>
      </c>
      <c r="C6649" s="401" t="s">
        <v>13200</v>
      </c>
      <c r="D6649" s="401" t="s">
        <v>13201</v>
      </c>
      <c r="E6649" s="402"/>
      <c r="F6649" s="401"/>
      <c r="G6649" s="401" t="n">
        <v>100254</v>
      </c>
      <c r="H6649" s="401" t="s">
        <v>13269</v>
      </c>
      <c r="I6649" s="401" t="s">
        <v>13251</v>
      </c>
      <c r="J6649" s="401" t="s">
        <v>6979</v>
      </c>
      <c r="K6649" s="402" t="n">
        <v>35.58</v>
      </c>
      <c r="L6649" s="401" t="s">
        <v>6405</v>
      </c>
    </row>
    <row r="6650" customFormat="false" ht="13.5" hidden="false" customHeight="false" outlineLevel="0" collapsed="false">
      <c r="A6650" s="401" t="s">
        <v>9754</v>
      </c>
      <c r="B6650" s="401" t="s">
        <v>13057</v>
      </c>
      <c r="C6650" s="401" t="s">
        <v>13200</v>
      </c>
      <c r="D6650" s="401" t="s">
        <v>13201</v>
      </c>
      <c r="E6650" s="402"/>
      <c r="F6650" s="401"/>
      <c r="G6650" s="401" t="n">
        <v>100255</v>
      </c>
      <c r="H6650" s="401" t="s">
        <v>13270</v>
      </c>
      <c r="I6650" s="401" t="s">
        <v>13251</v>
      </c>
      <c r="J6650" s="401" t="s">
        <v>6979</v>
      </c>
      <c r="K6650" s="402" t="n">
        <v>12.04</v>
      </c>
      <c r="L6650" s="401" t="s">
        <v>6405</v>
      </c>
    </row>
    <row r="6651" customFormat="false" ht="13.5" hidden="false" customHeight="false" outlineLevel="0" collapsed="false">
      <c r="A6651" s="401" t="s">
        <v>9754</v>
      </c>
      <c r="B6651" s="401" t="s">
        <v>13057</v>
      </c>
      <c r="C6651" s="401" t="s">
        <v>13200</v>
      </c>
      <c r="D6651" s="401" t="s">
        <v>13201</v>
      </c>
      <c r="E6651" s="402"/>
      <c r="F6651" s="401"/>
      <c r="G6651" s="401" t="n">
        <v>100256</v>
      </c>
      <c r="H6651" s="401" t="s">
        <v>13271</v>
      </c>
      <c r="I6651" s="401" t="s">
        <v>13251</v>
      </c>
      <c r="J6651" s="401" t="s">
        <v>6979</v>
      </c>
      <c r="K6651" s="402" t="n">
        <v>8.02</v>
      </c>
      <c r="L6651" s="401" t="s">
        <v>6405</v>
      </c>
    </row>
    <row r="6652" customFormat="false" ht="13.5" hidden="false" customHeight="false" outlineLevel="0" collapsed="false">
      <c r="A6652" s="401" t="s">
        <v>9754</v>
      </c>
      <c r="B6652" s="401" t="s">
        <v>13057</v>
      </c>
      <c r="C6652" s="401" t="s">
        <v>13200</v>
      </c>
      <c r="D6652" s="401" t="s">
        <v>13201</v>
      </c>
      <c r="E6652" s="402"/>
      <c r="F6652" s="401"/>
      <c r="G6652" s="401" t="n">
        <v>100257</v>
      </c>
      <c r="H6652" s="401" t="s">
        <v>13272</v>
      </c>
      <c r="I6652" s="401" t="s">
        <v>13251</v>
      </c>
      <c r="J6652" s="401" t="s">
        <v>6979</v>
      </c>
      <c r="K6652" s="402" t="n">
        <v>4.81</v>
      </c>
      <c r="L6652" s="401" t="s">
        <v>6405</v>
      </c>
    </row>
    <row r="6653" customFormat="false" ht="13.5" hidden="false" customHeight="false" outlineLevel="0" collapsed="false">
      <c r="A6653" s="401" t="s">
        <v>9754</v>
      </c>
      <c r="B6653" s="401" t="s">
        <v>13057</v>
      </c>
      <c r="C6653" s="401" t="s">
        <v>13200</v>
      </c>
      <c r="D6653" s="401" t="s">
        <v>13201</v>
      </c>
      <c r="E6653" s="402"/>
      <c r="F6653" s="401"/>
      <c r="G6653" s="401" t="n">
        <v>100258</v>
      </c>
      <c r="H6653" s="401" t="s">
        <v>13273</v>
      </c>
      <c r="I6653" s="401" t="s">
        <v>13251</v>
      </c>
      <c r="J6653" s="401" t="s">
        <v>6979</v>
      </c>
      <c r="K6653" s="402" t="n">
        <v>12.04</v>
      </c>
      <c r="L6653" s="401" t="s">
        <v>6405</v>
      </c>
    </row>
    <row r="6654" customFormat="false" ht="13.5" hidden="false" customHeight="false" outlineLevel="0" collapsed="false">
      <c r="A6654" s="401" t="s">
        <v>9754</v>
      </c>
      <c r="B6654" s="401" t="s">
        <v>13057</v>
      </c>
      <c r="C6654" s="401" t="s">
        <v>13200</v>
      </c>
      <c r="D6654" s="401" t="s">
        <v>13201</v>
      </c>
      <c r="E6654" s="402"/>
      <c r="F6654" s="401"/>
      <c r="G6654" s="401" t="n">
        <v>100259</v>
      </c>
      <c r="H6654" s="401" t="s">
        <v>13274</v>
      </c>
      <c r="I6654" s="401" t="s">
        <v>13251</v>
      </c>
      <c r="J6654" s="401" t="s">
        <v>6979</v>
      </c>
      <c r="K6654" s="402" t="n">
        <v>23.72</v>
      </c>
      <c r="L6654" s="401" t="s">
        <v>6405</v>
      </c>
    </row>
    <row r="6655" customFormat="false" ht="13.5" hidden="false" customHeight="false" outlineLevel="0" collapsed="false">
      <c r="A6655" s="401" t="s">
        <v>9754</v>
      </c>
      <c r="B6655" s="401" t="s">
        <v>13057</v>
      </c>
      <c r="C6655" s="401" t="s">
        <v>13200</v>
      </c>
      <c r="D6655" s="401" t="s">
        <v>13201</v>
      </c>
      <c r="E6655" s="402"/>
      <c r="F6655" s="401"/>
      <c r="G6655" s="401" t="n">
        <v>100260</v>
      </c>
      <c r="H6655" s="401" t="s">
        <v>13275</v>
      </c>
      <c r="I6655" s="401" t="s">
        <v>13206</v>
      </c>
      <c r="J6655" s="401" t="s">
        <v>6979</v>
      </c>
      <c r="K6655" s="402" t="n">
        <v>7.81</v>
      </c>
      <c r="L6655" s="401" t="s">
        <v>6405</v>
      </c>
    </row>
    <row r="6656" customFormat="false" ht="13.5" hidden="false" customHeight="false" outlineLevel="0" collapsed="false">
      <c r="A6656" s="401" t="s">
        <v>9754</v>
      </c>
      <c r="B6656" s="401" t="s">
        <v>13057</v>
      </c>
      <c r="C6656" s="401" t="s">
        <v>13200</v>
      </c>
      <c r="D6656" s="401" t="s">
        <v>13201</v>
      </c>
      <c r="E6656" s="402"/>
      <c r="F6656" s="401"/>
      <c r="G6656" s="401" t="n">
        <v>100261</v>
      </c>
      <c r="H6656" s="401" t="s">
        <v>13276</v>
      </c>
      <c r="I6656" s="401" t="s">
        <v>13206</v>
      </c>
      <c r="J6656" s="401" t="s">
        <v>6979</v>
      </c>
      <c r="K6656" s="402" t="n">
        <v>4.91</v>
      </c>
      <c r="L6656" s="401" t="s">
        <v>6405</v>
      </c>
    </row>
    <row r="6657" customFormat="false" ht="13.5" hidden="false" customHeight="false" outlineLevel="0" collapsed="false">
      <c r="A6657" s="401" t="s">
        <v>9754</v>
      </c>
      <c r="B6657" s="401" t="s">
        <v>13057</v>
      </c>
      <c r="C6657" s="401" t="s">
        <v>13200</v>
      </c>
      <c r="D6657" s="401" t="s">
        <v>13201</v>
      </c>
      <c r="E6657" s="402"/>
      <c r="F6657" s="401"/>
      <c r="G6657" s="401" t="n">
        <v>100262</v>
      </c>
      <c r="H6657" s="401" t="s">
        <v>13277</v>
      </c>
      <c r="I6657" s="401" t="s">
        <v>13206</v>
      </c>
      <c r="J6657" s="401" t="s">
        <v>6979</v>
      </c>
      <c r="K6657" s="402" t="n">
        <v>3.04</v>
      </c>
      <c r="L6657" s="401" t="s">
        <v>6405</v>
      </c>
    </row>
    <row r="6658" customFormat="false" ht="13.5" hidden="false" customHeight="false" outlineLevel="0" collapsed="false">
      <c r="A6658" s="401" t="s">
        <v>9754</v>
      </c>
      <c r="B6658" s="401" t="s">
        <v>13057</v>
      </c>
      <c r="C6658" s="401" t="s">
        <v>13200</v>
      </c>
      <c r="D6658" s="401" t="s">
        <v>13201</v>
      </c>
      <c r="E6658" s="402"/>
      <c r="F6658" s="401"/>
      <c r="G6658" s="401" t="n">
        <v>100263</v>
      </c>
      <c r="H6658" s="401" t="s">
        <v>13278</v>
      </c>
      <c r="I6658" s="401" t="s">
        <v>13206</v>
      </c>
      <c r="J6658" s="401" t="s">
        <v>6979</v>
      </c>
      <c r="K6658" s="402" t="n">
        <v>1.95</v>
      </c>
      <c r="L6658" s="401" t="s">
        <v>6405</v>
      </c>
    </row>
    <row r="6659" customFormat="false" ht="13.5" hidden="false" customHeight="false" outlineLevel="0" collapsed="false">
      <c r="A6659" s="401" t="s">
        <v>9754</v>
      </c>
      <c r="B6659" s="401" t="s">
        <v>13057</v>
      </c>
      <c r="C6659" s="401" t="s">
        <v>13200</v>
      </c>
      <c r="D6659" s="401" t="s">
        <v>13201</v>
      </c>
      <c r="E6659" s="402"/>
      <c r="F6659" s="401"/>
      <c r="G6659" s="401" t="n">
        <v>100264</v>
      </c>
      <c r="H6659" s="401" t="s">
        <v>13279</v>
      </c>
      <c r="I6659" s="401" t="s">
        <v>13233</v>
      </c>
      <c r="J6659" s="401" t="s">
        <v>6979</v>
      </c>
      <c r="K6659" s="402" t="n">
        <v>35.53</v>
      </c>
      <c r="L6659" s="401" t="s">
        <v>6405</v>
      </c>
    </row>
    <row r="6660" customFormat="false" ht="13.5" hidden="false" customHeight="false" outlineLevel="0" collapsed="false">
      <c r="A6660" s="401" t="s">
        <v>9754</v>
      </c>
      <c r="B6660" s="401" t="s">
        <v>13057</v>
      </c>
      <c r="C6660" s="401" t="s">
        <v>13200</v>
      </c>
      <c r="D6660" s="401" t="s">
        <v>13201</v>
      </c>
      <c r="E6660" s="402"/>
      <c r="F6660" s="401"/>
      <c r="G6660" s="401" t="n">
        <v>100265</v>
      </c>
      <c r="H6660" s="401" t="s">
        <v>13280</v>
      </c>
      <c r="I6660" s="401" t="s">
        <v>99</v>
      </c>
      <c r="J6660" s="401" t="s">
        <v>6979</v>
      </c>
      <c r="K6660" s="402" t="n">
        <v>0.74</v>
      </c>
      <c r="L6660" s="401" t="s">
        <v>6405</v>
      </c>
    </row>
    <row r="6661" customFormat="false" ht="13.5" hidden="false" customHeight="false" outlineLevel="0" collapsed="false">
      <c r="A6661" s="401" t="s">
        <v>9754</v>
      </c>
      <c r="B6661" s="401" t="s">
        <v>13057</v>
      </c>
      <c r="C6661" s="401" t="s">
        <v>13200</v>
      </c>
      <c r="D6661" s="401" t="s">
        <v>13201</v>
      </c>
      <c r="E6661" s="402"/>
      <c r="F6661" s="401"/>
      <c r="G6661" s="401" t="n">
        <v>100266</v>
      </c>
      <c r="H6661" s="401" t="s">
        <v>13281</v>
      </c>
      <c r="I6661" s="401" t="s">
        <v>13220</v>
      </c>
      <c r="J6661" s="401" t="s">
        <v>6979</v>
      </c>
      <c r="K6661" s="402" t="n">
        <v>75.51</v>
      </c>
      <c r="L6661" s="401" t="s">
        <v>6405</v>
      </c>
    </row>
    <row r="6662" customFormat="false" ht="13.5" hidden="false" customHeight="false" outlineLevel="0" collapsed="false">
      <c r="A6662" s="401" t="s">
        <v>9754</v>
      </c>
      <c r="B6662" s="401" t="s">
        <v>13057</v>
      </c>
      <c r="C6662" s="401" t="s">
        <v>13200</v>
      </c>
      <c r="D6662" s="401" t="s">
        <v>13201</v>
      </c>
      <c r="E6662" s="402"/>
      <c r="F6662" s="401"/>
      <c r="G6662" s="401" t="n">
        <v>100267</v>
      </c>
      <c r="H6662" s="401" t="s">
        <v>13282</v>
      </c>
      <c r="I6662" s="401" t="s">
        <v>45</v>
      </c>
      <c r="J6662" s="401" t="s">
        <v>6979</v>
      </c>
      <c r="K6662" s="402" t="n">
        <v>1.49</v>
      </c>
      <c r="L6662" s="401" t="s">
        <v>6405</v>
      </c>
    </row>
    <row r="6663" customFormat="false" ht="13.5" hidden="false" customHeight="false" outlineLevel="0" collapsed="false">
      <c r="A6663" s="401" t="s">
        <v>9754</v>
      </c>
      <c r="B6663" s="401" t="s">
        <v>13057</v>
      </c>
      <c r="C6663" s="401" t="s">
        <v>13200</v>
      </c>
      <c r="D6663" s="401" t="s">
        <v>13201</v>
      </c>
      <c r="E6663" s="402"/>
      <c r="F6663" s="401"/>
      <c r="G6663" s="401" t="n">
        <v>100268</v>
      </c>
      <c r="H6663" s="401" t="s">
        <v>13283</v>
      </c>
      <c r="I6663" s="401" t="s">
        <v>13220</v>
      </c>
      <c r="J6663" s="401" t="s">
        <v>6979</v>
      </c>
      <c r="K6663" s="402" t="n">
        <v>75.51</v>
      </c>
      <c r="L6663" s="401" t="s">
        <v>6405</v>
      </c>
    </row>
    <row r="6664" customFormat="false" ht="13.5" hidden="false" customHeight="false" outlineLevel="0" collapsed="false">
      <c r="A6664" s="401" t="s">
        <v>9754</v>
      </c>
      <c r="B6664" s="401" t="s">
        <v>13057</v>
      </c>
      <c r="C6664" s="401" t="s">
        <v>13200</v>
      </c>
      <c r="D6664" s="401" t="s">
        <v>13201</v>
      </c>
      <c r="E6664" s="402"/>
      <c r="F6664" s="401"/>
      <c r="G6664" s="401" t="n">
        <v>100269</v>
      </c>
      <c r="H6664" s="401" t="s">
        <v>13284</v>
      </c>
      <c r="I6664" s="401" t="s">
        <v>45</v>
      </c>
      <c r="J6664" s="401" t="s">
        <v>6979</v>
      </c>
      <c r="K6664" s="402" t="n">
        <v>1.49</v>
      </c>
      <c r="L6664" s="401" t="s">
        <v>6405</v>
      </c>
    </row>
    <row r="6665" customFormat="false" ht="13.5" hidden="false" customHeight="false" outlineLevel="0" collapsed="false">
      <c r="A6665" s="401" t="s">
        <v>9754</v>
      </c>
      <c r="B6665" s="401" t="s">
        <v>13057</v>
      </c>
      <c r="C6665" s="401" t="s">
        <v>13200</v>
      </c>
      <c r="D6665" s="401" t="s">
        <v>13201</v>
      </c>
      <c r="E6665" s="402"/>
      <c r="F6665" s="401"/>
      <c r="G6665" s="401" t="n">
        <v>100270</v>
      </c>
      <c r="H6665" s="401" t="s">
        <v>13285</v>
      </c>
      <c r="I6665" s="401" t="s">
        <v>13220</v>
      </c>
      <c r="J6665" s="401" t="s">
        <v>6979</v>
      </c>
      <c r="K6665" s="402" t="n">
        <v>56.6</v>
      </c>
      <c r="L6665" s="401" t="s">
        <v>6405</v>
      </c>
    </row>
    <row r="6666" customFormat="false" ht="13.5" hidden="false" customHeight="false" outlineLevel="0" collapsed="false">
      <c r="A6666" s="401" t="s">
        <v>9754</v>
      </c>
      <c r="B6666" s="401" t="s">
        <v>13057</v>
      </c>
      <c r="C6666" s="401" t="s">
        <v>13200</v>
      </c>
      <c r="D6666" s="401" t="s">
        <v>13201</v>
      </c>
      <c r="E6666" s="402"/>
      <c r="F6666" s="401"/>
      <c r="G6666" s="401" t="n">
        <v>100271</v>
      </c>
      <c r="H6666" s="401" t="s">
        <v>13286</v>
      </c>
      <c r="I6666" s="401" t="s">
        <v>13233</v>
      </c>
      <c r="J6666" s="401" t="s">
        <v>6979</v>
      </c>
      <c r="K6666" s="402" t="n">
        <v>56.63</v>
      </c>
      <c r="L6666" s="401" t="s">
        <v>6405</v>
      </c>
    </row>
    <row r="6667" customFormat="false" ht="13.5" hidden="false" customHeight="false" outlineLevel="0" collapsed="false">
      <c r="A6667" s="401" t="s">
        <v>9754</v>
      </c>
      <c r="B6667" s="401" t="s">
        <v>13057</v>
      </c>
      <c r="C6667" s="401" t="s">
        <v>13200</v>
      </c>
      <c r="D6667" s="401" t="s">
        <v>13201</v>
      </c>
      <c r="E6667" s="402"/>
      <c r="F6667" s="401"/>
      <c r="G6667" s="401" t="n">
        <v>100272</v>
      </c>
      <c r="H6667" s="401" t="s">
        <v>13287</v>
      </c>
      <c r="I6667" s="401" t="s">
        <v>99</v>
      </c>
      <c r="J6667" s="401" t="s">
        <v>6979</v>
      </c>
      <c r="K6667" s="402" t="n">
        <v>1.12</v>
      </c>
      <c r="L6667" s="401" t="s">
        <v>6405</v>
      </c>
    </row>
    <row r="6668" customFormat="false" ht="13.5" hidden="false" customHeight="false" outlineLevel="0" collapsed="false">
      <c r="A6668" s="401" t="s">
        <v>9754</v>
      </c>
      <c r="B6668" s="401" t="s">
        <v>13057</v>
      </c>
      <c r="C6668" s="401" t="s">
        <v>13200</v>
      </c>
      <c r="D6668" s="401" t="s">
        <v>13201</v>
      </c>
      <c r="E6668" s="402"/>
      <c r="F6668" s="401"/>
      <c r="G6668" s="401" t="n">
        <v>100273</v>
      </c>
      <c r="H6668" s="401" t="s">
        <v>13288</v>
      </c>
      <c r="I6668" s="401" t="s">
        <v>13206</v>
      </c>
      <c r="J6668" s="401" t="s">
        <v>6979</v>
      </c>
      <c r="K6668" s="402" t="n">
        <v>2.95</v>
      </c>
      <c r="L6668" s="401" t="s">
        <v>6405</v>
      </c>
    </row>
    <row r="6669" customFormat="false" ht="13.5" hidden="false" customHeight="false" outlineLevel="0" collapsed="false">
      <c r="A6669" s="401" t="s">
        <v>9754</v>
      </c>
      <c r="B6669" s="401" t="s">
        <v>13057</v>
      </c>
      <c r="C6669" s="401" t="s">
        <v>13200</v>
      </c>
      <c r="D6669" s="401" t="s">
        <v>13201</v>
      </c>
      <c r="E6669" s="402"/>
      <c r="F6669" s="401"/>
      <c r="G6669" s="401" t="n">
        <v>100274</v>
      </c>
      <c r="H6669" s="401" t="s">
        <v>13289</v>
      </c>
      <c r="I6669" s="401" t="s">
        <v>13233</v>
      </c>
      <c r="J6669" s="401" t="s">
        <v>6979</v>
      </c>
      <c r="K6669" s="402" t="n">
        <v>25.18</v>
      </c>
      <c r="L6669" s="401" t="s">
        <v>6405</v>
      </c>
    </row>
    <row r="6670" customFormat="false" ht="13.5" hidden="false" customHeight="false" outlineLevel="0" collapsed="false">
      <c r="A6670" s="401" t="s">
        <v>9754</v>
      </c>
      <c r="B6670" s="401" t="s">
        <v>13057</v>
      </c>
      <c r="C6670" s="401" t="s">
        <v>13200</v>
      </c>
      <c r="D6670" s="401" t="s">
        <v>13201</v>
      </c>
      <c r="E6670" s="402"/>
      <c r="F6670" s="401"/>
      <c r="G6670" s="401" t="n">
        <v>100275</v>
      </c>
      <c r="H6670" s="401" t="s">
        <v>13290</v>
      </c>
      <c r="I6670" s="401" t="s">
        <v>13233</v>
      </c>
      <c r="J6670" s="401" t="s">
        <v>6979</v>
      </c>
      <c r="K6670" s="402" t="n">
        <v>16.28</v>
      </c>
      <c r="L6670" s="401" t="s">
        <v>6405</v>
      </c>
    </row>
    <row r="6671" customFormat="false" ht="13.5" hidden="false" customHeight="false" outlineLevel="0" collapsed="false">
      <c r="A6671" s="401" t="s">
        <v>9754</v>
      </c>
      <c r="B6671" s="401" t="s">
        <v>13057</v>
      </c>
      <c r="C6671" s="401" t="s">
        <v>13200</v>
      </c>
      <c r="D6671" s="401" t="s">
        <v>13201</v>
      </c>
      <c r="E6671" s="402"/>
      <c r="F6671" s="401"/>
      <c r="G6671" s="401" t="n">
        <v>100276</v>
      </c>
      <c r="H6671" s="401" t="s">
        <v>13291</v>
      </c>
      <c r="I6671" s="401" t="s">
        <v>13233</v>
      </c>
      <c r="J6671" s="401" t="s">
        <v>6979</v>
      </c>
      <c r="K6671" s="402" t="n">
        <v>29.71</v>
      </c>
      <c r="L6671" s="401" t="s">
        <v>6405</v>
      </c>
    </row>
    <row r="6672" customFormat="false" ht="13.5" hidden="false" customHeight="false" outlineLevel="0" collapsed="false">
      <c r="A6672" s="401" t="s">
        <v>9754</v>
      </c>
      <c r="B6672" s="401" t="s">
        <v>13057</v>
      </c>
      <c r="C6672" s="401" t="s">
        <v>13200</v>
      </c>
      <c r="D6672" s="401" t="s">
        <v>13201</v>
      </c>
      <c r="E6672" s="402"/>
      <c r="F6672" s="401"/>
      <c r="G6672" s="401" t="n">
        <v>100277</v>
      </c>
      <c r="H6672" s="401" t="s">
        <v>13292</v>
      </c>
      <c r="I6672" s="401" t="s">
        <v>13233</v>
      </c>
      <c r="J6672" s="401" t="s">
        <v>6404</v>
      </c>
      <c r="K6672" s="402" t="n">
        <v>1.8</v>
      </c>
      <c r="L6672" s="401" t="s">
        <v>6405</v>
      </c>
    </row>
    <row r="6673" customFormat="false" ht="13.5" hidden="false" customHeight="false" outlineLevel="0" collapsed="false">
      <c r="A6673" s="401" t="s">
        <v>9754</v>
      </c>
      <c r="B6673" s="401" t="s">
        <v>13057</v>
      </c>
      <c r="C6673" s="401" t="s">
        <v>13200</v>
      </c>
      <c r="D6673" s="401" t="s">
        <v>13201</v>
      </c>
      <c r="E6673" s="402"/>
      <c r="F6673" s="401"/>
      <c r="G6673" s="401" t="n">
        <v>100278</v>
      </c>
      <c r="H6673" s="401" t="s">
        <v>13293</v>
      </c>
      <c r="I6673" s="401" t="s">
        <v>13220</v>
      </c>
      <c r="J6673" s="401" t="s">
        <v>6979</v>
      </c>
      <c r="K6673" s="402" t="n">
        <v>36.13</v>
      </c>
      <c r="L6673" s="401" t="s">
        <v>6405</v>
      </c>
    </row>
    <row r="6674" customFormat="false" ht="13.5" hidden="false" customHeight="false" outlineLevel="0" collapsed="false">
      <c r="A6674" s="401" t="s">
        <v>9754</v>
      </c>
      <c r="B6674" s="401" t="s">
        <v>13057</v>
      </c>
      <c r="C6674" s="401" t="s">
        <v>13200</v>
      </c>
      <c r="D6674" s="401" t="s">
        <v>13201</v>
      </c>
      <c r="E6674" s="402"/>
      <c r="F6674" s="401"/>
      <c r="G6674" s="401" t="n">
        <v>100279</v>
      </c>
      <c r="H6674" s="401" t="s">
        <v>13294</v>
      </c>
      <c r="I6674" s="401" t="s">
        <v>45</v>
      </c>
      <c r="J6674" s="401" t="s">
        <v>6979</v>
      </c>
      <c r="K6674" s="402" t="n">
        <v>0.69</v>
      </c>
      <c r="L6674" s="401" t="s">
        <v>6405</v>
      </c>
    </row>
    <row r="6675" customFormat="false" ht="13.5" hidden="false" customHeight="false" outlineLevel="0" collapsed="false">
      <c r="A6675" s="401" t="s">
        <v>9754</v>
      </c>
      <c r="B6675" s="401" t="s">
        <v>13057</v>
      </c>
      <c r="C6675" s="401" t="s">
        <v>13200</v>
      </c>
      <c r="D6675" s="401" t="s">
        <v>13201</v>
      </c>
      <c r="E6675" s="402"/>
      <c r="F6675" s="401"/>
      <c r="G6675" s="401" t="n">
        <v>100280</v>
      </c>
      <c r="H6675" s="401" t="s">
        <v>13295</v>
      </c>
      <c r="I6675" s="401" t="s">
        <v>13220</v>
      </c>
      <c r="J6675" s="401" t="s">
        <v>6979</v>
      </c>
      <c r="K6675" s="402" t="n">
        <v>16.59</v>
      </c>
      <c r="L6675" s="401" t="s">
        <v>6405</v>
      </c>
    </row>
    <row r="6676" customFormat="false" ht="13.5" hidden="false" customHeight="false" outlineLevel="0" collapsed="false">
      <c r="A6676" s="401" t="s">
        <v>9754</v>
      </c>
      <c r="B6676" s="401" t="s">
        <v>13057</v>
      </c>
      <c r="C6676" s="401" t="s">
        <v>13200</v>
      </c>
      <c r="D6676" s="401" t="s">
        <v>13201</v>
      </c>
      <c r="E6676" s="402"/>
      <c r="F6676" s="401"/>
      <c r="G6676" s="401" t="n">
        <v>100281</v>
      </c>
      <c r="H6676" s="401" t="s">
        <v>13296</v>
      </c>
      <c r="I6676" s="401" t="s">
        <v>13220</v>
      </c>
      <c r="J6676" s="401" t="s">
        <v>6404</v>
      </c>
      <c r="K6676" s="402" t="n">
        <v>3.45</v>
      </c>
      <c r="L6676" s="401" t="s">
        <v>6405</v>
      </c>
    </row>
    <row r="6677" customFormat="false" ht="13.5" hidden="false" customHeight="false" outlineLevel="0" collapsed="false">
      <c r="A6677" s="401" t="s">
        <v>9754</v>
      </c>
      <c r="B6677" s="401" t="s">
        <v>13057</v>
      </c>
      <c r="C6677" s="401" t="s">
        <v>13200</v>
      </c>
      <c r="D6677" s="401" t="s">
        <v>13201</v>
      </c>
      <c r="E6677" s="402"/>
      <c r="F6677" s="401"/>
      <c r="G6677" s="401" t="n">
        <v>100282</v>
      </c>
      <c r="H6677" s="401" t="s">
        <v>13297</v>
      </c>
      <c r="I6677" s="401" t="s">
        <v>13233</v>
      </c>
      <c r="J6677" s="401" t="s">
        <v>6979</v>
      </c>
      <c r="K6677" s="402" t="n">
        <v>141.48</v>
      </c>
      <c r="L6677" s="401" t="s">
        <v>6405</v>
      </c>
    </row>
    <row r="6678" customFormat="false" ht="13.5" hidden="false" customHeight="false" outlineLevel="0" collapsed="false">
      <c r="A6678" s="401" t="s">
        <v>9754</v>
      </c>
      <c r="B6678" s="401" t="s">
        <v>13057</v>
      </c>
      <c r="C6678" s="401" t="s">
        <v>13200</v>
      </c>
      <c r="D6678" s="401" t="s">
        <v>13201</v>
      </c>
      <c r="E6678" s="402"/>
      <c r="F6678" s="401"/>
      <c r="G6678" s="401" t="n">
        <v>100283</v>
      </c>
      <c r="H6678" s="401" t="s">
        <v>13298</v>
      </c>
      <c r="I6678" s="401" t="s">
        <v>13233</v>
      </c>
      <c r="J6678" s="401" t="s">
        <v>6979</v>
      </c>
      <c r="K6678" s="402" t="n">
        <v>22.85</v>
      </c>
      <c r="L6678" s="401" t="s">
        <v>6405</v>
      </c>
    </row>
    <row r="6679" customFormat="false" ht="13.5" hidden="false" customHeight="false" outlineLevel="0" collapsed="false">
      <c r="A6679" s="401" t="s">
        <v>9754</v>
      </c>
      <c r="B6679" s="401" t="s">
        <v>13057</v>
      </c>
      <c r="C6679" s="401" t="s">
        <v>13200</v>
      </c>
      <c r="D6679" s="401" t="s">
        <v>13201</v>
      </c>
      <c r="E6679" s="402"/>
      <c r="F6679" s="401"/>
      <c r="G6679" s="401" t="n">
        <v>100284</v>
      </c>
      <c r="H6679" s="401" t="s">
        <v>13299</v>
      </c>
      <c r="I6679" s="401" t="s">
        <v>13233</v>
      </c>
      <c r="J6679" s="401" t="s">
        <v>6404</v>
      </c>
      <c r="K6679" s="402" t="n">
        <v>10.08</v>
      </c>
      <c r="L6679" s="401" t="s">
        <v>6405</v>
      </c>
    </row>
    <row r="6680" customFormat="false" ht="13.5" hidden="false" customHeight="false" outlineLevel="0" collapsed="false">
      <c r="A6680" s="401" t="s">
        <v>9754</v>
      </c>
      <c r="B6680" s="401" t="s">
        <v>13057</v>
      </c>
      <c r="C6680" s="401" t="s">
        <v>13200</v>
      </c>
      <c r="D6680" s="401" t="s">
        <v>13201</v>
      </c>
      <c r="E6680" s="402"/>
      <c r="F6680" s="401"/>
      <c r="G6680" s="401" t="n">
        <v>100285</v>
      </c>
      <c r="H6680" s="401" t="s">
        <v>13300</v>
      </c>
      <c r="I6680" s="401" t="s">
        <v>13251</v>
      </c>
      <c r="J6680" s="401" t="s">
        <v>6979</v>
      </c>
      <c r="K6680" s="402" t="n">
        <v>38.01</v>
      </c>
      <c r="L6680" s="401" t="s">
        <v>6405</v>
      </c>
    </row>
    <row r="6681" customFormat="false" ht="13.5" hidden="false" customHeight="false" outlineLevel="0" collapsed="false">
      <c r="A6681" s="401" t="s">
        <v>9754</v>
      </c>
      <c r="B6681" s="401" t="s">
        <v>13057</v>
      </c>
      <c r="C6681" s="401" t="s">
        <v>13200</v>
      </c>
      <c r="D6681" s="401" t="s">
        <v>13201</v>
      </c>
      <c r="E6681" s="402"/>
      <c r="F6681" s="401"/>
      <c r="G6681" s="401" t="n">
        <v>100286</v>
      </c>
      <c r="H6681" s="401" t="s">
        <v>13301</v>
      </c>
      <c r="I6681" s="401" t="s">
        <v>13251</v>
      </c>
      <c r="J6681" s="401" t="s">
        <v>6979</v>
      </c>
      <c r="K6681" s="402" t="n">
        <v>12.38</v>
      </c>
      <c r="L6681" s="401" t="s">
        <v>6405</v>
      </c>
    </row>
    <row r="6682" customFormat="false" ht="13.5" hidden="false" customHeight="false" outlineLevel="0" collapsed="false">
      <c r="A6682" s="401" t="s">
        <v>9754</v>
      </c>
      <c r="B6682" s="401" t="s">
        <v>13057</v>
      </c>
      <c r="C6682" s="401" t="s">
        <v>13200</v>
      </c>
      <c r="D6682" s="401" t="s">
        <v>13201</v>
      </c>
      <c r="E6682" s="402"/>
      <c r="F6682" s="401"/>
      <c r="G6682" s="401" t="n">
        <v>100287</v>
      </c>
      <c r="H6682" s="401" t="s">
        <v>13302</v>
      </c>
      <c r="I6682" s="401" t="s">
        <v>13251</v>
      </c>
      <c r="J6682" s="401" t="s">
        <v>6979</v>
      </c>
      <c r="K6682" s="402" t="n">
        <v>11.86</v>
      </c>
      <c r="L6682" s="401" t="s">
        <v>6405</v>
      </c>
    </row>
    <row r="6683" customFormat="false" ht="13.5" hidden="false" customHeight="false" outlineLevel="0" collapsed="false">
      <c r="A6683" s="401" t="s">
        <v>9754</v>
      </c>
      <c r="B6683" s="401" t="s">
        <v>13057</v>
      </c>
      <c r="C6683" s="401" t="s">
        <v>13303</v>
      </c>
      <c r="D6683" s="401" t="s">
        <v>13304</v>
      </c>
      <c r="E6683" s="402"/>
      <c r="F6683" s="401"/>
      <c r="G6683" s="401" t="n">
        <v>99802</v>
      </c>
      <c r="H6683" s="401" t="s">
        <v>13305</v>
      </c>
      <c r="I6683" s="401" t="s">
        <v>99</v>
      </c>
      <c r="J6683" s="401" t="s">
        <v>6979</v>
      </c>
      <c r="K6683" s="402" t="n">
        <v>0.48</v>
      </c>
      <c r="L6683" s="401" t="s">
        <v>6405</v>
      </c>
    </row>
    <row r="6684" customFormat="false" ht="13.5" hidden="false" customHeight="false" outlineLevel="0" collapsed="false">
      <c r="A6684" s="401" t="s">
        <v>9754</v>
      </c>
      <c r="B6684" s="401" t="s">
        <v>13057</v>
      </c>
      <c r="C6684" s="401" t="s">
        <v>13303</v>
      </c>
      <c r="D6684" s="401" t="s">
        <v>13304</v>
      </c>
      <c r="E6684" s="402"/>
      <c r="F6684" s="401"/>
      <c r="G6684" s="401" t="n">
        <v>99803</v>
      </c>
      <c r="H6684" s="401" t="s">
        <v>13306</v>
      </c>
      <c r="I6684" s="401" t="s">
        <v>99</v>
      </c>
      <c r="J6684" s="401" t="s">
        <v>6979</v>
      </c>
      <c r="K6684" s="402" t="n">
        <v>1.88</v>
      </c>
      <c r="L6684" s="401" t="s">
        <v>6405</v>
      </c>
    </row>
    <row r="6685" customFormat="false" ht="13.5" hidden="false" customHeight="false" outlineLevel="0" collapsed="false">
      <c r="A6685" s="401" t="s">
        <v>9754</v>
      </c>
      <c r="B6685" s="401" t="s">
        <v>13057</v>
      </c>
      <c r="C6685" s="401" t="s">
        <v>13303</v>
      </c>
      <c r="D6685" s="401" t="s">
        <v>13304</v>
      </c>
      <c r="E6685" s="402"/>
      <c r="F6685" s="401"/>
      <c r="G6685" s="401" t="n">
        <v>99804</v>
      </c>
      <c r="H6685" s="401" t="s">
        <v>13307</v>
      </c>
      <c r="I6685" s="401" t="s">
        <v>99</v>
      </c>
      <c r="J6685" s="401" t="s">
        <v>6476</v>
      </c>
      <c r="K6685" s="402" t="n">
        <v>4.86</v>
      </c>
      <c r="L6685" s="401" t="s">
        <v>6405</v>
      </c>
    </row>
    <row r="6686" customFormat="false" ht="13.5" hidden="false" customHeight="false" outlineLevel="0" collapsed="false">
      <c r="A6686" s="401" t="s">
        <v>9754</v>
      </c>
      <c r="B6686" s="401" t="s">
        <v>13057</v>
      </c>
      <c r="C6686" s="401" t="s">
        <v>13303</v>
      </c>
      <c r="D6686" s="401" t="s">
        <v>13304</v>
      </c>
      <c r="E6686" s="402"/>
      <c r="F6686" s="401"/>
      <c r="G6686" s="401" t="n">
        <v>99805</v>
      </c>
      <c r="H6686" s="401" t="s">
        <v>13308</v>
      </c>
      <c r="I6686" s="401" t="s">
        <v>99</v>
      </c>
      <c r="J6686" s="401" t="s">
        <v>6476</v>
      </c>
      <c r="K6686" s="402" t="n">
        <v>10.15</v>
      </c>
      <c r="L6686" s="401" t="s">
        <v>6405</v>
      </c>
    </row>
    <row r="6687" customFormat="false" ht="13.5" hidden="false" customHeight="false" outlineLevel="0" collapsed="false">
      <c r="A6687" s="401" t="s">
        <v>9754</v>
      </c>
      <c r="B6687" s="401" t="s">
        <v>13057</v>
      </c>
      <c r="C6687" s="401" t="s">
        <v>13303</v>
      </c>
      <c r="D6687" s="401" t="s">
        <v>13304</v>
      </c>
      <c r="E6687" s="402"/>
      <c r="F6687" s="401"/>
      <c r="G6687" s="401" t="n">
        <v>99806</v>
      </c>
      <c r="H6687" s="401" t="s">
        <v>13309</v>
      </c>
      <c r="I6687" s="401" t="s">
        <v>99</v>
      </c>
      <c r="J6687" s="401" t="s">
        <v>6979</v>
      </c>
      <c r="K6687" s="402" t="n">
        <v>0.77</v>
      </c>
      <c r="L6687" s="401" t="s">
        <v>6405</v>
      </c>
    </row>
    <row r="6688" customFormat="false" ht="13.5" hidden="false" customHeight="false" outlineLevel="0" collapsed="false">
      <c r="A6688" s="401" t="s">
        <v>9754</v>
      </c>
      <c r="B6688" s="401" t="s">
        <v>13057</v>
      </c>
      <c r="C6688" s="401" t="s">
        <v>13303</v>
      </c>
      <c r="D6688" s="401" t="s">
        <v>13304</v>
      </c>
      <c r="E6688" s="402"/>
      <c r="F6688" s="401"/>
      <c r="G6688" s="401" t="n">
        <v>99807</v>
      </c>
      <c r="H6688" s="401" t="s">
        <v>13310</v>
      </c>
      <c r="I6688" s="401" t="s">
        <v>99</v>
      </c>
      <c r="J6688" s="401" t="s">
        <v>6476</v>
      </c>
      <c r="K6688" s="402" t="n">
        <v>1.47</v>
      </c>
      <c r="L6688" s="401" t="s">
        <v>6405</v>
      </c>
    </row>
    <row r="6689" customFormat="false" ht="13.5" hidden="false" customHeight="false" outlineLevel="0" collapsed="false">
      <c r="A6689" s="401" t="s">
        <v>9754</v>
      </c>
      <c r="B6689" s="401" t="s">
        <v>13057</v>
      </c>
      <c r="C6689" s="401" t="s">
        <v>13303</v>
      </c>
      <c r="D6689" s="401" t="s">
        <v>13304</v>
      </c>
      <c r="E6689" s="402"/>
      <c r="F6689" s="401"/>
      <c r="G6689" s="401" t="n">
        <v>99808</v>
      </c>
      <c r="H6689" s="401" t="s">
        <v>13311</v>
      </c>
      <c r="I6689" s="401" t="s">
        <v>99</v>
      </c>
      <c r="J6689" s="401" t="s">
        <v>6476</v>
      </c>
      <c r="K6689" s="402" t="n">
        <v>3.56</v>
      </c>
      <c r="L6689" s="401" t="s">
        <v>6405</v>
      </c>
    </row>
    <row r="6690" customFormat="false" ht="13.5" hidden="false" customHeight="false" outlineLevel="0" collapsed="false">
      <c r="A6690" s="401" t="s">
        <v>9754</v>
      </c>
      <c r="B6690" s="401" t="s">
        <v>13057</v>
      </c>
      <c r="C6690" s="401" t="s">
        <v>13303</v>
      </c>
      <c r="D6690" s="401" t="s">
        <v>13304</v>
      </c>
      <c r="E6690" s="402"/>
      <c r="F6690" s="401"/>
      <c r="G6690" s="401" t="n">
        <v>99809</v>
      </c>
      <c r="H6690" s="401" t="s">
        <v>13312</v>
      </c>
      <c r="I6690" s="401" t="s">
        <v>99</v>
      </c>
      <c r="J6690" s="401" t="s">
        <v>6979</v>
      </c>
      <c r="K6690" s="402" t="n">
        <v>5.35</v>
      </c>
      <c r="L6690" s="401" t="s">
        <v>6405</v>
      </c>
    </row>
    <row r="6691" customFormat="false" ht="13.5" hidden="false" customHeight="false" outlineLevel="0" collapsed="false">
      <c r="A6691" s="401" t="s">
        <v>9754</v>
      </c>
      <c r="B6691" s="401" t="s">
        <v>13057</v>
      </c>
      <c r="C6691" s="401" t="s">
        <v>13303</v>
      </c>
      <c r="D6691" s="401" t="s">
        <v>13304</v>
      </c>
      <c r="E6691" s="402"/>
      <c r="F6691" s="401"/>
      <c r="G6691" s="401" t="n">
        <v>99810</v>
      </c>
      <c r="H6691" s="401" t="s">
        <v>13313</v>
      </c>
      <c r="I6691" s="401" t="s">
        <v>99</v>
      </c>
      <c r="J6691" s="401" t="s">
        <v>6476</v>
      </c>
      <c r="K6691" s="402" t="n">
        <v>6.65</v>
      </c>
      <c r="L6691" s="401" t="s">
        <v>6405</v>
      </c>
    </row>
    <row r="6692" customFormat="false" ht="13.5" hidden="false" customHeight="false" outlineLevel="0" collapsed="false">
      <c r="A6692" s="401" t="s">
        <v>9754</v>
      </c>
      <c r="B6692" s="401" t="s">
        <v>13057</v>
      </c>
      <c r="C6692" s="401" t="s">
        <v>13303</v>
      </c>
      <c r="D6692" s="401" t="s">
        <v>13304</v>
      </c>
      <c r="E6692" s="402"/>
      <c r="F6692" s="401"/>
      <c r="G6692" s="401" t="n">
        <v>99811</v>
      </c>
      <c r="H6692" s="401" t="s">
        <v>13314</v>
      </c>
      <c r="I6692" s="401" t="s">
        <v>99</v>
      </c>
      <c r="J6692" s="401" t="s">
        <v>6979</v>
      </c>
      <c r="K6692" s="402" t="n">
        <v>3.19</v>
      </c>
      <c r="L6692" s="401" t="s">
        <v>6405</v>
      </c>
    </row>
    <row r="6693" customFormat="false" ht="13.5" hidden="false" customHeight="false" outlineLevel="0" collapsed="false">
      <c r="A6693" s="401" t="s">
        <v>9754</v>
      </c>
      <c r="B6693" s="401" t="s">
        <v>13057</v>
      </c>
      <c r="C6693" s="401" t="s">
        <v>13303</v>
      </c>
      <c r="D6693" s="401" t="s">
        <v>13304</v>
      </c>
      <c r="E6693" s="402"/>
      <c r="F6693" s="401"/>
      <c r="G6693" s="401" t="n">
        <v>99812</v>
      </c>
      <c r="H6693" s="401" t="s">
        <v>13315</v>
      </c>
      <c r="I6693" s="401" t="s">
        <v>99</v>
      </c>
      <c r="J6693" s="401" t="s">
        <v>6979</v>
      </c>
      <c r="K6693" s="402" t="n">
        <v>1.02</v>
      </c>
      <c r="L6693" s="401" t="s">
        <v>6405</v>
      </c>
    </row>
    <row r="6694" customFormat="false" ht="13.5" hidden="false" customHeight="false" outlineLevel="0" collapsed="false">
      <c r="A6694" s="401" t="s">
        <v>9754</v>
      </c>
      <c r="B6694" s="401" t="s">
        <v>13057</v>
      </c>
      <c r="C6694" s="401" t="s">
        <v>13303</v>
      </c>
      <c r="D6694" s="401" t="s">
        <v>13304</v>
      </c>
      <c r="E6694" s="402"/>
      <c r="F6694" s="401"/>
      <c r="G6694" s="401" t="n">
        <v>99813</v>
      </c>
      <c r="H6694" s="401" t="s">
        <v>13316</v>
      </c>
      <c r="I6694" s="401" t="s">
        <v>99</v>
      </c>
      <c r="J6694" s="401" t="s">
        <v>6476</v>
      </c>
      <c r="K6694" s="402" t="n">
        <v>0.87</v>
      </c>
      <c r="L6694" s="401" t="s">
        <v>6405</v>
      </c>
    </row>
    <row r="6695" customFormat="false" ht="13.5" hidden="false" customHeight="false" outlineLevel="0" collapsed="false">
      <c r="A6695" s="401" t="s">
        <v>9754</v>
      </c>
      <c r="B6695" s="401" t="s">
        <v>13057</v>
      </c>
      <c r="C6695" s="401" t="s">
        <v>13303</v>
      </c>
      <c r="D6695" s="401" t="s">
        <v>13304</v>
      </c>
      <c r="E6695" s="402"/>
      <c r="F6695" s="401"/>
      <c r="G6695" s="401" t="n">
        <v>99814</v>
      </c>
      <c r="H6695" s="401" t="s">
        <v>13317</v>
      </c>
      <c r="I6695" s="401" t="s">
        <v>99</v>
      </c>
      <c r="J6695" s="401" t="s">
        <v>6404</v>
      </c>
      <c r="K6695" s="402" t="n">
        <v>1.76</v>
      </c>
      <c r="L6695" s="401" t="s">
        <v>6405</v>
      </c>
    </row>
    <row r="6696" customFormat="false" ht="13.5" hidden="false" customHeight="false" outlineLevel="0" collapsed="false">
      <c r="A6696" s="401" t="s">
        <v>9754</v>
      </c>
      <c r="B6696" s="401" t="s">
        <v>13057</v>
      </c>
      <c r="C6696" s="401" t="s">
        <v>13303</v>
      </c>
      <c r="D6696" s="401" t="s">
        <v>13304</v>
      </c>
      <c r="E6696" s="402"/>
      <c r="F6696" s="401"/>
      <c r="G6696" s="401" t="n">
        <v>99815</v>
      </c>
      <c r="H6696" s="401" t="s">
        <v>13318</v>
      </c>
      <c r="I6696" s="401" t="s">
        <v>45</v>
      </c>
      <c r="J6696" s="401" t="s">
        <v>6476</v>
      </c>
      <c r="K6696" s="402" t="n">
        <v>7.81</v>
      </c>
      <c r="L6696" s="401" t="s">
        <v>6405</v>
      </c>
    </row>
    <row r="6697" customFormat="false" ht="13.5" hidden="false" customHeight="false" outlineLevel="0" collapsed="false">
      <c r="A6697" s="401" t="s">
        <v>9754</v>
      </c>
      <c r="B6697" s="401" t="s">
        <v>13057</v>
      </c>
      <c r="C6697" s="401" t="s">
        <v>13303</v>
      </c>
      <c r="D6697" s="401" t="s">
        <v>13304</v>
      </c>
      <c r="E6697" s="402"/>
      <c r="F6697" s="401"/>
      <c r="G6697" s="401" t="n">
        <v>99816</v>
      </c>
      <c r="H6697" s="401" t="s">
        <v>13319</v>
      </c>
      <c r="I6697" s="401" t="s">
        <v>45</v>
      </c>
      <c r="J6697" s="401" t="s">
        <v>6476</v>
      </c>
      <c r="K6697" s="402" t="n">
        <v>8.29</v>
      </c>
      <c r="L6697" s="401" t="s">
        <v>6405</v>
      </c>
    </row>
    <row r="6698" customFormat="false" ht="13.5" hidden="false" customHeight="false" outlineLevel="0" collapsed="false">
      <c r="A6698" s="401" t="s">
        <v>9754</v>
      </c>
      <c r="B6698" s="401" t="s">
        <v>13057</v>
      </c>
      <c r="C6698" s="401" t="s">
        <v>13303</v>
      </c>
      <c r="D6698" s="401" t="s">
        <v>13304</v>
      </c>
      <c r="E6698" s="402"/>
      <c r="F6698" s="401"/>
      <c r="G6698" s="401" t="n">
        <v>99817</v>
      </c>
      <c r="H6698" s="401" t="s">
        <v>13320</v>
      </c>
      <c r="I6698" s="401" t="s">
        <v>45</v>
      </c>
      <c r="J6698" s="401" t="s">
        <v>6476</v>
      </c>
      <c r="K6698" s="402" t="n">
        <v>4.92</v>
      </c>
      <c r="L6698" s="401" t="s">
        <v>6405</v>
      </c>
    </row>
    <row r="6699" customFormat="false" ht="13.5" hidden="false" customHeight="false" outlineLevel="0" collapsed="false">
      <c r="A6699" s="401" t="s">
        <v>9754</v>
      </c>
      <c r="B6699" s="401" t="s">
        <v>13057</v>
      </c>
      <c r="C6699" s="401" t="s">
        <v>13303</v>
      </c>
      <c r="D6699" s="401" t="s">
        <v>13304</v>
      </c>
      <c r="E6699" s="402"/>
      <c r="F6699" s="401"/>
      <c r="G6699" s="401" t="n">
        <v>99818</v>
      </c>
      <c r="H6699" s="401" t="s">
        <v>13321</v>
      </c>
      <c r="I6699" s="401" t="s">
        <v>45</v>
      </c>
      <c r="J6699" s="401" t="s">
        <v>6476</v>
      </c>
      <c r="K6699" s="402" t="n">
        <v>4.92</v>
      </c>
      <c r="L6699" s="401" t="s">
        <v>6405</v>
      </c>
    </row>
    <row r="6700" customFormat="false" ht="13.5" hidden="false" customHeight="false" outlineLevel="0" collapsed="false">
      <c r="A6700" s="401" t="s">
        <v>9754</v>
      </c>
      <c r="B6700" s="401" t="s">
        <v>13057</v>
      </c>
      <c r="C6700" s="401" t="s">
        <v>13303</v>
      </c>
      <c r="D6700" s="401" t="s">
        <v>13304</v>
      </c>
      <c r="E6700" s="402"/>
      <c r="F6700" s="401"/>
      <c r="G6700" s="401" t="n">
        <v>99819</v>
      </c>
      <c r="H6700" s="401" t="s">
        <v>13322</v>
      </c>
      <c r="I6700" s="401" t="s">
        <v>99</v>
      </c>
      <c r="J6700" s="401" t="s">
        <v>6476</v>
      </c>
      <c r="K6700" s="402" t="n">
        <v>15.23</v>
      </c>
      <c r="L6700" s="401" t="s">
        <v>6405</v>
      </c>
    </row>
    <row r="6701" customFormat="false" ht="13.5" hidden="false" customHeight="false" outlineLevel="0" collapsed="false">
      <c r="A6701" s="401" t="s">
        <v>9754</v>
      </c>
      <c r="B6701" s="401" t="s">
        <v>13057</v>
      </c>
      <c r="C6701" s="401" t="s">
        <v>13303</v>
      </c>
      <c r="D6701" s="401" t="s">
        <v>13304</v>
      </c>
      <c r="E6701" s="402"/>
      <c r="F6701" s="401"/>
      <c r="G6701" s="401" t="n">
        <v>99820</v>
      </c>
      <c r="H6701" s="401" t="s">
        <v>13323</v>
      </c>
      <c r="I6701" s="401" t="s">
        <v>99</v>
      </c>
      <c r="J6701" s="401" t="s">
        <v>6476</v>
      </c>
      <c r="K6701" s="402" t="n">
        <v>1.76</v>
      </c>
      <c r="L6701" s="401" t="s">
        <v>6405</v>
      </c>
    </row>
    <row r="6702" customFormat="false" ht="13.5" hidden="false" customHeight="false" outlineLevel="0" collapsed="false">
      <c r="A6702" s="401" t="s">
        <v>9754</v>
      </c>
      <c r="B6702" s="401" t="s">
        <v>13057</v>
      </c>
      <c r="C6702" s="401" t="s">
        <v>13303</v>
      </c>
      <c r="D6702" s="401" t="s">
        <v>13304</v>
      </c>
      <c r="E6702" s="402"/>
      <c r="F6702" s="401"/>
      <c r="G6702" s="401" t="n">
        <v>99821</v>
      </c>
      <c r="H6702" s="401" t="s">
        <v>13324</v>
      </c>
      <c r="I6702" s="401" t="s">
        <v>99</v>
      </c>
      <c r="J6702" s="401" t="s">
        <v>6476</v>
      </c>
      <c r="K6702" s="402" t="n">
        <v>2.73</v>
      </c>
      <c r="L6702" s="401" t="s">
        <v>6405</v>
      </c>
    </row>
    <row r="6703" customFormat="false" ht="13.5" hidden="false" customHeight="false" outlineLevel="0" collapsed="false">
      <c r="A6703" s="401" t="s">
        <v>9754</v>
      </c>
      <c r="B6703" s="401" t="s">
        <v>13057</v>
      </c>
      <c r="C6703" s="401" t="s">
        <v>13303</v>
      </c>
      <c r="D6703" s="401" t="s">
        <v>13304</v>
      </c>
      <c r="E6703" s="402"/>
      <c r="F6703" s="401"/>
      <c r="G6703" s="401" t="n">
        <v>99822</v>
      </c>
      <c r="H6703" s="401" t="s">
        <v>13325</v>
      </c>
      <c r="I6703" s="401" t="s">
        <v>99</v>
      </c>
      <c r="J6703" s="401" t="s">
        <v>6979</v>
      </c>
      <c r="K6703" s="402" t="n">
        <v>0.91</v>
      </c>
      <c r="L6703" s="401" t="s">
        <v>6405</v>
      </c>
    </row>
    <row r="6704" customFormat="false" ht="13.5" hidden="false" customHeight="false" outlineLevel="0" collapsed="false">
      <c r="A6704" s="401" t="s">
        <v>9754</v>
      </c>
      <c r="B6704" s="401" t="s">
        <v>13057</v>
      </c>
      <c r="C6704" s="401" t="s">
        <v>13303</v>
      </c>
      <c r="D6704" s="401" t="s">
        <v>13304</v>
      </c>
      <c r="E6704" s="402"/>
      <c r="F6704" s="401"/>
      <c r="G6704" s="401" t="n">
        <v>99823</v>
      </c>
      <c r="H6704" s="401" t="s">
        <v>13326</v>
      </c>
      <c r="I6704" s="401" t="s">
        <v>99</v>
      </c>
      <c r="J6704" s="401" t="s">
        <v>6476</v>
      </c>
      <c r="K6704" s="402" t="n">
        <v>2.07</v>
      </c>
      <c r="L6704" s="401" t="s">
        <v>6405</v>
      </c>
    </row>
    <row r="6705" customFormat="false" ht="13.5" hidden="false" customHeight="false" outlineLevel="0" collapsed="false">
      <c r="A6705" s="401" t="s">
        <v>9754</v>
      </c>
      <c r="B6705" s="401" t="s">
        <v>13057</v>
      </c>
      <c r="C6705" s="401" t="s">
        <v>13303</v>
      </c>
      <c r="D6705" s="401" t="s">
        <v>13304</v>
      </c>
      <c r="E6705" s="402"/>
      <c r="F6705" s="401"/>
      <c r="G6705" s="401" t="n">
        <v>99824</v>
      </c>
      <c r="H6705" s="401" t="s">
        <v>13327</v>
      </c>
      <c r="I6705" s="401" t="s">
        <v>99</v>
      </c>
      <c r="J6705" s="401" t="s">
        <v>6476</v>
      </c>
      <c r="K6705" s="402" t="n">
        <v>2.27</v>
      </c>
      <c r="L6705" s="401" t="s">
        <v>6405</v>
      </c>
    </row>
    <row r="6706" customFormat="false" ht="13.5" hidden="false" customHeight="false" outlineLevel="0" collapsed="false">
      <c r="A6706" s="401" t="s">
        <v>9754</v>
      </c>
      <c r="B6706" s="401" t="s">
        <v>13057</v>
      </c>
      <c r="C6706" s="401" t="s">
        <v>13303</v>
      </c>
      <c r="D6706" s="401" t="s">
        <v>13304</v>
      </c>
      <c r="E6706" s="402"/>
      <c r="F6706" s="401"/>
      <c r="G6706" s="401" t="n">
        <v>99825</v>
      </c>
      <c r="H6706" s="401" t="s">
        <v>13328</v>
      </c>
      <c r="I6706" s="401" t="s">
        <v>99</v>
      </c>
      <c r="J6706" s="401" t="s">
        <v>6476</v>
      </c>
      <c r="K6706" s="402" t="n">
        <v>3.19</v>
      </c>
      <c r="L6706" s="401" t="s">
        <v>6405</v>
      </c>
    </row>
    <row r="6707" customFormat="false" ht="13.5" hidden="false" customHeight="false" outlineLevel="0" collapsed="false">
      <c r="A6707" s="401" t="s">
        <v>9754</v>
      </c>
      <c r="B6707" s="401" t="s">
        <v>13057</v>
      </c>
      <c r="C6707" s="401" t="s">
        <v>13303</v>
      </c>
      <c r="D6707" s="401" t="s">
        <v>13304</v>
      </c>
      <c r="E6707" s="402"/>
      <c r="F6707" s="401"/>
      <c r="G6707" s="401" t="n">
        <v>99826</v>
      </c>
      <c r="H6707" s="401" t="s">
        <v>13329</v>
      </c>
      <c r="I6707" s="401" t="s">
        <v>99</v>
      </c>
      <c r="J6707" s="401" t="s">
        <v>6979</v>
      </c>
      <c r="K6707" s="402" t="n">
        <v>1.39</v>
      </c>
      <c r="L6707" s="401" t="s">
        <v>6405</v>
      </c>
    </row>
    <row r="6708" customFormat="false" ht="13.5" hidden="false" customHeight="false" outlineLevel="0" collapsed="false">
      <c r="A6708" s="401" t="s">
        <v>9754</v>
      </c>
      <c r="B6708" s="401" t="s">
        <v>13057</v>
      </c>
      <c r="C6708" s="401" t="s">
        <v>13330</v>
      </c>
      <c r="D6708" s="401" t="s">
        <v>13331</v>
      </c>
      <c r="E6708" s="402"/>
      <c r="F6708" s="401"/>
      <c r="G6708" s="401" t="n">
        <v>97010</v>
      </c>
      <c r="H6708" s="401" t="s">
        <v>13332</v>
      </c>
      <c r="I6708" s="401" t="s">
        <v>82</v>
      </c>
      <c r="J6708" s="401" t="s">
        <v>6476</v>
      </c>
      <c r="K6708" s="402" t="n">
        <v>74.66</v>
      </c>
      <c r="L6708" s="401" t="s">
        <v>6405</v>
      </c>
    </row>
    <row r="6709" customFormat="false" ht="13.5" hidden="false" customHeight="false" outlineLevel="0" collapsed="false">
      <c r="A6709" s="401" t="s">
        <v>9754</v>
      </c>
      <c r="B6709" s="401" t="s">
        <v>13057</v>
      </c>
      <c r="C6709" s="401" t="s">
        <v>13330</v>
      </c>
      <c r="D6709" s="401" t="s">
        <v>13331</v>
      </c>
      <c r="E6709" s="402"/>
      <c r="F6709" s="401"/>
      <c r="G6709" s="401" t="n">
        <v>97011</v>
      </c>
      <c r="H6709" s="401" t="s">
        <v>13333</v>
      </c>
      <c r="I6709" s="401" t="s">
        <v>82</v>
      </c>
      <c r="J6709" s="401" t="s">
        <v>6476</v>
      </c>
      <c r="K6709" s="402" t="n">
        <v>56.38</v>
      </c>
      <c r="L6709" s="401" t="s">
        <v>6405</v>
      </c>
    </row>
    <row r="6710" customFormat="false" ht="13.5" hidden="false" customHeight="false" outlineLevel="0" collapsed="false">
      <c r="A6710" s="401" t="s">
        <v>9754</v>
      </c>
      <c r="B6710" s="401" t="s">
        <v>13057</v>
      </c>
      <c r="C6710" s="401" t="s">
        <v>13330</v>
      </c>
      <c r="D6710" s="401" t="s">
        <v>13331</v>
      </c>
      <c r="E6710" s="402"/>
      <c r="F6710" s="401"/>
      <c r="G6710" s="401" t="n">
        <v>97012</v>
      </c>
      <c r="H6710" s="401" t="s">
        <v>13334</v>
      </c>
      <c r="I6710" s="401" t="s">
        <v>82</v>
      </c>
      <c r="J6710" s="401" t="s">
        <v>6476</v>
      </c>
      <c r="K6710" s="402" t="n">
        <v>47.22</v>
      </c>
      <c r="L6710" s="401" t="s">
        <v>6405</v>
      </c>
    </row>
    <row r="6711" customFormat="false" ht="13.5" hidden="false" customHeight="false" outlineLevel="0" collapsed="false">
      <c r="A6711" s="401" t="s">
        <v>9754</v>
      </c>
      <c r="B6711" s="401" t="s">
        <v>13057</v>
      </c>
      <c r="C6711" s="401" t="s">
        <v>13330</v>
      </c>
      <c r="D6711" s="401" t="s">
        <v>13331</v>
      </c>
      <c r="E6711" s="402"/>
      <c r="F6711" s="401"/>
      <c r="G6711" s="401" t="n">
        <v>97013</v>
      </c>
      <c r="H6711" s="401" t="s">
        <v>13335</v>
      </c>
      <c r="I6711" s="401" t="s">
        <v>82</v>
      </c>
      <c r="J6711" s="401" t="s">
        <v>6476</v>
      </c>
      <c r="K6711" s="402" t="n">
        <v>112.93</v>
      </c>
      <c r="L6711" s="401" t="s">
        <v>6405</v>
      </c>
    </row>
    <row r="6712" customFormat="false" ht="13.5" hidden="false" customHeight="false" outlineLevel="0" collapsed="false">
      <c r="A6712" s="401" t="s">
        <v>9754</v>
      </c>
      <c r="B6712" s="401" t="s">
        <v>13057</v>
      </c>
      <c r="C6712" s="401" t="s">
        <v>13330</v>
      </c>
      <c r="D6712" s="401" t="s">
        <v>13331</v>
      </c>
      <c r="E6712" s="402"/>
      <c r="F6712" s="401"/>
      <c r="G6712" s="401" t="n">
        <v>97014</v>
      </c>
      <c r="H6712" s="401" t="s">
        <v>13336</v>
      </c>
      <c r="I6712" s="401" t="s">
        <v>82</v>
      </c>
      <c r="J6712" s="401" t="s">
        <v>6476</v>
      </c>
      <c r="K6712" s="402" t="n">
        <v>82.09</v>
      </c>
      <c r="L6712" s="401" t="s">
        <v>6405</v>
      </c>
    </row>
    <row r="6713" customFormat="false" ht="13.5" hidden="false" customHeight="false" outlineLevel="0" collapsed="false">
      <c r="A6713" s="401" t="s">
        <v>9754</v>
      </c>
      <c r="B6713" s="401" t="s">
        <v>13057</v>
      </c>
      <c r="C6713" s="401" t="s">
        <v>13330</v>
      </c>
      <c r="D6713" s="401" t="s">
        <v>13331</v>
      </c>
      <c r="E6713" s="402"/>
      <c r="F6713" s="401"/>
      <c r="G6713" s="401" t="n">
        <v>97015</v>
      </c>
      <c r="H6713" s="401" t="s">
        <v>13337</v>
      </c>
      <c r="I6713" s="401" t="s">
        <v>82</v>
      </c>
      <c r="J6713" s="401" t="s">
        <v>6476</v>
      </c>
      <c r="K6713" s="402" t="n">
        <v>66.53</v>
      </c>
      <c r="L6713" s="401" t="s">
        <v>6405</v>
      </c>
    </row>
    <row r="6714" customFormat="false" ht="13.5" hidden="false" customHeight="false" outlineLevel="0" collapsed="false">
      <c r="A6714" s="401" t="s">
        <v>9754</v>
      </c>
      <c r="B6714" s="401" t="s">
        <v>13057</v>
      </c>
      <c r="C6714" s="401" t="s">
        <v>13330</v>
      </c>
      <c r="D6714" s="401" t="s">
        <v>13331</v>
      </c>
      <c r="E6714" s="402"/>
      <c r="F6714" s="401"/>
      <c r="G6714" s="401" t="n">
        <v>97016</v>
      </c>
      <c r="H6714" s="401" t="s">
        <v>13338</v>
      </c>
      <c r="I6714" s="401" t="s">
        <v>82</v>
      </c>
      <c r="J6714" s="401" t="s">
        <v>6476</v>
      </c>
      <c r="K6714" s="402" t="n">
        <v>67.17</v>
      </c>
      <c r="L6714" s="401" t="s">
        <v>6405</v>
      </c>
    </row>
    <row r="6715" customFormat="false" ht="13.5" hidden="false" customHeight="false" outlineLevel="0" collapsed="false">
      <c r="A6715" s="401" t="s">
        <v>9754</v>
      </c>
      <c r="B6715" s="401" t="s">
        <v>13057</v>
      </c>
      <c r="C6715" s="401" t="s">
        <v>13330</v>
      </c>
      <c r="D6715" s="401" t="s">
        <v>13331</v>
      </c>
      <c r="E6715" s="402"/>
      <c r="F6715" s="401"/>
      <c r="G6715" s="401" t="n">
        <v>97017</v>
      </c>
      <c r="H6715" s="401" t="s">
        <v>13339</v>
      </c>
      <c r="I6715" s="401" t="s">
        <v>82</v>
      </c>
      <c r="J6715" s="401" t="s">
        <v>6476</v>
      </c>
      <c r="K6715" s="402" t="n">
        <v>49.74</v>
      </c>
      <c r="L6715" s="401" t="s">
        <v>6405</v>
      </c>
    </row>
    <row r="6716" customFormat="false" ht="13.5" hidden="false" customHeight="false" outlineLevel="0" collapsed="false">
      <c r="A6716" s="401" t="s">
        <v>9754</v>
      </c>
      <c r="B6716" s="401" t="s">
        <v>13057</v>
      </c>
      <c r="C6716" s="401" t="s">
        <v>13330</v>
      </c>
      <c r="D6716" s="401" t="s">
        <v>13331</v>
      </c>
      <c r="E6716" s="402"/>
      <c r="F6716" s="401"/>
      <c r="G6716" s="401" t="n">
        <v>97018</v>
      </c>
      <c r="H6716" s="401" t="s">
        <v>13340</v>
      </c>
      <c r="I6716" s="401" t="s">
        <v>82</v>
      </c>
      <c r="J6716" s="401" t="s">
        <v>6476</v>
      </c>
      <c r="K6716" s="402" t="n">
        <v>40.68</v>
      </c>
      <c r="L6716" s="401" t="s">
        <v>6405</v>
      </c>
    </row>
    <row r="6717" customFormat="false" ht="13.5" hidden="false" customHeight="false" outlineLevel="0" collapsed="false">
      <c r="A6717" s="401" t="s">
        <v>9754</v>
      </c>
      <c r="B6717" s="401" t="s">
        <v>13057</v>
      </c>
      <c r="C6717" s="401" t="s">
        <v>13330</v>
      </c>
      <c r="D6717" s="401" t="s">
        <v>13331</v>
      </c>
      <c r="E6717" s="402"/>
      <c r="F6717" s="401"/>
      <c r="G6717" s="401" t="n">
        <v>97031</v>
      </c>
      <c r="H6717" s="401" t="s">
        <v>13341</v>
      </c>
      <c r="I6717" s="401" t="s">
        <v>82</v>
      </c>
      <c r="J6717" s="401" t="s">
        <v>6476</v>
      </c>
      <c r="K6717" s="402" t="n">
        <v>104.32</v>
      </c>
      <c r="L6717" s="401" t="s">
        <v>6405</v>
      </c>
    </row>
    <row r="6718" customFormat="false" ht="13.5" hidden="false" customHeight="false" outlineLevel="0" collapsed="false">
      <c r="A6718" s="401" t="s">
        <v>9754</v>
      </c>
      <c r="B6718" s="401" t="s">
        <v>13057</v>
      </c>
      <c r="C6718" s="401" t="s">
        <v>13330</v>
      </c>
      <c r="D6718" s="401" t="s">
        <v>13331</v>
      </c>
      <c r="E6718" s="402"/>
      <c r="F6718" s="401"/>
      <c r="G6718" s="401" t="n">
        <v>97032</v>
      </c>
      <c r="H6718" s="401" t="s">
        <v>13342</v>
      </c>
      <c r="I6718" s="401" t="s">
        <v>82</v>
      </c>
      <c r="J6718" s="401" t="s">
        <v>6476</v>
      </c>
      <c r="K6718" s="402" t="n">
        <v>62.73</v>
      </c>
      <c r="L6718" s="401" t="s">
        <v>6405</v>
      </c>
    </row>
    <row r="6719" customFormat="false" ht="13.5" hidden="false" customHeight="false" outlineLevel="0" collapsed="false">
      <c r="A6719" s="401" t="s">
        <v>9754</v>
      </c>
      <c r="B6719" s="401" t="s">
        <v>13057</v>
      </c>
      <c r="C6719" s="401" t="s">
        <v>13330</v>
      </c>
      <c r="D6719" s="401" t="s">
        <v>13331</v>
      </c>
      <c r="E6719" s="402"/>
      <c r="F6719" s="401"/>
      <c r="G6719" s="401" t="n">
        <v>97033</v>
      </c>
      <c r="H6719" s="401" t="s">
        <v>13343</v>
      </c>
      <c r="I6719" s="401" t="s">
        <v>82</v>
      </c>
      <c r="J6719" s="401" t="s">
        <v>6476</v>
      </c>
      <c r="K6719" s="402" t="n">
        <v>109.5</v>
      </c>
      <c r="L6719" s="401" t="s">
        <v>6405</v>
      </c>
    </row>
    <row r="6720" customFormat="false" ht="13.5" hidden="false" customHeight="false" outlineLevel="0" collapsed="false">
      <c r="A6720" s="401" t="s">
        <v>9754</v>
      </c>
      <c r="B6720" s="401" t="s">
        <v>13057</v>
      </c>
      <c r="C6720" s="401" t="s">
        <v>13330</v>
      </c>
      <c r="D6720" s="401" t="s">
        <v>13331</v>
      </c>
      <c r="E6720" s="402"/>
      <c r="F6720" s="401"/>
      <c r="G6720" s="401" t="n">
        <v>97034</v>
      </c>
      <c r="H6720" s="401" t="s">
        <v>13344</v>
      </c>
      <c r="I6720" s="401" t="s">
        <v>82</v>
      </c>
      <c r="J6720" s="401" t="s">
        <v>6476</v>
      </c>
      <c r="K6720" s="402" t="n">
        <v>64.19</v>
      </c>
      <c r="L6720" s="401" t="s">
        <v>6405</v>
      </c>
    </row>
    <row r="6721" customFormat="false" ht="13.5" hidden="false" customHeight="false" outlineLevel="0" collapsed="false">
      <c r="A6721" s="401" t="s">
        <v>9754</v>
      </c>
      <c r="B6721" s="401" t="s">
        <v>13057</v>
      </c>
      <c r="C6721" s="401" t="s">
        <v>13330</v>
      </c>
      <c r="D6721" s="401" t="s">
        <v>13331</v>
      </c>
      <c r="E6721" s="402"/>
      <c r="F6721" s="401"/>
      <c r="G6721" s="401" t="n">
        <v>97039</v>
      </c>
      <c r="H6721" s="401" t="s">
        <v>13345</v>
      </c>
      <c r="I6721" s="401" t="s">
        <v>99</v>
      </c>
      <c r="J6721" s="401" t="s">
        <v>6476</v>
      </c>
      <c r="K6721" s="402" t="n">
        <v>51.52</v>
      </c>
      <c r="L6721" s="401" t="s">
        <v>6405</v>
      </c>
    </row>
    <row r="6722" customFormat="false" ht="13.5" hidden="false" customHeight="false" outlineLevel="0" collapsed="false">
      <c r="A6722" s="401" t="s">
        <v>9754</v>
      </c>
      <c r="B6722" s="401" t="s">
        <v>13057</v>
      </c>
      <c r="C6722" s="401" t="s">
        <v>13330</v>
      </c>
      <c r="D6722" s="401" t="s">
        <v>13331</v>
      </c>
      <c r="E6722" s="402"/>
      <c r="F6722" s="401"/>
      <c r="G6722" s="401" t="n">
        <v>97040</v>
      </c>
      <c r="H6722" s="401" t="s">
        <v>13346</v>
      </c>
      <c r="I6722" s="401" t="s">
        <v>99</v>
      </c>
      <c r="J6722" s="401" t="s">
        <v>6476</v>
      </c>
      <c r="K6722" s="402" t="n">
        <v>16.55</v>
      </c>
      <c r="L6722" s="401" t="s">
        <v>6405</v>
      </c>
    </row>
    <row r="6723" customFormat="false" ht="13.5" hidden="false" customHeight="false" outlineLevel="0" collapsed="false">
      <c r="A6723" s="401" t="s">
        <v>9754</v>
      </c>
      <c r="B6723" s="401" t="s">
        <v>13057</v>
      </c>
      <c r="C6723" s="401" t="s">
        <v>13330</v>
      </c>
      <c r="D6723" s="401" t="s">
        <v>13331</v>
      </c>
      <c r="E6723" s="402"/>
      <c r="F6723" s="401"/>
      <c r="G6723" s="401" t="n">
        <v>97041</v>
      </c>
      <c r="H6723" s="401" t="s">
        <v>13347</v>
      </c>
      <c r="I6723" s="401" t="s">
        <v>99</v>
      </c>
      <c r="J6723" s="401" t="s">
        <v>6476</v>
      </c>
      <c r="K6723" s="402" t="n">
        <v>303.02</v>
      </c>
      <c r="L6723" s="401" t="s">
        <v>6405</v>
      </c>
    </row>
    <row r="6724" customFormat="false" ht="13.5" hidden="false" customHeight="false" outlineLevel="0" collapsed="false">
      <c r="A6724" s="401" t="s">
        <v>9754</v>
      </c>
      <c r="B6724" s="401" t="s">
        <v>13057</v>
      </c>
      <c r="C6724" s="401" t="s">
        <v>13330</v>
      </c>
      <c r="D6724" s="401" t="s">
        <v>13331</v>
      </c>
      <c r="E6724" s="402"/>
      <c r="F6724" s="401"/>
      <c r="G6724" s="401" t="n">
        <v>97046</v>
      </c>
      <c r="H6724" s="401" t="s">
        <v>13348</v>
      </c>
      <c r="I6724" s="401" t="s">
        <v>99</v>
      </c>
      <c r="J6724" s="401" t="s">
        <v>6404</v>
      </c>
      <c r="K6724" s="402" t="n">
        <v>0.37</v>
      </c>
      <c r="L6724" s="401" t="s">
        <v>6405</v>
      </c>
    </row>
    <row r="6725" customFormat="false" ht="13.5" hidden="false" customHeight="false" outlineLevel="0" collapsed="false">
      <c r="A6725" s="401" t="s">
        <v>9754</v>
      </c>
      <c r="B6725" s="401" t="s">
        <v>13057</v>
      </c>
      <c r="C6725" s="401" t="s">
        <v>13330</v>
      </c>
      <c r="D6725" s="401" t="s">
        <v>13331</v>
      </c>
      <c r="E6725" s="402"/>
      <c r="F6725" s="401"/>
      <c r="G6725" s="401" t="n">
        <v>97047</v>
      </c>
      <c r="H6725" s="401" t="s">
        <v>13349</v>
      </c>
      <c r="I6725" s="401" t="s">
        <v>99</v>
      </c>
      <c r="J6725" s="401" t="s">
        <v>6404</v>
      </c>
      <c r="K6725" s="402" t="n">
        <v>0.14</v>
      </c>
      <c r="L6725" s="401" t="s">
        <v>6405</v>
      </c>
    </row>
    <row r="6726" customFormat="false" ht="13.5" hidden="false" customHeight="false" outlineLevel="0" collapsed="false">
      <c r="A6726" s="401" t="s">
        <v>9754</v>
      </c>
      <c r="B6726" s="401" t="s">
        <v>13057</v>
      </c>
      <c r="C6726" s="401" t="s">
        <v>13330</v>
      </c>
      <c r="D6726" s="401" t="s">
        <v>13331</v>
      </c>
      <c r="E6726" s="402"/>
      <c r="F6726" s="401"/>
      <c r="G6726" s="401" t="n">
        <v>97048</v>
      </c>
      <c r="H6726" s="401" t="s">
        <v>13350</v>
      </c>
      <c r="I6726" s="401" t="s">
        <v>99</v>
      </c>
      <c r="J6726" s="401" t="s">
        <v>6404</v>
      </c>
      <c r="K6726" s="402" t="n">
        <v>0.1</v>
      </c>
      <c r="L6726" s="401" t="s">
        <v>6405</v>
      </c>
    </row>
    <row r="6727" customFormat="false" ht="13.5" hidden="false" customHeight="false" outlineLevel="0" collapsed="false">
      <c r="A6727" s="401" t="s">
        <v>9754</v>
      </c>
      <c r="B6727" s="401" t="s">
        <v>13057</v>
      </c>
      <c r="C6727" s="401" t="s">
        <v>13330</v>
      </c>
      <c r="D6727" s="401" t="s">
        <v>13331</v>
      </c>
      <c r="E6727" s="402"/>
      <c r="F6727" s="401"/>
      <c r="G6727" s="401" t="n">
        <v>97054</v>
      </c>
      <c r="H6727" s="401" t="s">
        <v>13351</v>
      </c>
      <c r="I6727" s="401" t="s">
        <v>45</v>
      </c>
      <c r="J6727" s="401" t="s">
        <v>6476</v>
      </c>
      <c r="K6727" s="402" t="n">
        <v>23.29</v>
      </c>
      <c r="L6727" s="401" t="s">
        <v>6405</v>
      </c>
    </row>
    <row r="6728" customFormat="false" ht="13.5" hidden="false" customHeight="false" outlineLevel="0" collapsed="false">
      <c r="A6728" s="401" t="s">
        <v>9754</v>
      </c>
      <c r="B6728" s="401" t="s">
        <v>13057</v>
      </c>
      <c r="C6728" s="401" t="s">
        <v>13330</v>
      </c>
      <c r="D6728" s="401" t="s">
        <v>13331</v>
      </c>
      <c r="E6728" s="402"/>
      <c r="F6728" s="401"/>
      <c r="G6728" s="401" t="n">
        <v>97062</v>
      </c>
      <c r="H6728" s="401" t="s">
        <v>13352</v>
      </c>
      <c r="I6728" s="401" t="s">
        <v>99</v>
      </c>
      <c r="J6728" s="401" t="s">
        <v>6476</v>
      </c>
      <c r="K6728" s="402" t="n">
        <v>7.2</v>
      </c>
      <c r="L6728" s="401" t="s">
        <v>6405</v>
      </c>
    </row>
    <row r="6729" customFormat="false" ht="13.5" hidden="false" customHeight="false" outlineLevel="0" collapsed="false">
      <c r="A6729" s="401" t="s">
        <v>9754</v>
      </c>
      <c r="B6729" s="401" t="s">
        <v>13057</v>
      </c>
      <c r="C6729" s="401" t="s">
        <v>13330</v>
      </c>
      <c r="D6729" s="401" t="s">
        <v>13331</v>
      </c>
      <c r="E6729" s="402"/>
      <c r="F6729" s="401"/>
      <c r="G6729" s="401" t="n">
        <v>97063</v>
      </c>
      <c r="H6729" s="401" t="s">
        <v>13353</v>
      </c>
      <c r="I6729" s="401" t="s">
        <v>99</v>
      </c>
      <c r="J6729" s="401" t="s">
        <v>6476</v>
      </c>
      <c r="K6729" s="402" t="n">
        <v>9</v>
      </c>
      <c r="L6729" s="401" t="s">
        <v>6405</v>
      </c>
    </row>
    <row r="6730" customFormat="false" ht="13.5" hidden="false" customHeight="false" outlineLevel="0" collapsed="false">
      <c r="A6730" s="401" t="s">
        <v>9754</v>
      </c>
      <c r="B6730" s="401" t="s">
        <v>13057</v>
      </c>
      <c r="C6730" s="401" t="s">
        <v>13330</v>
      </c>
      <c r="D6730" s="401" t="s">
        <v>13331</v>
      </c>
      <c r="E6730" s="402"/>
      <c r="F6730" s="401"/>
      <c r="G6730" s="401" t="n">
        <v>97064</v>
      </c>
      <c r="H6730" s="401" t="s">
        <v>13354</v>
      </c>
      <c r="I6730" s="401" t="s">
        <v>82</v>
      </c>
      <c r="J6730" s="401" t="s">
        <v>6476</v>
      </c>
      <c r="K6730" s="402" t="n">
        <v>16.65</v>
      </c>
      <c r="L6730" s="401" t="s">
        <v>6405</v>
      </c>
    </row>
    <row r="6731" customFormat="false" ht="13.5" hidden="false" customHeight="false" outlineLevel="0" collapsed="false">
      <c r="A6731" s="401" t="s">
        <v>9754</v>
      </c>
      <c r="B6731" s="401" t="s">
        <v>13057</v>
      </c>
      <c r="C6731" s="401" t="s">
        <v>13330</v>
      </c>
      <c r="D6731" s="401" t="s">
        <v>13331</v>
      </c>
      <c r="E6731" s="402"/>
      <c r="F6731" s="401"/>
      <c r="G6731" s="401" t="n">
        <v>97065</v>
      </c>
      <c r="H6731" s="401" t="s">
        <v>13355</v>
      </c>
      <c r="I6731" s="401" t="s">
        <v>122</v>
      </c>
      <c r="J6731" s="401" t="s">
        <v>6476</v>
      </c>
      <c r="K6731" s="402" t="n">
        <v>5.84</v>
      </c>
      <c r="L6731" s="401" t="s">
        <v>6405</v>
      </c>
    </row>
    <row r="6732" customFormat="false" ht="13.5" hidden="false" customHeight="false" outlineLevel="0" collapsed="false">
      <c r="A6732" s="401" t="s">
        <v>9754</v>
      </c>
      <c r="B6732" s="401" t="s">
        <v>13057</v>
      </c>
      <c r="C6732" s="401" t="s">
        <v>13330</v>
      </c>
      <c r="D6732" s="401" t="s">
        <v>13331</v>
      </c>
      <c r="E6732" s="402"/>
      <c r="F6732" s="401"/>
      <c r="G6732" s="401" t="n">
        <v>97066</v>
      </c>
      <c r="H6732" s="401" t="s">
        <v>13356</v>
      </c>
      <c r="I6732" s="401" t="s">
        <v>99</v>
      </c>
      <c r="J6732" s="401" t="s">
        <v>6476</v>
      </c>
      <c r="K6732" s="402" t="n">
        <v>116.27</v>
      </c>
      <c r="L6732" s="401" t="s">
        <v>6405</v>
      </c>
    </row>
    <row r="6733" customFormat="false" ht="13.5" hidden="false" customHeight="false" outlineLevel="0" collapsed="false">
      <c r="A6733" s="401" t="s">
        <v>9754</v>
      </c>
      <c r="B6733" s="401" t="s">
        <v>13057</v>
      </c>
      <c r="C6733" s="401" t="s">
        <v>13330</v>
      </c>
      <c r="D6733" s="401" t="s">
        <v>13331</v>
      </c>
      <c r="E6733" s="402"/>
      <c r="F6733" s="401"/>
      <c r="G6733" s="401" t="n">
        <v>97067</v>
      </c>
      <c r="H6733" s="401" t="s">
        <v>13357</v>
      </c>
      <c r="I6733" s="401" t="s">
        <v>82</v>
      </c>
      <c r="J6733" s="401" t="s">
        <v>6476</v>
      </c>
      <c r="K6733" s="402" t="n">
        <v>786.13</v>
      </c>
      <c r="L6733" s="401" t="s">
        <v>6405</v>
      </c>
    </row>
    <row r="6734" customFormat="false" ht="13.5" hidden="false" customHeight="false" outlineLevel="0" collapsed="false">
      <c r="A6734" s="401" t="s">
        <v>13358</v>
      </c>
      <c r="B6734" s="401" t="s">
        <v>13359</v>
      </c>
      <c r="C6734" s="401" t="s">
        <v>13360</v>
      </c>
      <c r="D6734" s="401" t="s">
        <v>13361</v>
      </c>
      <c r="E6734" s="402"/>
      <c r="F6734" s="401"/>
      <c r="G6734" s="401" t="n">
        <v>97621</v>
      </c>
      <c r="H6734" s="401" t="s">
        <v>13362</v>
      </c>
      <c r="I6734" s="401" t="s">
        <v>122</v>
      </c>
      <c r="J6734" s="401" t="s">
        <v>6979</v>
      </c>
      <c r="K6734" s="402" t="n">
        <v>104.57</v>
      </c>
      <c r="L6734" s="401" t="s">
        <v>6405</v>
      </c>
    </row>
    <row r="6735" customFormat="false" ht="13.5" hidden="false" customHeight="false" outlineLevel="0" collapsed="false">
      <c r="A6735" s="401" t="s">
        <v>13358</v>
      </c>
      <c r="B6735" s="401" t="s">
        <v>13359</v>
      </c>
      <c r="C6735" s="401" t="s">
        <v>13360</v>
      </c>
      <c r="D6735" s="401" t="s">
        <v>13361</v>
      </c>
      <c r="E6735" s="402"/>
      <c r="F6735" s="401"/>
      <c r="G6735" s="401" t="n">
        <v>97622</v>
      </c>
      <c r="H6735" s="401" t="s">
        <v>13363</v>
      </c>
      <c r="I6735" s="401" t="s">
        <v>122</v>
      </c>
      <c r="J6735" s="401" t="s">
        <v>6979</v>
      </c>
      <c r="K6735" s="402" t="n">
        <v>50.96</v>
      </c>
      <c r="L6735" s="401" t="s">
        <v>6405</v>
      </c>
    </row>
    <row r="6736" customFormat="false" ht="13.5" hidden="false" customHeight="false" outlineLevel="0" collapsed="false">
      <c r="A6736" s="401" t="s">
        <v>13358</v>
      </c>
      <c r="B6736" s="401" t="s">
        <v>13359</v>
      </c>
      <c r="C6736" s="401" t="s">
        <v>13360</v>
      </c>
      <c r="D6736" s="401" t="s">
        <v>13361</v>
      </c>
      <c r="E6736" s="402"/>
      <c r="F6736" s="401"/>
      <c r="G6736" s="401" t="n">
        <v>97623</v>
      </c>
      <c r="H6736" s="401" t="s">
        <v>13364</v>
      </c>
      <c r="I6736" s="401" t="s">
        <v>122</v>
      </c>
      <c r="J6736" s="401" t="s">
        <v>6979</v>
      </c>
      <c r="K6736" s="402" t="n">
        <v>156.12</v>
      </c>
      <c r="L6736" s="401" t="s">
        <v>6405</v>
      </c>
    </row>
    <row r="6737" customFormat="false" ht="13.5" hidden="false" customHeight="false" outlineLevel="0" collapsed="false">
      <c r="A6737" s="401" t="s">
        <v>13358</v>
      </c>
      <c r="B6737" s="401" t="s">
        <v>13359</v>
      </c>
      <c r="C6737" s="401" t="s">
        <v>13360</v>
      </c>
      <c r="D6737" s="401" t="s">
        <v>13361</v>
      </c>
      <c r="E6737" s="402"/>
      <c r="F6737" s="401"/>
      <c r="G6737" s="401" t="n">
        <v>97624</v>
      </c>
      <c r="H6737" s="401" t="s">
        <v>13365</v>
      </c>
      <c r="I6737" s="401" t="s">
        <v>122</v>
      </c>
      <c r="J6737" s="401" t="s">
        <v>6979</v>
      </c>
      <c r="K6737" s="402" t="n">
        <v>95.82</v>
      </c>
      <c r="L6737" s="401" t="s">
        <v>6405</v>
      </c>
    </row>
    <row r="6738" customFormat="false" ht="13.5" hidden="false" customHeight="false" outlineLevel="0" collapsed="false">
      <c r="A6738" s="401" t="s">
        <v>13358</v>
      </c>
      <c r="B6738" s="401" t="s">
        <v>13359</v>
      </c>
      <c r="C6738" s="401" t="s">
        <v>13360</v>
      </c>
      <c r="D6738" s="401" t="s">
        <v>13361</v>
      </c>
      <c r="E6738" s="402"/>
      <c r="F6738" s="401"/>
      <c r="G6738" s="401" t="n">
        <v>97625</v>
      </c>
      <c r="H6738" s="401" t="s">
        <v>13366</v>
      </c>
      <c r="I6738" s="401" t="s">
        <v>122</v>
      </c>
      <c r="J6738" s="401" t="s">
        <v>6404</v>
      </c>
      <c r="K6738" s="402" t="n">
        <v>51.77</v>
      </c>
      <c r="L6738" s="401" t="s">
        <v>6405</v>
      </c>
    </row>
    <row r="6739" customFormat="false" ht="13.5" hidden="false" customHeight="false" outlineLevel="0" collapsed="false">
      <c r="A6739" s="401" t="s">
        <v>13358</v>
      </c>
      <c r="B6739" s="401" t="s">
        <v>13359</v>
      </c>
      <c r="C6739" s="401" t="s">
        <v>13360</v>
      </c>
      <c r="D6739" s="401" t="s">
        <v>13361</v>
      </c>
      <c r="E6739" s="402"/>
      <c r="F6739" s="401"/>
      <c r="G6739" s="401" t="n">
        <v>97626</v>
      </c>
      <c r="H6739" s="401" t="s">
        <v>13367</v>
      </c>
      <c r="I6739" s="401" t="s">
        <v>122</v>
      </c>
      <c r="J6739" s="401" t="s">
        <v>6476</v>
      </c>
      <c r="K6739" s="402" t="n">
        <v>546.87</v>
      </c>
      <c r="L6739" s="401" t="s">
        <v>6405</v>
      </c>
    </row>
    <row r="6740" customFormat="false" ht="13.5" hidden="false" customHeight="false" outlineLevel="0" collapsed="false">
      <c r="A6740" s="401" t="s">
        <v>13358</v>
      </c>
      <c r="B6740" s="401" t="s">
        <v>13359</v>
      </c>
      <c r="C6740" s="401" t="s">
        <v>13360</v>
      </c>
      <c r="D6740" s="401" t="s">
        <v>13361</v>
      </c>
      <c r="E6740" s="402"/>
      <c r="F6740" s="401"/>
      <c r="G6740" s="401" t="n">
        <v>97627</v>
      </c>
      <c r="H6740" s="401" t="s">
        <v>13368</v>
      </c>
      <c r="I6740" s="401" t="s">
        <v>122</v>
      </c>
      <c r="J6740" s="401" t="s">
        <v>6476</v>
      </c>
      <c r="K6740" s="402" t="n">
        <v>260.89</v>
      </c>
      <c r="L6740" s="401" t="s">
        <v>6405</v>
      </c>
    </row>
    <row r="6741" customFormat="false" ht="13.5" hidden="false" customHeight="false" outlineLevel="0" collapsed="false">
      <c r="A6741" s="401" t="s">
        <v>13358</v>
      </c>
      <c r="B6741" s="401" t="s">
        <v>13359</v>
      </c>
      <c r="C6741" s="401" t="s">
        <v>13360</v>
      </c>
      <c r="D6741" s="401" t="s">
        <v>13361</v>
      </c>
      <c r="E6741" s="402"/>
      <c r="F6741" s="401"/>
      <c r="G6741" s="401" t="n">
        <v>97628</v>
      </c>
      <c r="H6741" s="401" t="s">
        <v>13369</v>
      </c>
      <c r="I6741" s="401" t="s">
        <v>122</v>
      </c>
      <c r="J6741" s="401" t="s">
        <v>6979</v>
      </c>
      <c r="K6741" s="402" t="n">
        <v>251.87</v>
      </c>
      <c r="L6741" s="401" t="s">
        <v>6405</v>
      </c>
    </row>
    <row r="6742" customFormat="false" ht="13.5" hidden="false" customHeight="false" outlineLevel="0" collapsed="false">
      <c r="A6742" s="401" t="s">
        <v>13358</v>
      </c>
      <c r="B6742" s="401" t="s">
        <v>13359</v>
      </c>
      <c r="C6742" s="401" t="s">
        <v>13360</v>
      </c>
      <c r="D6742" s="401" t="s">
        <v>13361</v>
      </c>
      <c r="E6742" s="402"/>
      <c r="F6742" s="401"/>
      <c r="G6742" s="401" t="n">
        <v>97629</v>
      </c>
      <c r="H6742" s="401" t="s">
        <v>13370</v>
      </c>
      <c r="I6742" s="401" t="s">
        <v>122</v>
      </c>
      <c r="J6742" s="401" t="s">
        <v>6476</v>
      </c>
      <c r="K6742" s="402" t="n">
        <v>114.81</v>
      </c>
      <c r="L6742" s="401" t="s">
        <v>6405</v>
      </c>
    </row>
    <row r="6743" customFormat="false" ht="13.5" hidden="false" customHeight="false" outlineLevel="0" collapsed="false">
      <c r="A6743" s="401" t="s">
        <v>13358</v>
      </c>
      <c r="B6743" s="401" t="s">
        <v>13359</v>
      </c>
      <c r="C6743" s="401" t="s">
        <v>13360</v>
      </c>
      <c r="D6743" s="401" t="s">
        <v>13361</v>
      </c>
      <c r="E6743" s="402"/>
      <c r="F6743" s="401"/>
      <c r="G6743" s="401" t="n">
        <v>97631</v>
      </c>
      <c r="H6743" s="401" t="s">
        <v>13371</v>
      </c>
      <c r="I6743" s="401" t="s">
        <v>99</v>
      </c>
      <c r="J6743" s="401" t="s">
        <v>6979</v>
      </c>
      <c r="K6743" s="402" t="n">
        <v>3.01</v>
      </c>
      <c r="L6743" s="401" t="s">
        <v>6405</v>
      </c>
    </row>
    <row r="6744" customFormat="false" ht="13.5" hidden="false" customHeight="false" outlineLevel="0" collapsed="false">
      <c r="A6744" s="401" t="s">
        <v>13358</v>
      </c>
      <c r="B6744" s="401" t="s">
        <v>13359</v>
      </c>
      <c r="C6744" s="401" t="s">
        <v>13360</v>
      </c>
      <c r="D6744" s="401" t="s">
        <v>13361</v>
      </c>
      <c r="E6744" s="402"/>
      <c r="F6744" s="401"/>
      <c r="G6744" s="401" t="n">
        <v>97632</v>
      </c>
      <c r="H6744" s="401" t="s">
        <v>13372</v>
      </c>
      <c r="I6744" s="401" t="s">
        <v>82</v>
      </c>
      <c r="J6744" s="401" t="s">
        <v>6476</v>
      </c>
      <c r="K6744" s="402" t="n">
        <v>2.35</v>
      </c>
      <c r="L6744" s="401" t="s">
        <v>6405</v>
      </c>
    </row>
    <row r="6745" customFormat="false" ht="13.5" hidden="false" customHeight="false" outlineLevel="0" collapsed="false">
      <c r="A6745" s="401" t="s">
        <v>13358</v>
      </c>
      <c r="B6745" s="401" t="s">
        <v>13359</v>
      </c>
      <c r="C6745" s="401" t="s">
        <v>13360</v>
      </c>
      <c r="D6745" s="401" t="s">
        <v>13361</v>
      </c>
      <c r="E6745" s="402"/>
      <c r="F6745" s="401"/>
      <c r="G6745" s="401" t="n">
        <v>97633</v>
      </c>
      <c r="H6745" s="401" t="s">
        <v>13373</v>
      </c>
      <c r="I6745" s="401" t="s">
        <v>99</v>
      </c>
      <c r="J6745" s="401" t="s">
        <v>6476</v>
      </c>
      <c r="K6745" s="402" t="n">
        <v>20.61</v>
      </c>
      <c r="L6745" s="401" t="s">
        <v>6405</v>
      </c>
    </row>
    <row r="6746" customFormat="false" ht="13.5" hidden="false" customHeight="false" outlineLevel="0" collapsed="false">
      <c r="A6746" s="401" t="s">
        <v>13358</v>
      </c>
      <c r="B6746" s="401" t="s">
        <v>13359</v>
      </c>
      <c r="C6746" s="401" t="s">
        <v>13360</v>
      </c>
      <c r="D6746" s="401" t="s">
        <v>13361</v>
      </c>
      <c r="E6746" s="402"/>
      <c r="F6746" s="401"/>
      <c r="G6746" s="401" t="n">
        <v>97634</v>
      </c>
      <c r="H6746" s="401" t="s">
        <v>13374</v>
      </c>
      <c r="I6746" s="401" t="s">
        <v>99</v>
      </c>
      <c r="J6746" s="401" t="s">
        <v>6476</v>
      </c>
      <c r="K6746" s="402" t="n">
        <v>11.17</v>
      </c>
      <c r="L6746" s="401" t="s">
        <v>6405</v>
      </c>
    </row>
    <row r="6747" customFormat="false" ht="13.5" hidden="false" customHeight="false" outlineLevel="0" collapsed="false">
      <c r="A6747" s="401" t="s">
        <v>13358</v>
      </c>
      <c r="B6747" s="401" t="s">
        <v>13359</v>
      </c>
      <c r="C6747" s="401" t="s">
        <v>13360</v>
      </c>
      <c r="D6747" s="401" t="s">
        <v>13361</v>
      </c>
      <c r="E6747" s="402"/>
      <c r="F6747" s="401"/>
      <c r="G6747" s="401" t="n">
        <v>97635</v>
      </c>
      <c r="H6747" s="401" t="s">
        <v>13375</v>
      </c>
      <c r="I6747" s="401" t="s">
        <v>99</v>
      </c>
      <c r="J6747" s="401" t="s">
        <v>6476</v>
      </c>
      <c r="K6747" s="402" t="n">
        <v>14.18</v>
      </c>
      <c r="L6747" s="401" t="s">
        <v>6405</v>
      </c>
    </row>
    <row r="6748" customFormat="false" ht="13.5" hidden="false" customHeight="false" outlineLevel="0" collapsed="false">
      <c r="A6748" s="401" t="s">
        <v>13358</v>
      </c>
      <c r="B6748" s="401" t="s">
        <v>13359</v>
      </c>
      <c r="C6748" s="401" t="s">
        <v>13360</v>
      </c>
      <c r="D6748" s="401" t="s">
        <v>13361</v>
      </c>
      <c r="E6748" s="402"/>
      <c r="F6748" s="401"/>
      <c r="G6748" s="401" t="n">
        <v>97636</v>
      </c>
      <c r="H6748" s="401" t="s">
        <v>13376</v>
      </c>
      <c r="I6748" s="401" t="s">
        <v>99</v>
      </c>
      <c r="J6748" s="401" t="s">
        <v>6404</v>
      </c>
      <c r="K6748" s="402" t="n">
        <v>17.59</v>
      </c>
      <c r="L6748" s="401" t="s">
        <v>6405</v>
      </c>
    </row>
    <row r="6749" customFormat="false" ht="13.5" hidden="false" customHeight="false" outlineLevel="0" collapsed="false">
      <c r="A6749" s="401" t="s">
        <v>13358</v>
      </c>
      <c r="B6749" s="401" t="s">
        <v>13359</v>
      </c>
      <c r="C6749" s="401" t="s">
        <v>13360</v>
      </c>
      <c r="D6749" s="401" t="s">
        <v>13361</v>
      </c>
      <c r="E6749" s="402"/>
      <c r="F6749" s="401"/>
      <c r="G6749" s="401" t="n">
        <v>97637</v>
      </c>
      <c r="H6749" s="401" t="s">
        <v>13377</v>
      </c>
      <c r="I6749" s="401" t="s">
        <v>99</v>
      </c>
      <c r="J6749" s="401" t="s">
        <v>6476</v>
      </c>
      <c r="K6749" s="402" t="n">
        <v>2.36</v>
      </c>
      <c r="L6749" s="401" t="s">
        <v>6405</v>
      </c>
    </row>
    <row r="6750" customFormat="false" ht="13.5" hidden="false" customHeight="false" outlineLevel="0" collapsed="false">
      <c r="A6750" s="401" t="s">
        <v>13358</v>
      </c>
      <c r="B6750" s="401" t="s">
        <v>13359</v>
      </c>
      <c r="C6750" s="401" t="s">
        <v>13360</v>
      </c>
      <c r="D6750" s="401" t="s">
        <v>13361</v>
      </c>
      <c r="E6750" s="402"/>
      <c r="F6750" s="401"/>
      <c r="G6750" s="401" t="n">
        <v>97638</v>
      </c>
      <c r="H6750" s="401" t="s">
        <v>13378</v>
      </c>
      <c r="I6750" s="401" t="s">
        <v>99</v>
      </c>
      <c r="J6750" s="401" t="s">
        <v>6476</v>
      </c>
      <c r="K6750" s="402" t="n">
        <v>6.87</v>
      </c>
      <c r="L6750" s="401" t="s">
        <v>6405</v>
      </c>
    </row>
    <row r="6751" customFormat="false" ht="13.5" hidden="false" customHeight="false" outlineLevel="0" collapsed="false">
      <c r="A6751" s="401" t="s">
        <v>13358</v>
      </c>
      <c r="B6751" s="401" t="s">
        <v>13359</v>
      </c>
      <c r="C6751" s="401" t="s">
        <v>13360</v>
      </c>
      <c r="D6751" s="401" t="s">
        <v>13361</v>
      </c>
      <c r="E6751" s="402"/>
      <c r="F6751" s="401"/>
      <c r="G6751" s="401" t="n">
        <v>97639</v>
      </c>
      <c r="H6751" s="401" t="s">
        <v>13379</v>
      </c>
      <c r="I6751" s="401" t="s">
        <v>99</v>
      </c>
      <c r="J6751" s="401" t="s">
        <v>6979</v>
      </c>
      <c r="K6751" s="402" t="n">
        <v>18.28</v>
      </c>
      <c r="L6751" s="401" t="s">
        <v>6405</v>
      </c>
    </row>
    <row r="6752" customFormat="false" ht="13.5" hidden="false" customHeight="false" outlineLevel="0" collapsed="false">
      <c r="A6752" s="401" t="s">
        <v>13358</v>
      </c>
      <c r="B6752" s="401" t="s">
        <v>13359</v>
      </c>
      <c r="C6752" s="401" t="s">
        <v>13360</v>
      </c>
      <c r="D6752" s="401" t="s">
        <v>13361</v>
      </c>
      <c r="E6752" s="402"/>
      <c r="F6752" s="401"/>
      <c r="G6752" s="401" t="n">
        <v>97640</v>
      </c>
      <c r="H6752" s="401" t="s">
        <v>13380</v>
      </c>
      <c r="I6752" s="401" t="s">
        <v>99</v>
      </c>
      <c r="J6752" s="401" t="s">
        <v>6476</v>
      </c>
      <c r="K6752" s="402" t="n">
        <v>1.49</v>
      </c>
      <c r="L6752" s="401" t="s">
        <v>6405</v>
      </c>
    </row>
    <row r="6753" customFormat="false" ht="13.5" hidden="false" customHeight="false" outlineLevel="0" collapsed="false">
      <c r="A6753" s="401" t="s">
        <v>13358</v>
      </c>
      <c r="B6753" s="401" t="s">
        <v>13359</v>
      </c>
      <c r="C6753" s="401" t="s">
        <v>13360</v>
      </c>
      <c r="D6753" s="401" t="s">
        <v>13361</v>
      </c>
      <c r="E6753" s="402"/>
      <c r="F6753" s="401"/>
      <c r="G6753" s="401" t="n">
        <v>97641</v>
      </c>
      <c r="H6753" s="401" t="s">
        <v>13381</v>
      </c>
      <c r="I6753" s="401" t="s">
        <v>99</v>
      </c>
      <c r="J6753" s="401" t="s">
        <v>6476</v>
      </c>
      <c r="K6753" s="402" t="n">
        <v>4.56</v>
      </c>
      <c r="L6753" s="401" t="s">
        <v>6405</v>
      </c>
    </row>
    <row r="6754" customFormat="false" ht="13.5" hidden="false" customHeight="false" outlineLevel="0" collapsed="false">
      <c r="A6754" s="401" t="s">
        <v>13358</v>
      </c>
      <c r="B6754" s="401" t="s">
        <v>13359</v>
      </c>
      <c r="C6754" s="401" t="s">
        <v>13360</v>
      </c>
      <c r="D6754" s="401" t="s">
        <v>13361</v>
      </c>
      <c r="E6754" s="402"/>
      <c r="F6754" s="401"/>
      <c r="G6754" s="401" t="n">
        <v>97642</v>
      </c>
      <c r="H6754" s="401" t="s">
        <v>13382</v>
      </c>
      <c r="I6754" s="401" t="s">
        <v>99</v>
      </c>
      <c r="J6754" s="401" t="s">
        <v>6476</v>
      </c>
      <c r="K6754" s="402" t="n">
        <v>2.66</v>
      </c>
      <c r="L6754" s="401" t="s">
        <v>6405</v>
      </c>
    </row>
    <row r="6755" customFormat="false" ht="13.5" hidden="false" customHeight="false" outlineLevel="0" collapsed="false">
      <c r="A6755" s="401" t="s">
        <v>13358</v>
      </c>
      <c r="B6755" s="401" t="s">
        <v>13359</v>
      </c>
      <c r="C6755" s="401" t="s">
        <v>13360</v>
      </c>
      <c r="D6755" s="401" t="s">
        <v>13361</v>
      </c>
      <c r="E6755" s="402"/>
      <c r="F6755" s="401"/>
      <c r="G6755" s="401" t="n">
        <v>97643</v>
      </c>
      <c r="H6755" s="401" t="s">
        <v>13383</v>
      </c>
      <c r="I6755" s="401" t="s">
        <v>99</v>
      </c>
      <c r="J6755" s="401" t="s">
        <v>6979</v>
      </c>
      <c r="K6755" s="402" t="n">
        <v>22.41</v>
      </c>
      <c r="L6755" s="401" t="s">
        <v>6405</v>
      </c>
    </row>
    <row r="6756" customFormat="false" ht="13.5" hidden="false" customHeight="false" outlineLevel="0" collapsed="false">
      <c r="A6756" s="401" t="s">
        <v>13358</v>
      </c>
      <c r="B6756" s="401" t="s">
        <v>13359</v>
      </c>
      <c r="C6756" s="401" t="s">
        <v>13360</v>
      </c>
      <c r="D6756" s="401" t="s">
        <v>13361</v>
      </c>
      <c r="E6756" s="402"/>
      <c r="F6756" s="401"/>
      <c r="G6756" s="401" t="n">
        <v>97644</v>
      </c>
      <c r="H6756" s="401" t="s">
        <v>13384</v>
      </c>
      <c r="I6756" s="401" t="s">
        <v>99</v>
      </c>
      <c r="J6756" s="401" t="s">
        <v>6979</v>
      </c>
      <c r="K6756" s="402" t="n">
        <v>8.44</v>
      </c>
      <c r="L6756" s="401" t="s">
        <v>6405</v>
      </c>
    </row>
    <row r="6757" customFormat="false" ht="13.5" hidden="false" customHeight="false" outlineLevel="0" collapsed="false">
      <c r="A6757" s="401" t="s">
        <v>13358</v>
      </c>
      <c r="B6757" s="401" t="s">
        <v>13359</v>
      </c>
      <c r="C6757" s="401" t="s">
        <v>13360</v>
      </c>
      <c r="D6757" s="401" t="s">
        <v>13361</v>
      </c>
      <c r="E6757" s="402"/>
      <c r="F6757" s="401"/>
      <c r="G6757" s="401" t="n">
        <v>97645</v>
      </c>
      <c r="H6757" s="401" t="s">
        <v>13385</v>
      </c>
      <c r="I6757" s="401" t="s">
        <v>99</v>
      </c>
      <c r="J6757" s="401" t="s">
        <v>6476</v>
      </c>
      <c r="K6757" s="402" t="n">
        <v>30.81</v>
      </c>
      <c r="L6757" s="401" t="s">
        <v>6405</v>
      </c>
    </row>
    <row r="6758" customFormat="false" ht="13.5" hidden="false" customHeight="false" outlineLevel="0" collapsed="false">
      <c r="A6758" s="401" t="s">
        <v>13358</v>
      </c>
      <c r="B6758" s="401" t="s">
        <v>13359</v>
      </c>
      <c r="C6758" s="401" t="s">
        <v>13360</v>
      </c>
      <c r="D6758" s="401" t="s">
        <v>13361</v>
      </c>
      <c r="E6758" s="402"/>
      <c r="F6758" s="401"/>
      <c r="G6758" s="401" t="n">
        <v>97647</v>
      </c>
      <c r="H6758" s="401" t="s">
        <v>13386</v>
      </c>
      <c r="I6758" s="401" t="s">
        <v>99</v>
      </c>
      <c r="J6758" s="401" t="s">
        <v>6476</v>
      </c>
      <c r="K6758" s="402" t="n">
        <v>3.14</v>
      </c>
      <c r="L6758" s="401" t="s">
        <v>6405</v>
      </c>
    </row>
    <row r="6759" customFormat="false" ht="13.5" hidden="false" customHeight="false" outlineLevel="0" collapsed="false">
      <c r="A6759" s="401" t="s">
        <v>13358</v>
      </c>
      <c r="B6759" s="401" t="s">
        <v>13359</v>
      </c>
      <c r="C6759" s="401" t="s">
        <v>13360</v>
      </c>
      <c r="D6759" s="401" t="s">
        <v>13361</v>
      </c>
      <c r="E6759" s="402"/>
      <c r="F6759" s="401"/>
      <c r="G6759" s="401" t="n">
        <v>97648</v>
      </c>
      <c r="H6759" s="401" t="s">
        <v>13387</v>
      </c>
      <c r="I6759" s="401" t="s">
        <v>99</v>
      </c>
      <c r="J6759" s="401" t="s">
        <v>6476</v>
      </c>
      <c r="K6759" s="402" t="n">
        <v>1.81</v>
      </c>
      <c r="L6759" s="401" t="s">
        <v>6405</v>
      </c>
    </row>
    <row r="6760" customFormat="false" ht="13.5" hidden="false" customHeight="false" outlineLevel="0" collapsed="false">
      <c r="A6760" s="401" t="s">
        <v>13358</v>
      </c>
      <c r="B6760" s="401" t="s">
        <v>13359</v>
      </c>
      <c r="C6760" s="401" t="s">
        <v>13360</v>
      </c>
      <c r="D6760" s="401" t="s">
        <v>13361</v>
      </c>
      <c r="E6760" s="402"/>
      <c r="F6760" s="401"/>
      <c r="G6760" s="401" t="n">
        <v>97649</v>
      </c>
      <c r="H6760" s="401" t="s">
        <v>13388</v>
      </c>
      <c r="I6760" s="401" t="s">
        <v>99</v>
      </c>
      <c r="J6760" s="401" t="s">
        <v>6404</v>
      </c>
      <c r="K6760" s="402" t="n">
        <v>3.96</v>
      </c>
      <c r="L6760" s="401" t="s">
        <v>6405</v>
      </c>
    </row>
    <row r="6761" customFormat="false" ht="13.5" hidden="false" customHeight="false" outlineLevel="0" collapsed="false">
      <c r="A6761" s="401" t="s">
        <v>13358</v>
      </c>
      <c r="B6761" s="401" t="s">
        <v>13359</v>
      </c>
      <c r="C6761" s="401" t="s">
        <v>13360</v>
      </c>
      <c r="D6761" s="401" t="s">
        <v>13361</v>
      </c>
      <c r="E6761" s="402"/>
      <c r="F6761" s="401"/>
      <c r="G6761" s="401" t="n">
        <v>97650</v>
      </c>
      <c r="H6761" s="401" t="s">
        <v>13389</v>
      </c>
      <c r="I6761" s="401" t="s">
        <v>99</v>
      </c>
      <c r="J6761" s="401" t="s">
        <v>6476</v>
      </c>
      <c r="K6761" s="402" t="n">
        <v>6.76</v>
      </c>
      <c r="L6761" s="401" t="s">
        <v>6405</v>
      </c>
    </row>
    <row r="6762" customFormat="false" ht="13.5" hidden="false" customHeight="false" outlineLevel="0" collapsed="false">
      <c r="A6762" s="401" t="s">
        <v>13358</v>
      </c>
      <c r="B6762" s="401" t="s">
        <v>13359</v>
      </c>
      <c r="C6762" s="401" t="s">
        <v>13360</v>
      </c>
      <c r="D6762" s="401" t="s">
        <v>13361</v>
      </c>
      <c r="E6762" s="402"/>
      <c r="F6762" s="401"/>
      <c r="G6762" s="401" t="n">
        <v>97651</v>
      </c>
      <c r="H6762" s="401" t="s">
        <v>13390</v>
      </c>
      <c r="I6762" s="401" t="s">
        <v>45</v>
      </c>
      <c r="J6762" s="401" t="s">
        <v>6476</v>
      </c>
      <c r="K6762" s="402" t="n">
        <v>74.9</v>
      </c>
      <c r="L6762" s="401" t="s">
        <v>6405</v>
      </c>
    </row>
    <row r="6763" customFormat="false" ht="13.5" hidden="false" customHeight="false" outlineLevel="0" collapsed="false">
      <c r="A6763" s="401" t="s">
        <v>13358</v>
      </c>
      <c r="B6763" s="401" t="s">
        <v>13359</v>
      </c>
      <c r="C6763" s="401" t="s">
        <v>13360</v>
      </c>
      <c r="D6763" s="401" t="s">
        <v>13361</v>
      </c>
      <c r="E6763" s="402"/>
      <c r="F6763" s="401"/>
      <c r="G6763" s="401" t="n">
        <v>97652</v>
      </c>
      <c r="H6763" s="401" t="s">
        <v>13391</v>
      </c>
      <c r="I6763" s="401" t="s">
        <v>45</v>
      </c>
      <c r="J6763" s="401" t="s">
        <v>6476</v>
      </c>
      <c r="K6763" s="402" t="n">
        <v>169.81</v>
      </c>
      <c r="L6763" s="401" t="s">
        <v>6405</v>
      </c>
    </row>
    <row r="6764" customFormat="false" ht="13.5" hidden="false" customHeight="false" outlineLevel="0" collapsed="false">
      <c r="A6764" s="401" t="s">
        <v>13358</v>
      </c>
      <c r="B6764" s="401" t="s">
        <v>13359</v>
      </c>
      <c r="C6764" s="401" t="s">
        <v>13360</v>
      </c>
      <c r="D6764" s="401" t="s">
        <v>13361</v>
      </c>
      <c r="E6764" s="402"/>
      <c r="F6764" s="401"/>
      <c r="G6764" s="401" t="n">
        <v>97653</v>
      </c>
      <c r="H6764" s="401" t="s">
        <v>13392</v>
      </c>
      <c r="I6764" s="401" t="s">
        <v>45</v>
      </c>
      <c r="J6764" s="401" t="s">
        <v>6404</v>
      </c>
      <c r="K6764" s="402" t="n">
        <v>116.66</v>
      </c>
      <c r="L6764" s="401" t="s">
        <v>6405</v>
      </c>
    </row>
    <row r="6765" customFormat="false" ht="13.5" hidden="false" customHeight="false" outlineLevel="0" collapsed="false">
      <c r="A6765" s="401" t="s">
        <v>13358</v>
      </c>
      <c r="B6765" s="401" t="s">
        <v>13359</v>
      </c>
      <c r="C6765" s="401" t="s">
        <v>13360</v>
      </c>
      <c r="D6765" s="401" t="s">
        <v>13361</v>
      </c>
      <c r="E6765" s="402"/>
      <c r="F6765" s="401"/>
      <c r="G6765" s="401" t="n">
        <v>97654</v>
      </c>
      <c r="H6765" s="401" t="s">
        <v>13393</v>
      </c>
      <c r="I6765" s="401" t="s">
        <v>45</v>
      </c>
      <c r="J6765" s="401" t="s">
        <v>6404</v>
      </c>
      <c r="K6765" s="402" t="n">
        <v>142.65</v>
      </c>
      <c r="L6765" s="401" t="s">
        <v>6405</v>
      </c>
    </row>
    <row r="6766" customFormat="false" ht="13.5" hidden="false" customHeight="false" outlineLevel="0" collapsed="false">
      <c r="A6766" s="401" t="s">
        <v>13358</v>
      </c>
      <c r="B6766" s="401" t="s">
        <v>13359</v>
      </c>
      <c r="C6766" s="401" t="s">
        <v>13360</v>
      </c>
      <c r="D6766" s="401" t="s">
        <v>13361</v>
      </c>
      <c r="E6766" s="402"/>
      <c r="F6766" s="401"/>
      <c r="G6766" s="401" t="n">
        <v>97655</v>
      </c>
      <c r="H6766" s="401" t="s">
        <v>13394</v>
      </c>
      <c r="I6766" s="401" t="s">
        <v>99</v>
      </c>
      <c r="J6766" s="401" t="s">
        <v>6404</v>
      </c>
      <c r="K6766" s="402" t="n">
        <v>19.89</v>
      </c>
      <c r="L6766" s="401" t="s">
        <v>6405</v>
      </c>
    </row>
    <row r="6767" customFormat="false" ht="13.5" hidden="false" customHeight="false" outlineLevel="0" collapsed="false">
      <c r="A6767" s="401" t="s">
        <v>13358</v>
      </c>
      <c r="B6767" s="401" t="s">
        <v>13359</v>
      </c>
      <c r="C6767" s="401" t="s">
        <v>13360</v>
      </c>
      <c r="D6767" s="401" t="s">
        <v>13361</v>
      </c>
      <c r="E6767" s="402"/>
      <c r="F6767" s="401"/>
      <c r="G6767" s="401" t="n">
        <v>97656</v>
      </c>
      <c r="H6767" s="401" t="s">
        <v>13395</v>
      </c>
      <c r="I6767" s="401" t="s">
        <v>45</v>
      </c>
      <c r="J6767" s="401" t="s">
        <v>6404</v>
      </c>
      <c r="K6767" s="402" t="n">
        <v>198.56</v>
      </c>
      <c r="L6767" s="401" t="s">
        <v>6405</v>
      </c>
    </row>
    <row r="6768" customFormat="false" ht="13.5" hidden="false" customHeight="false" outlineLevel="0" collapsed="false">
      <c r="A6768" s="401" t="s">
        <v>13358</v>
      </c>
      <c r="B6768" s="401" t="s">
        <v>13359</v>
      </c>
      <c r="C6768" s="401" t="s">
        <v>13360</v>
      </c>
      <c r="D6768" s="401" t="s">
        <v>13361</v>
      </c>
      <c r="E6768" s="402"/>
      <c r="F6768" s="401"/>
      <c r="G6768" s="401" t="n">
        <v>97657</v>
      </c>
      <c r="H6768" s="401" t="s">
        <v>13396</v>
      </c>
      <c r="I6768" s="401" t="s">
        <v>45</v>
      </c>
      <c r="J6768" s="401" t="s">
        <v>6404</v>
      </c>
      <c r="K6768" s="402" t="n">
        <v>393.54</v>
      </c>
      <c r="L6768" s="401" t="s">
        <v>6405</v>
      </c>
    </row>
    <row r="6769" customFormat="false" ht="13.5" hidden="false" customHeight="false" outlineLevel="0" collapsed="false">
      <c r="A6769" s="401" t="s">
        <v>13358</v>
      </c>
      <c r="B6769" s="401" t="s">
        <v>13359</v>
      </c>
      <c r="C6769" s="401" t="s">
        <v>13360</v>
      </c>
      <c r="D6769" s="401" t="s">
        <v>13361</v>
      </c>
      <c r="E6769" s="402"/>
      <c r="F6769" s="401"/>
      <c r="G6769" s="401" t="n">
        <v>97658</v>
      </c>
      <c r="H6769" s="401" t="s">
        <v>13397</v>
      </c>
      <c r="I6769" s="401" t="s">
        <v>45</v>
      </c>
      <c r="J6769" s="401" t="s">
        <v>6404</v>
      </c>
      <c r="K6769" s="402" t="n">
        <v>164.86</v>
      </c>
      <c r="L6769" s="401" t="s">
        <v>6405</v>
      </c>
    </row>
    <row r="6770" customFormat="false" ht="13.5" hidden="false" customHeight="false" outlineLevel="0" collapsed="false">
      <c r="A6770" s="401" t="s">
        <v>13358</v>
      </c>
      <c r="B6770" s="401" t="s">
        <v>13359</v>
      </c>
      <c r="C6770" s="401" t="s">
        <v>13360</v>
      </c>
      <c r="D6770" s="401" t="s">
        <v>13361</v>
      </c>
      <c r="E6770" s="402"/>
      <c r="F6770" s="401"/>
      <c r="G6770" s="401" t="n">
        <v>97659</v>
      </c>
      <c r="H6770" s="401" t="s">
        <v>13398</v>
      </c>
      <c r="I6770" s="401" t="s">
        <v>45</v>
      </c>
      <c r="J6770" s="401" t="s">
        <v>6404</v>
      </c>
      <c r="K6770" s="402" t="n">
        <v>220.62</v>
      </c>
      <c r="L6770" s="401" t="s">
        <v>6405</v>
      </c>
    </row>
    <row r="6771" customFormat="false" ht="13.5" hidden="false" customHeight="false" outlineLevel="0" collapsed="false">
      <c r="A6771" s="401" t="s">
        <v>13358</v>
      </c>
      <c r="B6771" s="401" t="s">
        <v>13359</v>
      </c>
      <c r="C6771" s="401" t="s">
        <v>13360</v>
      </c>
      <c r="D6771" s="401" t="s">
        <v>13361</v>
      </c>
      <c r="E6771" s="402"/>
      <c r="F6771" s="401"/>
      <c r="G6771" s="401" t="n">
        <v>97660</v>
      </c>
      <c r="H6771" s="401" t="s">
        <v>13399</v>
      </c>
      <c r="I6771" s="401" t="s">
        <v>45</v>
      </c>
      <c r="J6771" s="401" t="s">
        <v>6979</v>
      </c>
      <c r="K6771" s="402" t="n">
        <v>0.61</v>
      </c>
      <c r="L6771" s="401" t="s">
        <v>6405</v>
      </c>
    </row>
    <row r="6772" customFormat="false" ht="13.5" hidden="false" customHeight="false" outlineLevel="0" collapsed="false">
      <c r="A6772" s="401" t="s">
        <v>13358</v>
      </c>
      <c r="B6772" s="401" t="s">
        <v>13359</v>
      </c>
      <c r="C6772" s="401" t="s">
        <v>13360</v>
      </c>
      <c r="D6772" s="401" t="s">
        <v>13361</v>
      </c>
      <c r="E6772" s="402"/>
      <c r="F6772" s="401"/>
      <c r="G6772" s="401" t="n">
        <v>97661</v>
      </c>
      <c r="H6772" s="401" t="s">
        <v>13400</v>
      </c>
      <c r="I6772" s="401" t="s">
        <v>82</v>
      </c>
      <c r="J6772" s="401" t="s">
        <v>6979</v>
      </c>
      <c r="K6772" s="402" t="n">
        <v>0.61</v>
      </c>
      <c r="L6772" s="401" t="s">
        <v>6405</v>
      </c>
    </row>
    <row r="6773" customFormat="false" ht="13.5" hidden="false" customHeight="false" outlineLevel="0" collapsed="false">
      <c r="A6773" s="401" t="s">
        <v>13358</v>
      </c>
      <c r="B6773" s="401" t="s">
        <v>13359</v>
      </c>
      <c r="C6773" s="401" t="s">
        <v>13360</v>
      </c>
      <c r="D6773" s="401" t="s">
        <v>13361</v>
      </c>
      <c r="E6773" s="402"/>
      <c r="F6773" s="401"/>
      <c r="G6773" s="401" t="n">
        <v>97662</v>
      </c>
      <c r="H6773" s="401" t="s">
        <v>13401</v>
      </c>
      <c r="I6773" s="401" t="s">
        <v>82</v>
      </c>
      <c r="J6773" s="401" t="s">
        <v>6979</v>
      </c>
      <c r="K6773" s="402" t="n">
        <v>0.45</v>
      </c>
      <c r="L6773" s="401" t="s">
        <v>6405</v>
      </c>
    </row>
    <row r="6774" customFormat="false" ht="13.5" hidden="false" customHeight="false" outlineLevel="0" collapsed="false">
      <c r="A6774" s="401" t="s">
        <v>13358</v>
      </c>
      <c r="B6774" s="401" t="s">
        <v>13359</v>
      </c>
      <c r="C6774" s="401" t="s">
        <v>13360</v>
      </c>
      <c r="D6774" s="401" t="s">
        <v>13361</v>
      </c>
      <c r="E6774" s="402"/>
      <c r="F6774" s="401"/>
      <c r="G6774" s="401" t="n">
        <v>97663</v>
      </c>
      <c r="H6774" s="401" t="s">
        <v>13402</v>
      </c>
      <c r="I6774" s="401" t="s">
        <v>45</v>
      </c>
      <c r="J6774" s="401" t="s">
        <v>6979</v>
      </c>
      <c r="K6774" s="402" t="n">
        <v>11.16</v>
      </c>
      <c r="L6774" s="401" t="s">
        <v>6405</v>
      </c>
    </row>
    <row r="6775" customFormat="false" ht="13.5" hidden="false" customHeight="false" outlineLevel="0" collapsed="false">
      <c r="A6775" s="401" t="s">
        <v>13358</v>
      </c>
      <c r="B6775" s="401" t="s">
        <v>13359</v>
      </c>
      <c r="C6775" s="401" t="s">
        <v>13360</v>
      </c>
      <c r="D6775" s="401" t="s">
        <v>13361</v>
      </c>
      <c r="E6775" s="402"/>
      <c r="F6775" s="401"/>
      <c r="G6775" s="401" t="n">
        <v>97664</v>
      </c>
      <c r="H6775" s="401" t="s">
        <v>13403</v>
      </c>
      <c r="I6775" s="401" t="s">
        <v>45</v>
      </c>
      <c r="J6775" s="401" t="s">
        <v>6979</v>
      </c>
      <c r="K6775" s="402" t="n">
        <v>1.39</v>
      </c>
      <c r="L6775" s="401" t="s">
        <v>6405</v>
      </c>
    </row>
    <row r="6776" customFormat="false" ht="13.5" hidden="false" customHeight="false" outlineLevel="0" collapsed="false">
      <c r="A6776" s="401" t="s">
        <v>13358</v>
      </c>
      <c r="B6776" s="401" t="s">
        <v>13359</v>
      </c>
      <c r="C6776" s="401" t="s">
        <v>13360</v>
      </c>
      <c r="D6776" s="401" t="s">
        <v>13361</v>
      </c>
      <c r="E6776" s="402"/>
      <c r="F6776" s="401"/>
      <c r="G6776" s="401" t="n">
        <v>97665</v>
      </c>
      <c r="H6776" s="401" t="s">
        <v>13404</v>
      </c>
      <c r="I6776" s="401" t="s">
        <v>45</v>
      </c>
      <c r="J6776" s="401" t="s">
        <v>6979</v>
      </c>
      <c r="K6776" s="402" t="n">
        <v>1.17</v>
      </c>
      <c r="L6776" s="401" t="s">
        <v>6405</v>
      </c>
    </row>
    <row r="6777" customFormat="false" ht="13.5" hidden="false" customHeight="false" outlineLevel="0" collapsed="false">
      <c r="A6777" s="401" t="s">
        <v>13358</v>
      </c>
      <c r="B6777" s="401" t="s">
        <v>13359</v>
      </c>
      <c r="C6777" s="401" t="s">
        <v>13360</v>
      </c>
      <c r="D6777" s="401" t="s">
        <v>13361</v>
      </c>
      <c r="E6777" s="402"/>
      <c r="F6777" s="401"/>
      <c r="G6777" s="401" t="n">
        <v>97666</v>
      </c>
      <c r="H6777" s="401" t="s">
        <v>13405</v>
      </c>
      <c r="I6777" s="401" t="s">
        <v>45</v>
      </c>
      <c r="J6777" s="401" t="s">
        <v>6979</v>
      </c>
      <c r="K6777" s="402" t="n">
        <v>8.14</v>
      </c>
      <c r="L6777" s="401" t="s">
        <v>6405</v>
      </c>
    </row>
    <row r="6778" customFormat="false" ht="13.5" hidden="false" customHeight="false" outlineLevel="0" collapsed="false">
      <c r="A6778" s="401" t="s">
        <v>13406</v>
      </c>
      <c r="B6778" s="401" t="s">
        <v>13407</v>
      </c>
      <c r="C6778" s="401" t="s">
        <v>13408</v>
      </c>
      <c r="D6778" s="401" t="s">
        <v>13409</v>
      </c>
      <c r="E6778" s="402"/>
      <c r="F6778" s="401"/>
      <c r="G6778" s="401" t="n">
        <v>95967</v>
      </c>
      <c r="H6778" s="401" t="s">
        <v>13410</v>
      </c>
      <c r="I6778" s="401" t="s">
        <v>690</v>
      </c>
      <c r="J6778" s="401" t="s">
        <v>6476</v>
      </c>
      <c r="K6778" s="402" t="n">
        <v>125.73</v>
      </c>
      <c r="L6778" s="401" t="s">
        <v>6405</v>
      </c>
    </row>
    <row r="6779" customFormat="false" ht="13.5" hidden="false" customHeight="false" outlineLevel="0" collapsed="false">
      <c r="A6779" s="401" t="s">
        <v>13406</v>
      </c>
      <c r="B6779" s="401" t="s">
        <v>13407</v>
      </c>
      <c r="C6779" s="401" t="s">
        <v>13411</v>
      </c>
      <c r="D6779" s="401" t="s">
        <v>13412</v>
      </c>
      <c r="E6779" s="402"/>
      <c r="F6779" s="401"/>
      <c r="G6779" s="401" t="n">
        <v>99058</v>
      </c>
      <c r="H6779" s="401" t="s">
        <v>13413</v>
      </c>
      <c r="I6779" s="401" t="s">
        <v>45</v>
      </c>
      <c r="J6779" s="401" t="s">
        <v>6404</v>
      </c>
      <c r="K6779" s="402" t="n">
        <v>7.22</v>
      </c>
      <c r="L6779" s="401" t="s">
        <v>6405</v>
      </c>
    </row>
    <row r="6780" customFormat="false" ht="13.5" hidden="false" customHeight="false" outlineLevel="0" collapsed="false">
      <c r="A6780" s="401" t="s">
        <v>13406</v>
      </c>
      <c r="B6780" s="401" t="s">
        <v>13407</v>
      </c>
      <c r="C6780" s="401" t="s">
        <v>13411</v>
      </c>
      <c r="D6780" s="401" t="s">
        <v>13412</v>
      </c>
      <c r="E6780" s="402"/>
      <c r="F6780" s="401"/>
      <c r="G6780" s="401" t="n">
        <v>99059</v>
      </c>
      <c r="H6780" s="401" t="s">
        <v>130</v>
      </c>
      <c r="I6780" s="401" t="s">
        <v>82</v>
      </c>
      <c r="J6780" s="401" t="s">
        <v>6476</v>
      </c>
      <c r="K6780" s="402" t="n">
        <v>59.8</v>
      </c>
      <c r="L6780" s="401" t="s">
        <v>6405</v>
      </c>
    </row>
    <row r="6781" customFormat="false" ht="13.5" hidden="false" customHeight="false" outlineLevel="0" collapsed="false">
      <c r="A6781" s="401" t="s">
        <v>13406</v>
      </c>
      <c r="B6781" s="401" t="s">
        <v>13407</v>
      </c>
      <c r="C6781" s="401" t="s">
        <v>13411</v>
      </c>
      <c r="D6781" s="401" t="s">
        <v>13412</v>
      </c>
      <c r="E6781" s="402"/>
      <c r="F6781" s="401"/>
      <c r="G6781" s="401" t="n">
        <v>99060</v>
      </c>
      <c r="H6781" s="401" t="s">
        <v>13414</v>
      </c>
      <c r="I6781" s="401" t="s">
        <v>45</v>
      </c>
      <c r="J6781" s="401" t="s">
        <v>6476</v>
      </c>
      <c r="K6781" s="402" t="n">
        <v>160.56</v>
      </c>
      <c r="L6781" s="401" t="s">
        <v>6405</v>
      </c>
    </row>
    <row r="6782" customFormat="false" ht="13.5" hidden="false" customHeight="false" outlineLevel="0" collapsed="false">
      <c r="A6782" s="401" t="s">
        <v>13406</v>
      </c>
      <c r="B6782" s="401" t="s">
        <v>13407</v>
      </c>
      <c r="C6782" s="401" t="s">
        <v>13411</v>
      </c>
      <c r="D6782" s="401" t="s">
        <v>13412</v>
      </c>
      <c r="E6782" s="402"/>
      <c r="F6782" s="401"/>
      <c r="G6782" s="401" t="n">
        <v>99061</v>
      </c>
      <c r="H6782" s="401" t="s">
        <v>13415</v>
      </c>
      <c r="I6782" s="401" t="s">
        <v>45</v>
      </c>
      <c r="J6782" s="401" t="s">
        <v>6476</v>
      </c>
      <c r="K6782" s="402" t="n">
        <v>105.3</v>
      </c>
      <c r="L6782" s="401" t="s">
        <v>6405</v>
      </c>
    </row>
    <row r="6783" customFormat="false" ht="13.5" hidden="false" customHeight="false" outlineLevel="0" collapsed="false">
      <c r="A6783" s="401" t="s">
        <v>13406</v>
      </c>
      <c r="B6783" s="401" t="s">
        <v>13407</v>
      </c>
      <c r="C6783" s="401" t="s">
        <v>13411</v>
      </c>
      <c r="D6783" s="401" t="s">
        <v>13412</v>
      </c>
      <c r="E6783" s="402"/>
      <c r="F6783" s="401"/>
      <c r="G6783" s="401" t="n">
        <v>99062</v>
      </c>
      <c r="H6783" s="401" t="s">
        <v>13416</v>
      </c>
      <c r="I6783" s="401" t="s">
        <v>45</v>
      </c>
      <c r="J6783" s="401" t="s">
        <v>6476</v>
      </c>
      <c r="K6783" s="402" t="n">
        <v>2.4</v>
      </c>
      <c r="L6783" s="401" t="s">
        <v>6405</v>
      </c>
    </row>
    <row r="6784" customFormat="false" ht="13.5" hidden="false" customHeight="false" outlineLevel="0" collapsed="false">
      <c r="A6784" s="401" t="s">
        <v>13406</v>
      </c>
      <c r="B6784" s="401" t="s">
        <v>13407</v>
      </c>
      <c r="C6784" s="401" t="s">
        <v>13411</v>
      </c>
      <c r="D6784" s="401" t="s">
        <v>13412</v>
      </c>
      <c r="E6784" s="402"/>
      <c r="F6784" s="401"/>
      <c r="G6784" s="401" t="n">
        <v>99063</v>
      </c>
      <c r="H6784" s="401" t="s">
        <v>13417</v>
      </c>
      <c r="I6784" s="401" t="s">
        <v>82</v>
      </c>
      <c r="J6784" s="401" t="s">
        <v>6476</v>
      </c>
      <c r="K6784" s="402" t="n">
        <v>5.26</v>
      </c>
      <c r="L6784" s="401" t="s">
        <v>6405</v>
      </c>
    </row>
    <row r="6785" customFormat="false" ht="13.5" hidden="false" customHeight="false" outlineLevel="0" collapsed="false">
      <c r="A6785" s="401" t="s">
        <v>13406</v>
      </c>
      <c r="B6785" s="401" t="s">
        <v>13407</v>
      </c>
      <c r="C6785" s="401" t="s">
        <v>13411</v>
      </c>
      <c r="D6785" s="401" t="s">
        <v>13412</v>
      </c>
      <c r="E6785" s="402"/>
      <c r="F6785" s="401"/>
      <c r="G6785" s="401" t="n">
        <v>99064</v>
      </c>
      <c r="H6785" s="401" t="s">
        <v>13418</v>
      </c>
      <c r="I6785" s="401" t="s">
        <v>82</v>
      </c>
      <c r="J6785" s="401" t="s">
        <v>6404</v>
      </c>
      <c r="K6785" s="402" t="n">
        <v>0.36</v>
      </c>
      <c r="L6785" s="401" t="s">
        <v>6405</v>
      </c>
    </row>
    <row r="6786" customFormat="false" ht="13.5" hidden="false" customHeight="false" outlineLevel="0" collapsed="false">
      <c r="A6786" s="401" t="s">
        <v>13419</v>
      </c>
      <c r="B6786" s="401" t="s">
        <v>13420</v>
      </c>
      <c r="C6786" s="401" t="s">
        <v>13421</v>
      </c>
      <c r="D6786" s="401" t="s">
        <v>13422</v>
      </c>
      <c r="E6786" s="402"/>
      <c r="F6786" s="401"/>
      <c r="G6786" s="401" t="n">
        <v>93588</v>
      </c>
      <c r="H6786" s="401" t="s">
        <v>13423</v>
      </c>
      <c r="I6786" s="401" t="s">
        <v>125</v>
      </c>
      <c r="J6786" s="401" t="s">
        <v>6404</v>
      </c>
      <c r="K6786" s="402" t="n">
        <v>3.12</v>
      </c>
      <c r="L6786" s="401" t="s">
        <v>6405</v>
      </c>
    </row>
    <row r="6787" customFormat="false" ht="13.5" hidden="false" customHeight="false" outlineLevel="0" collapsed="false">
      <c r="A6787" s="401" t="s">
        <v>13419</v>
      </c>
      <c r="B6787" s="401" t="s">
        <v>13420</v>
      </c>
      <c r="C6787" s="401" t="s">
        <v>13421</v>
      </c>
      <c r="D6787" s="401" t="s">
        <v>13422</v>
      </c>
      <c r="E6787" s="402"/>
      <c r="F6787" s="401"/>
      <c r="G6787" s="401" t="n">
        <v>93589</v>
      </c>
      <c r="H6787" s="401" t="s">
        <v>13424</v>
      </c>
      <c r="I6787" s="401" t="s">
        <v>125</v>
      </c>
      <c r="J6787" s="401" t="s">
        <v>6404</v>
      </c>
      <c r="K6787" s="402" t="n">
        <v>2.68</v>
      </c>
      <c r="L6787" s="401" t="s">
        <v>6405</v>
      </c>
    </row>
    <row r="6788" customFormat="false" ht="13.5" hidden="false" customHeight="false" outlineLevel="0" collapsed="false">
      <c r="A6788" s="401" t="s">
        <v>13419</v>
      </c>
      <c r="B6788" s="401" t="s">
        <v>13420</v>
      </c>
      <c r="C6788" s="401" t="s">
        <v>13421</v>
      </c>
      <c r="D6788" s="401" t="s">
        <v>13422</v>
      </c>
      <c r="E6788" s="402"/>
      <c r="F6788" s="401"/>
      <c r="G6788" s="401" t="n">
        <v>93590</v>
      </c>
      <c r="H6788" s="401" t="s">
        <v>13425</v>
      </c>
      <c r="I6788" s="401" t="s">
        <v>125</v>
      </c>
      <c r="J6788" s="401" t="s">
        <v>6404</v>
      </c>
      <c r="K6788" s="402" t="n">
        <v>0.97</v>
      </c>
      <c r="L6788" s="401" t="s">
        <v>6405</v>
      </c>
    </row>
    <row r="6789" customFormat="false" ht="13.5" hidden="false" customHeight="false" outlineLevel="0" collapsed="false">
      <c r="A6789" s="401" t="s">
        <v>13419</v>
      </c>
      <c r="B6789" s="401" t="s">
        <v>13420</v>
      </c>
      <c r="C6789" s="401" t="s">
        <v>13421</v>
      </c>
      <c r="D6789" s="401" t="s">
        <v>13422</v>
      </c>
      <c r="E6789" s="402"/>
      <c r="F6789" s="401"/>
      <c r="G6789" s="401" t="n">
        <v>93591</v>
      </c>
      <c r="H6789" s="401" t="s">
        <v>13426</v>
      </c>
      <c r="I6789" s="401" t="s">
        <v>125</v>
      </c>
      <c r="J6789" s="401" t="s">
        <v>6404</v>
      </c>
      <c r="K6789" s="402" t="n">
        <v>2.69</v>
      </c>
      <c r="L6789" s="401" t="s">
        <v>6405</v>
      </c>
    </row>
    <row r="6790" customFormat="false" ht="13.5" hidden="false" customHeight="false" outlineLevel="0" collapsed="false">
      <c r="A6790" s="401" t="s">
        <v>13419</v>
      </c>
      <c r="B6790" s="401" t="s">
        <v>13420</v>
      </c>
      <c r="C6790" s="401" t="s">
        <v>13421</v>
      </c>
      <c r="D6790" s="401" t="s">
        <v>13422</v>
      </c>
      <c r="E6790" s="402"/>
      <c r="F6790" s="401"/>
      <c r="G6790" s="401" t="n">
        <v>93592</v>
      </c>
      <c r="H6790" s="401" t="s">
        <v>13427</v>
      </c>
      <c r="I6790" s="401" t="s">
        <v>125</v>
      </c>
      <c r="J6790" s="401" t="s">
        <v>6404</v>
      </c>
      <c r="K6790" s="402" t="n">
        <v>2.34</v>
      </c>
      <c r="L6790" s="401" t="s">
        <v>6405</v>
      </c>
    </row>
    <row r="6791" customFormat="false" ht="13.5" hidden="false" customHeight="false" outlineLevel="0" collapsed="false">
      <c r="A6791" s="401" t="s">
        <v>13419</v>
      </c>
      <c r="B6791" s="401" t="s">
        <v>13420</v>
      </c>
      <c r="C6791" s="401" t="s">
        <v>13421</v>
      </c>
      <c r="D6791" s="401" t="s">
        <v>13422</v>
      </c>
      <c r="E6791" s="402"/>
      <c r="F6791" s="401"/>
      <c r="G6791" s="401" t="n">
        <v>93593</v>
      </c>
      <c r="H6791" s="401" t="s">
        <v>13428</v>
      </c>
      <c r="I6791" s="401" t="s">
        <v>125</v>
      </c>
      <c r="J6791" s="401" t="s">
        <v>6404</v>
      </c>
      <c r="K6791" s="402" t="n">
        <v>0.86</v>
      </c>
      <c r="L6791" s="401" t="s">
        <v>6405</v>
      </c>
    </row>
    <row r="6792" customFormat="false" ht="13.5" hidden="false" customHeight="false" outlineLevel="0" collapsed="false">
      <c r="A6792" s="401" t="s">
        <v>13419</v>
      </c>
      <c r="B6792" s="401" t="s">
        <v>13420</v>
      </c>
      <c r="C6792" s="401" t="s">
        <v>13421</v>
      </c>
      <c r="D6792" s="401" t="s">
        <v>13422</v>
      </c>
      <c r="E6792" s="402"/>
      <c r="F6792" s="401"/>
      <c r="G6792" s="401" t="n">
        <v>93594</v>
      </c>
      <c r="H6792" s="401" t="s">
        <v>13429</v>
      </c>
      <c r="I6792" s="401" t="s">
        <v>12166</v>
      </c>
      <c r="J6792" s="401" t="s">
        <v>6404</v>
      </c>
      <c r="K6792" s="402" t="n">
        <v>2.08</v>
      </c>
      <c r="L6792" s="401" t="s">
        <v>6405</v>
      </c>
    </row>
    <row r="6793" customFormat="false" ht="13.5" hidden="false" customHeight="false" outlineLevel="0" collapsed="false">
      <c r="A6793" s="401" t="s">
        <v>13419</v>
      </c>
      <c r="B6793" s="401" t="s">
        <v>13420</v>
      </c>
      <c r="C6793" s="401" t="s">
        <v>13421</v>
      </c>
      <c r="D6793" s="401" t="s">
        <v>13422</v>
      </c>
      <c r="E6793" s="402"/>
      <c r="F6793" s="401"/>
      <c r="G6793" s="401" t="n">
        <v>93595</v>
      </c>
      <c r="H6793" s="401" t="s">
        <v>13430</v>
      </c>
      <c r="I6793" s="401" t="s">
        <v>12166</v>
      </c>
      <c r="J6793" s="401" t="s">
        <v>6404</v>
      </c>
      <c r="K6793" s="402" t="n">
        <v>1.81</v>
      </c>
      <c r="L6793" s="401" t="s">
        <v>6405</v>
      </c>
    </row>
    <row r="6794" customFormat="false" ht="13.5" hidden="false" customHeight="false" outlineLevel="0" collapsed="false">
      <c r="A6794" s="401" t="s">
        <v>13419</v>
      </c>
      <c r="B6794" s="401" t="s">
        <v>13420</v>
      </c>
      <c r="C6794" s="401" t="s">
        <v>13421</v>
      </c>
      <c r="D6794" s="401" t="s">
        <v>13422</v>
      </c>
      <c r="E6794" s="402"/>
      <c r="F6794" s="401"/>
      <c r="G6794" s="401" t="n">
        <v>93596</v>
      </c>
      <c r="H6794" s="401" t="s">
        <v>13431</v>
      </c>
      <c r="I6794" s="401" t="s">
        <v>12166</v>
      </c>
      <c r="J6794" s="401" t="s">
        <v>6404</v>
      </c>
      <c r="K6794" s="402" t="n">
        <v>0.65</v>
      </c>
      <c r="L6794" s="401" t="s">
        <v>6405</v>
      </c>
    </row>
    <row r="6795" customFormat="false" ht="13.5" hidden="false" customHeight="false" outlineLevel="0" collapsed="false">
      <c r="A6795" s="401" t="s">
        <v>13419</v>
      </c>
      <c r="B6795" s="401" t="s">
        <v>13420</v>
      </c>
      <c r="C6795" s="401" t="s">
        <v>13421</v>
      </c>
      <c r="D6795" s="401" t="s">
        <v>13422</v>
      </c>
      <c r="E6795" s="402"/>
      <c r="F6795" s="401"/>
      <c r="G6795" s="401" t="n">
        <v>93597</v>
      </c>
      <c r="H6795" s="401" t="s">
        <v>13432</v>
      </c>
      <c r="I6795" s="401" t="s">
        <v>12166</v>
      </c>
      <c r="J6795" s="401" t="s">
        <v>6404</v>
      </c>
      <c r="K6795" s="402" t="n">
        <v>1.79</v>
      </c>
      <c r="L6795" s="401" t="s">
        <v>6405</v>
      </c>
    </row>
    <row r="6796" customFormat="false" ht="13.5" hidden="false" customHeight="false" outlineLevel="0" collapsed="false">
      <c r="A6796" s="401" t="s">
        <v>13419</v>
      </c>
      <c r="B6796" s="401" t="s">
        <v>13420</v>
      </c>
      <c r="C6796" s="401" t="s">
        <v>13421</v>
      </c>
      <c r="D6796" s="401" t="s">
        <v>13422</v>
      </c>
      <c r="E6796" s="402"/>
      <c r="F6796" s="401"/>
      <c r="G6796" s="401" t="n">
        <v>93598</v>
      </c>
      <c r="H6796" s="401" t="s">
        <v>13433</v>
      </c>
      <c r="I6796" s="401" t="s">
        <v>12166</v>
      </c>
      <c r="J6796" s="401" t="s">
        <v>6404</v>
      </c>
      <c r="K6796" s="402" t="n">
        <v>1.54</v>
      </c>
      <c r="L6796" s="401" t="s">
        <v>6405</v>
      </c>
    </row>
    <row r="6797" customFormat="false" ht="13.5" hidden="false" customHeight="false" outlineLevel="0" collapsed="false">
      <c r="A6797" s="401" t="s">
        <v>13419</v>
      </c>
      <c r="B6797" s="401" t="s">
        <v>13420</v>
      </c>
      <c r="C6797" s="401" t="s">
        <v>13421</v>
      </c>
      <c r="D6797" s="401" t="s">
        <v>13422</v>
      </c>
      <c r="E6797" s="402"/>
      <c r="F6797" s="401"/>
      <c r="G6797" s="401" t="n">
        <v>93599</v>
      </c>
      <c r="H6797" s="401" t="s">
        <v>13434</v>
      </c>
      <c r="I6797" s="401" t="s">
        <v>12166</v>
      </c>
      <c r="J6797" s="401" t="s">
        <v>6404</v>
      </c>
      <c r="K6797" s="402" t="n">
        <v>0.57</v>
      </c>
      <c r="L6797" s="401" t="s">
        <v>6405</v>
      </c>
    </row>
    <row r="6798" customFormat="false" ht="13.5" hidden="false" customHeight="false" outlineLevel="0" collapsed="false">
      <c r="A6798" s="401" t="s">
        <v>13419</v>
      </c>
      <c r="B6798" s="401" t="s">
        <v>13420</v>
      </c>
      <c r="C6798" s="401" t="s">
        <v>13421</v>
      </c>
      <c r="D6798" s="401" t="s">
        <v>13422</v>
      </c>
      <c r="E6798" s="402"/>
      <c r="F6798" s="401"/>
      <c r="G6798" s="401" t="n">
        <v>95425</v>
      </c>
      <c r="H6798" s="401" t="s">
        <v>13435</v>
      </c>
      <c r="I6798" s="401" t="s">
        <v>125</v>
      </c>
      <c r="J6798" s="401" t="s">
        <v>6404</v>
      </c>
      <c r="K6798" s="402" t="n">
        <v>2.33</v>
      </c>
      <c r="L6798" s="401" t="s">
        <v>6405</v>
      </c>
    </row>
    <row r="6799" customFormat="false" ht="13.5" hidden="false" customHeight="false" outlineLevel="0" collapsed="false">
      <c r="A6799" s="401" t="s">
        <v>13419</v>
      </c>
      <c r="B6799" s="401" t="s">
        <v>13420</v>
      </c>
      <c r="C6799" s="401" t="s">
        <v>13421</v>
      </c>
      <c r="D6799" s="401" t="s">
        <v>13422</v>
      </c>
      <c r="E6799" s="402"/>
      <c r="F6799" s="401"/>
      <c r="G6799" s="401" t="n">
        <v>95426</v>
      </c>
      <c r="H6799" s="401" t="s">
        <v>13436</v>
      </c>
      <c r="I6799" s="401" t="s">
        <v>125</v>
      </c>
      <c r="J6799" s="401" t="s">
        <v>6404</v>
      </c>
      <c r="K6799" s="402" t="n">
        <v>2.01</v>
      </c>
      <c r="L6799" s="401" t="s">
        <v>6405</v>
      </c>
    </row>
    <row r="6800" customFormat="false" ht="13.5" hidden="false" customHeight="false" outlineLevel="0" collapsed="false">
      <c r="A6800" s="401" t="s">
        <v>13419</v>
      </c>
      <c r="B6800" s="401" t="s">
        <v>13420</v>
      </c>
      <c r="C6800" s="401" t="s">
        <v>13421</v>
      </c>
      <c r="D6800" s="401" t="s">
        <v>13422</v>
      </c>
      <c r="E6800" s="402"/>
      <c r="F6800" s="401"/>
      <c r="G6800" s="401" t="n">
        <v>95427</v>
      </c>
      <c r="H6800" s="401" t="s">
        <v>13437</v>
      </c>
      <c r="I6800" s="401" t="s">
        <v>125</v>
      </c>
      <c r="J6800" s="401" t="s">
        <v>6404</v>
      </c>
      <c r="K6800" s="402" t="n">
        <v>0.76</v>
      </c>
      <c r="L6800" s="401" t="s">
        <v>6405</v>
      </c>
    </row>
    <row r="6801" customFormat="false" ht="13.5" hidden="false" customHeight="false" outlineLevel="0" collapsed="false">
      <c r="A6801" s="401" t="s">
        <v>13419</v>
      </c>
      <c r="B6801" s="401" t="s">
        <v>13420</v>
      </c>
      <c r="C6801" s="401" t="s">
        <v>13421</v>
      </c>
      <c r="D6801" s="401" t="s">
        <v>13422</v>
      </c>
      <c r="E6801" s="402"/>
      <c r="F6801" s="401"/>
      <c r="G6801" s="401" t="n">
        <v>95428</v>
      </c>
      <c r="H6801" s="401" t="s">
        <v>13438</v>
      </c>
      <c r="I6801" s="401" t="s">
        <v>12166</v>
      </c>
      <c r="J6801" s="401" t="s">
        <v>6404</v>
      </c>
      <c r="K6801" s="402" t="n">
        <v>1.57</v>
      </c>
      <c r="L6801" s="401" t="s">
        <v>6405</v>
      </c>
    </row>
    <row r="6802" customFormat="false" ht="13.5" hidden="false" customHeight="false" outlineLevel="0" collapsed="false">
      <c r="A6802" s="401" t="s">
        <v>13419</v>
      </c>
      <c r="B6802" s="401" t="s">
        <v>13420</v>
      </c>
      <c r="C6802" s="401" t="s">
        <v>13421</v>
      </c>
      <c r="D6802" s="401" t="s">
        <v>13422</v>
      </c>
      <c r="E6802" s="402"/>
      <c r="F6802" s="401"/>
      <c r="G6802" s="401" t="n">
        <v>95429</v>
      </c>
      <c r="H6802" s="401" t="s">
        <v>13439</v>
      </c>
      <c r="I6802" s="401" t="s">
        <v>12166</v>
      </c>
      <c r="J6802" s="401" t="s">
        <v>6404</v>
      </c>
      <c r="K6802" s="402" t="n">
        <v>1.36</v>
      </c>
      <c r="L6802" s="401" t="s">
        <v>6405</v>
      </c>
    </row>
    <row r="6803" customFormat="false" ht="13.5" hidden="false" customHeight="false" outlineLevel="0" collapsed="false">
      <c r="A6803" s="401" t="s">
        <v>13419</v>
      </c>
      <c r="B6803" s="401" t="s">
        <v>13420</v>
      </c>
      <c r="C6803" s="401" t="s">
        <v>13421</v>
      </c>
      <c r="D6803" s="401" t="s">
        <v>13422</v>
      </c>
      <c r="E6803" s="402"/>
      <c r="F6803" s="401"/>
      <c r="G6803" s="401" t="n">
        <v>95430</v>
      </c>
      <c r="H6803" s="401" t="s">
        <v>13440</v>
      </c>
      <c r="I6803" s="401" t="s">
        <v>12166</v>
      </c>
      <c r="J6803" s="401" t="s">
        <v>6404</v>
      </c>
      <c r="K6803" s="402" t="n">
        <v>0.47</v>
      </c>
      <c r="L6803" s="401" t="s">
        <v>6405</v>
      </c>
    </row>
    <row r="6804" customFormat="false" ht="13.5" hidden="false" customHeight="false" outlineLevel="0" collapsed="false">
      <c r="A6804" s="401" t="s">
        <v>13419</v>
      </c>
      <c r="B6804" s="401" t="s">
        <v>13420</v>
      </c>
      <c r="C6804" s="401" t="s">
        <v>13421</v>
      </c>
      <c r="D6804" s="401" t="s">
        <v>13422</v>
      </c>
      <c r="E6804" s="402"/>
      <c r="F6804" s="401"/>
      <c r="G6804" s="401" t="n">
        <v>95875</v>
      </c>
      <c r="H6804" s="401" t="s">
        <v>13441</v>
      </c>
      <c r="I6804" s="401" t="s">
        <v>125</v>
      </c>
      <c r="J6804" s="401" t="s">
        <v>6404</v>
      </c>
      <c r="K6804" s="402" t="n">
        <v>2.47</v>
      </c>
      <c r="L6804" s="401" t="s">
        <v>6405</v>
      </c>
    </row>
    <row r="6805" customFormat="false" ht="13.5" hidden="false" customHeight="false" outlineLevel="0" collapsed="false">
      <c r="A6805" s="401" t="s">
        <v>13419</v>
      </c>
      <c r="B6805" s="401" t="s">
        <v>13420</v>
      </c>
      <c r="C6805" s="401" t="s">
        <v>13421</v>
      </c>
      <c r="D6805" s="401" t="s">
        <v>13422</v>
      </c>
      <c r="E6805" s="402"/>
      <c r="F6805" s="401"/>
      <c r="G6805" s="401" t="n">
        <v>95876</v>
      </c>
      <c r="H6805" s="401" t="s">
        <v>13442</v>
      </c>
      <c r="I6805" s="401" t="s">
        <v>125</v>
      </c>
      <c r="J6805" s="401" t="s">
        <v>6404</v>
      </c>
      <c r="K6805" s="402" t="n">
        <v>2.12</v>
      </c>
      <c r="L6805" s="401" t="s">
        <v>6405</v>
      </c>
    </row>
    <row r="6806" customFormat="false" ht="13.5" hidden="false" customHeight="false" outlineLevel="0" collapsed="false">
      <c r="A6806" s="401" t="s">
        <v>13419</v>
      </c>
      <c r="B6806" s="401" t="s">
        <v>13420</v>
      </c>
      <c r="C6806" s="401" t="s">
        <v>13421</v>
      </c>
      <c r="D6806" s="401" t="s">
        <v>13422</v>
      </c>
      <c r="E6806" s="402"/>
      <c r="F6806" s="401"/>
      <c r="G6806" s="401" t="n">
        <v>95877</v>
      </c>
      <c r="H6806" s="401" t="s">
        <v>13443</v>
      </c>
      <c r="I6806" s="401" t="s">
        <v>125</v>
      </c>
      <c r="J6806" s="401" t="s">
        <v>6404</v>
      </c>
      <c r="K6806" s="402" t="n">
        <v>1.84</v>
      </c>
      <c r="L6806" s="401" t="s">
        <v>6405</v>
      </c>
    </row>
    <row r="6807" customFormat="false" ht="13.5" hidden="false" customHeight="false" outlineLevel="0" collapsed="false">
      <c r="A6807" s="401" t="s">
        <v>13419</v>
      </c>
      <c r="B6807" s="401" t="s">
        <v>13420</v>
      </c>
      <c r="C6807" s="401" t="s">
        <v>13421</v>
      </c>
      <c r="D6807" s="401" t="s">
        <v>13422</v>
      </c>
      <c r="E6807" s="402"/>
      <c r="F6807" s="401"/>
      <c r="G6807" s="401" t="n">
        <v>95878</v>
      </c>
      <c r="H6807" s="401" t="s">
        <v>13444</v>
      </c>
      <c r="I6807" s="401" t="s">
        <v>12166</v>
      </c>
      <c r="J6807" s="401" t="s">
        <v>6404</v>
      </c>
      <c r="K6807" s="402" t="n">
        <v>1.66</v>
      </c>
      <c r="L6807" s="401" t="s">
        <v>6405</v>
      </c>
    </row>
    <row r="6808" customFormat="false" ht="13.5" hidden="false" customHeight="false" outlineLevel="0" collapsed="false">
      <c r="A6808" s="401" t="s">
        <v>13419</v>
      </c>
      <c r="B6808" s="401" t="s">
        <v>13420</v>
      </c>
      <c r="C6808" s="401" t="s">
        <v>13421</v>
      </c>
      <c r="D6808" s="401" t="s">
        <v>13422</v>
      </c>
      <c r="E6808" s="402"/>
      <c r="F6808" s="401"/>
      <c r="G6808" s="401" t="n">
        <v>95879</v>
      </c>
      <c r="H6808" s="401" t="s">
        <v>13445</v>
      </c>
      <c r="I6808" s="401" t="s">
        <v>12166</v>
      </c>
      <c r="J6808" s="401" t="s">
        <v>6404</v>
      </c>
      <c r="K6808" s="402" t="n">
        <v>1.43</v>
      </c>
      <c r="L6808" s="401" t="s">
        <v>6405</v>
      </c>
    </row>
    <row r="6809" customFormat="false" ht="13.5" hidden="false" customHeight="false" outlineLevel="0" collapsed="false">
      <c r="A6809" s="401" t="s">
        <v>13419</v>
      </c>
      <c r="B6809" s="401" t="s">
        <v>13420</v>
      </c>
      <c r="C6809" s="401" t="s">
        <v>13421</v>
      </c>
      <c r="D6809" s="401" t="s">
        <v>13422</v>
      </c>
      <c r="E6809" s="402"/>
      <c r="F6809" s="401"/>
      <c r="G6809" s="401" t="n">
        <v>95880</v>
      </c>
      <c r="H6809" s="401" t="s">
        <v>13446</v>
      </c>
      <c r="I6809" s="401" t="s">
        <v>12166</v>
      </c>
      <c r="J6809" s="401" t="s">
        <v>6404</v>
      </c>
      <c r="K6809" s="402" t="n">
        <v>1.24</v>
      </c>
      <c r="L6809" s="401" t="s">
        <v>6405</v>
      </c>
    </row>
    <row r="6810" customFormat="false" ht="13.5" hidden="false" customHeight="false" outlineLevel="0" collapsed="false">
      <c r="A6810" s="401" t="s">
        <v>13419</v>
      </c>
      <c r="B6810" s="401" t="s">
        <v>13420</v>
      </c>
      <c r="C6810" s="401" t="s">
        <v>13421</v>
      </c>
      <c r="D6810" s="401" t="s">
        <v>13422</v>
      </c>
      <c r="E6810" s="402"/>
      <c r="F6810" s="401"/>
      <c r="G6810" s="401" t="n">
        <v>97912</v>
      </c>
      <c r="H6810" s="401" t="s">
        <v>13447</v>
      </c>
      <c r="I6810" s="401" t="s">
        <v>125</v>
      </c>
      <c r="J6810" s="401" t="s">
        <v>6404</v>
      </c>
      <c r="K6810" s="402" t="n">
        <v>3.55</v>
      </c>
      <c r="L6810" s="401" t="s">
        <v>6405</v>
      </c>
    </row>
    <row r="6811" customFormat="false" ht="13.5" hidden="false" customHeight="false" outlineLevel="0" collapsed="false">
      <c r="A6811" s="401" t="s">
        <v>13419</v>
      </c>
      <c r="B6811" s="401" t="s">
        <v>13420</v>
      </c>
      <c r="C6811" s="401" t="s">
        <v>13421</v>
      </c>
      <c r="D6811" s="401" t="s">
        <v>13422</v>
      </c>
      <c r="E6811" s="402"/>
      <c r="F6811" s="401"/>
      <c r="G6811" s="401" t="n">
        <v>97913</v>
      </c>
      <c r="H6811" s="401" t="s">
        <v>761</v>
      </c>
      <c r="I6811" s="401" t="s">
        <v>125</v>
      </c>
      <c r="J6811" s="401" t="s">
        <v>6404</v>
      </c>
      <c r="K6811" s="402" t="n">
        <v>3.08</v>
      </c>
      <c r="L6811" s="401" t="s">
        <v>6405</v>
      </c>
    </row>
    <row r="6812" customFormat="false" ht="13.5" hidden="false" customHeight="false" outlineLevel="0" collapsed="false">
      <c r="A6812" s="401" t="s">
        <v>13419</v>
      </c>
      <c r="B6812" s="401" t="s">
        <v>13420</v>
      </c>
      <c r="C6812" s="401" t="s">
        <v>13421</v>
      </c>
      <c r="D6812" s="401" t="s">
        <v>13422</v>
      </c>
      <c r="E6812" s="402"/>
      <c r="F6812" s="401"/>
      <c r="G6812" s="401" t="n">
        <v>97914</v>
      </c>
      <c r="H6812" s="401" t="s">
        <v>124</v>
      </c>
      <c r="I6812" s="401" t="s">
        <v>125</v>
      </c>
      <c r="J6812" s="401" t="s">
        <v>6404</v>
      </c>
      <c r="K6812" s="402" t="n">
        <v>2.82</v>
      </c>
      <c r="L6812" s="401" t="s">
        <v>6405</v>
      </c>
    </row>
    <row r="6813" customFormat="false" ht="13.5" hidden="false" customHeight="false" outlineLevel="0" collapsed="false">
      <c r="A6813" s="401" t="s">
        <v>13419</v>
      </c>
      <c r="B6813" s="401" t="s">
        <v>13420</v>
      </c>
      <c r="C6813" s="401" t="s">
        <v>13421</v>
      </c>
      <c r="D6813" s="401" t="s">
        <v>13422</v>
      </c>
      <c r="E6813" s="402"/>
      <c r="F6813" s="401"/>
      <c r="G6813" s="401" t="n">
        <v>97915</v>
      </c>
      <c r="H6813" s="401" t="s">
        <v>13448</v>
      </c>
      <c r="I6813" s="401" t="s">
        <v>125</v>
      </c>
      <c r="J6813" s="401" t="s">
        <v>6404</v>
      </c>
      <c r="K6813" s="402" t="n">
        <v>1.13</v>
      </c>
      <c r="L6813" s="401" t="s">
        <v>6405</v>
      </c>
    </row>
    <row r="6814" customFormat="false" ht="13.5" hidden="false" customHeight="false" outlineLevel="0" collapsed="false">
      <c r="A6814" s="401" t="s">
        <v>13419</v>
      </c>
      <c r="B6814" s="401" t="s">
        <v>13420</v>
      </c>
      <c r="C6814" s="401" t="s">
        <v>13421</v>
      </c>
      <c r="D6814" s="401" t="s">
        <v>13422</v>
      </c>
      <c r="E6814" s="402"/>
      <c r="F6814" s="401"/>
      <c r="G6814" s="401" t="n">
        <v>100937</v>
      </c>
      <c r="H6814" s="401" t="s">
        <v>13449</v>
      </c>
      <c r="I6814" s="401" t="s">
        <v>125</v>
      </c>
      <c r="J6814" s="401" t="s">
        <v>6404</v>
      </c>
      <c r="K6814" s="402" t="n">
        <v>8.47</v>
      </c>
      <c r="L6814" s="401" t="s">
        <v>6405</v>
      </c>
    </row>
    <row r="6815" customFormat="false" ht="13.5" hidden="false" customHeight="false" outlineLevel="0" collapsed="false">
      <c r="A6815" s="401" t="s">
        <v>13419</v>
      </c>
      <c r="B6815" s="401" t="s">
        <v>13420</v>
      </c>
      <c r="C6815" s="401" t="s">
        <v>13421</v>
      </c>
      <c r="D6815" s="401" t="s">
        <v>13422</v>
      </c>
      <c r="E6815" s="402"/>
      <c r="F6815" s="401"/>
      <c r="G6815" s="401" t="n">
        <v>100938</v>
      </c>
      <c r="H6815" s="401" t="s">
        <v>13450</v>
      </c>
      <c r="I6815" s="401" t="s">
        <v>125</v>
      </c>
      <c r="J6815" s="401" t="s">
        <v>6404</v>
      </c>
      <c r="K6815" s="402" t="n">
        <v>7.44</v>
      </c>
      <c r="L6815" s="401" t="s">
        <v>6405</v>
      </c>
    </row>
    <row r="6816" customFormat="false" ht="13.5" hidden="false" customHeight="false" outlineLevel="0" collapsed="false">
      <c r="A6816" s="401" t="s">
        <v>13419</v>
      </c>
      <c r="B6816" s="401" t="s">
        <v>13420</v>
      </c>
      <c r="C6816" s="401" t="s">
        <v>13421</v>
      </c>
      <c r="D6816" s="401" t="s">
        <v>13422</v>
      </c>
      <c r="E6816" s="402"/>
      <c r="F6816" s="401"/>
      <c r="G6816" s="401" t="n">
        <v>100939</v>
      </c>
      <c r="H6816" s="401" t="s">
        <v>13451</v>
      </c>
      <c r="I6816" s="401" t="s">
        <v>125</v>
      </c>
      <c r="J6816" s="401" t="s">
        <v>6404</v>
      </c>
      <c r="K6816" s="402" t="n">
        <v>6.45</v>
      </c>
      <c r="L6816" s="401" t="s">
        <v>6405</v>
      </c>
    </row>
    <row r="6817" customFormat="false" ht="13.5" hidden="false" customHeight="false" outlineLevel="0" collapsed="false">
      <c r="A6817" s="401" t="s">
        <v>13419</v>
      </c>
      <c r="B6817" s="401" t="s">
        <v>13420</v>
      </c>
      <c r="C6817" s="401" t="s">
        <v>13421</v>
      </c>
      <c r="D6817" s="401" t="s">
        <v>13422</v>
      </c>
      <c r="E6817" s="402"/>
      <c r="F6817" s="401"/>
      <c r="G6817" s="401" t="n">
        <v>100940</v>
      </c>
      <c r="H6817" s="401" t="s">
        <v>13452</v>
      </c>
      <c r="I6817" s="401" t="s">
        <v>125</v>
      </c>
      <c r="J6817" s="401" t="s">
        <v>6404</v>
      </c>
      <c r="K6817" s="402" t="n">
        <v>5.59</v>
      </c>
      <c r="L6817" s="401" t="s">
        <v>6405</v>
      </c>
    </row>
    <row r="6818" customFormat="false" ht="13.5" hidden="false" customHeight="false" outlineLevel="0" collapsed="false">
      <c r="A6818" s="401" t="s">
        <v>13419</v>
      </c>
      <c r="B6818" s="401" t="s">
        <v>13420</v>
      </c>
      <c r="C6818" s="401" t="s">
        <v>13421</v>
      </c>
      <c r="D6818" s="401" t="s">
        <v>13422</v>
      </c>
      <c r="E6818" s="402"/>
      <c r="F6818" s="401"/>
      <c r="G6818" s="401" t="n">
        <v>100941</v>
      </c>
      <c r="H6818" s="401" t="s">
        <v>13453</v>
      </c>
      <c r="I6818" s="401" t="s">
        <v>12166</v>
      </c>
      <c r="J6818" s="401" t="s">
        <v>6404</v>
      </c>
      <c r="K6818" s="402" t="n">
        <v>5.64</v>
      </c>
      <c r="L6818" s="401" t="s">
        <v>6405</v>
      </c>
    </row>
    <row r="6819" customFormat="false" ht="13.5" hidden="false" customHeight="false" outlineLevel="0" collapsed="false">
      <c r="A6819" s="401" t="s">
        <v>13419</v>
      </c>
      <c r="B6819" s="401" t="s">
        <v>13420</v>
      </c>
      <c r="C6819" s="401" t="s">
        <v>13421</v>
      </c>
      <c r="D6819" s="401" t="s">
        <v>13422</v>
      </c>
      <c r="E6819" s="402"/>
      <c r="F6819" s="401"/>
      <c r="G6819" s="401" t="n">
        <v>100942</v>
      </c>
      <c r="H6819" s="401" t="s">
        <v>13454</v>
      </c>
      <c r="I6819" s="401" t="s">
        <v>12166</v>
      </c>
      <c r="J6819" s="401" t="s">
        <v>6404</v>
      </c>
      <c r="K6819" s="402" t="n">
        <v>4.97</v>
      </c>
      <c r="L6819" s="401" t="s">
        <v>6405</v>
      </c>
    </row>
    <row r="6820" customFormat="false" ht="13.5" hidden="false" customHeight="false" outlineLevel="0" collapsed="false">
      <c r="A6820" s="401" t="s">
        <v>13419</v>
      </c>
      <c r="B6820" s="401" t="s">
        <v>13420</v>
      </c>
      <c r="C6820" s="401" t="s">
        <v>13421</v>
      </c>
      <c r="D6820" s="401" t="s">
        <v>13422</v>
      </c>
      <c r="E6820" s="402"/>
      <c r="F6820" s="401"/>
      <c r="G6820" s="401" t="n">
        <v>100943</v>
      </c>
      <c r="H6820" s="401" t="s">
        <v>13455</v>
      </c>
      <c r="I6820" s="401" t="s">
        <v>12166</v>
      </c>
      <c r="J6820" s="401" t="s">
        <v>6404</v>
      </c>
      <c r="K6820" s="402" t="n">
        <v>4.29</v>
      </c>
      <c r="L6820" s="401" t="s">
        <v>6405</v>
      </c>
    </row>
    <row r="6821" customFormat="false" ht="13.5" hidden="false" customHeight="false" outlineLevel="0" collapsed="false">
      <c r="A6821" s="401" t="s">
        <v>13419</v>
      </c>
      <c r="B6821" s="401" t="s">
        <v>13420</v>
      </c>
      <c r="C6821" s="401" t="s">
        <v>13421</v>
      </c>
      <c r="D6821" s="401" t="s">
        <v>13422</v>
      </c>
      <c r="E6821" s="402"/>
      <c r="F6821" s="401"/>
      <c r="G6821" s="401" t="n">
        <v>100944</v>
      </c>
      <c r="H6821" s="401" t="s">
        <v>13456</v>
      </c>
      <c r="I6821" s="401" t="s">
        <v>12166</v>
      </c>
      <c r="J6821" s="401" t="s">
        <v>6404</v>
      </c>
      <c r="K6821" s="402" t="n">
        <v>3.73</v>
      </c>
      <c r="L6821" s="401" t="s">
        <v>6405</v>
      </c>
    </row>
    <row r="6822" customFormat="false" ht="13.5" hidden="false" customHeight="false" outlineLevel="0" collapsed="false">
      <c r="A6822" s="401" t="s">
        <v>13419</v>
      </c>
      <c r="B6822" s="401" t="s">
        <v>13420</v>
      </c>
      <c r="C6822" s="401" t="s">
        <v>13421</v>
      </c>
      <c r="D6822" s="401" t="s">
        <v>13422</v>
      </c>
      <c r="E6822" s="402"/>
      <c r="F6822" s="401"/>
      <c r="G6822" s="401" t="n">
        <v>100945</v>
      </c>
      <c r="H6822" s="401" t="s">
        <v>13457</v>
      </c>
      <c r="I6822" s="401" t="s">
        <v>12166</v>
      </c>
      <c r="J6822" s="401" t="s">
        <v>6404</v>
      </c>
      <c r="K6822" s="402" t="n">
        <v>2.83</v>
      </c>
      <c r="L6822" s="401" t="s">
        <v>6405</v>
      </c>
    </row>
    <row r="6823" customFormat="false" ht="13.5" hidden="false" customHeight="false" outlineLevel="0" collapsed="false">
      <c r="A6823" s="401" t="s">
        <v>13419</v>
      </c>
      <c r="B6823" s="401" t="s">
        <v>13420</v>
      </c>
      <c r="C6823" s="401" t="s">
        <v>13421</v>
      </c>
      <c r="D6823" s="401" t="s">
        <v>13422</v>
      </c>
      <c r="E6823" s="402"/>
      <c r="F6823" s="401"/>
      <c r="G6823" s="401" t="n">
        <v>100946</v>
      </c>
      <c r="H6823" s="401" t="s">
        <v>13458</v>
      </c>
      <c r="I6823" s="401" t="s">
        <v>12166</v>
      </c>
      <c r="J6823" s="401" t="s">
        <v>6404</v>
      </c>
      <c r="K6823" s="402" t="n">
        <v>2.44</v>
      </c>
      <c r="L6823" s="401" t="s">
        <v>6405</v>
      </c>
    </row>
    <row r="6824" customFormat="false" ht="13.5" hidden="false" customHeight="false" outlineLevel="0" collapsed="false">
      <c r="A6824" s="401" t="s">
        <v>13419</v>
      </c>
      <c r="B6824" s="401" t="s">
        <v>13420</v>
      </c>
      <c r="C6824" s="401" t="s">
        <v>13421</v>
      </c>
      <c r="D6824" s="401" t="s">
        <v>13422</v>
      </c>
      <c r="E6824" s="402"/>
      <c r="F6824" s="401"/>
      <c r="G6824" s="401" t="n">
        <v>100947</v>
      </c>
      <c r="H6824" s="401" t="s">
        <v>13459</v>
      </c>
      <c r="I6824" s="401" t="s">
        <v>12166</v>
      </c>
      <c r="J6824" s="401" t="s">
        <v>6404</v>
      </c>
      <c r="K6824" s="402" t="n">
        <v>2.25</v>
      </c>
      <c r="L6824" s="401" t="s">
        <v>6405</v>
      </c>
    </row>
    <row r="6825" customFormat="false" ht="13.5" hidden="false" customHeight="false" outlineLevel="0" collapsed="false">
      <c r="A6825" s="401" t="s">
        <v>13419</v>
      </c>
      <c r="B6825" s="401" t="s">
        <v>13420</v>
      </c>
      <c r="C6825" s="401" t="s">
        <v>13421</v>
      </c>
      <c r="D6825" s="401" t="s">
        <v>13422</v>
      </c>
      <c r="E6825" s="402"/>
      <c r="F6825" s="401"/>
      <c r="G6825" s="401" t="n">
        <v>100948</v>
      </c>
      <c r="H6825" s="401" t="s">
        <v>13460</v>
      </c>
      <c r="I6825" s="401" t="s">
        <v>12166</v>
      </c>
      <c r="J6825" s="401" t="s">
        <v>6404</v>
      </c>
      <c r="K6825" s="402" t="n">
        <v>0.89</v>
      </c>
      <c r="L6825" s="401" t="s">
        <v>6405</v>
      </c>
    </row>
    <row r="6826" customFormat="false" ht="13.5" hidden="false" customHeight="false" outlineLevel="0" collapsed="false">
      <c r="A6826" s="401" t="s">
        <v>13419</v>
      </c>
      <c r="B6826" s="401" t="s">
        <v>13420</v>
      </c>
      <c r="C6826" s="401" t="s">
        <v>13421</v>
      </c>
      <c r="D6826" s="401" t="s">
        <v>13422</v>
      </c>
      <c r="E6826" s="402"/>
      <c r="F6826" s="401"/>
      <c r="G6826" s="401" t="n">
        <v>100949</v>
      </c>
      <c r="H6826" s="401" t="s">
        <v>13461</v>
      </c>
      <c r="I6826" s="401" t="s">
        <v>12166</v>
      </c>
      <c r="J6826" s="401" t="s">
        <v>6404</v>
      </c>
      <c r="K6826" s="402" t="n">
        <v>6.74</v>
      </c>
      <c r="L6826" s="401" t="s">
        <v>6405</v>
      </c>
    </row>
    <row r="6827" customFormat="false" ht="13.5" hidden="false" customHeight="false" outlineLevel="0" collapsed="false">
      <c r="A6827" s="401" t="s">
        <v>13419</v>
      </c>
      <c r="B6827" s="401" t="s">
        <v>13420</v>
      </c>
      <c r="C6827" s="401" t="s">
        <v>13421</v>
      </c>
      <c r="D6827" s="401" t="s">
        <v>13422</v>
      </c>
      <c r="E6827" s="402"/>
      <c r="F6827" s="401"/>
      <c r="G6827" s="401" t="n">
        <v>100950</v>
      </c>
      <c r="H6827" s="401" t="s">
        <v>13462</v>
      </c>
      <c r="I6827" s="401" t="s">
        <v>12166</v>
      </c>
      <c r="J6827" s="401" t="s">
        <v>6404</v>
      </c>
      <c r="K6827" s="402" t="n">
        <v>3.64</v>
      </c>
      <c r="L6827" s="401" t="s">
        <v>6405</v>
      </c>
    </row>
    <row r="6828" customFormat="false" ht="13.5" hidden="false" customHeight="false" outlineLevel="0" collapsed="false">
      <c r="A6828" s="401" t="s">
        <v>13419</v>
      </c>
      <c r="B6828" s="401" t="s">
        <v>13420</v>
      </c>
      <c r="C6828" s="401" t="s">
        <v>13421</v>
      </c>
      <c r="D6828" s="401" t="s">
        <v>13422</v>
      </c>
      <c r="E6828" s="402"/>
      <c r="F6828" s="401"/>
      <c r="G6828" s="401" t="n">
        <v>100951</v>
      </c>
      <c r="H6828" s="401" t="s">
        <v>13463</v>
      </c>
      <c r="I6828" s="401" t="s">
        <v>12166</v>
      </c>
      <c r="J6828" s="401" t="s">
        <v>6404</v>
      </c>
      <c r="K6828" s="402" t="n">
        <v>3.13</v>
      </c>
      <c r="L6828" s="401" t="s">
        <v>6405</v>
      </c>
    </row>
    <row r="6829" customFormat="false" ht="13.5" hidden="false" customHeight="false" outlineLevel="0" collapsed="false">
      <c r="A6829" s="401" t="s">
        <v>13419</v>
      </c>
      <c r="B6829" s="401" t="s">
        <v>13420</v>
      </c>
      <c r="C6829" s="401" t="s">
        <v>13421</v>
      </c>
      <c r="D6829" s="401" t="s">
        <v>13422</v>
      </c>
      <c r="E6829" s="402"/>
      <c r="F6829" s="401"/>
      <c r="G6829" s="401" t="n">
        <v>100952</v>
      </c>
      <c r="H6829" s="401" t="s">
        <v>13464</v>
      </c>
      <c r="I6829" s="401" t="s">
        <v>12166</v>
      </c>
      <c r="J6829" s="401" t="s">
        <v>6404</v>
      </c>
      <c r="K6829" s="402" t="n">
        <v>2.88</v>
      </c>
      <c r="L6829" s="401" t="s">
        <v>6405</v>
      </c>
    </row>
    <row r="6830" customFormat="false" ht="13.5" hidden="false" customHeight="false" outlineLevel="0" collapsed="false">
      <c r="A6830" s="401" t="s">
        <v>13419</v>
      </c>
      <c r="B6830" s="401" t="s">
        <v>13420</v>
      </c>
      <c r="C6830" s="401" t="s">
        <v>13421</v>
      </c>
      <c r="D6830" s="401" t="s">
        <v>13422</v>
      </c>
      <c r="E6830" s="402"/>
      <c r="F6830" s="401"/>
      <c r="G6830" s="401" t="n">
        <v>100953</v>
      </c>
      <c r="H6830" s="401" t="s">
        <v>13465</v>
      </c>
      <c r="I6830" s="401" t="s">
        <v>12166</v>
      </c>
      <c r="J6830" s="401" t="s">
        <v>6404</v>
      </c>
      <c r="K6830" s="402" t="n">
        <v>1.14</v>
      </c>
      <c r="L6830" s="401" t="s">
        <v>6405</v>
      </c>
    </row>
    <row r="6831" customFormat="false" ht="13.5" hidden="false" customHeight="false" outlineLevel="0" collapsed="false">
      <c r="A6831" s="401" t="s">
        <v>13419</v>
      </c>
      <c r="B6831" s="401" t="s">
        <v>13420</v>
      </c>
      <c r="C6831" s="401" t="s">
        <v>13421</v>
      </c>
      <c r="D6831" s="401" t="s">
        <v>13422</v>
      </c>
      <c r="E6831" s="402"/>
      <c r="F6831" s="401"/>
      <c r="G6831" s="401" t="n">
        <v>100954</v>
      </c>
      <c r="H6831" s="401" t="s">
        <v>13466</v>
      </c>
      <c r="I6831" s="401" t="s">
        <v>12166</v>
      </c>
      <c r="J6831" s="401" t="s">
        <v>6404</v>
      </c>
      <c r="K6831" s="402" t="n">
        <v>8.64</v>
      </c>
      <c r="L6831" s="401" t="s">
        <v>6405</v>
      </c>
    </row>
    <row r="6832" customFormat="false" ht="13.5" hidden="false" customHeight="false" outlineLevel="0" collapsed="false">
      <c r="A6832" s="401" t="s">
        <v>13419</v>
      </c>
      <c r="B6832" s="401" t="s">
        <v>13420</v>
      </c>
      <c r="C6832" s="401" t="s">
        <v>13421</v>
      </c>
      <c r="D6832" s="401" t="s">
        <v>13422</v>
      </c>
      <c r="E6832" s="402"/>
      <c r="F6832" s="401"/>
      <c r="G6832" s="401" t="n">
        <v>100955</v>
      </c>
      <c r="H6832" s="401" t="s">
        <v>13467</v>
      </c>
      <c r="I6832" s="401" t="s">
        <v>125</v>
      </c>
      <c r="J6832" s="401" t="s">
        <v>6404</v>
      </c>
      <c r="K6832" s="402" t="n">
        <v>5.14</v>
      </c>
      <c r="L6832" s="401" t="s">
        <v>6405</v>
      </c>
    </row>
    <row r="6833" customFormat="false" ht="13.5" hidden="false" customHeight="false" outlineLevel="0" collapsed="false">
      <c r="A6833" s="401" t="s">
        <v>13419</v>
      </c>
      <c r="B6833" s="401" t="s">
        <v>13420</v>
      </c>
      <c r="C6833" s="401" t="s">
        <v>13421</v>
      </c>
      <c r="D6833" s="401" t="s">
        <v>13422</v>
      </c>
      <c r="E6833" s="402"/>
      <c r="F6833" s="401"/>
      <c r="G6833" s="401" t="n">
        <v>100956</v>
      </c>
      <c r="H6833" s="401" t="s">
        <v>13468</v>
      </c>
      <c r="I6833" s="401" t="s">
        <v>125</v>
      </c>
      <c r="J6833" s="401" t="s">
        <v>6404</v>
      </c>
      <c r="K6833" s="402" t="n">
        <v>4.46</v>
      </c>
      <c r="L6833" s="401" t="s">
        <v>6405</v>
      </c>
    </row>
    <row r="6834" customFormat="false" ht="13.5" hidden="false" customHeight="false" outlineLevel="0" collapsed="false">
      <c r="A6834" s="401" t="s">
        <v>13419</v>
      </c>
      <c r="B6834" s="401" t="s">
        <v>13420</v>
      </c>
      <c r="C6834" s="401" t="s">
        <v>13421</v>
      </c>
      <c r="D6834" s="401" t="s">
        <v>13422</v>
      </c>
      <c r="E6834" s="402"/>
      <c r="F6834" s="401"/>
      <c r="G6834" s="401" t="n">
        <v>100957</v>
      </c>
      <c r="H6834" s="401" t="s">
        <v>13469</v>
      </c>
      <c r="I6834" s="401" t="s">
        <v>125</v>
      </c>
      <c r="J6834" s="401" t="s">
        <v>6404</v>
      </c>
      <c r="K6834" s="402" t="n">
        <v>4.08</v>
      </c>
      <c r="L6834" s="401" t="s">
        <v>6405</v>
      </c>
    </row>
    <row r="6835" customFormat="false" ht="13.5" hidden="false" customHeight="false" outlineLevel="0" collapsed="false">
      <c r="A6835" s="401" t="s">
        <v>13419</v>
      </c>
      <c r="B6835" s="401" t="s">
        <v>13420</v>
      </c>
      <c r="C6835" s="401" t="s">
        <v>13421</v>
      </c>
      <c r="D6835" s="401" t="s">
        <v>13422</v>
      </c>
      <c r="E6835" s="402"/>
      <c r="F6835" s="401"/>
      <c r="G6835" s="401" t="n">
        <v>100958</v>
      </c>
      <c r="H6835" s="401" t="s">
        <v>13470</v>
      </c>
      <c r="I6835" s="401" t="s">
        <v>125</v>
      </c>
      <c r="J6835" s="401" t="s">
        <v>6404</v>
      </c>
      <c r="K6835" s="402" t="n">
        <v>1.64</v>
      </c>
      <c r="L6835" s="401" t="s">
        <v>6405</v>
      </c>
    </row>
    <row r="6836" customFormat="false" ht="13.5" hidden="false" customHeight="false" outlineLevel="0" collapsed="false">
      <c r="A6836" s="401" t="s">
        <v>13419</v>
      </c>
      <c r="B6836" s="401" t="s">
        <v>13420</v>
      </c>
      <c r="C6836" s="401" t="s">
        <v>13421</v>
      </c>
      <c r="D6836" s="401" t="s">
        <v>13422</v>
      </c>
      <c r="E6836" s="402"/>
      <c r="F6836" s="401"/>
      <c r="G6836" s="401" t="n">
        <v>100959</v>
      </c>
      <c r="H6836" s="401" t="s">
        <v>13471</v>
      </c>
      <c r="I6836" s="401" t="s">
        <v>125</v>
      </c>
      <c r="J6836" s="401" t="s">
        <v>6404</v>
      </c>
      <c r="K6836" s="402" t="n">
        <v>12.27</v>
      </c>
      <c r="L6836" s="401" t="s">
        <v>6405</v>
      </c>
    </row>
    <row r="6837" customFormat="false" ht="13.5" hidden="false" customHeight="false" outlineLevel="0" collapsed="false">
      <c r="A6837" s="401" t="s">
        <v>13419</v>
      </c>
      <c r="B6837" s="401" t="s">
        <v>13420</v>
      </c>
      <c r="C6837" s="401" t="s">
        <v>13421</v>
      </c>
      <c r="D6837" s="401" t="s">
        <v>13422</v>
      </c>
      <c r="E6837" s="402"/>
      <c r="F6837" s="401"/>
      <c r="G6837" s="401" t="n">
        <v>100960</v>
      </c>
      <c r="H6837" s="401" t="s">
        <v>13472</v>
      </c>
      <c r="I6837" s="401" t="s">
        <v>125</v>
      </c>
      <c r="J6837" s="401" t="s">
        <v>6404</v>
      </c>
      <c r="K6837" s="402" t="n">
        <v>3.8</v>
      </c>
      <c r="L6837" s="401" t="s">
        <v>6405</v>
      </c>
    </row>
    <row r="6838" customFormat="false" ht="13.5" hidden="false" customHeight="false" outlineLevel="0" collapsed="false">
      <c r="A6838" s="401" t="s">
        <v>13419</v>
      </c>
      <c r="B6838" s="401" t="s">
        <v>13420</v>
      </c>
      <c r="C6838" s="401" t="s">
        <v>13421</v>
      </c>
      <c r="D6838" s="401" t="s">
        <v>13422</v>
      </c>
      <c r="E6838" s="402"/>
      <c r="F6838" s="401"/>
      <c r="G6838" s="401" t="n">
        <v>100961</v>
      </c>
      <c r="H6838" s="401" t="s">
        <v>13473</v>
      </c>
      <c r="I6838" s="401" t="s">
        <v>125</v>
      </c>
      <c r="J6838" s="401" t="s">
        <v>6404</v>
      </c>
      <c r="K6838" s="402" t="n">
        <v>3.29</v>
      </c>
      <c r="L6838" s="401" t="s">
        <v>6405</v>
      </c>
    </row>
    <row r="6839" customFormat="false" ht="13.5" hidden="false" customHeight="false" outlineLevel="0" collapsed="false">
      <c r="A6839" s="401" t="s">
        <v>13419</v>
      </c>
      <c r="B6839" s="401" t="s">
        <v>13420</v>
      </c>
      <c r="C6839" s="401" t="s">
        <v>13421</v>
      </c>
      <c r="D6839" s="401" t="s">
        <v>13422</v>
      </c>
      <c r="E6839" s="402"/>
      <c r="F6839" s="401"/>
      <c r="G6839" s="401" t="n">
        <v>100962</v>
      </c>
      <c r="H6839" s="401" t="s">
        <v>13474</v>
      </c>
      <c r="I6839" s="401" t="s">
        <v>125</v>
      </c>
      <c r="J6839" s="401" t="s">
        <v>6404</v>
      </c>
      <c r="K6839" s="402" t="n">
        <v>3</v>
      </c>
      <c r="L6839" s="401" t="s">
        <v>6405</v>
      </c>
    </row>
    <row r="6840" customFormat="false" ht="13.5" hidden="false" customHeight="false" outlineLevel="0" collapsed="false">
      <c r="A6840" s="401" t="s">
        <v>13419</v>
      </c>
      <c r="B6840" s="401" t="s">
        <v>13420</v>
      </c>
      <c r="C6840" s="401" t="s">
        <v>13421</v>
      </c>
      <c r="D6840" s="401" t="s">
        <v>13422</v>
      </c>
      <c r="E6840" s="402"/>
      <c r="F6840" s="401"/>
      <c r="G6840" s="401" t="n">
        <v>100963</v>
      </c>
      <c r="H6840" s="401" t="s">
        <v>13475</v>
      </c>
      <c r="I6840" s="401" t="s">
        <v>125</v>
      </c>
      <c r="J6840" s="401" t="s">
        <v>6404</v>
      </c>
      <c r="K6840" s="402" t="n">
        <v>1.19</v>
      </c>
      <c r="L6840" s="401" t="s">
        <v>6405</v>
      </c>
    </row>
    <row r="6841" customFormat="false" ht="13.5" hidden="false" customHeight="false" outlineLevel="0" collapsed="false">
      <c r="A6841" s="401" t="s">
        <v>13419</v>
      </c>
      <c r="B6841" s="401" t="s">
        <v>13420</v>
      </c>
      <c r="C6841" s="401" t="s">
        <v>13421</v>
      </c>
      <c r="D6841" s="401" t="s">
        <v>13422</v>
      </c>
      <c r="E6841" s="402"/>
      <c r="F6841" s="401"/>
      <c r="G6841" s="401" t="n">
        <v>100964</v>
      </c>
      <c r="H6841" s="401" t="s">
        <v>13476</v>
      </c>
      <c r="I6841" s="401" t="s">
        <v>125</v>
      </c>
      <c r="J6841" s="401" t="s">
        <v>6404</v>
      </c>
      <c r="K6841" s="402" t="n">
        <v>9.14</v>
      </c>
      <c r="L6841" s="401" t="s">
        <v>6405</v>
      </c>
    </row>
    <row r="6842" customFormat="false" ht="13.5" hidden="false" customHeight="false" outlineLevel="0" collapsed="false">
      <c r="A6842" s="401" t="s">
        <v>13419</v>
      </c>
      <c r="B6842" s="401" t="s">
        <v>13420</v>
      </c>
      <c r="C6842" s="401" t="s">
        <v>13421</v>
      </c>
      <c r="D6842" s="401" t="s">
        <v>13422</v>
      </c>
      <c r="E6842" s="402"/>
      <c r="F6842" s="401"/>
      <c r="G6842" s="401" t="n">
        <v>100973</v>
      </c>
      <c r="H6842" s="401" t="s">
        <v>762</v>
      </c>
      <c r="I6842" s="401" t="s">
        <v>122</v>
      </c>
      <c r="J6842" s="401" t="s">
        <v>6404</v>
      </c>
      <c r="K6842" s="402" t="n">
        <v>8.25</v>
      </c>
      <c r="L6842" s="401" t="s">
        <v>6405</v>
      </c>
    </row>
    <row r="6843" customFormat="false" ht="13.5" hidden="false" customHeight="false" outlineLevel="0" collapsed="false">
      <c r="A6843" s="401" t="s">
        <v>13419</v>
      </c>
      <c r="B6843" s="401" t="s">
        <v>13420</v>
      </c>
      <c r="C6843" s="401" t="s">
        <v>13421</v>
      </c>
      <c r="D6843" s="401" t="s">
        <v>13422</v>
      </c>
      <c r="E6843" s="402"/>
      <c r="F6843" s="401"/>
      <c r="G6843" s="401" t="n">
        <v>100974</v>
      </c>
      <c r="H6843" s="401" t="s">
        <v>13477</v>
      </c>
      <c r="I6843" s="401" t="s">
        <v>122</v>
      </c>
      <c r="J6843" s="401" t="s">
        <v>6404</v>
      </c>
      <c r="K6843" s="402" t="n">
        <v>8.31</v>
      </c>
      <c r="L6843" s="401" t="s">
        <v>6405</v>
      </c>
    </row>
    <row r="6844" customFormat="false" ht="13.5" hidden="false" customHeight="false" outlineLevel="0" collapsed="false">
      <c r="A6844" s="401" t="s">
        <v>13419</v>
      </c>
      <c r="B6844" s="401" t="s">
        <v>13420</v>
      </c>
      <c r="C6844" s="401" t="s">
        <v>13421</v>
      </c>
      <c r="D6844" s="401" t="s">
        <v>13422</v>
      </c>
      <c r="E6844" s="402"/>
      <c r="F6844" s="401"/>
      <c r="G6844" s="401" t="n">
        <v>100975</v>
      </c>
      <c r="H6844" s="401" t="s">
        <v>13478</v>
      </c>
      <c r="I6844" s="401" t="s">
        <v>122</v>
      </c>
      <c r="J6844" s="401" t="s">
        <v>6404</v>
      </c>
      <c r="K6844" s="402" t="n">
        <v>8.33</v>
      </c>
      <c r="L6844" s="401" t="s">
        <v>6405</v>
      </c>
    </row>
    <row r="6845" customFormat="false" ht="13.5" hidden="false" customHeight="false" outlineLevel="0" collapsed="false">
      <c r="A6845" s="401" t="s">
        <v>13419</v>
      </c>
      <c r="B6845" s="401" t="s">
        <v>13420</v>
      </c>
      <c r="C6845" s="401" t="s">
        <v>13479</v>
      </c>
      <c r="D6845" s="401" t="s">
        <v>13480</v>
      </c>
      <c r="E6845" s="402"/>
      <c r="F6845" s="401"/>
      <c r="G6845" s="401" t="n">
        <v>100965</v>
      </c>
      <c r="H6845" s="401" t="s">
        <v>13481</v>
      </c>
      <c r="I6845" s="401" t="s">
        <v>12166</v>
      </c>
      <c r="J6845" s="401" t="s">
        <v>6404</v>
      </c>
      <c r="K6845" s="402" t="n">
        <v>1.85</v>
      </c>
      <c r="L6845" s="401" t="s">
        <v>6405</v>
      </c>
    </row>
    <row r="6846" customFormat="false" ht="13.5" hidden="false" customHeight="false" outlineLevel="0" collapsed="false">
      <c r="A6846" s="401" t="s">
        <v>13419</v>
      </c>
      <c r="B6846" s="401" t="s">
        <v>13420</v>
      </c>
      <c r="C6846" s="401" t="s">
        <v>13479</v>
      </c>
      <c r="D6846" s="401" t="s">
        <v>13480</v>
      </c>
      <c r="E6846" s="402"/>
      <c r="F6846" s="401"/>
      <c r="G6846" s="401" t="n">
        <v>100966</v>
      </c>
      <c r="H6846" s="401" t="s">
        <v>13482</v>
      </c>
      <c r="I6846" s="401" t="s">
        <v>12166</v>
      </c>
      <c r="J6846" s="401" t="s">
        <v>6404</v>
      </c>
      <c r="K6846" s="402" t="n">
        <v>1.59</v>
      </c>
      <c r="L6846" s="401" t="s">
        <v>6405</v>
      </c>
    </row>
    <row r="6847" customFormat="false" ht="13.5" hidden="false" customHeight="false" outlineLevel="0" collapsed="false">
      <c r="A6847" s="401" t="s">
        <v>13419</v>
      </c>
      <c r="B6847" s="401" t="s">
        <v>13420</v>
      </c>
      <c r="C6847" s="401" t="s">
        <v>13479</v>
      </c>
      <c r="D6847" s="401" t="s">
        <v>13480</v>
      </c>
      <c r="E6847" s="402"/>
      <c r="F6847" s="401"/>
      <c r="G6847" s="401" t="n">
        <v>100969</v>
      </c>
      <c r="H6847" s="401" t="s">
        <v>13483</v>
      </c>
      <c r="I6847" s="401" t="s">
        <v>12166</v>
      </c>
      <c r="J6847" s="401" t="s">
        <v>6404</v>
      </c>
      <c r="K6847" s="402" t="n">
        <v>2.47</v>
      </c>
      <c r="L6847" s="401" t="s">
        <v>6405</v>
      </c>
    </row>
    <row r="6848" customFormat="false" ht="13.5" hidden="false" customHeight="false" outlineLevel="0" collapsed="false">
      <c r="A6848" s="401" t="s">
        <v>13419</v>
      </c>
      <c r="B6848" s="401" t="s">
        <v>13420</v>
      </c>
      <c r="C6848" s="401" t="s">
        <v>13479</v>
      </c>
      <c r="D6848" s="401" t="s">
        <v>13480</v>
      </c>
      <c r="E6848" s="402"/>
      <c r="F6848" s="401"/>
      <c r="G6848" s="401" t="n">
        <v>100970</v>
      </c>
      <c r="H6848" s="401" t="s">
        <v>13484</v>
      </c>
      <c r="I6848" s="401" t="s">
        <v>12166</v>
      </c>
      <c r="J6848" s="401" t="s">
        <v>6404</v>
      </c>
      <c r="K6848" s="402" t="n">
        <v>2.09</v>
      </c>
      <c r="L6848" s="401" t="s">
        <v>6405</v>
      </c>
    </row>
    <row r="6849" customFormat="false" ht="13.5" hidden="false" customHeight="false" outlineLevel="0" collapsed="false">
      <c r="A6849" s="401" t="s">
        <v>13419</v>
      </c>
      <c r="B6849" s="401" t="s">
        <v>13420</v>
      </c>
      <c r="C6849" s="401" t="s">
        <v>13479</v>
      </c>
      <c r="D6849" s="401" t="s">
        <v>13480</v>
      </c>
      <c r="E6849" s="402"/>
      <c r="F6849" s="401"/>
      <c r="G6849" s="401" t="n">
        <v>102330</v>
      </c>
      <c r="H6849" s="401" t="s">
        <v>13485</v>
      </c>
      <c r="I6849" s="401" t="s">
        <v>12166</v>
      </c>
      <c r="J6849" s="401" t="s">
        <v>6404</v>
      </c>
      <c r="K6849" s="402" t="n">
        <v>1.48</v>
      </c>
      <c r="L6849" s="401" t="s">
        <v>6405</v>
      </c>
    </row>
    <row r="6850" customFormat="false" ht="13.5" hidden="false" customHeight="false" outlineLevel="0" collapsed="false">
      <c r="A6850" s="401" t="s">
        <v>13419</v>
      </c>
      <c r="B6850" s="401" t="s">
        <v>13420</v>
      </c>
      <c r="C6850" s="401" t="s">
        <v>13479</v>
      </c>
      <c r="D6850" s="401" t="s">
        <v>13480</v>
      </c>
      <c r="E6850" s="402"/>
      <c r="F6850" s="401"/>
      <c r="G6850" s="401" t="n">
        <v>102331</v>
      </c>
      <c r="H6850" s="401" t="s">
        <v>13486</v>
      </c>
      <c r="I6850" s="401" t="s">
        <v>12166</v>
      </c>
      <c r="J6850" s="401" t="s">
        <v>6404</v>
      </c>
      <c r="K6850" s="402" t="n">
        <v>0.58</v>
      </c>
      <c r="L6850" s="401" t="s">
        <v>6405</v>
      </c>
    </row>
    <row r="6851" customFormat="false" ht="13.5" hidden="false" customHeight="false" outlineLevel="0" collapsed="false">
      <c r="A6851" s="401" t="s">
        <v>13419</v>
      </c>
      <c r="B6851" s="401" t="s">
        <v>13420</v>
      </c>
      <c r="C6851" s="401" t="s">
        <v>13479</v>
      </c>
      <c r="D6851" s="401" t="s">
        <v>13480</v>
      </c>
      <c r="E6851" s="402"/>
      <c r="F6851" s="401"/>
      <c r="G6851" s="401" t="n">
        <v>102332</v>
      </c>
      <c r="H6851" s="401" t="s">
        <v>13487</v>
      </c>
      <c r="I6851" s="401" t="s">
        <v>12166</v>
      </c>
      <c r="J6851" s="401" t="s">
        <v>6404</v>
      </c>
      <c r="K6851" s="402" t="n">
        <v>1.95</v>
      </c>
      <c r="L6851" s="401" t="s">
        <v>6405</v>
      </c>
    </row>
    <row r="6852" customFormat="false" ht="13.5" hidden="false" customHeight="false" outlineLevel="0" collapsed="false">
      <c r="A6852" s="401" t="s">
        <v>13419</v>
      </c>
      <c r="B6852" s="401" t="s">
        <v>13420</v>
      </c>
      <c r="C6852" s="401" t="s">
        <v>13479</v>
      </c>
      <c r="D6852" s="401" t="s">
        <v>13480</v>
      </c>
      <c r="E6852" s="402"/>
      <c r="F6852" s="401"/>
      <c r="G6852" s="401" t="n">
        <v>102333</v>
      </c>
      <c r="H6852" s="401" t="s">
        <v>13488</v>
      </c>
      <c r="I6852" s="401" t="s">
        <v>12166</v>
      </c>
      <c r="J6852" s="401" t="s">
        <v>6404</v>
      </c>
      <c r="K6852" s="402" t="n">
        <v>0.79</v>
      </c>
      <c r="L6852" s="401" t="s">
        <v>6405</v>
      </c>
    </row>
    <row r="6853" customFormat="false" ht="13.5" hidden="false" customHeight="false" outlineLevel="0" collapsed="false">
      <c r="A6853" s="401" t="s">
        <v>13419</v>
      </c>
      <c r="B6853" s="401" t="s">
        <v>13420</v>
      </c>
      <c r="C6853" s="401" t="s">
        <v>13489</v>
      </c>
      <c r="D6853" s="401" t="s">
        <v>13490</v>
      </c>
      <c r="E6853" s="402"/>
      <c r="F6853" s="401"/>
      <c r="G6853" s="401" t="n">
        <v>101019</v>
      </c>
      <c r="H6853" s="401" t="s">
        <v>13491</v>
      </c>
      <c r="I6853" s="401" t="s">
        <v>1135</v>
      </c>
      <c r="J6853" s="401" t="s">
        <v>6404</v>
      </c>
      <c r="K6853" s="402" t="n">
        <v>559.54</v>
      </c>
      <c r="L6853" s="401" t="s">
        <v>6405</v>
      </c>
    </row>
    <row r="6854" customFormat="false" ht="13.5" hidden="false" customHeight="false" outlineLevel="0" collapsed="false">
      <c r="A6854" s="401" t="s">
        <v>13419</v>
      </c>
      <c r="B6854" s="401" t="s">
        <v>13420</v>
      </c>
      <c r="C6854" s="401" t="s">
        <v>13489</v>
      </c>
      <c r="D6854" s="401" t="s">
        <v>13490</v>
      </c>
      <c r="E6854" s="402"/>
      <c r="F6854" s="401"/>
      <c r="G6854" s="401" t="n">
        <v>101479</v>
      </c>
      <c r="H6854" s="401" t="s">
        <v>13492</v>
      </c>
      <c r="I6854" s="401" t="s">
        <v>1135</v>
      </c>
      <c r="J6854" s="401" t="s">
        <v>6404</v>
      </c>
      <c r="K6854" s="402" t="n">
        <v>163.03</v>
      </c>
      <c r="L6854" s="401" t="s">
        <v>6405</v>
      </c>
    </row>
    <row r="6855" customFormat="false" ht="13.5" hidden="false" customHeight="false" outlineLevel="0" collapsed="false">
      <c r="A6855" s="401" t="s">
        <v>13419</v>
      </c>
      <c r="B6855" s="401" t="s">
        <v>13420</v>
      </c>
      <c r="C6855" s="401" t="s">
        <v>13489</v>
      </c>
      <c r="D6855" s="401" t="s">
        <v>13490</v>
      </c>
      <c r="E6855" s="402"/>
      <c r="F6855" s="401"/>
      <c r="G6855" s="401" t="n">
        <v>102568</v>
      </c>
      <c r="H6855" s="401" t="s">
        <v>13493</v>
      </c>
      <c r="I6855" s="401" t="s">
        <v>1135</v>
      </c>
      <c r="J6855" s="401" t="s">
        <v>6404</v>
      </c>
      <c r="K6855" s="402" t="n">
        <v>277.72</v>
      </c>
      <c r="L6855" s="401" t="s">
        <v>6405</v>
      </c>
    </row>
    <row r="6856" customFormat="false" ht="13.5" hidden="false" customHeight="false" outlineLevel="0" collapsed="false">
      <c r="A6856" s="401" t="s">
        <v>13419</v>
      </c>
      <c r="B6856" s="401" t="s">
        <v>13420</v>
      </c>
      <c r="C6856" s="401" t="s">
        <v>13494</v>
      </c>
      <c r="D6856" s="401" t="s">
        <v>13495</v>
      </c>
      <c r="E6856" s="402"/>
      <c r="F6856" s="401"/>
      <c r="G6856" s="401" t="n">
        <v>100976</v>
      </c>
      <c r="H6856" s="401" t="s">
        <v>13496</v>
      </c>
      <c r="I6856" s="401" t="s">
        <v>122</v>
      </c>
      <c r="J6856" s="401" t="s">
        <v>6404</v>
      </c>
      <c r="K6856" s="402" t="n">
        <v>8.28</v>
      </c>
      <c r="L6856" s="401" t="s">
        <v>6405</v>
      </c>
    </row>
    <row r="6857" customFormat="false" ht="13.5" hidden="false" customHeight="false" outlineLevel="0" collapsed="false">
      <c r="A6857" s="401" t="s">
        <v>13419</v>
      </c>
      <c r="B6857" s="401" t="s">
        <v>13420</v>
      </c>
      <c r="C6857" s="401" t="s">
        <v>13494</v>
      </c>
      <c r="D6857" s="401" t="s">
        <v>13495</v>
      </c>
      <c r="E6857" s="402"/>
      <c r="F6857" s="401"/>
      <c r="G6857" s="401" t="n">
        <v>100977</v>
      </c>
      <c r="H6857" s="401" t="s">
        <v>13497</v>
      </c>
      <c r="I6857" s="401" t="s">
        <v>122</v>
      </c>
      <c r="J6857" s="401" t="s">
        <v>6404</v>
      </c>
      <c r="K6857" s="402" t="n">
        <v>7.21</v>
      </c>
      <c r="L6857" s="401" t="s">
        <v>6405</v>
      </c>
    </row>
    <row r="6858" customFormat="false" ht="13.5" hidden="false" customHeight="false" outlineLevel="0" collapsed="false">
      <c r="A6858" s="401" t="s">
        <v>13419</v>
      </c>
      <c r="B6858" s="401" t="s">
        <v>13420</v>
      </c>
      <c r="C6858" s="401" t="s">
        <v>13494</v>
      </c>
      <c r="D6858" s="401" t="s">
        <v>13495</v>
      </c>
      <c r="E6858" s="402"/>
      <c r="F6858" s="401"/>
      <c r="G6858" s="401" t="n">
        <v>100978</v>
      </c>
      <c r="H6858" s="401" t="s">
        <v>13498</v>
      </c>
      <c r="I6858" s="401" t="s">
        <v>122</v>
      </c>
      <c r="J6858" s="401" t="s">
        <v>6404</v>
      </c>
      <c r="K6858" s="402" t="n">
        <v>6.8</v>
      </c>
      <c r="L6858" s="401" t="s">
        <v>6405</v>
      </c>
    </row>
    <row r="6859" customFormat="false" ht="13.5" hidden="false" customHeight="false" outlineLevel="0" collapsed="false">
      <c r="A6859" s="401" t="s">
        <v>13419</v>
      </c>
      <c r="B6859" s="401" t="s">
        <v>13420</v>
      </c>
      <c r="C6859" s="401" t="s">
        <v>13494</v>
      </c>
      <c r="D6859" s="401" t="s">
        <v>13495</v>
      </c>
      <c r="E6859" s="402"/>
      <c r="F6859" s="401"/>
      <c r="G6859" s="401" t="n">
        <v>100979</v>
      </c>
      <c r="H6859" s="401" t="s">
        <v>13499</v>
      </c>
      <c r="I6859" s="401" t="s">
        <v>122</v>
      </c>
      <c r="J6859" s="401" t="s">
        <v>6404</v>
      </c>
      <c r="K6859" s="402" t="n">
        <v>6.48</v>
      </c>
      <c r="L6859" s="401" t="s">
        <v>6405</v>
      </c>
    </row>
    <row r="6860" customFormat="false" ht="13.5" hidden="false" customHeight="false" outlineLevel="0" collapsed="false">
      <c r="A6860" s="401" t="s">
        <v>13419</v>
      </c>
      <c r="B6860" s="401" t="s">
        <v>13420</v>
      </c>
      <c r="C6860" s="401" t="s">
        <v>13494</v>
      </c>
      <c r="D6860" s="401" t="s">
        <v>13495</v>
      </c>
      <c r="E6860" s="402"/>
      <c r="F6860" s="401"/>
      <c r="G6860" s="401" t="n">
        <v>100980</v>
      </c>
      <c r="H6860" s="401" t="s">
        <v>13500</v>
      </c>
      <c r="I6860" s="401" t="s">
        <v>122</v>
      </c>
      <c r="J6860" s="401" t="s">
        <v>6404</v>
      </c>
      <c r="K6860" s="402" t="n">
        <v>6.22</v>
      </c>
      <c r="L6860" s="401" t="s">
        <v>6405</v>
      </c>
    </row>
    <row r="6861" customFormat="false" ht="13.5" hidden="false" customHeight="false" outlineLevel="0" collapsed="false">
      <c r="A6861" s="401" t="s">
        <v>13419</v>
      </c>
      <c r="B6861" s="401" t="s">
        <v>13420</v>
      </c>
      <c r="C6861" s="401" t="s">
        <v>13494</v>
      </c>
      <c r="D6861" s="401" t="s">
        <v>13495</v>
      </c>
      <c r="E6861" s="402"/>
      <c r="F6861" s="401"/>
      <c r="G6861" s="401" t="n">
        <v>100981</v>
      </c>
      <c r="H6861" s="401" t="s">
        <v>13501</v>
      </c>
      <c r="I6861" s="401" t="s">
        <v>122</v>
      </c>
      <c r="J6861" s="401" t="s">
        <v>6404</v>
      </c>
      <c r="K6861" s="402" t="n">
        <v>8.84</v>
      </c>
      <c r="L6861" s="401" t="s">
        <v>6405</v>
      </c>
    </row>
    <row r="6862" customFormat="false" ht="13.5" hidden="false" customHeight="false" outlineLevel="0" collapsed="false">
      <c r="A6862" s="401" t="s">
        <v>13419</v>
      </c>
      <c r="B6862" s="401" t="s">
        <v>13420</v>
      </c>
      <c r="C6862" s="401" t="s">
        <v>13494</v>
      </c>
      <c r="D6862" s="401" t="s">
        <v>13495</v>
      </c>
      <c r="E6862" s="402"/>
      <c r="F6862" s="401"/>
      <c r="G6862" s="401" t="n">
        <v>100982</v>
      </c>
      <c r="H6862" s="401" t="s">
        <v>13502</v>
      </c>
      <c r="I6862" s="401" t="s">
        <v>122</v>
      </c>
      <c r="J6862" s="401" t="s">
        <v>6404</v>
      </c>
      <c r="K6862" s="402" t="n">
        <v>8.82</v>
      </c>
      <c r="L6862" s="401" t="s">
        <v>6405</v>
      </c>
    </row>
    <row r="6863" customFormat="false" ht="13.5" hidden="false" customHeight="false" outlineLevel="0" collapsed="false">
      <c r="A6863" s="401" t="s">
        <v>13419</v>
      </c>
      <c r="B6863" s="401" t="s">
        <v>13420</v>
      </c>
      <c r="C6863" s="401" t="s">
        <v>13494</v>
      </c>
      <c r="D6863" s="401" t="s">
        <v>13495</v>
      </c>
      <c r="E6863" s="402"/>
      <c r="F6863" s="401"/>
      <c r="G6863" s="401" t="n">
        <v>100983</v>
      </c>
      <c r="H6863" s="401" t="s">
        <v>13503</v>
      </c>
      <c r="I6863" s="401" t="s">
        <v>122</v>
      </c>
      <c r="J6863" s="401" t="s">
        <v>6404</v>
      </c>
      <c r="K6863" s="402" t="n">
        <v>8.8</v>
      </c>
      <c r="L6863" s="401" t="s">
        <v>6405</v>
      </c>
    </row>
    <row r="6864" customFormat="false" ht="13.5" hidden="false" customHeight="false" outlineLevel="0" collapsed="false">
      <c r="A6864" s="401" t="s">
        <v>13419</v>
      </c>
      <c r="B6864" s="401" t="s">
        <v>13420</v>
      </c>
      <c r="C6864" s="401" t="s">
        <v>13494</v>
      </c>
      <c r="D6864" s="401" t="s">
        <v>13495</v>
      </c>
      <c r="E6864" s="402"/>
      <c r="F6864" s="401"/>
      <c r="G6864" s="401" t="n">
        <v>100984</v>
      </c>
      <c r="H6864" s="401" t="s">
        <v>13504</v>
      </c>
      <c r="I6864" s="401" t="s">
        <v>122</v>
      </c>
      <c r="J6864" s="401" t="s">
        <v>6404</v>
      </c>
      <c r="K6864" s="402" t="n">
        <v>8.73</v>
      </c>
      <c r="L6864" s="401" t="s">
        <v>6405</v>
      </c>
    </row>
    <row r="6865" customFormat="false" ht="13.5" hidden="false" customHeight="false" outlineLevel="0" collapsed="false">
      <c r="A6865" s="401" t="s">
        <v>13419</v>
      </c>
      <c r="B6865" s="401" t="s">
        <v>13420</v>
      </c>
      <c r="C6865" s="401" t="s">
        <v>13494</v>
      </c>
      <c r="D6865" s="401" t="s">
        <v>13495</v>
      </c>
      <c r="E6865" s="402"/>
      <c r="F6865" s="401"/>
      <c r="G6865" s="401" t="n">
        <v>100985</v>
      </c>
      <c r="H6865" s="401" t="s">
        <v>13505</v>
      </c>
      <c r="I6865" s="401" t="s">
        <v>122</v>
      </c>
      <c r="J6865" s="401" t="s">
        <v>6404</v>
      </c>
      <c r="K6865" s="402" t="n">
        <v>7.01</v>
      </c>
      <c r="L6865" s="401" t="s">
        <v>6405</v>
      </c>
    </row>
    <row r="6866" customFormat="false" ht="13.5" hidden="false" customHeight="false" outlineLevel="0" collapsed="false">
      <c r="A6866" s="401" t="s">
        <v>13419</v>
      </c>
      <c r="B6866" s="401" t="s">
        <v>13420</v>
      </c>
      <c r="C6866" s="401" t="s">
        <v>13494</v>
      </c>
      <c r="D6866" s="401" t="s">
        <v>13495</v>
      </c>
      <c r="E6866" s="402"/>
      <c r="F6866" s="401"/>
      <c r="G6866" s="401" t="n">
        <v>100986</v>
      </c>
      <c r="H6866" s="401" t="s">
        <v>13506</v>
      </c>
      <c r="I6866" s="401" t="s">
        <v>122</v>
      </c>
      <c r="J6866" s="401" t="s">
        <v>6404</v>
      </c>
      <c r="K6866" s="402" t="n">
        <v>8.92</v>
      </c>
      <c r="L6866" s="401" t="s">
        <v>6405</v>
      </c>
    </row>
    <row r="6867" customFormat="false" ht="13.5" hidden="false" customHeight="false" outlineLevel="0" collapsed="false">
      <c r="A6867" s="401" t="s">
        <v>13419</v>
      </c>
      <c r="B6867" s="401" t="s">
        <v>13420</v>
      </c>
      <c r="C6867" s="401" t="s">
        <v>13494</v>
      </c>
      <c r="D6867" s="401" t="s">
        <v>13495</v>
      </c>
      <c r="E6867" s="402"/>
      <c r="F6867" s="401"/>
      <c r="G6867" s="401" t="n">
        <v>100987</v>
      </c>
      <c r="H6867" s="401" t="s">
        <v>13507</v>
      </c>
      <c r="I6867" s="401" t="s">
        <v>122</v>
      </c>
      <c r="J6867" s="401" t="s">
        <v>6404</v>
      </c>
      <c r="K6867" s="402" t="n">
        <v>10.15</v>
      </c>
      <c r="L6867" s="401" t="s">
        <v>6405</v>
      </c>
    </row>
    <row r="6868" customFormat="false" ht="13.5" hidden="false" customHeight="false" outlineLevel="0" collapsed="false">
      <c r="A6868" s="401" t="s">
        <v>13419</v>
      </c>
      <c r="B6868" s="401" t="s">
        <v>13420</v>
      </c>
      <c r="C6868" s="401" t="s">
        <v>13494</v>
      </c>
      <c r="D6868" s="401" t="s">
        <v>13495</v>
      </c>
      <c r="E6868" s="402"/>
      <c r="F6868" s="401"/>
      <c r="G6868" s="401" t="n">
        <v>100988</v>
      </c>
      <c r="H6868" s="401" t="s">
        <v>13508</v>
      </c>
      <c r="I6868" s="401" t="s">
        <v>122</v>
      </c>
      <c r="J6868" s="401" t="s">
        <v>6404</v>
      </c>
      <c r="K6868" s="402" t="n">
        <v>10.93</v>
      </c>
      <c r="L6868" s="401" t="s">
        <v>6405</v>
      </c>
    </row>
    <row r="6869" customFormat="false" ht="13.5" hidden="false" customHeight="false" outlineLevel="0" collapsed="false">
      <c r="A6869" s="401" t="s">
        <v>13419</v>
      </c>
      <c r="B6869" s="401" t="s">
        <v>13420</v>
      </c>
      <c r="C6869" s="401" t="s">
        <v>13494</v>
      </c>
      <c r="D6869" s="401" t="s">
        <v>13495</v>
      </c>
      <c r="E6869" s="402"/>
      <c r="F6869" s="401"/>
      <c r="G6869" s="401" t="n">
        <v>100989</v>
      </c>
      <c r="H6869" s="401" t="s">
        <v>13509</v>
      </c>
      <c r="I6869" s="401" t="s">
        <v>1135</v>
      </c>
      <c r="J6869" s="401" t="s">
        <v>6404</v>
      </c>
      <c r="K6869" s="402" t="n">
        <v>5.51</v>
      </c>
      <c r="L6869" s="401" t="s">
        <v>6405</v>
      </c>
    </row>
    <row r="6870" customFormat="false" ht="13.5" hidden="false" customHeight="false" outlineLevel="0" collapsed="false">
      <c r="A6870" s="401" t="s">
        <v>13419</v>
      </c>
      <c r="B6870" s="401" t="s">
        <v>13420</v>
      </c>
      <c r="C6870" s="401" t="s">
        <v>13494</v>
      </c>
      <c r="D6870" s="401" t="s">
        <v>13495</v>
      </c>
      <c r="E6870" s="402"/>
      <c r="F6870" s="401"/>
      <c r="G6870" s="401" t="n">
        <v>100990</v>
      </c>
      <c r="H6870" s="401" t="s">
        <v>13510</v>
      </c>
      <c r="I6870" s="401" t="s">
        <v>1135</v>
      </c>
      <c r="J6870" s="401" t="s">
        <v>6404</v>
      </c>
      <c r="K6870" s="402" t="n">
        <v>5.55</v>
      </c>
      <c r="L6870" s="401" t="s">
        <v>6405</v>
      </c>
    </row>
    <row r="6871" customFormat="false" ht="13.5" hidden="false" customHeight="false" outlineLevel="0" collapsed="false">
      <c r="A6871" s="401" t="s">
        <v>13419</v>
      </c>
      <c r="B6871" s="401" t="s">
        <v>13420</v>
      </c>
      <c r="C6871" s="401" t="s">
        <v>13494</v>
      </c>
      <c r="D6871" s="401" t="s">
        <v>13495</v>
      </c>
      <c r="E6871" s="402"/>
      <c r="F6871" s="401"/>
      <c r="G6871" s="401" t="n">
        <v>100991</v>
      </c>
      <c r="H6871" s="401" t="s">
        <v>13511</v>
      </c>
      <c r="I6871" s="401" t="s">
        <v>1135</v>
      </c>
      <c r="J6871" s="401" t="s">
        <v>6404</v>
      </c>
      <c r="K6871" s="402" t="n">
        <v>5.58</v>
      </c>
      <c r="L6871" s="401" t="s">
        <v>6405</v>
      </c>
    </row>
    <row r="6872" customFormat="false" ht="13.5" hidden="false" customHeight="false" outlineLevel="0" collapsed="false">
      <c r="A6872" s="401" t="s">
        <v>13419</v>
      </c>
      <c r="B6872" s="401" t="s">
        <v>13420</v>
      </c>
      <c r="C6872" s="401" t="s">
        <v>13494</v>
      </c>
      <c r="D6872" s="401" t="s">
        <v>13495</v>
      </c>
      <c r="E6872" s="402"/>
      <c r="F6872" s="401"/>
      <c r="G6872" s="401" t="n">
        <v>100992</v>
      </c>
      <c r="H6872" s="401" t="s">
        <v>13512</v>
      </c>
      <c r="I6872" s="401" t="s">
        <v>1135</v>
      </c>
      <c r="J6872" s="401" t="s">
        <v>6404</v>
      </c>
      <c r="K6872" s="402" t="n">
        <v>5.52</v>
      </c>
      <c r="L6872" s="401" t="s">
        <v>6405</v>
      </c>
    </row>
    <row r="6873" customFormat="false" ht="13.5" hidden="false" customHeight="false" outlineLevel="0" collapsed="false">
      <c r="A6873" s="401" t="s">
        <v>13419</v>
      </c>
      <c r="B6873" s="401" t="s">
        <v>13420</v>
      </c>
      <c r="C6873" s="401" t="s">
        <v>13494</v>
      </c>
      <c r="D6873" s="401" t="s">
        <v>13495</v>
      </c>
      <c r="E6873" s="402"/>
      <c r="F6873" s="401"/>
      <c r="G6873" s="401" t="n">
        <v>100993</v>
      </c>
      <c r="H6873" s="401" t="s">
        <v>13513</v>
      </c>
      <c r="I6873" s="401" t="s">
        <v>1135</v>
      </c>
      <c r="J6873" s="401" t="s">
        <v>6404</v>
      </c>
      <c r="K6873" s="402" t="n">
        <v>4.8</v>
      </c>
      <c r="L6873" s="401" t="s">
        <v>6405</v>
      </c>
    </row>
    <row r="6874" customFormat="false" ht="13.5" hidden="false" customHeight="false" outlineLevel="0" collapsed="false">
      <c r="A6874" s="401" t="s">
        <v>13419</v>
      </c>
      <c r="B6874" s="401" t="s">
        <v>13420</v>
      </c>
      <c r="C6874" s="401" t="s">
        <v>13494</v>
      </c>
      <c r="D6874" s="401" t="s">
        <v>13495</v>
      </c>
      <c r="E6874" s="402"/>
      <c r="F6874" s="401"/>
      <c r="G6874" s="401" t="n">
        <v>100994</v>
      </c>
      <c r="H6874" s="401" t="s">
        <v>13514</v>
      </c>
      <c r="I6874" s="401" t="s">
        <v>1135</v>
      </c>
      <c r="J6874" s="401" t="s">
        <v>6404</v>
      </c>
      <c r="K6874" s="402" t="n">
        <v>4.51</v>
      </c>
      <c r="L6874" s="401" t="s">
        <v>6405</v>
      </c>
    </row>
    <row r="6875" customFormat="false" ht="13.5" hidden="false" customHeight="false" outlineLevel="0" collapsed="false">
      <c r="A6875" s="401" t="s">
        <v>13419</v>
      </c>
      <c r="B6875" s="401" t="s">
        <v>13420</v>
      </c>
      <c r="C6875" s="401" t="s">
        <v>13494</v>
      </c>
      <c r="D6875" s="401" t="s">
        <v>13495</v>
      </c>
      <c r="E6875" s="402"/>
      <c r="F6875" s="401"/>
      <c r="G6875" s="401" t="n">
        <v>100995</v>
      </c>
      <c r="H6875" s="401" t="s">
        <v>13515</v>
      </c>
      <c r="I6875" s="401" t="s">
        <v>1135</v>
      </c>
      <c r="J6875" s="401" t="s">
        <v>6404</v>
      </c>
      <c r="K6875" s="402" t="n">
        <v>4.33</v>
      </c>
      <c r="L6875" s="401" t="s">
        <v>6405</v>
      </c>
    </row>
    <row r="6876" customFormat="false" ht="13.5" hidden="false" customHeight="false" outlineLevel="0" collapsed="false">
      <c r="A6876" s="401" t="s">
        <v>13419</v>
      </c>
      <c r="B6876" s="401" t="s">
        <v>13420</v>
      </c>
      <c r="C6876" s="401" t="s">
        <v>13494</v>
      </c>
      <c r="D6876" s="401" t="s">
        <v>13495</v>
      </c>
      <c r="E6876" s="402"/>
      <c r="F6876" s="401"/>
      <c r="G6876" s="401" t="n">
        <v>100996</v>
      </c>
      <c r="H6876" s="401" t="s">
        <v>13516</v>
      </c>
      <c r="I6876" s="401" t="s">
        <v>1135</v>
      </c>
      <c r="J6876" s="401" t="s">
        <v>6404</v>
      </c>
      <c r="K6876" s="402" t="n">
        <v>4.14</v>
      </c>
      <c r="L6876" s="401" t="s">
        <v>6405</v>
      </c>
    </row>
    <row r="6877" customFormat="false" ht="13.5" hidden="false" customHeight="false" outlineLevel="0" collapsed="false">
      <c r="A6877" s="401" t="s">
        <v>13419</v>
      </c>
      <c r="B6877" s="401" t="s">
        <v>13420</v>
      </c>
      <c r="C6877" s="401" t="s">
        <v>13494</v>
      </c>
      <c r="D6877" s="401" t="s">
        <v>13495</v>
      </c>
      <c r="E6877" s="402"/>
      <c r="F6877" s="401"/>
      <c r="G6877" s="401" t="n">
        <v>100997</v>
      </c>
      <c r="H6877" s="401" t="s">
        <v>13517</v>
      </c>
      <c r="I6877" s="401" t="s">
        <v>1135</v>
      </c>
      <c r="J6877" s="401" t="s">
        <v>6404</v>
      </c>
      <c r="K6877" s="402" t="n">
        <v>5.9</v>
      </c>
      <c r="L6877" s="401" t="s">
        <v>6405</v>
      </c>
    </row>
    <row r="6878" customFormat="false" ht="13.5" hidden="false" customHeight="false" outlineLevel="0" collapsed="false">
      <c r="A6878" s="401" t="s">
        <v>13419</v>
      </c>
      <c r="B6878" s="401" t="s">
        <v>13420</v>
      </c>
      <c r="C6878" s="401" t="s">
        <v>13494</v>
      </c>
      <c r="D6878" s="401" t="s">
        <v>13495</v>
      </c>
      <c r="E6878" s="402"/>
      <c r="F6878" s="401"/>
      <c r="G6878" s="401" t="n">
        <v>100998</v>
      </c>
      <c r="H6878" s="401" t="s">
        <v>13518</v>
      </c>
      <c r="I6878" s="401" t="s">
        <v>1135</v>
      </c>
      <c r="J6878" s="401" t="s">
        <v>6404</v>
      </c>
      <c r="K6878" s="402" t="n">
        <v>5.89</v>
      </c>
      <c r="L6878" s="401" t="s">
        <v>6405</v>
      </c>
    </row>
    <row r="6879" customFormat="false" ht="13.5" hidden="false" customHeight="false" outlineLevel="0" collapsed="false">
      <c r="A6879" s="401" t="s">
        <v>13419</v>
      </c>
      <c r="B6879" s="401" t="s">
        <v>13420</v>
      </c>
      <c r="C6879" s="401" t="s">
        <v>13494</v>
      </c>
      <c r="D6879" s="401" t="s">
        <v>13495</v>
      </c>
      <c r="E6879" s="402"/>
      <c r="F6879" s="401"/>
      <c r="G6879" s="401" t="n">
        <v>100999</v>
      </c>
      <c r="H6879" s="401" t="s">
        <v>13519</v>
      </c>
      <c r="I6879" s="401" t="s">
        <v>1135</v>
      </c>
      <c r="J6879" s="401" t="s">
        <v>6404</v>
      </c>
      <c r="K6879" s="402" t="n">
        <v>5.9</v>
      </c>
      <c r="L6879" s="401" t="s">
        <v>6405</v>
      </c>
    </row>
    <row r="6880" customFormat="false" ht="13.5" hidden="false" customHeight="false" outlineLevel="0" collapsed="false">
      <c r="A6880" s="401" t="s">
        <v>13419</v>
      </c>
      <c r="B6880" s="401" t="s">
        <v>13420</v>
      </c>
      <c r="C6880" s="401" t="s">
        <v>13494</v>
      </c>
      <c r="D6880" s="401" t="s">
        <v>13495</v>
      </c>
      <c r="E6880" s="402"/>
      <c r="F6880" s="401"/>
      <c r="G6880" s="401" t="n">
        <v>101000</v>
      </c>
      <c r="H6880" s="401" t="s">
        <v>13520</v>
      </c>
      <c r="I6880" s="401" t="s">
        <v>1135</v>
      </c>
      <c r="J6880" s="401" t="s">
        <v>6404</v>
      </c>
      <c r="K6880" s="402" t="n">
        <v>5.82</v>
      </c>
      <c r="L6880" s="401" t="s">
        <v>6405</v>
      </c>
    </row>
    <row r="6881" customFormat="false" ht="13.5" hidden="false" customHeight="false" outlineLevel="0" collapsed="false">
      <c r="A6881" s="401" t="s">
        <v>13419</v>
      </c>
      <c r="B6881" s="401" t="s">
        <v>13420</v>
      </c>
      <c r="C6881" s="401" t="s">
        <v>13494</v>
      </c>
      <c r="D6881" s="401" t="s">
        <v>13495</v>
      </c>
      <c r="E6881" s="402"/>
      <c r="F6881" s="401"/>
      <c r="G6881" s="401" t="n">
        <v>101001</v>
      </c>
      <c r="H6881" s="401" t="s">
        <v>13521</v>
      </c>
      <c r="I6881" s="401" t="s">
        <v>1135</v>
      </c>
      <c r="J6881" s="401" t="s">
        <v>6404</v>
      </c>
      <c r="K6881" s="402" t="n">
        <v>4.68</v>
      </c>
      <c r="L6881" s="401" t="s">
        <v>6405</v>
      </c>
    </row>
    <row r="6882" customFormat="false" ht="13.5" hidden="false" customHeight="false" outlineLevel="0" collapsed="false">
      <c r="A6882" s="401" t="s">
        <v>13419</v>
      </c>
      <c r="B6882" s="401" t="s">
        <v>13420</v>
      </c>
      <c r="C6882" s="401" t="s">
        <v>13494</v>
      </c>
      <c r="D6882" s="401" t="s">
        <v>13495</v>
      </c>
      <c r="E6882" s="402"/>
      <c r="F6882" s="401"/>
      <c r="G6882" s="401" t="n">
        <v>101002</v>
      </c>
      <c r="H6882" s="401" t="s">
        <v>13522</v>
      </c>
      <c r="I6882" s="401" t="s">
        <v>1135</v>
      </c>
      <c r="J6882" s="401" t="s">
        <v>6404</v>
      </c>
      <c r="K6882" s="402" t="n">
        <v>5.94</v>
      </c>
      <c r="L6882" s="401" t="s">
        <v>6405</v>
      </c>
    </row>
    <row r="6883" customFormat="false" ht="13.5" hidden="false" customHeight="false" outlineLevel="0" collapsed="false">
      <c r="A6883" s="401" t="s">
        <v>13419</v>
      </c>
      <c r="B6883" s="401" t="s">
        <v>13420</v>
      </c>
      <c r="C6883" s="401" t="s">
        <v>13494</v>
      </c>
      <c r="D6883" s="401" t="s">
        <v>13495</v>
      </c>
      <c r="E6883" s="402"/>
      <c r="F6883" s="401"/>
      <c r="G6883" s="401" t="n">
        <v>101003</v>
      </c>
      <c r="H6883" s="401" t="s">
        <v>13523</v>
      </c>
      <c r="I6883" s="401" t="s">
        <v>1135</v>
      </c>
      <c r="J6883" s="401" t="s">
        <v>6404</v>
      </c>
      <c r="K6883" s="402" t="n">
        <v>6.76</v>
      </c>
      <c r="L6883" s="401" t="s">
        <v>6405</v>
      </c>
    </row>
    <row r="6884" customFormat="false" ht="13.5" hidden="false" customHeight="false" outlineLevel="0" collapsed="false">
      <c r="A6884" s="401" t="s">
        <v>13419</v>
      </c>
      <c r="B6884" s="401" t="s">
        <v>13420</v>
      </c>
      <c r="C6884" s="401" t="s">
        <v>13494</v>
      </c>
      <c r="D6884" s="401" t="s">
        <v>13495</v>
      </c>
      <c r="E6884" s="402"/>
      <c r="F6884" s="401"/>
      <c r="G6884" s="401" t="n">
        <v>101004</v>
      </c>
      <c r="H6884" s="401" t="s">
        <v>13524</v>
      </c>
      <c r="I6884" s="401" t="s">
        <v>1135</v>
      </c>
      <c r="J6884" s="401" t="s">
        <v>6404</v>
      </c>
      <c r="K6884" s="402" t="n">
        <v>7.29</v>
      </c>
      <c r="L6884" s="401" t="s">
        <v>6405</v>
      </c>
    </row>
    <row r="6885" customFormat="false" ht="13.5" hidden="false" customHeight="false" outlineLevel="0" collapsed="false">
      <c r="A6885" s="401" t="s">
        <v>13419</v>
      </c>
      <c r="B6885" s="401" t="s">
        <v>13420</v>
      </c>
      <c r="C6885" s="401" t="s">
        <v>13494</v>
      </c>
      <c r="D6885" s="401" t="s">
        <v>13495</v>
      </c>
      <c r="E6885" s="402"/>
      <c r="F6885" s="401"/>
      <c r="G6885" s="401" t="n">
        <v>101005</v>
      </c>
      <c r="H6885" s="401" t="s">
        <v>13525</v>
      </c>
      <c r="I6885" s="401" t="s">
        <v>122</v>
      </c>
      <c r="J6885" s="401" t="s">
        <v>6404</v>
      </c>
      <c r="K6885" s="402" t="n">
        <v>19.57</v>
      </c>
      <c r="L6885" s="401" t="s">
        <v>6405</v>
      </c>
    </row>
    <row r="6886" customFormat="false" ht="13.5" hidden="false" customHeight="false" outlineLevel="0" collapsed="false">
      <c r="A6886" s="401" t="s">
        <v>13419</v>
      </c>
      <c r="B6886" s="401" t="s">
        <v>13420</v>
      </c>
      <c r="C6886" s="401" t="s">
        <v>13494</v>
      </c>
      <c r="D6886" s="401" t="s">
        <v>13495</v>
      </c>
      <c r="E6886" s="402"/>
      <c r="F6886" s="401"/>
      <c r="G6886" s="401" t="n">
        <v>101006</v>
      </c>
      <c r="H6886" s="401" t="s">
        <v>13526</v>
      </c>
      <c r="I6886" s="401" t="s">
        <v>122</v>
      </c>
      <c r="J6886" s="401" t="s">
        <v>6404</v>
      </c>
      <c r="K6886" s="402" t="n">
        <v>21.67</v>
      </c>
      <c r="L6886" s="401" t="s">
        <v>6405</v>
      </c>
    </row>
    <row r="6887" customFormat="false" ht="13.5" hidden="false" customHeight="false" outlineLevel="0" collapsed="false">
      <c r="A6887" s="401" t="s">
        <v>13419</v>
      </c>
      <c r="B6887" s="401" t="s">
        <v>13420</v>
      </c>
      <c r="C6887" s="401" t="s">
        <v>13494</v>
      </c>
      <c r="D6887" s="401" t="s">
        <v>13495</v>
      </c>
      <c r="E6887" s="402"/>
      <c r="F6887" s="401"/>
      <c r="G6887" s="401" t="n">
        <v>101007</v>
      </c>
      <c r="H6887" s="401" t="s">
        <v>13527</v>
      </c>
      <c r="I6887" s="401" t="s">
        <v>122</v>
      </c>
      <c r="J6887" s="401" t="s">
        <v>6404</v>
      </c>
      <c r="K6887" s="402" t="n">
        <v>5.68</v>
      </c>
      <c r="L6887" s="401" t="s">
        <v>6405</v>
      </c>
    </row>
    <row r="6888" customFormat="false" ht="13.5" hidden="false" customHeight="false" outlineLevel="0" collapsed="false">
      <c r="A6888" s="401" t="s">
        <v>13419</v>
      </c>
      <c r="B6888" s="401" t="s">
        <v>13420</v>
      </c>
      <c r="C6888" s="401" t="s">
        <v>13494</v>
      </c>
      <c r="D6888" s="401" t="s">
        <v>13495</v>
      </c>
      <c r="E6888" s="402"/>
      <c r="F6888" s="401"/>
      <c r="G6888" s="401" t="n">
        <v>101008</v>
      </c>
      <c r="H6888" s="401" t="s">
        <v>13528</v>
      </c>
      <c r="I6888" s="401" t="s">
        <v>122</v>
      </c>
      <c r="J6888" s="401" t="s">
        <v>6404</v>
      </c>
      <c r="K6888" s="402" t="n">
        <v>5.73</v>
      </c>
      <c r="L6888" s="401" t="s">
        <v>6405</v>
      </c>
    </row>
    <row r="6889" customFormat="false" ht="13.5" hidden="false" customHeight="false" outlineLevel="0" collapsed="false">
      <c r="A6889" s="401" t="s">
        <v>13419</v>
      </c>
      <c r="B6889" s="401" t="s">
        <v>13420</v>
      </c>
      <c r="C6889" s="401" t="s">
        <v>13494</v>
      </c>
      <c r="D6889" s="401" t="s">
        <v>13495</v>
      </c>
      <c r="E6889" s="402"/>
      <c r="F6889" s="401"/>
      <c r="G6889" s="401" t="n">
        <v>101009</v>
      </c>
      <c r="H6889" s="401" t="s">
        <v>13529</v>
      </c>
      <c r="I6889" s="401" t="s">
        <v>1135</v>
      </c>
      <c r="J6889" s="401" t="s">
        <v>6404</v>
      </c>
      <c r="K6889" s="402" t="n">
        <v>43.8</v>
      </c>
      <c r="L6889" s="401" t="s">
        <v>6405</v>
      </c>
    </row>
    <row r="6890" customFormat="false" ht="13.5" hidden="false" customHeight="false" outlineLevel="0" collapsed="false">
      <c r="A6890" s="401" t="s">
        <v>13419</v>
      </c>
      <c r="B6890" s="401" t="s">
        <v>13420</v>
      </c>
      <c r="C6890" s="401" t="s">
        <v>13494</v>
      </c>
      <c r="D6890" s="401" t="s">
        <v>13495</v>
      </c>
      <c r="E6890" s="402"/>
      <c r="F6890" s="401"/>
      <c r="G6890" s="401" t="n">
        <v>101010</v>
      </c>
      <c r="H6890" s="401" t="s">
        <v>13530</v>
      </c>
      <c r="I6890" s="401" t="s">
        <v>1135</v>
      </c>
      <c r="J6890" s="401" t="s">
        <v>6404</v>
      </c>
      <c r="K6890" s="402" t="n">
        <v>27.58</v>
      </c>
      <c r="L6890" s="401" t="s">
        <v>6405</v>
      </c>
    </row>
    <row r="6891" customFormat="false" ht="13.5" hidden="false" customHeight="false" outlineLevel="0" collapsed="false">
      <c r="A6891" s="401" t="s">
        <v>13419</v>
      </c>
      <c r="B6891" s="401" t="s">
        <v>13420</v>
      </c>
      <c r="C6891" s="401" t="s">
        <v>13494</v>
      </c>
      <c r="D6891" s="401" t="s">
        <v>13495</v>
      </c>
      <c r="E6891" s="402"/>
      <c r="F6891" s="401"/>
      <c r="G6891" s="401" t="n">
        <v>101013</v>
      </c>
      <c r="H6891" s="401" t="s">
        <v>13531</v>
      </c>
      <c r="I6891" s="401" t="s">
        <v>1135</v>
      </c>
      <c r="J6891" s="401" t="s">
        <v>6404</v>
      </c>
      <c r="K6891" s="402" t="n">
        <v>45.07</v>
      </c>
      <c r="L6891" s="401" t="s">
        <v>6405</v>
      </c>
    </row>
    <row r="6892" customFormat="false" ht="13.5" hidden="false" customHeight="false" outlineLevel="0" collapsed="false">
      <c r="A6892" s="401" t="s">
        <v>13419</v>
      </c>
      <c r="B6892" s="401" t="s">
        <v>13420</v>
      </c>
      <c r="C6892" s="401" t="s">
        <v>13494</v>
      </c>
      <c r="D6892" s="401" t="s">
        <v>13495</v>
      </c>
      <c r="E6892" s="402"/>
      <c r="F6892" s="401"/>
      <c r="G6892" s="401" t="n">
        <v>101014</v>
      </c>
      <c r="H6892" s="401" t="s">
        <v>13532</v>
      </c>
      <c r="I6892" s="401" t="s">
        <v>1135</v>
      </c>
      <c r="J6892" s="401" t="s">
        <v>6404</v>
      </c>
      <c r="K6892" s="402" t="n">
        <v>41.28</v>
      </c>
      <c r="L6892" s="401" t="s">
        <v>6405</v>
      </c>
    </row>
    <row r="6893" customFormat="false" ht="13.5" hidden="false" customHeight="false" outlineLevel="0" collapsed="false">
      <c r="A6893" s="401" t="s">
        <v>13419</v>
      </c>
      <c r="B6893" s="401" t="s">
        <v>13420</v>
      </c>
      <c r="C6893" s="401" t="s">
        <v>13494</v>
      </c>
      <c r="D6893" s="401" t="s">
        <v>13495</v>
      </c>
      <c r="E6893" s="402"/>
      <c r="F6893" s="401"/>
      <c r="G6893" s="401" t="n">
        <v>101015</v>
      </c>
      <c r="H6893" s="401" t="s">
        <v>13533</v>
      </c>
      <c r="I6893" s="401" t="s">
        <v>1135</v>
      </c>
      <c r="J6893" s="401" t="s">
        <v>6404</v>
      </c>
      <c r="K6893" s="402" t="n">
        <v>33.91</v>
      </c>
      <c r="L6893" s="401" t="s">
        <v>6405</v>
      </c>
    </row>
    <row r="6894" customFormat="false" ht="13.5" hidden="false" customHeight="false" outlineLevel="0" collapsed="false">
      <c r="A6894" s="401" t="s">
        <v>13419</v>
      </c>
      <c r="B6894" s="401" t="s">
        <v>13420</v>
      </c>
      <c r="C6894" s="401" t="s">
        <v>13494</v>
      </c>
      <c r="D6894" s="401" t="s">
        <v>13495</v>
      </c>
      <c r="E6894" s="402"/>
      <c r="F6894" s="401"/>
      <c r="G6894" s="401" t="n">
        <v>101016</v>
      </c>
      <c r="H6894" s="401" t="s">
        <v>13534</v>
      </c>
      <c r="I6894" s="401" t="s">
        <v>1135</v>
      </c>
      <c r="J6894" s="401" t="s">
        <v>6404</v>
      </c>
      <c r="K6894" s="402" t="n">
        <v>39.26</v>
      </c>
      <c r="L6894" s="401" t="s">
        <v>6405</v>
      </c>
    </row>
    <row r="6895" customFormat="false" ht="13.5" hidden="false" customHeight="false" outlineLevel="0" collapsed="false">
      <c r="A6895" s="401" t="s">
        <v>13419</v>
      </c>
      <c r="B6895" s="401" t="s">
        <v>13420</v>
      </c>
      <c r="C6895" s="401" t="s">
        <v>13494</v>
      </c>
      <c r="D6895" s="401" t="s">
        <v>13495</v>
      </c>
      <c r="E6895" s="402"/>
      <c r="F6895" s="401"/>
      <c r="G6895" s="401" t="n">
        <v>101017</v>
      </c>
      <c r="H6895" s="401" t="s">
        <v>13535</v>
      </c>
      <c r="I6895" s="401" t="s">
        <v>1135</v>
      </c>
      <c r="J6895" s="401" t="s">
        <v>6404</v>
      </c>
      <c r="K6895" s="402" t="n">
        <v>29.78</v>
      </c>
      <c r="L6895" s="401" t="s">
        <v>6405</v>
      </c>
    </row>
    <row r="6896" customFormat="false" ht="13.5" hidden="false" customHeight="false" outlineLevel="0" collapsed="false">
      <c r="A6896" s="401" t="s">
        <v>13419</v>
      </c>
      <c r="B6896" s="401" t="s">
        <v>13420</v>
      </c>
      <c r="C6896" s="401" t="s">
        <v>13494</v>
      </c>
      <c r="D6896" s="401" t="s">
        <v>13495</v>
      </c>
      <c r="E6896" s="402"/>
      <c r="F6896" s="401"/>
      <c r="G6896" s="401" t="n">
        <v>101018</v>
      </c>
      <c r="H6896" s="401" t="s">
        <v>13536</v>
      </c>
      <c r="I6896" s="401" t="s">
        <v>1135</v>
      </c>
      <c r="J6896" s="401" t="s">
        <v>6404</v>
      </c>
      <c r="K6896" s="402" t="n">
        <v>24.45</v>
      </c>
      <c r="L6896" s="401" t="s">
        <v>6405</v>
      </c>
    </row>
    <row r="6897" customFormat="false" ht="13.5" hidden="false" customHeight="false" outlineLevel="0" collapsed="false">
      <c r="A6897" s="401" t="s">
        <v>13419</v>
      </c>
      <c r="B6897" s="401" t="s">
        <v>13420</v>
      </c>
      <c r="C6897" s="401" t="s">
        <v>13494</v>
      </c>
      <c r="D6897" s="401" t="s">
        <v>13495</v>
      </c>
      <c r="E6897" s="402"/>
      <c r="F6897" s="401"/>
      <c r="G6897" s="401" t="n">
        <v>101463</v>
      </c>
      <c r="H6897" s="401" t="s">
        <v>13537</v>
      </c>
      <c r="I6897" s="401" t="s">
        <v>1135</v>
      </c>
      <c r="J6897" s="401" t="s">
        <v>6404</v>
      </c>
      <c r="K6897" s="402" t="n">
        <v>45.2</v>
      </c>
      <c r="L6897" s="401" t="s">
        <v>6405</v>
      </c>
    </row>
    <row r="6898" customFormat="false" ht="13.5" hidden="false" customHeight="false" outlineLevel="0" collapsed="false">
      <c r="A6898" s="401" t="s">
        <v>13419</v>
      </c>
      <c r="B6898" s="401" t="s">
        <v>13420</v>
      </c>
      <c r="C6898" s="401" t="s">
        <v>13494</v>
      </c>
      <c r="D6898" s="401" t="s">
        <v>13495</v>
      </c>
      <c r="E6898" s="402"/>
      <c r="F6898" s="401"/>
      <c r="G6898" s="401" t="n">
        <v>101464</v>
      </c>
      <c r="H6898" s="401" t="s">
        <v>13538</v>
      </c>
      <c r="I6898" s="401" t="s">
        <v>1135</v>
      </c>
      <c r="J6898" s="401" t="s">
        <v>6404</v>
      </c>
      <c r="K6898" s="402" t="n">
        <v>34.72</v>
      </c>
      <c r="L6898" s="401" t="s">
        <v>6405</v>
      </c>
    </row>
    <row r="6899" customFormat="false" ht="13.5" hidden="false" customHeight="false" outlineLevel="0" collapsed="false">
      <c r="A6899" s="401" t="s">
        <v>13419</v>
      </c>
      <c r="B6899" s="401" t="s">
        <v>13420</v>
      </c>
      <c r="C6899" s="401" t="s">
        <v>13494</v>
      </c>
      <c r="D6899" s="401" t="s">
        <v>13495</v>
      </c>
      <c r="E6899" s="402"/>
      <c r="F6899" s="401"/>
      <c r="G6899" s="401" t="n">
        <v>101465</v>
      </c>
      <c r="H6899" s="401" t="s">
        <v>13539</v>
      </c>
      <c r="I6899" s="401" t="s">
        <v>1135</v>
      </c>
      <c r="J6899" s="401" t="s">
        <v>6404</v>
      </c>
      <c r="K6899" s="402" t="n">
        <v>26.54</v>
      </c>
      <c r="L6899" s="401" t="s">
        <v>6405</v>
      </c>
    </row>
    <row r="6900" customFormat="false" ht="13.5" hidden="false" customHeight="false" outlineLevel="0" collapsed="false">
      <c r="A6900" s="401" t="s">
        <v>13419</v>
      </c>
      <c r="B6900" s="401" t="s">
        <v>13420</v>
      </c>
      <c r="C6900" s="401" t="s">
        <v>13494</v>
      </c>
      <c r="D6900" s="401" t="s">
        <v>13495</v>
      </c>
      <c r="E6900" s="402"/>
      <c r="F6900" s="401"/>
      <c r="G6900" s="401" t="n">
        <v>101466</v>
      </c>
      <c r="H6900" s="401" t="s">
        <v>13540</v>
      </c>
      <c r="I6900" s="401" t="s">
        <v>1135</v>
      </c>
      <c r="J6900" s="401" t="s">
        <v>6404</v>
      </c>
      <c r="K6900" s="402" t="n">
        <v>21.59</v>
      </c>
      <c r="L6900" s="401" t="s">
        <v>6405</v>
      </c>
    </row>
    <row r="6901" customFormat="false" ht="13.5" hidden="false" customHeight="false" outlineLevel="0" collapsed="false">
      <c r="A6901" s="401" t="s">
        <v>13419</v>
      </c>
      <c r="B6901" s="401" t="s">
        <v>13420</v>
      </c>
      <c r="C6901" s="401" t="s">
        <v>13494</v>
      </c>
      <c r="D6901" s="401" t="s">
        <v>13495</v>
      </c>
      <c r="E6901" s="402"/>
      <c r="F6901" s="401"/>
      <c r="G6901" s="401" t="n">
        <v>101467</v>
      </c>
      <c r="H6901" s="401" t="s">
        <v>13541</v>
      </c>
      <c r="I6901" s="401" t="s">
        <v>1135</v>
      </c>
      <c r="J6901" s="401" t="s">
        <v>6404</v>
      </c>
      <c r="K6901" s="402" t="n">
        <v>18.07</v>
      </c>
      <c r="L6901" s="401" t="s">
        <v>6405</v>
      </c>
    </row>
    <row r="6902" customFormat="false" ht="13.5" hidden="false" customHeight="false" outlineLevel="0" collapsed="false">
      <c r="A6902" s="401" t="s">
        <v>13419</v>
      </c>
      <c r="B6902" s="401" t="s">
        <v>13420</v>
      </c>
      <c r="C6902" s="401" t="s">
        <v>13494</v>
      </c>
      <c r="D6902" s="401" t="s">
        <v>13495</v>
      </c>
      <c r="E6902" s="402"/>
      <c r="F6902" s="401"/>
      <c r="G6902" s="401" t="n">
        <v>101468</v>
      </c>
      <c r="H6902" s="401" t="s">
        <v>13542</v>
      </c>
      <c r="I6902" s="401" t="s">
        <v>1135</v>
      </c>
      <c r="J6902" s="401" t="s">
        <v>6404</v>
      </c>
      <c r="K6902" s="402" t="n">
        <v>16.52</v>
      </c>
      <c r="L6902" s="401" t="s">
        <v>6405</v>
      </c>
    </row>
    <row r="6903" customFormat="false" ht="13.5" hidden="false" customHeight="false" outlineLevel="0" collapsed="false">
      <c r="A6903" s="401" t="s">
        <v>13419</v>
      </c>
      <c r="B6903" s="401" t="s">
        <v>13420</v>
      </c>
      <c r="C6903" s="401" t="s">
        <v>13494</v>
      </c>
      <c r="D6903" s="401" t="s">
        <v>13495</v>
      </c>
      <c r="E6903" s="402"/>
      <c r="F6903" s="401"/>
      <c r="G6903" s="401" t="n">
        <v>101469</v>
      </c>
      <c r="H6903" s="401" t="s">
        <v>13543</v>
      </c>
      <c r="I6903" s="401" t="s">
        <v>1135</v>
      </c>
      <c r="J6903" s="401" t="s">
        <v>6404</v>
      </c>
      <c r="K6903" s="402" t="n">
        <v>36.99</v>
      </c>
      <c r="L6903" s="401" t="s">
        <v>6405</v>
      </c>
    </row>
    <row r="6904" customFormat="false" ht="13.5" hidden="false" customHeight="false" outlineLevel="0" collapsed="false">
      <c r="A6904" s="401" t="s">
        <v>13419</v>
      </c>
      <c r="B6904" s="401" t="s">
        <v>13420</v>
      </c>
      <c r="C6904" s="401" t="s">
        <v>13494</v>
      </c>
      <c r="D6904" s="401" t="s">
        <v>13495</v>
      </c>
      <c r="E6904" s="402"/>
      <c r="F6904" s="401"/>
      <c r="G6904" s="401" t="n">
        <v>101470</v>
      </c>
      <c r="H6904" s="401" t="s">
        <v>13544</v>
      </c>
      <c r="I6904" s="401" t="s">
        <v>1135</v>
      </c>
      <c r="J6904" s="401" t="s">
        <v>6404</v>
      </c>
      <c r="K6904" s="402" t="n">
        <v>29.36</v>
      </c>
      <c r="L6904" s="401" t="s">
        <v>6405</v>
      </c>
    </row>
    <row r="6905" customFormat="false" ht="13.5" hidden="false" customHeight="false" outlineLevel="0" collapsed="false">
      <c r="A6905" s="401" t="s">
        <v>13419</v>
      </c>
      <c r="B6905" s="401" t="s">
        <v>13420</v>
      </c>
      <c r="C6905" s="401" t="s">
        <v>13494</v>
      </c>
      <c r="D6905" s="401" t="s">
        <v>13495</v>
      </c>
      <c r="E6905" s="402"/>
      <c r="F6905" s="401"/>
      <c r="G6905" s="401" t="n">
        <v>101471</v>
      </c>
      <c r="H6905" s="401" t="s">
        <v>13545</v>
      </c>
      <c r="I6905" s="401" t="s">
        <v>1135</v>
      </c>
      <c r="J6905" s="401" t="s">
        <v>6404</v>
      </c>
      <c r="K6905" s="402" t="n">
        <v>25.18</v>
      </c>
      <c r="L6905" s="401" t="s">
        <v>6405</v>
      </c>
    </row>
    <row r="6906" customFormat="false" ht="13.5" hidden="false" customHeight="false" outlineLevel="0" collapsed="false">
      <c r="A6906" s="401" t="s">
        <v>13419</v>
      </c>
      <c r="B6906" s="401" t="s">
        <v>13420</v>
      </c>
      <c r="C6906" s="401" t="s">
        <v>13494</v>
      </c>
      <c r="D6906" s="401" t="s">
        <v>13495</v>
      </c>
      <c r="E6906" s="402"/>
      <c r="F6906" s="401"/>
      <c r="G6906" s="401" t="n">
        <v>101472</v>
      </c>
      <c r="H6906" s="401" t="s">
        <v>13546</v>
      </c>
      <c r="I6906" s="401" t="s">
        <v>1135</v>
      </c>
      <c r="J6906" s="401" t="s">
        <v>6404</v>
      </c>
      <c r="K6906" s="402" t="n">
        <v>19.61</v>
      </c>
      <c r="L6906" s="401" t="s">
        <v>6405</v>
      </c>
    </row>
    <row r="6907" customFormat="false" ht="13.5" hidden="false" customHeight="false" outlineLevel="0" collapsed="false">
      <c r="A6907" s="401" t="s">
        <v>13419</v>
      </c>
      <c r="B6907" s="401" t="s">
        <v>13420</v>
      </c>
      <c r="C6907" s="401" t="s">
        <v>13494</v>
      </c>
      <c r="D6907" s="401" t="s">
        <v>13495</v>
      </c>
      <c r="E6907" s="402"/>
      <c r="F6907" s="401"/>
      <c r="G6907" s="401" t="n">
        <v>101473</v>
      </c>
      <c r="H6907" s="401" t="s">
        <v>13547</v>
      </c>
      <c r="I6907" s="401" t="s">
        <v>1135</v>
      </c>
      <c r="J6907" s="401" t="s">
        <v>6404</v>
      </c>
      <c r="K6907" s="402" t="n">
        <v>28.22</v>
      </c>
      <c r="L6907" s="401" t="s">
        <v>6405</v>
      </c>
    </row>
    <row r="6908" customFormat="false" ht="13.5" hidden="false" customHeight="false" outlineLevel="0" collapsed="false">
      <c r="A6908" s="401" t="s">
        <v>13419</v>
      </c>
      <c r="B6908" s="401" t="s">
        <v>13420</v>
      </c>
      <c r="C6908" s="401" t="s">
        <v>13494</v>
      </c>
      <c r="D6908" s="401" t="s">
        <v>13495</v>
      </c>
      <c r="E6908" s="402"/>
      <c r="F6908" s="401"/>
      <c r="G6908" s="401" t="n">
        <v>101474</v>
      </c>
      <c r="H6908" s="401" t="s">
        <v>13548</v>
      </c>
      <c r="I6908" s="401" t="s">
        <v>1135</v>
      </c>
      <c r="J6908" s="401" t="s">
        <v>6404</v>
      </c>
      <c r="K6908" s="402" t="n">
        <v>20.19</v>
      </c>
      <c r="L6908" s="401" t="s">
        <v>6405</v>
      </c>
    </row>
    <row r="6909" customFormat="false" ht="13.5" hidden="false" customHeight="false" outlineLevel="0" collapsed="false">
      <c r="A6909" s="401" t="s">
        <v>13419</v>
      </c>
      <c r="B6909" s="401" t="s">
        <v>13420</v>
      </c>
      <c r="C6909" s="401" t="s">
        <v>13494</v>
      </c>
      <c r="D6909" s="401" t="s">
        <v>13495</v>
      </c>
      <c r="E6909" s="402"/>
      <c r="F6909" s="401"/>
      <c r="G6909" s="401" t="n">
        <v>101475</v>
      </c>
      <c r="H6909" s="401" t="s">
        <v>13549</v>
      </c>
      <c r="I6909" s="401" t="s">
        <v>1135</v>
      </c>
      <c r="J6909" s="401" t="s">
        <v>6404</v>
      </c>
      <c r="K6909" s="402" t="n">
        <v>17.91</v>
      </c>
      <c r="L6909" s="401" t="s">
        <v>6405</v>
      </c>
    </row>
    <row r="6910" customFormat="false" ht="13.5" hidden="false" customHeight="false" outlineLevel="0" collapsed="false">
      <c r="A6910" s="401" t="s">
        <v>13419</v>
      </c>
      <c r="B6910" s="401" t="s">
        <v>13420</v>
      </c>
      <c r="C6910" s="401" t="s">
        <v>13494</v>
      </c>
      <c r="D6910" s="401" t="s">
        <v>13495</v>
      </c>
      <c r="E6910" s="402"/>
      <c r="F6910" s="401"/>
      <c r="G6910" s="401" t="n">
        <v>101476</v>
      </c>
      <c r="H6910" s="401" t="s">
        <v>13550</v>
      </c>
      <c r="I6910" s="401" t="s">
        <v>1135</v>
      </c>
      <c r="J6910" s="401" t="s">
        <v>6404</v>
      </c>
      <c r="K6910" s="402" t="n">
        <v>15.98</v>
      </c>
      <c r="L6910" s="401" t="s">
        <v>6405</v>
      </c>
    </row>
    <row r="6911" customFormat="false" ht="13.5" hidden="false" customHeight="false" outlineLevel="0" collapsed="false">
      <c r="A6911" s="401" t="s">
        <v>13419</v>
      </c>
      <c r="B6911" s="401" t="s">
        <v>13420</v>
      </c>
      <c r="C6911" s="401" t="s">
        <v>13494</v>
      </c>
      <c r="D6911" s="401" t="s">
        <v>13495</v>
      </c>
      <c r="E6911" s="402"/>
      <c r="F6911" s="401"/>
      <c r="G6911" s="401" t="n">
        <v>101477</v>
      </c>
      <c r="H6911" s="401" t="s">
        <v>13551</v>
      </c>
      <c r="I6911" s="401" t="s">
        <v>1135</v>
      </c>
      <c r="J6911" s="401" t="s">
        <v>6404</v>
      </c>
      <c r="K6911" s="402" t="n">
        <v>13.07</v>
      </c>
      <c r="L6911" s="401" t="s">
        <v>6405</v>
      </c>
    </row>
    <row r="6912" customFormat="false" ht="13.5" hidden="false" customHeight="false" outlineLevel="0" collapsed="false">
      <c r="A6912" s="401" t="s">
        <v>13419</v>
      </c>
      <c r="B6912" s="401" t="s">
        <v>13420</v>
      </c>
      <c r="C6912" s="401" t="s">
        <v>13494</v>
      </c>
      <c r="D6912" s="401" t="s">
        <v>13495</v>
      </c>
      <c r="E6912" s="402"/>
      <c r="F6912" s="401"/>
      <c r="G6912" s="401" t="n">
        <v>101478</v>
      </c>
      <c r="H6912" s="401" t="s">
        <v>13552</v>
      </c>
      <c r="I6912" s="401" t="s">
        <v>1135</v>
      </c>
      <c r="J6912" s="401" t="s">
        <v>6404</v>
      </c>
      <c r="K6912" s="402" t="n">
        <v>11.13</v>
      </c>
      <c r="L6912" s="401" t="s">
        <v>6405</v>
      </c>
    </row>
    <row r="6913" customFormat="false" ht="13.5" hidden="false" customHeight="false" outlineLevel="0" collapsed="false">
      <c r="A6913" s="401" t="s">
        <v>13419</v>
      </c>
      <c r="B6913" s="401" t="s">
        <v>13420</v>
      </c>
      <c r="C6913" s="401" t="s">
        <v>13494</v>
      </c>
      <c r="D6913" s="401" t="s">
        <v>13495</v>
      </c>
      <c r="E6913" s="402"/>
      <c r="F6913" s="401"/>
      <c r="G6913" s="401" t="n">
        <v>101480</v>
      </c>
      <c r="H6913" s="401" t="s">
        <v>13553</v>
      </c>
      <c r="I6913" s="401" t="s">
        <v>1135</v>
      </c>
      <c r="J6913" s="401" t="s">
        <v>6404</v>
      </c>
      <c r="K6913" s="402" t="n">
        <v>66.15</v>
      </c>
      <c r="L6913" s="401" t="s">
        <v>6405</v>
      </c>
    </row>
    <row r="6914" customFormat="false" ht="13.5" hidden="false" customHeight="false" outlineLevel="0" collapsed="false">
      <c r="A6914" s="401" t="s">
        <v>13419</v>
      </c>
      <c r="B6914" s="401" t="s">
        <v>13420</v>
      </c>
      <c r="C6914" s="401" t="s">
        <v>13494</v>
      </c>
      <c r="D6914" s="401" t="s">
        <v>13495</v>
      </c>
      <c r="E6914" s="402"/>
      <c r="F6914" s="401"/>
      <c r="G6914" s="401" t="n">
        <v>101481</v>
      </c>
      <c r="H6914" s="401" t="s">
        <v>13554</v>
      </c>
      <c r="I6914" s="401" t="s">
        <v>1135</v>
      </c>
      <c r="J6914" s="401" t="s">
        <v>6404</v>
      </c>
      <c r="K6914" s="402" t="n">
        <v>47.79</v>
      </c>
      <c r="L6914" s="401" t="s">
        <v>6405</v>
      </c>
    </row>
    <row r="6915" customFormat="false" ht="13.5" hidden="false" customHeight="false" outlineLevel="0" collapsed="false">
      <c r="A6915" s="401" t="s">
        <v>13419</v>
      </c>
      <c r="B6915" s="401" t="s">
        <v>13420</v>
      </c>
      <c r="C6915" s="401" t="s">
        <v>13494</v>
      </c>
      <c r="D6915" s="401" t="s">
        <v>13495</v>
      </c>
      <c r="E6915" s="402"/>
      <c r="F6915" s="401"/>
      <c r="G6915" s="401" t="n">
        <v>101482</v>
      </c>
      <c r="H6915" s="401" t="s">
        <v>13555</v>
      </c>
      <c r="I6915" s="401" t="s">
        <v>1135</v>
      </c>
      <c r="J6915" s="401" t="s">
        <v>6404</v>
      </c>
      <c r="K6915" s="402" t="n">
        <v>35.71</v>
      </c>
      <c r="L6915" s="401" t="s">
        <v>6405</v>
      </c>
    </row>
    <row r="6916" customFormat="false" ht="13.5" hidden="false" customHeight="false" outlineLevel="0" collapsed="false">
      <c r="A6916" s="401" t="s">
        <v>13419</v>
      </c>
      <c r="B6916" s="401" t="s">
        <v>13420</v>
      </c>
      <c r="C6916" s="401" t="s">
        <v>13494</v>
      </c>
      <c r="D6916" s="401" t="s">
        <v>13495</v>
      </c>
      <c r="E6916" s="402"/>
      <c r="F6916" s="401"/>
      <c r="G6916" s="401" t="n">
        <v>101483</v>
      </c>
      <c r="H6916" s="401" t="s">
        <v>13556</v>
      </c>
      <c r="I6916" s="401" t="s">
        <v>1135</v>
      </c>
      <c r="J6916" s="401" t="s">
        <v>6404</v>
      </c>
      <c r="K6916" s="402" t="n">
        <v>37.07</v>
      </c>
      <c r="L6916" s="401" t="s">
        <v>6405</v>
      </c>
    </row>
    <row r="6917" customFormat="false" ht="13.5" hidden="false" customHeight="false" outlineLevel="0" collapsed="false">
      <c r="A6917" s="401" t="s">
        <v>13419</v>
      </c>
      <c r="B6917" s="401" t="s">
        <v>13420</v>
      </c>
      <c r="C6917" s="401" t="s">
        <v>13494</v>
      </c>
      <c r="D6917" s="401" t="s">
        <v>13495</v>
      </c>
      <c r="E6917" s="402"/>
      <c r="F6917" s="401"/>
      <c r="G6917" s="401" t="n">
        <v>101484</v>
      </c>
      <c r="H6917" s="401" t="s">
        <v>13557</v>
      </c>
      <c r="I6917" s="401" t="s">
        <v>1135</v>
      </c>
      <c r="J6917" s="401" t="s">
        <v>6404</v>
      </c>
      <c r="K6917" s="402" t="n">
        <v>192.09</v>
      </c>
      <c r="L6917" s="401" t="s">
        <v>6405</v>
      </c>
    </row>
    <row r="6918" customFormat="false" ht="13.5" hidden="false" customHeight="false" outlineLevel="0" collapsed="false">
      <c r="A6918" s="401" t="s">
        <v>13419</v>
      </c>
      <c r="B6918" s="401" t="s">
        <v>13420</v>
      </c>
      <c r="C6918" s="401" t="s">
        <v>13494</v>
      </c>
      <c r="D6918" s="401" t="s">
        <v>13495</v>
      </c>
      <c r="E6918" s="402"/>
      <c r="F6918" s="401"/>
      <c r="G6918" s="401" t="n">
        <v>101485</v>
      </c>
      <c r="H6918" s="401" t="s">
        <v>13558</v>
      </c>
      <c r="I6918" s="401" t="s">
        <v>1135</v>
      </c>
      <c r="J6918" s="401" t="s">
        <v>6404</v>
      </c>
      <c r="K6918" s="402" t="n">
        <v>147.46</v>
      </c>
      <c r="L6918" s="401" t="s">
        <v>6405</v>
      </c>
    </row>
    <row r="6919" customFormat="false" ht="13.5" hidden="false" customHeight="false" outlineLevel="0" collapsed="false">
      <c r="A6919" s="401" t="s">
        <v>13419</v>
      </c>
      <c r="B6919" s="401" t="s">
        <v>13420</v>
      </c>
      <c r="C6919" s="401" t="s">
        <v>13494</v>
      </c>
      <c r="D6919" s="401" t="s">
        <v>13495</v>
      </c>
      <c r="E6919" s="402"/>
      <c r="F6919" s="401"/>
      <c r="G6919" s="401" t="n">
        <v>101486</v>
      </c>
      <c r="H6919" s="401" t="s">
        <v>13559</v>
      </c>
      <c r="I6919" s="401" t="s">
        <v>1135</v>
      </c>
      <c r="J6919" s="401" t="s">
        <v>6404</v>
      </c>
      <c r="K6919" s="402" t="n">
        <v>132.82</v>
      </c>
      <c r="L6919" s="401" t="s">
        <v>6405</v>
      </c>
    </row>
    <row r="6920" customFormat="false" ht="13.5" hidden="false" customHeight="false" outlineLevel="0" collapsed="false">
      <c r="A6920" s="401" t="s">
        <v>13419</v>
      </c>
      <c r="B6920" s="401" t="s">
        <v>13420</v>
      </c>
      <c r="C6920" s="401" t="s">
        <v>13494</v>
      </c>
      <c r="D6920" s="401" t="s">
        <v>13495</v>
      </c>
      <c r="E6920" s="402"/>
      <c r="F6920" s="401"/>
      <c r="G6920" s="401" t="n">
        <v>101487</v>
      </c>
      <c r="H6920" s="401" t="s">
        <v>13560</v>
      </c>
      <c r="I6920" s="401" t="s">
        <v>1135</v>
      </c>
      <c r="J6920" s="401" t="s">
        <v>6404</v>
      </c>
      <c r="K6920" s="402" t="n">
        <v>97.25</v>
      </c>
      <c r="L6920" s="401" t="s">
        <v>6405</v>
      </c>
    </row>
    <row r="6921" customFormat="false" ht="13.5" hidden="false" customHeight="false" outlineLevel="0" collapsed="false">
      <c r="A6921" s="401" t="s">
        <v>13419</v>
      </c>
      <c r="B6921" s="401" t="s">
        <v>13420</v>
      </c>
      <c r="C6921" s="401" t="s">
        <v>13494</v>
      </c>
      <c r="D6921" s="401" t="s">
        <v>13495</v>
      </c>
      <c r="E6921" s="402"/>
      <c r="F6921" s="401"/>
      <c r="G6921" s="401" t="n">
        <v>101488</v>
      </c>
      <c r="H6921" s="401" t="s">
        <v>13561</v>
      </c>
      <c r="I6921" s="401" t="s">
        <v>1135</v>
      </c>
      <c r="J6921" s="401" t="s">
        <v>6404</v>
      </c>
      <c r="K6921" s="402" t="n">
        <v>84.15</v>
      </c>
      <c r="L6921" s="401" t="s">
        <v>6405</v>
      </c>
    </row>
    <row r="6922" customFormat="false" ht="13.5" hidden="false" customHeight="false" outlineLevel="0" collapsed="false">
      <c r="A6922" s="401" t="s">
        <v>13562</v>
      </c>
      <c r="B6922" s="401" t="s">
        <v>13563</v>
      </c>
      <c r="C6922" s="401" t="s">
        <v>13564</v>
      </c>
      <c r="D6922" s="401" t="s">
        <v>13565</v>
      </c>
      <c r="E6922" s="402"/>
      <c r="F6922" s="401"/>
      <c r="G6922" s="401" t="n">
        <v>101188</v>
      </c>
      <c r="H6922" s="401" t="s">
        <v>13566</v>
      </c>
      <c r="I6922" s="401" t="s">
        <v>82</v>
      </c>
      <c r="J6922" s="401" t="s">
        <v>6476</v>
      </c>
      <c r="K6922" s="402" t="n">
        <v>5.83</v>
      </c>
      <c r="L6922" s="401" t="s">
        <v>6405</v>
      </c>
    </row>
    <row r="6923" customFormat="false" ht="13.5" hidden="false" customHeight="false" outlineLevel="0" collapsed="false">
      <c r="A6923" s="401" t="s">
        <v>13562</v>
      </c>
      <c r="B6923" s="401" t="s">
        <v>13563</v>
      </c>
      <c r="C6923" s="401" t="s">
        <v>13564</v>
      </c>
      <c r="D6923" s="401" t="s">
        <v>13565</v>
      </c>
      <c r="E6923" s="402"/>
      <c r="F6923" s="401"/>
      <c r="G6923" s="401" t="n">
        <v>101189</v>
      </c>
      <c r="H6923" s="401" t="s">
        <v>13567</v>
      </c>
      <c r="I6923" s="401" t="s">
        <v>82</v>
      </c>
      <c r="J6923" s="401" t="s">
        <v>6476</v>
      </c>
      <c r="K6923" s="402" t="n">
        <v>65.8</v>
      </c>
      <c r="L6923" s="401" t="s">
        <v>6405</v>
      </c>
    </row>
    <row r="6924" customFormat="false" ht="13.5" hidden="false" customHeight="false" outlineLevel="0" collapsed="false">
      <c r="A6924" s="401" t="s">
        <v>13562</v>
      </c>
      <c r="B6924" s="401" t="s">
        <v>13563</v>
      </c>
      <c r="C6924" s="401" t="s">
        <v>13564</v>
      </c>
      <c r="D6924" s="401" t="s">
        <v>13565</v>
      </c>
      <c r="E6924" s="402"/>
      <c r="F6924" s="401"/>
      <c r="G6924" s="401" t="n">
        <v>101190</v>
      </c>
      <c r="H6924" s="401" t="s">
        <v>13568</v>
      </c>
      <c r="I6924" s="401" t="s">
        <v>82</v>
      </c>
      <c r="J6924" s="401" t="s">
        <v>6476</v>
      </c>
      <c r="K6924" s="402" t="n">
        <v>65.07</v>
      </c>
      <c r="L6924" s="401" t="s">
        <v>6405</v>
      </c>
    </row>
    <row r="6925" customFormat="false" ht="13.5" hidden="false" customHeight="false" outlineLevel="0" collapsed="false">
      <c r="A6925" s="401" t="s">
        <v>13562</v>
      </c>
      <c r="B6925" s="401" t="s">
        <v>13563</v>
      </c>
      <c r="C6925" s="401" t="s">
        <v>13564</v>
      </c>
      <c r="D6925" s="401" t="s">
        <v>13565</v>
      </c>
      <c r="E6925" s="402"/>
      <c r="F6925" s="401"/>
      <c r="G6925" s="401" t="n">
        <v>101191</v>
      </c>
      <c r="H6925" s="401" t="s">
        <v>13569</v>
      </c>
      <c r="I6925" s="401" t="s">
        <v>82</v>
      </c>
      <c r="J6925" s="401" t="s">
        <v>6476</v>
      </c>
      <c r="K6925" s="402" t="n">
        <v>65.43</v>
      </c>
      <c r="L6925" s="401" t="s">
        <v>6405</v>
      </c>
    </row>
    <row r="6926" customFormat="false" ht="13.5" hidden="false" customHeight="false" outlineLevel="0" collapsed="false">
      <c r="A6926" s="401" t="s">
        <v>13562</v>
      </c>
      <c r="B6926" s="401" t="s">
        <v>13563</v>
      </c>
      <c r="C6926" s="401" t="s">
        <v>13564</v>
      </c>
      <c r="D6926" s="401" t="s">
        <v>13565</v>
      </c>
      <c r="E6926" s="402"/>
      <c r="F6926" s="401"/>
      <c r="G6926" s="401" t="n">
        <v>101192</v>
      </c>
      <c r="H6926" s="401" t="s">
        <v>13570</v>
      </c>
      <c r="I6926" s="401" t="s">
        <v>82</v>
      </c>
      <c r="J6926" s="401" t="s">
        <v>6476</v>
      </c>
      <c r="K6926" s="402" t="n">
        <v>66.34</v>
      </c>
      <c r="L6926" s="401" t="s">
        <v>6405</v>
      </c>
    </row>
    <row r="6927" customFormat="false" ht="13.5" hidden="false" customHeight="false" outlineLevel="0" collapsed="false">
      <c r="A6927" s="401" t="s">
        <v>13562</v>
      </c>
      <c r="B6927" s="401" t="s">
        <v>13563</v>
      </c>
      <c r="C6927" s="401" t="s">
        <v>13564</v>
      </c>
      <c r="D6927" s="401" t="s">
        <v>13565</v>
      </c>
      <c r="E6927" s="402"/>
      <c r="F6927" s="401"/>
      <c r="G6927" s="401" t="n">
        <v>101193</v>
      </c>
      <c r="H6927" s="401" t="s">
        <v>13571</v>
      </c>
      <c r="I6927" s="401" t="s">
        <v>82</v>
      </c>
      <c r="J6927" s="401" t="s">
        <v>6476</v>
      </c>
      <c r="K6927" s="402" t="n">
        <v>59.46</v>
      </c>
      <c r="L6927" s="401" t="s">
        <v>6405</v>
      </c>
    </row>
    <row r="6928" customFormat="false" ht="13.5" hidden="false" customHeight="false" outlineLevel="0" collapsed="false">
      <c r="A6928" s="401" t="s">
        <v>13562</v>
      </c>
      <c r="B6928" s="401" t="s">
        <v>13563</v>
      </c>
      <c r="C6928" s="401" t="s">
        <v>13564</v>
      </c>
      <c r="D6928" s="401" t="s">
        <v>13565</v>
      </c>
      <c r="E6928" s="402"/>
      <c r="F6928" s="401"/>
      <c r="G6928" s="401" t="n">
        <v>101194</v>
      </c>
      <c r="H6928" s="401" t="s">
        <v>13572</v>
      </c>
      <c r="I6928" s="401" t="s">
        <v>82</v>
      </c>
      <c r="J6928" s="401" t="s">
        <v>6476</v>
      </c>
      <c r="K6928" s="402" t="n">
        <v>59.82</v>
      </c>
      <c r="L6928" s="401" t="s">
        <v>6405</v>
      </c>
    </row>
    <row r="6929" customFormat="false" ht="13.5" hidden="false" customHeight="false" outlineLevel="0" collapsed="false">
      <c r="A6929" s="401" t="s">
        <v>13562</v>
      </c>
      <c r="B6929" s="401" t="s">
        <v>13563</v>
      </c>
      <c r="C6929" s="401" t="s">
        <v>13564</v>
      </c>
      <c r="D6929" s="401" t="s">
        <v>13565</v>
      </c>
      <c r="E6929" s="402"/>
      <c r="F6929" s="401"/>
      <c r="G6929" s="401" t="n">
        <v>101197</v>
      </c>
      <c r="H6929" s="401" t="s">
        <v>13573</v>
      </c>
      <c r="I6929" s="401" t="s">
        <v>82</v>
      </c>
      <c r="J6929" s="401" t="s">
        <v>6476</v>
      </c>
      <c r="K6929" s="402" t="n">
        <v>129.55</v>
      </c>
      <c r="L6929" s="401" t="s">
        <v>6405</v>
      </c>
    </row>
    <row r="6930" customFormat="false" ht="13.5" hidden="false" customHeight="false" outlineLevel="0" collapsed="false">
      <c r="A6930" s="401" t="s">
        <v>13562</v>
      </c>
      <c r="B6930" s="401" t="s">
        <v>13563</v>
      </c>
      <c r="C6930" s="401" t="s">
        <v>13564</v>
      </c>
      <c r="D6930" s="401" t="s">
        <v>13565</v>
      </c>
      <c r="E6930" s="402"/>
      <c r="F6930" s="401"/>
      <c r="G6930" s="401" t="n">
        <v>101198</v>
      </c>
      <c r="H6930" s="401" t="s">
        <v>13574</v>
      </c>
      <c r="I6930" s="401" t="s">
        <v>82</v>
      </c>
      <c r="J6930" s="401" t="s">
        <v>6476</v>
      </c>
      <c r="K6930" s="402" t="n">
        <v>89.16</v>
      </c>
      <c r="L6930" s="401" t="s">
        <v>6405</v>
      </c>
    </row>
    <row r="6931" customFormat="false" ht="13.5" hidden="false" customHeight="false" outlineLevel="0" collapsed="false">
      <c r="A6931" s="401" t="s">
        <v>13562</v>
      </c>
      <c r="B6931" s="401" t="s">
        <v>13563</v>
      </c>
      <c r="C6931" s="401" t="s">
        <v>13564</v>
      </c>
      <c r="D6931" s="401" t="s">
        <v>13565</v>
      </c>
      <c r="E6931" s="402"/>
      <c r="F6931" s="401"/>
      <c r="G6931" s="401" t="n">
        <v>101199</v>
      </c>
      <c r="H6931" s="401" t="s">
        <v>13575</v>
      </c>
      <c r="I6931" s="401" t="s">
        <v>82</v>
      </c>
      <c r="J6931" s="401" t="s">
        <v>6476</v>
      </c>
      <c r="K6931" s="402" t="n">
        <v>90.07</v>
      </c>
      <c r="L6931" s="401" t="s">
        <v>6405</v>
      </c>
    </row>
    <row r="6932" customFormat="false" ht="13.5" hidden="false" customHeight="false" outlineLevel="0" collapsed="false">
      <c r="A6932" s="401" t="s">
        <v>13562</v>
      </c>
      <c r="B6932" s="401" t="s">
        <v>13563</v>
      </c>
      <c r="C6932" s="401" t="s">
        <v>13564</v>
      </c>
      <c r="D6932" s="401" t="s">
        <v>13565</v>
      </c>
      <c r="E6932" s="402"/>
      <c r="F6932" s="401"/>
      <c r="G6932" s="401" t="n">
        <v>101200</v>
      </c>
      <c r="H6932" s="401" t="s">
        <v>13576</v>
      </c>
      <c r="I6932" s="401" t="s">
        <v>82</v>
      </c>
      <c r="J6932" s="401" t="s">
        <v>6476</v>
      </c>
      <c r="K6932" s="402" t="n">
        <v>59.84</v>
      </c>
      <c r="L6932" s="401" t="s">
        <v>6405</v>
      </c>
    </row>
    <row r="6933" customFormat="false" ht="13.5" hidden="false" customHeight="false" outlineLevel="0" collapsed="false">
      <c r="A6933" s="401" t="s">
        <v>13562</v>
      </c>
      <c r="B6933" s="401" t="s">
        <v>13563</v>
      </c>
      <c r="C6933" s="401" t="s">
        <v>13564</v>
      </c>
      <c r="D6933" s="401" t="s">
        <v>13565</v>
      </c>
      <c r="E6933" s="402"/>
      <c r="F6933" s="401"/>
      <c r="G6933" s="401" t="n">
        <v>101201</v>
      </c>
      <c r="H6933" s="401" t="s">
        <v>13577</v>
      </c>
      <c r="I6933" s="401" t="s">
        <v>82</v>
      </c>
      <c r="J6933" s="401" t="s">
        <v>6476</v>
      </c>
      <c r="K6933" s="402" t="n">
        <v>72.7</v>
      </c>
      <c r="L6933" s="401" t="s">
        <v>6405</v>
      </c>
    </row>
    <row r="6934" customFormat="false" ht="13.5" hidden="false" customHeight="false" outlineLevel="0" collapsed="false">
      <c r="A6934" s="401" t="s">
        <v>13562</v>
      </c>
      <c r="B6934" s="401" t="s">
        <v>13563</v>
      </c>
      <c r="C6934" s="401" t="s">
        <v>13564</v>
      </c>
      <c r="D6934" s="401" t="s">
        <v>13565</v>
      </c>
      <c r="E6934" s="402"/>
      <c r="F6934" s="401"/>
      <c r="G6934" s="401" t="n">
        <v>101202</v>
      </c>
      <c r="H6934" s="401" t="s">
        <v>13578</v>
      </c>
      <c r="I6934" s="401" t="s">
        <v>82</v>
      </c>
      <c r="J6934" s="401" t="s">
        <v>6476</v>
      </c>
      <c r="K6934" s="402" t="n">
        <v>40.96</v>
      </c>
      <c r="L6934" s="401" t="s">
        <v>6405</v>
      </c>
    </row>
    <row r="6935" customFormat="false" ht="13.5" hidden="false" customHeight="false" outlineLevel="0" collapsed="false">
      <c r="A6935" s="401" t="s">
        <v>13562</v>
      </c>
      <c r="B6935" s="401" t="s">
        <v>13563</v>
      </c>
      <c r="C6935" s="401" t="s">
        <v>13564</v>
      </c>
      <c r="D6935" s="401" t="s">
        <v>13565</v>
      </c>
      <c r="E6935" s="402"/>
      <c r="F6935" s="401"/>
      <c r="G6935" s="401" t="n">
        <v>101203</v>
      </c>
      <c r="H6935" s="401" t="s">
        <v>13579</v>
      </c>
      <c r="I6935" s="401" t="s">
        <v>82</v>
      </c>
      <c r="J6935" s="401" t="s">
        <v>6476</v>
      </c>
      <c r="K6935" s="402" t="n">
        <v>40.05</v>
      </c>
      <c r="L6935" s="401" t="s">
        <v>6405</v>
      </c>
    </row>
    <row r="6936" customFormat="false" ht="13.5" hidden="false" customHeight="false" outlineLevel="0" collapsed="false">
      <c r="A6936" s="401" t="s">
        <v>13562</v>
      </c>
      <c r="B6936" s="401" t="s">
        <v>13563</v>
      </c>
      <c r="C6936" s="401" t="s">
        <v>13564</v>
      </c>
      <c r="D6936" s="401" t="s">
        <v>13565</v>
      </c>
      <c r="E6936" s="402"/>
      <c r="F6936" s="401"/>
      <c r="G6936" s="401" t="n">
        <v>101204</v>
      </c>
      <c r="H6936" s="401" t="s">
        <v>13580</v>
      </c>
      <c r="I6936" s="401" t="s">
        <v>82</v>
      </c>
      <c r="J6936" s="401" t="s">
        <v>6476</v>
      </c>
      <c r="K6936" s="402" t="n">
        <v>40.41</v>
      </c>
      <c r="L6936" s="401" t="s">
        <v>6405</v>
      </c>
    </row>
    <row r="6937" customFormat="false" ht="13.5" hidden="false" customHeight="false" outlineLevel="0" collapsed="false">
      <c r="A6937" s="401" t="s">
        <v>13562</v>
      </c>
      <c r="B6937" s="401" t="s">
        <v>13563</v>
      </c>
      <c r="C6937" s="401" t="s">
        <v>13564</v>
      </c>
      <c r="D6937" s="401" t="s">
        <v>13565</v>
      </c>
      <c r="E6937" s="402"/>
      <c r="F6937" s="401"/>
      <c r="G6937" s="401" t="n">
        <v>101205</v>
      </c>
      <c r="H6937" s="401" t="s">
        <v>13581</v>
      </c>
      <c r="I6937" s="401" t="s">
        <v>82</v>
      </c>
      <c r="J6937" s="401" t="s">
        <v>6476</v>
      </c>
      <c r="K6937" s="402" t="n">
        <v>40.96</v>
      </c>
      <c r="L6937" s="401" t="s">
        <v>6405</v>
      </c>
    </row>
    <row r="6938" customFormat="false" ht="13.5" hidden="false" customHeight="false" outlineLevel="0" collapsed="false">
      <c r="A6938" s="401" t="s">
        <v>13562</v>
      </c>
      <c r="B6938" s="401" t="s">
        <v>13563</v>
      </c>
      <c r="C6938" s="401" t="s">
        <v>13582</v>
      </c>
      <c r="D6938" s="401" t="s">
        <v>13583</v>
      </c>
      <c r="E6938" s="402"/>
      <c r="F6938" s="401"/>
      <c r="G6938" s="401" t="n">
        <v>102362</v>
      </c>
      <c r="H6938" s="401" t="s">
        <v>13584</v>
      </c>
      <c r="I6938" s="401" t="s">
        <v>99</v>
      </c>
      <c r="J6938" s="401" t="s">
        <v>6404</v>
      </c>
      <c r="K6938" s="402" t="n">
        <v>189.96</v>
      </c>
      <c r="L6938" s="401" t="s">
        <v>6405</v>
      </c>
    </row>
    <row r="6939" customFormat="false" ht="13.5" hidden="false" customHeight="false" outlineLevel="0" collapsed="false">
      <c r="A6939" s="401" t="s">
        <v>13562</v>
      </c>
      <c r="B6939" s="401" t="s">
        <v>13563</v>
      </c>
      <c r="C6939" s="401" t="s">
        <v>13582</v>
      </c>
      <c r="D6939" s="401" t="s">
        <v>13583</v>
      </c>
      <c r="E6939" s="402"/>
      <c r="F6939" s="401"/>
      <c r="G6939" s="401" t="n">
        <v>102363</v>
      </c>
      <c r="H6939" s="401" t="s">
        <v>13585</v>
      </c>
      <c r="I6939" s="401" t="s">
        <v>99</v>
      </c>
      <c r="J6939" s="401" t="s">
        <v>6404</v>
      </c>
      <c r="K6939" s="402" t="n">
        <v>203.27</v>
      </c>
      <c r="L6939" s="401" t="s">
        <v>6405</v>
      </c>
    </row>
    <row r="6940" customFormat="false" ht="13.5" hidden="false" customHeight="false" outlineLevel="0" collapsed="false">
      <c r="A6940" s="401" t="s">
        <v>13562</v>
      </c>
      <c r="B6940" s="401" t="s">
        <v>13563</v>
      </c>
      <c r="C6940" s="401" t="s">
        <v>13582</v>
      </c>
      <c r="D6940" s="401" t="s">
        <v>13583</v>
      </c>
      <c r="E6940" s="402"/>
      <c r="F6940" s="401"/>
      <c r="G6940" s="401" t="n">
        <v>102364</v>
      </c>
      <c r="H6940" s="401" t="s">
        <v>13586</v>
      </c>
      <c r="I6940" s="401" t="s">
        <v>99</v>
      </c>
      <c r="J6940" s="401" t="s">
        <v>6404</v>
      </c>
      <c r="K6940" s="402" t="n">
        <v>227.45</v>
      </c>
      <c r="L6940" s="401" t="s">
        <v>6405</v>
      </c>
    </row>
    <row r="6941" customFormat="false" ht="13.5" hidden="false" customHeight="false" outlineLevel="0" collapsed="false">
      <c r="A6941" s="401" t="s">
        <v>13562</v>
      </c>
      <c r="B6941" s="401" t="s">
        <v>13563</v>
      </c>
      <c r="C6941" s="401" t="s">
        <v>13587</v>
      </c>
      <c r="D6941" s="401" t="s">
        <v>13588</v>
      </c>
      <c r="E6941" s="402"/>
      <c r="F6941" s="401"/>
      <c r="G6941" s="401" t="n">
        <v>98509</v>
      </c>
      <c r="H6941" s="401" t="s">
        <v>13589</v>
      </c>
      <c r="I6941" s="401" t="s">
        <v>45</v>
      </c>
      <c r="J6941" s="401" t="s">
        <v>6476</v>
      </c>
      <c r="K6941" s="402" t="n">
        <v>47.03</v>
      </c>
      <c r="L6941" s="401" t="s">
        <v>6405</v>
      </c>
    </row>
    <row r="6942" customFormat="false" ht="13.5" hidden="false" customHeight="false" outlineLevel="0" collapsed="false">
      <c r="A6942" s="401" t="s">
        <v>13562</v>
      </c>
      <c r="B6942" s="401" t="s">
        <v>13563</v>
      </c>
      <c r="C6942" s="401" t="s">
        <v>13587</v>
      </c>
      <c r="D6942" s="401" t="s">
        <v>13588</v>
      </c>
      <c r="E6942" s="402"/>
      <c r="F6942" s="401"/>
      <c r="G6942" s="401" t="n">
        <v>98510</v>
      </c>
      <c r="H6942" s="401" t="s">
        <v>13590</v>
      </c>
      <c r="I6942" s="401" t="s">
        <v>45</v>
      </c>
      <c r="J6942" s="401" t="s">
        <v>6476</v>
      </c>
      <c r="K6942" s="402" t="n">
        <v>70.99</v>
      </c>
      <c r="L6942" s="401" t="s">
        <v>6405</v>
      </c>
    </row>
    <row r="6943" customFormat="false" ht="13.5" hidden="false" customHeight="false" outlineLevel="0" collapsed="false">
      <c r="A6943" s="401" t="s">
        <v>13562</v>
      </c>
      <c r="B6943" s="401" t="s">
        <v>13563</v>
      </c>
      <c r="C6943" s="401" t="s">
        <v>13587</v>
      </c>
      <c r="D6943" s="401" t="s">
        <v>13588</v>
      </c>
      <c r="E6943" s="402"/>
      <c r="F6943" s="401"/>
      <c r="G6943" s="401" t="n">
        <v>98511</v>
      </c>
      <c r="H6943" s="401" t="s">
        <v>13591</v>
      </c>
      <c r="I6943" s="401" t="s">
        <v>45</v>
      </c>
      <c r="J6943" s="401" t="s">
        <v>6476</v>
      </c>
      <c r="K6943" s="402" t="n">
        <v>134.69</v>
      </c>
      <c r="L6943" s="401" t="s">
        <v>6405</v>
      </c>
    </row>
    <row r="6944" customFormat="false" ht="13.5" hidden="false" customHeight="false" outlineLevel="0" collapsed="false">
      <c r="A6944" s="401" t="s">
        <v>13562</v>
      </c>
      <c r="B6944" s="401" t="s">
        <v>13563</v>
      </c>
      <c r="C6944" s="401" t="s">
        <v>13587</v>
      </c>
      <c r="D6944" s="401" t="s">
        <v>13588</v>
      </c>
      <c r="E6944" s="402"/>
      <c r="F6944" s="401"/>
      <c r="G6944" s="401" t="n">
        <v>98516</v>
      </c>
      <c r="H6944" s="401" t="s">
        <v>13592</v>
      </c>
      <c r="I6944" s="401" t="s">
        <v>45</v>
      </c>
      <c r="J6944" s="401" t="s">
        <v>6404</v>
      </c>
      <c r="K6944" s="402" t="n">
        <v>343.64</v>
      </c>
      <c r="L6944" s="401" t="s">
        <v>6405</v>
      </c>
    </row>
    <row r="6945" customFormat="false" ht="13.5" hidden="false" customHeight="false" outlineLevel="0" collapsed="false">
      <c r="A6945" s="401" t="s">
        <v>13562</v>
      </c>
      <c r="B6945" s="401" t="s">
        <v>13563</v>
      </c>
      <c r="C6945" s="401" t="s">
        <v>13587</v>
      </c>
      <c r="D6945" s="401" t="s">
        <v>13588</v>
      </c>
      <c r="E6945" s="402"/>
      <c r="F6945" s="401"/>
      <c r="G6945" s="401" t="n">
        <v>98519</v>
      </c>
      <c r="H6945" s="401" t="s">
        <v>13593</v>
      </c>
      <c r="I6945" s="401" t="s">
        <v>99</v>
      </c>
      <c r="J6945" s="401" t="s">
        <v>6476</v>
      </c>
      <c r="K6945" s="402" t="n">
        <v>1.86</v>
      </c>
      <c r="L6945" s="401" t="s">
        <v>6405</v>
      </c>
    </row>
    <row r="6946" customFormat="false" ht="13.5" hidden="false" customHeight="false" outlineLevel="0" collapsed="false">
      <c r="A6946" s="401" t="s">
        <v>13562</v>
      </c>
      <c r="B6946" s="401" t="s">
        <v>13563</v>
      </c>
      <c r="C6946" s="401" t="s">
        <v>13587</v>
      </c>
      <c r="D6946" s="401" t="s">
        <v>13588</v>
      </c>
      <c r="E6946" s="402"/>
      <c r="F6946" s="401"/>
      <c r="G6946" s="401" t="n">
        <v>98520</v>
      </c>
      <c r="H6946" s="401" t="s">
        <v>13594</v>
      </c>
      <c r="I6946" s="401" t="s">
        <v>99</v>
      </c>
      <c r="J6946" s="401" t="s">
        <v>6476</v>
      </c>
      <c r="K6946" s="402" t="n">
        <v>4.76</v>
      </c>
      <c r="L6946" s="401" t="s">
        <v>6405</v>
      </c>
    </row>
    <row r="6947" customFormat="false" ht="13.5" hidden="false" customHeight="false" outlineLevel="0" collapsed="false">
      <c r="A6947" s="401" t="s">
        <v>13562</v>
      </c>
      <c r="B6947" s="401" t="s">
        <v>13563</v>
      </c>
      <c r="C6947" s="401" t="s">
        <v>13587</v>
      </c>
      <c r="D6947" s="401" t="s">
        <v>13588</v>
      </c>
      <c r="E6947" s="402"/>
      <c r="F6947" s="401"/>
      <c r="G6947" s="401" t="n">
        <v>98521</v>
      </c>
      <c r="H6947" s="401" t="s">
        <v>13595</v>
      </c>
      <c r="I6947" s="401" t="s">
        <v>99</v>
      </c>
      <c r="J6947" s="401" t="s">
        <v>6476</v>
      </c>
      <c r="K6947" s="402" t="n">
        <v>0.34</v>
      </c>
      <c r="L6947" s="401" t="s">
        <v>6405</v>
      </c>
    </row>
    <row r="6948" customFormat="false" ht="13.5" hidden="false" customHeight="false" outlineLevel="0" collapsed="false">
      <c r="A6948" s="401" t="s">
        <v>13562</v>
      </c>
      <c r="B6948" s="401" t="s">
        <v>13563</v>
      </c>
      <c r="C6948" s="401" t="s">
        <v>13587</v>
      </c>
      <c r="D6948" s="401" t="s">
        <v>13588</v>
      </c>
      <c r="E6948" s="402"/>
      <c r="F6948" s="401"/>
      <c r="G6948" s="401" t="n">
        <v>98522</v>
      </c>
      <c r="H6948" s="401" t="s">
        <v>13596</v>
      </c>
      <c r="I6948" s="401" t="s">
        <v>82</v>
      </c>
      <c r="J6948" s="401" t="s">
        <v>6476</v>
      </c>
      <c r="K6948" s="402" t="n">
        <v>166.42</v>
      </c>
      <c r="L6948" s="401" t="s">
        <v>6405</v>
      </c>
    </row>
    <row r="6949" customFormat="false" ht="13.5" hidden="false" customHeight="false" outlineLevel="0" collapsed="false">
      <c r="A6949" s="401" t="s">
        <v>13562</v>
      </c>
      <c r="B6949" s="401" t="s">
        <v>13563</v>
      </c>
      <c r="C6949" s="401" t="s">
        <v>13587</v>
      </c>
      <c r="D6949" s="401" t="s">
        <v>13588</v>
      </c>
      <c r="E6949" s="402"/>
      <c r="F6949" s="401"/>
      <c r="G6949" s="401" t="n">
        <v>98524</v>
      </c>
      <c r="H6949" s="401" t="s">
        <v>13597</v>
      </c>
      <c r="I6949" s="401" t="s">
        <v>99</v>
      </c>
      <c r="J6949" s="401" t="s">
        <v>6476</v>
      </c>
      <c r="K6949" s="402" t="n">
        <v>2.86</v>
      </c>
      <c r="L6949" s="401" t="s">
        <v>6405</v>
      </c>
    </row>
    <row r="6950" customFormat="false" ht="13.5" hidden="false" customHeight="false" outlineLevel="0" collapsed="false">
      <c r="A6950" s="401" t="s">
        <v>13562</v>
      </c>
      <c r="B6950" s="401" t="s">
        <v>13563</v>
      </c>
      <c r="C6950" s="401" t="s">
        <v>13598</v>
      </c>
      <c r="D6950" s="401" t="s">
        <v>13599</v>
      </c>
      <c r="E6950" s="402"/>
      <c r="F6950" s="401"/>
      <c r="G6950" s="401" t="n">
        <v>98503</v>
      </c>
      <c r="H6950" s="401" t="s">
        <v>13600</v>
      </c>
      <c r="I6950" s="401" t="s">
        <v>99</v>
      </c>
      <c r="J6950" s="401" t="s">
        <v>6404</v>
      </c>
      <c r="K6950" s="402" t="n">
        <v>19.7</v>
      </c>
      <c r="L6950" s="401" t="s">
        <v>6405</v>
      </c>
    </row>
    <row r="6951" customFormat="false" ht="13.5" hidden="false" customHeight="false" outlineLevel="0" collapsed="false">
      <c r="A6951" s="401" t="s">
        <v>13562</v>
      </c>
      <c r="B6951" s="401" t="s">
        <v>13563</v>
      </c>
      <c r="C6951" s="401" t="s">
        <v>13598</v>
      </c>
      <c r="D6951" s="401" t="s">
        <v>13599</v>
      </c>
      <c r="E6951" s="402"/>
      <c r="F6951" s="401"/>
      <c r="G6951" s="401" t="n">
        <v>98504</v>
      </c>
      <c r="H6951" s="401" t="s">
        <v>13601</v>
      </c>
      <c r="I6951" s="401" t="s">
        <v>99</v>
      </c>
      <c r="J6951" s="401" t="s">
        <v>6404</v>
      </c>
      <c r="K6951" s="402" t="n">
        <v>13.68</v>
      </c>
      <c r="L6951" s="401" t="s">
        <v>6405</v>
      </c>
    </row>
    <row r="6952" customFormat="false" ht="13.5" hidden="false" customHeight="false" outlineLevel="0" collapsed="false">
      <c r="A6952" s="401" t="s">
        <v>13562</v>
      </c>
      <c r="B6952" s="401" t="s">
        <v>13563</v>
      </c>
      <c r="C6952" s="401" t="s">
        <v>13598</v>
      </c>
      <c r="D6952" s="401" t="s">
        <v>13599</v>
      </c>
      <c r="E6952" s="402"/>
      <c r="F6952" s="401"/>
      <c r="G6952" s="401" t="n">
        <v>98505</v>
      </c>
      <c r="H6952" s="401" t="s">
        <v>13602</v>
      </c>
      <c r="I6952" s="401" t="s">
        <v>99</v>
      </c>
      <c r="J6952" s="401" t="s">
        <v>6476</v>
      </c>
      <c r="K6952" s="402" t="n">
        <v>67.67</v>
      </c>
      <c r="L6952" s="401" t="s">
        <v>6405</v>
      </c>
    </row>
    <row r="6953" customFormat="false" ht="13.5" hidden="false" customHeight="false" outlineLevel="0" collapsed="false">
      <c r="A6953" s="401" t="s">
        <v>13562</v>
      </c>
      <c r="B6953" s="401" t="s">
        <v>13563</v>
      </c>
      <c r="C6953" s="401" t="s">
        <v>13598</v>
      </c>
      <c r="D6953" s="401" t="s">
        <v>13599</v>
      </c>
      <c r="E6953" s="402"/>
      <c r="F6953" s="401"/>
      <c r="G6953" s="401" t="n">
        <v>103946</v>
      </c>
      <c r="H6953" s="401" t="s">
        <v>13603</v>
      </c>
      <c r="I6953" s="401" t="s">
        <v>99</v>
      </c>
      <c r="J6953" s="401" t="s">
        <v>6404</v>
      </c>
      <c r="K6953" s="402" t="n">
        <v>17.63</v>
      </c>
      <c r="L6953" s="401" t="s">
        <v>6405</v>
      </c>
    </row>
    <row r="6954" customFormat="false" ht="13.5" hidden="false" customHeight="false" outlineLevel="0" collapsed="false">
      <c r="A6954" s="401" t="s">
        <v>13562</v>
      </c>
      <c r="B6954" s="401" t="s">
        <v>13563</v>
      </c>
      <c r="C6954" s="401" t="s">
        <v>13604</v>
      </c>
      <c r="D6954" s="401" t="s">
        <v>13605</v>
      </c>
      <c r="E6954" s="402"/>
      <c r="F6954" s="401"/>
      <c r="G6954" s="401" t="n">
        <v>103185</v>
      </c>
      <c r="H6954" s="401" t="s">
        <v>13606</v>
      </c>
      <c r="I6954" s="401" t="s">
        <v>45</v>
      </c>
      <c r="J6954" s="401" t="s">
        <v>6404</v>
      </c>
      <c r="K6954" s="402" t="n">
        <v>6092.38</v>
      </c>
      <c r="L6954" s="401" t="s">
        <v>6405</v>
      </c>
    </row>
    <row r="6955" customFormat="false" ht="13.5" hidden="false" customHeight="false" outlineLevel="0" collapsed="false">
      <c r="A6955" s="401" t="s">
        <v>13562</v>
      </c>
      <c r="B6955" s="401" t="s">
        <v>13563</v>
      </c>
      <c r="C6955" s="401" t="s">
        <v>13604</v>
      </c>
      <c r="D6955" s="401" t="s">
        <v>13605</v>
      </c>
      <c r="E6955" s="402"/>
      <c r="F6955" s="401"/>
      <c r="G6955" s="401" t="n">
        <v>103186</v>
      </c>
      <c r="H6955" s="401" t="s">
        <v>13607</v>
      </c>
      <c r="I6955" s="401" t="s">
        <v>45</v>
      </c>
      <c r="J6955" s="401" t="s">
        <v>6404</v>
      </c>
      <c r="K6955" s="402" t="n">
        <v>6426.84</v>
      </c>
      <c r="L6955" s="401" t="s">
        <v>6405</v>
      </c>
    </row>
    <row r="6956" customFormat="false" ht="13.5" hidden="false" customHeight="false" outlineLevel="0" collapsed="false">
      <c r="A6956" s="401" t="s">
        <v>13562</v>
      </c>
      <c r="B6956" s="401" t="s">
        <v>13563</v>
      </c>
      <c r="C6956" s="401" t="s">
        <v>13604</v>
      </c>
      <c r="D6956" s="401" t="s">
        <v>13605</v>
      </c>
      <c r="E6956" s="402"/>
      <c r="F6956" s="401"/>
      <c r="G6956" s="401" t="n">
        <v>103187</v>
      </c>
      <c r="H6956" s="401" t="s">
        <v>13608</v>
      </c>
      <c r="I6956" s="401" t="s">
        <v>45</v>
      </c>
      <c r="J6956" s="401" t="s">
        <v>6404</v>
      </c>
      <c r="K6956" s="402" t="n">
        <v>4829.31</v>
      </c>
      <c r="L6956" s="401" t="s">
        <v>6405</v>
      </c>
    </row>
    <row r="6957" customFormat="false" ht="13.5" hidden="false" customHeight="false" outlineLevel="0" collapsed="false">
      <c r="A6957" s="401" t="s">
        <v>13562</v>
      </c>
      <c r="B6957" s="401" t="s">
        <v>13563</v>
      </c>
      <c r="C6957" s="401" t="s">
        <v>13604</v>
      </c>
      <c r="D6957" s="401" t="s">
        <v>13605</v>
      </c>
      <c r="E6957" s="402"/>
      <c r="F6957" s="401"/>
      <c r="G6957" s="401" t="n">
        <v>103188</v>
      </c>
      <c r="H6957" s="401" t="s">
        <v>13609</v>
      </c>
      <c r="I6957" s="401" t="s">
        <v>45</v>
      </c>
      <c r="J6957" s="401" t="s">
        <v>6404</v>
      </c>
      <c r="K6957" s="402" t="n">
        <v>5193.14</v>
      </c>
      <c r="L6957" s="401" t="s">
        <v>6405</v>
      </c>
    </row>
    <row r="6958" customFormat="false" ht="13.5" hidden="false" customHeight="false" outlineLevel="0" collapsed="false">
      <c r="A6958" s="401" t="s">
        <v>13562</v>
      </c>
      <c r="B6958" s="401" t="s">
        <v>13563</v>
      </c>
      <c r="C6958" s="401" t="s">
        <v>13604</v>
      </c>
      <c r="D6958" s="401" t="s">
        <v>13605</v>
      </c>
      <c r="E6958" s="402"/>
      <c r="F6958" s="401"/>
      <c r="G6958" s="401" t="n">
        <v>103189</v>
      </c>
      <c r="H6958" s="401" t="s">
        <v>13610</v>
      </c>
      <c r="I6958" s="401" t="s">
        <v>45</v>
      </c>
      <c r="J6958" s="401" t="s">
        <v>6404</v>
      </c>
      <c r="K6958" s="402" t="n">
        <v>2602.34</v>
      </c>
      <c r="L6958" s="401" t="s">
        <v>6405</v>
      </c>
    </row>
    <row r="6959" customFormat="false" ht="13.5" hidden="false" customHeight="false" outlineLevel="0" collapsed="false">
      <c r="A6959" s="401" t="s">
        <v>13562</v>
      </c>
      <c r="B6959" s="401" t="s">
        <v>13563</v>
      </c>
      <c r="C6959" s="401" t="s">
        <v>13604</v>
      </c>
      <c r="D6959" s="401" t="s">
        <v>13605</v>
      </c>
      <c r="E6959" s="402"/>
      <c r="F6959" s="401"/>
      <c r="G6959" s="401" t="n">
        <v>103190</v>
      </c>
      <c r="H6959" s="401" t="s">
        <v>13611</v>
      </c>
      <c r="I6959" s="401" t="s">
        <v>45</v>
      </c>
      <c r="J6959" s="401" t="s">
        <v>6404</v>
      </c>
      <c r="K6959" s="402" t="n">
        <v>4054.13</v>
      </c>
      <c r="L6959" s="401" t="s">
        <v>6405</v>
      </c>
    </row>
    <row r="6960" customFormat="false" ht="13.5" hidden="false" customHeight="false" outlineLevel="0" collapsed="false">
      <c r="A6960" s="401" t="s">
        <v>13562</v>
      </c>
      <c r="B6960" s="401" t="s">
        <v>13563</v>
      </c>
      <c r="C6960" s="401" t="s">
        <v>13604</v>
      </c>
      <c r="D6960" s="401" t="s">
        <v>13605</v>
      </c>
      <c r="E6960" s="402"/>
      <c r="F6960" s="401"/>
      <c r="G6960" s="401" t="n">
        <v>103191</v>
      </c>
      <c r="H6960" s="401" t="s">
        <v>13612</v>
      </c>
      <c r="I6960" s="401" t="s">
        <v>45</v>
      </c>
      <c r="J6960" s="401" t="s">
        <v>6404</v>
      </c>
      <c r="K6960" s="402" t="n">
        <v>2367.12</v>
      </c>
      <c r="L6960" s="401" t="s">
        <v>6405</v>
      </c>
    </row>
    <row r="6961" customFormat="false" ht="13.5" hidden="false" customHeight="false" outlineLevel="0" collapsed="false">
      <c r="A6961" s="401" t="s">
        <v>13562</v>
      </c>
      <c r="B6961" s="401" t="s">
        <v>13563</v>
      </c>
      <c r="C6961" s="401" t="s">
        <v>13604</v>
      </c>
      <c r="D6961" s="401" t="s">
        <v>13605</v>
      </c>
      <c r="E6961" s="402"/>
      <c r="F6961" s="401"/>
      <c r="G6961" s="401" t="n">
        <v>103192</v>
      </c>
      <c r="H6961" s="401" t="s">
        <v>13613</v>
      </c>
      <c r="I6961" s="401" t="s">
        <v>45</v>
      </c>
      <c r="J6961" s="401" t="s">
        <v>6404</v>
      </c>
      <c r="K6961" s="402" t="n">
        <v>2519.4</v>
      </c>
      <c r="L6961" s="401" t="s">
        <v>6405</v>
      </c>
    </row>
    <row r="6962" customFormat="false" ht="13.5" hidden="false" customHeight="false" outlineLevel="0" collapsed="false">
      <c r="A6962" s="401" t="s">
        <v>13562</v>
      </c>
      <c r="B6962" s="401" t="s">
        <v>13563</v>
      </c>
      <c r="C6962" s="401" t="s">
        <v>13604</v>
      </c>
      <c r="D6962" s="401" t="s">
        <v>13605</v>
      </c>
      <c r="E6962" s="402"/>
      <c r="F6962" s="401"/>
      <c r="G6962" s="401" t="n">
        <v>103193</v>
      </c>
      <c r="H6962" s="401" t="s">
        <v>13614</v>
      </c>
      <c r="I6962" s="401" t="s">
        <v>45</v>
      </c>
      <c r="J6962" s="401" t="s">
        <v>6404</v>
      </c>
      <c r="K6962" s="402" t="n">
        <v>1943.25</v>
      </c>
      <c r="L6962" s="401" t="s">
        <v>6405</v>
      </c>
    </row>
    <row r="6963" customFormat="false" ht="13.5" hidden="false" customHeight="false" outlineLevel="0" collapsed="false">
      <c r="A6963" s="401" t="s">
        <v>13562</v>
      </c>
      <c r="B6963" s="401" t="s">
        <v>13563</v>
      </c>
      <c r="C6963" s="401" t="s">
        <v>13604</v>
      </c>
      <c r="D6963" s="401" t="s">
        <v>13605</v>
      </c>
      <c r="E6963" s="402"/>
      <c r="F6963" s="401"/>
      <c r="G6963" s="401" t="n">
        <v>103194</v>
      </c>
      <c r="H6963" s="401" t="s">
        <v>13615</v>
      </c>
      <c r="I6963" s="401" t="s">
        <v>45</v>
      </c>
      <c r="J6963" s="401" t="s">
        <v>6404</v>
      </c>
      <c r="K6963" s="402" t="n">
        <v>2793.67</v>
      </c>
      <c r="L6963" s="401" t="s">
        <v>6405</v>
      </c>
    </row>
    <row r="6964" customFormat="false" ht="13.5" hidden="false" customHeight="false" outlineLevel="0" collapsed="false">
      <c r="A6964" s="401" t="s">
        <v>13562</v>
      </c>
      <c r="B6964" s="401" t="s">
        <v>13563</v>
      </c>
      <c r="C6964" s="401" t="s">
        <v>13604</v>
      </c>
      <c r="D6964" s="401" t="s">
        <v>13605</v>
      </c>
      <c r="E6964" s="402"/>
      <c r="F6964" s="401"/>
      <c r="G6964" s="401" t="n">
        <v>103195</v>
      </c>
      <c r="H6964" s="401" t="s">
        <v>13616</v>
      </c>
      <c r="I6964" s="401" t="s">
        <v>45</v>
      </c>
      <c r="J6964" s="401" t="s">
        <v>6404</v>
      </c>
      <c r="K6964" s="402" t="n">
        <v>2181.18</v>
      </c>
      <c r="L6964" s="401" t="s">
        <v>6405</v>
      </c>
    </row>
    <row r="6965" customFormat="false" ht="13.5" hidden="false" customHeight="false" outlineLevel="0" collapsed="false">
      <c r="A6965" s="401" t="s">
        <v>13562</v>
      </c>
      <c r="B6965" s="401" t="s">
        <v>13563</v>
      </c>
      <c r="C6965" s="401" t="s">
        <v>13604</v>
      </c>
      <c r="D6965" s="401" t="s">
        <v>13605</v>
      </c>
      <c r="E6965" s="402"/>
      <c r="F6965" s="401"/>
      <c r="G6965" s="401" t="n">
        <v>103205</v>
      </c>
      <c r="H6965" s="401" t="s">
        <v>13617</v>
      </c>
      <c r="I6965" s="401" t="s">
        <v>45</v>
      </c>
      <c r="J6965" s="401" t="s">
        <v>6404</v>
      </c>
      <c r="K6965" s="402" t="n">
        <v>4061.99</v>
      </c>
      <c r="L6965" s="401" t="s">
        <v>6405</v>
      </c>
    </row>
    <row r="6966" customFormat="false" ht="13.5" hidden="false" customHeight="false" outlineLevel="0" collapsed="false">
      <c r="A6966" s="401" t="s">
        <v>13562</v>
      </c>
      <c r="B6966" s="401" t="s">
        <v>13563</v>
      </c>
      <c r="C6966" s="401" t="s">
        <v>13604</v>
      </c>
      <c r="D6966" s="401" t="s">
        <v>13605</v>
      </c>
      <c r="E6966" s="402"/>
      <c r="F6966" s="401"/>
      <c r="G6966" s="401" t="n">
        <v>103206</v>
      </c>
      <c r="H6966" s="401" t="s">
        <v>13618</v>
      </c>
      <c r="I6966" s="401" t="s">
        <v>45</v>
      </c>
      <c r="J6966" s="401" t="s">
        <v>6404</v>
      </c>
      <c r="K6966" s="402" t="n">
        <v>2374.98</v>
      </c>
      <c r="L6966" s="401" t="s">
        <v>6405</v>
      </c>
    </row>
    <row r="6967" customFormat="false" ht="13.5" hidden="false" customHeight="false" outlineLevel="0" collapsed="false">
      <c r="A6967" s="401" t="s">
        <v>13562</v>
      </c>
      <c r="B6967" s="401" t="s">
        <v>13563</v>
      </c>
      <c r="C6967" s="401" t="s">
        <v>13604</v>
      </c>
      <c r="D6967" s="401" t="s">
        <v>13605</v>
      </c>
      <c r="E6967" s="402"/>
      <c r="F6967" s="401"/>
      <c r="G6967" s="401" t="n">
        <v>103207</v>
      </c>
      <c r="H6967" s="401" t="s">
        <v>13619</v>
      </c>
      <c r="I6967" s="401" t="s">
        <v>45</v>
      </c>
      <c r="J6967" s="401" t="s">
        <v>6404</v>
      </c>
      <c r="K6967" s="402" t="n">
        <v>2527.26</v>
      </c>
      <c r="L6967" s="401" t="s">
        <v>6405</v>
      </c>
    </row>
    <row r="6968" customFormat="false" ht="13.5" hidden="false" customHeight="false" outlineLevel="0" collapsed="false">
      <c r="A6968" s="401" t="s">
        <v>13562</v>
      </c>
      <c r="B6968" s="401" t="s">
        <v>13563</v>
      </c>
      <c r="C6968" s="401" t="s">
        <v>13604</v>
      </c>
      <c r="D6968" s="401" t="s">
        <v>13605</v>
      </c>
      <c r="E6968" s="402"/>
      <c r="F6968" s="401"/>
      <c r="G6968" s="401" t="n">
        <v>103208</v>
      </c>
      <c r="H6968" s="401" t="s">
        <v>13620</v>
      </c>
      <c r="I6968" s="401" t="s">
        <v>45</v>
      </c>
      <c r="J6968" s="401" t="s">
        <v>6404</v>
      </c>
      <c r="K6968" s="402" t="n">
        <v>1951.11</v>
      </c>
      <c r="L6968" s="401" t="s">
        <v>6405</v>
      </c>
    </row>
    <row r="6969" customFormat="false" ht="13.5" hidden="false" customHeight="false" outlineLevel="0" collapsed="false">
      <c r="A6969" s="401" t="s">
        <v>13562</v>
      </c>
      <c r="B6969" s="401" t="s">
        <v>13563</v>
      </c>
      <c r="C6969" s="401" t="s">
        <v>13604</v>
      </c>
      <c r="D6969" s="401" t="s">
        <v>13605</v>
      </c>
      <c r="E6969" s="402"/>
      <c r="F6969" s="401"/>
      <c r="G6969" s="401" t="n">
        <v>103209</v>
      </c>
      <c r="H6969" s="401" t="s">
        <v>13621</v>
      </c>
      <c r="I6969" s="401" t="s">
        <v>45</v>
      </c>
      <c r="J6969" s="401" t="s">
        <v>6404</v>
      </c>
      <c r="K6969" s="402" t="n">
        <v>2801.53</v>
      </c>
      <c r="L6969" s="401" t="s">
        <v>6405</v>
      </c>
    </row>
    <row r="6970" customFormat="false" ht="13.5" hidden="false" customHeight="false" outlineLevel="0" collapsed="false">
      <c r="A6970" s="401" t="s">
        <v>13562</v>
      </c>
      <c r="B6970" s="401" t="s">
        <v>13563</v>
      </c>
      <c r="C6970" s="401" t="s">
        <v>13604</v>
      </c>
      <c r="D6970" s="401" t="s">
        <v>13605</v>
      </c>
      <c r="E6970" s="402"/>
      <c r="F6970" s="401"/>
      <c r="G6970" s="401" t="n">
        <v>103210</v>
      </c>
      <c r="H6970" s="401" t="s">
        <v>13622</v>
      </c>
      <c r="I6970" s="401" t="s">
        <v>45</v>
      </c>
      <c r="J6970" s="401" t="s">
        <v>6404</v>
      </c>
      <c r="K6970" s="402" t="n">
        <v>2276.02</v>
      </c>
      <c r="L6970" s="401" t="s">
        <v>6405</v>
      </c>
    </row>
    <row r="6971" customFormat="false" ht="13.5" hidden="false" customHeight="false" outlineLevel="0" collapsed="false">
      <c r="A6971" s="401" t="s">
        <v>13562</v>
      </c>
      <c r="B6971" s="401" t="s">
        <v>13563</v>
      </c>
      <c r="C6971" s="401" t="s">
        <v>13604</v>
      </c>
      <c r="D6971" s="401" t="s">
        <v>13605</v>
      </c>
      <c r="E6971" s="402"/>
      <c r="F6971" s="401"/>
      <c r="G6971" s="401" t="n">
        <v>103304</v>
      </c>
      <c r="H6971" s="401" t="s">
        <v>13623</v>
      </c>
      <c r="I6971" s="401" t="s">
        <v>45</v>
      </c>
      <c r="J6971" s="401" t="s">
        <v>6404</v>
      </c>
      <c r="K6971" s="402" t="n">
        <v>1235.14</v>
      </c>
      <c r="L6971" s="401" t="s">
        <v>6405</v>
      </c>
    </row>
    <row r="6972" customFormat="false" ht="13.5" hidden="false" customHeight="false" outlineLevel="0" collapsed="false">
      <c r="A6972" s="401" t="s">
        <v>13562</v>
      </c>
      <c r="B6972" s="401" t="s">
        <v>13563</v>
      </c>
      <c r="C6972" s="401" t="s">
        <v>13604</v>
      </c>
      <c r="D6972" s="401" t="s">
        <v>13605</v>
      </c>
      <c r="E6972" s="402"/>
      <c r="F6972" s="401"/>
      <c r="G6972" s="401" t="n">
        <v>103307</v>
      </c>
      <c r="H6972" s="401" t="s">
        <v>13624</v>
      </c>
      <c r="I6972" s="401" t="s">
        <v>45</v>
      </c>
      <c r="J6972" s="401" t="s">
        <v>6404</v>
      </c>
      <c r="K6972" s="402" t="n">
        <v>1323.52</v>
      </c>
      <c r="L6972" s="401" t="s">
        <v>6405</v>
      </c>
    </row>
    <row r="6973" customFormat="false" ht="13.5" hidden="false" customHeight="false" outlineLevel="0" collapsed="false">
      <c r="A6973" s="401" t="s">
        <v>13562</v>
      </c>
      <c r="B6973" s="401" t="s">
        <v>13563</v>
      </c>
      <c r="C6973" s="401" t="s">
        <v>13604</v>
      </c>
      <c r="D6973" s="401" t="s">
        <v>13605</v>
      </c>
      <c r="E6973" s="402"/>
      <c r="F6973" s="401"/>
      <c r="G6973" s="401" t="n">
        <v>103310</v>
      </c>
      <c r="H6973" s="401" t="s">
        <v>13625</v>
      </c>
      <c r="I6973" s="401" t="s">
        <v>45</v>
      </c>
      <c r="J6973" s="401" t="s">
        <v>6404</v>
      </c>
      <c r="K6973" s="402" t="n">
        <v>1276.68</v>
      </c>
      <c r="L6973" s="401" t="s">
        <v>6405</v>
      </c>
    </row>
    <row r="6974" customFormat="false" ht="13.5" hidden="false" customHeight="false" outlineLevel="0" collapsed="false">
      <c r="A6974" s="401" t="s">
        <v>13562</v>
      </c>
      <c r="B6974" s="401" t="s">
        <v>13563</v>
      </c>
      <c r="C6974" s="401" t="s">
        <v>13604</v>
      </c>
      <c r="D6974" s="401" t="s">
        <v>13605</v>
      </c>
      <c r="E6974" s="402"/>
      <c r="F6974" s="401"/>
      <c r="G6974" s="401" t="n">
        <v>103314</v>
      </c>
      <c r="H6974" s="401" t="s">
        <v>13626</v>
      </c>
      <c r="I6974" s="401" t="s">
        <v>99</v>
      </c>
      <c r="J6974" s="401" t="s">
        <v>6476</v>
      </c>
      <c r="K6974" s="402" t="n">
        <v>305.92</v>
      </c>
      <c r="L6974" s="401" t="s">
        <v>6405</v>
      </c>
    </row>
    <row r="6975" customFormat="false" ht="13.5" hidden="false" customHeight="false" outlineLevel="0" collapsed="false">
      <c r="A6975" s="401" t="s">
        <v>13562</v>
      </c>
      <c r="B6975" s="401" t="s">
        <v>13563</v>
      </c>
      <c r="C6975" s="401" t="s">
        <v>13604</v>
      </c>
      <c r="D6975" s="401" t="s">
        <v>13605</v>
      </c>
      <c r="E6975" s="402"/>
      <c r="F6975" s="401"/>
      <c r="G6975" s="401" t="n">
        <v>103315</v>
      </c>
      <c r="H6975" s="401" t="s">
        <v>13627</v>
      </c>
      <c r="I6975" s="401" t="s">
        <v>99</v>
      </c>
      <c r="J6975" s="401" t="s">
        <v>6476</v>
      </c>
      <c r="K6975" s="402" t="n">
        <v>298.08</v>
      </c>
      <c r="L6975" s="401" t="s">
        <v>6405</v>
      </c>
    </row>
    <row r="6976" customFormat="false" ht="13.5" hidden="false" customHeight="false" outlineLevel="0" collapsed="false">
      <c r="A6976" s="401" t="s">
        <v>13562</v>
      </c>
      <c r="B6976" s="401" t="s">
        <v>13563</v>
      </c>
      <c r="C6976" s="401" t="s">
        <v>13604</v>
      </c>
      <c r="D6976" s="401" t="s">
        <v>13605</v>
      </c>
      <c r="E6976" s="402"/>
      <c r="F6976" s="401"/>
      <c r="G6976" s="401" t="n">
        <v>103769</v>
      </c>
      <c r="H6976" s="401" t="s">
        <v>13628</v>
      </c>
      <c r="I6976" s="401" t="s">
        <v>45</v>
      </c>
      <c r="J6976" s="401" t="s">
        <v>6476</v>
      </c>
      <c r="K6976" s="402" t="n">
        <v>4137.12</v>
      </c>
      <c r="L6976" s="401" t="s">
        <v>6405</v>
      </c>
    </row>
    <row r="6977" customFormat="false" ht="13.5" hidden="false" customHeight="false" outlineLevel="0" collapsed="false">
      <c r="A6977" s="401" t="s">
        <v>13562</v>
      </c>
      <c r="B6977" s="401" t="s">
        <v>13563</v>
      </c>
      <c r="C6977" s="401" t="s">
        <v>13629</v>
      </c>
      <c r="D6977" s="401" t="s">
        <v>13630</v>
      </c>
      <c r="E6977" s="402"/>
      <c r="F6977" s="401"/>
      <c r="G6977" s="401" t="n">
        <v>98525</v>
      </c>
      <c r="H6977" s="401" t="s">
        <v>13631</v>
      </c>
      <c r="I6977" s="401" t="s">
        <v>99</v>
      </c>
      <c r="J6977" s="401" t="s">
        <v>6404</v>
      </c>
      <c r="K6977" s="402" t="n">
        <v>0.36</v>
      </c>
      <c r="L6977" s="401" t="s">
        <v>6405</v>
      </c>
    </row>
    <row r="6978" customFormat="false" ht="13.5" hidden="false" customHeight="false" outlineLevel="0" collapsed="false">
      <c r="A6978" s="401" t="s">
        <v>13562</v>
      </c>
      <c r="B6978" s="401" t="s">
        <v>13563</v>
      </c>
      <c r="C6978" s="401" t="s">
        <v>13629</v>
      </c>
      <c r="D6978" s="401" t="s">
        <v>13630</v>
      </c>
      <c r="E6978" s="402"/>
      <c r="F6978" s="401"/>
      <c r="G6978" s="401" t="n">
        <v>98526</v>
      </c>
      <c r="H6978" s="401" t="s">
        <v>13632</v>
      </c>
      <c r="I6978" s="401" t="s">
        <v>45</v>
      </c>
      <c r="J6978" s="401" t="s">
        <v>6404</v>
      </c>
      <c r="K6978" s="402" t="n">
        <v>75.17</v>
      </c>
      <c r="L6978" s="401" t="s">
        <v>6405</v>
      </c>
    </row>
    <row r="6979" customFormat="false" ht="13.5" hidden="false" customHeight="false" outlineLevel="0" collapsed="false">
      <c r="A6979" s="401" t="s">
        <v>13562</v>
      </c>
      <c r="B6979" s="401" t="s">
        <v>13563</v>
      </c>
      <c r="C6979" s="401" t="s">
        <v>13629</v>
      </c>
      <c r="D6979" s="401" t="s">
        <v>13630</v>
      </c>
      <c r="E6979" s="402"/>
      <c r="F6979" s="401"/>
      <c r="G6979" s="401" t="n">
        <v>98527</v>
      </c>
      <c r="H6979" s="401" t="s">
        <v>13633</v>
      </c>
      <c r="I6979" s="401" t="s">
        <v>45</v>
      </c>
      <c r="J6979" s="401" t="s">
        <v>6404</v>
      </c>
      <c r="K6979" s="402" t="n">
        <v>161.83</v>
      </c>
      <c r="L6979" s="401" t="s">
        <v>6405</v>
      </c>
    </row>
    <row r="6980" customFormat="false" ht="13.5" hidden="false" customHeight="false" outlineLevel="0" collapsed="false">
      <c r="A6980" s="401" t="s">
        <v>13562</v>
      </c>
      <c r="B6980" s="401" t="s">
        <v>13563</v>
      </c>
      <c r="C6980" s="401" t="s">
        <v>13629</v>
      </c>
      <c r="D6980" s="401" t="s">
        <v>13630</v>
      </c>
      <c r="E6980" s="402"/>
      <c r="F6980" s="401"/>
      <c r="G6980" s="401" t="n">
        <v>98528</v>
      </c>
      <c r="H6980" s="401" t="s">
        <v>13634</v>
      </c>
      <c r="I6980" s="401" t="s">
        <v>45</v>
      </c>
      <c r="J6980" s="401" t="s">
        <v>6404</v>
      </c>
      <c r="K6980" s="402" t="n">
        <v>236.66</v>
      </c>
      <c r="L6980" s="401" t="s">
        <v>6405</v>
      </c>
    </row>
    <row r="6981" customFormat="false" ht="13.5" hidden="false" customHeight="false" outlineLevel="0" collapsed="false">
      <c r="A6981" s="401" t="s">
        <v>13562</v>
      </c>
      <c r="B6981" s="401" t="s">
        <v>13563</v>
      </c>
      <c r="C6981" s="401" t="s">
        <v>13629</v>
      </c>
      <c r="D6981" s="401" t="s">
        <v>13630</v>
      </c>
      <c r="E6981" s="402"/>
      <c r="F6981" s="401"/>
      <c r="G6981" s="401" t="n">
        <v>98529</v>
      </c>
      <c r="H6981" s="401" t="s">
        <v>13635</v>
      </c>
      <c r="I6981" s="401" t="s">
        <v>45</v>
      </c>
      <c r="J6981" s="401" t="s">
        <v>6476</v>
      </c>
      <c r="K6981" s="402" t="n">
        <v>61.67</v>
      </c>
      <c r="L6981" s="401" t="s">
        <v>6405</v>
      </c>
    </row>
    <row r="6982" customFormat="false" ht="13.5" hidden="false" customHeight="false" outlineLevel="0" collapsed="false">
      <c r="A6982" s="401" t="s">
        <v>13562</v>
      </c>
      <c r="B6982" s="401" t="s">
        <v>13563</v>
      </c>
      <c r="C6982" s="401" t="s">
        <v>13629</v>
      </c>
      <c r="D6982" s="401" t="s">
        <v>13630</v>
      </c>
      <c r="E6982" s="402"/>
      <c r="F6982" s="401"/>
      <c r="G6982" s="401" t="n">
        <v>98530</v>
      </c>
      <c r="H6982" s="401" t="s">
        <v>13636</v>
      </c>
      <c r="I6982" s="401" t="s">
        <v>45</v>
      </c>
      <c r="J6982" s="401" t="s">
        <v>6476</v>
      </c>
      <c r="K6982" s="402" t="n">
        <v>109.87</v>
      </c>
      <c r="L6982" s="401" t="s">
        <v>6405</v>
      </c>
    </row>
    <row r="6983" customFormat="false" ht="13.5" hidden="false" customHeight="false" outlineLevel="0" collapsed="false">
      <c r="A6983" s="401" t="s">
        <v>13562</v>
      </c>
      <c r="B6983" s="401" t="s">
        <v>13563</v>
      </c>
      <c r="C6983" s="401" t="s">
        <v>13629</v>
      </c>
      <c r="D6983" s="401" t="s">
        <v>13630</v>
      </c>
      <c r="E6983" s="402"/>
      <c r="F6983" s="401"/>
      <c r="G6983" s="401" t="n">
        <v>98531</v>
      </c>
      <c r="H6983" s="401" t="s">
        <v>13637</v>
      </c>
      <c r="I6983" s="401" t="s">
        <v>45</v>
      </c>
      <c r="J6983" s="401" t="s">
        <v>6404</v>
      </c>
      <c r="K6983" s="402" t="n">
        <v>253.07</v>
      </c>
      <c r="L6983" s="401" t="s">
        <v>6405</v>
      </c>
    </row>
    <row r="6984" customFormat="false" ht="13.5" hidden="false" customHeight="false" outlineLevel="0" collapsed="false">
      <c r="A6984" s="401" t="s">
        <v>13562</v>
      </c>
      <c r="B6984" s="401" t="s">
        <v>13563</v>
      </c>
      <c r="C6984" s="401" t="s">
        <v>13629</v>
      </c>
      <c r="D6984" s="401" t="s">
        <v>13630</v>
      </c>
      <c r="E6984" s="402"/>
      <c r="F6984" s="401"/>
      <c r="G6984" s="401" t="n">
        <v>98532</v>
      </c>
      <c r="H6984" s="401" t="s">
        <v>13638</v>
      </c>
      <c r="I6984" s="401" t="s">
        <v>45</v>
      </c>
      <c r="J6984" s="401" t="s">
        <v>6404</v>
      </c>
      <c r="K6984" s="402" t="n">
        <v>112.18</v>
      </c>
      <c r="L6984" s="401" t="s">
        <v>6405</v>
      </c>
    </row>
    <row r="6985" customFormat="false" ht="13.5" hidden="false" customHeight="false" outlineLevel="0" collapsed="false">
      <c r="A6985" s="401" t="s">
        <v>13562</v>
      </c>
      <c r="B6985" s="401" t="s">
        <v>13563</v>
      </c>
      <c r="C6985" s="401" t="s">
        <v>13629</v>
      </c>
      <c r="D6985" s="401" t="s">
        <v>13630</v>
      </c>
      <c r="E6985" s="402"/>
      <c r="F6985" s="401"/>
      <c r="G6985" s="401" t="n">
        <v>98533</v>
      </c>
      <c r="H6985" s="401" t="s">
        <v>13639</v>
      </c>
      <c r="I6985" s="401" t="s">
        <v>45</v>
      </c>
      <c r="J6985" s="401" t="s">
        <v>6404</v>
      </c>
      <c r="K6985" s="402" t="n">
        <v>295.75</v>
      </c>
      <c r="L6985" s="401" t="s">
        <v>6405</v>
      </c>
    </row>
    <row r="6986" customFormat="false" ht="13.5" hidden="false" customHeight="false" outlineLevel="0" collapsed="false">
      <c r="A6986" s="401" t="s">
        <v>13562</v>
      </c>
      <c r="B6986" s="401" t="s">
        <v>13563</v>
      </c>
      <c r="C6986" s="401" t="s">
        <v>13629</v>
      </c>
      <c r="D6986" s="401" t="s">
        <v>13630</v>
      </c>
      <c r="E6986" s="402"/>
      <c r="F6986" s="401"/>
      <c r="G6986" s="401" t="n">
        <v>98534</v>
      </c>
      <c r="H6986" s="401" t="s">
        <v>13640</v>
      </c>
      <c r="I6986" s="401" t="s">
        <v>45</v>
      </c>
      <c r="J6986" s="401" t="s">
        <v>6404</v>
      </c>
      <c r="K6986" s="402" t="n">
        <v>771.35</v>
      </c>
      <c r="L6986" s="401" t="s">
        <v>6405</v>
      </c>
    </row>
    <row r="6987" customFormat="false" ht="13.5" hidden="false" customHeight="false" outlineLevel="0" collapsed="false">
      <c r="A6987" s="401" t="s">
        <v>13562</v>
      </c>
      <c r="B6987" s="401" t="s">
        <v>13563</v>
      </c>
      <c r="C6987" s="401" t="s">
        <v>13629</v>
      </c>
      <c r="D6987" s="401" t="s">
        <v>13630</v>
      </c>
      <c r="E6987" s="402"/>
      <c r="F6987" s="401"/>
      <c r="G6987" s="401" t="n">
        <v>98535</v>
      </c>
      <c r="H6987" s="401" t="s">
        <v>13641</v>
      </c>
      <c r="I6987" s="401" t="s">
        <v>45</v>
      </c>
      <c r="J6987" s="401" t="s">
        <v>6404</v>
      </c>
      <c r="K6987" s="402" t="n">
        <v>1197.56</v>
      </c>
      <c r="L6987" s="401" t="s">
        <v>6405</v>
      </c>
    </row>
    <row r="6988" customFormat="false" ht="13.5" hidden="false" customHeight="false" outlineLevel="0" collapsed="false">
      <c r="A6988" s="401" t="s">
        <v>9754</v>
      </c>
      <c r="B6988" s="401" t="s">
        <v>13057</v>
      </c>
      <c r="C6988" s="401" t="s">
        <v>13330</v>
      </c>
      <c r="D6988" s="401" t="s">
        <v>13331</v>
      </c>
      <c r="E6988" s="402"/>
      <c r="F6988" s="401"/>
      <c r="G6988" s="401" t="n">
        <v>88238</v>
      </c>
      <c r="H6988" s="401" t="s">
        <v>13642</v>
      </c>
      <c r="I6988" s="401" t="s">
        <v>690</v>
      </c>
      <c r="J6988" s="401" t="s">
        <v>6476</v>
      </c>
      <c r="K6988" s="402" t="n">
        <v>19.35</v>
      </c>
      <c r="L6988" s="401" t="s">
        <v>13643</v>
      </c>
    </row>
    <row r="6989" customFormat="false" ht="13.5" hidden="false" customHeight="false" outlineLevel="0" collapsed="false">
      <c r="A6989" s="401" t="s">
        <v>9754</v>
      </c>
      <c r="B6989" s="401" t="s">
        <v>13057</v>
      </c>
      <c r="C6989" s="401" t="s">
        <v>13330</v>
      </c>
      <c r="D6989" s="401" t="s">
        <v>13331</v>
      </c>
      <c r="E6989" s="402"/>
      <c r="F6989" s="401"/>
      <c r="G6989" s="401" t="n">
        <v>88239</v>
      </c>
      <c r="H6989" s="401" t="s">
        <v>13644</v>
      </c>
      <c r="I6989" s="401" t="s">
        <v>690</v>
      </c>
      <c r="J6989" s="401" t="s">
        <v>6476</v>
      </c>
      <c r="K6989" s="402" t="n">
        <v>20.52</v>
      </c>
      <c r="L6989" s="401" t="s">
        <v>13643</v>
      </c>
    </row>
    <row r="6990" customFormat="false" ht="13.5" hidden="false" customHeight="false" outlineLevel="0" collapsed="false">
      <c r="A6990" s="401" t="s">
        <v>9754</v>
      </c>
      <c r="B6990" s="401" t="s">
        <v>13057</v>
      </c>
      <c r="C6990" s="401" t="s">
        <v>13330</v>
      </c>
      <c r="D6990" s="401" t="s">
        <v>13331</v>
      </c>
      <c r="E6990" s="402"/>
      <c r="F6990" s="401"/>
      <c r="G6990" s="401" t="n">
        <v>88240</v>
      </c>
      <c r="H6990" s="401" t="s">
        <v>13645</v>
      </c>
      <c r="I6990" s="401" t="s">
        <v>690</v>
      </c>
      <c r="J6990" s="401" t="s">
        <v>6476</v>
      </c>
      <c r="K6990" s="402" t="n">
        <v>15.94</v>
      </c>
      <c r="L6990" s="401" t="s">
        <v>13643</v>
      </c>
    </row>
    <row r="6991" customFormat="false" ht="13.5" hidden="false" customHeight="false" outlineLevel="0" collapsed="false">
      <c r="A6991" s="401" t="s">
        <v>9754</v>
      </c>
      <c r="B6991" s="401" t="s">
        <v>13057</v>
      </c>
      <c r="C6991" s="401" t="s">
        <v>13330</v>
      </c>
      <c r="D6991" s="401" t="s">
        <v>13331</v>
      </c>
      <c r="E6991" s="402"/>
      <c r="F6991" s="401"/>
      <c r="G6991" s="401" t="n">
        <v>88241</v>
      </c>
      <c r="H6991" s="401" t="s">
        <v>13646</v>
      </c>
      <c r="I6991" s="401" t="s">
        <v>690</v>
      </c>
      <c r="J6991" s="401" t="s">
        <v>6476</v>
      </c>
      <c r="K6991" s="402" t="n">
        <v>22.3</v>
      </c>
      <c r="L6991" s="401" t="s">
        <v>13643</v>
      </c>
    </row>
    <row r="6992" customFormat="false" ht="13.5" hidden="false" customHeight="false" outlineLevel="0" collapsed="false">
      <c r="A6992" s="401" t="s">
        <v>9754</v>
      </c>
      <c r="B6992" s="401" t="s">
        <v>13057</v>
      </c>
      <c r="C6992" s="401" t="s">
        <v>13330</v>
      </c>
      <c r="D6992" s="401" t="s">
        <v>13331</v>
      </c>
      <c r="E6992" s="402"/>
      <c r="F6992" s="401"/>
      <c r="G6992" s="401" t="n">
        <v>88242</v>
      </c>
      <c r="H6992" s="401" t="s">
        <v>13647</v>
      </c>
      <c r="I6992" s="401" t="s">
        <v>690</v>
      </c>
      <c r="J6992" s="401" t="s">
        <v>6476</v>
      </c>
      <c r="K6992" s="402" t="n">
        <v>19.38</v>
      </c>
      <c r="L6992" s="401" t="s">
        <v>13643</v>
      </c>
    </row>
    <row r="6993" customFormat="false" ht="13.5" hidden="false" customHeight="false" outlineLevel="0" collapsed="false">
      <c r="A6993" s="401" t="s">
        <v>9754</v>
      </c>
      <c r="B6993" s="401" t="s">
        <v>13057</v>
      </c>
      <c r="C6993" s="401" t="s">
        <v>13330</v>
      </c>
      <c r="D6993" s="401" t="s">
        <v>13331</v>
      </c>
      <c r="E6993" s="402"/>
      <c r="F6993" s="401"/>
      <c r="G6993" s="401" t="n">
        <v>88243</v>
      </c>
      <c r="H6993" s="401" t="s">
        <v>13648</v>
      </c>
      <c r="I6993" s="401" t="s">
        <v>690</v>
      </c>
      <c r="J6993" s="401" t="s">
        <v>6476</v>
      </c>
      <c r="K6993" s="402" t="n">
        <v>20.5</v>
      </c>
      <c r="L6993" s="401" t="s">
        <v>13643</v>
      </c>
    </row>
    <row r="6994" customFormat="false" ht="13.5" hidden="false" customHeight="false" outlineLevel="0" collapsed="false">
      <c r="A6994" s="401" t="s">
        <v>9754</v>
      </c>
      <c r="B6994" s="401" t="s">
        <v>13057</v>
      </c>
      <c r="C6994" s="401" t="s">
        <v>13330</v>
      </c>
      <c r="D6994" s="401" t="s">
        <v>13331</v>
      </c>
      <c r="E6994" s="402"/>
      <c r="F6994" s="401"/>
      <c r="G6994" s="401" t="n">
        <v>88245</v>
      </c>
      <c r="H6994" s="401" t="s">
        <v>13649</v>
      </c>
      <c r="I6994" s="401" t="s">
        <v>690</v>
      </c>
      <c r="J6994" s="401" t="s">
        <v>6476</v>
      </c>
      <c r="K6994" s="402" t="n">
        <v>26.05</v>
      </c>
      <c r="L6994" s="401" t="s">
        <v>13643</v>
      </c>
    </row>
    <row r="6995" customFormat="false" ht="13.5" hidden="false" customHeight="false" outlineLevel="0" collapsed="false">
      <c r="A6995" s="401" t="s">
        <v>9754</v>
      </c>
      <c r="B6995" s="401" t="s">
        <v>13057</v>
      </c>
      <c r="C6995" s="401" t="s">
        <v>13330</v>
      </c>
      <c r="D6995" s="401" t="s">
        <v>13331</v>
      </c>
      <c r="E6995" s="402"/>
      <c r="F6995" s="401"/>
      <c r="G6995" s="401" t="n">
        <v>88246</v>
      </c>
      <c r="H6995" s="401" t="s">
        <v>13650</v>
      </c>
      <c r="I6995" s="401" t="s">
        <v>690</v>
      </c>
      <c r="J6995" s="401" t="s">
        <v>6476</v>
      </c>
      <c r="K6995" s="402" t="n">
        <v>20.41</v>
      </c>
      <c r="L6995" s="401" t="s">
        <v>13643</v>
      </c>
    </row>
    <row r="6996" customFormat="false" ht="13.5" hidden="false" customHeight="false" outlineLevel="0" collapsed="false">
      <c r="A6996" s="401" t="s">
        <v>9754</v>
      </c>
      <c r="B6996" s="401" t="s">
        <v>13057</v>
      </c>
      <c r="C6996" s="401" t="s">
        <v>13330</v>
      </c>
      <c r="D6996" s="401" t="s">
        <v>13331</v>
      </c>
      <c r="E6996" s="402"/>
      <c r="F6996" s="401"/>
      <c r="G6996" s="401" t="n">
        <v>88247</v>
      </c>
      <c r="H6996" s="401" t="s">
        <v>723</v>
      </c>
      <c r="I6996" s="401" t="s">
        <v>690</v>
      </c>
      <c r="J6996" s="401" t="s">
        <v>6476</v>
      </c>
      <c r="K6996" s="402" t="n">
        <v>20.43</v>
      </c>
      <c r="L6996" s="401" t="s">
        <v>13643</v>
      </c>
    </row>
    <row r="6997" customFormat="false" ht="13.5" hidden="false" customHeight="false" outlineLevel="0" collapsed="false">
      <c r="A6997" s="401" t="s">
        <v>9754</v>
      </c>
      <c r="B6997" s="401" t="s">
        <v>13057</v>
      </c>
      <c r="C6997" s="401" t="s">
        <v>13330</v>
      </c>
      <c r="D6997" s="401" t="s">
        <v>13331</v>
      </c>
      <c r="E6997" s="402"/>
      <c r="F6997" s="401"/>
      <c r="G6997" s="401" t="n">
        <v>88248</v>
      </c>
      <c r="H6997" s="401" t="s">
        <v>725</v>
      </c>
      <c r="I6997" s="401" t="s">
        <v>690</v>
      </c>
      <c r="J6997" s="401" t="s">
        <v>6476</v>
      </c>
      <c r="K6997" s="402" t="n">
        <v>20.1</v>
      </c>
      <c r="L6997" s="401" t="s">
        <v>13643</v>
      </c>
    </row>
    <row r="6998" customFormat="false" ht="13.5" hidden="false" customHeight="false" outlineLevel="0" collapsed="false">
      <c r="A6998" s="401" t="s">
        <v>9754</v>
      </c>
      <c r="B6998" s="401" t="s">
        <v>13057</v>
      </c>
      <c r="C6998" s="401" t="s">
        <v>13330</v>
      </c>
      <c r="D6998" s="401" t="s">
        <v>13331</v>
      </c>
      <c r="E6998" s="402"/>
      <c r="F6998" s="401"/>
      <c r="G6998" s="401" t="n">
        <v>88249</v>
      </c>
      <c r="H6998" s="401" t="s">
        <v>13651</v>
      </c>
      <c r="I6998" s="401" t="s">
        <v>690</v>
      </c>
      <c r="J6998" s="401" t="s">
        <v>6476</v>
      </c>
      <c r="K6998" s="402" t="n">
        <v>26.88</v>
      </c>
      <c r="L6998" s="401" t="s">
        <v>13643</v>
      </c>
    </row>
    <row r="6999" customFormat="false" ht="13.5" hidden="false" customHeight="false" outlineLevel="0" collapsed="false">
      <c r="A6999" s="401" t="s">
        <v>9754</v>
      </c>
      <c r="B6999" s="401" t="s">
        <v>13057</v>
      </c>
      <c r="C6999" s="401" t="s">
        <v>13330</v>
      </c>
      <c r="D6999" s="401" t="s">
        <v>13331</v>
      </c>
      <c r="E6999" s="402"/>
      <c r="F6999" s="401"/>
      <c r="G6999" s="401" t="n">
        <v>88250</v>
      </c>
      <c r="H6999" s="401" t="s">
        <v>13652</v>
      </c>
      <c r="I6999" s="401" t="s">
        <v>690</v>
      </c>
      <c r="J6999" s="401" t="s">
        <v>6476</v>
      </c>
      <c r="K6999" s="402" t="n">
        <v>18.25</v>
      </c>
      <c r="L6999" s="401" t="s">
        <v>13643</v>
      </c>
    </row>
    <row r="7000" customFormat="false" ht="13.5" hidden="false" customHeight="false" outlineLevel="0" collapsed="false">
      <c r="A7000" s="401" t="s">
        <v>9754</v>
      </c>
      <c r="B7000" s="401" t="s">
        <v>13057</v>
      </c>
      <c r="C7000" s="401" t="s">
        <v>13330</v>
      </c>
      <c r="D7000" s="401" t="s">
        <v>13331</v>
      </c>
      <c r="E7000" s="402"/>
      <c r="F7000" s="401"/>
      <c r="G7000" s="401" t="n">
        <v>88251</v>
      </c>
      <c r="H7000" s="401" t="s">
        <v>795</v>
      </c>
      <c r="I7000" s="401" t="s">
        <v>690</v>
      </c>
      <c r="J7000" s="401" t="s">
        <v>6476</v>
      </c>
      <c r="K7000" s="402" t="n">
        <v>20.62</v>
      </c>
      <c r="L7000" s="401" t="s">
        <v>13643</v>
      </c>
    </row>
    <row r="7001" customFormat="false" ht="13.5" hidden="false" customHeight="false" outlineLevel="0" collapsed="false">
      <c r="A7001" s="401" t="s">
        <v>9754</v>
      </c>
      <c r="B7001" s="401" t="s">
        <v>13057</v>
      </c>
      <c r="C7001" s="401" t="s">
        <v>13330</v>
      </c>
      <c r="D7001" s="401" t="s">
        <v>13331</v>
      </c>
      <c r="E7001" s="402"/>
      <c r="F7001" s="401"/>
      <c r="G7001" s="401" t="n">
        <v>88252</v>
      </c>
      <c r="H7001" s="401" t="s">
        <v>13653</v>
      </c>
      <c r="I7001" s="401" t="s">
        <v>690</v>
      </c>
      <c r="J7001" s="401" t="s">
        <v>6476</v>
      </c>
      <c r="K7001" s="402" t="n">
        <v>19.29</v>
      </c>
      <c r="L7001" s="401" t="s">
        <v>13643</v>
      </c>
    </row>
    <row r="7002" customFormat="false" ht="13.5" hidden="false" customHeight="false" outlineLevel="0" collapsed="false">
      <c r="A7002" s="401" t="s">
        <v>9754</v>
      </c>
      <c r="B7002" s="401" t="s">
        <v>13057</v>
      </c>
      <c r="C7002" s="401" t="s">
        <v>13330</v>
      </c>
      <c r="D7002" s="401" t="s">
        <v>13331</v>
      </c>
      <c r="E7002" s="402"/>
      <c r="F7002" s="401"/>
      <c r="G7002" s="401" t="n">
        <v>88253</v>
      </c>
      <c r="H7002" s="401" t="s">
        <v>13654</v>
      </c>
      <c r="I7002" s="401" t="s">
        <v>690</v>
      </c>
      <c r="J7002" s="401" t="s">
        <v>6476</v>
      </c>
      <c r="K7002" s="402" t="n">
        <v>10.14</v>
      </c>
      <c r="L7002" s="401" t="s">
        <v>13643</v>
      </c>
    </row>
    <row r="7003" customFormat="false" ht="13.5" hidden="false" customHeight="false" outlineLevel="0" collapsed="false">
      <c r="A7003" s="401" t="s">
        <v>9754</v>
      </c>
      <c r="B7003" s="401" t="s">
        <v>13057</v>
      </c>
      <c r="C7003" s="401" t="s">
        <v>13330</v>
      </c>
      <c r="D7003" s="401" t="s">
        <v>13331</v>
      </c>
      <c r="E7003" s="402"/>
      <c r="F7003" s="401"/>
      <c r="G7003" s="401" t="n">
        <v>88255</v>
      </c>
      <c r="H7003" s="401" t="s">
        <v>13655</v>
      </c>
      <c r="I7003" s="401" t="s">
        <v>690</v>
      </c>
      <c r="J7003" s="401" t="s">
        <v>6476</v>
      </c>
      <c r="K7003" s="402" t="n">
        <v>36.86</v>
      </c>
      <c r="L7003" s="401" t="s">
        <v>13643</v>
      </c>
    </row>
    <row r="7004" customFormat="false" ht="13.5" hidden="false" customHeight="false" outlineLevel="0" collapsed="false">
      <c r="A7004" s="401" t="s">
        <v>9754</v>
      </c>
      <c r="B7004" s="401" t="s">
        <v>13057</v>
      </c>
      <c r="C7004" s="401" t="s">
        <v>13330</v>
      </c>
      <c r="D7004" s="401" t="s">
        <v>13331</v>
      </c>
      <c r="E7004" s="402"/>
      <c r="F7004" s="401"/>
      <c r="G7004" s="401" t="n">
        <v>88256</v>
      </c>
      <c r="H7004" s="401" t="s">
        <v>13656</v>
      </c>
      <c r="I7004" s="401" t="s">
        <v>690</v>
      </c>
      <c r="J7004" s="401" t="s">
        <v>6476</v>
      </c>
      <c r="K7004" s="402" t="n">
        <v>26.1</v>
      </c>
      <c r="L7004" s="401" t="s">
        <v>13643</v>
      </c>
    </row>
    <row r="7005" customFormat="false" ht="13.5" hidden="false" customHeight="false" outlineLevel="0" collapsed="false">
      <c r="A7005" s="401" t="s">
        <v>9754</v>
      </c>
      <c r="B7005" s="401" t="s">
        <v>13057</v>
      </c>
      <c r="C7005" s="401" t="s">
        <v>13330</v>
      </c>
      <c r="D7005" s="401" t="s">
        <v>13331</v>
      </c>
      <c r="E7005" s="402"/>
      <c r="F7005" s="401"/>
      <c r="G7005" s="401" t="n">
        <v>88257</v>
      </c>
      <c r="H7005" s="401" t="s">
        <v>13657</v>
      </c>
      <c r="I7005" s="401" t="s">
        <v>690</v>
      </c>
      <c r="J7005" s="401" t="s">
        <v>6476</v>
      </c>
      <c r="K7005" s="402" t="n">
        <v>19.36</v>
      </c>
      <c r="L7005" s="401" t="s">
        <v>13643</v>
      </c>
    </row>
    <row r="7006" customFormat="false" ht="13.5" hidden="false" customHeight="false" outlineLevel="0" collapsed="false">
      <c r="A7006" s="401" t="s">
        <v>9754</v>
      </c>
      <c r="B7006" s="401" t="s">
        <v>13057</v>
      </c>
      <c r="C7006" s="401" t="s">
        <v>13330</v>
      </c>
      <c r="D7006" s="401" t="s">
        <v>13331</v>
      </c>
      <c r="E7006" s="402"/>
      <c r="F7006" s="401"/>
      <c r="G7006" s="401" t="n">
        <v>88258</v>
      </c>
      <c r="H7006" s="401" t="s">
        <v>13658</v>
      </c>
      <c r="I7006" s="401" t="s">
        <v>690</v>
      </c>
      <c r="J7006" s="401" t="s">
        <v>6476</v>
      </c>
      <c r="K7006" s="402" t="n">
        <v>22.93</v>
      </c>
      <c r="L7006" s="401" t="s">
        <v>13643</v>
      </c>
    </row>
    <row r="7007" customFormat="false" ht="13.5" hidden="false" customHeight="false" outlineLevel="0" collapsed="false">
      <c r="A7007" s="401" t="s">
        <v>9754</v>
      </c>
      <c r="B7007" s="401" t="s">
        <v>13057</v>
      </c>
      <c r="C7007" s="401" t="s">
        <v>13330</v>
      </c>
      <c r="D7007" s="401" t="s">
        <v>13331</v>
      </c>
      <c r="E7007" s="402"/>
      <c r="F7007" s="401"/>
      <c r="G7007" s="401" t="n">
        <v>88260</v>
      </c>
      <c r="H7007" s="401" t="s">
        <v>13659</v>
      </c>
      <c r="I7007" s="401" t="s">
        <v>690</v>
      </c>
      <c r="J7007" s="401" t="s">
        <v>6476</v>
      </c>
      <c r="K7007" s="402" t="n">
        <v>24.23</v>
      </c>
      <c r="L7007" s="401" t="s">
        <v>13643</v>
      </c>
    </row>
    <row r="7008" customFormat="false" ht="13.5" hidden="false" customHeight="false" outlineLevel="0" collapsed="false">
      <c r="A7008" s="401" t="s">
        <v>9754</v>
      </c>
      <c r="B7008" s="401" t="s">
        <v>13057</v>
      </c>
      <c r="C7008" s="401" t="s">
        <v>13330</v>
      </c>
      <c r="D7008" s="401" t="s">
        <v>13331</v>
      </c>
      <c r="E7008" s="402"/>
      <c r="F7008" s="401"/>
      <c r="G7008" s="401" t="n">
        <v>88261</v>
      </c>
      <c r="H7008" s="401" t="s">
        <v>13660</v>
      </c>
      <c r="I7008" s="401" t="s">
        <v>690</v>
      </c>
      <c r="J7008" s="401" t="s">
        <v>6476</v>
      </c>
      <c r="K7008" s="402" t="n">
        <v>24.86</v>
      </c>
      <c r="L7008" s="401" t="s">
        <v>13643</v>
      </c>
    </row>
    <row r="7009" customFormat="false" ht="13.5" hidden="false" customHeight="false" outlineLevel="0" collapsed="false">
      <c r="A7009" s="401" t="s">
        <v>9754</v>
      </c>
      <c r="B7009" s="401" t="s">
        <v>13057</v>
      </c>
      <c r="C7009" s="401" t="s">
        <v>13330</v>
      </c>
      <c r="D7009" s="401" t="s">
        <v>13331</v>
      </c>
      <c r="E7009" s="402"/>
      <c r="F7009" s="401"/>
      <c r="G7009" s="401" t="n">
        <v>88262</v>
      </c>
      <c r="H7009" s="401" t="s">
        <v>749</v>
      </c>
      <c r="I7009" s="401" t="s">
        <v>690</v>
      </c>
      <c r="J7009" s="401" t="s">
        <v>6979</v>
      </c>
      <c r="K7009" s="402" t="n">
        <v>25.93</v>
      </c>
      <c r="L7009" s="401" t="s">
        <v>13643</v>
      </c>
    </row>
    <row r="7010" customFormat="false" ht="13.5" hidden="false" customHeight="false" outlineLevel="0" collapsed="false">
      <c r="A7010" s="401" t="s">
        <v>9754</v>
      </c>
      <c r="B7010" s="401" t="s">
        <v>13057</v>
      </c>
      <c r="C7010" s="401" t="s">
        <v>13330</v>
      </c>
      <c r="D7010" s="401" t="s">
        <v>13331</v>
      </c>
      <c r="E7010" s="402"/>
      <c r="F7010" s="401"/>
      <c r="G7010" s="401" t="n">
        <v>88263</v>
      </c>
      <c r="H7010" s="401" t="s">
        <v>13661</v>
      </c>
      <c r="I7010" s="401" t="s">
        <v>690</v>
      </c>
      <c r="J7010" s="401" t="s">
        <v>6476</v>
      </c>
      <c r="K7010" s="402" t="n">
        <v>17.48</v>
      </c>
      <c r="L7010" s="401" t="s">
        <v>13643</v>
      </c>
    </row>
    <row r="7011" customFormat="false" ht="13.5" hidden="false" customHeight="false" outlineLevel="0" collapsed="false">
      <c r="A7011" s="401" t="s">
        <v>9754</v>
      </c>
      <c r="B7011" s="401" t="s">
        <v>13057</v>
      </c>
      <c r="C7011" s="401" t="s">
        <v>13330</v>
      </c>
      <c r="D7011" s="401" t="s">
        <v>13331</v>
      </c>
      <c r="E7011" s="402"/>
      <c r="F7011" s="401"/>
      <c r="G7011" s="401" t="n">
        <v>88264</v>
      </c>
      <c r="H7011" s="401" t="s">
        <v>722</v>
      </c>
      <c r="I7011" s="401" t="s">
        <v>690</v>
      </c>
      <c r="J7011" s="401" t="s">
        <v>6979</v>
      </c>
      <c r="K7011" s="402" t="n">
        <v>26.47</v>
      </c>
      <c r="L7011" s="401" t="s">
        <v>13643</v>
      </c>
    </row>
    <row r="7012" customFormat="false" ht="13.5" hidden="false" customHeight="false" outlineLevel="0" collapsed="false">
      <c r="A7012" s="401" t="s">
        <v>9754</v>
      </c>
      <c r="B7012" s="401" t="s">
        <v>13057</v>
      </c>
      <c r="C7012" s="401" t="s">
        <v>13330</v>
      </c>
      <c r="D7012" s="401" t="s">
        <v>13331</v>
      </c>
      <c r="E7012" s="402"/>
      <c r="F7012" s="401"/>
      <c r="G7012" s="401" t="n">
        <v>88265</v>
      </c>
      <c r="H7012" s="401" t="s">
        <v>13662</v>
      </c>
      <c r="I7012" s="401" t="s">
        <v>690</v>
      </c>
      <c r="J7012" s="401" t="s">
        <v>6476</v>
      </c>
      <c r="K7012" s="402" t="n">
        <v>26.47</v>
      </c>
      <c r="L7012" s="401" t="s">
        <v>13643</v>
      </c>
    </row>
    <row r="7013" customFormat="false" ht="13.5" hidden="false" customHeight="false" outlineLevel="0" collapsed="false">
      <c r="A7013" s="401" t="s">
        <v>9754</v>
      </c>
      <c r="B7013" s="401" t="s">
        <v>13057</v>
      </c>
      <c r="C7013" s="401" t="s">
        <v>13330</v>
      </c>
      <c r="D7013" s="401" t="s">
        <v>13331</v>
      </c>
      <c r="E7013" s="402"/>
      <c r="F7013" s="401"/>
      <c r="G7013" s="401" t="n">
        <v>88266</v>
      </c>
      <c r="H7013" s="401" t="s">
        <v>815</v>
      </c>
      <c r="I7013" s="401" t="s">
        <v>690</v>
      </c>
      <c r="J7013" s="401" t="s">
        <v>6476</v>
      </c>
      <c r="K7013" s="402" t="n">
        <v>32.16</v>
      </c>
      <c r="L7013" s="401" t="s">
        <v>13643</v>
      </c>
    </row>
    <row r="7014" customFormat="false" ht="13.5" hidden="false" customHeight="false" outlineLevel="0" collapsed="false">
      <c r="A7014" s="401" t="s">
        <v>9754</v>
      </c>
      <c r="B7014" s="401" t="s">
        <v>13057</v>
      </c>
      <c r="C7014" s="401" t="s">
        <v>13330</v>
      </c>
      <c r="D7014" s="401" t="s">
        <v>13331</v>
      </c>
      <c r="E7014" s="402"/>
      <c r="F7014" s="401"/>
      <c r="G7014" s="401" t="n">
        <v>88267</v>
      </c>
      <c r="H7014" s="401" t="s">
        <v>724</v>
      </c>
      <c r="I7014" s="401" t="s">
        <v>690</v>
      </c>
      <c r="J7014" s="401" t="s">
        <v>6979</v>
      </c>
      <c r="K7014" s="402" t="n">
        <v>25.58</v>
      </c>
      <c r="L7014" s="401" t="s">
        <v>13643</v>
      </c>
    </row>
    <row r="7015" customFormat="false" ht="13.5" hidden="false" customHeight="false" outlineLevel="0" collapsed="false">
      <c r="A7015" s="401" t="s">
        <v>9754</v>
      </c>
      <c r="B7015" s="401" t="s">
        <v>13057</v>
      </c>
      <c r="C7015" s="401" t="s">
        <v>13330</v>
      </c>
      <c r="D7015" s="401" t="s">
        <v>13331</v>
      </c>
      <c r="E7015" s="402"/>
      <c r="F7015" s="401"/>
      <c r="G7015" s="401" t="n">
        <v>88269</v>
      </c>
      <c r="H7015" s="401" t="s">
        <v>13663</v>
      </c>
      <c r="I7015" s="401" t="s">
        <v>690</v>
      </c>
      <c r="J7015" s="401" t="s">
        <v>6476</v>
      </c>
      <c r="K7015" s="402" t="n">
        <v>26.05</v>
      </c>
      <c r="L7015" s="401" t="s">
        <v>13643</v>
      </c>
    </row>
    <row r="7016" customFormat="false" ht="13.5" hidden="false" customHeight="false" outlineLevel="0" collapsed="false">
      <c r="A7016" s="401" t="s">
        <v>9754</v>
      </c>
      <c r="B7016" s="401" t="s">
        <v>13057</v>
      </c>
      <c r="C7016" s="401" t="s">
        <v>13330</v>
      </c>
      <c r="D7016" s="401" t="s">
        <v>13331</v>
      </c>
      <c r="E7016" s="402"/>
      <c r="F7016" s="401"/>
      <c r="G7016" s="401" t="n">
        <v>88270</v>
      </c>
      <c r="H7016" s="401" t="s">
        <v>13664</v>
      </c>
      <c r="I7016" s="401" t="s">
        <v>690</v>
      </c>
      <c r="J7016" s="401" t="s">
        <v>6476</v>
      </c>
      <c r="K7016" s="402" t="n">
        <v>26.2</v>
      </c>
      <c r="L7016" s="401" t="s">
        <v>13643</v>
      </c>
    </row>
    <row r="7017" customFormat="false" ht="13.5" hidden="false" customHeight="false" outlineLevel="0" collapsed="false">
      <c r="A7017" s="401" t="s">
        <v>9754</v>
      </c>
      <c r="B7017" s="401" t="s">
        <v>13057</v>
      </c>
      <c r="C7017" s="401" t="s">
        <v>13330</v>
      </c>
      <c r="D7017" s="401" t="s">
        <v>13331</v>
      </c>
      <c r="E7017" s="402"/>
      <c r="F7017" s="401"/>
      <c r="G7017" s="401" t="n">
        <v>88272</v>
      </c>
      <c r="H7017" s="401" t="s">
        <v>13665</v>
      </c>
      <c r="I7017" s="401" t="s">
        <v>690</v>
      </c>
      <c r="J7017" s="401" t="s">
        <v>6476</v>
      </c>
      <c r="K7017" s="402" t="n">
        <v>26.48</v>
      </c>
      <c r="L7017" s="401" t="s">
        <v>13643</v>
      </c>
    </row>
    <row r="7018" customFormat="false" ht="13.5" hidden="false" customHeight="false" outlineLevel="0" collapsed="false">
      <c r="A7018" s="401" t="s">
        <v>9754</v>
      </c>
      <c r="B7018" s="401" t="s">
        <v>13057</v>
      </c>
      <c r="C7018" s="401" t="s">
        <v>13330</v>
      </c>
      <c r="D7018" s="401" t="s">
        <v>13331</v>
      </c>
      <c r="E7018" s="402"/>
      <c r="F7018" s="401"/>
      <c r="G7018" s="401" t="n">
        <v>88273</v>
      </c>
      <c r="H7018" s="401" t="s">
        <v>13666</v>
      </c>
      <c r="I7018" s="401" t="s">
        <v>690</v>
      </c>
      <c r="J7018" s="401" t="s">
        <v>6476</v>
      </c>
      <c r="K7018" s="402" t="n">
        <v>24.56</v>
      </c>
      <c r="L7018" s="401" t="s">
        <v>13643</v>
      </c>
    </row>
    <row r="7019" customFormat="false" ht="13.5" hidden="false" customHeight="false" outlineLevel="0" collapsed="false">
      <c r="A7019" s="401" t="s">
        <v>9754</v>
      </c>
      <c r="B7019" s="401" t="s">
        <v>13057</v>
      </c>
      <c r="C7019" s="401" t="s">
        <v>13330</v>
      </c>
      <c r="D7019" s="401" t="s">
        <v>13331</v>
      </c>
      <c r="E7019" s="402"/>
      <c r="F7019" s="401"/>
      <c r="G7019" s="401" t="n">
        <v>88274</v>
      </c>
      <c r="H7019" s="401" t="s">
        <v>13667</v>
      </c>
      <c r="I7019" s="401" t="s">
        <v>690</v>
      </c>
      <c r="J7019" s="401" t="s">
        <v>6476</v>
      </c>
      <c r="K7019" s="402" t="n">
        <v>26.1</v>
      </c>
      <c r="L7019" s="401" t="s">
        <v>13643</v>
      </c>
    </row>
    <row r="7020" customFormat="false" ht="13.5" hidden="false" customHeight="false" outlineLevel="0" collapsed="false">
      <c r="A7020" s="401" t="s">
        <v>9754</v>
      </c>
      <c r="B7020" s="401" t="s">
        <v>13057</v>
      </c>
      <c r="C7020" s="401" t="s">
        <v>13330</v>
      </c>
      <c r="D7020" s="401" t="s">
        <v>13331</v>
      </c>
      <c r="E7020" s="402"/>
      <c r="F7020" s="401"/>
      <c r="G7020" s="401" t="n">
        <v>88275</v>
      </c>
      <c r="H7020" s="401" t="s">
        <v>13668</v>
      </c>
      <c r="I7020" s="401" t="s">
        <v>690</v>
      </c>
      <c r="J7020" s="401" t="s">
        <v>6476</v>
      </c>
      <c r="K7020" s="402" t="n">
        <v>27.46</v>
      </c>
      <c r="L7020" s="401" t="s">
        <v>13643</v>
      </c>
    </row>
    <row r="7021" customFormat="false" ht="13.5" hidden="false" customHeight="false" outlineLevel="0" collapsed="false">
      <c r="A7021" s="401" t="s">
        <v>9754</v>
      </c>
      <c r="B7021" s="401" t="s">
        <v>13057</v>
      </c>
      <c r="C7021" s="401" t="s">
        <v>13330</v>
      </c>
      <c r="D7021" s="401" t="s">
        <v>13331</v>
      </c>
      <c r="E7021" s="402"/>
      <c r="F7021" s="401"/>
      <c r="G7021" s="401" t="n">
        <v>88277</v>
      </c>
      <c r="H7021" s="401" t="s">
        <v>13669</v>
      </c>
      <c r="I7021" s="401" t="s">
        <v>690</v>
      </c>
      <c r="J7021" s="401" t="s">
        <v>6476</v>
      </c>
      <c r="K7021" s="402" t="n">
        <v>20.62</v>
      </c>
      <c r="L7021" s="401" t="s">
        <v>13643</v>
      </c>
    </row>
    <row r="7022" customFormat="false" ht="13.5" hidden="false" customHeight="false" outlineLevel="0" collapsed="false">
      <c r="A7022" s="401" t="s">
        <v>9754</v>
      </c>
      <c r="B7022" s="401" t="s">
        <v>13057</v>
      </c>
      <c r="C7022" s="401" t="s">
        <v>13330</v>
      </c>
      <c r="D7022" s="401" t="s">
        <v>13331</v>
      </c>
      <c r="E7022" s="402"/>
      <c r="F7022" s="401"/>
      <c r="G7022" s="401" t="n">
        <v>88278</v>
      </c>
      <c r="H7022" s="401" t="s">
        <v>825</v>
      </c>
      <c r="I7022" s="401" t="s">
        <v>690</v>
      </c>
      <c r="J7022" s="401" t="s">
        <v>6476</v>
      </c>
      <c r="K7022" s="402" t="n">
        <v>19.93</v>
      </c>
      <c r="L7022" s="401" t="s">
        <v>13643</v>
      </c>
    </row>
    <row r="7023" customFormat="false" ht="13.5" hidden="false" customHeight="false" outlineLevel="0" collapsed="false">
      <c r="A7023" s="401" t="s">
        <v>9754</v>
      </c>
      <c r="B7023" s="401" t="s">
        <v>13057</v>
      </c>
      <c r="C7023" s="401" t="s">
        <v>13330</v>
      </c>
      <c r="D7023" s="401" t="s">
        <v>13331</v>
      </c>
      <c r="E7023" s="402"/>
      <c r="F7023" s="401"/>
      <c r="G7023" s="401" t="n">
        <v>88279</v>
      </c>
      <c r="H7023" s="401" t="s">
        <v>754</v>
      </c>
      <c r="I7023" s="401" t="s">
        <v>690</v>
      </c>
      <c r="J7023" s="401" t="s">
        <v>6476</v>
      </c>
      <c r="K7023" s="402" t="n">
        <v>27.81</v>
      </c>
      <c r="L7023" s="401" t="s">
        <v>13643</v>
      </c>
    </row>
    <row r="7024" customFormat="false" ht="13.5" hidden="false" customHeight="false" outlineLevel="0" collapsed="false">
      <c r="A7024" s="401" t="s">
        <v>9754</v>
      </c>
      <c r="B7024" s="401" t="s">
        <v>13057</v>
      </c>
      <c r="C7024" s="401" t="s">
        <v>13330</v>
      </c>
      <c r="D7024" s="401" t="s">
        <v>13331</v>
      </c>
      <c r="E7024" s="402"/>
      <c r="F7024" s="401"/>
      <c r="G7024" s="401" t="n">
        <v>88281</v>
      </c>
      <c r="H7024" s="401" t="s">
        <v>13670</v>
      </c>
      <c r="I7024" s="401" t="s">
        <v>690</v>
      </c>
      <c r="J7024" s="401" t="s">
        <v>6476</v>
      </c>
      <c r="K7024" s="402" t="n">
        <v>20.61</v>
      </c>
      <c r="L7024" s="401" t="s">
        <v>13643</v>
      </c>
    </row>
    <row r="7025" customFormat="false" ht="13.5" hidden="false" customHeight="false" outlineLevel="0" collapsed="false">
      <c r="A7025" s="401" t="s">
        <v>9754</v>
      </c>
      <c r="B7025" s="401" t="s">
        <v>13057</v>
      </c>
      <c r="C7025" s="401" t="s">
        <v>13330</v>
      </c>
      <c r="D7025" s="401" t="s">
        <v>13331</v>
      </c>
      <c r="E7025" s="402"/>
      <c r="F7025" s="401"/>
      <c r="G7025" s="401" t="n">
        <v>88282</v>
      </c>
      <c r="H7025" s="401" t="s">
        <v>13671</v>
      </c>
      <c r="I7025" s="401" t="s">
        <v>690</v>
      </c>
      <c r="J7025" s="401" t="s">
        <v>6476</v>
      </c>
      <c r="K7025" s="402" t="n">
        <v>21.5</v>
      </c>
      <c r="L7025" s="401" t="s">
        <v>13643</v>
      </c>
    </row>
    <row r="7026" customFormat="false" ht="13.5" hidden="false" customHeight="false" outlineLevel="0" collapsed="false">
      <c r="A7026" s="401" t="s">
        <v>9754</v>
      </c>
      <c r="B7026" s="401" t="s">
        <v>13057</v>
      </c>
      <c r="C7026" s="401" t="s">
        <v>13330</v>
      </c>
      <c r="D7026" s="401" t="s">
        <v>13331</v>
      </c>
      <c r="E7026" s="402"/>
      <c r="F7026" s="401"/>
      <c r="G7026" s="401" t="n">
        <v>88283</v>
      </c>
      <c r="H7026" s="401" t="s">
        <v>13672</v>
      </c>
      <c r="I7026" s="401" t="s">
        <v>690</v>
      </c>
      <c r="J7026" s="401" t="s">
        <v>6476</v>
      </c>
      <c r="K7026" s="402" t="n">
        <v>26.75</v>
      </c>
      <c r="L7026" s="401" t="s">
        <v>13643</v>
      </c>
    </row>
    <row r="7027" customFormat="false" ht="13.5" hidden="false" customHeight="false" outlineLevel="0" collapsed="false">
      <c r="A7027" s="401" t="s">
        <v>9754</v>
      </c>
      <c r="B7027" s="401" t="s">
        <v>13057</v>
      </c>
      <c r="C7027" s="401" t="s">
        <v>13330</v>
      </c>
      <c r="D7027" s="401" t="s">
        <v>13331</v>
      </c>
      <c r="E7027" s="402"/>
      <c r="F7027" s="401"/>
      <c r="G7027" s="401" t="n">
        <v>88284</v>
      </c>
      <c r="H7027" s="401" t="s">
        <v>13673</v>
      </c>
      <c r="I7027" s="401" t="s">
        <v>690</v>
      </c>
      <c r="J7027" s="401" t="s">
        <v>6476</v>
      </c>
      <c r="K7027" s="402" t="n">
        <v>20.29</v>
      </c>
      <c r="L7027" s="401" t="s">
        <v>13643</v>
      </c>
    </row>
    <row r="7028" customFormat="false" ht="13.5" hidden="false" customHeight="false" outlineLevel="0" collapsed="false">
      <c r="A7028" s="401" t="s">
        <v>9754</v>
      </c>
      <c r="B7028" s="401" t="s">
        <v>13057</v>
      </c>
      <c r="C7028" s="401" t="s">
        <v>13330</v>
      </c>
      <c r="D7028" s="401" t="s">
        <v>13331</v>
      </c>
      <c r="E7028" s="402"/>
      <c r="F7028" s="401"/>
      <c r="G7028" s="401" t="n">
        <v>88285</v>
      </c>
      <c r="H7028" s="401" t="s">
        <v>13674</v>
      </c>
      <c r="I7028" s="401" t="s">
        <v>690</v>
      </c>
      <c r="J7028" s="401" t="s">
        <v>6476</v>
      </c>
      <c r="K7028" s="402" t="n">
        <v>20.21</v>
      </c>
      <c r="L7028" s="401" t="s">
        <v>13643</v>
      </c>
    </row>
    <row r="7029" customFormat="false" ht="13.5" hidden="false" customHeight="false" outlineLevel="0" collapsed="false">
      <c r="A7029" s="401" t="s">
        <v>9754</v>
      </c>
      <c r="B7029" s="401" t="s">
        <v>13057</v>
      </c>
      <c r="C7029" s="401" t="s">
        <v>13330</v>
      </c>
      <c r="D7029" s="401" t="s">
        <v>13331</v>
      </c>
      <c r="E7029" s="402"/>
      <c r="F7029" s="401"/>
      <c r="G7029" s="401" t="n">
        <v>88286</v>
      </c>
      <c r="H7029" s="401" t="s">
        <v>13675</v>
      </c>
      <c r="I7029" s="401" t="s">
        <v>690</v>
      </c>
      <c r="J7029" s="401" t="s">
        <v>6476</v>
      </c>
      <c r="K7029" s="402" t="n">
        <v>20.43</v>
      </c>
      <c r="L7029" s="401" t="s">
        <v>13643</v>
      </c>
    </row>
    <row r="7030" customFormat="false" ht="13.5" hidden="false" customHeight="false" outlineLevel="0" collapsed="false">
      <c r="A7030" s="401" t="s">
        <v>9754</v>
      </c>
      <c r="B7030" s="401" t="s">
        <v>13057</v>
      </c>
      <c r="C7030" s="401" t="s">
        <v>13330</v>
      </c>
      <c r="D7030" s="401" t="s">
        <v>13331</v>
      </c>
      <c r="E7030" s="402"/>
      <c r="F7030" s="401"/>
      <c r="G7030" s="401" t="n">
        <v>88288</v>
      </c>
      <c r="H7030" s="401" t="s">
        <v>13676</v>
      </c>
      <c r="I7030" s="401" t="s">
        <v>690</v>
      </c>
      <c r="J7030" s="401" t="s">
        <v>6476</v>
      </c>
      <c r="K7030" s="402" t="n">
        <v>12.51</v>
      </c>
      <c r="L7030" s="401" t="s">
        <v>13643</v>
      </c>
    </row>
    <row r="7031" customFormat="false" ht="13.5" hidden="false" customHeight="false" outlineLevel="0" collapsed="false">
      <c r="A7031" s="401" t="s">
        <v>9754</v>
      </c>
      <c r="B7031" s="401" t="s">
        <v>13057</v>
      </c>
      <c r="C7031" s="401" t="s">
        <v>13330</v>
      </c>
      <c r="D7031" s="401" t="s">
        <v>13331</v>
      </c>
      <c r="E7031" s="402"/>
      <c r="F7031" s="401"/>
      <c r="G7031" s="401" t="n">
        <v>88291</v>
      </c>
      <c r="H7031" s="401" t="s">
        <v>13677</v>
      </c>
      <c r="I7031" s="401" t="s">
        <v>690</v>
      </c>
      <c r="J7031" s="401" t="s">
        <v>6476</v>
      </c>
      <c r="K7031" s="402" t="n">
        <v>19.99</v>
      </c>
      <c r="L7031" s="401" t="s">
        <v>13643</v>
      </c>
    </row>
    <row r="7032" customFormat="false" ht="13.5" hidden="false" customHeight="false" outlineLevel="0" collapsed="false">
      <c r="A7032" s="401" t="s">
        <v>9754</v>
      </c>
      <c r="B7032" s="401" t="s">
        <v>13057</v>
      </c>
      <c r="C7032" s="401" t="s">
        <v>13330</v>
      </c>
      <c r="D7032" s="401" t="s">
        <v>13331</v>
      </c>
      <c r="E7032" s="402"/>
      <c r="F7032" s="401"/>
      <c r="G7032" s="401" t="n">
        <v>88292</v>
      </c>
      <c r="H7032" s="401" t="s">
        <v>13678</v>
      </c>
      <c r="I7032" s="401" t="s">
        <v>690</v>
      </c>
      <c r="J7032" s="401" t="s">
        <v>6476</v>
      </c>
      <c r="K7032" s="402" t="n">
        <v>20.37</v>
      </c>
      <c r="L7032" s="401" t="s">
        <v>13643</v>
      </c>
    </row>
    <row r="7033" customFormat="false" ht="13.5" hidden="false" customHeight="false" outlineLevel="0" collapsed="false">
      <c r="A7033" s="401" t="s">
        <v>9754</v>
      </c>
      <c r="B7033" s="401" t="s">
        <v>13057</v>
      </c>
      <c r="C7033" s="401" t="s">
        <v>13330</v>
      </c>
      <c r="D7033" s="401" t="s">
        <v>13331</v>
      </c>
      <c r="E7033" s="402"/>
      <c r="F7033" s="401"/>
      <c r="G7033" s="401" t="n">
        <v>88293</v>
      </c>
      <c r="H7033" s="401" t="s">
        <v>13679</v>
      </c>
      <c r="I7033" s="401" t="s">
        <v>690</v>
      </c>
      <c r="J7033" s="401" t="s">
        <v>6476</v>
      </c>
      <c r="K7033" s="402" t="n">
        <v>23.27</v>
      </c>
      <c r="L7033" s="401" t="s">
        <v>13643</v>
      </c>
    </row>
    <row r="7034" customFormat="false" ht="13.5" hidden="false" customHeight="false" outlineLevel="0" collapsed="false">
      <c r="A7034" s="401" t="s">
        <v>9754</v>
      </c>
      <c r="B7034" s="401" t="s">
        <v>13057</v>
      </c>
      <c r="C7034" s="401" t="s">
        <v>13330</v>
      </c>
      <c r="D7034" s="401" t="s">
        <v>13331</v>
      </c>
      <c r="E7034" s="402"/>
      <c r="F7034" s="401"/>
      <c r="G7034" s="401" t="n">
        <v>88294</v>
      </c>
      <c r="H7034" s="401" t="s">
        <v>13680</v>
      </c>
      <c r="I7034" s="401" t="s">
        <v>690</v>
      </c>
      <c r="J7034" s="401" t="s">
        <v>6979</v>
      </c>
      <c r="K7034" s="402" t="n">
        <v>24.99</v>
      </c>
      <c r="L7034" s="401" t="s">
        <v>13643</v>
      </c>
    </row>
    <row r="7035" customFormat="false" ht="13.5" hidden="false" customHeight="false" outlineLevel="0" collapsed="false">
      <c r="A7035" s="401" t="s">
        <v>9754</v>
      </c>
      <c r="B7035" s="401" t="s">
        <v>13057</v>
      </c>
      <c r="C7035" s="401" t="s">
        <v>13330</v>
      </c>
      <c r="D7035" s="401" t="s">
        <v>13331</v>
      </c>
      <c r="E7035" s="402"/>
      <c r="F7035" s="401"/>
      <c r="G7035" s="401" t="n">
        <v>88295</v>
      </c>
      <c r="H7035" s="401" t="s">
        <v>13681</v>
      </c>
      <c r="I7035" s="401" t="s">
        <v>690</v>
      </c>
      <c r="J7035" s="401" t="s">
        <v>6476</v>
      </c>
      <c r="K7035" s="402" t="n">
        <v>20.43</v>
      </c>
      <c r="L7035" s="401" t="s">
        <v>13643</v>
      </c>
    </row>
    <row r="7036" customFormat="false" ht="13.5" hidden="false" customHeight="false" outlineLevel="0" collapsed="false">
      <c r="A7036" s="401" t="s">
        <v>9754</v>
      </c>
      <c r="B7036" s="401" t="s">
        <v>13057</v>
      </c>
      <c r="C7036" s="401" t="s">
        <v>13330</v>
      </c>
      <c r="D7036" s="401" t="s">
        <v>13331</v>
      </c>
      <c r="E7036" s="402"/>
      <c r="F7036" s="401"/>
      <c r="G7036" s="401" t="n">
        <v>88296</v>
      </c>
      <c r="H7036" s="401" t="s">
        <v>13682</v>
      </c>
      <c r="I7036" s="401" t="s">
        <v>690</v>
      </c>
      <c r="J7036" s="401" t="s">
        <v>6476</v>
      </c>
      <c r="K7036" s="402" t="n">
        <v>20.43</v>
      </c>
      <c r="L7036" s="401" t="s">
        <v>13643</v>
      </c>
    </row>
    <row r="7037" customFormat="false" ht="13.5" hidden="false" customHeight="false" outlineLevel="0" collapsed="false">
      <c r="A7037" s="401" t="s">
        <v>9754</v>
      </c>
      <c r="B7037" s="401" t="s">
        <v>13057</v>
      </c>
      <c r="C7037" s="401" t="s">
        <v>13330</v>
      </c>
      <c r="D7037" s="401" t="s">
        <v>13331</v>
      </c>
      <c r="E7037" s="402"/>
      <c r="F7037" s="401"/>
      <c r="G7037" s="401" t="n">
        <v>88297</v>
      </c>
      <c r="H7037" s="401" t="s">
        <v>13683</v>
      </c>
      <c r="I7037" s="401" t="s">
        <v>690</v>
      </c>
      <c r="J7037" s="401" t="s">
        <v>6476</v>
      </c>
      <c r="K7037" s="402" t="n">
        <v>20.39</v>
      </c>
      <c r="L7037" s="401" t="s">
        <v>13643</v>
      </c>
    </row>
    <row r="7038" customFormat="false" ht="13.5" hidden="false" customHeight="false" outlineLevel="0" collapsed="false">
      <c r="A7038" s="401" t="s">
        <v>9754</v>
      </c>
      <c r="B7038" s="401" t="s">
        <v>13057</v>
      </c>
      <c r="C7038" s="401" t="s">
        <v>13330</v>
      </c>
      <c r="D7038" s="401" t="s">
        <v>13331</v>
      </c>
      <c r="E7038" s="402"/>
      <c r="F7038" s="401"/>
      <c r="G7038" s="401" t="n">
        <v>88298</v>
      </c>
      <c r="H7038" s="401" t="s">
        <v>13684</v>
      </c>
      <c r="I7038" s="401" t="s">
        <v>690</v>
      </c>
      <c r="J7038" s="401" t="s">
        <v>6476</v>
      </c>
      <c r="K7038" s="402" t="n">
        <v>20.75</v>
      </c>
      <c r="L7038" s="401" t="s">
        <v>13643</v>
      </c>
    </row>
    <row r="7039" customFormat="false" ht="13.5" hidden="false" customHeight="false" outlineLevel="0" collapsed="false">
      <c r="A7039" s="401" t="s">
        <v>9754</v>
      </c>
      <c r="B7039" s="401" t="s">
        <v>13057</v>
      </c>
      <c r="C7039" s="401" t="s">
        <v>13330</v>
      </c>
      <c r="D7039" s="401" t="s">
        <v>13331</v>
      </c>
      <c r="E7039" s="402"/>
      <c r="F7039" s="401"/>
      <c r="G7039" s="401" t="n">
        <v>88299</v>
      </c>
      <c r="H7039" s="401" t="s">
        <v>13685</v>
      </c>
      <c r="I7039" s="401" t="s">
        <v>690</v>
      </c>
      <c r="J7039" s="401" t="s">
        <v>6476</v>
      </c>
      <c r="K7039" s="402" t="n">
        <v>23.56</v>
      </c>
      <c r="L7039" s="401" t="s">
        <v>13643</v>
      </c>
    </row>
    <row r="7040" customFormat="false" ht="13.5" hidden="false" customHeight="false" outlineLevel="0" collapsed="false">
      <c r="A7040" s="401" t="s">
        <v>9754</v>
      </c>
      <c r="B7040" s="401" t="s">
        <v>13057</v>
      </c>
      <c r="C7040" s="401" t="s">
        <v>13330</v>
      </c>
      <c r="D7040" s="401" t="s">
        <v>13331</v>
      </c>
      <c r="E7040" s="402"/>
      <c r="F7040" s="401"/>
      <c r="G7040" s="401" t="n">
        <v>88300</v>
      </c>
      <c r="H7040" s="401" t="s">
        <v>13686</v>
      </c>
      <c r="I7040" s="401" t="s">
        <v>690</v>
      </c>
      <c r="J7040" s="401" t="s">
        <v>6476</v>
      </c>
      <c r="K7040" s="402" t="n">
        <v>27.59</v>
      </c>
      <c r="L7040" s="401" t="s">
        <v>13643</v>
      </c>
    </row>
    <row r="7041" customFormat="false" ht="13.5" hidden="false" customHeight="false" outlineLevel="0" collapsed="false">
      <c r="A7041" s="401" t="s">
        <v>9754</v>
      </c>
      <c r="B7041" s="401" t="s">
        <v>13057</v>
      </c>
      <c r="C7041" s="401" t="s">
        <v>13330</v>
      </c>
      <c r="D7041" s="401" t="s">
        <v>13331</v>
      </c>
      <c r="E7041" s="402"/>
      <c r="F7041" s="401"/>
      <c r="G7041" s="401" t="n">
        <v>88301</v>
      </c>
      <c r="H7041" s="401" t="s">
        <v>13687</v>
      </c>
      <c r="I7041" s="401" t="s">
        <v>690</v>
      </c>
      <c r="J7041" s="401" t="s">
        <v>6476</v>
      </c>
      <c r="K7041" s="402" t="n">
        <v>22.43</v>
      </c>
      <c r="L7041" s="401" t="s">
        <v>13643</v>
      </c>
    </row>
    <row r="7042" customFormat="false" ht="13.5" hidden="false" customHeight="false" outlineLevel="0" collapsed="false">
      <c r="A7042" s="401" t="s">
        <v>9754</v>
      </c>
      <c r="B7042" s="401" t="s">
        <v>13057</v>
      </c>
      <c r="C7042" s="401" t="s">
        <v>13330</v>
      </c>
      <c r="D7042" s="401" t="s">
        <v>13331</v>
      </c>
      <c r="E7042" s="402"/>
      <c r="F7042" s="401"/>
      <c r="G7042" s="401" t="n">
        <v>88302</v>
      </c>
      <c r="H7042" s="401" t="s">
        <v>13688</v>
      </c>
      <c r="I7042" s="401" t="s">
        <v>690</v>
      </c>
      <c r="J7042" s="401" t="s">
        <v>6476</v>
      </c>
      <c r="K7042" s="402" t="n">
        <v>24.14</v>
      </c>
      <c r="L7042" s="401" t="s">
        <v>13643</v>
      </c>
    </row>
    <row r="7043" customFormat="false" ht="13.5" hidden="false" customHeight="false" outlineLevel="0" collapsed="false">
      <c r="A7043" s="401" t="s">
        <v>9754</v>
      </c>
      <c r="B7043" s="401" t="s">
        <v>13057</v>
      </c>
      <c r="C7043" s="401" t="s">
        <v>13330</v>
      </c>
      <c r="D7043" s="401" t="s">
        <v>13331</v>
      </c>
      <c r="E7043" s="402"/>
      <c r="F7043" s="401"/>
      <c r="G7043" s="401" t="n">
        <v>88303</v>
      </c>
      <c r="H7043" s="401" t="s">
        <v>13689</v>
      </c>
      <c r="I7043" s="401" t="s">
        <v>690</v>
      </c>
      <c r="J7043" s="401" t="s">
        <v>6476</v>
      </c>
      <c r="K7043" s="402" t="n">
        <v>20.46</v>
      </c>
      <c r="L7043" s="401" t="s">
        <v>13643</v>
      </c>
    </row>
    <row r="7044" customFormat="false" ht="13.5" hidden="false" customHeight="false" outlineLevel="0" collapsed="false">
      <c r="A7044" s="401" t="s">
        <v>9754</v>
      </c>
      <c r="B7044" s="401" t="s">
        <v>13057</v>
      </c>
      <c r="C7044" s="401" t="s">
        <v>13330</v>
      </c>
      <c r="D7044" s="401" t="s">
        <v>13331</v>
      </c>
      <c r="E7044" s="402"/>
      <c r="F7044" s="401"/>
      <c r="G7044" s="401" t="n">
        <v>88304</v>
      </c>
      <c r="H7044" s="401" t="s">
        <v>13690</v>
      </c>
      <c r="I7044" s="401" t="s">
        <v>690</v>
      </c>
      <c r="J7044" s="401" t="s">
        <v>6476</v>
      </c>
      <c r="K7044" s="402" t="n">
        <v>21.56</v>
      </c>
      <c r="L7044" s="401" t="s">
        <v>13643</v>
      </c>
    </row>
    <row r="7045" customFormat="false" ht="13.5" hidden="false" customHeight="false" outlineLevel="0" collapsed="false">
      <c r="A7045" s="401" t="s">
        <v>9754</v>
      </c>
      <c r="B7045" s="401" t="s">
        <v>13057</v>
      </c>
      <c r="C7045" s="401" t="s">
        <v>13330</v>
      </c>
      <c r="D7045" s="401" t="s">
        <v>13331</v>
      </c>
      <c r="E7045" s="402"/>
      <c r="F7045" s="401"/>
      <c r="G7045" s="401" t="n">
        <v>88306</v>
      </c>
      <c r="H7045" s="401" t="s">
        <v>13691</v>
      </c>
      <c r="I7045" s="401" t="s">
        <v>690</v>
      </c>
      <c r="J7045" s="401" t="s">
        <v>6476</v>
      </c>
      <c r="K7045" s="402" t="n">
        <v>22.97</v>
      </c>
      <c r="L7045" s="401" t="s">
        <v>13643</v>
      </c>
    </row>
    <row r="7046" customFormat="false" ht="13.5" hidden="false" customHeight="false" outlineLevel="0" collapsed="false">
      <c r="A7046" s="401" t="s">
        <v>9754</v>
      </c>
      <c r="B7046" s="401" t="s">
        <v>13057</v>
      </c>
      <c r="C7046" s="401" t="s">
        <v>13330</v>
      </c>
      <c r="D7046" s="401" t="s">
        <v>13331</v>
      </c>
      <c r="E7046" s="402"/>
      <c r="F7046" s="401"/>
      <c r="G7046" s="401" t="n">
        <v>88307</v>
      </c>
      <c r="H7046" s="401" t="s">
        <v>13692</v>
      </c>
      <c r="I7046" s="401" t="s">
        <v>690</v>
      </c>
      <c r="J7046" s="401" t="s">
        <v>6476</v>
      </c>
      <c r="K7046" s="402" t="n">
        <v>22.15</v>
      </c>
      <c r="L7046" s="401" t="s">
        <v>13643</v>
      </c>
    </row>
    <row r="7047" customFormat="false" ht="13.5" hidden="false" customHeight="false" outlineLevel="0" collapsed="false">
      <c r="A7047" s="401" t="s">
        <v>9754</v>
      </c>
      <c r="B7047" s="401" t="s">
        <v>13057</v>
      </c>
      <c r="C7047" s="401" t="s">
        <v>13330</v>
      </c>
      <c r="D7047" s="401" t="s">
        <v>13331</v>
      </c>
      <c r="E7047" s="402"/>
      <c r="F7047" s="401"/>
      <c r="G7047" s="401" t="n">
        <v>88308</v>
      </c>
      <c r="H7047" s="401" t="s">
        <v>13693</v>
      </c>
      <c r="I7047" s="401" t="s">
        <v>690</v>
      </c>
      <c r="J7047" s="401" t="s">
        <v>6476</v>
      </c>
      <c r="K7047" s="402" t="n">
        <v>26.1</v>
      </c>
      <c r="L7047" s="401" t="s">
        <v>13643</v>
      </c>
    </row>
    <row r="7048" customFormat="false" ht="13.5" hidden="false" customHeight="false" outlineLevel="0" collapsed="false">
      <c r="A7048" s="401" t="s">
        <v>9754</v>
      </c>
      <c r="B7048" s="401" t="s">
        <v>13057</v>
      </c>
      <c r="C7048" s="401" t="s">
        <v>13330</v>
      </c>
      <c r="D7048" s="401" t="s">
        <v>13331</v>
      </c>
      <c r="E7048" s="402"/>
      <c r="F7048" s="401"/>
      <c r="G7048" s="401" t="n">
        <v>88309</v>
      </c>
      <c r="H7048" s="401" t="s">
        <v>720</v>
      </c>
      <c r="I7048" s="401" t="s">
        <v>690</v>
      </c>
      <c r="J7048" s="401" t="s">
        <v>6979</v>
      </c>
      <c r="K7048" s="402" t="n">
        <v>26.2</v>
      </c>
      <c r="L7048" s="401" t="s">
        <v>13643</v>
      </c>
    </row>
    <row r="7049" customFormat="false" ht="13.5" hidden="false" customHeight="false" outlineLevel="0" collapsed="false">
      <c r="A7049" s="401" t="s">
        <v>9754</v>
      </c>
      <c r="B7049" s="401" t="s">
        <v>13057</v>
      </c>
      <c r="C7049" s="401" t="s">
        <v>13330</v>
      </c>
      <c r="D7049" s="401" t="s">
        <v>13331</v>
      </c>
      <c r="E7049" s="402"/>
      <c r="F7049" s="401"/>
      <c r="G7049" s="401" t="n">
        <v>88310</v>
      </c>
      <c r="H7049" s="401" t="s">
        <v>785</v>
      </c>
      <c r="I7049" s="401" t="s">
        <v>690</v>
      </c>
      <c r="J7049" s="401" t="s">
        <v>6979</v>
      </c>
      <c r="K7049" s="402" t="n">
        <v>27.25</v>
      </c>
      <c r="L7049" s="401" t="s">
        <v>13643</v>
      </c>
    </row>
    <row r="7050" customFormat="false" ht="13.5" hidden="false" customHeight="false" outlineLevel="0" collapsed="false">
      <c r="A7050" s="401" t="s">
        <v>9754</v>
      </c>
      <c r="B7050" s="401" t="s">
        <v>13057</v>
      </c>
      <c r="C7050" s="401" t="s">
        <v>13330</v>
      </c>
      <c r="D7050" s="401" t="s">
        <v>13331</v>
      </c>
      <c r="E7050" s="402"/>
      <c r="F7050" s="401"/>
      <c r="G7050" s="401" t="n">
        <v>88311</v>
      </c>
      <c r="H7050" s="401" t="s">
        <v>13694</v>
      </c>
      <c r="I7050" s="401" t="s">
        <v>690</v>
      </c>
      <c r="J7050" s="401" t="s">
        <v>6476</v>
      </c>
      <c r="K7050" s="402" t="n">
        <v>26.68</v>
      </c>
      <c r="L7050" s="401" t="s">
        <v>13643</v>
      </c>
    </row>
    <row r="7051" customFormat="false" ht="13.5" hidden="false" customHeight="false" outlineLevel="0" collapsed="false">
      <c r="A7051" s="401" t="s">
        <v>9754</v>
      </c>
      <c r="B7051" s="401" t="s">
        <v>13057</v>
      </c>
      <c r="C7051" s="401" t="s">
        <v>13330</v>
      </c>
      <c r="D7051" s="401" t="s">
        <v>13331</v>
      </c>
      <c r="E7051" s="402"/>
      <c r="F7051" s="401"/>
      <c r="G7051" s="401" t="n">
        <v>88312</v>
      </c>
      <c r="H7051" s="401" t="s">
        <v>13695</v>
      </c>
      <c r="I7051" s="401" t="s">
        <v>690</v>
      </c>
      <c r="J7051" s="401" t="s">
        <v>6476</v>
      </c>
      <c r="K7051" s="402" t="n">
        <v>27.25</v>
      </c>
      <c r="L7051" s="401" t="s">
        <v>13643</v>
      </c>
    </row>
    <row r="7052" customFormat="false" ht="13.5" hidden="false" customHeight="false" outlineLevel="0" collapsed="false">
      <c r="A7052" s="401" t="s">
        <v>9754</v>
      </c>
      <c r="B7052" s="401" t="s">
        <v>13057</v>
      </c>
      <c r="C7052" s="401" t="s">
        <v>13330</v>
      </c>
      <c r="D7052" s="401" t="s">
        <v>13331</v>
      </c>
      <c r="E7052" s="402"/>
      <c r="F7052" s="401"/>
      <c r="G7052" s="401" t="n">
        <v>88313</v>
      </c>
      <c r="H7052" s="401" t="s">
        <v>13696</v>
      </c>
      <c r="I7052" s="401" t="s">
        <v>690</v>
      </c>
      <c r="J7052" s="401" t="s">
        <v>6476</v>
      </c>
      <c r="K7052" s="402" t="n">
        <v>18.73</v>
      </c>
      <c r="L7052" s="401" t="s">
        <v>13643</v>
      </c>
    </row>
    <row r="7053" customFormat="false" ht="13.5" hidden="false" customHeight="false" outlineLevel="0" collapsed="false">
      <c r="A7053" s="401" t="s">
        <v>9754</v>
      </c>
      <c r="B7053" s="401" t="s">
        <v>13057</v>
      </c>
      <c r="C7053" s="401" t="s">
        <v>13330</v>
      </c>
      <c r="D7053" s="401" t="s">
        <v>13331</v>
      </c>
      <c r="E7053" s="402"/>
      <c r="F7053" s="401"/>
      <c r="G7053" s="401" t="n">
        <v>88314</v>
      </c>
      <c r="H7053" s="401" t="s">
        <v>13697</v>
      </c>
      <c r="I7053" s="401" t="s">
        <v>690</v>
      </c>
      <c r="J7053" s="401" t="s">
        <v>6476</v>
      </c>
      <c r="K7053" s="402" t="n">
        <v>18.19</v>
      </c>
      <c r="L7053" s="401" t="s">
        <v>13643</v>
      </c>
    </row>
    <row r="7054" customFormat="false" ht="13.5" hidden="false" customHeight="false" outlineLevel="0" collapsed="false">
      <c r="A7054" s="401" t="s">
        <v>9754</v>
      </c>
      <c r="B7054" s="401" t="s">
        <v>13057</v>
      </c>
      <c r="C7054" s="401" t="s">
        <v>13330</v>
      </c>
      <c r="D7054" s="401" t="s">
        <v>13331</v>
      </c>
      <c r="E7054" s="402"/>
      <c r="F7054" s="401"/>
      <c r="G7054" s="401" t="n">
        <v>88315</v>
      </c>
      <c r="H7054" s="401" t="s">
        <v>794</v>
      </c>
      <c r="I7054" s="401" t="s">
        <v>690</v>
      </c>
      <c r="J7054" s="401" t="s">
        <v>6476</v>
      </c>
      <c r="K7054" s="402" t="n">
        <v>26.05</v>
      </c>
      <c r="L7054" s="401" t="s">
        <v>13643</v>
      </c>
    </row>
    <row r="7055" customFormat="false" ht="13.5" hidden="false" customHeight="false" outlineLevel="0" collapsed="false">
      <c r="A7055" s="401" t="s">
        <v>9754</v>
      </c>
      <c r="B7055" s="401" t="s">
        <v>13057</v>
      </c>
      <c r="C7055" s="401" t="s">
        <v>13330</v>
      </c>
      <c r="D7055" s="401" t="s">
        <v>13331</v>
      </c>
      <c r="E7055" s="402"/>
      <c r="F7055" s="401"/>
      <c r="G7055" s="401" t="n">
        <v>88316</v>
      </c>
      <c r="H7055" s="401" t="s">
        <v>721</v>
      </c>
      <c r="I7055" s="401" t="s">
        <v>690</v>
      </c>
      <c r="J7055" s="401" t="s">
        <v>6979</v>
      </c>
      <c r="K7055" s="402" t="n">
        <v>19.39</v>
      </c>
      <c r="L7055" s="401" t="s">
        <v>13643</v>
      </c>
    </row>
    <row r="7056" customFormat="false" ht="13.5" hidden="false" customHeight="false" outlineLevel="0" collapsed="false">
      <c r="A7056" s="401" t="s">
        <v>9754</v>
      </c>
      <c r="B7056" s="401" t="s">
        <v>13057</v>
      </c>
      <c r="C7056" s="401" t="s">
        <v>13330</v>
      </c>
      <c r="D7056" s="401" t="s">
        <v>13331</v>
      </c>
      <c r="E7056" s="402"/>
      <c r="F7056" s="401"/>
      <c r="G7056" s="401" t="n">
        <v>88317</v>
      </c>
      <c r="H7056" s="401" t="s">
        <v>13698</v>
      </c>
      <c r="I7056" s="401" t="s">
        <v>690</v>
      </c>
      <c r="J7056" s="401" t="s">
        <v>6979</v>
      </c>
      <c r="K7056" s="402" t="n">
        <v>26.87</v>
      </c>
      <c r="L7056" s="401" t="s">
        <v>13643</v>
      </c>
    </row>
    <row r="7057" customFormat="false" ht="13.5" hidden="false" customHeight="false" outlineLevel="0" collapsed="false">
      <c r="A7057" s="401" t="s">
        <v>9754</v>
      </c>
      <c r="B7057" s="401" t="s">
        <v>13057</v>
      </c>
      <c r="C7057" s="401" t="s">
        <v>13330</v>
      </c>
      <c r="D7057" s="401" t="s">
        <v>13331</v>
      </c>
      <c r="E7057" s="402"/>
      <c r="F7057" s="401"/>
      <c r="G7057" s="401" t="n">
        <v>88318</v>
      </c>
      <c r="H7057" s="401" t="s">
        <v>13699</v>
      </c>
      <c r="I7057" s="401" t="s">
        <v>690</v>
      </c>
      <c r="J7057" s="401" t="s">
        <v>6476</v>
      </c>
      <c r="K7057" s="402" t="n">
        <v>30.22</v>
      </c>
      <c r="L7057" s="401" t="s">
        <v>13643</v>
      </c>
    </row>
    <row r="7058" customFormat="false" ht="13.5" hidden="false" customHeight="false" outlineLevel="0" collapsed="false">
      <c r="A7058" s="401" t="s">
        <v>9754</v>
      </c>
      <c r="B7058" s="401" t="s">
        <v>13057</v>
      </c>
      <c r="C7058" s="401" t="s">
        <v>13330</v>
      </c>
      <c r="D7058" s="401" t="s">
        <v>13331</v>
      </c>
      <c r="E7058" s="402"/>
      <c r="F7058" s="401"/>
      <c r="G7058" s="401" t="n">
        <v>88320</v>
      </c>
      <c r="H7058" s="401" t="s">
        <v>13700</v>
      </c>
      <c r="I7058" s="401" t="s">
        <v>690</v>
      </c>
      <c r="J7058" s="401" t="s">
        <v>6476</v>
      </c>
      <c r="K7058" s="402" t="n">
        <v>25.93</v>
      </c>
      <c r="L7058" s="401" t="s">
        <v>13643</v>
      </c>
    </row>
    <row r="7059" customFormat="false" ht="13.5" hidden="false" customHeight="false" outlineLevel="0" collapsed="false">
      <c r="A7059" s="401" t="s">
        <v>9754</v>
      </c>
      <c r="B7059" s="401" t="s">
        <v>13057</v>
      </c>
      <c r="C7059" s="401" t="s">
        <v>13330</v>
      </c>
      <c r="D7059" s="401" t="s">
        <v>13331</v>
      </c>
      <c r="E7059" s="402"/>
      <c r="F7059" s="401"/>
      <c r="G7059" s="401" t="n">
        <v>88321</v>
      </c>
      <c r="H7059" s="401" t="s">
        <v>13701</v>
      </c>
      <c r="I7059" s="401" t="s">
        <v>690</v>
      </c>
      <c r="J7059" s="401" t="s">
        <v>6476</v>
      </c>
      <c r="K7059" s="402" t="n">
        <v>40.95</v>
      </c>
      <c r="L7059" s="401" t="s">
        <v>13643</v>
      </c>
    </row>
    <row r="7060" customFormat="false" ht="13.5" hidden="false" customHeight="false" outlineLevel="0" collapsed="false">
      <c r="A7060" s="401" t="s">
        <v>9754</v>
      </c>
      <c r="B7060" s="401" t="s">
        <v>13057</v>
      </c>
      <c r="C7060" s="401" t="s">
        <v>13330</v>
      </c>
      <c r="D7060" s="401" t="s">
        <v>13331</v>
      </c>
      <c r="E7060" s="402"/>
      <c r="F7060" s="401"/>
      <c r="G7060" s="401" t="n">
        <v>88322</v>
      </c>
      <c r="H7060" s="401" t="s">
        <v>13702</v>
      </c>
      <c r="I7060" s="401" t="s">
        <v>690</v>
      </c>
      <c r="J7060" s="401" t="s">
        <v>6476</v>
      </c>
      <c r="K7060" s="402" t="n">
        <v>26.98</v>
      </c>
      <c r="L7060" s="401" t="s">
        <v>13643</v>
      </c>
    </row>
    <row r="7061" customFormat="false" ht="13.5" hidden="false" customHeight="false" outlineLevel="0" collapsed="false">
      <c r="A7061" s="401" t="s">
        <v>9754</v>
      </c>
      <c r="B7061" s="401" t="s">
        <v>13057</v>
      </c>
      <c r="C7061" s="401" t="s">
        <v>13330</v>
      </c>
      <c r="D7061" s="401" t="s">
        <v>13331</v>
      </c>
      <c r="E7061" s="402"/>
      <c r="F7061" s="401"/>
      <c r="G7061" s="401" t="n">
        <v>88323</v>
      </c>
      <c r="H7061" s="401" t="s">
        <v>13703</v>
      </c>
      <c r="I7061" s="401" t="s">
        <v>690</v>
      </c>
      <c r="J7061" s="401" t="s">
        <v>6476</v>
      </c>
      <c r="K7061" s="402" t="n">
        <v>25.7</v>
      </c>
      <c r="L7061" s="401" t="s">
        <v>13643</v>
      </c>
    </row>
    <row r="7062" customFormat="false" ht="13.5" hidden="false" customHeight="false" outlineLevel="0" collapsed="false">
      <c r="A7062" s="401" t="s">
        <v>9754</v>
      </c>
      <c r="B7062" s="401" t="s">
        <v>13057</v>
      </c>
      <c r="C7062" s="401" t="s">
        <v>13330</v>
      </c>
      <c r="D7062" s="401" t="s">
        <v>13331</v>
      </c>
      <c r="E7062" s="402"/>
      <c r="F7062" s="401"/>
      <c r="G7062" s="401" t="n">
        <v>88324</v>
      </c>
      <c r="H7062" s="401" t="s">
        <v>13704</v>
      </c>
      <c r="I7062" s="401" t="s">
        <v>690</v>
      </c>
      <c r="J7062" s="401" t="s">
        <v>6476</v>
      </c>
      <c r="K7062" s="402" t="n">
        <v>20.37</v>
      </c>
      <c r="L7062" s="401" t="s">
        <v>13643</v>
      </c>
    </row>
    <row r="7063" customFormat="false" ht="13.5" hidden="false" customHeight="false" outlineLevel="0" collapsed="false">
      <c r="A7063" s="401" t="s">
        <v>9754</v>
      </c>
      <c r="B7063" s="401" t="s">
        <v>13057</v>
      </c>
      <c r="C7063" s="401" t="s">
        <v>13330</v>
      </c>
      <c r="D7063" s="401" t="s">
        <v>13331</v>
      </c>
      <c r="E7063" s="402"/>
      <c r="F7063" s="401"/>
      <c r="G7063" s="401" t="n">
        <v>88325</v>
      </c>
      <c r="H7063" s="401" t="s">
        <v>13705</v>
      </c>
      <c r="I7063" s="401" t="s">
        <v>690</v>
      </c>
      <c r="J7063" s="401" t="s">
        <v>6476</v>
      </c>
      <c r="K7063" s="402" t="n">
        <v>24.17</v>
      </c>
      <c r="L7063" s="401" t="s">
        <v>13643</v>
      </c>
    </row>
    <row r="7064" customFormat="false" ht="13.5" hidden="false" customHeight="false" outlineLevel="0" collapsed="false">
      <c r="A7064" s="401" t="s">
        <v>9754</v>
      </c>
      <c r="B7064" s="401" t="s">
        <v>13057</v>
      </c>
      <c r="C7064" s="401" t="s">
        <v>13330</v>
      </c>
      <c r="D7064" s="401" t="s">
        <v>13331</v>
      </c>
      <c r="E7064" s="402"/>
      <c r="F7064" s="401"/>
      <c r="G7064" s="401" t="n">
        <v>88326</v>
      </c>
      <c r="H7064" s="401" t="s">
        <v>13706</v>
      </c>
      <c r="I7064" s="401" t="s">
        <v>690</v>
      </c>
      <c r="J7064" s="401" t="s">
        <v>6476</v>
      </c>
      <c r="K7064" s="402" t="n">
        <v>23.85</v>
      </c>
      <c r="L7064" s="401" t="s">
        <v>13643</v>
      </c>
    </row>
    <row r="7065" customFormat="false" ht="13.5" hidden="false" customHeight="false" outlineLevel="0" collapsed="false">
      <c r="A7065" s="401" t="s">
        <v>9754</v>
      </c>
      <c r="B7065" s="401" t="s">
        <v>13057</v>
      </c>
      <c r="C7065" s="401" t="s">
        <v>13330</v>
      </c>
      <c r="D7065" s="401" t="s">
        <v>13331</v>
      </c>
      <c r="E7065" s="402"/>
      <c r="F7065" s="401"/>
      <c r="G7065" s="401" t="n">
        <v>88377</v>
      </c>
      <c r="H7065" s="401" t="s">
        <v>13707</v>
      </c>
      <c r="I7065" s="401" t="s">
        <v>690</v>
      </c>
      <c r="J7065" s="401" t="s">
        <v>6476</v>
      </c>
      <c r="K7065" s="402" t="n">
        <v>19.51</v>
      </c>
      <c r="L7065" s="401" t="s">
        <v>13643</v>
      </c>
    </row>
    <row r="7066" customFormat="false" ht="13.5" hidden="false" customHeight="false" outlineLevel="0" collapsed="false">
      <c r="A7066" s="401" t="s">
        <v>9754</v>
      </c>
      <c r="B7066" s="401" t="s">
        <v>13057</v>
      </c>
      <c r="C7066" s="401" t="s">
        <v>13330</v>
      </c>
      <c r="D7066" s="401" t="s">
        <v>13331</v>
      </c>
      <c r="E7066" s="402"/>
      <c r="F7066" s="401"/>
      <c r="G7066" s="401" t="n">
        <v>88441</v>
      </c>
      <c r="H7066" s="401" t="s">
        <v>13708</v>
      </c>
      <c r="I7066" s="401" t="s">
        <v>690</v>
      </c>
      <c r="J7066" s="401" t="s">
        <v>6476</v>
      </c>
      <c r="K7066" s="402" t="n">
        <v>20.55</v>
      </c>
      <c r="L7066" s="401" t="s">
        <v>13643</v>
      </c>
    </row>
    <row r="7067" customFormat="false" ht="13.5" hidden="false" customHeight="false" outlineLevel="0" collapsed="false">
      <c r="A7067" s="401" t="s">
        <v>9754</v>
      </c>
      <c r="B7067" s="401" t="s">
        <v>13057</v>
      </c>
      <c r="C7067" s="401" t="s">
        <v>13330</v>
      </c>
      <c r="D7067" s="401" t="s">
        <v>13331</v>
      </c>
      <c r="E7067" s="402"/>
      <c r="F7067" s="401"/>
      <c r="G7067" s="401" t="n">
        <v>88597</v>
      </c>
      <c r="H7067" s="401" t="s">
        <v>13709</v>
      </c>
      <c r="I7067" s="401" t="s">
        <v>690</v>
      </c>
      <c r="J7067" s="401" t="s">
        <v>6476</v>
      </c>
      <c r="K7067" s="402" t="n">
        <v>19.61</v>
      </c>
      <c r="L7067" s="401" t="s">
        <v>13643</v>
      </c>
    </row>
    <row r="7068" customFormat="false" ht="13.5" hidden="false" customHeight="false" outlineLevel="0" collapsed="false">
      <c r="A7068" s="401" t="s">
        <v>9754</v>
      </c>
      <c r="B7068" s="401" t="s">
        <v>13057</v>
      </c>
      <c r="C7068" s="401" t="s">
        <v>13330</v>
      </c>
      <c r="D7068" s="401" t="s">
        <v>13331</v>
      </c>
      <c r="E7068" s="402"/>
      <c r="F7068" s="401"/>
      <c r="G7068" s="401" t="n">
        <v>90766</v>
      </c>
      <c r="H7068" s="401" t="s">
        <v>13710</v>
      </c>
      <c r="I7068" s="401" t="s">
        <v>690</v>
      </c>
      <c r="J7068" s="401" t="s">
        <v>6979</v>
      </c>
      <c r="K7068" s="402" t="n">
        <v>28.35</v>
      </c>
      <c r="L7068" s="401" t="s">
        <v>13643</v>
      </c>
    </row>
    <row r="7069" customFormat="false" ht="13.5" hidden="false" customHeight="false" outlineLevel="0" collapsed="false">
      <c r="A7069" s="401" t="s">
        <v>9754</v>
      </c>
      <c r="B7069" s="401" t="s">
        <v>13057</v>
      </c>
      <c r="C7069" s="401" t="s">
        <v>13330</v>
      </c>
      <c r="D7069" s="401" t="s">
        <v>13331</v>
      </c>
      <c r="E7069" s="402"/>
      <c r="F7069" s="401"/>
      <c r="G7069" s="401" t="n">
        <v>90767</v>
      </c>
      <c r="H7069" s="401" t="s">
        <v>13711</v>
      </c>
      <c r="I7069" s="401" t="s">
        <v>690</v>
      </c>
      <c r="J7069" s="401" t="s">
        <v>6476</v>
      </c>
      <c r="K7069" s="402" t="n">
        <v>27.4</v>
      </c>
      <c r="L7069" s="401" t="s">
        <v>13643</v>
      </c>
    </row>
    <row r="7070" customFormat="false" ht="13.5" hidden="false" customHeight="false" outlineLevel="0" collapsed="false">
      <c r="A7070" s="401" t="s">
        <v>9754</v>
      </c>
      <c r="B7070" s="401" t="s">
        <v>13057</v>
      </c>
      <c r="C7070" s="401" t="s">
        <v>13330</v>
      </c>
      <c r="D7070" s="401" t="s">
        <v>13331</v>
      </c>
      <c r="E7070" s="402"/>
      <c r="F7070" s="401"/>
      <c r="G7070" s="401" t="n">
        <v>90768</v>
      </c>
      <c r="H7070" s="401" t="s">
        <v>13712</v>
      </c>
      <c r="I7070" s="401" t="s">
        <v>690</v>
      </c>
      <c r="J7070" s="401" t="s">
        <v>6476</v>
      </c>
      <c r="K7070" s="402" t="n">
        <v>67.79</v>
      </c>
      <c r="L7070" s="401" t="s">
        <v>13643</v>
      </c>
    </row>
    <row r="7071" customFormat="false" ht="13.5" hidden="false" customHeight="false" outlineLevel="0" collapsed="false">
      <c r="A7071" s="401" t="s">
        <v>9754</v>
      </c>
      <c r="B7071" s="401" t="s">
        <v>13057</v>
      </c>
      <c r="C7071" s="401" t="s">
        <v>13330</v>
      </c>
      <c r="D7071" s="401" t="s">
        <v>13331</v>
      </c>
      <c r="E7071" s="402"/>
      <c r="F7071" s="401"/>
      <c r="G7071" s="401" t="n">
        <v>90769</v>
      </c>
      <c r="H7071" s="401" t="s">
        <v>13713</v>
      </c>
      <c r="I7071" s="401" t="s">
        <v>690</v>
      </c>
      <c r="J7071" s="401" t="s">
        <v>6476</v>
      </c>
      <c r="K7071" s="402" t="n">
        <v>95.65</v>
      </c>
      <c r="L7071" s="401" t="s">
        <v>13643</v>
      </c>
    </row>
    <row r="7072" customFormat="false" ht="13.5" hidden="false" customHeight="false" outlineLevel="0" collapsed="false">
      <c r="A7072" s="401" t="s">
        <v>9754</v>
      </c>
      <c r="B7072" s="401" t="s">
        <v>13057</v>
      </c>
      <c r="C7072" s="401" t="s">
        <v>13330</v>
      </c>
      <c r="D7072" s="401" t="s">
        <v>13331</v>
      </c>
      <c r="E7072" s="402"/>
      <c r="F7072" s="401"/>
      <c r="G7072" s="401" t="n">
        <v>90770</v>
      </c>
      <c r="H7072" s="401" t="s">
        <v>13714</v>
      </c>
      <c r="I7072" s="401" t="s">
        <v>690</v>
      </c>
      <c r="J7072" s="401" t="s">
        <v>6476</v>
      </c>
      <c r="K7072" s="402" t="n">
        <v>125.96</v>
      </c>
      <c r="L7072" s="401" t="s">
        <v>13643</v>
      </c>
    </row>
    <row r="7073" customFormat="false" ht="13.5" hidden="false" customHeight="false" outlineLevel="0" collapsed="false">
      <c r="A7073" s="401" t="s">
        <v>9754</v>
      </c>
      <c r="B7073" s="401" t="s">
        <v>13057</v>
      </c>
      <c r="C7073" s="401" t="s">
        <v>13330</v>
      </c>
      <c r="D7073" s="401" t="s">
        <v>13331</v>
      </c>
      <c r="E7073" s="402"/>
      <c r="F7073" s="401"/>
      <c r="G7073" s="401" t="n">
        <v>90771</v>
      </c>
      <c r="H7073" s="401" t="s">
        <v>13715</v>
      </c>
      <c r="I7073" s="401" t="s">
        <v>690</v>
      </c>
      <c r="J7073" s="401" t="s">
        <v>6476</v>
      </c>
      <c r="K7073" s="402" t="n">
        <v>12.44</v>
      </c>
      <c r="L7073" s="401" t="s">
        <v>13643</v>
      </c>
    </row>
    <row r="7074" customFormat="false" ht="13.5" hidden="false" customHeight="false" outlineLevel="0" collapsed="false">
      <c r="A7074" s="401" t="s">
        <v>9754</v>
      </c>
      <c r="B7074" s="401" t="s">
        <v>13057</v>
      </c>
      <c r="C7074" s="401" t="s">
        <v>13330</v>
      </c>
      <c r="D7074" s="401" t="s">
        <v>13331</v>
      </c>
      <c r="E7074" s="402"/>
      <c r="F7074" s="401"/>
      <c r="G7074" s="401" t="n">
        <v>90772</v>
      </c>
      <c r="H7074" s="401" t="s">
        <v>13716</v>
      </c>
      <c r="I7074" s="401" t="s">
        <v>690</v>
      </c>
      <c r="J7074" s="401" t="s">
        <v>6476</v>
      </c>
      <c r="K7074" s="402" t="n">
        <v>21.48</v>
      </c>
      <c r="L7074" s="401" t="s">
        <v>13643</v>
      </c>
    </row>
    <row r="7075" customFormat="false" ht="13.5" hidden="false" customHeight="false" outlineLevel="0" collapsed="false">
      <c r="A7075" s="401" t="s">
        <v>9754</v>
      </c>
      <c r="B7075" s="401" t="s">
        <v>13057</v>
      </c>
      <c r="C7075" s="401" t="s">
        <v>13330</v>
      </c>
      <c r="D7075" s="401" t="s">
        <v>13331</v>
      </c>
      <c r="E7075" s="402"/>
      <c r="F7075" s="401"/>
      <c r="G7075" s="401" t="n">
        <v>90773</v>
      </c>
      <c r="H7075" s="401" t="s">
        <v>13717</v>
      </c>
      <c r="I7075" s="401" t="s">
        <v>690</v>
      </c>
      <c r="J7075" s="401" t="s">
        <v>6476</v>
      </c>
      <c r="K7075" s="402" t="n">
        <v>8.96</v>
      </c>
      <c r="L7075" s="401" t="s">
        <v>13643</v>
      </c>
    </row>
    <row r="7076" customFormat="false" ht="13.5" hidden="false" customHeight="false" outlineLevel="0" collapsed="false">
      <c r="A7076" s="401" t="s">
        <v>9754</v>
      </c>
      <c r="B7076" s="401" t="s">
        <v>13057</v>
      </c>
      <c r="C7076" s="401" t="s">
        <v>13330</v>
      </c>
      <c r="D7076" s="401" t="s">
        <v>13331</v>
      </c>
      <c r="E7076" s="402"/>
      <c r="F7076" s="401"/>
      <c r="G7076" s="401" t="n">
        <v>90775</v>
      </c>
      <c r="H7076" s="401" t="s">
        <v>13718</v>
      </c>
      <c r="I7076" s="401" t="s">
        <v>690</v>
      </c>
      <c r="J7076" s="401" t="s">
        <v>6476</v>
      </c>
      <c r="K7076" s="402" t="n">
        <v>15.5</v>
      </c>
      <c r="L7076" s="401" t="s">
        <v>13643</v>
      </c>
    </row>
    <row r="7077" customFormat="false" ht="13.5" hidden="false" customHeight="false" outlineLevel="0" collapsed="false">
      <c r="A7077" s="401" t="s">
        <v>9754</v>
      </c>
      <c r="B7077" s="401" t="s">
        <v>13057</v>
      </c>
      <c r="C7077" s="401" t="s">
        <v>13330</v>
      </c>
      <c r="D7077" s="401" t="s">
        <v>13331</v>
      </c>
      <c r="E7077" s="402"/>
      <c r="F7077" s="401"/>
      <c r="G7077" s="401" t="n">
        <v>90776</v>
      </c>
      <c r="H7077" s="401" t="s">
        <v>13719</v>
      </c>
      <c r="I7077" s="401" t="s">
        <v>690</v>
      </c>
      <c r="J7077" s="401" t="s">
        <v>6979</v>
      </c>
      <c r="K7077" s="402" t="n">
        <v>21.34</v>
      </c>
      <c r="L7077" s="401" t="s">
        <v>13643</v>
      </c>
    </row>
    <row r="7078" customFormat="false" ht="13.5" hidden="false" customHeight="false" outlineLevel="0" collapsed="false">
      <c r="A7078" s="401" t="s">
        <v>9754</v>
      </c>
      <c r="B7078" s="401" t="s">
        <v>13057</v>
      </c>
      <c r="C7078" s="401" t="s">
        <v>13330</v>
      </c>
      <c r="D7078" s="401" t="s">
        <v>13331</v>
      </c>
      <c r="E7078" s="402"/>
      <c r="F7078" s="401"/>
      <c r="G7078" s="401" t="n">
        <v>90777</v>
      </c>
      <c r="H7078" s="401" t="s">
        <v>13720</v>
      </c>
      <c r="I7078" s="401" t="s">
        <v>690</v>
      </c>
      <c r="J7078" s="401" t="s">
        <v>6979</v>
      </c>
      <c r="K7078" s="402" t="n">
        <v>91.91</v>
      </c>
      <c r="L7078" s="401" t="s">
        <v>13643</v>
      </c>
    </row>
    <row r="7079" customFormat="false" ht="13.5" hidden="false" customHeight="false" outlineLevel="0" collapsed="false">
      <c r="A7079" s="401" t="s">
        <v>9754</v>
      </c>
      <c r="B7079" s="401" t="s">
        <v>13057</v>
      </c>
      <c r="C7079" s="401" t="s">
        <v>13330</v>
      </c>
      <c r="D7079" s="401" t="s">
        <v>13331</v>
      </c>
      <c r="E7079" s="402"/>
      <c r="F7079" s="401"/>
      <c r="G7079" s="401" t="n">
        <v>90778</v>
      </c>
      <c r="H7079" s="401" t="s">
        <v>689</v>
      </c>
      <c r="I7079" s="401" t="s">
        <v>690</v>
      </c>
      <c r="J7079" s="401" t="s">
        <v>6476</v>
      </c>
      <c r="K7079" s="402" t="n">
        <v>104.39</v>
      </c>
      <c r="L7079" s="401" t="s">
        <v>13643</v>
      </c>
    </row>
    <row r="7080" customFormat="false" ht="13.5" hidden="false" customHeight="false" outlineLevel="0" collapsed="false">
      <c r="A7080" s="401" t="s">
        <v>9754</v>
      </c>
      <c r="B7080" s="401" t="s">
        <v>13057</v>
      </c>
      <c r="C7080" s="401" t="s">
        <v>13330</v>
      </c>
      <c r="D7080" s="401" t="s">
        <v>13331</v>
      </c>
      <c r="E7080" s="402"/>
      <c r="F7080" s="401"/>
      <c r="G7080" s="401" t="n">
        <v>90779</v>
      </c>
      <c r="H7080" s="401" t="s">
        <v>711</v>
      </c>
      <c r="I7080" s="401" t="s">
        <v>690</v>
      </c>
      <c r="J7080" s="401" t="s">
        <v>6476</v>
      </c>
      <c r="K7080" s="402" t="n">
        <v>142.14</v>
      </c>
      <c r="L7080" s="401" t="s">
        <v>13643</v>
      </c>
    </row>
    <row r="7081" customFormat="false" ht="13.5" hidden="false" customHeight="false" outlineLevel="0" collapsed="false">
      <c r="A7081" s="401" t="s">
        <v>9754</v>
      </c>
      <c r="B7081" s="401" t="s">
        <v>13057</v>
      </c>
      <c r="C7081" s="401" t="s">
        <v>13330</v>
      </c>
      <c r="D7081" s="401" t="s">
        <v>13331</v>
      </c>
      <c r="E7081" s="402"/>
      <c r="F7081" s="401"/>
      <c r="G7081" s="401" t="n">
        <v>90780</v>
      </c>
      <c r="H7081" s="401" t="s">
        <v>686</v>
      </c>
      <c r="I7081" s="401" t="s">
        <v>690</v>
      </c>
      <c r="J7081" s="401" t="s">
        <v>6476</v>
      </c>
      <c r="K7081" s="402" t="n">
        <v>43.68</v>
      </c>
      <c r="L7081" s="401" t="s">
        <v>13643</v>
      </c>
    </row>
    <row r="7082" customFormat="false" ht="13.5" hidden="false" customHeight="false" outlineLevel="0" collapsed="false">
      <c r="A7082" s="401" t="s">
        <v>9754</v>
      </c>
      <c r="B7082" s="401" t="s">
        <v>13057</v>
      </c>
      <c r="C7082" s="401" t="s">
        <v>13330</v>
      </c>
      <c r="D7082" s="401" t="s">
        <v>13331</v>
      </c>
      <c r="E7082" s="402"/>
      <c r="F7082" s="401"/>
      <c r="G7082" s="401" t="n">
        <v>90781</v>
      </c>
      <c r="H7082" s="401" t="s">
        <v>13721</v>
      </c>
      <c r="I7082" s="401" t="s">
        <v>690</v>
      </c>
      <c r="J7082" s="401" t="s">
        <v>6979</v>
      </c>
      <c r="K7082" s="402" t="n">
        <v>20.65</v>
      </c>
      <c r="L7082" s="401" t="s">
        <v>13643</v>
      </c>
    </row>
    <row r="7083" customFormat="false" ht="13.5" hidden="false" customHeight="false" outlineLevel="0" collapsed="false">
      <c r="A7083" s="401" t="s">
        <v>9754</v>
      </c>
      <c r="B7083" s="401" t="s">
        <v>13057</v>
      </c>
      <c r="C7083" s="401" t="s">
        <v>13330</v>
      </c>
      <c r="D7083" s="401" t="s">
        <v>13331</v>
      </c>
      <c r="E7083" s="402"/>
      <c r="F7083" s="401"/>
      <c r="G7083" s="401" t="n">
        <v>91677</v>
      </c>
      <c r="H7083" s="401" t="s">
        <v>823</v>
      </c>
      <c r="I7083" s="401" t="s">
        <v>690</v>
      </c>
      <c r="J7083" s="401" t="s">
        <v>6476</v>
      </c>
      <c r="K7083" s="402" t="n">
        <v>109.22</v>
      </c>
      <c r="L7083" s="401" t="s">
        <v>13643</v>
      </c>
    </row>
    <row r="7084" customFormat="false" ht="13.5" hidden="false" customHeight="false" outlineLevel="0" collapsed="false">
      <c r="A7084" s="401" t="s">
        <v>9754</v>
      </c>
      <c r="B7084" s="401" t="s">
        <v>13057</v>
      </c>
      <c r="C7084" s="401" t="s">
        <v>13330</v>
      </c>
      <c r="D7084" s="401" t="s">
        <v>13331</v>
      </c>
      <c r="E7084" s="402"/>
      <c r="F7084" s="401"/>
      <c r="G7084" s="401" t="n">
        <v>91678</v>
      </c>
      <c r="H7084" s="401" t="s">
        <v>13722</v>
      </c>
      <c r="I7084" s="401" t="s">
        <v>690</v>
      </c>
      <c r="J7084" s="401" t="s">
        <v>6476</v>
      </c>
      <c r="K7084" s="402" t="n">
        <v>100.89</v>
      </c>
      <c r="L7084" s="401" t="s">
        <v>13643</v>
      </c>
    </row>
    <row r="7085" customFormat="false" ht="13.5" hidden="false" customHeight="false" outlineLevel="0" collapsed="false">
      <c r="A7085" s="401" t="s">
        <v>9754</v>
      </c>
      <c r="B7085" s="401" t="s">
        <v>13057</v>
      </c>
      <c r="C7085" s="401" t="s">
        <v>13330</v>
      </c>
      <c r="D7085" s="401" t="s">
        <v>13331</v>
      </c>
      <c r="E7085" s="402"/>
      <c r="F7085" s="401"/>
      <c r="G7085" s="401" t="n">
        <v>93558</v>
      </c>
      <c r="H7085" s="401" t="s">
        <v>13723</v>
      </c>
      <c r="I7085" s="401" t="s">
        <v>687</v>
      </c>
      <c r="J7085" s="401" t="s">
        <v>6476</v>
      </c>
      <c r="K7085" s="402" t="n">
        <v>3889.2</v>
      </c>
      <c r="L7085" s="401" t="s">
        <v>13643</v>
      </c>
    </row>
    <row r="7086" customFormat="false" ht="13.5" hidden="false" customHeight="false" outlineLevel="0" collapsed="false">
      <c r="A7086" s="401" t="s">
        <v>9754</v>
      </c>
      <c r="B7086" s="401" t="s">
        <v>13057</v>
      </c>
      <c r="C7086" s="401" t="s">
        <v>13330</v>
      </c>
      <c r="D7086" s="401" t="s">
        <v>13331</v>
      </c>
      <c r="E7086" s="402"/>
      <c r="F7086" s="401"/>
      <c r="G7086" s="401" t="n">
        <v>93559</v>
      </c>
      <c r="H7086" s="401" t="s">
        <v>13709</v>
      </c>
      <c r="I7086" s="401" t="s">
        <v>687</v>
      </c>
      <c r="J7086" s="401" t="s">
        <v>6476</v>
      </c>
      <c r="K7086" s="402" t="n">
        <v>3507.7</v>
      </c>
      <c r="L7086" s="401" t="s">
        <v>13643</v>
      </c>
    </row>
    <row r="7087" customFormat="false" ht="13.5" hidden="false" customHeight="false" outlineLevel="0" collapsed="false">
      <c r="A7087" s="401" t="s">
        <v>9754</v>
      </c>
      <c r="B7087" s="401" t="s">
        <v>13057</v>
      </c>
      <c r="C7087" s="401" t="s">
        <v>13330</v>
      </c>
      <c r="D7087" s="401" t="s">
        <v>13331</v>
      </c>
      <c r="E7087" s="402"/>
      <c r="F7087" s="401"/>
      <c r="G7087" s="401" t="n">
        <v>93560</v>
      </c>
      <c r="H7087" s="401" t="s">
        <v>13717</v>
      </c>
      <c r="I7087" s="401" t="s">
        <v>687</v>
      </c>
      <c r="J7087" s="401" t="s">
        <v>6476</v>
      </c>
      <c r="K7087" s="402" t="n">
        <v>1613.86</v>
      </c>
      <c r="L7087" s="401" t="s">
        <v>13643</v>
      </c>
    </row>
    <row r="7088" customFormat="false" ht="13.5" hidden="false" customHeight="false" outlineLevel="0" collapsed="false">
      <c r="A7088" s="401" t="s">
        <v>9754</v>
      </c>
      <c r="B7088" s="401" t="s">
        <v>13057</v>
      </c>
      <c r="C7088" s="401" t="s">
        <v>13330</v>
      </c>
      <c r="D7088" s="401" t="s">
        <v>13331</v>
      </c>
      <c r="E7088" s="402"/>
      <c r="F7088" s="401"/>
      <c r="G7088" s="401" t="n">
        <v>93561</v>
      </c>
      <c r="H7088" s="401" t="s">
        <v>13718</v>
      </c>
      <c r="I7088" s="401" t="s">
        <v>687</v>
      </c>
      <c r="J7088" s="401" t="s">
        <v>6476</v>
      </c>
      <c r="K7088" s="402" t="n">
        <v>2775</v>
      </c>
      <c r="L7088" s="401" t="s">
        <v>13643</v>
      </c>
    </row>
    <row r="7089" customFormat="false" ht="13.5" hidden="false" customHeight="false" outlineLevel="0" collapsed="false">
      <c r="A7089" s="401" t="s">
        <v>9754</v>
      </c>
      <c r="B7089" s="401" t="s">
        <v>13057</v>
      </c>
      <c r="C7089" s="401" t="s">
        <v>13330</v>
      </c>
      <c r="D7089" s="401" t="s">
        <v>13331</v>
      </c>
      <c r="E7089" s="402"/>
      <c r="F7089" s="401"/>
      <c r="G7089" s="401" t="n">
        <v>93562</v>
      </c>
      <c r="H7089" s="401" t="s">
        <v>13715</v>
      </c>
      <c r="I7089" s="401" t="s">
        <v>687</v>
      </c>
      <c r="J7089" s="401" t="s">
        <v>6476</v>
      </c>
      <c r="K7089" s="402" t="n">
        <v>2233.37</v>
      </c>
      <c r="L7089" s="401" t="s">
        <v>13643</v>
      </c>
    </row>
    <row r="7090" customFormat="false" ht="13.5" hidden="false" customHeight="false" outlineLevel="0" collapsed="false">
      <c r="A7090" s="401" t="s">
        <v>9754</v>
      </c>
      <c r="B7090" s="401" t="s">
        <v>13057</v>
      </c>
      <c r="C7090" s="401" t="s">
        <v>13330</v>
      </c>
      <c r="D7090" s="401" t="s">
        <v>13331</v>
      </c>
      <c r="E7090" s="402"/>
      <c r="F7090" s="401"/>
      <c r="G7090" s="401" t="n">
        <v>93563</v>
      </c>
      <c r="H7090" s="401" t="s">
        <v>13710</v>
      </c>
      <c r="I7090" s="401" t="s">
        <v>687</v>
      </c>
      <c r="J7090" s="401" t="s">
        <v>6476</v>
      </c>
      <c r="K7090" s="402" t="n">
        <v>5061.64</v>
      </c>
      <c r="L7090" s="401" t="s">
        <v>13643</v>
      </c>
    </row>
    <row r="7091" customFormat="false" ht="13.5" hidden="false" customHeight="false" outlineLevel="0" collapsed="false">
      <c r="A7091" s="401" t="s">
        <v>9754</v>
      </c>
      <c r="B7091" s="401" t="s">
        <v>13057</v>
      </c>
      <c r="C7091" s="401" t="s">
        <v>13330</v>
      </c>
      <c r="D7091" s="401" t="s">
        <v>13331</v>
      </c>
      <c r="E7091" s="402"/>
      <c r="F7091" s="401"/>
      <c r="G7091" s="401" t="n">
        <v>93564</v>
      </c>
      <c r="H7091" s="401" t="s">
        <v>13711</v>
      </c>
      <c r="I7091" s="401" t="s">
        <v>687</v>
      </c>
      <c r="J7091" s="401" t="s">
        <v>6476</v>
      </c>
      <c r="K7091" s="402" t="n">
        <v>4878.46</v>
      </c>
      <c r="L7091" s="401" t="s">
        <v>13643</v>
      </c>
    </row>
    <row r="7092" customFormat="false" ht="13.5" hidden="false" customHeight="false" outlineLevel="0" collapsed="false">
      <c r="A7092" s="401" t="s">
        <v>9754</v>
      </c>
      <c r="B7092" s="401" t="s">
        <v>13057</v>
      </c>
      <c r="C7092" s="401" t="s">
        <v>13330</v>
      </c>
      <c r="D7092" s="401" t="s">
        <v>13331</v>
      </c>
      <c r="E7092" s="402"/>
      <c r="F7092" s="401"/>
      <c r="G7092" s="401" t="n">
        <v>93565</v>
      </c>
      <c r="H7092" s="401" t="s">
        <v>13720</v>
      </c>
      <c r="I7092" s="401" t="s">
        <v>687</v>
      </c>
      <c r="J7092" s="401" t="s">
        <v>6476</v>
      </c>
      <c r="K7092" s="402" t="n">
        <v>16332.05</v>
      </c>
      <c r="L7092" s="401" t="s">
        <v>13643</v>
      </c>
    </row>
    <row r="7093" customFormat="false" ht="13.5" hidden="false" customHeight="false" outlineLevel="0" collapsed="false">
      <c r="A7093" s="401" t="s">
        <v>9754</v>
      </c>
      <c r="B7093" s="401" t="s">
        <v>13057</v>
      </c>
      <c r="C7093" s="401" t="s">
        <v>13330</v>
      </c>
      <c r="D7093" s="401" t="s">
        <v>13331</v>
      </c>
      <c r="E7093" s="402"/>
      <c r="F7093" s="401"/>
      <c r="G7093" s="401" t="n">
        <v>93566</v>
      </c>
      <c r="H7093" s="401" t="s">
        <v>13716</v>
      </c>
      <c r="I7093" s="401" t="s">
        <v>687</v>
      </c>
      <c r="J7093" s="401" t="s">
        <v>6476</v>
      </c>
      <c r="K7093" s="402" t="n">
        <v>3840.43</v>
      </c>
      <c r="L7093" s="401" t="s">
        <v>13643</v>
      </c>
    </row>
    <row r="7094" customFormat="false" ht="13.5" hidden="false" customHeight="false" outlineLevel="0" collapsed="false">
      <c r="A7094" s="401" t="s">
        <v>9754</v>
      </c>
      <c r="B7094" s="401" t="s">
        <v>13057</v>
      </c>
      <c r="C7094" s="401" t="s">
        <v>13330</v>
      </c>
      <c r="D7094" s="401" t="s">
        <v>13331</v>
      </c>
      <c r="E7094" s="402"/>
      <c r="F7094" s="401"/>
      <c r="G7094" s="401" t="n">
        <v>93567</v>
      </c>
      <c r="H7094" s="401" t="s">
        <v>689</v>
      </c>
      <c r="I7094" s="401" t="s">
        <v>687</v>
      </c>
      <c r="J7094" s="401" t="s">
        <v>6476</v>
      </c>
      <c r="K7094" s="402" t="n">
        <v>18549.21</v>
      </c>
      <c r="L7094" s="401" t="s">
        <v>13643</v>
      </c>
    </row>
    <row r="7095" customFormat="false" ht="13.5" hidden="false" customHeight="false" outlineLevel="0" collapsed="false">
      <c r="A7095" s="401" t="s">
        <v>9754</v>
      </c>
      <c r="B7095" s="401" t="s">
        <v>13057</v>
      </c>
      <c r="C7095" s="401" t="s">
        <v>13330</v>
      </c>
      <c r="D7095" s="401" t="s">
        <v>13331</v>
      </c>
      <c r="E7095" s="402"/>
      <c r="F7095" s="401"/>
      <c r="G7095" s="401" t="n">
        <v>93568</v>
      </c>
      <c r="H7095" s="401" t="s">
        <v>711</v>
      </c>
      <c r="I7095" s="401" t="s">
        <v>687</v>
      </c>
      <c r="J7095" s="401" t="s">
        <v>6476</v>
      </c>
      <c r="K7095" s="402" t="n">
        <v>25250.01</v>
      </c>
      <c r="L7095" s="401" t="s">
        <v>13643</v>
      </c>
    </row>
    <row r="7096" customFormat="false" ht="13.5" hidden="false" customHeight="false" outlineLevel="0" collapsed="false">
      <c r="A7096" s="401" t="s">
        <v>9754</v>
      </c>
      <c r="B7096" s="401" t="s">
        <v>13057</v>
      </c>
      <c r="C7096" s="401" t="s">
        <v>13330</v>
      </c>
      <c r="D7096" s="401" t="s">
        <v>13331</v>
      </c>
      <c r="E7096" s="402"/>
      <c r="F7096" s="401"/>
      <c r="G7096" s="401" t="n">
        <v>93569</v>
      </c>
      <c r="H7096" s="401" t="s">
        <v>13724</v>
      </c>
      <c r="I7096" s="401" t="s">
        <v>687</v>
      </c>
      <c r="J7096" s="401" t="s">
        <v>6476</v>
      </c>
      <c r="K7096" s="402" t="n">
        <v>12067.63</v>
      </c>
      <c r="L7096" s="401" t="s">
        <v>13643</v>
      </c>
    </row>
    <row r="7097" customFormat="false" ht="13.5" hidden="false" customHeight="false" outlineLevel="0" collapsed="false">
      <c r="A7097" s="401" t="s">
        <v>9754</v>
      </c>
      <c r="B7097" s="401" t="s">
        <v>13057</v>
      </c>
      <c r="C7097" s="401" t="s">
        <v>13330</v>
      </c>
      <c r="D7097" s="401" t="s">
        <v>13331</v>
      </c>
      <c r="E7097" s="402"/>
      <c r="F7097" s="401"/>
      <c r="G7097" s="401" t="n">
        <v>93570</v>
      </c>
      <c r="H7097" s="401" t="s">
        <v>13725</v>
      </c>
      <c r="I7097" s="401" t="s">
        <v>687</v>
      </c>
      <c r="J7097" s="401" t="s">
        <v>6476</v>
      </c>
      <c r="K7097" s="402" t="n">
        <v>17019.3</v>
      </c>
      <c r="L7097" s="401" t="s">
        <v>13643</v>
      </c>
    </row>
    <row r="7098" customFormat="false" ht="13.5" hidden="false" customHeight="false" outlineLevel="0" collapsed="false">
      <c r="A7098" s="401" t="s">
        <v>9754</v>
      </c>
      <c r="B7098" s="401" t="s">
        <v>13057</v>
      </c>
      <c r="C7098" s="401" t="s">
        <v>13330</v>
      </c>
      <c r="D7098" s="401" t="s">
        <v>13331</v>
      </c>
      <c r="E7098" s="402"/>
      <c r="F7098" s="401"/>
      <c r="G7098" s="401" t="n">
        <v>93571</v>
      </c>
      <c r="H7098" s="401" t="s">
        <v>13726</v>
      </c>
      <c r="I7098" s="401" t="s">
        <v>687</v>
      </c>
      <c r="J7098" s="401" t="s">
        <v>6476</v>
      </c>
      <c r="K7098" s="402" t="n">
        <v>22407.76</v>
      </c>
      <c r="L7098" s="401" t="s">
        <v>13643</v>
      </c>
    </row>
    <row r="7099" customFormat="false" ht="13.5" hidden="false" customHeight="false" outlineLevel="0" collapsed="false">
      <c r="A7099" s="401" t="s">
        <v>9754</v>
      </c>
      <c r="B7099" s="401" t="s">
        <v>13057</v>
      </c>
      <c r="C7099" s="401" t="s">
        <v>13330</v>
      </c>
      <c r="D7099" s="401" t="s">
        <v>13331</v>
      </c>
      <c r="E7099" s="402"/>
      <c r="F7099" s="401"/>
      <c r="G7099" s="401" t="n">
        <v>93572</v>
      </c>
      <c r="H7099" s="401" t="s">
        <v>13727</v>
      </c>
      <c r="I7099" s="401" t="s">
        <v>687</v>
      </c>
      <c r="J7099" s="401" t="s">
        <v>6476</v>
      </c>
      <c r="K7099" s="402" t="n">
        <v>3807.72</v>
      </c>
      <c r="L7099" s="401" t="s">
        <v>13643</v>
      </c>
    </row>
    <row r="7100" customFormat="false" ht="13.5" hidden="false" customHeight="false" outlineLevel="0" collapsed="false">
      <c r="A7100" s="401" t="s">
        <v>9754</v>
      </c>
      <c r="B7100" s="401" t="s">
        <v>13057</v>
      </c>
      <c r="C7100" s="401" t="s">
        <v>13330</v>
      </c>
      <c r="D7100" s="401" t="s">
        <v>13331</v>
      </c>
      <c r="E7100" s="402"/>
      <c r="F7100" s="401"/>
      <c r="G7100" s="401" t="n">
        <v>94295</v>
      </c>
      <c r="H7100" s="401" t="s">
        <v>686</v>
      </c>
      <c r="I7100" s="401" t="s">
        <v>687</v>
      </c>
      <c r="J7100" s="401" t="s">
        <v>6476</v>
      </c>
      <c r="K7100" s="402" t="n">
        <v>7771.46</v>
      </c>
      <c r="L7100" s="401" t="s">
        <v>13643</v>
      </c>
    </row>
    <row r="7101" customFormat="false" ht="13.5" hidden="false" customHeight="false" outlineLevel="0" collapsed="false">
      <c r="A7101" s="401" t="s">
        <v>9754</v>
      </c>
      <c r="B7101" s="401" t="s">
        <v>13057</v>
      </c>
      <c r="C7101" s="401" t="s">
        <v>13330</v>
      </c>
      <c r="D7101" s="401" t="s">
        <v>13331</v>
      </c>
      <c r="E7101" s="402"/>
      <c r="F7101" s="401"/>
      <c r="G7101" s="401" t="n">
        <v>94296</v>
      </c>
      <c r="H7101" s="401" t="s">
        <v>13721</v>
      </c>
      <c r="I7101" s="401" t="s">
        <v>687</v>
      </c>
      <c r="J7101" s="401" t="s">
        <v>6476</v>
      </c>
      <c r="K7101" s="402" t="n">
        <v>3689.51</v>
      </c>
      <c r="L7101" s="401" t="s">
        <v>13643</v>
      </c>
    </row>
    <row r="7102" customFormat="false" ht="13.5" hidden="false" customHeight="false" outlineLevel="0" collapsed="false">
      <c r="A7102" s="401" t="s">
        <v>9754</v>
      </c>
      <c r="B7102" s="401" t="s">
        <v>13057</v>
      </c>
      <c r="C7102" s="401" t="s">
        <v>13330</v>
      </c>
      <c r="D7102" s="401" t="s">
        <v>13331</v>
      </c>
      <c r="E7102" s="402"/>
      <c r="F7102" s="401"/>
      <c r="G7102" s="401" t="n">
        <v>95308</v>
      </c>
      <c r="H7102" s="401" t="s">
        <v>13728</v>
      </c>
      <c r="I7102" s="401" t="s">
        <v>690</v>
      </c>
      <c r="J7102" s="401" t="s">
        <v>6476</v>
      </c>
      <c r="K7102" s="402" t="n">
        <v>0.11</v>
      </c>
      <c r="L7102" s="401" t="s">
        <v>13643</v>
      </c>
    </row>
    <row r="7103" customFormat="false" ht="13.5" hidden="false" customHeight="false" outlineLevel="0" collapsed="false">
      <c r="A7103" s="401" t="s">
        <v>9754</v>
      </c>
      <c r="B7103" s="401" t="s">
        <v>13057</v>
      </c>
      <c r="C7103" s="401" t="s">
        <v>13330</v>
      </c>
      <c r="D7103" s="401" t="s">
        <v>13331</v>
      </c>
      <c r="E7103" s="402"/>
      <c r="F7103" s="401"/>
      <c r="G7103" s="401" t="n">
        <v>95309</v>
      </c>
      <c r="H7103" s="401" t="s">
        <v>13729</v>
      </c>
      <c r="I7103" s="401" t="s">
        <v>690</v>
      </c>
      <c r="J7103" s="401" t="s">
        <v>6476</v>
      </c>
      <c r="K7103" s="402" t="n">
        <v>0.16</v>
      </c>
      <c r="L7103" s="401" t="s">
        <v>13643</v>
      </c>
    </row>
    <row r="7104" customFormat="false" ht="13.5" hidden="false" customHeight="false" outlineLevel="0" collapsed="false">
      <c r="A7104" s="401" t="s">
        <v>9754</v>
      </c>
      <c r="B7104" s="401" t="s">
        <v>13057</v>
      </c>
      <c r="C7104" s="401" t="s">
        <v>13330</v>
      </c>
      <c r="D7104" s="401" t="s">
        <v>13331</v>
      </c>
      <c r="E7104" s="402"/>
      <c r="F7104" s="401"/>
      <c r="G7104" s="401" t="n">
        <v>95310</v>
      </c>
      <c r="H7104" s="401" t="s">
        <v>13730</v>
      </c>
      <c r="I7104" s="401" t="s">
        <v>690</v>
      </c>
      <c r="J7104" s="401" t="s">
        <v>6476</v>
      </c>
      <c r="K7104" s="402" t="n">
        <v>0.09</v>
      </c>
      <c r="L7104" s="401" t="s">
        <v>13643</v>
      </c>
    </row>
    <row r="7105" customFormat="false" ht="13.5" hidden="false" customHeight="false" outlineLevel="0" collapsed="false">
      <c r="A7105" s="401" t="s">
        <v>9754</v>
      </c>
      <c r="B7105" s="401" t="s">
        <v>13057</v>
      </c>
      <c r="C7105" s="401" t="s">
        <v>13330</v>
      </c>
      <c r="D7105" s="401" t="s">
        <v>13331</v>
      </c>
      <c r="E7105" s="402"/>
      <c r="F7105" s="401"/>
      <c r="G7105" s="401" t="n">
        <v>95311</v>
      </c>
      <c r="H7105" s="401" t="s">
        <v>13731</v>
      </c>
      <c r="I7105" s="401" t="s">
        <v>690</v>
      </c>
      <c r="J7105" s="401" t="s">
        <v>6476</v>
      </c>
      <c r="K7105" s="402" t="n">
        <v>0.14</v>
      </c>
      <c r="L7105" s="401" t="s">
        <v>13643</v>
      </c>
    </row>
    <row r="7106" customFormat="false" ht="13.5" hidden="false" customHeight="false" outlineLevel="0" collapsed="false">
      <c r="A7106" s="401" t="s">
        <v>9754</v>
      </c>
      <c r="B7106" s="401" t="s">
        <v>13057</v>
      </c>
      <c r="C7106" s="401" t="s">
        <v>13330</v>
      </c>
      <c r="D7106" s="401" t="s">
        <v>13331</v>
      </c>
      <c r="E7106" s="402"/>
      <c r="F7106" s="401"/>
      <c r="G7106" s="401" t="n">
        <v>95312</v>
      </c>
      <c r="H7106" s="401" t="s">
        <v>13732</v>
      </c>
      <c r="I7106" s="401" t="s">
        <v>690</v>
      </c>
      <c r="J7106" s="401" t="s">
        <v>6476</v>
      </c>
      <c r="K7106" s="402" t="n">
        <v>0.14</v>
      </c>
      <c r="L7106" s="401" t="s">
        <v>13643</v>
      </c>
    </row>
    <row r="7107" customFormat="false" ht="13.5" hidden="false" customHeight="false" outlineLevel="0" collapsed="false">
      <c r="A7107" s="401" t="s">
        <v>9754</v>
      </c>
      <c r="B7107" s="401" t="s">
        <v>13057</v>
      </c>
      <c r="C7107" s="401" t="s">
        <v>13330</v>
      </c>
      <c r="D7107" s="401" t="s">
        <v>13331</v>
      </c>
      <c r="E7107" s="402"/>
      <c r="F7107" s="401"/>
      <c r="G7107" s="401" t="n">
        <v>95313</v>
      </c>
      <c r="H7107" s="401" t="s">
        <v>13733</v>
      </c>
      <c r="I7107" s="401" t="s">
        <v>690</v>
      </c>
      <c r="J7107" s="401" t="s">
        <v>6476</v>
      </c>
      <c r="K7107" s="402" t="n">
        <v>0.12</v>
      </c>
      <c r="L7107" s="401" t="s">
        <v>13643</v>
      </c>
    </row>
    <row r="7108" customFormat="false" ht="13.5" hidden="false" customHeight="false" outlineLevel="0" collapsed="false">
      <c r="A7108" s="401" t="s">
        <v>9754</v>
      </c>
      <c r="B7108" s="401" t="s">
        <v>13057</v>
      </c>
      <c r="C7108" s="401" t="s">
        <v>13330</v>
      </c>
      <c r="D7108" s="401" t="s">
        <v>13331</v>
      </c>
      <c r="E7108" s="402"/>
      <c r="F7108" s="401"/>
      <c r="G7108" s="401" t="n">
        <v>95314</v>
      </c>
      <c r="H7108" s="401" t="s">
        <v>13734</v>
      </c>
      <c r="I7108" s="401" t="s">
        <v>690</v>
      </c>
      <c r="J7108" s="401" t="s">
        <v>6476</v>
      </c>
      <c r="K7108" s="402" t="n">
        <v>0.17</v>
      </c>
      <c r="L7108" s="401" t="s">
        <v>13643</v>
      </c>
    </row>
    <row r="7109" customFormat="false" ht="13.5" hidden="false" customHeight="false" outlineLevel="0" collapsed="false">
      <c r="A7109" s="401" t="s">
        <v>9754</v>
      </c>
      <c r="B7109" s="401" t="s">
        <v>13057</v>
      </c>
      <c r="C7109" s="401" t="s">
        <v>13330</v>
      </c>
      <c r="D7109" s="401" t="s">
        <v>13331</v>
      </c>
      <c r="E7109" s="402"/>
      <c r="F7109" s="401"/>
      <c r="G7109" s="401" t="n">
        <v>95315</v>
      </c>
      <c r="H7109" s="401" t="s">
        <v>13735</v>
      </c>
      <c r="I7109" s="401" t="s">
        <v>690</v>
      </c>
      <c r="J7109" s="401" t="s">
        <v>6476</v>
      </c>
      <c r="K7109" s="402" t="n">
        <v>0.17</v>
      </c>
      <c r="L7109" s="401" t="s">
        <v>13643</v>
      </c>
    </row>
    <row r="7110" customFormat="false" ht="13.5" hidden="false" customHeight="false" outlineLevel="0" collapsed="false">
      <c r="A7110" s="401" t="s">
        <v>9754</v>
      </c>
      <c r="B7110" s="401" t="s">
        <v>13057</v>
      </c>
      <c r="C7110" s="401" t="s">
        <v>13330</v>
      </c>
      <c r="D7110" s="401" t="s">
        <v>13331</v>
      </c>
      <c r="E7110" s="402"/>
      <c r="F7110" s="401"/>
      <c r="G7110" s="401" t="n">
        <v>95316</v>
      </c>
      <c r="H7110" s="401" t="s">
        <v>13736</v>
      </c>
      <c r="I7110" s="401" t="s">
        <v>690</v>
      </c>
      <c r="J7110" s="401" t="s">
        <v>6476</v>
      </c>
      <c r="K7110" s="402" t="n">
        <v>0.39</v>
      </c>
      <c r="L7110" s="401" t="s">
        <v>13643</v>
      </c>
    </row>
    <row r="7111" customFormat="false" ht="13.5" hidden="false" customHeight="false" outlineLevel="0" collapsed="false">
      <c r="A7111" s="401" t="s">
        <v>9754</v>
      </c>
      <c r="B7111" s="401" t="s">
        <v>13057</v>
      </c>
      <c r="C7111" s="401" t="s">
        <v>13330</v>
      </c>
      <c r="D7111" s="401" t="s">
        <v>13331</v>
      </c>
      <c r="E7111" s="402"/>
      <c r="F7111" s="401"/>
      <c r="G7111" s="401" t="n">
        <v>95317</v>
      </c>
      <c r="H7111" s="401" t="s">
        <v>13737</v>
      </c>
      <c r="I7111" s="401" t="s">
        <v>690</v>
      </c>
      <c r="J7111" s="401" t="s">
        <v>6476</v>
      </c>
      <c r="K7111" s="402" t="n">
        <v>0.19</v>
      </c>
      <c r="L7111" s="401" t="s">
        <v>13643</v>
      </c>
    </row>
    <row r="7112" customFormat="false" ht="13.5" hidden="false" customHeight="false" outlineLevel="0" collapsed="false">
      <c r="A7112" s="401" t="s">
        <v>9754</v>
      </c>
      <c r="B7112" s="401" t="s">
        <v>13057</v>
      </c>
      <c r="C7112" s="401" t="s">
        <v>13330</v>
      </c>
      <c r="D7112" s="401" t="s">
        <v>13331</v>
      </c>
      <c r="E7112" s="402"/>
      <c r="F7112" s="401"/>
      <c r="G7112" s="401" t="n">
        <v>95318</v>
      </c>
      <c r="H7112" s="401" t="s">
        <v>13738</v>
      </c>
      <c r="I7112" s="401" t="s">
        <v>690</v>
      </c>
      <c r="J7112" s="401" t="s">
        <v>6476</v>
      </c>
      <c r="K7112" s="402" t="n">
        <v>0.16</v>
      </c>
      <c r="L7112" s="401" t="s">
        <v>13643</v>
      </c>
    </row>
    <row r="7113" customFormat="false" ht="13.5" hidden="false" customHeight="false" outlineLevel="0" collapsed="false">
      <c r="A7113" s="401" t="s">
        <v>9754</v>
      </c>
      <c r="B7113" s="401" t="s">
        <v>13057</v>
      </c>
      <c r="C7113" s="401" t="s">
        <v>13330</v>
      </c>
      <c r="D7113" s="401" t="s">
        <v>13331</v>
      </c>
      <c r="E7113" s="402"/>
      <c r="F7113" s="401"/>
      <c r="G7113" s="401" t="n">
        <v>95319</v>
      </c>
      <c r="H7113" s="401" t="s">
        <v>13739</v>
      </c>
      <c r="I7113" s="401" t="s">
        <v>690</v>
      </c>
      <c r="J7113" s="401" t="s">
        <v>6476</v>
      </c>
      <c r="K7113" s="402" t="n">
        <v>0.11</v>
      </c>
      <c r="L7113" s="401" t="s">
        <v>13643</v>
      </c>
    </row>
    <row r="7114" customFormat="false" ht="13.5" hidden="false" customHeight="false" outlineLevel="0" collapsed="false">
      <c r="A7114" s="401" t="s">
        <v>9754</v>
      </c>
      <c r="B7114" s="401" t="s">
        <v>13057</v>
      </c>
      <c r="C7114" s="401" t="s">
        <v>13330</v>
      </c>
      <c r="D7114" s="401" t="s">
        <v>13331</v>
      </c>
      <c r="E7114" s="402"/>
      <c r="F7114" s="401"/>
      <c r="G7114" s="401" t="n">
        <v>95320</v>
      </c>
      <c r="H7114" s="401" t="s">
        <v>13740</v>
      </c>
      <c r="I7114" s="401" t="s">
        <v>690</v>
      </c>
      <c r="J7114" s="401" t="s">
        <v>6476</v>
      </c>
      <c r="K7114" s="402" t="n">
        <v>0.12</v>
      </c>
      <c r="L7114" s="401" t="s">
        <v>13643</v>
      </c>
    </row>
    <row r="7115" customFormat="false" ht="13.5" hidden="false" customHeight="false" outlineLevel="0" collapsed="false">
      <c r="A7115" s="401" t="s">
        <v>9754</v>
      </c>
      <c r="B7115" s="401" t="s">
        <v>13057</v>
      </c>
      <c r="C7115" s="401" t="s">
        <v>13330</v>
      </c>
      <c r="D7115" s="401" t="s">
        <v>13331</v>
      </c>
      <c r="E7115" s="402"/>
      <c r="F7115" s="401"/>
      <c r="G7115" s="401" t="n">
        <v>95321</v>
      </c>
      <c r="H7115" s="401" t="s">
        <v>13741</v>
      </c>
      <c r="I7115" s="401" t="s">
        <v>690</v>
      </c>
      <c r="J7115" s="401" t="s">
        <v>6476</v>
      </c>
      <c r="K7115" s="402" t="n">
        <v>0.11</v>
      </c>
      <c r="L7115" s="401" t="s">
        <v>13643</v>
      </c>
    </row>
    <row r="7116" customFormat="false" ht="13.5" hidden="false" customHeight="false" outlineLevel="0" collapsed="false">
      <c r="A7116" s="401" t="s">
        <v>9754</v>
      </c>
      <c r="B7116" s="401" t="s">
        <v>13057</v>
      </c>
      <c r="C7116" s="401" t="s">
        <v>13330</v>
      </c>
      <c r="D7116" s="401" t="s">
        <v>13331</v>
      </c>
      <c r="E7116" s="402"/>
      <c r="F7116" s="401"/>
      <c r="G7116" s="401" t="n">
        <v>95322</v>
      </c>
      <c r="H7116" s="401" t="s">
        <v>13742</v>
      </c>
      <c r="I7116" s="401" t="s">
        <v>690</v>
      </c>
      <c r="J7116" s="401" t="s">
        <v>6476</v>
      </c>
      <c r="K7116" s="402" t="n">
        <v>0.05</v>
      </c>
      <c r="L7116" s="401" t="s">
        <v>13643</v>
      </c>
    </row>
    <row r="7117" customFormat="false" ht="13.5" hidden="false" customHeight="false" outlineLevel="0" collapsed="false">
      <c r="A7117" s="401" t="s">
        <v>9754</v>
      </c>
      <c r="B7117" s="401" t="s">
        <v>13057</v>
      </c>
      <c r="C7117" s="401" t="s">
        <v>13330</v>
      </c>
      <c r="D7117" s="401" t="s">
        <v>13331</v>
      </c>
      <c r="E7117" s="402"/>
      <c r="F7117" s="401"/>
      <c r="G7117" s="401" t="n">
        <v>95323</v>
      </c>
      <c r="H7117" s="401" t="s">
        <v>13743</v>
      </c>
      <c r="I7117" s="401" t="s">
        <v>690</v>
      </c>
      <c r="J7117" s="401" t="s">
        <v>6476</v>
      </c>
      <c r="K7117" s="402" t="n">
        <v>0.23</v>
      </c>
      <c r="L7117" s="401" t="s">
        <v>13643</v>
      </c>
    </row>
    <row r="7118" customFormat="false" ht="13.5" hidden="false" customHeight="false" outlineLevel="0" collapsed="false">
      <c r="A7118" s="401" t="s">
        <v>9754</v>
      </c>
      <c r="B7118" s="401" t="s">
        <v>13057</v>
      </c>
      <c r="C7118" s="401" t="s">
        <v>13330</v>
      </c>
      <c r="D7118" s="401" t="s">
        <v>13331</v>
      </c>
      <c r="E7118" s="402"/>
      <c r="F7118" s="401"/>
      <c r="G7118" s="401" t="n">
        <v>95324</v>
      </c>
      <c r="H7118" s="401" t="s">
        <v>13744</v>
      </c>
      <c r="I7118" s="401" t="s">
        <v>690</v>
      </c>
      <c r="J7118" s="401" t="s">
        <v>6476</v>
      </c>
      <c r="K7118" s="402" t="n">
        <v>0.22</v>
      </c>
      <c r="L7118" s="401" t="s">
        <v>13643</v>
      </c>
    </row>
    <row r="7119" customFormat="false" ht="13.5" hidden="false" customHeight="false" outlineLevel="0" collapsed="false">
      <c r="A7119" s="401" t="s">
        <v>9754</v>
      </c>
      <c r="B7119" s="401" t="s">
        <v>13057</v>
      </c>
      <c r="C7119" s="401" t="s">
        <v>13330</v>
      </c>
      <c r="D7119" s="401" t="s">
        <v>13331</v>
      </c>
      <c r="E7119" s="402"/>
      <c r="F7119" s="401"/>
      <c r="G7119" s="401" t="n">
        <v>95325</v>
      </c>
      <c r="H7119" s="401" t="s">
        <v>13745</v>
      </c>
      <c r="I7119" s="401" t="s">
        <v>690</v>
      </c>
      <c r="J7119" s="401" t="s">
        <v>6476</v>
      </c>
      <c r="K7119" s="402" t="n">
        <v>0.19</v>
      </c>
      <c r="L7119" s="401" t="s">
        <v>13643</v>
      </c>
    </row>
    <row r="7120" customFormat="false" ht="13.5" hidden="false" customHeight="false" outlineLevel="0" collapsed="false">
      <c r="A7120" s="401" t="s">
        <v>9754</v>
      </c>
      <c r="B7120" s="401" t="s">
        <v>13057</v>
      </c>
      <c r="C7120" s="401" t="s">
        <v>13330</v>
      </c>
      <c r="D7120" s="401" t="s">
        <v>13331</v>
      </c>
      <c r="E7120" s="402"/>
      <c r="F7120" s="401"/>
      <c r="G7120" s="401" t="n">
        <v>95326</v>
      </c>
      <c r="H7120" s="401" t="s">
        <v>13746</v>
      </c>
      <c r="I7120" s="401" t="s">
        <v>690</v>
      </c>
      <c r="J7120" s="401" t="s">
        <v>6476</v>
      </c>
      <c r="K7120" s="402" t="n">
        <v>0.08</v>
      </c>
      <c r="L7120" s="401" t="s">
        <v>13643</v>
      </c>
    </row>
    <row r="7121" customFormat="false" ht="13.5" hidden="false" customHeight="false" outlineLevel="0" collapsed="false">
      <c r="A7121" s="401" t="s">
        <v>9754</v>
      </c>
      <c r="B7121" s="401" t="s">
        <v>13057</v>
      </c>
      <c r="C7121" s="401" t="s">
        <v>13330</v>
      </c>
      <c r="D7121" s="401" t="s">
        <v>13331</v>
      </c>
      <c r="E7121" s="402"/>
      <c r="F7121" s="401"/>
      <c r="G7121" s="401" t="n">
        <v>95328</v>
      </c>
      <c r="H7121" s="401" t="s">
        <v>13747</v>
      </c>
      <c r="I7121" s="401" t="s">
        <v>690</v>
      </c>
      <c r="J7121" s="401" t="s">
        <v>6476</v>
      </c>
      <c r="K7121" s="402" t="n">
        <v>0.16</v>
      </c>
      <c r="L7121" s="401" t="s">
        <v>13643</v>
      </c>
    </row>
    <row r="7122" customFormat="false" ht="13.5" hidden="false" customHeight="false" outlineLevel="0" collapsed="false">
      <c r="A7122" s="401" t="s">
        <v>9754</v>
      </c>
      <c r="B7122" s="401" t="s">
        <v>13057</v>
      </c>
      <c r="C7122" s="401" t="s">
        <v>13330</v>
      </c>
      <c r="D7122" s="401" t="s">
        <v>13331</v>
      </c>
      <c r="E7122" s="402"/>
      <c r="F7122" s="401"/>
      <c r="G7122" s="401" t="n">
        <v>95329</v>
      </c>
      <c r="H7122" s="401" t="s">
        <v>13748</v>
      </c>
      <c r="I7122" s="401" t="s">
        <v>690</v>
      </c>
      <c r="J7122" s="401" t="s">
        <v>6476</v>
      </c>
      <c r="K7122" s="402" t="n">
        <v>0.21</v>
      </c>
      <c r="L7122" s="401" t="s">
        <v>13643</v>
      </c>
    </row>
    <row r="7123" customFormat="false" ht="13.5" hidden="false" customHeight="false" outlineLevel="0" collapsed="false">
      <c r="A7123" s="401" t="s">
        <v>9754</v>
      </c>
      <c r="B7123" s="401" t="s">
        <v>13057</v>
      </c>
      <c r="C7123" s="401" t="s">
        <v>13330</v>
      </c>
      <c r="D7123" s="401" t="s">
        <v>13331</v>
      </c>
      <c r="E7123" s="402"/>
      <c r="F7123" s="401"/>
      <c r="G7123" s="401" t="n">
        <v>95330</v>
      </c>
      <c r="H7123" s="401" t="s">
        <v>13749</v>
      </c>
      <c r="I7123" s="401" t="s">
        <v>690</v>
      </c>
      <c r="J7123" s="401" t="s">
        <v>6979</v>
      </c>
      <c r="K7123" s="402" t="n">
        <v>0.17</v>
      </c>
      <c r="L7123" s="401" t="s">
        <v>13643</v>
      </c>
    </row>
    <row r="7124" customFormat="false" ht="13.5" hidden="false" customHeight="false" outlineLevel="0" collapsed="false">
      <c r="A7124" s="401" t="s">
        <v>9754</v>
      </c>
      <c r="B7124" s="401" t="s">
        <v>13057</v>
      </c>
      <c r="C7124" s="401" t="s">
        <v>13330</v>
      </c>
      <c r="D7124" s="401" t="s">
        <v>13331</v>
      </c>
      <c r="E7124" s="402"/>
      <c r="F7124" s="401"/>
      <c r="G7124" s="401" t="n">
        <v>95331</v>
      </c>
      <c r="H7124" s="401" t="s">
        <v>13750</v>
      </c>
      <c r="I7124" s="401" t="s">
        <v>690</v>
      </c>
      <c r="J7124" s="401" t="s">
        <v>6476</v>
      </c>
      <c r="K7124" s="402" t="n">
        <v>0.1</v>
      </c>
      <c r="L7124" s="401" t="s">
        <v>13643</v>
      </c>
    </row>
    <row r="7125" customFormat="false" ht="13.5" hidden="false" customHeight="false" outlineLevel="0" collapsed="false">
      <c r="A7125" s="401" t="s">
        <v>9754</v>
      </c>
      <c r="B7125" s="401" t="s">
        <v>13057</v>
      </c>
      <c r="C7125" s="401" t="s">
        <v>13330</v>
      </c>
      <c r="D7125" s="401" t="s">
        <v>13331</v>
      </c>
      <c r="E7125" s="402"/>
      <c r="F7125" s="401"/>
      <c r="G7125" s="401" t="n">
        <v>95332</v>
      </c>
      <c r="H7125" s="401" t="s">
        <v>13751</v>
      </c>
      <c r="I7125" s="401" t="s">
        <v>690</v>
      </c>
      <c r="J7125" s="401" t="s">
        <v>6979</v>
      </c>
      <c r="K7125" s="402" t="n">
        <v>0.57</v>
      </c>
      <c r="L7125" s="401" t="s">
        <v>13643</v>
      </c>
    </row>
    <row r="7126" customFormat="false" ht="13.5" hidden="false" customHeight="false" outlineLevel="0" collapsed="false">
      <c r="A7126" s="401" t="s">
        <v>9754</v>
      </c>
      <c r="B7126" s="401" t="s">
        <v>13057</v>
      </c>
      <c r="C7126" s="401" t="s">
        <v>13330</v>
      </c>
      <c r="D7126" s="401" t="s">
        <v>13331</v>
      </c>
      <c r="E7126" s="402"/>
      <c r="F7126" s="401"/>
      <c r="G7126" s="401" t="n">
        <v>95333</v>
      </c>
      <c r="H7126" s="401" t="s">
        <v>13752</v>
      </c>
      <c r="I7126" s="401" t="s">
        <v>690</v>
      </c>
      <c r="J7126" s="401" t="s">
        <v>6476</v>
      </c>
      <c r="K7126" s="402" t="n">
        <v>0.57</v>
      </c>
      <c r="L7126" s="401" t="s">
        <v>13643</v>
      </c>
    </row>
    <row r="7127" customFormat="false" ht="13.5" hidden="false" customHeight="false" outlineLevel="0" collapsed="false">
      <c r="A7127" s="401" t="s">
        <v>9754</v>
      </c>
      <c r="B7127" s="401" t="s">
        <v>13057</v>
      </c>
      <c r="C7127" s="401" t="s">
        <v>13330</v>
      </c>
      <c r="D7127" s="401" t="s">
        <v>13331</v>
      </c>
      <c r="E7127" s="402"/>
      <c r="F7127" s="401"/>
      <c r="G7127" s="401" t="n">
        <v>95334</v>
      </c>
      <c r="H7127" s="401" t="s">
        <v>13753</v>
      </c>
      <c r="I7127" s="401" t="s">
        <v>690</v>
      </c>
      <c r="J7127" s="401" t="s">
        <v>6476</v>
      </c>
      <c r="K7127" s="402" t="n">
        <v>0.61</v>
      </c>
      <c r="L7127" s="401" t="s">
        <v>13643</v>
      </c>
    </row>
    <row r="7128" customFormat="false" ht="13.5" hidden="false" customHeight="false" outlineLevel="0" collapsed="false">
      <c r="A7128" s="401" t="s">
        <v>9754</v>
      </c>
      <c r="B7128" s="401" t="s">
        <v>13057</v>
      </c>
      <c r="C7128" s="401" t="s">
        <v>13330</v>
      </c>
      <c r="D7128" s="401" t="s">
        <v>13331</v>
      </c>
      <c r="E7128" s="402"/>
      <c r="F7128" s="401"/>
      <c r="G7128" s="401" t="n">
        <v>95335</v>
      </c>
      <c r="H7128" s="401" t="s">
        <v>13754</v>
      </c>
      <c r="I7128" s="401" t="s">
        <v>690</v>
      </c>
      <c r="J7128" s="401" t="s">
        <v>6979</v>
      </c>
      <c r="K7128" s="402" t="n">
        <v>0.27</v>
      </c>
      <c r="L7128" s="401" t="s">
        <v>13643</v>
      </c>
    </row>
    <row r="7129" customFormat="false" ht="13.5" hidden="false" customHeight="false" outlineLevel="0" collapsed="false">
      <c r="A7129" s="401" t="s">
        <v>9754</v>
      </c>
      <c r="B7129" s="401" t="s">
        <v>13057</v>
      </c>
      <c r="C7129" s="401" t="s">
        <v>13330</v>
      </c>
      <c r="D7129" s="401" t="s">
        <v>13331</v>
      </c>
      <c r="E7129" s="402"/>
      <c r="F7129" s="401"/>
      <c r="G7129" s="401" t="n">
        <v>95337</v>
      </c>
      <c r="H7129" s="401" t="s">
        <v>13755</v>
      </c>
      <c r="I7129" s="401" t="s">
        <v>690</v>
      </c>
      <c r="J7129" s="401" t="s">
        <v>6476</v>
      </c>
      <c r="K7129" s="402" t="n">
        <v>0.17</v>
      </c>
      <c r="L7129" s="401" t="s">
        <v>13643</v>
      </c>
    </row>
    <row r="7130" customFormat="false" ht="13.5" hidden="false" customHeight="false" outlineLevel="0" collapsed="false">
      <c r="A7130" s="401" t="s">
        <v>9754</v>
      </c>
      <c r="B7130" s="401" t="s">
        <v>13057</v>
      </c>
      <c r="C7130" s="401" t="s">
        <v>13330</v>
      </c>
      <c r="D7130" s="401" t="s">
        <v>13331</v>
      </c>
      <c r="E7130" s="402"/>
      <c r="F7130" s="401"/>
      <c r="G7130" s="401" t="n">
        <v>95338</v>
      </c>
      <c r="H7130" s="401" t="s">
        <v>13756</v>
      </c>
      <c r="I7130" s="401" t="s">
        <v>690</v>
      </c>
      <c r="J7130" s="401" t="s">
        <v>6476</v>
      </c>
      <c r="K7130" s="402" t="n">
        <v>0.32</v>
      </c>
      <c r="L7130" s="401" t="s">
        <v>13643</v>
      </c>
    </row>
    <row r="7131" customFormat="false" ht="13.5" hidden="false" customHeight="false" outlineLevel="0" collapsed="false">
      <c r="A7131" s="401" t="s">
        <v>9754</v>
      </c>
      <c r="B7131" s="401" t="s">
        <v>13057</v>
      </c>
      <c r="C7131" s="401" t="s">
        <v>13330</v>
      </c>
      <c r="D7131" s="401" t="s">
        <v>13331</v>
      </c>
      <c r="E7131" s="402"/>
      <c r="F7131" s="401"/>
      <c r="G7131" s="401" t="n">
        <v>95339</v>
      </c>
      <c r="H7131" s="401" t="s">
        <v>13757</v>
      </c>
      <c r="I7131" s="401" t="s">
        <v>690</v>
      </c>
      <c r="J7131" s="401" t="s">
        <v>6476</v>
      </c>
      <c r="K7131" s="402" t="n">
        <v>0.26</v>
      </c>
      <c r="L7131" s="401" t="s">
        <v>13643</v>
      </c>
    </row>
    <row r="7132" customFormat="false" ht="13.5" hidden="false" customHeight="false" outlineLevel="0" collapsed="false">
      <c r="A7132" s="401" t="s">
        <v>9754</v>
      </c>
      <c r="B7132" s="401" t="s">
        <v>13057</v>
      </c>
      <c r="C7132" s="401" t="s">
        <v>13330</v>
      </c>
      <c r="D7132" s="401" t="s">
        <v>13331</v>
      </c>
      <c r="E7132" s="402"/>
      <c r="F7132" s="401"/>
      <c r="G7132" s="401" t="n">
        <v>95340</v>
      </c>
      <c r="H7132" s="401" t="s">
        <v>13758</v>
      </c>
      <c r="I7132" s="401" t="s">
        <v>690</v>
      </c>
      <c r="J7132" s="401" t="s">
        <v>6476</v>
      </c>
      <c r="K7132" s="402" t="n">
        <v>0.21</v>
      </c>
      <c r="L7132" s="401" t="s">
        <v>13643</v>
      </c>
    </row>
    <row r="7133" customFormat="false" ht="13.5" hidden="false" customHeight="false" outlineLevel="0" collapsed="false">
      <c r="A7133" s="401" t="s">
        <v>9754</v>
      </c>
      <c r="B7133" s="401" t="s">
        <v>13057</v>
      </c>
      <c r="C7133" s="401" t="s">
        <v>13330</v>
      </c>
      <c r="D7133" s="401" t="s">
        <v>13331</v>
      </c>
      <c r="E7133" s="402"/>
      <c r="F7133" s="401"/>
      <c r="G7133" s="401" t="n">
        <v>95341</v>
      </c>
      <c r="H7133" s="401" t="s">
        <v>13759</v>
      </c>
      <c r="I7133" s="401" t="s">
        <v>690</v>
      </c>
      <c r="J7133" s="401" t="s">
        <v>6476</v>
      </c>
      <c r="K7133" s="402" t="n">
        <v>0.22</v>
      </c>
      <c r="L7133" s="401" t="s">
        <v>13643</v>
      </c>
    </row>
    <row r="7134" customFormat="false" ht="13.5" hidden="false" customHeight="false" outlineLevel="0" collapsed="false">
      <c r="A7134" s="401" t="s">
        <v>9754</v>
      </c>
      <c r="B7134" s="401" t="s">
        <v>13057</v>
      </c>
      <c r="C7134" s="401" t="s">
        <v>13330</v>
      </c>
      <c r="D7134" s="401" t="s">
        <v>13331</v>
      </c>
      <c r="E7134" s="402"/>
      <c r="F7134" s="401"/>
      <c r="G7134" s="401" t="n">
        <v>95342</v>
      </c>
      <c r="H7134" s="401" t="s">
        <v>13760</v>
      </c>
      <c r="I7134" s="401" t="s">
        <v>690</v>
      </c>
      <c r="J7134" s="401" t="s">
        <v>6476</v>
      </c>
      <c r="K7134" s="402" t="n">
        <v>0.12</v>
      </c>
      <c r="L7134" s="401" t="s">
        <v>13643</v>
      </c>
    </row>
    <row r="7135" customFormat="false" ht="13.5" hidden="false" customHeight="false" outlineLevel="0" collapsed="false">
      <c r="A7135" s="401" t="s">
        <v>9754</v>
      </c>
      <c r="B7135" s="401" t="s">
        <v>13057</v>
      </c>
      <c r="C7135" s="401" t="s">
        <v>13330</v>
      </c>
      <c r="D7135" s="401" t="s">
        <v>13331</v>
      </c>
      <c r="E7135" s="402"/>
      <c r="F7135" s="401"/>
      <c r="G7135" s="401" t="n">
        <v>95343</v>
      </c>
      <c r="H7135" s="401" t="s">
        <v>13761</v>
      </c>
      <c r="I7135" s="401" t="s">
        <v>690</v>
      </c>
      <c r="J7135" s="401" t="s">
        <v>6476</v>
      </c>
      <c r="K7135" s="402" t="n">
        <v>0.17</v>
      </c>
      <c r="L7135" s="401" t="s">
        <v>13643</v>
      </c>
    </row>
    <row r="7136" customFormat="false" ht="13.5" hidden="false" customHeight="false" outlineLevel="0" collapsed="false">
      <c r="A7136" s="401" t="s">
        <v>9754</v>
      </c>
      <c r="B7136" s="401" t="s">
        <v>13057</v>
      </c>
      <c r="C7136" s="401" t="s">
        <v>13330</v>
      </c>
      <c r="D7136" s="401" t="s">
        <v>13331</v>
      </c>
      <c r="E7136" s="402"/>
      <c r="F7136" s="401"/>
      <c r="G7136" s="401" t="n">
        <v>95344</v>
      </c>
      <c r="H7136" s="401" t="s">
        <v>13762</v>
      </c>
      <c r="I7136" s="401" t="s">
        <v>690</v>
      </c>
      <c r="J7136" s="401" t="s">
        <v>6476</v>
      </c>
      <c r="K7136" s="402" t="n">
        <v>0.13</v>
      </c>
      <c r="L7136" s="401" t="s">
        <v>13643</v>
      </c>
    </row>
    <row r="7137" customFormat="false" ht="13.5" hidden="false" customHeight="false" outlineLevel="0" collapsed="false">
      <c r="A7137" s="401" t="s">
        <v>9754</v>
      </c>
      <c r="B7137" s="401" t="s">
        <v>13057</v>
      </c>
      <c r="C7137" s="401" t="s">
        <v>13330</v>
      </c>
      <c r="D7137" s="401" t="s">
        <v>13331</v>
      </c>
      <c r="E7137" s="402"/>
      <c r="F7137" s="401"/>
      <c r="G7137" s="401" t="n">
        <v>95345</v>
      </c>
      <c r="H7137" s="401" t="s">
        <v>13763</v>
      </c>
      <c r="I7137" s="401" t="s">
        <v>690</v>
      </c>
      <c r="J7137" s="401" t="s">
        <v>6476</v>
      </c>
      <c r="K7137" s="402" t="n">
        <v>0.5</v>
      </c>
      <c r="L7137" s="401" t="s">
        <v>13643</v>
      </c>
    </row>
    <row r="7138" customFormat="false" ht="13.5" hidden="false" customHeight="false" outlineLevel="0" collapsed="false">
      <c r="A7138" s="401" t="s">
        <v>9754</v>
      </c>
      <c r="B7138" s="401" t="s">
        <v>13057</v>
      </c>
      <c r="C7138" s="401" t="s">
        <v>13330</v>
      </c>
      <c r="D7138" s="401" t="s">
        <v>13331</v>
      </c>
      <c r="E7138" s="402"/>
      <c r="F7138" s="401"/>
      <c r="G7138" s="401" t="n">
        <v>95346</v>
      </c>
      <c r="H7138" s="401" t="s">
        <v>13764</v>
      </c>
      <c r="I7138" s="401" t="s">
        <v>690</v>
      </c>
      <c r="J7138" s="401" t="s">
        <v>6476</v>
      </c>
      <c r="K7138" s="402" t="n">
        <v>0.06</v>
      </c>
      <c r="L7138" s="401" t="s">
        <v>13643</v>
      </c>
    </row>
    <row r="7139" customFormat="false" ht="13.5" hidden="false" customHeight="false" outlineLevel="0" collapsed="false">
      <c r="A7139" s="401" t="s">
        <v>9754</v>
      </c>
      <c r="B7139" s="401" t="s">
        <v>13057</v>
      </c>
      <c r="C7139" s="401" t="s">
        <v>13330</v>
      </c>
      <c r="D7139" s="401" t="s">
        <v>13331</v>
      </c>
      <c r="E7139" s="402"/>
      <c r="F7139" s="401"/>
      <c r="G7139" s="401" t="n">
        <v>95347</v>
      </c>
      <c r="H7139" s="401" t="s">
        <v>13765</v>
      </c>
      <c r="I7139" s="401" t="s">
        <v>690</v>
      </c>
      <c r="J7139" s="401" t="s">
        <v>6476</v>
      </c>
      <c r="K7139" s="402" t="n">
        <v>0.06</v>
      </c>
      <c r="L7139" s="401" t="s">
        <v>13643</v>
      </c>
    </row>
    <row r="7140" customFormat="false" ht="13.5" hidden="false" customHeight="false" outlineLevel="0" collapsed="false">
      <c r="A7140" s="401" t="s">
        <v>9754</v>
      </c>
      <c r="B7140" s="401" t="s">
        <v>13057</v>
      </c>
      <c r="C7140" s="401" t="s">
        <v>13330</v>
      </c>
      <c r="D7140" s="401" t="s">
        <v>13331</v>
      </c>
      <c r="E7140" s="402"/>
      <c r="F7140" s="401"/>
      <c r="G7140" s="401" t="n">
        <v>95348</v>
      </c>
      <c r="H7140" s="401" t="s">
        <v>13766</v>
      </c>
      <c r="I7140" s="401" t="s">
        <v>690</v>
      </c>
      <c r="J7140" s="401" t="s">
        <v>6476</v>
      </c>
      <c r="K7140" s="402" t="n">
        <v>0.08</v>
      </c>
      <c r="L7140" s="401" t="s">
        <v>13643</v>
      </c>
    </row>
    <row r="7141" customFormat="false" ht="13.5" hidden="false" customHeight="false" outlineLevel="0" collapsed="false">
      <c r="A7141" s="401" t="s">
        <v>9754</v>
      </c>
      <c r="B7141" s="401" t="s">
        <v>13057</v>
      </c>
      <c r="C7141" s="401" t="s">
        <v>13330</v>
      </c>
      <c r="D7141" s="401" t="s">
        <v>13331</v>
      </c>
      <c r="E7141" s="402"/>
      <c r="F7141" s="401"/>
      <c r="G7141" s="401" t="n">
        <v>95349</v>
      </c>
      <c r="H7141" s="401" t="s">
        <v>13767</v>
      </c>
      <c r="I7141" s="401" t="s">
        <v>690</v>
      </c>
      <c r="J7141" s="401" t="s">
        <v>6476</v>
      </c>
      <c r="K7141" s="402" t="n">
        <v>0.05</v>
      </c>
      <c r="L7141" s="401" t="s">
        <v>13643</v>
      </c>
    </row>
    <row r="7142" customFormat="false" ht="13.5" hidden="false" customHeight="false" outlineLevel="0" collapsed="false">
      <c r="A7142" s="401" t="s">
        <v>9754</v>
      </c>
      <c r="B7142" s="401" t="s">
        <v>13057</v>
      </c>
      <c r="C7142" s="401" t="s">
        <v>13330</v>
      </c>
      <c r="D7142" s="401" t="s">
        <v>13331</v>
      </c>
      <c r="E7142" s="402"/>
      <c r="F7142" s="401"/>
      <c r="G7142" s="401" t="n">
        <v>95350</v>
      </c>
      <c r="H7142" s="401" t="s">
        <v>13768</v>
      </c>
      <c r="I7142" s="401" t="s">
        <v>690</v>
      </c>
      <c r="J7142" s="401" t="s">
        <v>6476</v>
      </c>
      <c r="K7142" s="402" t="n">
        <v>0.05</v>
      </c>
      <c r="L7142" s="401" t="s">
        <v>13643</v>
      </c>
    </row>
    <row r="7143" customFormat="false" ht="13.5" hidden="false" customHeight="false" outlineLevel="0" collapsed="false">
      <c r="A7143" s="401" t="s">
        <v>9754</v>
      </c>
      <c r="B7143" s="401" t="s">
        <v>13057</v>
      </c>
      <c r="C7143" s="401" t="s">
        <v>13330</v>
      </c>
      <c r="D7143" s="401" t="s">
        <v>13331</v>
      </c>
      <c r="E7143" s="402"/>
      <c r="F7143" s="401"/>
      <c r="G7143" s="401" t="n">
        <v>95351</v>
      </c>
      <c r="H7143" s="401" t="s">
        <v>13769</v>
      </c>
      <c r="I7143" s="401" t="s">
        <v>690</v>
      </c>
      <c r="J7143" s="401" t="s">
        <v>6476</v>
      </c>
      <c r="K7143" s="402" t="n">
        <v>0.19</v>
      </c>
      <c r="L7143" s="401" t="s">
        <v>13643</v>
      </c>
    </row>
    <row r="7144" customFormat="false" ht="13.5" hidden="false" customHeight="false" outlineLevel="0" collapsed="false">
      <c r="A7144" s="401" t="s">
        <v>9754</v>
      </c>
      <c r="B7144" s="401" t="s">
        <v>13057</v>
      </c>
      <c r="C7144" s="401" t="s">
        <v>13330</v>
      </c>
      <c r="D7144" s="401" t="s">
        <v>13331</v>
      </c>
      <c r="E7144" s="402"/>
      <c r="F7144" s="401"/>
      <c r="G7144" s="401" t="n">
        <v>95352</v>
      </c>
      <c r="H7144" s="401" t="s">
        <v>13770</v>
      </c>
      <c r="I7144" s="401" t="s">
        <v>690</v>
      </c>
      <c r="J7144" s="401" t="s">
        <v>6476</v>
      </c>
      <c r="K7144" s="402" t="n">
        <v>0.07</v>
      </c>
      <c r="L7144" s="401" t="s">
        <v>13643</v>
      </c>
    </row>
    <row r="7145" customFormat="false" ht="13.5" hidden="false" customHeight="false" outlineLevel="0" collapsed="false">
      <c r="A7145" s="401" t="s">
        <v>9754</v>
      </c>
      <c r="B7145" s="401" t="s">
        <v>13057</v>
      </c>
      <c r="C7145" s="401" t="s">
        <v>13330</v>
      </c>
      <c r="D7145" s="401" t="s">
        <v>13331</v>
      </c>
      <c r="E7145" s="402"/>
      <c r="F7145" s="401"/>
      <c r="G7145" s="401" t="n">
        <v>95354</v>
      </c>
      <c r="H7145" s="401" t="s">
        <v>13771</v>
      </c>
      <c r="I7145" s="401" t="s">
        <v>690</v>
      </c>
      <c r="J7145" s="401" t="s">
        <v>6476</v>
      </c>
      <c r="K7145" s="402" t="n">
        <v>0.09</v>
      </c>
      <c r="L7145" s="401" t="s">
        <v>13643</v>
      </c>
    </row>
    <row r="7146" customFormat="false" ht="13.5" hidden="false" customHeight="false" outlineLevel="0" collapsed="false">
      <c r="A7146" s="401" t="s">
        <v>9754</v>
      </c>
      <c r="B7146" s="401" t="s">
        <v>13057</v>
      </c>
      <c r="C7146" s="401" t="s">
        <v>13330</v>
      </c>
      <c r="D7146" s="401" t="s">
        <v>13331</v>
      </c>
      <c r="E7146" s="402"/>
      <c r="F7146" s="401"/>
      <c r="G7146" s="401" t="n">
        <v>95355</v>
      </c>
      <c r="H7146" s="401" t="s">
        <v>13772</v>
      </c>
      <c r="I7146" s="401" t="s">
        <v>690</v>
      </c>
      <c r="J7146" s="401" t="s">
        <v>6476</v>
      </c>
      <c r="K7146" s="402" t="n">
        <v>0.09</v>
      </c>
      <c r="L7146" s="401" t="s">
        <v>13643</v>
      </c>
    </row>
    <row r="7147" customFormat="false" ht="13.5" hidden="false" customHeight="false" outlineLevel="0" collapsed="false">
      <c r="A7147" s="401" t="s">
        <v>9754</v>
      </c>
      <c r="B7147" s="401" t="s">
        <v>13057</v>
      </c>
      <c r="C7147" s="401" t="s">
        <v>13330</v>
      </c>
      <c r="D7147" s="401" t="s">
        <v>13331</v>
      </c>
      <c r="E7147" s="402"/>
      <c r="F7147" s="401"/>
      <c r="G7147" s="401" t="n">
        <v>95356</v>
      </c>
      <c r="H7147" s="401" t="s">
        <v>13773</v>
      </c>
      <c r="I7147" s="401" t="s">
        <v>690</v>
      </c>
      <c r="J7147" s="401" t="s">
        <v>6476</v>
      </c>
      <c r="K7147" s="402" t="n">
        <v>0.11</v>
      </c>
      <c r="L7147" s="401" t="s">
        <v>13643</v>
      </c>
    </row>
    <row r="7148" customFormat="false" ht="13.5" hidden="false" customHeight="false" outlineLevel="0" collapsed="false">
      <c r="A7148" s="401" t="s">
        <v>9754</v>
      </c>
      <c r="B7148" s="401" t="s">
        <v>13057</v>
      </c>
      <c r="C7148" s="401" t="s">
        <v>13330</v>
      </c>
      <c r="D7148" s="401" t="s">
        <v>13331</v>
      </c>
      <c r="E7148" s="402"/>
      <c r="F7148" s="401"/>
      <c r="G7148" s="401" t="n">
        <v>95357</v>
      </c>
      <c r="H7148" s="401" t="s">
        <v>13774</v>
      </c>
      <c r="I7148" s="401" t="s">
        <v>690</v>
      </c>
      <c r="J7148" s="401" t="s">
        <v>6979</v>
      </c>
      <c r="K7148" s="402" t="n">
        <v>0.17</v>
      </c>
      <c r="L7148" s="401" t="s">
        <v>13643</v>
      </c>
    </row>
    <row r="7149" customFormat="false" ht="13.5" hidden="false" customHeight="false" outlineLevel="0" collapsed="false">
      <c r="A7149" s="401" t="s">
        <v>9754</v>
      </c>
      <c r="B7149" s="401" t="s">
        <v>13057</v>
      </c>
      <c r="C7149" s="401" t="s">
        <v>13330</v>
      </c>
      <c r="D7149" s="401" t="s">
        <v>13331</v>
      </c>
      <c r="E7149" s="402"/>
      <c r="F7149" s="401"/>
      <c r="G7149" s="401" t="n">
        <v>95358</v>
      </c>
      <c r="H7149" s="401" t="s">
        <v>13775</v>
      </c>
      <c r="I7149" s="401" t="s">
        <v>690</v>
      </c>
      <c r="J7149" s="401" t="s">
        <v>6476</v>
      </c>
      <c r="K7149" s="402" t="n">
        <v>0.19</v>
      </c>
      <c r="L7149" s="401" t="s">
        <v>13643</v>
      </c>
    </row>
    <row r="7150" customFormat="false" ht="13.5" hidden="false" customHeight="false" outlineLevel="0" collapsed="false">
      <c r="A7150" s="401" t="s">
        <v>9754</v>
      </c>
      <c r="B7150" s="401" t="s">
        <v>13057</v>
      </c>
      <c r="C7150" s="401" t="s">
        <v>13330</v>
      </c>
      <c r="D7150" s="401" t="s">
        <v>13331</v>
      </c>
      <c r="E7150" s="402"/>
      <c r="F7150" s="401"/>
      <c r="G7150" s="401" t="n">
        <v>95359</v>
      </c>
      <c r="H7150" s="401" t="s">
        <v>13776</v>
      </c>
      <c r="I7150" s="401" t="s">
        <v>690</v>
      </c>
      <c r="J7150" s="401" t="s">
        <v>6476</v>
      </c>
      <c r="K7150" s="402" t="n">
        <v>0.19</v>
      </c>
      <c r="L7150" s="401" t="s">
        <v>13643</v>
      </c>
    </row>
    <row r="7151" customFormat="false" ht="13.5" hidden="false" customHeight="false" outlineLevel="0" collapsed="false">
      <c r="A7151" s="401" t="s">
        <v>9754</v>
      </c>
      <c r="B7151" s="401" t="s">
        <v>13057</v>
      </c>
      <c r="C7151" s="401" t="s">
        <v>13330</v>
      </c>
      <c r="D7151" s="401" t="s">
        <v>13331</v>
      </c>
      <c r="E7151" s="402"/>
      <c r="F7151" s="401"/>
      <c r="G7151" s="401" t="n">
        <v>95360</v>
      </c>
      <c r="H7151" s="401" t="s">
        <v>13777</v>
      </c>
      <c r="I7151" s="401" t="s">
        <v>690</v>
      </c>
      <c r="J7151" s="401" t="s">
        <v>6476</v>
      </c>
      <c r="K7151" s="402" t="n">
        <v>0.13</v>
      </c>
      <c r="L7151" s="401" t="s">
        <v>13643</v>
      </c>
    </row>
    <row r="7152" customFormat="false" ht="13.5" hidden="false" customHeight="false" outlineLevel="0" collapsed="false">
      <c r="A7152" s="401" t="s">
        <v>9754</v>
      </c>
      <c r="B7152" s="401" t="s">
        <v>13057</v>
      </c>
      <c r="C7152" s="401" t="s">
        <v>13330</v>
      </c>
      <c r="D7152" s="401" t="s">
        <v>13331</v>
      </c>
      <c r="E7152" s="402"/>
      <c r="F7152" s="401"/>
      <c r="G7152" s="401" t="n">
        <v>95361</v>
      </c>
      <c r="H7152" s="401" t="s">
        <v>13778</v>
      </c>
      <c r="I7152" s="401" t="s">
        <v>690</v>
      </c>
      <c r="J7152" s="401" t="s">
        <v>6476</v>
      </c>
      <c r="K7152" s="402" t="n">
        <v>0.09</v>
      </c>
      <c r="L7152" s="401" t="s">
        <v>13643</v>
      </c>
    </row>
    <row r="7153" customFormat="false" ht="13.5" hidden="false" customHeight="false" outlineLevel="0" collapsed="false">
      <c r="A7153" s="401" t="s">
        <v>9754</v>
      </c>
      <c r="B7153" s="401" t="s">
        <v>13057</v>
      </c>
      <c r="C7153" s="401" t="s">
        <v>13330</v>
      </c>
      <c r="D7153" s="401" t="s">
        <v>13331</v>
      </c>
      <c r="E7153" s="402"/>
      <c r="F7153" s="401"/>
      <c r="G7153" s="401" t="n">
        <v>95362</v>
      </c>
      <c r="H7153" s="401" t="s">
        <v>13779</v>
      </c>
      <c r="I7153" s="401" t="s">
        <v>690</v>
      </c>
      <c r="J7153" s="401" t="s">
        <v>6476</v>
      </c>
      <c r="K7153" s="402" t="n">
        <v>0.11</v>
      </c>
      <c r="L7153" s="401" t="s">
        <v>13643</v>
      </c>
    </row>
    <row r="7154" customFormat="false" ht="13.5" hidden="false" customHeight="false" outlineLevel="0" collapsed="false">
      <c r="A7154" s="401" t="s">
        <v>9754</v>
      </c>
      <c r="B7154" s="401" t="s">
        <v>13057</v>
      </c>
      <c r="C7154" s="401" t="s">
        <v>13330</v>
      </c>
      <c r="D7154" s="401" t="s">
        <v>13331</v>
      </c>
      <c r="E7154" s="402"/>
      <c r="F7154" s="401"/>
      <c r="G7154" s="401" t="n">
        <v>95363</v>
      </c>
      <c r="H7154" s="401" t="s">
        <v>13780</v>
      </c>
      <c r="I7154" s="401" t="s">
        <v>690</v>
      </c>
      <c r="J7154" s="401" t="s">
        <v>6476</v>
      </c>
      <c r="K7154" s="402" t="n">
        <v>0.14</v>
      </c>
      <c r="L7154" s="401" t="s">
        <v>13643</v>
      </c>
    </row>
    <row r="7155" customFormat="false" ht="13.5" hidden="false" customHeight="false" outlineLevel="0" collapsed="false">
      <c r="A7155" s="401" t="s">
        <v>9754</v>
      </c>
      <c r="B7155" s="401" t="s">
        <v>13057</v>
      </c>
      <c r="C7155" s="401" t="s">
        <v>13330</v>
      </c>
      <c r="D7155" s="401" t="s">
        <v>13331</v>
      </c>
      <c r="E7155" s="402"/>
      <c r="F7155" s="401"/>
      <c r="G7155" s="401" t="n">
        <v>95364</v>
      </c>
      <c r="H7155" s="401" t="s">
        <v>13781</v>
      </c>
      <c r="I7155" s="401" t="s">
        <v>690</v>
      </c>
      <c r="J7155" s="401" t="s">
        <v>6476</v>
      </c>
      <c r="K7155" s="402" t="n">
        <v>0.11</v>
      </c>
      <c r="L7155" s="401" t="s">
        <v>13643</v>
      </c>
    </row>
    <row r="7156" customFormat="false" ht="13.5" hidden="false" customHeight="false" outlineLevel="0" collapsed="false">
      <c r="A7156" s="401" t="s">
        <v>9754</v>
      </c>
      <c r="B7156" s="401" t="s">
        <v>13057</v>
      </c>
      <c r="C7156" s="401" t="s">
        <v>13330</v>
      </c>
      <c r="D7156" s="401" t="s">
        <v>13331</v>
      </c>
      <c r="E7156" s="402"/>
      <c r="F7156" s="401"/>
      <c r="G7156" s="401" t="n">
        <v>95365</v>
      </c>
      <c r="H7156" s="401" t="s">
        <v>13782</v>
      </c>
      <c r="I7156" s="401" t="s">
        <v>690</v>
      </c>
      <c r="J7156" s="401" t="s">
        <v>6476</v>
      </c>
      <c r="K7156" s="402" t="n">
        <v>0.12</v>
      </c>
      <c r="L7156" s="401" t="s">
        <v>13643</v>
      </c>
    </row>
    <row r="7157" customFormat="false" ht="13.5" hidden="false" customHeight="false" outlineLevel="0" collapsed="false">
      <c r="A7157" s="401" t="s">
        <v>9754</v>
      </c>
      <c r="B7157" s="401" t="s">
        <v>13057</v>
      </c>
      <c r="C7157" s="401" t="s">
        <v>13330</v>
      </c>
      <c r="D7157" s="401" t="s">
        <v>13331</v>
      </c>
      <c r="E7157" s="402"/>
      <c r="F7157" s="401"/>
      <c r="G7157" s="401" t="n">
        <v>95366</v>
      </c>
      <c r="H7157" s="401" t="s">
        <v>13783</v>
      </c>
      <c r="I7157" s="401" t="s">
        <v>690</v>
      </c>
      <c r="J7157" s="401" t="s">
        <v>6476</v>
      </c>
      <c r="K7157" s="402" t="n">
        <v>0.09</v>
      </c>
      <c r="L7157" s="401" t="s">
        <v>13643</v>
      </c>
    </row>
    <row r="7158" customFormat="false" ht="13.5" hidden="false" customHeight="false" outlineLevel="0" collapsed="false">
      <c r="A7158" s="401" t="s">
        <v>9754</v>
      </c>
      <c r="B7158" s="401" t="s">
        <v>13057</v>
      </c>
      <c r="C7158" s="401" t="s">
        <v>13330</v>
      </c>
      <c r="D7158" s="401" t="s">
        <v>13331</v>
      </c>
      <c r="E7158" s="402"/>
      <c r="F7158" s="401"/>
      <c r="G7158" s="401" t="n">
        <v>95367</v>
      </c>
      <c r="H7158" s="401" t="s">
        <v>13784</v>
      </c>
      <c r="I7158" s="401" t="s">
        <v>690</v>
      </c>
      <c r="J7158" s="401" t="s">
        <v>6476</v>
      </c>
      <c r="K7158" s="402" t="n">
        <v>0.1</v>
      </c>
      <c r="L7158" s="401" t="s">
        <v>13643</v>
      </c>
    </row>
    <row r="7159" customFormat="false" ht="13.5" hidden="false" customHeight="false" outlineLevel="0" collapsed="false">
      <c r="A7159" s="401" t="s">
        <v>9754</v>
      </c>
      <c r="B7159" s="401" t="s">
        <v>13057</v>
      </c>
      <c r="C7159" s="401" t="s">
        <v>13330</v>
      </c>
      <c r="D7159" s="401" t="s">
        <v>13331</v>
      </c>
      <c r="E7159" s="402"/>
      <c r="F7159" s="401"/>
      <c r="G7159" s="401" t="n">
        <v>95368</v>
      </c>
      <c r="H7159" s="401" t="s">
        <v>13785</v>
      </c>
      <c r="I7159" s="401" t="s">
        <v>690</v>
      </c>
      <c r="J7159" s="401" t="s">
        <v>6476</v>
      </c>
      <c r="K7159" s="402" t="n">
        <v>0.15</v>
      </c>
      <c r="L7159" s="401" t="s">
        <v>13643</v>
      </c>
    </row>
    <row r="7160" customFormat="false" ht="13.5" hidden="false" customHeight="false" outlineLevel="0" collapsed="false">
      <c r="A7160" s="401" t="s">
        <v>9754</v>
      </c>
      <c r="B7160" s="401" t="s">
        <v>13057</v>
      </c>
      <c r="C7160" s="401" t="s">
        <v>13330</v>
      </c>
      <c r="D7160" s="401" t="s">
        <v>13331</v>
      </c>
      <c r="E7160" s="402"/>
      <c r="F7160" s="401"/>
      <c r="G7160" s="401" t="n">
        <v>95369</v>
      </c>
      <c r="H7160" s="401" t="s">
        <v>13786</v>
      </c>
      <c r="I7160" s="401" t="s">
        <v>690</v>
      </c>
      <c r="J7160" s="401" t="s">
        <v>6476</v>
      </c>
      <c r="K7160" s="402" t="n">
        <v>0.1</v>
      </c>
      <c r="L7160" s="401" t="s">
        <v>13643</v>
      </c>
    </row>
    <row r="7161" customFormat="false" ht="13.5" hidden="false" customHeight="false" outlineLevel="0" collapsed="false">
      <c r="A7161" s="401" t="s">
        <v>9754</v>
      </c>
      <c r="B7161" s="401" t="s">
        <v>13057</v>
      </c>
      <c r="C7161" s="401" t="s">
        <v>13330</v>
      </c>
      <c r="D7161" s="401" t="s">
        <v>13331</v>
      </c>
      <c r="E7161" s="402"/>
      <c r="F7161" s="401"/>
      <c r="G7161" s="401" t="n">
        <v>95370</v>
      </c>
      <c r="H7161" s="401" t="s">
        <v>13787</v>
      </c>
      <c r="I7161" s="401" t="s">
        <v>690</v>
      </c>
      <c r="J7161" s="401" t="s">
        <v>6476</v>
      </c>
      <c r="K7161" s="402" t="n">
        <v>0.22</v>
      </c>
      <c r="L7161" s="401" t="s">
        <v>13643</v>
      </c>
    </row>
    <row r="7162" customFormat="false" ht="13.5" hidden="false" customHeight="false" outlineLevel="0" collapsed="false">
      <c r="A7162" s="401" t="s">
        <v>9754</v>
      </c>
      <c r="B7162" s="401" t="s">
        <v>13057</v>
      </c>
      <c r="C7162" s="401" t="s">
        <v>13330</v>
      </c>
      <c r="D7162" s="401" t="s">
        <v>13331</v>
      </c>
      <c r="E7162" s="402"/>
      <c r="F7162" s="401"/>
      <c r="G7162" s="401" t="n">
        <v>95371</v>
      </c>
      <c r="H7162" s="401" t="s">
        <v>13788</v>
      </c>
      <c r="I7162" s="401" t="s">
        <v>690</v>
      </c>
      <c r="J7162" s="401" t="s">
        <v>6979</v>
      </c>
      <c r="K7162" s="402" t="n">
        <v>0.32</v>
      </c>
      <c r="L7162" s="401" t="s">
        <v>13643</v>
      </c>
    </row>
    <row r="7163" customFormat="false" ht="13.5" hidden="false" customHeight="false" outlineLevel="0" collapsed="false">
      <c r="A7163" s="401" t="s">
        <v>9754</v>
      </c>
      <c r="B7163" s="401" t="s">
        <v>13057</v>
      </c>
      <c r="C7163" s="401" t="s">
        <v>13330</v>
      </c>
      <c r="D7163" s="401" t="s">
        <v>13331</v>
      </c>
      <c r="E7163" s="402"/>
      <c r="F7163" s="401"/>
      <c r="G7163" s="401" t="n">
        <v>95372</v>
      </c>
      <c r="H7163" s="401" t="s">
        <v>13789</v>
      </c>
      <c r="I7163" s="401" t="s">
        <v>690</v>
      </c>
      <c r="J7163" s="401" t="s">
        <v>6979</v>
      </c>
      <c r="K7163" s="402" t="n">
        <v>0.22</v>
      </c>
      <c r="L7163" s="401" t="s">
        <v>13643</v>
      </c>
    </row>
    <row r="7164" customFormat="false" ht="13.5" hidden="false" customHeight="false" outlineLevel="0" collapsed="false">
      <c r="A7164" s="401" t="s">
        <v>9754</v>
      </c>
      <c r="B7164" s="401" t="s">
        <v>13057</v>
      </c>
      <c r="C7164" s="401" t="s">
        <v>13330</v>
      </c>
      <c r="D7164" s="401" t="s">
        <v>13331</v>
      </c>
      <c r="E7164" s="402"/>
      <c r="F7164" s="401"/>
      <c r="G7164" s="401" t="n">
        <v>95373</v>
      </c>
      <c r="H7164" s="401" t="s">
        <v>13790</v>
      </c>
      <c r="I7164" s="401" t="s">
        <v>690</v>
      </c>
      <c r="J7164" s="401" t="s">
        <v>6476</v>
      </c>
      <c r="K7164" s="402" t="n">
        <v>0.22</v>
      </c>
      <c r="L7164" s="401" t="s">
        <v>13643</v>
      </c>
    </row>
    <row r="7165" customFormat="false" ht="13.5" hidden="false" customHeight="false" outlineLevel="0" collapsed="false">
      <c r="A7165" s="401" t="s">
        <v>9754</v>
      </c>
      <c r="B7165" s="401" t="s">
        <v>13057</v>
      </c>
      <c r="C7165" s="401" t="s">
        <v>13330</v>
      </c>
      <c r="D7165" s="401" t="s">
        <v>13331</v>
      </c>
      <c r="E7165" s="402"/>
      <c r="F7165" s="401"/>
      <c r="G7165" s="401" t="n">
        <v>95374</v>
      </c>
      <c r="H7165" s="401" t="s">
        <v>13791</v>
      </c>
      <c r="I7165" s="401" t="s">
        <v>690</v>
      </c>
      <c r="J7165" s="401" t="s">
        <v>6476</v>
      </c>
      <c r="K7165" s="402" t="n">
        <v>0.22</v>
      </c>
      <c r="L7165" s="401" t="s">
        <v>13643</v>
      </c>
    </row>
    <row r="7166" customFormat="false" ht="13.5" hidden="false" customHeight="false" outlineLevel="0" collapsed="false">
      <c r="A7166" s="401" t="s">
        <v>9754</v>
      </c>
      <c r="B7166" s="401" t="s">
        <v>13057</v>
      </c>
      <c r="C7166" s="401" t="s">
        <v>13330</v>
      </c>
      <c r="D7166" s="401" t="s">
        <v>13331</v>
      </c>
      <c r="E7166" s="402"/>
      <c r="F7166" s="401"/>
      <c r="G7166" s="401" t="n">
        <v>95375</v>
      </c>
      <c r="H7166" s="401" t="s">
        <v>13792</v>
      </c>
      <c r="I7166" s="401" t="s">
        <v>690</v>
      </c>
      <c r="J7166" s="401" t="s">
        <v>6476</v>
      </c>
      <c r="K7166" s="402" t="n">
        <v>0.21</v>
      </c>
      <c r="L7166" s="401" t="s">
        <v>13643</v>
      </c>
    </row>
    <row r="7167" customFormat="false" ht="13.5" hidden="false" customHeight="false" outlineLevel="0" collapsed="false">
      <c r="A7167" s="401" t="s">
        <v>9754</v>
      </c>
      <c r="B7167" s="401" t="s">
        <v>13057</v>
      </c>
      <c r="C7167" s="401" t="s">
        <v>13330</v>
      </c>
      <c r="D7167" s="401" t="s">
        <v>13331</v>
      </c>
      <c r="E7167" s="402"/>
      <c r="F7167" s="401"/>
      <c r="G7167" s="401" t="n">
        <v>95376</v>
      </c>
      <c r="H7167" s="401" t="s">
        <v>13793</v>
      </c>
      <c r="I7167" s="401" t="s">
        <v>690</v>
      </c>
      <c r="J7167" s="401" t="s">
        <v>6476</v>
      </c>
      <c r="K7167" s="402" t="n">
        <v>0.05</v>
      </c>
      <c r="L7167" s="401" t="s">
        <v>13643</v>
      </c>
    </row>
    <row r="7168" customFormat="false" ht="13.5" hidden="false" customHeight="false" outlineLevel="0" collapsed="false">
      <c r="A7168" s="401" t="s">
        <v>9754</v>
      </c>
      <c r="B7168" s="401" t="s">
        <v>13057</v>
      </c>
      <c r="C7168" s="401" t="s">
        <v>13330</v>
      </c>
      <c r="D7168" s="401" t="s">
        <v>13331</v>
      </c>
      <c r="E7168" s="402"/>
      <c r="F7168" s="401"/>
      <c r="G7168" s="401" t="n">
        <v>95377</v>
      </c>
      <c r="H7168" s="401" t="s">
        <v>13794</v>
      </c>
      <c r="I7168" s="401" t="s">
        <v>690</v>
      </c>
      <c r="J7168" s="401" t="s">
        <v>6476</v>
      </c>
      <c r="K7168" s="402" t="n">
        <v>0.17</v>
      </c>
      <c r="L7168" s="401" t="s">
        <v>13643</v>
      </c>
    </row>
    <row r="7169" customFormat="false" ht="13.5" hidden="false" customHeight="false" outlineLevel="0" collapsed="false">
      <c r="A7169" s="401" t="s">
        <v>9754</v>
      </c>
      <c r="B7169" s="401" t="s">
        <v>13057</v>
      </c>
      <c r="C7169" s="401" t="s">
        <v>13330</v>
      </c>
      <c r="D7169" s="401" t="s">
        <v>13331</v>
      </c>
      <c r="E7169" s="402"/>
      <c r="F7169" s="401"/>
      <c r="G7169" s="401" t="n">
        <v>95378</v>
      </c>
      <c r="H7169" s="401" t="s">
        <v>13795</v>
      </c>
      <c r="I7169" s="401" t="s">
        <v>690</v>
      </c>
      <c r="J7169" s="401" t="s">
        <v>6979</v>
      </c>
      <c r="K7169" s="402" t="n">
        <v>0.21</v>
      </c>
      <c r="L7169" s="401" t="s">
        <v>13643</v>
      </c>
    </row>
    <row r="7170" customFormat="false" ht="13.5" hidden="false" customHeight="false" outlineLevel="0" collapsed="false">
      <c r="A7170" s="401" t="s">
        <v>9754</v>
      </c>
      <c r="B7170" s="401" t="s">
        <v>13057</v>
      </c>
      <c r="C7170" s="401" t="s">
        <v>13330</v>
      </c>
      <c r="D7170" s="401" t="s">
        <v>13331</v>
      </c>
      <c r="E7170" s="402"/>
      <c r="F7170" s="401"/>
      <c r="G7170" s="401" t="n">
        <v>95379</v>
      </c>
      <c r="H7170" s="401" t="s">
        <v>13796</v>
      </c>
      <c r="I7170" s="401" t="s">
        <v>690</v>
      </c>
      <c r="J7170" s="401" t="s">
        <v>6979</v>
      </c>
      <c r="K7170" s="402" t="n">
        <v>0.17</v>
      </c>
      <c r="L7170" s="401" t="s">
        <v>13643</v>
      </c>
    </row>
    <row r="7171" customFormat="false" ht="13.5" hidden="false" customHeight="false" outlineLevel="0" collapsed="false">
      <c r="A7171" s="401" t="s">
        <v>9754</v>
      </c>
      <c r="B7171" s="401" t="s">
        <v>13057</v>
      </c>
      <c r="C7171" s="401" t="s">
        <v>13330</v>
      </c>
      <c r="D7171" s="401" t="s">
        <v>13331</v>
      </c>
      <c r="E7171" s="402"/>
      <c r="F7171" s="401"/>
      <c r="G7171" s="401" t="n">
        <v>95380</v>
      </c>
      <c r="H7171" s="401" t="s">
        <v>13797</v>
      </c>
      <c r="I7171" s="401" t="s">
        <v>690</v>
      </c>
      <c r="J7171" s="401" t="s">
        <v>6476</v>
      </c>
      <c r="K7171" s="402" t="n">
        <v>0.2</v>
      </c>
      <c r="L7171" s="401" t="s">
        <v>13643</v>
      </c>
    </row>
    <row r="7172" customFormat="false" ht="13.5" hidden="false" customHeight="false" outlineLevel="0" collapsed="false">
      <c r="A7172" s="401" t="s">
        <v>9754</v>
      </c>
      <c r="B7172" s="401" t="s">
        <v>13057</v>
      </c>
      <c r="C7172" s="401" t="s">
        <v>13330</v>
      </c>
      <c r="D7172" s="401" t="s">
        <v>13331</v>
      </c>
      <c r="E7172" s="402"/>
      <c r="F7172" s="401"/>
      <c r="G7172" s="401" t="n">
        <v>95382</v>
      </c>
      <c r="H7172" s="401" t="s">
        <v>13798</v>
      </c>
      <c r="I7172" s="401" t="s">
        <v>690</v>
      </c>
      <c r="J7172" s="401" t="s">
        <v>6476</v>
      </c>
      <c r="K7172" s="402" t="n">
        <v>0.17</v>
      </c>
      <c r="L7172" s="401" t="s">
        <v>13643</v>
      </c>
    </row>
    <row r="7173" customFormat="false" ht="13.5" hidden="false" customHeight="false" outlineLevel="0" collapsed="false">
      <c r="A7173" s="401" t="s">
        <v>9754</v>
      </c>
      <c r="B7173" s="401" t="s">
        <v>13057</v>
      </c>
      <c r="C7173" s="401" t="s">
        <v>13330</v>
      </c>
      <c r="D7173" s="401" t="s">
        <v>13331</v>
      </c>
      <c r="E7173" s="402"/>
      <c r="F7173" s="401"/>
      <c r="G7173" s="401" t="n">
        <v>95383</v>
      </c>
      <c r="H7173" s="401" t="s">
        <v>13799</v>
      </c>
      <c r="I7173" s="401" t="s">
        <v>690</v>
      </c>
      <c r="J7173" s="401" t="s">
        <v>6476</v>
      </c>
      <c r="K7173" s="402" t="n">
        <v>0.26</v>
      </c>
      <c r="L7173" s="401" t="s">
        <v>13643</v>
      </c>
    </row>
    <row r="7174" customFormat="false" ht="13.5" hidden="false" customHeight="false" outlineLevel="0" collapsed="false">
      <c r="A7174" s="401" t="s">
        <v>9754</v>
      </c>
      <c r="B7174" s="401" t="s">
        <v>13057</v>
      </c>
      <c r="C7174" s="401" t="s">
        <v>13330</v>
      </c>
      <c r="D7174" s="401" t="s">
        <v>13331</v>
      </c>
      <c r="E7174" s="402"/>
      <c r="F7174" s="401"/>
      <c r="G7174" s="401" t="n">
        <v>95384</v>
      </c>
      <c r="H7174" s="401" t="s">
        <v>13800</v>
      </c>
      <c r="I7174" s="401" t="s">
        <v>690</v>
      </c>
      <c r="J7174" s="401" t="s">
        <v>6476</v>
      </c>
      <c r="K7174" s="402" t="n">
        <v>0.23</v>
      </c>
      <c r="L7174" s="401" t="s">
        <v>13643</v>
      </c>
    </row>
    <row r="7175" customFormat="false" ht="13.5" hidden="false" customHeight="false" outlineLevel="0" collapsed="false">
      <c r="A7175" s="401" t="s">
        <v>9754</v>
      </c>
      <c r="B7175" s="401" t="s">
        <v>13057</v>
      </c>
      <c r="C7175" s="401" t="s">
        <v>13330</v>
      </c>
      <c r="D7175" s="401" t="s">
        <v>13331</v>
      </c>
      <c r="E7175" s="402"/>
      <c r="F7175" s="401"/>
      <c r="G7175" s="401" t="n">
        <v>95385</v>
      </c>
      <c r="H7175" s="401" t="s">
        <v>13801</v>
      </c>
      <c r="I7175" s="401" t="s">
        <v>690</v>
      </c>
      <c r="J7175" s="401" t="s">
        <v>6476</v>
      </c>
      <c r="K7175" s="402" t="n">
        <v>0.17</v>
      </c>
      <c r="L7175" s="401" t="s">
        <v>13643</v>
      </c>
    </row>
    <row r="7176" customFormat="false" ht="13.5" hidden="false" customHeight="false" outlineLevel="0" collapsed="false">
      <c r="A7176" s="401" t="s">
        <v>9754</v>
      </c>
      <c r="B7176" s="401" t="s">
        <v>13057</v>
      </c>
      <c r="C7176" s="401" t="s">
        <v>13330</v>
      </c>
      <c r="D7176" s="401" t="s">
        <v>13331</v>
      </c>
      <c r="E7176" s="402"/>
      <c r="F7176" s="401"/>
      <c r="G7176" s="401" t="n">
        <v>95386</v>
      </c>
      <c r="H7176" s="401" t="s">
        <v>13802</v>
      </c>
      <c r="I7176" s="401" t="s">
        <v>690</v>
      </c>
      <c r="J7176" s="401" t="s">
        <v>6476</v>
      </c>
      <c r="K7176" s="402" t="n">
        <v>0.13</v>
      </c>
      <c r="L7176" s="401" t="s">
        <v>13643</v>
      </c>
    </row>
    <row r="7177" customFormat="false" ht="13.5" hidden="false" customHeight="false" outlineLevel="0" collapsed="false">
      <c r="A7177" s="401" t="s">
        <v>9754</v>
      </c>
      <c r="B7177" s="401" t="s">
        <v>13057</v>
      </c>
      <c r="C7177" s="401" t="s">
        <v>13330</v>
      </c>
      <c r="D7177" s="401" t="s">
        <v>13331</v>
      </c>
      <c r="E7177" s="402"/>
      <c r="F7177" s="401"/>
      <c r="G7177" s="401" t="n">
        <v>95387</v>
      </c>
      <c r="H7177" s="401" t="s">
        <v>13803</v>
      </c>
      <c r="I7177" s="401" t="s">
        <v>690</v>
      </c>
      <c r="J7177" s="401" t="s">
        <v>6476</v>
      </c>
      <c r="K7177" s="402" t="n">
        <v>0.2</v>
      </c>
      <c r="L7177" s="401" t="s">
        <v>13643</v>
      </c>
    </row>
    <row r="7178" customFormat="false" ht="13.5" hidden="false" customHeight="false" outlineLevel="0" collapsed="false">
      <c r="A7178" s="401" t="s">
        <v>9754</v>
      </c>
      <c r="B7178" s="401" t="s">
        <v>13057</v>
      </c>
      <c r="C7178" s="401" t="s">
        <v>13330</v>
      </c>
      <c r="D7178" s="401" t="s">
        <v>13331</v>
      </c>
      <c r="E7178" s="402"/>
      <c r="F7178" s="401"/>
      <c r="G7178" s="401" t="n">
        <v>95388</v>
      </c>
      <c r="H7178" s="401" t="s">
        <v>13804</v>
      </c>
      <c r="I7178" s="401" t="s">
        <v>690</v>
      </c>
      <c r="J7178" s="401" t="s">
        <v>6476</v>
      </c>
      <c r="K7178" s="402" t="n">
        <v>0.06</v>
      </c>
      <c r="L7178" s="401" t="s">
        <v>13643</v>
      </c>
    </row>
    <row r="7179" customFormat="false" ht="13.5" hidden="false" customHeight="false" outlineLevel="0" collapsed="false">
      <c r="A7179" s="401" t="s">
        <v>9754</v>
      </c>
      <c r="B7179" s="401" t="s">
        <v>13057</v>
      </c>
      <c r="C7179" s="401" t="s">
        <v>13330</v>
      </c>
      <c r="D7179" s="401" t="s">
        <v>13331</v>
      </c>
      <c r="E7179" s="402"/>
      <c r="F7179" s="401"/>
      <c r="G7179" s="401" t="n">
        <v>95389</v>
      </c>
      <c r="H7179" s="401" t="s">
        <v>13805</v>
      </c>
      <c r="I7179" s="401" t="s">
        <v>690</v>
      </c>
      <c r="J7179" s="401" t="s">
        <v>6476</v>
      </c>
      <c r="K7179" s="402" t="n">
        <v>0.09</v>
      </c>
      <c r="L7179" s="401" t="s">
        <v>13643</v>
      </c>
    </row>
    <row r="7180" customFormat="false" ht="13.5" hidden="false" customHeight="false" outlineLevel="0" collapsed="false">
      <c r="A7180" s="401" t="s">
        <v>9754</v>
      </c>
      <c r="B7180" s="401" t="s">
        <v>13057</v>
      </c>
      <c r="C7180" s="401" t="s">
        <v>13330</v>
      </c>
      <c r="D7180" s="401" t="s">
        <v>13331</v>
      </c>
      <c r="E7180" s="402"/>
      <c r="F7180" s="401"/>
      <c r="G7180" s="401" t="n">
        <v>95390</v>
      </c>
      <c r="H7180" s="401" t="s">
        <v>13806</v>
      </c>
      <c r="I7180" s="401" t="s">
        <v>690</v>
      </c>
      <c r="J7180" s="401" t="s">
        <v>6476</v>
      </c>
      <c r="K7180" s="402" t="n">
        <v>0.05</v>
      </c>
      <c r="L7180" s="401" t="s">
        <v>13643</v>
      </c>
    </row>
    <row r="7181" customFormat="false" ht="13.5" hidden="false" customHeight="false" outlineLevel="0" collapsed="false">
      <c r="A7181" s="401" t="s">
        <v>9754</v>
      </c>
      <c r="B7181" s="401" t="s">
        <v>13057</v>
      </c>
      <c r="C7181" s="401" t="s">
        <v>13330</v>
      </c>
      <c r="D7181" s="401" t="s">
        <v>13331</v>
      </c>
      <c r="E7181" s="402"/>
      <c r="F7181" s="401"/>
      <c r="G7181" s="401" t="n">
        <v>95391</v>
      </c>
      <c r="H7181" s="401" t="s">
        <v>13807</v>
      </c>
      <c r="I7181" s="401" t="s">
        <v>690</v>
      </c>
      <c r="J7181" s="401" t="s">
        <v>6476</v>
      </c>
      <c r="K7181" s="402" t="n">
        <v>0.07</v>
      </c>
      <c r="L7181" s="401" t="s">
        <v>13643</v>
      </c>
    </row>
    <row r="7182" customFormat="false" ht="13.5" hidden="false" customHeight="false" outlineLevel="0" collapsed="false">
      <c r="A7182" s="401" t="s">
        <v>9754</v>
      </c>
      <c r="B7182" s="401" t="s">
        <v>13057</v>
      </c>
      <c r="C7182" s="401" t="s">
        <v>13330</v>
      </c>
      <c r="D7182" s="401" t="s">
        <v>13331</v>
      </c>
      <c r="E7182" s="402"/>
      <c r="F7182" s="401"/>
      <c r="G7182" s="401" t="n">
        <v>95392</v>
      </c>
      <c r="H7182" s="401" t="s">
        <v>13808</v>
      </c>
      <c r="I7182" s="401" t="s">
        <v>690</v>
      </c>
      <c r="J7182" s="401" t="s">
        <v>6979</v>
      </c>
      <c r="K7182" s="402" t="n">
        <v>0.1</v>
      </c>
      <c r="L7182" s="401" t="s">
        <v>13643</v>
      </c>
    </row>
    <row r="7183" customFormat="false" ht="13.5" hidden="false" customHeight="false" outlineLevel="0" collapsed="false">
      <c r="A7183" s="401" t="s">
        <v>9754</v>
      </c>
      <c r="B7183" s="401" t="s">
        <v>13057</v>
      </c>
      <c r="C7183" s="401" t="s">
        <v>13330</v>
      </c>
      <c r="D7183" s="401" t="s">
        <v>13331</v>
      </c>
      <c r="E7183" s="402"/>
      <c r="F7183" s="401"/>
      <c r="G7183" s="401" t="n">
        <v>95393</v>
      </c>
      <c r="H7183" s="401" t="s">
        <v>13809</v>
      </c>
      <c r="I7183" s="401" t="s">
        <v>690</v>
      </c>
      <c r="J7183" s="401" t="s">
        <v>6476</v>
      </c>
      <c r="K7183" s="402" t="n">
        <v>0.43</v>
      </c>
      <c r="L7183" s="401" t="s">
        <v>13643</v>
      </c>
    </row>
    <row r="7184" customFormat="false" ht="13.5" hidden="false" customHeight="false" outlineLevel="0" collapsed="false">
      <c r="A7184" s="401" t="s">
        <v>9754</v>
      </c>
      <c r="B7184" s="401" t="s">
        <v>13057</v>
      </c>
      <c r="C7184" s="401" t="s">
        <v>13330</v>
      </c>
      <c r="D7184" s="401" t="s">
        <v>13331</v>
      </c>
      <c r="E7184" s="402"/>
      <c r="F7184" s="401"/>
      <c r="G7184" s="401" t="n">
        <v>95394</v>
      </c>
      <c r="H7184" s="401" t="s">
        <v>13810</v>
      </c>
      <c r="I7184" s="401" t="s">
        <v>690</v>
      </c>
      <c r="J7184" s="401" t="s">
        <v>6476</v>
      </c>
      <c r="K7184" s="402" t="n">
        <v>0.44</v>
      </c>
      <c r="L7184" s="401" t="s">
        <v>13643</v>
      </c>
    </row>
    <row r="7185" customFormat="false" ht="13.5" hidden="false" customHeight="false" outlineLevel="0" collapsed="false">
      <c r="A7185" s="401" t="s">
        <v>9754</v>
      </c>
      <c r="B7185" s="401" t="s">
        <v>13057</v>
      </c>
      <c r="C7185" s="401" t="s">
        <v>13330</v>
      </c>
      <c r="D7185" s="401" t="s">
        <v>13331</v>
      </c>
      <c r="E7185" s="402"/>
      <c r="F7185" s="401"/>
      <c r="G7185" s="401" t="n">
        <v>95395</v>
      </c>
      <c r="H7185" s="401" t="s">
        <v>13811</v>
      </c>
      <c r="I7185" s="401" t="s">
        <v>690</v>
      </c>
      <c r="J7185" s="401" t="s">
        <v>6476</v>
      </c>
      <c r="K7185" s="402" t="n">
        <v>0.62</v>
      </c>
      <c r="L7185" s="401" t="s">
        <v>13643</v>
      </c>
    </row>
    <row r="7186" customFormat="false" ht="13.5" hidden="false" customHeight="false" outlineLevel="0" collapsed="false">
      <c r="A7186" s="401" t="s">
        <v>9754</v>
      </c>
      <c r="B7186" s="401" t="s">
        <v>13057</v>
      </c>
      <c r="C7186" s="401" t="s">
        <v>13330</v>
      </c>
      <c r="D7186" s="401" t="s">
        <v>13331</v>
      </c>
      <c r="E7186" s="402"/>
      <c r="F7186" s="401"/>
      <c r="G7186" s="401" t="n">
        <v>95396</v>
      </c>
      <c r="H7186" s="401" t="s">
        <v>13812</v>
      </c>
      <c r="I7186" s="401" t="s">
        <v>690</v>
      </c>
      <c r="J7186" s="401" t="s">
        <v>6476</v>
      </c>
      <c r="K7186" s="402" t="n">
        <v>0.82</v>
      </c>
      <c r="L7186" s="401" t="s">
        <v>13643</v>
      </c>
    </row>
    <row r="7187" customFormat="false" ht="13.5" hidden="false" customHeight="false" outlineLevel="0" collapsed="false">
      <c r="A7187" s="401" t="s">
        <v>9754</v>
      </c>
      <c r="B7187" s="401" t="s">
        <v>13057</v>
      </c>
      <c r="C7187" s="401" t="s">
        <v>13330</v>
      </c>
      <c r="D7187" s="401" t="s">
        <v>13331</v>
      </c>
      <c r="E7187" s="402"/>
      <c r="F7187" s="401"/>
      <c r="G7187" s="401" t="n">
        <v>95397</v>
      </c>
      <c r="H7187" s="401" t="s">
        <v>13813</v>
      </c>
      <c r="I7187" s="401" t="s">
        <v>690</v>
      </c>
      <c r="J7187" s="401" t="s">
        <v>6476</v>
      </c>
      <c r="K7187" s="402" t="n">
        <v>0.04</v>
      </c>
      <c r="L7187" s="401" t="s">
        <v>13643</v>
      </c>
    </row>
    <row r="7188" customFormat="false" ht="13.5" hidden="false" customHeight="false" outlineLevel="0" collapsed="false">
      <c r="A7188" s="401" t="s">
        <v>9754</v>
      </c>
      <c r="B7188" s="401" t="s">
        <v>13057</v>
      </c>
      <c r="C7188" s="401" t="s">
        <v>13330</v>
      </c>
      <c r="D7188" s="401" t="s">
        <v>13331</v>
      </c>
      <c r="E7188" s="402"/>
      <c r="F7188" s="401"/>
      <c r="G7188" s="401" t="n">
        <v>95398</v>
      </c>
      <c r="H7188" s="401" t="s">
        <v>13814</v>
      </c>
      <c r="I7188" s="401" t="s">
        <v>690</v>
      </c>
      <c r="J7188" s="401" t="s">
        <v>6476</v>
      </c>
      <c r="K7188" s="402" t="n">
        <v>0.08</v>
      </c>
      <c r="L7188" s="401" t="s">
        <v>13643</v>
      </c>
    </row>
    <row r="7189" customFormat="false" ht="13.5" hidden="false" customHeight="false" outlineLevel="0" collapsed="false">
      <c r="A7189" s="401" t="s">
        <v>9754</v>
      </c>
      <c r="B7189" s="401" t="s">
        <v>13057</v>
      </c>
      <c r="C7189" s="401" t="s">
        <v>13330</v>
      </c>
      <c r="D7189" s="401" t="s">
        <v>13331</v>
      </c>
      <c r="E7189" s="402"/>
      <c r="F7189" s="401"/>
      <c r="G7189" s="401" t="n">
        <v>95399</v>
      </c>
      <c r="H7189" s="401" t="s">
        <v>13815</v>
      </c>
      <c r="I7189" s="401" t="s">
        <v>690</v>
      </c>
      <c r="J7189" s="401" t="s">
        <v>6476</v>
      </c>
      <c r="K7189" s="402" t="n">
        <v>0.03</v>
      </c>
      <c r="L7189" s="401" t="s">
        <v>13643</v>
      </c>
    </row>
    <row r="7190" customFormat="false" ht="13.5" hidden="false" customHeight="false" outlineLevel="0" collapsed="false">
      <c r="A7190" s="401" t="s">
        <v>9754</v>
      </c>
      <c r="B7190" s="401" t="s">
        <v>13057</v>
      </c>
      <c r="C7190" s="401" t="s">
        <v>13330</v>
      </c>
      <c r="D7190" s="401" t="s">
        <v>13331</v>
      </c>
      <c r="E7190" s="402"/>
      <c r="F7190" s="401"/>
      <c r="G7190" s="401" t="n">
        <v>95400</v>
      </c>
      <c r="H7190" s="401" t="s">
        <v>13816</v>
      </c>
      <c r="I7190" s="401" t="s">
        <v>690</v>
      </c>
      <c r="J7190" s="401" t="s">
        <v>6476</v>
      </c>
      <c r="K7190" s="402" t="n">
        <v>0.05</v>
      </c>
      <c r="L7190" s="401" t="s">
        <v>13643</v>
      </c>
    </row>
    <row r="7191" customFormat="false" ht="13.5" hidden="false" customHeight="false" outlineLevel="0" collapsed="false">
      <c r="A7191" s="401" t="s">
        <v>9754</v>
      </c>
      <c r="B7191" s="401" t="s">
        <v>13057</v>
      </c>
      <c r="C7191" s="401" t="s">
        <v>13330</v>
      </c>
      <c r="D7191" s="401" t="s">
        <v>13331</v>
      </c>
      <c r="E7191" s="402"/>
      <c r="F7191" s="401"/>
      <c r="G7191" s="401" t="n">
        <v>95401</v>
      </c>
      <c r="H7191" s="401" t="s">
        <v>13817</v>
      </c>
      <c r="I7191" s="401" t="s">
        <v>690</v>
      </c>
      <c r="J7191" s="401" t="s">
        <v>6979</v>
      </c>
      <c r="K7191" s="402" t="n">
        <v>0.32</v>
      </c>
      <c r="L7191" s="401" t="s">
        <v>13643</v>
      </c>
    </row>
    <row r="7192" customFormat="false" ht="13.5" hidden="false" customHeight="false" outlineLevel="0" collapsed="false">
      <c r="A7192" s="401" t="s">
        <v>9754</v>
      </c>
      <c r="B7192" s="401" t="s">
        <v>13057</v>
      </c>
      <c r="C7192" s="401" t="s">
        <v>13330</v>
      </c>
      <c r="D7192" s="401" t="s">
        <v>13331</v>
      </c>
      <c r="E7192" s="402"/>
      <c r="F7192" s="401"/>
      <c r="G7192" s="401" t="n">
        <v>95402</v>
      </c>
      <c r="H7192" s="401" t="s">
        <v>13818</v>
      </c>
      <c r="I7192" s="401" t="s">
        <v>690</v>
      </c>
      <c r="J7192" s="401" t="s">
        <v>6979</v>
      </c>
      <c r="K7192" s="402" t="n">
        <v>1.07</v>
      </c>
      <c r="L7192" s="401" t="s">
        <v>13643</v>
      </c>
    </row>
    <row r="7193" customFormat="false" ht="13.5" hidden="false" customHeight="false" outlineLevel="0" collapsed="false">
      <c r="A7193" s="401" t="s">
        <v>9754</v>
      </c>
      <c r="B7193" s="401" t="s">
        <v>13057</v>
      </c>
      <c r="C7193" s="401" t="s">
        <v>13330</v>
      </c>
      <c r="D7193" s="401" t="s">
        <v>13331</v>
      </c>
      <c r="E7193" s="402"/>
      <c r="F7193" s="401"/>
      <c r="G7193" s="401" t="n">
        <v>95403</v>
      </c>
      <c r="H7193" s="401" t="s">
        <v>13819</v>
      </c>
      <c r="I7193" s="401" t="s">
        <v>690</v>
      </c>
      <c r="J7193" s="401" t="s">
        <v>6476</v>
      </c>
      <c r="K7193" s="402" t="n">
        <v>1.21</v>
      </c>
      <c r="L7193" s="401" t="s">
        <v>13643</v>
      </c>
    </row>
    <row r="7194" customFormat="false" ht="13.5" hidden="false" customHeight="false" outlineLevel="0" collapsed="false">
      <c r="A7194" s="401" t="s">
        <v>9754</v>
      </c>
      <c r="B7194" s="401" t="s">
        <v>13057</v>
      </c>
      <c r="C7194" s="401" t="s">
        <v>13330</v>
      </c>
      <c r="D7194" s="401" t="s">
        <v>13331</v>
      </c>
      <c r="E7194" s="402"/>
      <c r="F7194" s="401"/>
      <c r="G7194" s="401" t="n">
        <v>95404</v>
      </c>
      <c r="H7194" s="401" t="s">
        <v>13820</v>
      </c>
      <c r="I7194" s="401" t="s">
        <v>690</v>
      </c>
      <c r="J7194" s="401" t="s">
        <v>6476</v>
      </c>
      <c r="K7194" s="402" t="n">
        <v>1.66</v>
      </c>
      <c r="L7194" s="401" t="s">
        <v>13643</v>
      </c>
    </row>
    <row r="7195" customFormat="false" ht="13.5" hidden="false" customHeight="false" outlineLevel="0" collapsed="false">
      <c r="A7195" s="401" t="s">
        <v>9754</v>
      </c>
      <c r="B7195" s="401" t="s">
        <v>13057</v>
      </c>
      <c r="C7195" s="401" t="s">
        <v>13330</v>
      </c>
      <c r="D7195" s="401" t="s">
        <v>13331</v>
      </c>
      <c r="E7195" s="402"/>
      <c r="F7195" s="401"/>
      <c r="G7195" s="401" t="n">
        <v>95405</v>
      </c>
      <c r="H7195" s="401" t="s">
        <v>13821</v>
      </c>
      <c r="I7195" s="401" t="s">
        <v>690</v>
      </c>
      <c r="J7195" s="401" t="s">
        <v>6476</v>
      </c>
      <c r="K7195" s="402" t="n">
        <v>0.7</v>
      </c>
      <c r="L7195" s="401" t="s">
        <v>13643</v>
      </c>
    </row>
    <row r="7196" customFormat="false" ht="13.5" hidden="false" customHeight="false" outlineLevel="0" collapsed="false">
      <c r="A7196" s="401" t="s">
        <v>9754</v>
      </c>
      <c r="B7196" s="401" t="s">
        <v>13057</v>
      </c>
      <c r="C7196" s="401" t="s">
        <v>13330</v>
      </c>
      <c r="D7196" s="401" t="s">
        <v>13331</v>
      </c>
      <c r="E7196" s="402"/>
      <c r="F7196" s="401"/>
      <c r="G7196" s="401" t="n">
        <v>95406</v>
      </c>
      <c r="H7196" s="401" t="s">
        <v>13822</v>
      </c>
      <c r="I7196" s="401" t="s">
        <v>690</v>
      </c>
      <c r="J7196" s="401" t="s">
        <v>6979</v>
      </c>
      <c r="K7196" s="402" t="n">
        <v>0.12</v>
      </c>
      <c r="L7196" s="401" t="s">
        <v>13643</v>
      </c>
    </row>
    <row r="7197" customFormat="false" ht="13.5" hidden="false" customHeight="false" outlineLevel="0" collapsed="false">
      <c r="A7197" s="401" t="s">
        <v>9754</v>
      </c>
      <c r="B7197" s="401" t="s">
        <v>13057</v>
      </c>
      <c r="C7197" s="401" t="s">
        <v>13330</v>
      </c>
      <c r="D7197" s="401" t="s">
        <v>13331</v>
      </c>
      <c r="E7197" s="402"/>
      <c r="F7197" s="401"/>
      <c r="G7197" s="401" t="n">
        <v>95407</v>
      </c>
      <c r="H7197" s="401" t="s">
        <v>13823</v>
      </c>
      <c r="I7197" s="401" t="s">
        <v>690</v>
      </c>
      <c r="J7197" s="401" t="s">
        <v>6476</v>
      </c>
      <c r="K7197" s="402" t="n">
        <v>2.89</v>
      </c>
      <c r="L7197" s="401" t="s">
        <v>13643</v>
      </c>
    </row>
    <row r="7198" customFormat="false" ht="13.5" hidden="false" customHeight="false" outlineLevel="0" collapsed="false">
      <c r="A7198" s="401" t="s">
        <v>9754</v>
      </c>
      <c r="B7198" s="401" t="s">
        <v>13057</v>
      </c>
      <c r="C7198" s="401" t="s">
        <v>13330</v>
      </c>
      <c r="D7198" s="401" t="s">
        <v>13331</v>
      </c>
      <c r="E7198" s="402"/>
      <c r="F7198" s="401"/>
      <c r="G7198" s="401" t="n">
        <v>95408</v>
      </c>
      <c r="H7198" s="401" t="s">
        <v>13824</v>
      </c>
      <c r="I7198" s="401" t="s">
        <v>687</v>
      </c>
      <c r="J7198" s="401" t="s">
        <v>6476</v>
      </c>
      <c r="K7198" s="402" t="n">
        <v>8.61</v>
      </c>
      <c r="L7198" s="401" t="s">
        <v>13643</v>
      </c>
    </row>
    <row r="7199" customFormat="false" ht="13.5" hidden="false" customHeight="false" outlineLevel="0" collapsed="false">
      <c r="A7199" s="401" t="s">
        <v>9754</v>
      </c>
      <c r="B7199" s="401" t="s">
        <v>13057</v>
      </c>
      <c r="C7199" s="401" t="s">
        <v>13330</v>
      </c>
      <c r="D7199" s="401" t="s">
        <v>13331</v>
      </c>
      <c r="E7199" s="402"/>
      <c r="F7199" s="401"/>
      <c r="G7199" s="401" t="n">
        <v>95409</v>
      </c>
      <c r="H7199" s="401" t="s">
        <v>13825</v>
      </c>
      <c r="I7199" s="401" t="s">
        <v>687</v>
      </c>
      <c r="J7199" s="401" t="s">
        <v>6476</v>
      </c>
      <c r="K7199" s="402" t="n">
        <v>9.93</v>
      </c>
      <c r="L7199" s="401" t="s">
        <v>13643</v>
      </c>
    </row>
    <row r="7200" customFormat="false" ht="13.5" hidden="false" customHeight="false" outlineLevel="0" collapsed="false">
      <c r="A7200" s="401" t="s">
        <v>9754</v>
      </c>
      <c r="B7200" s="401" t="s">
        <v>13057</v>
      </c>
      <c r="C7200" s="401" t="s">
        <v>13330</v>
      </c>
      <c r="D7200" s="401" t="s">
        <v>13331</v>
      </c>
      <c r="E7200" s="402"/>
      <c r="F7200" s="401"/>
      <c r="G7200" s="401" t="n">
        <v>95410</v>
      </c>
      <c r="H7200" s="401" t="s">
        <v>13826</v>
      </c>
      <c r="I7200" s="401" t="s">
        <v>687</v>
      </c>
      <c r="J7200" s="401" t="s">
        <v>6476</v>
      </c>
      <c r="K7200" s="402" t="n">
        <v>4.07</v>
      </c>
      <c r="L7200" s="401" t="s">
        <v>13643</v>
      </c>
    </row>
    <row r="7201" customFormat="false" ht="13.5" hidden="false" customHeight="false" outlineLevel="0" collapsed="false">
      <c r="A7201" s="401" t="s">
        <v>9754</v>
      </c>
      <c r="B7201" s="401" t="s">
        <v>13057</v>
      </c>
      <c r="C7201" s="401" t="s">
        <v>13330</v>
      </c>
      <c r="D7201" s="401" t="s">
        <v>13331</v>
      </c>
      <c r="E7201" s="402"/>
      <c r="F7201" s="401"/>
      <c r="G7201" s="401" t="n">
        <v>95411</v>
      </c>
      <c r="H7201" s="401" t="s">
        <v>13827</v>
      </c>
      <c r="I7201" s="401" t="s">
        <v>687</v>
      </c>
      <c r="J7201" s="401" t="s">
        <v>6476</v>
      </c>
      <c r="K7201" s="402" t="n">
        <v>7.66</v>
      </c>
      <c r="L7201" s="401" t="s">
        <v>13643</v>
      </c>
    </row>
    <row r="7202" customFormat="false" ht="13.5" hidden="false" customHeight="false" outlineLevel="0" collapsed="false">
      <c r="A7202" s="401" t="s">
        <v>9754</v>
      </c>
      <c r="B7202" s="401" t="s">
        <v>13057</v>
      </c>
      <c r="C7202" s="401" t="s">
        <v>13330</v>
      </c>
      <c r="D7202" s="401" t="s">
        <v>13331</v>
      </c>
      <c r="E7202" s="402"/>
      <c r="F7202" s="401"/>
      <c r="G7202" s="401" t="n">
        <v>95412</v>
      </c>
      <c r="H7202" s="401" t="s">
        <v>13828</v>
      </c>
      <c r="I7202" s="401" t="s">
        <v>687</v>
      </c>
      <c r="J7202" s="401" t="s">
        <v>6476</v>
      </c>
      <c r="K7202" s="402" t="n">
        <v>5.99</v>
      </c>
      <c r="L7202" s="401" t="s">
        <v>13643</v>
      </c>
    </row>
    <row r="7203" customFormat="false" ht="13.5" hidden="false" customHeight="false" outlineLevel="0" collapsed="false">
      <c r="A7203" s="401" t="s">
        <v>9754</v>
      </c>
      <c r="B7203" s="401" t="s">
        <v>13057</v>
      </c>
      <c r="C7203" s="401" t="s">
        <v>13330</v>
      </c>
      <c r="D7203" s="401" t="s">
        <v>13331</v>
      </c>
      <c r="E7203" s="402"/>
      <c r="F7203" s="401"/>
      <c r="G7203" s="401" t="n">
        <v>95413</v>
      </c>
      <c r="H7203" s="401" t="s">
        <v>13829</v>
      </c>
      <c r="I7203" s="401" t="s">
        <v>687</v>
      </c>
      <c r="J7203" s="401" t="s">
        <v>6476</v>
      </c>
      <c r="K7203" s="402" t="n">
        <v>14.7</v>
      </c>
      <c r="L7203" s="401" t="s">
        <v>13643</v>
      </c>
    </row>
    <row r="7204" customFormat="false" ht="13.5" hidden="false" customHeight="false" outlineLevel="0" collapsed="false">
      <c r="A7204" s="401" t="s">
        <v>9754</v>
      </c>
      <c r="B7204" s="401" t="s">
        <v>13057</v>
      </c>
      <c r="C7204" s="401" t="s">
        <v>13330</v>
      </c>
      <c r="D7204" s="401" t="s">
        <v>13331</v>
      </c>
      <c r="E7204" s="402"/>
      <c r="F7204" s="401"/>
      <c r="G7204" s="401" t="n">
        <v>95414</v>
      </c>
      <c r="H7204" s="401" t="s">
        <v>13830</v>
      </c>
      <c r="I7204" s="401" t="s">
        <v>687</v>
      </c>
      <c r="J7204" s="401" t="s">
        <v>6476</v>
      </c>
      <c r="K7204" s="402" t="n">
        <v>59.15</v>
      </c>
      <c r="L7204" s="401" t="s">
        <v>13643</v>
      </c>
    </row>
    <row r="7205" customFormat="false" ht="13.5" hidden="false" customHeight="false" outlineLevel="0" collapsed="false">
      <c r="A7205" s="401" t="s">
        <v>9754</v>
      </c>
      <c r="B7205" s="401" t="s">
        <v>13057</v>
      </c>
      <c r="C7205" s="401" t="s">
        <v>13330</v>
      </c>
      <c r="D7205" s="401" t="s">
        <v>13331</v>
      </c>
      <c r="E7205" s="402"/>
      <c r="F7205" s="401"/>
      <c r="G7205" s="401" t="n">
        <v>95415</v>
      </c>
      <c r="H7205" s="401" t="s">
        <v>13831</v>
      </c>
      <c r="I7205" s="401" t="s">
        <v>687</v>
      </c>
      <c r="J7205" s="401" t="s">
        <v>6476</v>
      </c>
      <c r="K7205" s="402" t="n">
        <v>144.66</v>
      </c>
      <c r="L7205" s="401" t="s">
        <v>13643</v>
      </c>
    </row>
    <row r="7206" customFormat="false" ht="13.5" hidden="false" customHeight="false" outlineLevel="0" collapsed="false">
      <c r="A7206" s="401" t="s">
        <v>9754</v>
      </c>
      <c r="B7206" s="401" t="s">
        <v>13057</v>
      </c>
      <c r="C7206" s="401" t="s">
        <v>13330</v>
      </c>
      <c r="D7206" s="401" t="s">
        <v>13331</v>
      </c>
      <c r="E7206" s="402"/>
      <c r="F7206" s="401"/>
      <c r="G7206" s="401" t="n">
        <v>95416</v>
      </c>
      <c r="H7206" s="401" t="s">
        <v>13832</v>
      </c>
      <c r="I7206" s="401" t="s">
        <v>687</v>
      </c>
      <c r="J7206" s="401" t="s">
        <v>6476</v>
      </c>
      <c r="K7206" s="402" t="n">
        <v>10.92</v>
      </c>
      <c r="L7206" s="401" t="s">
        <v>13643</v>
      </c>
    </row>
    <row r="7207" customFormat="false" ht="13.5" hidden="false" customHeight="false" outlineLevel="0" collapsed="false">
      <c r="A7207" s="401" t="s">
        <v>9754</v>
      </c>
      <c r="B7207" s="401" t="s">
        <v>13057</v>
      </c>
      <c r="C7207" s="401" t="s">
        <v>13330</v>
      </c>
      <c r="D7207" s="401" t="s">
        <v>13331</v>
      </c>
      <c r="E7207" s="402"/>
      <c r="F7207" s="401"/>
      <c r="G7207" s="401" t="n">
        <v>95417</v>
      </c>
      <c r="H7207" s="401" t="s">
        <v>13833</v>
      </c>
      <c r="I7207" s="401" t="s">
        <v>687</v>
      </c>
      <c r="J7207" s="401" t="s">
        <v>6476</v>
      </c>
      <c r="K7207" s="402" t="n">
        <v>164.66</v>
      </c>
      <c r="L7207" s="401" t="s">
        <v>13643</v>
      </c>
    </row>
    <row r="7208" customFormat="false" ht="13.5" hidden="false" customHeight="false" outlineLevel="0" collapsed="false">
      <c r="A7208" s="401" t="s">
        <v>9754</v>
      </c>
      <c r="B7208" s="401" t="s">
        <v>13057</v>
      </c>
      <c r="C7208" s="401" t="s">
        <v>13330</v>
      </c>
      <c r="D7208" s="401" t="s">
        <v>13331</v>
      </c>
      <c r="E7208" s="402"/>
      <c r="F7208" s="401"/>
      <c r="G7208" s="401" t="n">
        <v>95418</v>
      </c>
      <c r="H7208" s="401" t="s">
        <v>13834</v>
      </c>
      <c r="I7208" s="401" t="s">
        <v>687</v>
      </c>
      <c r="J7208" s="401" t="s">
        <v>6476</v>
      </c>
      <c r="K7208" s="402" t="n">
        <v>225.09</v>
      </c>
      <c r="L7208" s="401" t="s">
        <v>13643</v>
      </c>
    </row>
    <row r="7209" customFormat="false" ht="13.5" hidden="false" customHeight="false" outlineLevel="0" collapsed="false">
      <c r="A7209" s="401" t="s">
        <v>9754</v>
      </c>
      <c r="B7209" s="401" t="s">
        <v>13057</v>
      </c>
      <c r="C7209" s="401" t="s">
        <v>13330</v>
      </c>
      <c r="D7209" s="401" t="s">
        <v>13331</v>
      </c>
      <c r="E7209" s="402"/>
      <c r="F7209" s="401"/>
      <c r="G7209" s="401" t="n">
        <v>95419</v>
      </c>
      <c r="H7209" s="401" t="s">
        <v>13835</v>
      </c>
      <c r="I7209" s="401" t="s">
        <v>687</v>
      </c>
      <c r="J7209" s="401" t="s">
        <v>6476</v>
      </c>
      <c r="K7209" s="402" t="n">
        <v>59.76</v>
      </c>
      <c r="L7209" s="401" t="s">
        <v>13643</v>
      </c>
    </row>
    <row r="7210" customFormat="false" ht="13.5" hidden="false" customHeight="false" outlineLevel="0" collapsed="false">
      <c r="A7210" s="401" t="s">
        <v>9754</v>
      </c>
      <c r="B7210" s="401" t="s">
        <v>13057</v>
      </c>
      <c r="C7210" s="401" t="s">
        <v>13330</v>
      </c>
      <c r="D7210" s="401" t="s">
        <v>13331</v>
      </c>
      <c r="E7210" s="402"/>
      <c r="F7210" s="401"/>
      <c r="G7210" s="401" t="n">
        <v>95420</v>
      </c>
      <c r="H7210" s="401" t="s">
        <v>13836</v>
      </c>
      <c r="I7210" s="401" t="s">
        <v>687</v>
      </c>
      <c r="J7210" s="401" t="s">
        <v>6476</v>
      </c>
      <c r="K7210" s="402" t="n">
        <v>84.88</v>
      </c>
      <c r="L7210" s="401" t="s">
        <v>13643</v>
      </c>
    </row>
    <row r="7211" customFormat="false" ht="13.5" hidden="false" customHeight="false" outlineLevel="0" collapsed="false">
      <c r="A7211" s="401" t="s">
        <v>9754</v>
      </c>
      <c r="B7211" s="401" t="s">
        <v>13057</v>
      </c>
      <c r="C7211" s="401" t="s">
        <v>13330</v>
      </c>
      <c r="D7211" s="401" t="s">
        <v>13331</v>
      </c>
      <c r="E7211" s="402"/>
      <c r="F7211" s="401"/>
      <c r="G7211" s="401" t="n">
        <v>95421</v>
      </c>
      <c r="H7211" s="401" t="s">
        <v>13837</v>
      </c>
      <c r="I7211" s="401" t="s">
        <v>687</v>
      </c>
      <c r="J7211" s="401" t="s">
        <v>6476</v>
      </c>
      <c r="K7211" s="402" t="n">
        <v>112.23</v>
      </c>
      <c r="L7211" s="401" t="s">
        <v>13643</v>
      </c>
    </row>
    <row r="7212" customFormat="false" ht="13.5" hidden="false" customHeight="false" outlineLevel="0" collapsed="false">
      <c r="A7212" s="401" t="s">
        <v>9754</v>
      </c>
      <c r="B7212" s="401" t="s">
        <v>13057</v>
      </c>
      <c r="C7212" s="401" t="s">
        <v>13330</v>
      </c>
      <c r="D7212" s="401" t="s">
        <v>13331</v>
      </c>
      <c r="E7212" s="402"/>
      <c r="F7212" s="401"/>
      <c r="G7212" s="401" t="n">
        <v>95422</v>
      </c>
      <c r="H7212" s="401" t="s">
        <v>13838</v>
      </c>
      <c r="I7212" s="401" t="s">
        <v>687</v>
      </c>
      <c r="J7212" s="401" t="s">
        <v>6476</v>
      </c>
      <c r="K7212" s="402" t="n">
        <v>44.24</v>
      </c>
      <c r="L7212" s="401" t="s">
        <v>13643</v>
      </c>
    </row>
    <row r="7213" customFormat="false" ht="13.5" hidden="false" customHeight="false" outlineLevel="0" collapsed="false">
      <c r="A7213" s="401" t="s">
        <v>9754</v>
      </c>
      <c r="B7213" s="401" t="s">
        <v>13057</v>
      </c>
      <c r="C7213" s="401" t="s">
        <v>13330</v>
      </c>
      <c r="D7213" s="401" t="s">
        <v>13331</v>
      </c>
      <c r="E7213" s="402"/>
      <c r="F7213" s="401"/>
      <c r="G7213" s="401" t="n">
        <v>95423</v>
      </c>
      <c r="H7213" s="401" t="s">
        <v>13839</v>
      </c>
      <c r="I7213" s="401" t="s">
        <v>687</v>
      </c>
      <c r="J7213" s="401" t="s">
        <v>6476</v>
      </c>
      <c r="K7213" s="402" t="n">
        <v>95.5</v>
      </c>
      <c r="L7213" s="401" t="s">
        <v>13643</v>
      </c>
    </row>
    <row r="7214" customFormat="false" ht="13.5" hidden="false" customHeight="false" outlineLevel="0" collapsed="false">
      <c r="A7214" s="401" t="s">
        <v>9754</v>
      </c>
      <c r="B7214" s="401" t="s">
        <v>13057</v>
      </c>
      <c r="C7214" s="401" t="s">
        <v>13330</v>
      </c>
      <c r="D7214" s="401" t="s">
        <v>13331</v>
      </c>
      <c r="E7214" s="402"/>
      <c r="F7214" s="401"/>
      <c r="G7214" s="401" t="n">
        <v>95424</v>
      </c>
      <c r="H7214" s="401" t="s">
        <v>13840</v>
      </c>
      <c r="I7214" s="401" t="s">
        <v>687</v>
      </c>
      <c r="J7214" s="401" t="s">
        <v>6476</v>
      </c>
      <c r="K7214" s="402" t="n">
        <v>17.22</v>
      </c>
      <c r="L7214" s="401" t="s">
        <v>13643</v>
      </c>
    </row>
    <row r="7215" customFormat="false" ht="13.5" hidden="false" customHeight="false" outlineLevel="0" collapsed="false">
      <c r="A7215" s="401" t="s">
        <v>9754</v>
      </c>
      <c r="B7215" s="401" t="s">
        <v>13057</v>
      </c>
      <c r="C7215" s="401" t="s">
        <v>13330</v>
      </c>
      <c r="D7215" s="401" t="s">
        <v>13331</v>
      </c>
      <c r="E7215" s="402"/>
      <c r="F7215" s="401"/>
      <c r="G7215" s="401" t="n">
        <v>100288</v>
      </c>
      <c r="H7215" s="401" t="s">
        <v>13841</v>
      </c>
      <c r="I7215" s="401" t="s">
        <v>690</v>
      </c>
      <c r="J7215" s="401" t="s">
        <v>6476</v>
      </c>
      <c r="K7215" s="402" t="n">
        <v>0.05</v>
      </c>
      <c r="L7215" s="401" t="s">
        <v>13643</v>
      </c>
    </row>
    <row r="7216" customFormat="false" ht="13.5" hidden="false" customHeight="false" outlineLevel="0" collapsed="false">
      <c r="A7216" s="401" t="s">
        <v>9754</v>
      </c>
      <c r="B7216" s="401" t="s">
        <v>13057</v>
      </c>
      <c r="C7216" s="401" t="s">
        <v>13330</v>
      </c>
      <c r="D7216" s="401" t="s">
        <v>13331</v>
      </c>
      <c r="E7216" s="402"/>
      <c r="F7216" s="401"/>
      <c r="G7216" s="401" t="n">
        <v>100289</v>
      </c>
      <c r="H7216" s="401" t="s">
        <v>13842</v>
      </c>
      <c r="I7216" s="401" t="s">
        <v>690</v>
      </c>
      <c r="J7216" s="401" t="s">
        <v>6476</v>
      </c>
      <c r="K7216" s="402" t="n">
        <v>19.23</v>
      </c>
      <c r="L7216" s="401" t="s">
        <v>13643</v>
      </c>
    </row>
    <row r="7217" customFormat="false" ht="13.5" hidden="false" customHeight="false" outlineLevel="0" collapsed="false">
      <c r="A7217" s="401" t="s">
        <v>9754</v>
      </c>
      <c r="B7217" s="401" t="s">
        <v>13057</v>
      </c>
      <c r="C7217" s="401" t="s">
        <v>13330</v>
      </c>
      <c r="D7217" s="401" t="s">
        <v>13331</v>
      </c>
      <c r="E7217" s="402"/>
      <c r="F7217" s="401"/>
      <c r="G7217" s="401" t="n">
        <v>100290</v>
      </c>
      <c r="H7217" s="401" t="s">
        <v>13843</v>
      </c>
      <c r="I7217" s="401" t="s">
        <v>690</v>
      </c>
      <c r="J7217" s="401" t="s">
        <v>6476</v>
      </c>
      <c r="K7217" s="402" t="n">
        <v>0.07</v>
      </c>
      <c r="L7217" s="401" t="s">
        <v>13643</v>
      </c>
    </row>
    <row r="7218" customFormat="false" ht="13.5" hidden="false" customHeight="false" outlineLevel="0" collapsed="false">
      <c r="A7218" s="401" t="s">
        <v>9754</v>
      </c>
      <c r="B7218" s="401" t="s">
        <v>13057</v>
      </c>
      <c r="C7218" s="401" t="s">
        <v>13330</v>
      </c>
      <c r="D7218" s="401" t="s">
        <v>13331</v>
      </c>
      <c r="E7218" s="402"/>
      <c r="F7218" s="401"/>
      <c r="G7218" s="401" t="n">
        <v>100291</v>
      </c>
      <c r="H7218" s="401" t="s">
        <v>13844</v>
      </c>
      <c r="I7218" s="401" t="s">
        <v>690</v>
      </c>
      <c r="J7218" s="401" t="s">
        <v>6476</v>
      </c>
      <c r="K7218" s="402" t="n">
        <v>0.16</v>
      </c>
      <c r="L7218" s="401" t="s">
        <v>13643</v>
      </c>
    </row>
    <row r="7219" customFormat="false" ht="13.5" hidden="false" customHeight="false" outlineLevel="0" collapsed="false">
      <c r="A7219" s="401" t="s">
        <v>9754</v>
      </c>
      <c r="B7219" s="401" t="s">
        <v>13057</v>
      </c>
      <c r="C7219" s="401" t="s">
        <v>13330</v>
      </c>
      <c r="D7219" s="401" t="s">
        <v>13331</v>
      </c>
      <c r="E7219" s="402"/>
      <c r="F7219" s="401"/>
      <c r="G7219" s="401" t="n">
        <v>100292</v>
      </c>
      <c r="H7219" s="401" t="s">
        <v>13845</v>
      </c>
      <c r="I7219" s="401" t="s">
        <v>690</v>
      </c>
      <c r="J7219" s="401" t="s">
        <v>6476</v>
      </c>
      <c r="K7219" s="402" t="n">
        <v>0.53</v>
      </c>
      <c r="L7219" s="401" t="s">
        <v>13643</v>
      </c>
    </row>
    <row r="7220" customFormat="false" ht="13.5" hidden="false" customHeight="false" outlineLevel="0" collapsed="false">
      <c r="A7220" s="401" t="s">
        <v>9754</v>
      </c>
      <c r="B7220" s="401" t="s">
        <v>13057</v>
      </c>
      <c r="C7220" s="401" t="s">
        <v>13330</v>
      </c>
      <c r="D7220" s="401" t="s">
        <v>13331</v>
      </c>
      <c r="E7220" s="402"/>
      <c r="F7220" s="401"/>
      <c r="G7220" s="401" t="n">
        <v>100293</v>
      </c>
      <c r="H7220" s="401" t="s">
        <v>13846</v>
      </c>
      <c r="I7220" s="401" t="s">
        <v>690</v>
      </c>
      <c r="J7220" s="401" t="s">
        <v>6476</v>
      </c>
      <c r="K7220" s="402" t="n">
        <v>0.14</v>
      </c>
      <c r="L7220" s="401" t="s">
        <v>13643</v>
      </c>
    </row>
    <row r="7221" customFormat="false" ht="13.5" hidden="false" customHeight="false" outlineLevel="0" collapsed="false">
      <c r="A7221" s="401" t="s">
        <v>9754</v>
      </c>
      <c r="B7221" s="401" t="s">
        <v>13057</v>
      </c>
      <c r="C7221" s="401" t="s">
        <v>13330</v>
      </c>
      <c r="D7221" s="401" t="s">
        <v>13331</v>
      </c>
      <c r="E7221" s="402"/>
      <c r="F7221" s="401"/>
      <c r="G7221" s="401" t="n">
        <v>100294</v>
      </c>
      <c r="H7221" s="401" t="s">
        <v>13847</v>
      </c>
      <c r="I7221" s="401" t="s">
        <v>690</v>
      </c>
      <c r="J7221" s="401" t="s">
        <v>6476</v>
      </c>
      <c r="K7221" s="402" t="n">
        <v>0.29</v>
      </c>
      <c r="L7221" s="401" t="s">
        <v>13643</v>
      </c>
    </row>
    <row r="7222" customFormat="false" ht="13.5" hidden="false" customHeight="false" outlineLevel="0" collapsed="false">
      <c r="A7222" s="401" t="s">
        <v>9754</v>
      </c>
      <c r="B7222" s="401" t="s">
        <v>13057</v>
      </c>
      <c r="C7222" s="401" t="s">
        <v>13330</v>
      </c>
      <c r="D7222" s="401" t="s">
        <v>13331</v>
      </c>
      <c r="E7222" s="402"/>
      <c r="F7222" s="401"/>
      <c r="G7222" s="401" t="n">
        <v>100295</v>
      </c>
      <c r="H7222" s="401" t="s">
        <v>13848</v>
      </c>
      <c r="I7222" s="401" t="s">
        <v>690</v>
      </c>
      <c r="J7222" s="401" t="s">
        <v>6476</v>
      </c>
      <c r="K7222" s="402" t="n">
        <v>0.4</v>
      </c>
      <c r="L7222" s="401" t="s">
        <v>13643</v>
      </c>
    </row>
    <row r="7223" customFormat="false" ht="13.5" hidden="false" customHeight="false" outlineLevel="0" collapsed="false">
      <c r="A7223" s="401" t="s">
        <v>9754</v>
      </c>
      <c r="B7223" s="401" t="s">
        <v>13057</v>
      </c>
      <c r="C7223" s="401" t="s">
        <v>13330</v>
      </c>
      <c r="D7223" s="401" t="s">
        <v>13331</v>
      </c>
      <c r="E7223" s="402"/>
      <c r="F7223" s="401"/>
      <c r="G7223" s="401" t="n">
        <v>100296</v>
      </c>
      <c r="H7223" s="401" t="s">
        <v>13849</v>
      </c>
      <c r="I7223" s="401" t="s">
        <v>690</v>
      </c>
      <c r="J7223" s="401" t="s">
        <v>6476</v>
      </c>
      <c r="K7223" s="402" t="n">
        <v>0.85</v>
      </c>
      <c r="L7223" s="401" t="s">
        <v>13643</v>
      </c>
    </row>
    <row r="7224" customFormat="false" ht="13.5" hidden="false" customHeight="false" outlineLevel="0" collapsed="false">
      <c r="A7224" s="401" t="s">
        <v>9754</v>
      </c>
      <c r="B7224" s="401" t="s">
        <v>13057</v>
      </c>
      <c r="C7224" s="401" t="s">
        <v>13330</v>
      </c>
      <c r="D7224" s="401" t="s">
        <v>13331</v>
      </c>
      <c r="E7224" s="402"/>
      <c r="F7224" s="401"/>
      <c r="G7224" s="401" t="n">
        <v>100297</v>
      </c>
      <c r="H7224" s="401" t="s">
        <v>13850</v>
      </c>
      <c r="I7224" s="401" t="s">
        <v>690</v>
      </c>
      <c r="J7224" s="401" t="s">
        <v>6476</v>
      </c>
      <c r="K7224" s="402" t="n">
        <v>0.96</v>
      </c>
      <c r="L7224" s="401" t="s">
        <v>13643</v>
      </c>
    </row>
    <row r="7225" customFormat="false" ht="13.5" hidden="false" customHeight="false" outlineLevel="0" collapsed="false">
      <c r="A7225" s="401" t="s">
        <v>9754</v>
      </c>
      <c r="B7225" s="401" t="s">
        <v>13057</v>
      </c>
      <c r="C7225" s="401" t="s">
        <v>13330</v>
      </c>
      <c r="D7225" s="401" t="s">
        <v>13331</v>
      </c>
      <c r="E7225" s="402"/>
      <c r="F7225" s="401"/>
      <c r="G7225" s="401" t="n">
        <v>100298</v>
      </c>
      <c r="H7225" s="401" t="s">
        <v>13851</v>
      </c>
      <c r="I7225" s="401" t="s">
        <v>690</v>
      </c>
      <c r="J7225" s="401" t="s">
        <v>6476</v>
      </c>
      <c r="K7225" s="402" t="n">
        <v>0.45</v>
      </c>
      <c r="L7225" s="401" t="s">
        <v>13643</v>
      </c>
    </row>
    <row r="7226" customFormat="false" ht="13.5" hidden="false" customHeight="false" outlineLevel="0" collapsed="false">
      <c r="A7226" s="401" t="s">
        <v>9754</v>
      </c>
      <c r="B7226" s="401" t="s">
        <v>13057</v>
      </c>
      <c r="C7226" s="401" t="s">
        <v>13330</v>
      </c>
      <c r="D7226" s="401" t="s">
        <v>13331</v>
      </c>
      <c r="E7226" s="402"/>
      <c r="F7226" s="401"/>
      <c r="G7226" s="401" t="n">
        <v>100299</v>
      </c>
      <c r="H7226" s="401" t="s">
        <v>13852</v>
      </c>
      <c r="I7226" s="401" t="s">
        <v>690</v>
      </c>
      <c r="J7226" s="401" t="s">
        <v>6476</v>
      </c>
      <c r="K7226" s="402" t="n">
        <v>0.55</v>
      </c>
      <c r="L7226" s="401" t="s">
        <v>13643</v>
      </c>
    </row>
    <row r="7227" customFormat="false" ht="13.5" hidden="false" customHeight="false" outlineLevel="0" collapsed="false">
      <c r="A7227" s="401" t="s">
        <v>9754</v>
      </c>
      <c r="B7227" s="401" t="s">
        <v>13057</v>
      </c>
      <c r="C7227" s="401" t="s">
        <v>13330</v>
      </c>
      <c r="D7227" s="401" t="s">
        <v>13331</v>
      </c>
      <c r="E7227" s="402"/>
      <c r="F7227" s="401"/>
      <c r="G7227" s="401" t="n">
        <v>100300</v>
      </c>
      <c r="H7227" s="401" t="s">
        <v>13853</v>
      </c>
      <c r="I7227" s="401" t="s">
        <v>690</v>
      </c>
      <c r="J7227" s="401" t="s">
        <v>6476</v>
      </c>
      <c r="K7227" s="402" t="n">
        <v>19.05</v>
      </c>
      <c r="L7227" s="401" t="s">
        <v>13643</v>
      </c>
    </row>
    <row r="7228" customFormat="false" ht="13.5" hidden="false" customHeight="false" outlineLevel="0" collapsed="false">
      <c r="A7228" s="401" t="s">
        <v>9754</v>
      </c>
      <c r="B7228" s="401" t="s">
        <v>13057</v>
      </c>
      <c r="C7228" s="401" t="s">
        <v>13330</v>
      </c>
      <c r="D7228" s="401" t="s">
        <v>13331</v>
      </c>
      <c r="E7228" s="402"/>
      <c r="F7228" s="401"/>
      <c r="G7228" s="401" t="n">
        <v>100301</v>
      </c>
      <c r="H7228" s="401" t="s">
        <v>13854</v>
      </c>
      <c r="I7228" s="401" t="s">
        <v>690</v>
      </c>
      <c r="J7228" s="401" t="s">
        <v>6476</v>
      </c>
      <c r="K7228" s="402" t="n">
        <v>21.79</v>
      </c>
      <c r="L7228" s="401" t="s">
        <v>13643</v>
      </c>
    </row>
    <row r="7229" customFormat="false" ht="13.5" hidden="false" customHeight="false" outlineLevel="0" collapsed="false">
      <c r="A7229" s="401" t="s">
        <v>9754</v>
      </c>
      <c r="B7229" s="401" t="s">
        <v>13057</v>
      </c>
      <c r="C7229" s="401" t="s">
        <v>13330</v>
      </c>
      <c r="D7229" s="401" t="s">
        <v>13331</v>
      </c>
      <c r="E7229" s="402"/>
      <c r="F7229" s="401"/>
      <c r="G7229" s="401" t="n">
        <v>100302</v>
      </c>
      <c r="H7229" s="401" t="s">
        <v>710</v>
      </c>
      <c r="I7229" s="401" t="s">
        <v>690</v>
      </c>
      <c r="J7229" s="401" t="s">
        <v>6476</v>
      </c>
      <c r="K7229" s="402" t="n">
        <v>132.98</v>
      </c>
      <c r="L7229" s="401" t="s">
        <v>13643</v>
      </c>
    </row>
    <row r="7230" customFormat="false" ht="13.5" hidden="false" customHeight="false" outlineLevel="0" collapsed="false">
      <c r="A7230" s="401" t="s">
        <v>9754</v>
      </c>
      <c r="B7230" s="401" t="s">
        <v>13057</v>
      </c>
      <c r="C7230" s="401" t="s">
        <v>13330</v>
      </c>
      <c r="D7230" s="401" t="s">
        <v>13331</v>
      </c>
      <c r="E7230" s="402"/>
      <c r="F7230" s="401"/>
      <c r="G7230" s="401" t="n">
        <v>100303</v>
      </c>
      <c r="H7230" s="401" t="s">
        <v>13855</v>
      </c>
      <c r="I7230" s="401" t="s">
        <v>690</v>
      </c>
      <c r="J7230" s="401" t="s">
        <v>6476</v>
      </c>
      <c r="K7230" s="402" t="n">
        <v>19.38</v>
      </c>
      <c r="L7230" s="401" t="s">
        <v>13643</v>
      </c>
    </row>
    <row r="7231" customFormat="false" ht="13.5" hidden="false" customHeight="false" outlineLevel="0" collapsed="false">
      <c r="A7231" s="401" t="s">
        <v>9754</v>
      </c>
      <c r="B7231" s="401" t="s">
        <v>13057</v>
      </c>
      <c r="C7231" s="401" t="s">
        <v>13330</v>
      </c>
      <c r="D7231" s="401" t="s">
        <v>13331</v>
      </c>
      <c r="E7231" s="402"/>
      <c r="F7231" s="401"/>
      <c r="G7231" s="401" t="n">
        <v>100304</v>
      </c>
      <c r="H7231" s="401" t="s">
        <v>13856</v>
      </c>
      <c r="I7231" s="401" t="s">
        <v>690</v>
      </c>
      <c r="J7231" s="401" t="s">
        <v>6476</v>
      </c>
      <c r="K7231" s="402" t="n">
        <v>74.74</v>
      </c>
      <c r="L7231" s="401" t="s">
        <v>13643</v>
      </c>
    </row>
    <row r="7232" customFormat="false" ht="13.5" hidden="false" customHeight="false" outlineLevel="0" collapsed="false">
      <c r="A7232" s="401" t="s">
        <v>9754</v>
      </c>
      <c r="B7232" s="401" t="s">
        <v>13057</v>
      </c>
      <c r="C7232" s="401" t="s">
        <v>13330</v>
      </c>
      <c r="D7232" s="401" t="s">
        <v>13331</v>
      </c>
      <c r="E7232" s="402"/>
      <c r="F7232" s="401"/>
      <c r="G7232" s="401" t="n">
        <v>100305</v>
      </c>
      <c r="H7232" s="401" t="s">
        <v>13857</v>
      </c>
      <c r="I7232" s="401" t="s">
        <v>690</v>
      </c>
      <c r="J7232" s="401" t="s">
        <v>6476</v>
      </c>
      <c r="K7232" s="402" t="n">
        <v>93</v>
      </c>
      <c r="L7232" s="401" t="s">
        <v>13643</v>
      </c>
    </row>
    <row r="7233" customFormat="false" ht="13.5" hidden="false" customHeight="false" outlineLevel="0" collapsed="false">
      <c r="A7233" s="401" t="s">
        <v>9754</v>
      </c>
      <c r="B7233" s="401" t="s">
        <v>13057</v>
      </c>
      <c r="C7233" s="401" t="s">
        <v>13330</v>
      </c>
      <c r="D7233" s="401" t="s">
        <v>13331</v>
      </c>
      <c r="E7233" s="402"/>
      <c r="F7233" s="401"/>
      <c r="G7233" s="401" t="n">
        <v>100306</v>
      </c>
      <c r="H7233" s="401" t="s">
        <v>13858</v>
      </c>
      <c r="I7233" s="401" t="s">
        <v>690</v>
      </c>
      <c r="J7233" s="401" t="s">
        <v>6476</v>
      </c>
      <c r="K7233" s="402" t="n">
        <v>104.71</v>
      </c>
      <c r="L7233" s="401" t="s">
        <v>13643</v>
      </c>
    </row>
    <row r="7234" customFormat="false" ht="13.5" hidden="false" customHeight="false" outlineLevel="0" collapsed="false">
      <c r="A7234" s="401" t="s">
        <v>9754</v>
      </c>
      <c r="B7234" s="401" t="s">
        <v>13057</v>
      </c>
      <c r="C7234" s="401" t="s">
        <v>13330</v>
      </c>
      <c r="D7234" s="401" t="s">
        <v>13331</v>
      </c>
      <c r="E7234" s="402"/>
      <c r="F7234" s="401"/>
      <c r="G7234" s="401" t="n">
        <v>100307</v>
      </c>
      <c r="H7234" s="401" t="s">
        <v>13859</v>
      </c>
      <c r="I7234" s="401" t="s">
        <v>690</v>
      </c>
      <c r="J7234" s="401" t="s">
        <v>6476</v>
      </c>
      <c r="K7234" s="402" t="n">
        <v>23.38</v>
      </c>
      <c r="L7234" s="401" t="s">
        <v>13643</v>
      </c>
    </row>
    <row r="7235" customFormat="false" ht="13.5" hidden="false" customHeight="false" outlineLevel="0" collapsed="false">
      <c r="A7235" s="401" t="s">
        <v>9754</v>
      </c>
      <c r="B7235" s="401" t="s">
        <v>13057</v>
      </c>
      <c r="C7235" s="401" t="s">
        <v>13330</v>
      </c>
      <c r="D7235" s="401" t="s">
        <v>13331</v>
      </c>
      <c r="E7235" s="402"/>
      <c r="F7235" s="401"/>
      <c r="G7235" s="401" t="n">
        <v>100308</v>
      </c>
      <c r="H7235" s="401" t="s">
        <v>13860</v>
      </c>
      <c r="I7235" s="401" t="s">
        <v>690</v>
      </c>
      <c r="J7235" s="401" t="s">
        <v>6476</v>
      </c>
      <c r="K7235" s="402" t="n">
        <v>27.65</v>
      </c>
      <c r="L7235" s="401" t="s">
        <v>13643</v>
      </c>
    </row>
    <row r="7236" customFormat="false" ht="13.5" hidden="false" customHeight="false" outlineLevel="0" collapsed="false">
      <c r="A7236" s="401" t="s">
        <v>9754</v>
      </c>
      <c r="B7236" s="401" t="s">
        <v>13057</v>
      </c>
      <c r="C7236" s="401" t="s">
        <v>13330</v>
      </c>
      <c r="D7236" s="401" t="s">
        <v>13331</v>
      </c>
      <c r="E7236" s="402"/>
      <c r="F7236" s="401"/>
      <c r="G7236" s="401" t="n">
        <v>100309</v>
      </c>
      <c r="H7236" s="401" t="s">
        <v>13861</v>
      </c>
      <c r="I7236" s="401" t="s">
        <v>690</v>
      </c>
      <c r="J7236" s="401" t="s">
        <v>6476</v>
      </c>
      <c r="K7236" s="402" t="n">
        <v>39.85</v>
      </c>
      <c r="L7236" s="401" t="s">
        <v>13643</v>
      </c>
    </row>
    <row r="7237" customFormat="false" ht="13.5" hidden="false" customHeight="false" outlineLevel="0" collapsed="false">
      <c r="A7237" s="401" t="s">
        <v>9754</v>
      </c>
      <c r="B7237" s="401" t="s">
        <v>13057</v>
      </c>
      <c r="C7237" s="401" t="s">
        <v>13330</v>
      </c>
      <c r="D7237" s="401" t="s">
        <v>13331</v>
      </c>
      <c r="E7237" s="402"/>
      <c r="F7237" s="401"/>
      <c r="G7237" s="401" t="n">
        <v>100310</v>
      </c>
      <c r="H7237" s="401" t="s">
        <v>13862</v>
      </c>
      <c r="I7237" s="401" t="s">
        <v>687</v>
      </c>
      <c r="J7237" s="401" t="s">
        <v>6476</v>
      </c>
      <c r="K7237" s="402" t="n">
        <v>9.6</v>
      </c>
      <c r="L7237" s="401" t="s">
        <v>13643</v>
      </c>
    </row>
    <row r="7238" customFormat="false" ht="13.5" hidden="false" customHeight="false" outlineLevel="0" collapsed="false">
      <c r="A7238" s="401" t="s">
        <v>9754</v>
      </c>
      <c r="B7238" s="401" t="s">
        <v>13057</v>
      </c>
      <c r="C7238" s="401" t="s">
        <v>13330</v>
      </c>
      <c r="D7238" s="401" t="s">
        <v>13331</v>
      </c>
      <c r="E7238" s="402"/>
      <c r="F7238" s="401"/>
      <c r="G7238" s="401" t="n">
        <v>100311</v>
      </c>
      <c r="H7238" s="401" t="s">
        <v>13863</v>
      </c>
      <c r="I7238" s="401" t="s">
        <v>687</v>
      </c>
      <c r="J7238" s="401" t="s">
        <v>6476</v>
      </c>
      <c r="K7238" s="402" t="n">
        <v>72.24</v>
      </c>
      <c r="L7238" s="401" t="s">
        <v>13643</v>
      </c>
    </row>
    <row r="7239" customFormat="false" ht="13.5" hidden="false" customHeight="false" outlineLevel="0" collapsed="false">
      <c r="A7239" s="401" t="s">
        <v>9754</v>
      </c>
      <c r="B7239" s="401" t="s">
        <v>13057</v>
      </c>
      <c r="C7239" s="401" t="s">
        <v>13330</v>
      </c>
      <c r="D7239" s="401" t="s">
        <v>13331</v>
      </c>
      <c r="E7239" s="402"/>
      <c r="F7239" s="401"/>
      <c r="G7239" s="401" t="n">
        <v>100312</v>
      </c>
      <c r="H7239" s="401" t="s">
        <v>13864</v>
      </c>
      <c r="I7239" s="401" t="s">
        <v>687</v>
      </c>
      <c r="J7239" s="401" t="s">
        <v>6476</v>
      </c>
      <c r="K7239" s="402" t="n">
        <v>105.15</v>
      </c>
      <c r="L7239" s="401" t="s">
        <v>13643</v>
      </c>
    </row>
    <row r="7240" customFormat="false" ht="13.5" hidden="false" customHeight="false" outlineLevel="0" collapsed="false">
      <c r="A7240" s="401" t="s">
        <v>9754</v>
      </c>
      <c r="B7240" s="401" t="s">
        <v>13057</v>
      </c>
      <c r="C7240" s="401" t="s">
        <v>13330</v>
      </c>
      <c r="D7240" s="401" t="s">
        <v>13331</v>
      </c>
      <c r="E7240" s="402"/>
      <c r="F7240" s="401"/>
      <c r="G7240" s="401" t="n">
        <v>100313</v>
      </c>
      <c r="H7240" s="401" t="s">
        <v>13865</v>
      </c>
      <c r="I7240" s="401" t="s">
        <v>687</v>
      </c>
      <c r="J7240" s="401" t="s">
        <v>6476</v>
      </c>
      <c r="K7240" s="402" t="n">
        <v>114.52</v>
      </c>
      <c r="L7240" s="401" t="s">
        <v>13643</v>
      </c>
    </row>
    <row r="7241" customFormat="false" ht="13.5" hidden="false" customHeight="false" outlineLevel="0" collapsed="false">
      <c r="A7241" s="401" t="s">
        <v>9754</v>
      </c>
      <c r="B7241" s="401" t="s">
        <v>13057</v>
      </c>
      <c r="C7241" s="401" t="s">
        <v>13330</v>
      </c>
      <c r="D7241" s="401" t="s">
        <v>13331</v>
      </c>
      <c r="E7241" s="402"/>
      <c r="F7241" s="401"/>
      <c r="G7241" s="401" t="n">
        <v>100314</v>
      </c>
      <c r="H7241" s="401" t="s">
        <v>13866</v>
      </c>
      <c r="I7241" s="401" t="s">
        <v>687</v>
      </c>
      <c r="J7241" s="401" t="s">
        <v>6476</v>
      </c>
      <c r="K7241" s="402" t="n">
        <v>129.2</v>
      </c>
      <c r="L7241" s="401" t="s">
        <v>13643</v>
      </c>
    </row>
    <row r="7242" customFormat="false" ht="13.5" hidden="false" customHeight="false" outlineLevel="0" collapsed="false">
      <c r="A7242" s="401" t="s">
        <v>9754</v>
      </c>
      <c r="B7242" s="401" t="s">
        <v>13057</v>
      </c>
      <c r="C7242" s="401" t="s">
        <v>13330</v>
      </c>
      <c r="D7242" s="401" t="s">
        <v>13331</v>
      </c>
      <c r="E7242" s="402"/>
      <c r="F7242" s="401"/>
      <c r="G7242" s="401" t="n">
        <v>100315</v>
      </c>
      <c r="H7242" s="401" t="s">
        <v>13867</v>
      </c>
      <c r="I7242" s="401" t="s">
        <v>687</v>
      </c>
      <c r="J7242" s="401" t="s">
        <v>6476</v>
      </c>
      <c r="K7242" s="402" t="n">
        <v>74.51</v>
      </c>
      <c r="L7242" s="401" t="s">
        <v>13643</v>
      </c>
    </row>
    <row r="7243" customFormat="false" ht="13.5" hidden="false" customHeight="false" outlineLevel="0" collapsed="false">
      <c r="A7243" s="401" t="s">
        <v>9754</v>
      </c>
      <c r="B7243" s="401" t="s">
        <v>13057</v>
      </c>
      <c r="C7243" s="401" t="s">
        <v>13330</v>
      </c>
      <c r="D7243" s="401" t="s">
        <v>13331</v>
      </c>
      <c r="E7243" s="402"/>
      <c r="F7243" s="401"/>
      <c r="G7243" s="401" t="n">
        <v>100316</v>
      </c>
      <c r="H7243" s="401" t="s">
        <v>13853</v>
      </c>
      <c r="I7243" s="401" t="s">
        <v>687</v>
      </c>
      <c r="J7243" s="401" t="s">
        <v>6476</v>
      </c>
      <c r="K7243" s="402" t="n">
        <v>3410.38</v>
      </c>
      <c r="L7243" s="401" t="s">
        <v>13643</v>
      </c>
    </row>
    <row r="7244" customFormat="false" ht="13.5" hidden="false" customHeight="false" outlineLevel="0" collapsed="false">
      <c r="A7244" s="401" t="s">
        <v>9754</v>
      </c>
      <c r="B7244" s="401" t="s">
        <v>13057</v>
      </c>
      <c r="C7244" s="401" t="s">
        <v>13330</v>
      </c>
      <c r="D7244" s="401" t="s">
        <v>13331</v>
      </c>
      <c r="E7244" s="402"/>
      <c r="F7244" s="401"/>
      <c r="G7244" s="401" t="n">
        <v>100317</v>
      </c>
      <c r="H7244" s="401" t="s">
        <v>13868</v>
      </c>
      <c r="I7244" s="401" t="s">
        <v>687</v>
      </c>
      <c r="J7244" s="401" t="s">
        <v>6476</v>
      </c>
      <c r="K7244" s="402" t="n">
        <v>23666.56</v>
      </c>
      <c r="L7244" s="401" t="s">
        <v>13643</v>
      </c>
    </row>
    <row r="7245" customFormat="false" ht="13.5" hidden="false" customHeight="false" outlineLevel="0" collapsed="false">
      <c r="A7245" s="401" t="s">
        <v>9754</v>
      </c>
      <c r="B7245" s="401" t="s">
        <v>13057</v>
      </c>
      <c r="C7245" s="401" t="s">
        <v>13330</v>
      </c>
      <c r="D7245" s="401" t="s">
        <v>13331</v>
      </c>
      <c r="E7245" s="402"/>
      <c r="F7245" s="401"/>
      <c r="G7245" s="401" t="n">
        <v>100318</v>
      </c>
      <c r="H7245" s="401" t="s">
        <v>13856</v>
      </c>
      <c r="I7245" s="401" t="s">
        <v>687</v>
      </c>
      <c r="J7245" s="401" t="s">
        <v>6476</v>
      </c>
      <c r="K7245" s="402" t="n">
        <v>13377.31</v>
      </c>
      <c r="L7245" s="401" t="s">
        <v>13643</v>
      </c>
    </row>
    <row r="7246" customFormat="false" ht="13.5" hidden="false" customHeight="false" outlineLevel="0" collapsed="false">
      <c r="A7246" s="401" t="s">
        <v>9754</v>
      </c>
      <c r="B7246" s="401" t="s">
        <v>13057</v>
      </c>
      <c r="C7246" s="401" t="s">
        <v>13330</v>
      </c>
      <c r="D7246" s="401" t="s">
        <v>13331</v>
      </c>
      <c r="E7246" s="402"/>
      <c r="F7246" s="401"/>
      <c r="G7246" s="401" t="n">
        <v>100319</v>
      </c>
      <c r="H7246" s="401" t="s">
        <v>13857</v>
      </c>
      <c r="I7246" s="401" t="s">
        <v>687</v>
      </c>
      <c r="J7246" s="401" t="s">
        <v>6476</v>
      </c>
      <c r="K7246" s="402" t="n">
        <v>16533.83</v>
      </c>
      <c r="L7246" s="401" t="s">
        <v>13643</v>
      </c>
    </row>
    <row r="7247" customFormat="false" ht="13.5" hidden="false" customHeight="false" outlineLevel="0" collapsed="false">
      <c r="A7247" s="401" t="s">
        <v>9754</v>
      </c>
      <c r="B7247" s="401" t="s">
        <v>13057</v>
      </c>
      <c r="C7247" s="401" t="s">
        <v>13330</v>
      </c>
      <c r="D7247" s="401" t="s">
        <v>13331</v>
      </c>
      <c r="E7247" s="402"/>
      <c r="F7247" s="401"/>
      <c r="G7247" s="401" t="n">
        <v>100320</v>
      </c>
      <c r="H7247" s="401" t="s">
        <v>13858</v>
      </c>
      <c r="I7247" s="401" t="s">
        <v>687</v>
      </c>
      <c r="J7247" s="401" t="s">
        <v>6476</v>
      </c>
      <c r="K7247" s="402" t="n">
        <v>18616.3</v>
      </c>
      <c r="L7247" s="401" t="s">
        <v>13643</v>
      </c>
    </row>
    <row r="7248" customFormat="false" ht="13.5" hidden="false" customHeight="false" outlineLevel="0" collapsed="false">
      <c r="A7248" s="401" t="s">
        <v>9754</v>
      </c>
      <c r="B7248" s="401" t="s">
        <v>13057</v>
      </c>
      <c r="C7248" s="401" t="s">
        <v>13330</v>
      </c>
      <c r="D7248" s="401" t="s">
        <v>13331</v>
      </c>
      <c r="E7248" s="402"/>
      <c r="F7248" s="401"/>
      <c r="G7248" s="401" t="n">
        <v>100321</v>
      </c>
      <c r="H7248" s="401" t="s">
        <v>13861</v>
      </c>
      <c r="I7248" s="401" t="s">
        <v>687</v>
      </c>
      <c r="J7248" s="401" t="s">
        <v>6476</v>
      </c>
      <c r="K7248" s="402" t="n">
        <v>7091.47</v>
      </c>
      <c r="L7248" s="401" t="s">
        <v>13643</v>
      </c>
    </row>
    <row r="7249" customFormat="false" ht="13.5" hidden="false" customHeight="false" outlineLevel="0" collapsed="false">
      <c r="A7249" s="401" t="s">
        <v>9754</v>
      </c>
      <c r="B7249" s="401" t="s">
        <v>13057</v>
      </c>
      <c r="C7249" s="401" t="s">
        <v>13330</v>
      </c>
      <c r="D7249" s="401" t="s">
        <v>13331</v>
      </c>
      <c r="E7249" s="402"/>
      <c r="F7249" s="401"/>
      <c r="G7249" s="401" t="n">
        <v>100533</v>
      </c>
      <c r="H7249" s="401" t="s">
        <v>13869</v>
      </c>
      <c r="I7249" s="401" t="s">
        <v>690</v>
      </c>
      <c r="J7249" s="401" t="s">
        <v>6476</v>
      </c>
      <c r="K7249" s="402" t="n">
        <v>16.75</v>
      </c>
      <c r="L7249" s="401" t="s">
        <v>13643</v>
      </c>
    </row>
    <row r="7250" customFormat="false" ht="13.5" hidden="false" customHeight="false" outlineLevel="0" collapsed="false">
      <c r="A7250" s="401" t="s">
        <v>9754</v>
      </c>
      <c r="B7250" s="401" t="s">
        <v>13057</v>
      </c>
      <c r="C7250" s="401" t="s">
        <v>13330</v>
      </c>
      <c r="D7250" s="401" t="s">
        <v>13331</v>
      </c>
      <c r="E7250" s="402"/>
      <c r="F7250" s="401"/>
      <c r="G7250" s="401" t="n">
        <v>100534</v>
      </c>
      <c r="H7250" s="401" t="s">
        <v>13869</v>
      </c>
      <c r="I7250" s="401" t="s">
        <v>687</v>
      </c>
      <c r="J7250" s="401" t="s">
        <v>6476</v>
      </c>
      <c r="K7250" s="402" t="n">
        <v>3002.3</v>
      </c>
      <c r="L7250" s="401" t="s">
        <v>13643</v>
      </c>
    </row>
    <row r="7251" customFormat="false" ht="13.5" hidden="false" customHeight="false" outlineLevel="0" collapsed="false">
      <c r="A7251" s="401" t="s">
        <v>9754</v>
      </c>
      <c r="B7251" s="401" t="s">
        <v>13057</v>
      </c>
      <c r="C7251" s="401" t="s">
        <v>13330</v>
      </c>
      <c r="D7251" s="401" t="s">
        <v>13331</v>
      </c>
      <c r="E7251" s="402"/>
      <c r="F7251" s="401"/>
      <c r="G7251" s="401" t="n">
        <v>100535</v>
      </c>
      <c r="H7251" s="401" t="s">
        <v>13870</v>
      </c>
      <c r="I7251" s="401" t="s">
        <v>690</v>
      </c>
      <c r="J7251" s="401" t="s">
        <v>6476</v>
      </c>
      <c r="K7251" s="402" t="n">
        <v>0.21</v>
      </c>
      <c r="L7251" s="401" t="s">
        <v>13643</v>
      </c>
    </row>
    <row r="7252" customFormat="false" ht="13.5" hidden="false" customHeight="false" outlineLevel="0" collapsed="false">
      <c r="A7252" s="401" t="s">
        <v>9754</v>
      </c>
      <c r="B7252" s="401" t="s">
        <v>13057</v>
      </c>
      <c r="C7252" s="401" t="s">
        <v>13330</v>
      </c>
      <c r="D7252" s="401" t="s">
        <v>13331</v>
      </c>
      <c r="E7252" s="402"/>
      <c r="F7252" s="401"/>
      <c r="G7252" s="401" t="n">
        <v>100536</v>
      </c>
      <c r="H7252" s="401" t="s">
        <v>13871</v>
      </c>
      <c r="I7252" s="401" t="s">
        <v>687</v>
      </c>
      <c r="J7252" s="401" t="s">
        <v>6476</v>
      </c>
      <c r="K7252" s="402" t="n">
        <v>29.62</v>
      </c>
      <c r="L7252" s="401" t="s">
        <v>13643</v>
      </c>
    </row>
    <row r="7253" customFormat="false" ht="13.5" hidden="false" customHeight="false" outlineLevel="0" collapsed="false">
      <c r="A7253" s="401" t="s">
        <v>9754</v>
      </c>
      <c r="B7253" s="401" t="s">
        <v>13057</v>
      </c>
      <c r="C7253" s="401" t="s">
        <v>13330</v>
      </c>
      <c r="D7253" s="401" t="s">
        <v>13331</v>
      </c>
      <c r="E7253" s="402"/>
      <c r="F7253" s="401"/>
      <c r="G7253" s="401" t="n">
        <v>101284</v>
      </c>
      <c r="H7253" s="401" t="s">
        <v>13872</v>
      </c>
      <c r="I7253" s="401" t="s">
        <v>690</v>
      </c>
      <c r="J7253" s="401" t="s">
        <v>6476</v>
      </c>
      <c r="K7253" s="402" t="n">
        <v>1.31</v>
      </c>
      <c r="L7253" s="401" t="s">
        <v>13643</v>
      </c>
    </row>
    <row r="7254" customFormat="false" ht="13.5" hidden="false" customHeight="false" outlineLevel="0" collapsed="false">
      <c r="A7254" s="401" t="s">
        <v>9754</v>
      </c>
      <c r="B7254" s="401" t="s">
        <v>13057</v>
      </c>
      <c r="C7254" s="401" t="s">
        <v>13330</v>
      </c>
      <c r="D7254" s="401" t="s">
        <v>13331</v>
      </c>
      <c r="E7254" s="402"/>
      <c r="F7254" s="401"/>
      <c r="G7254" s="401" t="n">
        <v>101285</v>
      </c>
      <c r="H7254" s="401" t="s">
        <v>13873</v>
      </c>
      <c r="I7254" s="401" t="s">
        <v>690</v>
      </c>
      <c r="J7254" s="401" t="s">
        <v>6476</v>
      </c>
      <c r="K7254" s="402" t="n">
        <v>0.4</v>
      </c>
      <c r="L7254" s="401" t="s">
        <v>13643</v>
      </c>
    </row>
    <row r="7255" customFormat="false" ht="13.5" hidden="false" customHeight="false" outlineLevel="0" collapsed="false">
      <c r="A7255" s="401" t="s">
        <v>9754</v>
      </c>
      <c r="B7255" s="401" t="s">
        <v>13057</v>
      </c>
      <c r="C7255" s="401" t="s">
        <v>13330</v>
      </c>
      <c r="D7255" s="401" t="s">
        <v>13331</v>
      </c>
      <c r="E7255" s="402"/>
      <c r="F7255" s="401"/>
      <c r="G7255" s="401" t="n">
        <v>101286</v>
      </c>
      <c r="H7255" s="401" t="s">
        <v>13874</v>
      </c>
      <c r="I7255" s="401" t="s">
        <v>687</v>
      </c>
      <c r="J7255" s="401" t="s">
        <v>6476</v>
      </c>
      <c r="K7255" s="402" t="n">
        <v>15.61</v>
      </c>
      <c r="L7255" s="401" t="s">
        <v>13643</v>
      </c>
    </row>
    <row r="7256" customFormat="false" ht="13.5" hidden="false" customHeight="false" outlineLevel="0" collapsed="false">
      <c r="A7256" s="401" t="s">
        <v>9754</v>
      </c>
      <c r="B7256" s="401" t="s">
        <v>13057</v>
      </c>
      <c r="C7256" s="401" t="s">
        <v>13330</v>
      </c>
      <c r="D7256" s="401" t="s">
        <v>13331</v>
      </c>
      <c r="E7256" s="402"/>
      <c r="F7256" s="401"/>
      <c r="G7256" s="401" t="n">
        <v>101287</v>
      </c>
      <c r="H7256" s="401" t="s">
        <v>13875</v>
      </c>
      <c r="I7256" s="401" t="s">
        <v>687</v>
      </c>
      <c r="J7256" s="401" t="s">
        <v>6476</v>
      </c>
      <c r="K7256" s="402" t="n">
        <v>53.97</v>
      </c>
      <c r="L7256" s="401" t="s">
        <v>13643</v>
      </c>
    </row>
    <row r="7257" customFormat="false" ht="13.5" hidden="false" customHeight="false" outlineLevel="0" collapsed="false">
      <c r="A7257" s="401" t="s">
        <v>9754</v>
      </c>
      <c r="B7257" s="401" t="s">
        <v>13057</v>
      </c>
      <c r="C7257" s="401" t="s">
        <v>13330</v>
      </c>
      <c r="D7257" s="401" t="s">
        <v>13331</v>
      </c>
      <c r="E7257" s="402"/>
      <c r="F7257" s="401"/>
      <c r="G7257" s="401" t="n">
        <v>101288</v>
      </c>
      <c r="H7257" s="401" t="s">
        <v>13876</v>
      </c>
      <c r="I7257" s="401" t="s">
        <v>687</v>
      </c>
      <c r="J7257" s="401" t="s">
        <v>6476</v>
      </c>
      <c r="K7257" s="402" t="n">
        <v>12.66</v>
      </c>
      <c r="L7257" s="401" t="s">
        <v>13643</v>
      </c>
    </row>
    <row r="7258" customFormat="false" ht="13.5" hidden="false" customHeight="false" outlineLevel="0" collapsed="false">
      <c r="A7258" s="401" t="s">
        <v>9754</v>
      </c>
      <c r="B7258" s="401" t="s">
        <v>13057</v>
      </c>
      <c r="C7258" s="401" t="s">
        <v>13330</v>
      </c>
      <c r="D7258" s="401" t="s">
        <v>13331</v>
      </c>
      <c r="E7258" s="402"/>
      <c r="F7258" s="401"/>
      <c r="G7258" s="401" t="n">
        <v>101289</v>
      </c>
      <c r="H7258" s="401" t="s">
        <v>13877</v>
      </c>
      <c r="I7258" s="401" t="s">
        <v>687</v>
      </c>
      <c r="J7258" s="401" t="s">
        <v>6476</v>
      </c>
      <c r="K7258" s="402" t="n">
        <v>19.28</v>
      </c>
      <c r="L7258" s="401" t="s">
        <v>13643</v>
      </c>
    </row>
    <row r="7259" customFormat="false" ht="13.5" hidden="false" customHeight="false" outlineLevel="0" collapsed="false">
      <c r="A7259" s="401" t="s">
        <v>9754</v>
      </c>
      <c r="B7259" s="401" t="s">
        <v>13057</v>
      </c>
      <c r="C7259" s="401" t="s">
        <v>13330</v>
      </c>
      <c r="D7259" s="401" t="s">
        <v>13331</v>
      </c>
      <c r="E7259" s="402"/>
      <c r="F7259" s="401"/>
      <c r="G7259" s="401" t="n">
        <v>101290</v>
      </c>
      <c r="H7259" s="401" t="s">
        <v>13878</v>
      </c>
      <c r="I7259" s="401" t="s">
        <v>687</v>
      </c>
      <c r="J7259" s="401" t="s">
        <v>6476</v>
      </c>
      <c r="K7259" s="402" t="n">
        <v>22.02</v>
      </c>
      <c r="L7259" s="401" t="s">
        <v>13643</v>
      </c>
    </row>
    <row r="7260" customFormat="false" ht="13.5" hidden="false" customHeight="false" outlineLevel="0" collapsed="false">
      <c r="A7260" s="401" t="s">
        <v>9754</v>
      </c>
      <c r="B7260" s="401" t="s">
        <v>13057</v>
      </c>
      <c r="C7260" s="401" t="s">
        <v>13330</v>
      </c>
      <c r="D7260" s="401" t="s">
        <v>13331</v>
      </c>
      <c r="E7260" s="402"/>
      <c r="F7260" s="401"/>
      <c r="G7260" s="401" t="n">
        <v>101291</v>
      </c>
      <c r="H7260" s="401" t="s">
        <v>13879</v>
      </c>
      <c r="I7260" s="401" t="s">
        <v>687</v>
      </c>
      <c r="J7260" s="401" t="s">
        <v>6476</v>
      </c>
      <c r="K7260" s="402" t="n">
        <v>17.18</v>
      </c>
      <c r="L7260" s="401" t="s">
        <v>13643</v>
      </c>
    </row>
    <row r="7261" customFormat="false" ht="13.5" hidden="false" customHeight="false" outlineLevel="0" collapsed="false">
      <c r="A7261" s="401" t="s">
        <v>9754</v>
      </c>
      <c r="B7261" s="401" t="s">
        <v>13057</v>
      </c>
      <c r="C7261" s="401" t="s">
        <v>13330</v>
      </c>
      <c r="D7261" s="401" t="s">
        <v>13331</v>
      </c>
      <c r="E7261" s="402"/>
      <c r="F7261" s="401"/>
      <c r="G7261" s="401" t="n">
        <v>101292</v>
      </c>
      <c r="H7261" s="401" t="s">
        <v>13880</v>
      </c>
      <c r="I7261" s="401" t="s">
        <v>687</v>
      </c>
      <c r="J7261" s="401" t="s">
        <v>6476</v>
      </c>
      <c r="K7261" s="402" t="n">
        <v>17.19</v>
      </c>
      <c r="L7261" s="401" t="s">
        <v>13643</v>
      </c>
    </row>
    <row r="7262" customFormat="false" ht="13.5" hidden="false" customHeight="false" outlineLevel="0" collapsed="false">
      <c r="A7262" s="401" t="s">
        <v>9754</v>
      </c>
      <c r="B7262" s="401" t="s">
        <v>13057</v>
      </c>
      <c r="C7262" s="401" t="s">
        <v>13330</v>
      </c>
      <c r="D7262" s="401" t="s">
        <v>13331</v>
      </c>
      <c r="E7262" s="402"/>
      <c r="F7262" s="401"/>
      <c r="G7262" s="401" t="n">
        <v>101293</v>
      </c>
      <c r="H7262" s="401" t="s">
        <v>13881</v>
      </c>
      <c r="I7262" s="401" t="s">
        <v>687</v>
      </c>
      <c r="J7262" s="401" t="s">
        <v>6476</v>
      </c>
      <c r="K7262" s="402" t="n">
        <v>23.98</v>
      </c>
      <c r="L7262" s="401" t="s">
        <v>13643</v>
      </c>
    </row>
    <row r="7263" customFormat="false" ht="13.5" hidden="false" customHeight="false" outlineLevel="0" collapsed="false">
      <c r="A7263" s="401" t="s">
        <v>9754</v>
      </c>
      <c r="B7263" s="401" t="s">
        <v>13057</v>
      </c>
      <c r="C7263" s="401" t="s">
        <v>13330</v>
      </c>
      <c r="D7263" s="401" t="s">
        <v>13331</v>
      </c>
      <c r="E7263" s="402"/>
      <c r="F7263" s="401"/>
      <c r="G7263" s="401" t="n">
        <v>101294</v>
      </c>
      <c r="H7263" s="401" t="s">
        <v>13882</v>
      </c>
      <c r="I7263" s="401" t="s">
        <v>687</v>
      </c>
      <c r="J7263" s="401" t="s">
        <v>6476</v>
      </c>
      <c r="K7263" s="402" t="n">
        <v>23.33</v>
      </c>
      <c r="L7263" s="401" t="s">
        <v>13643</v>
      </c>
    </row>
    <row r="7264" customFormat="false" ht="13.5" hidden="false" customHeight="false" outlineLevel="0" collapsed="false">
      <c r="A7264" s="401" t="s">
        <v>9754</v>
      </c>
      <c r="B7264" s="401" t="s">
        <v>13057</v>
      </c>
      <c r="C7264" s="401" t="s">
        <v>13330</v>
      </c>
      <c r="D7264" s="401" t="s">
        <v>13331</v>
      </c>
      <c r="E7264" s="402"/>
      <c r="F7264" s="401"/>
      <c r="G7264" s="401" t="n">
        <v>101295</v>
      </c>
      <c r="H7264" s="401" t="s">
        <v>13883</v>
      </c>
      <c r="I7264" s="401" t="s">
        <v>687</v>
      </c>
      <c r="J7264" s="401" t="s">
        <v>6476</v>
      </c>
      <c r="K7264" s="402" t="n">
        <v>20.01</v>
      </c>
      <c r="L7264" s="401" t="s">
        <v>13643</v>
      </c>
    </row>
    <row r="7265" customFormat="false" ht="13.5" hidden="false" customHeight="false" outlineLevel="0" collapsed="false">
      <c r="A7265" s="401" t="s">
        <v>9754</v>
      </c>
      <c r="B7265" s="401" t="s">
        <v>13057</v>
      </c>
      <c r="C7265" s="401" t="s">
        <v>13330</v>
      </c>
      <c r="D7265" s="401" t="s">
        <v>13331</v>
      </c>
      <c r="E7265" s="402"/>
      <c r="F7265" s="401"/>
      <c r="G7265" s="401" t="n">
        <v>101296</v>
      </c>
      <c r="H7265" s="401" t="s">
        <v>13884</v>
      </c>
      <c r="I7265" s="401" t="s">
        <v>687</v>
      </c>
      <c r="J7265" s="401" t="s">
        <v>6476</v>
      </c>
      <c r="K7265" s="402" t="n">
        <v>26.86</v>
      </c>
      <c r="L7265" s="401" t="s">
        <v>13643</v>
      </c>
    </row>
    <row r="7266" customFormat="false" ht="13.5" hidden="false" customHeight="false" outlineLevel="0" collapsed="false">
      <c r="A7266" s="401" t="s">
        <v>9754</v>
      </c>
      <c r="B7266" s="401" t="s">
        <v>13057</v>
      </c>
      <c r="C7266" s="401" t="s">
        <v>13330</v>
      </c>
      <c r="D7266" s="401" t="s">
        <v>13331</v>
      </c>
      <c r="E7266" s="402"/>
      <c r="F7266" s="401"/>
      <c r="G7266" s="401" t="n">
        <v>101297</v>
      </c>
      <c r="H7266" s="401" t="s">
        <v>13885</v>
      </c>
      <c r="I7266" s="401" t="s">
        <v>687</v>
      </c>
      <c r="J7266" s="401" t="s">
        <v>6476</v>
      </c>
      <c r="K7266" s="402" t="n">
        <v>22.8</v>
      </c>
      <c r="L7266" s="401" t="s">
        <v>13643</v>
      </c>
    </row>
    <row r="7267" customFormat="false" ht="13.5" hidden="false" customHeight="false" outlineLevel="0" collapsed="false">
      <c r="A7267" s="401" t="s">
        <v>9754</v>
      </c>
      <c r="B7267" s="401" t="s">
        <v>13057</v>
      </c>
      <c r="C7267" s="401" t="s">
        <v>13330</v>
      </c>
      <c r="D7267" s="401" t="s">
        <v>13331</v>
      </c>
      <c r="E7267" s="402"/>
      <c r="F7267" s="401"/>
      <c r="G7267" s="401" t="n">
        <v>101298</v>
      </c>
      <c r="H7267" s="401" t="s">
        <v>13886</v>
      </c>
      <c r="I7267" s="401" t="s">
        <v>687</v>
      </c>
      <c r="J7267" s="401" t="s">
        <v>6476</v>
      </c>
      <c r="K7267" s="402" t="n">
        <v>15.54</v>
      </c>
      <c r="L7267" s="401" t="s">
        <v>13643</v>
      </c>
    </row>
    <row r="7268" customFormat="false" ht="13.5" hidden="false" customHeight="false" outlineLevel="0" collapsed="false">
      <c r="A7268" s="401" t="s">
        <v>9754</v>
      </c>
      <c r="B7268" s="401" t="s">
        <v>13057</v>
      </c>
      <c r="C7268" s="401" t="s">
        <v>13330</v>
      </c>
      <c r="D7268" s="401" t="s">
        <v>13331</v>
      </c>
      <c r="E7268" s="402"/>
      <c r="F7268" s="401"/>
      <c r="G7268" s="401" t="n">
        <v>101299</v>
      </c>
      <c r="H7268" s="401" t="s">
        <v>13887</v>
      </c>
      <c r="I7268" s="401" t="s">
        <v>687</v>
      </c>
      <c r="J7268" s="401" t="s">
        <v>6476</v>
      </c>
      <c r="K7268" s="402" t="n">
        <v>20.01</v>
      </c>
      <c r="L7268" s="401" t="s">
        <v>13643</v>
      </c>
    </row>
    <row r="7269" customFormat="false" ht="13.5" hidden="false" customHeight="false" outlineLevel="0" collapsed="false">
      <c r="A7269" s="401" t="s">
        <v>9754</v>
      </c>
      <c r="B7269" s="401" t="s">
        <v>13057</v>
      </c>
      <c r="C7269" s="401" t="s">
        <v>13330</v>
      </c>
      <c r="D7269" s="401" t="s">
        <v>13331</v>
      </c>
      <c r="E7269" s="402"/>
      <c r="F7269" s="401"/>
      <c r="G7269" s="401" t="n">
        <v>101300</v>
      </c>
      <c r="H7269" s="401" t="s">
        <v>13888</v>
      </c>
      <c r="I7269" s="401" t="s">
        <v>687</v>
      </c>
      <c r="J7269" s="401" t="s">
        <v>6476</v>
      </c>
      <c r="K7269" s="402" t="n">
        <v>15.66</v>
      </c>
      <c r="L7269" s="401" t="s">
        <v>13643</v>
      </c>
    </row>
    <row r="7270" customFormat="false" ht="13.5" hidden="false" customHeight="false" outlineLevel="0" collapsed="false">
      <c r="A7270" s="401" t="s">
        <v>9754</v>
      </c>
      <c r="B7270" s="401" t="s">
        <v>13057</v>
      </c>
      <c r="C7270" s="401" t="s">
        <v>13330</v>
      </c>
      <c r="D7270" s="401" t="s">
        <v>13331</v>
      </c>
      <c r="E7270" s="402"/>
      <c r="F7270" s="401"/>
      <c r="G7270" s="401" t="n">
        <v>101301</v>
      </c>
      <c r="H7270" s="401" t="s">
        <v>13889</v>
      </c>
      <c r="I7270" s="401" t="s">
        <v>687</v>
      </c>
      <c r="J7270" s="401" t="s">
        <v>6476</v>
      </c>
      <c r="K7270" s="402" t="n">
        <v>7.75</v>
      </c>
      <c r="L7270" s="401" t="s">
        <v>13643</v>
      </c>
    </row>
    <row r="7271" customFormat="false" ht="13.5" hidden="false" customHeight="false" outlineLevel="0" collapsed="false">
      <c r="A7271" s="401" t="s">
        <v>9754</v>
      </c>
      <c r="B7271" s="401" t="s">
        <v>13057</v>
      </c>
      <c r="C7271" s="401" t="s">
        <v>13330</v>
      </c>
      <c r="D7271" s="401" t="s">
        <v>13331</v>
      </c>
      <c r="E7271" s="402"/>
      <c r="F7271" s="401"/>
      <c r="G7271" s="401" t="n">
        <v>101302</v>
      </c>
      <c r="H7271" s="401" t="s">
        <v>13890</v>
      </c>
      <c r="I7271" s="401" t="s">
        <v>687</v>
      </c>
      <c r="J7271" s="401" t="s">
        <v>6476</v>
      </c>
      <c r="K7271" s="402" t="n">
        <v>31.86</v>
      </c>
      <c r="L7271" s="401" t="s">
        <v>13643</v>
      </c>
    </row>
    <row r="7272" customFormat="false" ht="13.5" hidden="false" customHeight="false" outlineLevel="0" collapsed="false">
      <c r="A7272" s="401" t="s">
        <v>9754</v>
      </c>
      <c r="B7272" s="401" t="s">
        <v>13057</v>
      </c>
      <c r="C7272" s="401" t="s">
        <v>13330</v>
      </c>
      <c r="D7272" s="401" t="s">
        <v>13331</v>
      </c>
      <c r="E7272" s="402"/>
      <c r="F7272" s="401"/>
      <c r="G7272" s="401" t="n">
        <v>101303</v>
      </c>
      <c r="H7272" s="401" t="s">
        <v>13891</v>
      </c>
      <c r="I7272" s="401" t="s">
        <v>687</v>
      </c>
      <c r="J7272" s="401" t="s">
        <v>6476</v>
      </c>
      <c r="K7272" s="402" t="n">
        <v>54.63</v>
      </c>
      <c r="L7272" s="401" t="s">
        <v>13643</v>
      </c>
    </row>
    <row r="7273" customFormat="false" ht="13.5" hidden="false" customHeight="false" outlineLevel="0" collapsed="false">
      <c r="A7273" s="401" t="s">
        <v>9754</v>
      </c>
      <c r="B7273" s="401" t="s">
        <v>13057</v>
      </c>
      <c r="C7273" s="401" t="s">
        <v>13330</v>
      </c>
      <c r="D7273" s="401" t="s">
        <v>13331</v>
      </c>
      <c r="E7273" s="402"/>
      <c r="F7273" s="401"/>
      <c r="G7273" s="401" t="n">
        <v>101304</v>
      </c>
      <c r="H7273" s="401" t="s">
        <v>13892</v>
      </c>
      <c r="I7273" s="401" t="s">
        <v>687</v>
      </c>
      <c r="J7273" s="401" t="s">
        <v>6476</v>
      </c>
      <c r="K7273" s="402" t="n">
        <v>30.73</v>
      </c>
      <c r="L7273" s="401" t="s">
        <v>13643</v>
      </c>
    </row>
    <row r="7274" customFormat="false" ht="13.5" hidden="false" customHeight="false" outlineLevel="0" collapsed="false">
      <c r="A7274" s="401" t="s">
        <v>9754</v>
      </c>
      <c r="B7274" s="401" t="s">
        <v>13057</v>
      </c>
      <c r="C7274" s="401" t="s">
        <v>13330</v>
      </c>
      <c r="D7274" s="401" t="s">
        <v>13331</v>
      </c>
      <c r="E7274" s="402"/>
      <c r="F7274" s="401"/>
      <c r="G7274" s="401" t="n">
        <v>101305</v>
      </c>
      <c r="H7274" s="401" t="s">
        <v>13893</v>
      </c>
      <c r="I7274" s="401" t="s">
        <v>687</v>
      </c>
      <c r="J7274" s="401" t="s">
        <v>6476</v>
      </c>
      <c r="K7274" s="402" t="n">
        <v>26.34</v>
      </c>
      <c r="L7274" s="401" t="s">
        <v>13643</v>
      </c>
    </row>
    <row r="7275" customFormat="false" ht="13.5" hidden="false" customHeight="false" outlineLevel="0" collapsed="false">
      <c r="A7275" s="401" t="s">
        <v>9754</v>
      </c>
      <c r="B7275" s="401" t="s">
        <v>13057</v>
      </c>
      <c r="C7275" s="401" t="s">
        <v>13330</v>
      </c>
      <c r="D7275" s="401" t="s">
        <v>13331</v>
      </c>
      <c r="E7275" s="402"/>
      <c r="F7275" s="401"/>
      <c r="G7275" s="401" t="n">
        <v>101307</v>
      </c>
      <c r="H7275" s="401" t="s">
        <v>13894</v>
      </c>
      <c r="I7275" s="401" t="s">
        <v>687</v>
      </c>
      <c r="J7275" s="401" t="s">
        <v>6476</v>
      </c>
      <c r="K7275" s="402" t="n">
        <v>21.72</v>
      </c>
      <c r="L7275" s="401" t="s">
        <v>13643</v>
      </c>
    </row>
    <row r="7276" customFormat="false" ht="13.5" hidden="false" customHeight="false" outlineLevel="0" collapsed="false">
      <c r="A7276" s="401" t="s">
        <v>9754</v>
      </c>
      <c r="B7276" s="401" t="s">
        <v>13057</v>
      </c>
      <c r="C7276" s="401" t="s">
        <v>13330</v>
      </c>
      <c r="D7276" s="401" t="s">
        <v>13331</v>
      </c>
      <c r="E7276" s="402"/>
      <c r="F7276" s="401"/>
      <c r="G7276" s="401" t="n">
        <v>101308</v>
      </c>
      <c r="H7276" s="401" t="s">
        <v>13895</v>
      </c>
      <c r="I7276" s="401" t="s">
        <v>687</v>
      </c>
      <c r="J7276" s="401" t="s">
        <v>6476</v>
      </c>
      <c r="K7276" s="402" t="n">
        <v>17.64</v>
      </c>
      <c r="L7276" s="401" t="s">
        <v>13643</v>
      </c>
    </row>
    <row r="7277" customFormat="false" ht="13.5" hidden="false" customHeight="false" outlineLevel="0" collapsed="false">
      <c r="A7277" s="401" t="s">
        <v>9754</v>
      </c>
      <c r="B7277" s="401" t="s">
        <v>13057</v>
      </c>
      <c r="C7277" s="401" t="s">
        <v>13330</v>
      </c>
      <c r="D7277" s="401" t="s">
        <v>13331</v>
      </c>
      <c r="E7277" s="402"/>
      <c r="F7277" s="401"/>
      <c r="G7277" s="401" t="n">
        <v>101309</v>
      </c>
      <c r="H7277" s="401" t="s">
        <v>13896</v>
      </c>
      <c r="I7277" s="401" t="s">
        <v>687</v>
      </c>
      <c r="J7277" s="401" t="s">
        <v>6476</v>
      </c>
      <c r="K7277" s="402" t="n">
        <v>22.02</v>
      </c>
      <c r="L7277" s="401" t="s">
        <v>13643</v>
      </c>
    </row>
    <row r="7278" customFormat="false" ht="13.5" hidden="false" customHeight="false" outlineLevel="0" collapsed="false">
      <c r="A7278" s="401" t="s">
        <v>9754</v>
      </c>
      <c r="B7278" s="401" t="s">
        <v>13057</v>
      </c>
      <c r="C7278" s="401" t="s">
        <v>13330</v>
      </c>
      <c r="D7278" s="401" t="s">
        <v>13331</v>
      </c>
      <c r="E7278" s="402"/>
      <c r="F7278" s="401"/>
      <c r="G7278" s="401" t="n">
        <v>101310</v>
      </c>
      <c r="H7278" s="401" t="s">
        <v>13897</v>
      </c>
      <c r="I7278" s="401" t="s">
        <v>687</v>
      </c>
      <c r="J7278" s="401" t="s">
        <v>6476</v>
      </c>
      <c r="K7278" s="402" t="n">
        <v>28.94</v>
      </c>
      <c r="L7278" s="401" t="s">
        <v>13643</v>
      </c>
    </row>
    <row r="7279" customFormat="false" ht="13.5" hidden="false" customHeight="false" outlineLevel="0" collapsed="false">
      <c r="A7279" s="401" t="s">
        <v>9754</v>
      </c>
      <c r="B7279" s="401" t="s">
        <v>13057</v>
      </c>
      <c r="C7279" s="401" t="s">
        <v>13330</v>
      </c>
      <c r="D7279" s="401" t="s">
        <v>13331</v>
      </c>
      <c r="E7279" s="402"/>
      <c r="F7279" s="401"/>
      <c r="G7279" s="401" t="n">
        <v>101311</v>
      </c>
      <c r="H7279" s="401" t="s">
        <v>13898</v>
      </c>
      <c r="I7279" s="401" t="s">
        <v>687</v>
      </c>
      <c r="J7279" s="401" t="s">
        <v>6476</v>
      </c>
      <c r="K7279" s="402" t="n">
        <v>23.98</v>
      </c>
      <c r="L7279" s="401" t="s">
        <v>13643</v>
      </c>
    </row>
    <row r="7280" customFormat="false" ht="13.5" hidden="false" customHeight="false" outlineLevel="0" collapsed="false">
      <c r="A7280" s="401" t="s">
        <v>9754</v>
      </c>
      <c r="B7280" s="401" t="s">
        <v>13057</v>
      </c>
      <c r="C7280" s="401" t="s">
        <v>13330</v>
      </c>
      <c r="D7280" s="401" t="s">
        <v>13331</v>
      </c>
      <c r="E7280" s="402"/>
      <c r="F7280" s="401"/>
      <c r="G7280" s="401" t="n">
        <v>101312</v>
      </c>
      <c r="H7280" s="401" t="s">
        <v>13899</v>
      </c>
      <c r="I7280" s="401" t="s">
        <v>687</v>
      </c>
      <c r="J7280" s="401" t="s">
        <v>6476</v>
      </c>
      <c r="K7280" s="402" t="n">
        <v>14.58</v>
      </c>
      <c r="L7280" s="401" t="s">
        <v>13643</v>
      </c>
    </row>
    <row r="7281" customFormat="false" ht="13.5" hidden="false" customHeight="false" outlineLevel="0" collapsed="false">
      <c r="A7281" s="401" t="s">
        <v>9754</v>
      </c>
      <c r="B7281" s="401" t="s">
        <v>13057</v>
      </c>
      <c r="C7281" s="401" t="s">
        <v>13330</v>
      </c>
      <c r="D7281" s="401" t="s">
        <v>13331</v>
      </c>
      <c r="E7281" s="402"/>
      <c r="F7281" s="401"/>
      <c r="G7281" s="401" t="n">
        <v>101313</v>
      </c>
      <c r="H7281" s="401" t="s">
        <v>13900</v>
      </c>
      <c r="I7281" s="401" t="s">
        <v>687</v>
      </c>
      <c r="J7281" s="401" t="s">
        <v>6476</v>
      </c>
      <c r="K7281" s="402" t="n">
        <v>78.02</v>
      </c>
      <c r="L7281" s="401" t="s">
        <v>13643</v>
      </c>
    </row>
    <row r="7282" customFormat="false" ht="13.5" hidden="false" customHeight="false" outlineLevel="0" collapsed="false">
      <c r="A7282" s="401" t="s">
        <v>9754</v>
      </c>
      <c r="B7282" s="401" t="s">
        <v>13057</v>
      </c>
      <c r="C7282" s="401" t="s">
        <v>13330</v>
      </c>
      <c r="D7282" s="401" t="s">
        <v>13331</v>
      </c>
      <c r="E7282" s="402"/>
      <c r="F7282" s="401"/>
      <c r="G7282" s="401" t="n">
        <v>101314</v>
      </c>
      <c r="H7282" s="401" t="s">
        <v>13901</v>
      </c>
      <c r="I7282" s="401" t="s">
        <v>687</v>
      </c>
      <c r="J7282" s="401" t="s">
        <v>6476</v>
      </c>
      <c r="K7282" s="402" t="n">
        <v>78.02</v>
      </c>
      <c r="L7282" s="401" t="s">
        <v>13643</v>
      </c>
    </row>
    <row r="7283" customFormat="false" ht="13.5" hidden="false" customHeight="false" outlineLevel="0" collapsed="false">
      <c r="A7283" s="401" t="s">
        <v>9754</v>
      </c>
      <c r="B7283" s="401" t="s">
        <v>13057</v>
      </c>
      <c r="C7283" s="401" t="s">
        <v>13330</v>
      </c>
      <c r="D7283" s="401" t="s">
        <v>13331</v>
      </c>
      <c r="E7283" s="402"/>
      <c r="F7283" s="401"/>
      <c r="G7283" s="401" t="n">
        <v>101315</v>
      </c>
      <c r="H7283" s="401" t="s">
        <v>13902</v>
      </c>
      <c r="I7283" s="401" t="s">
        <v>687</v>
      </c>
      <c r="J7283" s="401" t="s">
        <v>6476</v>
      </c>
      <c r="K7283" s="402" t="n">
        <v>83.75</v>
      </c>
      <c r="L7283" s="401" t="s">
        <v>13643</v>
      </c>
    </row>
    <row r="7284" customFormat="false" ht="13.5" hidden="false" customHeight="false" outlineLevel="0" collapsed="false">
      <c r="A7284" s="401" t="s">
        <v>9754</v>
      </c>
      <c r="B7284" s="401" t="s">
        <v>13057</v>
      </c>
      <c r="C7284" s="401" t="s">
        <v>13330</v>
      </c>
      <c r="D7284" s="401" t="s">
        <v>13331</v>
      </c>
      <c r="E7284" s="402"/>
      <c r="F7284" s="401"/>
      <c r="G7284" s="401" t="n">
        <v>101316</v>
      </c>
      <c r="H7284" s="401" t="s">
        <v>13903</v>
      </c>
      <c r="I7284" s="401" t="s">
        <v>687</v>
      </c>
      <c r="J7284" s="401" t="s">
        <v>6476</v>
      </c>
      <c r="K7284" s="402" t="n">
        <v>37.49</v>
      </c>
      <c r="L7284" s="401" t="s">
        <v>13643</v>
      </c>
    </row>
    <row r="7285" customFormat="false" ht="13.5" hidden="false" customHeight="false" outlineLevel="0" collapsed="false">
      <c r="A7285" s="401" t="s">
        <v>9754</v>
      </c>
      <c r="B7285" s="401" t="s">
        <v>13057</v>
      </c>
      <c r="C7285" s="401" t="s">
        <v>13330</v>
      </c>
      <c r="D7285" s="401" t="s">
        <v>13331</v>
      </c>
      <c r="E7285" s="402"/>
      <c r="F7285" s="401"/>
      <c r="G7285" s="401" t="n">
        <v>101317</v>
      </c>
      <c r="H7285" s="401" t="s">
        <v>13904</v>
      </c>
      <c r="I7285" s="401" t="s">
        <v>687</v>
      </c>
      <c r="J7285" s="401" t="s">
        <v>6476</v>
      </c>
      <c r="K7285" s="402" t="n">
        <v>177.05</v>
      </c>
      <c r="L7285" s="401" t="s">
        <v>13643</v>
      </c>
    </row>
    <row r="7286" customFormat="false" ht="13.5" hidden="false" customHeight="false" outlineLevel="0" collapsed="false">
      <c r="A7286" s="401" t="s">
        <v>9754</v>
      </c>
      <c r="B7286" s="401" t="s">
        <v>13057</v>
      </c>
      <c r="C7286" s="401" t="s">
        <v>13330</v>
      </c>
      <c r="D7286" s="401" t="s">
        <v>13331</v>
      </c>
      <c r="E7286" s="402"/>
      <c r="F7286" s="401"/>
      <c r="G7286" s="401" t="n">
        <v>101318</v>
      </c>
      <c r="H7286" s="401" t="s">
        <v>13905</v>
      </c>
      <c r="I7286" s="401" t="s">
        <v>687</v>
      </c>
      <c r="J7286" s="401" t="s">
        <v>6476</v>
      </c>
      <c r="K7286" s="402" t="n">
        <v>391.78</v>
      </c>
      <c r="L7286" s="401" t="s">
        <v>13643</v>
      </c>
    </row>
    <row r="7287" customFormat="false" ht="13.5" hidden="false" customHeight="false" outlineLevel="0" collapsed="false">
      <c r="A7287" s="401" t="s">
        <v>9754</v>
      </c>
      <c r="B7287" s="401" t="s">
        <v>13057</v>
      </c>
      <c r="C7287" s="401" t="s">
        <v>13330</v>
      </c>
      <c r="D7287" s="401" t="s">
        <v>13331</v>
      </c>
      <c r="E7287" s="402"/>
      <c r="F7287" s="401"/>
      <c r="G7287" s="401" t="n">
        <v>101319</v>
      </c>
      <c r="H7287" s="401" t="s">
        <v>13906</v>
      </c>
      <c r="I7287" s="401" t="s">
        <v>687</v>
      </c>
      <c r="J7287" s="401" t="s">
        <v>6476</v>
      </c>
      <c r="K7287" s="402" t="n">
        <v>54.61</v>
      </c>
      <c r="L7287" s="401" t="s">
        <v>13643</v>
      </c>
    </row>
    <row r="7288" customFormat="false" ht="13.5" hidden="false" customHeight="false" outlineLevel="0" collapsed="false">
      <c r="A7288" s="401" t="s">
        <v>9754</v>
      </c>
      <c r="B7288" s="401" t="s">
        <v>13057</v>
      </c>
      <c r="C7288" s="401" t="s">
        <v>13330</v>
      </c>
      <c r="D7288" s="401" t="s">
        <v>13331</v>
      </c>
      <c r="E7288" s="402"/>
      <c r="F7288" s="401"/>
      <c r="G7288" s="401" t="n">
        <v>101320</v>
      </c>
      <c r="H7288" s="401" t="s">
        <v>13907</v>
      </c>
      <c r="I7288" s="401" t="s">
        <v>687</v>
      </c>
      <c r="J7288" s="401" t="s">
        <v>6476</v>
      </c>
      <c r="K7288" s="402" t="n">
        <v>18.51</v>
      </c>
      <c r="L7288" s="401" t="s">
        <v>13643</v>
      </c>
    </row>
    <row r="7289" customFormat="false" ht="13.5" hidden="false" customHeight="false" outlineLevel="0" collapsed="false">
      <c r="A7289" s="401" t="s">
        <v>9754</v>
      </c>
      <c r="B7289" s="401" t="s">
        <v>13057</v>
      </c>
      <c r="C7289" s="401" t="s">
        <v>13330</v>
      </c>
      <c r="D7289" s="401" t="s">
        <v>13331</v>
      </c>
      <c r="E7289" s="402"/>
      <c r="F7289" s="401"/>
      <c r="G7289" s="401" t="n">
        <v>101322</v>
      </c>
      <c r="H7289" s="401" t="s">
        <v>13908</v>
      </c>
      <c r="I7289" s="401" t="s">
        <v>687</v>
      </c>
      <c r="J7289" s="401" t="s">
        <v>6476</v>
      </c>
      <c r="K7289" s="402" t="n">
        <v>23.98</v>
      </c>
      <c r="L7289" s="401" t="s">
        <v>13643</v>
      </c>
    </row>
    <row r="7290" customFormat="false" ht="13.5" hidden="false" customHeight="false" outlineLevel="0" collapsed="false">
      <c r="A7290" s="401" t="s">
        <v>9754</v>
      </c>
      <c r="B7290" s="401" t="s">
        <v>13057</v>
      </c>
      <c r="C7290" s="401" t="s">
        <v>13330</v>
      </c>
      <c r="D7290" s="401" t="s">
        <v>13331</v>
      </c>
      <c r="E7290" s="402"/>
      <c r="F7290" s="401"/>
      <c r="G7290" s="401" t="n">
        <v>101323</v>
      </c>
      <c r="H7290" s="401" t="s">
        <v>13909</v>
      </c>
      <c r="I7290" s="401" t="s">
        <v>687</v>
      </c>
      <c r="J7290" s="401" t="s">
        <v>6476</v>
      </c>
      <c r="K7290" s="402" t="n">
        <v>44.24</v>
      </c>
      <c r="L7290" s="401" t="s">
        <v>13643</v>
      </c>
    </row>
    <row r="7291" customFormat="false" ht="13.5" hidden="false" customHeight="false" outlineLevel="0" collapsed="false">
      <c r="A7291" s="401" t="s">
        <v>9754</v>
      </c>
      <c r="B7291" s="401" t="s">
        <v>13057</v>
      </c>
      <c r="C7291" s="401" t="s">
        <v>13330</v>
      </c>
      <c r="D7291" s="401" t="s">
        <v>13331</v>
      </c>
      <c r="E7291" s="402"/>
      <c r="F7291" s="401"/>
      <c r="G7291" s="401" t="n">
        <v>101324</v>
      </c>
      <c r="H7291" s="401" t="s">
        <v>13910</v>
      </c>
      <c r="I7291" s="401" t="s">
        <v>687</v>
      </c>
      <c r="J7291" s="401" t="s">
        <v>6476</v>
      </c>
      <c r="K7291" s="402" t="n">
        <v>8.12</v>
      </c>
      <c r="L7291" s="401" t="s">
        <v>13643</v>
      </c>
    </row>
    <row r="7292" customFormat="false" ht="13.5" hidden="false" customHeight="false" outlineLevel="0" collapsed="false">
      <c r="A7292" s="401" t="s">
        <v>9754</v>
      </c>
      <c r="B7292" s="401" t="s">
        <v>13057</v>
      </c>
      <c r="C7292" s="401" t="s">
        <v>13330</v>
      </c>
      <c r="D7292" s="401" t="s">
        <v>13331</v>
      </c>
      <c r="E7292" s="402"/>
      <c r="F7292" s="401"/>
      <c r="G7292" s="401" t="n">
        <v>101325</v>
      </c>
      <c r="H7292" s="401" t="s">
        <v>13911</v>
      </c>
      <c r="I7292" s="401" t="s">
        <v>687</v>
      </c>
      <c r="J7292" s="401" t="s">
        <v>6476</v>
      </c>
      <c r="K7292" s="402" t="n">
        <v>23.68</v>
      </c>
      <c r="L7292" s="401" t="s">
        <v>13643</v>
      </c>
    </row>
    <row r="7293" customFormat="false" ht="13.5" hidden="false" customHeight="false" outlineLevel="0" collapsed="false">
      <c r="A7293" s="401" t="s">
        <v>9754</v>
      </c>
      <c r="B7293" s="401" t="s">
        <v>13057</v>
      </c>
      <c r="C7293" s="401" t="s">
        <v>13330</v>
      </c>
      <c r="D7293" s="401" t="s">
        <v>13331</v>
      </c>
      <c r="E7293" s="402"/>
      <c r="F7293" s="401"/>
      <c r="G7293" s="401" t="n">
        <v>101326</v>
      </c>
      <c r="H7293" s="401" t="s">
        <v>13912</v>
      </c>
      <c r="I7293" s="401" t="s">
        <v>687</v>
      </c>
      <c r="J7293" s="401" t="s">
        <v>6476</v>
      </c>
      <c r="K7293" s="402" t="n">
        <v>7.5</v>
      </c>
      <c r="L7293" s="401" t="s">
        <v>13643</v>
      </c>
    </row>
    <row r="7294" customFormat="false" ht="13.5" hidden="false" customHeight="false" outlineLevel="0" collapsed="false">
      <c r="A7294" s="401" t="s">
        <v>9754</v>
      </c>
      <c r="B7294" s="401" t="s">
        <v>13057</v>
      </c>
      <c r="C7294" s="401" t="s">
        <v>13330</v>
      </c>
      <c r="D7294" s="401" t="s">
        <v>13331</v>
      </c>
      <c r="E7294" s="402"/>
      <c r="F7294" s="401"/>
      <c r="G7294" s="401" t="n">
        <v>101327</v>
      </c>
      <c r="H7294" s="401" t="s">
        <v>13913</v>
      </c>
      <c r="I7294" s="401" t="s">
        <v>687</v>
      </c>
      <c r="J7294" s="401" t="s">
        <v>6476</v>
      </c>
      <c r="K7294" s="402" t="n">
        <v>11.72</v>
      </c>
      <c r="L7294" s="401" t="s">
        <v>13643</v>
      </c>
    </row>
    <row r="7295" customFormat="false" ht="13.5" hidden="false" customHeight="false" outlineLevel="0" collapsed="false">
      <c r="A7295" s="401" t="s">
        <v>9754</v>
      </c>
      <c r="B7295" s="401" t="s">
        <v>13057</v>
      </c>
      <c r="C7295" s="401" t="s">
        <v>13330</v>
      </c>
      <c r="D7295" s="401" t="s">
        <v>13331</v>
      </c>
      <c r="E7295" s="402"/>
      <c r="F7295" s="401"/>
      <c r="G7295" s="401" t="n">
        <v>101328</v>
      </c>
      <c r="H7295" s="401" t="s">
        <v>13914</v>
      </c>
      <c r="I7295" s="401" t="s">
        <v>687</v>
      </c>
      <c r="J7295" s="401" t="s">
        <v>6476</v>
      </c>
      <c r="K7295" s="402" t="n">
        <v>11.5</v>
      </c>
      <c r="L7295" s="401" t="s">
        <v>13643</v>
      </c>
    </row>
    <row r="7296" customFormat="false" ht="13.5" hidden="false" customHeight="false" outlineLevel="0" collapsed="false">
      <c r="A7296" s="401" t="s">
        <v>9754</v>
      </c>
      <c r="B7296" s="401" t="s">
        <v>13057</v>
      </c>
      <c r="C7296" s="401" t="s">
        <v>13330</v>
      </c>
      <c r="D7296" s="401" t="s">
        <v>13331</v>
      </c>
      <c r="E7296" s="402"/>
      <c r="F7296" s="401"/>
      <c r="G7296" s="401" t="n">
        <v>101329</v>
      </c>
      <c r="H7296" s="401" t="s">
        <v>13915</v>
      </c>
      <c r="I7296" s="401" t="s">
        <v>687</v>
      </c>
      <c r="J7296" s="401" t="s">
        <v>6476</v>
      </c>
      <c r="K7296" s="402" t="n">
        <v>36.55</v>
      </c>
      <c r="L7296" s="401" t="s">
        <v>13643</v>
      </c>
    </row>
    <row r="7297" customFormat="false" ht="13.5" hidden="false" customHeight="false" outlineLevel="0" collapsed="false">
      <c r="A7297" s="401" t="s">
        <v>9754</v>
      </c>
      <c r="B7297" s="401" t="s">
        <v>13057</v>
      </c>
      <c r="C7297" s="401" t="s">
        <v>13330</v>
      </c>
      <c r="D7297" s="401" t="s">
        <v>13331</v>
      </c>
      <c r="E7297" s="402"/>
      <c r="F7297" s="401"/>
      <c r="G7297" s="401" t="n">
        <v>101330</v>
      </c>
      <c r="H7297" s="401" t="s">
        <v>13916</v>
      </c>
      <c r="I7297" s="401" t="s">
        <v>687</v>
      </c>
      <c r="J7297" s="401" t="s">
        <v>6476</v>
      </c>
      <c r="K7297" s="402" t="n">
        <v>28.48</v>
      </c>
      <c r="L7297" s="401" t="s">
        <v>13643</v>
      </c>
    </row>
    <row r="7298" customFormat="false" ht="13.5" hidden="false" customHeight="false" outlineLevel="0" collapsed="false">
      <c r="A7298" s="401" t="s">
        <v>9754</v>
      </c>
      <c r="B7298" s="401" t="s">
        <v>13057</v>
      </c>
      <c r="C7298" s="401" t="s">
        <v>13330</v>
      </c>
      <c r="D7298" s="401" t="s">
        <v>13331</v>
      </c>
      <c r="E7298" s="402"/>
      <c r="F7298" s="401"/>
      <c r="G7298" s="401" t="n">
        <v>101331</v>
      </c>
      <c r="H7298" s="401" t="s">
        <v>13917</v>
      </c>
      <c r="I7298" s="401" t="s">
        <v>687</v>
      </c>
      <c r="J7298" s="401" t="s">
        <v>6476</v>
      </c>
      <c r="K7298" s="402" t="n">
        <v>30.73</v>
      </c>
      <c r="L7298" s="401" t="s">
        <v>13643</v>
      </c>
    </row>
    <row r="7299" customFormat="false" ht="13.5" hidden="false" customHeight="false" outlineLevel="0" collapsed="false">
      <c r="A7299" s="401" t="s">
        <v>9754</v>
      </c>
      <c r="B7299" s="401" t="s">
        <v>13057</v>
      </c>
      <c r="C7299" s="401" t="s">
        <v>13330</v>
      </c>
      <c r="D7299" s="401" t="s">
        <v>13331</v>
      </c>
      <c r="E7299" s="402"/>
      <c r="F7299" s="401"/>
      <c r="G7299" s="401" t="n">
        <v>101332</v>
      </c>
      <c r="H7299" s="401" t="s">
        <v>13918</v>
      </c>
      <c r="I7299" s="401" t="s">
        <v>687</v>
      </c>
      <c r="J7299" s="401" t="s">
        <v>6476</v>
      </c>
      <c r="K7299" s="402" t="n">
        <v>7.94</v>
      </c>
      <c r="L7299" s="401" t="s">
        <v>13643</v>
      </c>
    </row>
    <row r="7300" customFormat="false" ht="13.5" hidden="false" customHeight="false" outlineLevel="0" collapsed="false">
      <c r="A7300" s="401" t="s">
        <v>9754</v>
      </c>
      <c r="B7300" s="401" t="s">
        <v>13057</v>
      </c>
      <c r="C7300" s="401" t="s">
        <v>13330</v>
      </c>
      <c r="D7300" s="401" t="s">
        <v>13331</v>
      </c>
      <c r="E7300" s="402"/>
      <c r="F7300" s="401"/>
      <c r="G7300" s="401" t="n">
        <v>101333</v>
      </c>
      <c r="H7300" s="401" t="s">
        <v>13919</v>
      </c>
      <c r="I7300" s="401" t="s">
        <v>687</v>
      </c>
      <c r="J7300" s="401" t="s">
        <v>6476</v>
      </c>
      <c r="K7300" s="402" t="n">
        <v>19.52</v>
      </c>
      <c r="L7300" s="401" t="s">
        <v>13643</v>
      </c>
    </row>
    <row r="7301" customFormat="false" ht="13.5" hidden="false" customHeight="false" outlineLevel="0" collapsed="false">
      <c r="A7301" s="401" t="s">
        <v>9754</v>
      </c>
      <c r="B7301" s="401" t="s">
        <v>13057</v>
      </c>
      <c r="C7301" s="401" t="s">
        <v>13330</v>
      </c>
      <c r="D7301" s="401" t="s">
        <v>13331</v>
      </c>
      <c r="E7301" s="402"/>
      <c r="F7301" s="401"/>
      <c r="G7301" s="401" t="n">
        <v>101334</v>
      </c>
      <c r="H7301" s="401" t="s">
        <v>13920</v>
      </c>
      <c r="I7301" s="401" t="s">
        <v>687</v>
      </c>
      <c r="J7301" s="401" t="s">
        <v>6476</v>
      </c>
      <c r="K7301" s="402" t="n">
        <v>61.75</v>
      </c>
      <c r="L7301" s="401" t="s">
        <v>13643</v>
      </c>
    </row>
    <row r="7302" customFormat="false" ht="13.5" hidden="false" customHeight="false" outlineLevel="0" collapsed="false">
      <c r="A7302" s="401" t="s">
        <v>9754</v>
      </c>
      <c r="B7302" s="401" t="s">
        <v>13057</v>
      </c>
      <c r="C7302" s="401" t="s">
        <v>13330</v>
      </c>
      <c r="D7302" s="401" t="s">
        <v>13331</v>
      </c>
      <c r="E7302" s="402"/>
      <c r="F7302" s="401"/>
      <c r="G7302" s="401" t="n">
        <v>101335</v>
      </c>
      <c r="H7302" s="401" t="s">
        <v>13921</v>
      </c>
      <c r="I7302" s="401" t="s">
        <v>687</v>
      </c>
      <c r="J7302" s="401" t="s">
        <v>6476</v>
      </c>
      <c r="K7302" s="402" t="n">
        <v>7.9</v>
      </c>
      <c r="L7302" s="401" t="s">
        <v>13643</v>
      </c>
    </row>
    <row r="7303" customFormat="false" ht="13.5" hidden="false" customHeight="false" outlineLevel="0" collapsed="false">
      <c r="A7303" s="401" t="s">
        <v>9754</v>
      </c>
      <c r="B7303" s="401" t="s">
        <v>13057</v>
      </c>
      <c r="C7303" s="401" t="s">
        <v>13330</v>
      </c>
      <c r="D7303" s="401" t="s">
        <v>13331</v>
      </c>
      <c r="E7303" s="402"/>
      <c r="F7303" s="401"/>
      <c r="G7303" s="401" t="n">
        <v>101336</v>
      </c>
      <c r="H7303" s="401" t="s">
        <v>13922</v>
      </c>
      <c r="I7303" s="401" t="s">
        <v>687</v>
      </c>
      <c r="J7303" s="401" t="s">
        <v>6476</v>
      </c>
      <c r="K7303" s="402" t="n">
        <v>25.89</v>
      </c>
      <c r="L7303" s="401" t="s">
        <v>13643</v>
      </c>
    </row>
    <row r="7304" customFormat="false" ht="13.5" hidden="false" customHeight="false" outlineLevel="0" collapsed="false">
      <c r="A7304" s="401" t="s">
        <v>9754</v>
      </c>
      <c r="B7304" s="401" t="s">
        <v>13057</v>
      </c>
      <c r="C7304" s="401" t="s">
        <v>13330</v>
      </c>
      <c r="D7304" s="401" t="s">
        <v>13331</v>
      </c>
      <c r="E7304" s="402"/>
      <c r="F7304" s="401"/>
      <c r="G7304" s="401" t="n">
        <v>101337</v>
      </c>
      <c r="H7304" s="401" t="s">
        <v>13923</v>
      </c>
      <c r="I7304" s="401" t="s">
        <v>687</v>
      </c>
      <c r="J7304" s="401" t="s">
        <v>6476</v>
      </c>
      <c r="K7304" s="402" t="n">
        <v>9.89</v>
      </c>
      <c r="L7304" s="401" t="s">
        <v>13643</v>
      </c>
    </row>
    <row r="7305" customFormat="false" ht="13.5" hidden="false" customHeight="false" outlineLevel="0" collapsed="false">
      <c r="A7305" s="401" t="s">
        <v>9754</v>
      </c>
      <c r="B7305" s="401" t="s">
        <v>13057</v>
      </c>
      <c r="C7305" s="401" t="s">
        <v>13330</v>
      </c>
      <c r="D7305" s="401" t="s">
        <v>13331</v>
      </c>
      <c r="E7305" s="402"/>
      <c r="F7305" s="401"/>
      <c r="G7305" s="401" t="n">
        <v>101338</v>
      </c>
      <c r="H7305" s="401" t="s">
        <v>13924</v>
      </c>
      <c r="I7305" s="401" t="s">
        <v>687</v>
      </c>
      <c r="J7305" s="401" t="s">
        <v>6476</v>
      </c>
      <c r="K7305" s="402" t="n">
        <v>14.71</v>
      </c>
      <c r="L7305" s="401" t="s">
        <v>13643</v>
      </c>
    </row>
    <row r="7306" customFormat="false" ht="13.5" hidden="false" customHeight="false" outlineLevel="0" collapsed="false">
      <c r="A7306" s="401" t="s">
        <v>9754</v>
      </c>
      <c r="B7306" s="401" t="s">
        <v>13057</v>
      </c>
      <c r="C7306" s="401" t="s">
        <v>13330</v>
      </c>
      <c r="D7306" s="401" t="s">
        <v>13331</v>
      </c>
      <c r="E7306" s="402"/>
      <c r="F7306" s="401"/>
      <c r="G7306" s="401" t="n">
        <v>101339</v>
      </c>
      <c r="H7306" s="401" t="s">
        <v>13925</v>
      </c>
      <c r="I7306" s="401" t="s">
        <v>687</v>
      </c>
      <c r="J7306" s="401" t="s">
        <v>6476</v>
      </c>
      <c r="K7306" s="402" t="n">
        <v>12.77</v>
      </c>
      <c r="L7306" s="401" t="s">
        <v>13643</v>
      </c>
    </row>
    <row r="7307" customFormat="false" ht="13.5" hidden="false" customHeight="false" outlineLevel="0" collapsed="false">
      <c r="A7307" s="401" t="s">
        <v>9754</v>
      </c>
      <c r="B7307" s="401" t="s">
        <v>13057</v>
      </c>
      <c r="C7307" s="401" t="s">
        <v>13330</v>
      </c>
      <c r="D7307" s="401" t="s">
        <v>13331</v>
      </c>
      <c r="E7307" s="402"/>
      <c r="F7307" s="401"/>
      <c r="G7307" s="401" t="n">
        <v>101340</v>
      </c>
      <c r="H7307" s="401" t="s">
        <v>13926</v>
      </c>
      <c r="I7307" s="401" t="s">
        <v>687</v>
      </c>
      <c r="J7307" s="401" t="s">
        <v>6476</v>
      </c>
      <c r="K7307" s="402" t="n">
        <v>12.33</v>
      </c>
      <c r="L7307" s="401" t="s">
        <v>13643</v>
      </c>
    </row>
    <row r="7308" customFormat="false" ht="13.5" hidden="false" customHeight="false" outlineLevel="0" collapsed="false">
      <c r="A7308" s="401" t="s">
        <v>9754</v>
      </c>
      <c r="B7308" s="401" t="s">
        <v>13057</v>
      </c>
      <c r="C7308" s="401" t="s">
        <v>13330</v>
      </c>
      <c r="D7308" s="401" t="s">
        <v>13331</v>
      </c>
      <c r="E7308" s="402"/>
      <c r="F7308" s="401"/>
      <c r="G7308" s="401" t="n">
        <v>101341</v>
      </c>
      <c r="H7308" s="401" t="s">
        <v>13927</v>
      </c>
      <c r="I7308" s="401" t="s">
        <v>687</v>
      </c>
      <c r="J7308" s="401" t="s">
        <v>6476</v>
      </c>
      <c r="K7308" s="402" t="n">
        <v>13.1</v>
      </c>
      <c r="L7308" s="401" t="s">
        <v>13643</v>
      </c>
    </row>
    <row r="7309" customFormat="false" ht="13.5" hidden="false" customHeight="false" outlineLevel="0" collapsed="false">
      <c r="A7309" s="401" t="s">
        <v>9754</v>
      </c>
      <c r="B7309" s="401" t="s">
        <v>13057</v>
      </c>
      <c r="C7309" s="401" t="s">
        <v>13330</v>
      </c>
      <c r="D7309" s="401" t="s">
        <v>13331</v>
      </c>
      <c r="E7309" s="402"/>
      <c r="F7309" s="401"/>
      <c r="G7309" s="401" t="n">
        <v>101342</v>
      </c>
      <c r="H7309" s="401" t="s">
        <v>13928</v>
      </c>
      <c r="I7309" s="401" t="s">
        <v>687</v>
      </c>
      <c r="J7309" s="401" t="s">
        <v>6476</v>
      </c>
      <c r="K7309" s="402" t="n">
        <v>15.72</v>
      </c>
      <c r="L7309" s="401" t="s">
        <v>13643</v>
      </c>
    </row>
    <row r="7310" customFormat="false" ht="13.5" hidden="false" customHeight="false" outlineLevel="0" collapsed="false">
      <c r="A7310" s="401" t="s">
        <v>9754</v>
      </c>
      <c r="B7310" s="401" t="s">
        <v>13057</v>
      </c>
      <c r="C7310" s="401" t="s">
        <v>13330</v>
      </c>
      <c r="D7310" s="401" t="s">
        <v>13331</v>
      </c>
      <c r="E7310" s="402"/>
      <c r="F7310" s="401"/>
      <c r="G7310" s="401" t="n">
        <v>101343</v>
      </c>
      <c r="H7310" s="401" t="s">
        <v>13929</v>
      </c>
      <c r="I7310" s="401" t="s">
        <v>687</v>
      </c>
      <c r="J7310" s="401" t="s">
        <v>6476</v>
      </c>
      <c r="K7310" s="402" t="n">
        <v>23.98</v>
      </c>
      <c r="L7310" s="401" t="s">
        <v>13643</v>
      </c>
    </row>
    <row r="7311" customFormat="false" ht="13.5" hidden="false" customHeight="false" outlineLevel="0" collapsed="false">
      <c r="A7311" s="401" t="s">
        <v>9754</v>
      </c>
      <c r="B7311" s="401" t="s">
        <v>13057</v>
      </c>
      <c r="C7311" s="401" t="s">
        <v>13330</v>
      </c>
      <c r="D7311" s="401" t="s">
        <v>13331</v>
      </c>
      <c r="E7311" s="402"/>
      <c r="F7311" s="401"/>
      <c r="G7311" s="401" t="n">
        <v>101344</v>
      </c>
      <c r="H7311" s="401" t="s">
        <v>13930</v>
      </c>
      <c r="I7311" s="401" t="s">
        <v>687</v>
      </c>
      <c r="J7311" s="401" t="s">
        <v>6476</v>
      </c>
      <c r="K7311" s="402" t="n">
        <v>25.89</v>
      </c>
      <c r="L7311" s="401" t="s">
        <v>13643</v>
      </c>
    </row>
    <row r="7312" customFormat="false" ht="13.5" hidden="false" customHeight="false" outlineLevel="0" collapsed="false">
      <c r="A7312" s="401" t="s">
        <v>9754</v>
      </c>
      <c r="B7312" s="401" t="s">
        <v>13057</v>
      </c>
      <c r="C7312" s="401" t="s">
        <v>13330</v>
      </c>
      <c r="D7312" s="401" t="s">
        <v>13331</v>
      </c>
      <c r="E7312" s="402"/>
      <c r="F7312" s="401"/>
      <c r="G7312" s="401" t="n">
        <v>101345</v>
      </c>
      <c r="H7312" s="401" t="s">
        <v>13931</v>
      </c>
      <c r="I7312" s="401" t="s">
        <v>687</v>
      </c>
      <c r="J7312" s="401" t="s">
        <v>6476</v>
      </c>
      <c r="K7312" s="402" t="n">
        <v>25.89</v>
      </c>
      <c r="L7312" s="401" t="s">
        <v>13643</v>
      </c>
    </row>
    <row r="7313" customFormat="false" ht="13.5" hidden="false" customHeight="false" outlineLevel="0" collapsed="false">
      <c r="A7313" s="401" t="s">
        <v>9754</v>
      </c>
      <c r="B7313" s="401" t="s">
        <v>13057</v>
      </c>
      <c r="C7313" s="401" t="s">
        <v>13330</v>
      </c>
      <c r="D7313" s="401" t="s">
        <v>13331</v>
      </c>
      <c r="E7313" s="402"/>
      <c r="F7313" s="401"/>
      <c r="G7313" s="401" t="n">
        <v>101346</v>
      </c>
      <c r="H7313" s="401" t="s">
        <v>13932</v>
      </c>
      <c r="I7313" s="401" t="s">
        <v>687</v>
      </c>
      <c r="J7313" s="401" t="s">
        <v>6476</v>
      </c>
      <c r="K7313" s="402" t="n">
        <v>21.46</v>
      </c>
      <c r="L7313" s="401" t="s">
        <v>13643</v>
      </c>
    </row>
    <row r="7314" customFormat="false" ht="13.5" hidden="false" customHeight="false" outlineLevel="0" collapsed="false">
      <c r="A7314" s="401" t="s">
        <v>9754</v>
      </c>
      <c r="B7314" s="401" t="s">
        <v>13057</v>
      </c>
      <c r="C7314" s="401" t="s">
        <v>13330</v>
      </c>
      <c r="D7314" s="401" t="s">
        <v>13331</v>
      </c>
      <c r="E7314" s="402"/>
      <c r="F7314" s="401"/>
      <c r="G7314" s="401" t="n">
        <v>101347</v>
      </c>
      <c r="H7314" s="401" t="s">
        <v>13933</v>
      </c>
      <c r="I7314" s="401" t="s">
        <v>687</v>
      </c>
      <c r="J7314" s="401" t="s">
        <v>6476</v>
      </c>
      <c r="K7314" s="402" t="n">
        <v>18.23</v>
      </c>
      <c r="L7314" s="401" t="s">
        <v>13643</v>
      </c>
    </row>
    <row r="7315" customFormat="false" ht="13.5" hidden="false" customHeight="false" outlineLevel="0" collapsed="false">
      <c r="A7315" s="401" t="s">
        <v>9754</v>
      </c>
      <c r="B7315" s="401" t="s">
        <v>13057</v>
      </c>
      <c r="C7315" s="401" t="s">
        <v>13330</v>
      </c>
      <c r="D7315" s="401" t="s">
        <v>13331</v>
      </c>
      <c r="E7315" s="402"/>
      <c r="F7315" s="401"/>
      <c r="G7315" s="401" t="n">
        <v>101348</v>
      </c>
      <c r="H7315" s="401" t="s">
        <v>13934</v>
      </c>
      <c r="I7315" s="401" t="s">
        <v>687</v>
      </c>
      <c r="J7315" s="401" t="s">
        <v>6476</v>
      </c>
      <c r="K7315" s="402" t="n">
        <v>13.45</v>
      </c>
      <c r="L7315" s="401" t="s">
        <v>13643</v>
      </c>
    </row>
    <row r="7316" customFormat="false" ht="13.5" hidden="false" customHeight="false" outlineLevel="0" collapsed="false">
      <c r="A7316" s="401" t="s">
        <v>9754</v>
      </c>
      <c r="B7316" s="401" t="s">
        <v>13057</v>
      </c>
      <c r="C7316" s="401" t="s">
        <v>13330</v>
      </c>
      <c r="D7316" s="401" t="s">
        <v>13331</v>
      </c>
      <c r="E7316" s="402"/>
      <c r="F7316" s="401"/>
      <c r="G7316" s="401" t="n">
        <v>101349</v>
      </c>
      <c r="H7316" s="401" t="s">
        <v>13935</v>
      </c>
      <c r="I7316" s="401" t="s">
        <v>687</v>
      </c>
      <c r="J7316" s="401" t="s">
        <v>6476</v>
      </c>
      <c r="K7316" s="402" t="n">
        <v>15.99</v>
      </c>
      <c r="L7316" s="401" t="s">
        <v>13643</v>
      </c>
    </row>
    <row r="7317" customFormat="false" ht="13.5" hidden="false" customHeight="false" outlineLevel="0" collapsed="false">
      <c r="A7317" s="401" t="s">
        <v>9754</v>
      </c>
      <c r="B7317" s="401" t="s">
        <v>13057</v>
      </c>
      <c r="C7317" s="401" t="s">
        <v>13330</v>
      </c>
      <c r="D7317" s="401" t="s">
        <v>13331</v>
      </c>
      <c r="E7317" s="402"/>
      <c r="F7317" s="401"/>
      <c r="G7317" s="401" t="n">
        <v>101350</v>
      </c>
      <c r="H7317" s="401" t="s">
        <v>13936</v>
      </c>
      <c r="I7317" s="401" t="s">
        <v>687</v>
      </c>
      <c r="J7317" s="401" t="s">
        <v>6476</v>
      </c>
      <c r="K7317" s="402" t="n">
        <v>19.62</v>
      </c>
      <c r="L7317" s="401" t="s">
        <v>13643</v>
      </c>
    </row>
    <row r="7318" customFormat="false" ht="13.5" hidden="false" customHeight="false" outlineLevel="0" collapsed="false">
      <c r="A7318" s="401" t="s">
        <v>9754</v>
      </c>
      <c r="B7318" s="401" t="s">
        <v>13057</v>
      </c>
      <c r="C7318" s="401" t="s">
        <v>13330</v>
      </c>
      <c r="D7318" s="401" t="s">
        <v>13331</v>
      </c>
      <c r="E7318" s="402"/>
      <c r="F7318" s="401"/>
      <c r="G7318" s="401" t="n">
        <v>101351</v>
      </c>
      <c r="H7318" s="401" t="s">
        <v>13937</v>
      </c>
      <c r="I7318" s="401" t="s">
        <v>687</v>
      </c>
      <c r="J7318" s="401" t="s">
        <v>6476</v>
      </c>
      <c r="K7318" s="402" t="n">
        <v>14.95</v>
      </c>
      <c r="L7318" s="401" t="s">
        <v>13643</v>
      </c>
    </row>
    <row r="7319" customFormat="false" ht="13.5" hidden="false" customHeight="false" outlineLevel="0" collapsed="false">
      <c r="A7319" s="401" t="s">
        <v>9754</v>
      </c>
      <c r="B7319" s="401" t="s">
        <v>13057</v>
      </c>
      <c r="C7319" s="401" t="s">
        <v>13330</v>
      </c>
      <c r="D7319" s="401" t="s">
        <v>13331</v>
      </c>
      <c r="E7319" s="402"/>
      <c r="F7319" s="401"/>
      <c r="G7319" s="401" t="n">
        <v>101352</v>
      </c>
      <c r="H7319" s="401" t="s">
        <v>13938</v>
      </c>
      <c r="I7319" s="401" t="s">
        <v>687</v>
      </c>
      <c r="J7319" s="401" t="s">
        <v>6476</v>
      </c>
      <c r="K7319" s="402" t="n">
        <v>16.51</v>
      </c>
      <c r="L7319" s="401" t="s">
        <v>13643</v>
      </c>
    </row>
    <row r="7320" customFormat="false" ht="13.5" hidden="false" customHeight="false" outlineLevel="0" collapsed="false">
      <c r="A7320" s="401" t="s">
        <v>9754</v>
      </c>
      <c r="B7320" s="401" t="s">
        <v>13057</v>
      </c>
      <c r="C7320" s="401" t="s">
        <v>13330</v>
      </c>
      <c r="D7320" s="401" t="s">
        <v>13331</v>
      </c>
      <c r="E7320" s="402"/>
      <c r="F7320" s="401"/>
      <c r="G7320" s="401" t="n">
        <v>101353</v>
      </c>
      <c r="H7320" s="401" t="s">
        <v>13939</v>
      </c>
      <c r="I7320" s="401" t="s">
        <v>687</v>
      </c>
      <c r="J7320" s="401" t="s">
        <v>6476</v>
      </c>
      <c r="K7320" s="402" t="n">
        <v>13.18</v>
      </c>
      <c r="L7320" s="401" t="s">
        <v>13643</v>
      </c>
    </row>
    <row r="7321" customFormat="false" ht="13.5" hidden="false" customHeight="false" outlineLevel="0" collapsed="false">
      <c r="A7321" s="401" t="s">
        <v>9754</v>
      </c>
      <c r="B7321" s="401" t="s">
        <v>13057</v>
      </c>
      <c r="C7321" s="401" t="s">
        <v>13330</v>
      </c>
      <c r="D7321" s="401" t="s">
        <v>13331</v>
      </c>
      <c r="E7321" s="402"/>
      <c r="F7321" s="401"/>
      <c r="G7321" s="401" t="n">
        <v>101354</v>
      </c>
      <c r="H7321" s="401" t="s">
        <v>13940</v>
      </c>
      <c r="I7321" s="401" t="s">
        <v>687</v>
      </c>
      <c r="J7321" s="401" t="s">
        <v>6476</v>
      </c>
      <c r="K7321" s="402" t="n">
        <v>18.2</v>
      </c>
      <c r="L7321" s="401" t="s">
        <v>13643</v>
      </c>
    </row>
    <row r="7322" customFormat="false" ht="13.5" hidden="false" customHeight="false" outlineLevel="0" collapsed="false">
      <c r="A7322" s="401" t="s">
        <v>9754</v>
      </c>
      <c r="B7322" s="401" t="s">
        <v>13057</v>
      </c>
      <c r="C7322" s="401" t="s">
        <v>13330</v>
      </c>
      <c r="D7322" s="401" t="s">
        <v>13331</v>
      </c>
      <c r="E7322" s="402"/>
      <c r="F7322" s="401"/>
      <c r="G7322" s="401" t="n">
        <v>101355</v>
      </c>
      <c r="H7322" s="401" t="s">
        <v>13941</v>
      </c>
      <c r="I7322" s="401" t="s">
        <v>687</v>
      </c>
      <c r="J7322" s="401" t="s">
        <v>6476</v>
      </c>
      <c r="K7322" s="402" t="n">
        <v>14.17</v>
      </c>
      <c r="L7322" s="401" t="s">
        <v>13643</v>
      </c>
    </row>
    <row r="7323" customFormat="false" ht="13.5" hidden="false" customHeight="false" outlineLevel="0" collapsed="false">
      <c r="A7323" s="401" t="s">
        <v>9754</v>
      </c>
      <c r="B7323" s="401" t="s">
        <v>13057</v>
      </c>
      <c r="C7323" s="401" t="s">
        <v>13330</v>
      </c>
      <c r="D7323" s="401" t="s">
        <v>13331</v>
      </c>
      <c r="E7323" s="402"/>
      <c r="F7323" s="401"/>
      <c r="G7323" s="401" t="n">
        <v>101356</v>
      </c>
      <c r="H7323" s="401" t="s">
        <v>13942</v>
      </c>
      <c r="I7323" s="401" t="s">
        <v>687</v>
      </c>
      <c r="J7323" s="401" t="s">
        <v>6476</v>
      </c>
      <c r="K7323" s="402" t="n">
        <v>30.73</v>
      </c>
      <c r="L7323" s="401" t="s">
        <v>13643</v>
      </c>
    </row>
    <row r="7324" customFormat="false" ht="13.5" hidden="false" customHeight="false" outlineLevel="0" collapsed="false">
      <c r="A7324" s="401" t="s">
        <v>9754</v>
      </c>
      <c r="B7324" s="401" t="s">
        <v>13057</v>
      </c>
      <c r="C7324" s="401" t="s">
        <v>13330</v>
      </c>
      <c r="D7324" s="401" t="s">
        <v>13331</v>
      </c>
      <c r="E7324" s="402"/>
      <c r="F7324" s="401"/>
      <c r="G7324" s="401" t="n">
        <v>101357</v>
      </c>
      <c r="H7324" s="401" t="s">
        <v>13943</v>
      </c>
      <c r="I7324" s="401" t="s">
        <v>687</v>
      </c>
      <c r="J7324" s="401" t="s">
        <v>6476</v>
      </c>
      <c r="K7324" s="402" t="n">
        <v>44.24</v>
      </c>
      <c r="L7324" s="401" t="s">
        <v>13643</v>
      </c>
    </row>
    <row r="7325" customFormat="false" ht="13.5" hidden="false" customHeight="false" outlineLevel="0" collapsed="false">
      <c r="A7325" s="401" t="s">
        <v>9754</v>
      </c>
      <c r="B7325" s="401" t="s">
        <v>13057</v>
      </c>
      <c r="C7325" s="401" t="s">
        <v>13330</v>
      </c>
      <c r="D7325" s="401" t="s">
        <v>13331</v>
      </c>
      <c r="E7325" s="402"/>
      <c r="F7325" s="401"/>
      <c r="G7325" s="401" t="n">
        <v>101358</v>
      </c>
      <c r="H7325" s="401" t="s">
        <v>13944</v>
      </c>
      <c r="I7325" s="401" t="s">
        <v>687</v>
      </c>
      <c r="J7325" s="401" t="s">
        <v>6476</v>
      </c>
      <c r="K7325" s="402" t="n">
        <v>30.73</v>
      </c>
      <c r="L7325" s="401" t="s">
        <v>13643</v>
      </c>
    </row>
    <row r="7326" customFormat="false" ht="13.5" hidden="false" customHeight="false" outlineLevel="0" collapsed="false">
      <c r="A7326" s="401" t="s">
        <v>9754</v>
      </c>
      <c r="B7326" s="401" t="s">
        <v>13057</v>
      </c>
      <c r="C7326" s="401" t="s">
        <v>13330</v>
      </c>
      <c r="D7326" s="401" t="s">
        <v>13331</v>
      </c>
      <c r="E7326" s="402"/>
      <c r="F7326" s="401"/>
      <c r="G7326" s="401" t="n">
        <v>101359</v>
      </c>
      <c r="H7326" s="401" t="s">
        <v>13945</v>
      </c>
      <c r="I7326" s="401" t="s">
        <v>687</v>
      </c>
      <c r="J7326" s="401" t="s">
        <v>6476</v>
      </c>
      <c r="K7326" s="402" t="n">
        <v>29.84</v>
      </c>
      <c r="L7326" s="401" t="s">
        <v>13643</v>
      </c>
    </row>
    <row r="7327" customFormat="false" ht="13.5" hidden="false" customHeight="false" outlineLevel="0" collapsed="false">
      <c r="A7327" s="401" t="s">
        <v>9754</v>
      </c>
      <c r="B7327" s="401" t="s">
        <v>13057</v>
      </c>
      <c r="C7327" s="401" t="s">
        <v>13330</v>
      </c>
      <c r="D7327" s="401" t="s">
        <v>13331</v>
      </c>
      <c r="E7327" s="402"/>
      <c r="F7327" s="401"/>
      <c r="G7327" s="401" t="n">
        <v>101360</v>
      </c>
      <c r="H7327" s="401" t="s">
        <v>13946</v>
      </c>
      <c r="I7327" s="401" t="s">
        <v>687</v>
      </c>
      <c r="J7327" s="401" t="s">
        <v>6476</v>
      </c>
      <c r="K7327" s="402" t="n">
        <v>30.73</v>
      </c>
      <c r="L7327" s="401" t="s">
        <v>13643</v>
      </c>
    </row>
    <row r="7328" customFormat="false" ht="13.5" hidden="false" customHeight="false" outlineLevel="0" collapsed="false">
      <c r="A7328" s="401" t="s">
        <v>9754</v>
      </c>
      <c r="B7328" s="401" t="s">
        <v>13057</v>
      </c>
      <c r="C7328" s="401" t="s">
        <v>13330</v>
      </c>
      <c r="D7328" s="401" t="s">
        <v>13331</v>
      </c>
      <c r="E7328" s="402"/>
      <c r="F7328" s="401"/>
      <c r="G7328" s="401" t="n">
        <v>101361</v>
      </c>
      <c r="H7328" s="401" t="s">
        <v>13947</v>
      </c>
      <c r="I7328" s="401" t="s">
        <v>687</v>
      </c>
      <c r="J7328" s="401" t="s">
        <v>6476</v>
      </c>
      <c r="K7328" s="402" t="n">
        <v>29.57</v>
      </c>
      <c r="L7328" s="401" t="s">
        <v>13643</v>
      </c>
    </row>
    <row r="7329" customFormat="false" ht="13.5" hidden="false" customHeight="false" outlineLevel="0" collapsed="false">
      <c r="A7329" s="401" t="s">
        <v>9754</v>
      </c>
      <c r="B7329" s="401" t="s">
        <v>13057</v>
      </c>
      <c r="C7329" s="401" t="s">
        <v>13330</v>
      </c>
      <c r="D7329" s="401" t="s">
        <v>13331</v>
      </c>
      <c r="E7329" s="402"/>
      <c r="F7329" s="401"/>
      <c r="G7329" s="401" t="n">
        <v>101362</v>
      </c>
      <c r="H7329" s="401" t="s">
        <v>13948</v>
      </c>
      <c r="I7329" s="401" t="s">
        <v>687</v>
      </c>
      <c r="J7329" s="401" t="s">
        <v>6476</v>
      </c>
      <c r="K7329" s="402" t="n">
        <v>6.78</v>
      </c>
      <c r="L7329" s="401" t="s">
        <v>13643</v>
      </c>
    </row>
    <row r="7330" customFormat="false" ht="13.5" hidden="false" customHeight="false" outlineLevel="0" collapsed="false">
      <c r="A7330" s="401" t="s">
        <v>9754</v>
      </c>
      <c r="B7330" s="401" t="s">
        <v>13057</v>
      </c>
      <c r="C7330" s="401" t="s">
        <v>13330</v>
      </c>
      <c r="D7330" s="401" t="s">
        <v>13331</v>
      </c>
      <c r="E7330" s="402"/>
      <c r="F7330" s="401"/>
      <c r="G7330" s="401" t="n">
        <v>101363</v>
      </c>
      <c r="H7330" s="401" t="s">
        <v>13949</v>
      </c>
      <c r="I7330" s="401" t="s">
        <v>687</v>
      </c>
      <c r="J7330" s="401" t="s">
        <v>6476</v>
      </c>
      <c r="K7330" s="402" t="n">
        <v>23.98</v>
      </c>
      <c r="L7330" s="401" t="s">
        <v>13643</v>
      </c>
    </row>
    <row r="7331" customFormat="false" ht="13.5" hidden="false" customHeight="false" outlineLevel="0" collapsed="false">
      <c r="A7331" s="401" t="s">
        <v>9754</v>
      </c>
      <c r="B7331" s="401" t="s">
        <v>13057</v>
      </c>
      <c r="C7331" s="401" t="s">
        <v>13330</v>
      </c>
      <c r="D7331" s="401" t="s">
        <v>13331</v>
      </c>
      <c r="E7331" s="402"/>
      <c r="F7331" s="401"/>
      <c r="G7331" s="401" t="n">
        <v>101364</v>
      </c>
      <c r="H7331" s="401" t="s">
        <v>13950</v>
      </c>
      <c r="I7331" s="401" t="s">
        <v>687</v>
      </c>
      <c r="J7331" s="401" t="s">
        <v>6476</v>
      </c>
      <c r="K7331" s="402" t="n">
        <v>28.91</v>
      </c>
      <c r="L7331" s="401" t="s">
        <v>13643</v>
      </c>
    </row>
    <row r="7332" customFormat="false" ht="13.5" hidden="false" customHeight="false" outlineLevel="0" collapsed="false">
      <c r="A7332" s="401" t="s">
        <v>9754</v>
      </c>
      <c r="B7332" s="401" t="s">
        <v>13057</v>
      </c>
      <c r="C7332" s="401" t="s">
        <v>13330</v>
      </c>
      <c r="D7332" s="401" t="s">
        <v>13331</v>
      </c>
      <c r="E7332" s="402"/>
      <c r="F7332" s="401"/>
      <c r="G7332" s="401" t="n">
        <v>101365</v>
      </c>
      <c r="H7332" s="401" t="s">
        <v>13951</v>
      </c>
      <c r="I7332" s="401" t="s">
        <v>687</v>
      </c>
      <c r="J7332" s="401" t="s">
        <v>6476</v>
      </c>
      <c r="K7332" s="402" t="n">
        <v>23.98</v>
      </c>
      <c r="L7332" s="401" t="s">
        <v>13643</v>
      </c>
    </row>
    <row r="7333" customFormat="false" ht="13.5" hidden="false" customHeight="false" outlineLevel="0" collapsed="false">
      <c r="A7333" s="401" t="s">
        <v>9754</v>
      </c>
      <c r="B7333" s="401" t="s">
        <v>13057</v>
      </c>
      <c r="C7333" s="401" t="s">
        <v>13330</v>
      </c>
      <c r="D7333" s="401" t="s">
        <v>13331</v>
      </c>
      <c r="E7333" s="402"/>
      <c r="F7333" s="401"/>
      <c r="G7333" s="401" t="n">
        <v>101366</v>
      </c>
      <c r="H7333" s="401" t="s">
        <v>13952</v>
      </c>
      <c r="I7333" s="401" t="s">
        <v>687</v>
      </c>
      <c r="J7333" s="401" t="s">
        <v>6476</v>
      </c>
      <c r="K7333" s="402" t="n">
        <v>28.18</v>
      </c>
      <c r="L7333" s="401" t="s">
        <v>13643</v>
      </c>
    </row>
    <row r="7334" customFormat="false" ht="13.5" hidden="false" customHeight="false" outlineLevel="0" collapsed="false">
      <c r="A7334" s="401" t="s">
        <v>9754</v>
      </c>
      <c r="B7334" s="401" t="s">
        <v>13057</v>
      </c>
      <c r="C7334" s="401" t="s">
        <v>13330</v>
      </c>
      <c r="D7334" s="401" t="s">
        <v>13331</v>
      </c>
      <c r="E7334" s="402"/>
      <c r="F7334" s="401"/>
      <c r="G7334" s="401" t="n">
        <v>101367</v>
      </c>
      <c r="H7334" s="401" t="s">
        <v>13953</v>
      </c>
      <c r="I7334" s="401" t="s">
        <v>687</v>
      </c>
      <c r="J7334" s="401" t="s">
        <v>6476</v>
      </c>
      <c r="K7334" s="402" t="n">
        <v>23.98</v>
      </c>
      <c r="L7334" s="401" t="s">
        <v>13643</v>
      </c>
    </row>
    <row r="7335" customFormat="false" ht="13.5" hidden="false" customHeight="false" outlineLevel="0" collapsed="false">
      <c r="A7335" s="401" t="s">
        <v>9754</v>
      </c>
      <c r="B7335" s="401" t="s">
        <v>13057</v>
      </c>
      <c r="C7335" s="401" t="s">
        <v>13330</v>
      </c>
      <c r="D7335" s="401" t="s">
        <v>13331</v>
      </c>
      <c r="E7335" s="402"/>
      <c r="F7335" s="401"/>
      <c r="G7335" s="401" t="n">
        <v>101368</v>
      </c>
      <c r="H7335" s="401" t="s">
        <v>13954</v>
      </c>
      <c r="I7335" s="401" t="s">
        <v>687</v>
      </c>
      <c r="J7335" s="401" t="s">
        <v>6476</v>
      </c>
      <c r="K7335" s="402" t="n">
        <v>35.5</v>
      </c>
      <c r="L7335" s="401" t="s">
        <v>13643</v>
      </c>
    </row>
    <row r="7336" customFormat="false" ht="13.5" hidden="false" customHeight="false" outlineLevel="0" collapsed="false">
      <c r="A7336" s="401" t="s">
        <v>9754</v>
      </c>
      <c r="B7336" s="401" t="s">
        <v>13057</v>
      </c>
      <c r="C7336" s="401" t="s">
        <v>13330</v>
      </c>
      <c r="D7336" s="401" t="s">
        <v>13331</v>
      </c>
      <c r="E7336" s="402"/>
      <c r="F7336" s="401"/>
      <c r="G7336" s="401" t="n">
        <v>101369</v>
      </c>
      <c r="H7336" s="401" t="s">
        <v>13955</v>
      </c>
      <c r="I7336" s="401" t="s">
        <v>687</v>
      </c>
      <c r="J7336" s="401" t="s">
        <v>6476</v>
      </c>
      <c r="K7336" s="402" t="n">
        <v>31.74</v>
      </c>
      <c r="L7336" s="401" t="s">
        <v>13643</v>
      </c>
    </row>
    <row r="7337" customFormat="false" ht="13.5" hidden="false" customHeight="false" outlineLevel="0" collapsed="false">
      <c r="A7337" s="401" t="s">
        <v>9754</v>
      </c>
      <c r="B7337" s="401" t="s">
        <v>13057</v>
      </c>
      <c r="C7337" s="401" t="s">
        <v>13330</v>
      </c>
      <c r="D7337" s="401" t="s">
        <v>13331</v>
      </c>
      <c r="E7337" s="402"/>
      <c r="F7337" s="401"/>
      <c r="G7337" s="401" t="n">
        <v>101370</v>
      </c>
      <c r="H7337" s="401" t="s">
        <v>13956</v>
      </c>
      <c r="I7337" s="401" t="s">
        <v>687</v>
      </c>
      <c r="J7337" s="401" t="s">
        <v>6476</v>
      </c>
      <c r="K7337" s="402" t="n">
        <v>23.69</v>
      </c>
      <c r="L7337" s="401" t="s">
        <v>13643</v>
      </c>
    </row>
    <row r="7338" customFormat="false" ht="13.5" hidden="false" customHeight="false" outlineLevel="0" collapsed="false">
      <c r="A7338" s="401" t="s">
        <v>9754</v>
      </c>
      <c r="B7338" s="401" t="s">
        <v>13057</v>
      </c>
      <c r="C7338" s="401" t="s">
        <v>13330</v>
      </c>
      <c r="D7338" s="401" t="s">
        <v>13331</v>
      </c>
      <c r="E7338" s="402"/>
      <c r="F7338" s="401"/>
      <c r="G7338" s="401" t="n">
        <v>101371</v>
      </c>
      <c r="H7338" s="401" t="s">
        <v>13957</v>
      </c>
      <c r="I7338" s="401" t="s">
        <v>687</v>
      </c>
      <c r="J7338" s="401" t="s">
        <v>6476</v>
      </c>
      <c r="K7338" s="402" t="n">
        <v>27.65</v>
      </c>
      <c r="L7338" s="401" t="s">
        <v>13643</v>
      </c>
    </row>
    <row r="7339" customFormat="false" ht="13.5" hidden="false" customHeight="false" outlineLevel="0" collapsed="false">
      <c r="A7339" s="401" t="s">
        <v>9754</v>
      </c>
      <c r="B7339" s="401" t="s">
        <v>13057</v>
      </c>
      <c r="C7339" s="401" t="s">
        <v>13330</v>
      </c>
      <c r="D7339" s="401" t="s">
        <v>13331</v>
      </c>
      <c r="E7339" s="402"/>
      <c r="F7339" s="401"/>
      <c r="G7339" s="401" t="n">
        <v>101372</v>
      </c>
      <c r="H7339" s="401" t="s">
        <v>13958</v>
      </c>
      <c r="I7339" s="401" t="s">
        <v>687</v>
      </c>
      <c r="J7339" s="401" t="s">
        <v>6476</v>
      </c>
      <c r="K7339" s="402" t="n">
        <v>6.84</v>
      </c>
      <c r="L7339" s="401" t="s">
        <v>13643</v>
      </c>
    </row>
    <row r="7340" customFormat="false" ht="13.5" hidden="false" customHeight="false" outlineLevel="0" collapsed="false">
      <c r="A7340" s="401" t="s">
        <v>9754</v>
      </c>
      <c r="B7340" s="401" t="s">
        <v>13057</v>
      </c>
      <c r="C7340" s="401" t="s">
        <v>13330</v>
      </c>
      <c r="D7340" s="401" t="s">
        <v>13331</v>
      </c>
      <c r="E7340" s="402"/>
      <c r="F7340" s="401"/>
      <c r="G7340" s="401" t="n">
        <v>101373</v>
      </c>
      <c r="H7340" s="401" t="s">
        <v>13959</v>
      </c>
      <c r="I7340" s="401" t="s">
        <v>690</v>
      </c>
      <c r="J7340" s="401" t="s">
        <v>6476</v>
      </c>
      <c r="K7340" s="402" t="n">
        <v>142.92</v>
      </c>
      <c r="L7340" s="401" t="s">
        <v>13643</v>
      </c>
    </row>
    <row r="7341" customFormat="false" ht="13.5" hidden="false" customHeight="false" outlineLevel="0" collapsed="false">
      <c r="A7341" s="401" t="s">
        <v>9754</v>
      </c>
      <c r="B7341" s="401" t="s">
        <v>13057</v>
      </c>
      <c r="C7341" s="401" t="s">
        <v>13330</v>
      </c>
      <c r="D7341" s="401" t="s">
        <v>13331</v>
      </c>
      <c r="E7341" s="402"/>
      <c r="F7341" s="401"/>
      <c r="G7341" s="401" t="n">
        <v>101374</v>
      </c>
      <c r="H7341" s="401" t="s">
        <v>13642</v>
      </c>
      <c r="I7341" s="401" t="s">
        <v>687</v>
      </c>
      <c r="J7341" s="401" t="s">
        <v>6476</v>
      </c>
      <c r="K7341" s="402" t="n">
        <v>3517.66</v>
      </c>
      <c r="L7341" s="401" t="s">
        <v>13643</v>
      </c>
    </row>
    <row r="7342" customFormat="false" ht="13.5" hidden="false" customHeight="false" outlineLevel="0" collapsed="false">
      <c r="A7342" s="401" t="s">
        <v>9754</v>
      </c>
      <c r="B7342" s="401" t="s">
        <v>13057</v>
      </c>
      <c r="C7342" s="401" t="s">
        <v>13330</v>
      </c>
      <c r="D7342" s="401" t="s">
        <v>13331</v>
      </c>
      <c r="E7342" s="402"/>
      <c r="F7342" s="401"/>
      <c r="G7342" s="401" t="n">
        <v>101375</v>
      </c>
      <c r="H7342" s="401" t="s">
        <v>13960</v>
      </c>
      <c r="I7342" s="401" t="s">
        <v>687</v>
      </c>
      <c r="J7342" s="401" t="s">
        <v>6476</v>
      </c>
      <c r="K7342" s="402" t="n">
        <v>3697.84</v>
      </c>
      <c r="L7342" s="401" t="s">
        <v>13643</v>
      </c>
    </row>
    <row r="7343" customFormat="false" ht="13.5" hidden="false" customHeight="false" outlineLevel="0" collapsed="false">
      <c r="A7343" s="401" t="s">
        <v>9754</v>
      </c>
      <c r="B7343" s="401" t="s">
        <v>13057</v>
      </c>
      <c r="C7343" s="401" t="s">
        <v>13330</v>
      </c>
      <c r="D7343" s="401" t="s">
        <v>13331</v>
      </c>
      <c r="E7343" s="402"/>
      <c r="F7343" s="401"/>
      <c r="G7343" s="401" t="n">
        <v>101376</v>
      </c>
      <c r="H7343" s="401" t="s">
        <v>13961</v>
      </c>
      <c r="I7343" s="401" t="s">
        <v>687</v>
      </c>
      <c r="J7343" s="401" t="s">
        <v>6476</v>
      </c>
      <c r="K7343" s="402" t="n">
        <v>2898.09</v>
      </c>
      <c r="L7343" s="401" t="s">
        <v>13643</v>
      </c>
    </row>
    <row r="7344" customFormat="false" ht="13.5" hidden="false" customHeight="false" outlineLevel="0" collapsed="false">
      <c r="A7344" s="401" t="s">
        <v>9754</v>
      </c>
      <c r="B7344" s="401" t="s">
        <v>13057</v>
      </c>
      <c r="C7344" s="401" t="s">
        <v>13330</v>
      </c>
      <c r="D7344" s="401" t="s">
        <v>13331</v>
      </c>
      <c r="E7344" s="402"/>
      <c r="F7344" s="401"/>
      <c r="G7344" s="401" t="n">
        <v>101377</v>
      </c>
      <c r="H7344" s="401" t="s">
        <v>13646</v>
      </c>
      <c r="I7344" s="401" t="s">
        <v>687</v>
      </c>
      <c r="J7344" s="401" t="s">
        <v>6476</v>
      </c>
      <c r="K7344" s="402" t="n">
        <v>4038.29</v>
      </c>
      <c r="L7344" s="401" t="s">
        <v>13643</v>
      </c>
    </row>
    <row r="7345" customFormat="false" ht="13.5" hidden="false" customHeight="false" outlineLevel="0" collapsed="false">
      <c r="A7345" s="401" t="s">
        <v>9754</v>
      </c>
      <c r="B7345" s="401" t="s">
        <v>13057</v>
      </c>
      <c r="C7345" s="401" t="s">
        <v>13330</v>
      </c>
      <c r="D7345" s="401" t="s">
        <v>13331</v>
      </c>
      <c r="E7345" s="402"/>
      <c r="F7345" s="401"/>
      <c r="G7345" s="401" t="n">
        <v>101378</v>
      </c>
      <c r="H7345" s="401" t="s">
        <v>13854</v>
      </c>
      <c r="I7345" s="401" t="s">
        <v>687</v>
      </c>
      <c r="J7345" s="401" t="s">
        <v>6476</v>
      </c>
      <c r="K7345" s="402" t="n">
        <v>3962.72</v>
      </c>
      <c r="L7345" s="401" t="s">
        <v>13643</v>
      </c>
    </row>
    <row r="7346" customFormat="false" ht="13.5" hidden="false" customHeight="false" outlineLevel="0" collapsed="false">
      <c r="A7346" s="401" t="s">
        <v>9754</v>
      </c>
      <c r="B7346" s="401" t="s">
        <v>13057</v>
      </c>
      <c r="C7346" s="401" t="s">
        <v>13330</v>
      </c>
      <c r="D7346" s="401" t="s">
        <v>13331</v>
      </c>
      <c r="E7346" s="402"/>
      <c r="F7346" s="401"/>
      <c r="G7346" s="401" t="n">
        <v>101379</v>
      </c>
      <c r="H7346" s="401" t="s">
        <v>13962</v>
      </c>
      <c r="I7346" s="401" t="s">
        <v>687</v>
      </c>
      <c r="J7346" s="401" t="s">
        <v>6476</v>
      </c>
      <c r="K7346" s="402" t="n">
        <v>3740.93</v>
      </c>
      <c r="L7346" s="401" t="s">
        <v>13643</v>
      </c>
    </row>
    <row r="7347" customFormat="false" ht="13.5" hidden="false" customHeight="false" outlineLevel="0" collapsed="false">
      <c r="A7347" s="401" t="s">
        <v>9754</v>
      </c>
      <c r="B7347" s="401" t="s">
        <v>13057</v>
      </c>
      <c r="C7347" s="401" t="s">
        <v>13330</v>
      </c>
      <c r="D7347" s="401" t="s">
        <v>13331</v>
      </c>
      <c r="E7347" s="402"/>
      <c r="F7347" s="401"/>
      <c r="G7347" s="401" t="n">
        <v>101380</v>
      </c>
      <c r="H7347" s="401" t="s">
        <v>13648</v>
      </c>
      <c r="I7347" s="401" t="s">
        <v>687</v>
      </c>
      <c r="J7347" s="401" t="s">
        <v>6476</v>
      </c>
      <c r="K7347" s="402" t="n">
        <v>3720.2</v>
      </c>
      <c r="L7347" s="401" t="s">
        <v>13643</v>
      </c>
    </row>
    <row r="7348" customFormat="false" ht="13.5" hidden="false" customHeight="false" outlineLevel="0" collapsed="false">
      <c r="A7348" s="401" t="s">
        <v>9754</v>
      </c>
      <c r="B7348" s="401" t="s">
        <v>13057</v>
      </c>
      <c r="C7348" s="401" t="s">
        <v>13330</v>
      </c>
      <c r="D7348" s="401" t="s">
        <v>13331</v>
      </c>
      <c r="E7348" s="402"/>
      <c r="F7348" s="401"/>
      <c r="G7348" s="401" t="n">
        <v>101381</v>
      </c>
      <c r="H7348" s="401" t="s">
        <v>13649</v>
      </c>
      <c r="I7348" s="401" t="s">
        <v>687</v>
      </c>
      <c r="J7348" s="401" t="s">
        <v>6476</v>
      </c>
      <c r="K7348" s="402" t="n">
        <v>4704.54</v>
      </c>
      <c r="L7348" s="401" t="s">
        <v>13643</v>
      </c>
    </row>
    <row r="7349" customFormat="false" ht="13.5" hidden="false" customHeight="false" outlineLevel="0" collapsed="false">
      <c r="A7349" s="401" t="s">
        <v>9754</v>
      </c>
      <c r="B7349" s="401" t="s">
        <v>13057</v>
      </c>
      <c r="C7349" s="401" t="s">
        <v>13330</v>
      </c>
      <c r="D7349" s="401" t="s">
        <v>13331</v>
      </c>
      <c r="E7349" s="402"/>
      <c r="F7349" s="401"/>
      <c r="G7349" s="401" t="n">
        <v>101382</v>
      </c>
      <c r="H7349" s="401" t="s">
        <v>13963</v>
      </c>
      <c r="I7349" s="401" t="s">
        <v>687</v>
      </c>
      <c r="J7349" s="401" t="s">
        <v>6476</v>
      </c>
      <c r="K7349" s="402" t="n">
        <v>3689.03</v>
      </c>
      <c r="L7349" s="401" t="s">
        <v>13643</v>
      </c>
    </row>
    <row r="7350" customFormat="false" ht="13.5" hidden="false" customHeight="false" outlineLevel="0" collapsed="false">
      <c r="A7350" s="401" t="s">
        <v>9754</v>
      </c>
      <c r="B7350" s="401" t="s">
        <v>13057</v>
      </c>
      <c r="C7350" s="401" t="s">
        <v>13330</v>
      </c>
      <c r="D7350" s="401" t="s">
        <v>13331</v>
      </c>
      <c r="E7350" s="402"/>
      <c r="F7350" s="401"/>
      <c r="G7350" s="401" t="n">
        <v>101383</v>
      </c>
      <c r="H7350" s="401" t="s">
        <v>13855</v>
      </c>
      <c r="I7350" s="401" t="s">
        <v>687</v>
      </c>
      <c r="J7350" s="401" t="s">
        <v>6476</v>
      </c>
      <c r="K7350" s="402" t="n">
        <v>3522.06</v>
      </c>
      <c r="L7350" s="401" t="s">
        <v>13643</v>
      </c>
    </row>
    <row r="7351" customFormat="false" ht="13.5" hidden="false" customHeight="false" outlineLevel="0" collapsed="false">
      <c r="A7351" s="401" t="s">
        <v>9754</v>
      </c>
      <c r="B7351" s="401" t="s">
        <v>13057</v>
      </c>
      <c r="C7351" s="401" t="s">
        <v>13330</v>
      </c>
      <c r="D7351" s="401" t="s">
        <v>13331</v>
      </c>
      <c r="E7351" s="402"/>
      <c r="F7351" s="401"/>
      <c r="G7351" s="401" t="n">
        <v>101384</v>
      </c>
      <c r="H7351" s="401" t="s">
        <v>725</v>
      </c>
      <c r="I7351" s="401" t="s">
        <v>687</v>
      </c>
      <c r="J7351" s="401" t="s">
        <v>6476</v>
      </c>
      <c r="K7351" s="402" t="n">
        <v>3643.68</v>
      </c>
      <c r="L7351" s="401" t="s">
        <v>13643</v>
      </c>
    </row>
    <row r="7352" customFormat="false" ht="13.5" hidden="false" customHeight="false" outlineLevel="0" collapsed="false">
      <c r="A7352" s="401" t="s">
        <v>9754</v>
      </c>
      <c r="B7352" s="401" t="s">
        <v>13057</v>
      </c>
      <c r="C7352" s="401" t="s">
        <v>13330</v>
      </c>
      <c r="D7352" s="401" t="s">
        <v>13331</v>
      </c>
      <c r="E7352" s="402"/>
      <c r="F7352" s="401"/>
      <c r="G7352" s="401" t="n">
        <v>101385</v>
      </c>
      <c r="H7352" s="401" t="s">
        <v>13964</v>
      </c>
      <c r="I7352" s="401" t="s">
        <v>687</v>
      </c>
      <c r="J7352" s="401" t="s">
        <v>6476</v>
      </c>
      <c r="K7352" s="402" t="n">
        <v>4799.05</v>
      </c>
      <c r="L7352" s="401" t="s">
        <v>13643</v>
      </c>
    </row>
    <row r="7353" customFormat="false" ht="13.5" hidden="false" customHeight="false" outlineLevel="0" collapsed="false">
      <c r="A7353" s="401" t="s">
        <v>9754</v>
      </c>
      <c r="B7353" s="401" t="s">
        <v>13057</v>
      </c>
      <c r="C7353" s="401" t="s">
        <v>13330</v>
      </c>
      <c r="D7353" s="401" t="s">
        <v>13331</v>
      </c>
      <c r="E7353" s="402"/>
      <c r="F7353" s="401"/>
      <c r="G7353" s="401" t="n">
        <v>101386</v>
      </c>
      <c r="H7353" s="401" t="s">
        <v>13652</v>
      </c>
      <c r="I7353" s="401" t="s">
        <v>687</v>
      </c>
      <c r="J7353" s="401" t="s">
        <v>6476</v>
      </c>
      <c r="K7353" s="402" t="n">
        <v>3307.46</v>
      </c>
      <c r="L7353" s="401" t="s">
        <v>13643</v>
      </c>
    </row>
    <row r="7354" customFormat="false" ht="13.5" hidden="false" customHeight="false" outlineLevel="0" collapsed="false">
      <c r="A7354" s="401" t="s">
        <v>9754</v>
      </c>
      <c r="B7354" s="401" t="s">
        <v>13057</v>
      </c>
      <c r="C7354" s="401" t="s">
        <v>13330</v>
      </c>
      <c r="D7354" s="401" t="s">
        <v>13331</v>
      </c>
      <c r="E7354" s="402"/>
      <c r="F7354" s="401"/>
      <c r="G7354" s="401" t="n">
        <v>101387</v>
      </c>
      <c r="H7354" s="401" t="s">
        <v>13965</v>
      </c>
      <c r="I7354" s="401" t="s">
        <v>687</v>
      </c>
      <c r="J7354" s="401" t="s">
        <v>6476</v>
      </c>
      <c r="K7354" s="402" t="n">
        <v>3522.06</v>
      </c>
      <c r="L7354" s="401" t="s">
        <v>13643</v>
      </c>
    </row>
    <row r="7355" customFormat="false" ht="13.5" hidden="false" customHeight="false" outlineLevel="0" collapsed="false">
      <c r="A7355" s="401" t="s">
        <v>9754</v>
      </c>
      <c r="B7355" s="401" t="s">
        <v>13057</v>
      </c>
      <c r="C7355" s="401" t="s">
        <v>13330</v>
      </c>
      <c r="D7355" s="401" t="s">
        <v>13331</v>
      </c>
      <c r="E7355" s="402"/>
      <c r="F7355" s="401"/>
      <c r="G7355" s="401" t="n">
        <v>101388</v>
      </c>
      <c r="H7355" s="401" t="s">
        <v>13653</v>
      </c>
      <c r="I7355" s="401" t="s">
        <v>687</v>
      </c>
      <c r="J7355" s="401" t="s">
        <v>6476</v>
      </c>
      <c r="K7355" s="402" t="n">
        <v>3503.93</v>
      </c>
      <c r="L7355" s="401" t="s">
        <v>13643</v>
      </c>
    </row>
    <row r="7356" customFormat="false" ht="13.5" hidden="false" customHeight="false" outlineLevel="0" collapsed="false">
      <c r="A7356" s="401" t="s">
        <v>9754</v>
      </c>
      <c r="B7356" s="401" t="s">
        <v>13057</v>
      </c>
      <c r="C7356" s="401" t="s">
        <v>13330</v>
      </c>
      <c r="D7356" s="401" t="s">
        <v>13331</v>
      </c>
      <c r="E7356" s="402"/>
      <c r="F7356" s="401"/>
      <c r="G7356" s="401" t="n">
        <v>101389</v>
      </c>
      <c r="H7356" s="401" t="s">
        <v>13654</v>
      </c>
      <c r="I7356" s="401" t="s">
        <v>687</v>
      </c>
      <c r="J7356" s="401" t="s">
        <v>6476</v>
      </c>
      <c r="K7356" s="402" t="n">
        <v>1822.34</v>
      </c>
      <c r="L7356" s="401" t="s">
        <v>13643</v>
      </c>
    </row>
    <row r="7357" customFormat="false" ht="13.5" hidden="false" customHeight="false" outlineLevel="0" collapsed="false">
      <c r="A7357" s="401" t="s">
        <v>9754</v>
      </c>
      <c r="B7357" s="401" t="s">
        <v>13057</v>
      </c>
      <c r="C7357" s="401" t="s">
        <v>13330</v>
      </c>
      <c r="D7357" s="401" t="s">
        <v>13331</v>
      </c>
      <c r="E7357" s="402"/>
      <c r="F7357" s="401"/>
      <c r="G7357" s="401" t="n">
        <v>101390</v>
      </c>
      <c r="H7357" s="401" t="s">
        <v>13966</v>
      </c>
      <c r="I7357" s="401" t="s">
        <v>687</v>
      </c>
      <c r="J7357" s="401" t="s">
        <v>6476</v>
      </c>
      <c r="K7357" s="402" t="n">
        <v>6570.15</v>
      </c>
      <c r="L7357" s="401" t="s">
        <v>13643</v>
      </c>
    </row>
    <row r="7358" customFormat="false" ht="13.5" hidden="false" customHeight="false" outlineLevel="0" collapsed="false">
      <c r="A7358" s="401" t="s">
        <v>9754</v>
      </c>
      <c r="B7358" s="401" t="s">
        <v>13057</v>
      </c>
      <c r="C7358" s="401" t="s">
        <v>13330</v>
      </c>
      <c r="D7358" s="401" t="s">
        <v>13331</v>
      </c>
      <c r="E7358" s="402"/>
      <c r="F7358" s="401"/>
      <c r="G7358" s="401" t="n">
        <v>101391</v>
      </c>
      <c r="H7358" s="401" t="s">
        <v>13967</v>
      </c>
      <c r="I7358" s="401" t="s">
        <v>687</v>
      </c>
      <c r="J7358" s="401" t="s">
        <v>6476</v>
      </c>
      <c r="K7358" s="402" t="n">
        <v>4711.29</v>
      </c>
      <c r="L7358" s="401" t="s">
        <v>13643</v>
      </c>
    </row>
    <row r="7359" customFormat="false" ht="13.5" hidden="false" customHeight="false" outlineLevel="0" collapsed="false">
      <c r="A7359" s="401" t="s">
        <v>9754</v>
      </c>
      <c r="B7359" s="401" t="s">
        <v>13057</v>
      </c>
      <c r="C7359" s="401" t="s">
        <v>13330</v>
      </c>
      <c r="D7359" s="401" t="s">
        <v>13331</v>
      </c>
      <c r="E7359" s="402"/>
      <c r="F7359" s="401"/>
      <c r="G7359" s="401" t="n">
        <v>101392</v>
      </c>
      <c r="H7359" s="401" t="s">
        <v>13968</v>
      </c>
      <c r="I7359" s="401" t="s">
        <v>687</v>
      </c>
      <c r="J7359" s="401" t="s">
        <v>6476</v>
      </c>
      <c r="K7359" s="402" t="n">
        <v>3501.91</v>
      </c>
      <c r="L7359" s="401" t="s">
        <v>13643</v>
      </c>
    </row>
    <row r="7360" customFormat="false" ht="13.5" hidden="false" customHeight="false" outlineLevel="0" collapsed="false">
      <c r="A7360" s="401" t="s">
        <v>9754</v>
      </c>
      <c r="B7360" s="401" t="s">
        <v>13057</v>
      </c>
      <c r="C7360" s="401" t="s">
        <v>13330</v>
      </c>
      <c r="D7360" s="401" t="s">
        <v>13331</v>
      </c>
      <c r="E7360" s="402"/>
      <c r="F7360" s="401"/>
      <c r="G7360" s="401" t="n">
        <v>101394</v>
      </c>
      <c r="H7360" s="401" t="s">
        <v>13659</v>
      </c>
      <c r="I7360" s="401" t="s">
        <v>687</v>
      </c>
      <c r="J7360" s="401" t="s">
        <v>6476</v>
      </c>
      <c r="K7360" s="402" t="n">
        <v>4383.88</v>
      </c>
      <c r="L7360" s="401" t="s">
        <v>13643</v>
      </c>
    </row>
    <row r="7361" customFormat="false" ht="13.5" hidden="false" customHeight="false" outlineLevel="0" collapsed="false">
      <c r="A7361" s="401" t="s">
        <v>9754</v>
      </c>
      <c r="B7361" s="401" t="s">
        <v>13057</v>
      </c>
      <c r="C7361" s="401" t="s">
        <v>13330</v>
      </c>
      <c r="D7361" s="401" t="s">
        <v>13331</v>
      </c>
      <c r="E7361" s="402"/>
      <c r="F7361" s="401"/>
      <c r="G7361" s="401" t="n">
        <v>101395</v>
      </c>
      <c r="H7361" s="401" t="s">
        <v>13969</v>
      </c>
      <c r="I7361" s="401" t="s">
        <v>687</v>
      </c>
      <c r="J7361" s="401" t="s">
        <v>6476</v>
      </c>
      <c r="K7361" s="402" t="n">
        <v>3723.11</v>
      </c>
      <c r="L7361" s="401" t="s">
        <v>13643</v>
      </c>
    </row>
    <row r="7362" customFormat="false" ht="13.5" hidden="false" customHeight="false" outlineLevel="0" collapsed="false">
      <c r="A7362" s="401" t="s">
        <v>9754</v>
      </c>
      <c r="B7362" s="401" t="s">
        <v>13057</v>
      </c>
      <c r="C7362" s="401" t="s">
        <v>13330</v>
      </c>
      <c r="D7362" s="401" t="s">
        <v>13331</v>
      </c>
      <c r="E7362" s="402"/>
      <c r="F7362" s="401"/>
      <c r="G7362" s="401" t="n">
        <v>101396</v>
      </c>
      <c r="H7362" s="401" t="s">
        <v>13970</v>
      </c>
      <c r="I7362" s="401" t="s">
        <v>687</v>
      </c>
      <c r="J7362" s="401" t="s">
        <v>6476</v>
      </c>
      <c r="K7362" s="402" t="n">
        <v>4490.64</v>
      </c>
      <c r="L7362" s="401" t="s">
        <v>13643</v>
      </c>
    </row>
    <row r="7363" customFormat="false" ht="13.5" hidden="false" customHeight="false" outlineLevel="0" collapsed="false">
      <c r="A7363" s="401" t="s">
        <v>9754</v>
      </c>
      <c r="B7363" s="401" t="s">
        <v>13057</v>
      </c>
      <c r="C7363" s="401" t="s">
        <v>13330</v>
      </c>
      <c r="D7363" s="401" t="s">
        <v>13331</v>
      </c>
      <c r="E7363" s="402"/>
      <c r="F7363" s="401"/>
      <c r="G7363" s="401" t="n">
        <v>101397</v>
      </c>
      <c r="H7363" s="401" t="s">
        <v>749</v>
      </c>
      <c r="I7363" s="401" t="s">
        <v>687</v>
      </c>
      <c r="J7363" s="401" t="s">
        <v>6476</v>
      </c>
      <c r="K7363" s="402" t="n">
        <v>4682.78</v>
      </c>
      <c r="L7363" s="401" t="s">
        <v>13643</v>
      </c>
    </row>
    <row r="7364" customFormat="false" ht="13.5" hidden="false" customHeight="false" outlineLevel="0" collapsed="false">
      <c r="A7364" s="401" t="s">
        <v>9754</v>
      </c>
      <c r="B7364" s="401" t="s">
        <v>13057</v>
      </c>
      <c r="C7364" s="401" t="s">
        <v>13330</v>
      </c>
      <c r="D7364" s="401" t="s">
        <v>13331</v>
      </c>
      <c r="E7364" s="402"/>
      <c r="F7364" s="401"/>
      <c r="G7364" s="401" t="n">
        <v>101398</v>
      </c>
      <c r="H7364" s="401" t="s">
        <v>13971</v>
      </c>
      <c r="I7364" s="401" t="s">
        <v>687</v>
      </c>
      <c r="J7364" s="401" t="s">
        <v>6476</v>
      </c>
      <c r="K7364" s="402" t="n">
        <v>3170.21</v>
      </c>
      <c r="L7364" s="401" t="s">
        <v>13643</v>
      </c>
    </row>
    <row r="7365" customFormat="false" ht="13.5" hidden="false" customHeight="false" outlineLevel="0" collapsed="false">
      <c r="A7365" s="401" t="s">
        <v>9754</v>
      </c>
      <c r="B7365" s="401" t="s">
        <v>13057</v>
      </c>
      <c r="C7365" s="401" t="s">
        <v>13330</v>
      </c>
      <c r="D7365" s="401" t="s">
        <v>13331</v>
      </c>
      <c r="E7365" s="402"/>
      <c r="F7365" s="401"/>
      <c r="G7365" s="401" t="n">
        <v>101399</v>
      </c>
      <c r="H7365" s="401" t="s">
        <v>722</v>
      </c>
      <c r="I7365" s="401" t="s">
        <v>687</v>
      </c>
      <c r="J7365" s="401" t="s">
        <v>6476</v>
      </c>
      <c r="K7365" s="402" t="n">
        <v>4763.07</v>
      </c>
      <c r="L7365" s="401" t="s">
        <v>13643</v>
      </c>
    </row>
    <row r="7366" customFormat="false" ht="13.5" hidden="false" customHeight="false" outlineLevel="0" collapsed="false">
      <c r="A7366" s="401" t="s">
        <v>9754</v>
      </c>
      <c r="B7366" s="401" t="s">
        <v>13057</v>
      </c>
      <c r="C7366" s="401" t="s">
        <v>13330</v>
      </c>
      <c r="D7366" s="401" t="s">
        <v>13331</v>
      </c>
      <c r="E7366" s="402"/>
      <c r="F7366" s="401"/>
      <c r="G7366" s="401" t="n">
        <v>101400</v>
      </c>
      <c r="H7366" s="401" t="s">
        <v>13972</v>
      </c>
      <c r="I7366" s="401" t="s">
        <v>687</v>
      </c>
      <c r="J7366" s="401" t="s">
        <v>6476</v>
      </c>
      <c r="K7366" s="402" t="n">
        <v>4763.07</v>
      </c>
      <c r="L7366" s="401" t="s">
        <v>13643</v>
      </c>
    </row>
    <row r="7367" customFormat="false" ht="13.5" hidden="false" customHeight="false" outlineLevel="0" collapsed="false">
      <c r="A7367" s="401" t="s">
        <v>9754</v>
      </c>
      <c r="B7367" s="401" t="s">
        <v>13057</v>
      </c>
      <c r="C7367" s="401" t="s">
        <v>13330</v>
      </c>
      <c r="D7367" s="401" t="s">
        <v>13331</v>
      </c>
      <c r="E7367" s="402"/>
      <c r="F7367" s="401"/>
      <c r="G7367" s="401" t="n">
        <v>101401</v>
      </c>
      <c r="H7367" s="401" t="s">
        <v>815</v>
      </c>
      <c r="I7367" s="401" t="s">
        <v>687</v>
      </c>
      <c r="J7367" s="401" t="s">
        <v>6476</v>
      </c>
      <c r="K7367" s="402" t="n">
        <v>5776.01</v>
      </c>
      <c r="L7367" s="401" t="s">
        <v>13643</v>
      </c>
    </row>
    <row r="7368" customFormat="false" ht="13.5" hidden="false" customHeight="false" outlineLevel="0" collapsed="false">
      <c r="A7368" s="401" t="s">
        <v>9754</v>
      </c>
      <c r="B7368" s="401" t="s">
        <v>13057</v>
      </c>
      <c r="C7368" s="401" t="s">
        <v>13330</v>
      </c>
      <c r="D7368" s="401" t="s">
        <v>13331</v>
      </c>
      <c r="E7368" s="402"/>
      <c r="F7368" s="401"/>
      <c r="G7368" s="401" t="n">
        <v>101402</v>
      </c>
      <c r="H7368" s="401" t="s">
        <v>724</v>
      </c>
      <c r="I7368" s="401" t="s">
        <v>687</v>
      </c>
      <c r="J7368" s="401" t="s">
        <v>6476</v>
      </c>
      <c r="K7368" s="402" t="n">
        <v>4612.02</v>
      </c>
      <c r="L7368" s="401" t="s">
        <v>13643</v>
      </c>
    </row>
    <row r="7369" customFormat="false" ht="13.5" hidden="false" customHeight="false" outlineLevel="0" collapsed="false">
      <c r="A7369" s="401" t="s">
        <v>9754</v>
      </c>
      <c r="B7369" s="401" t="s">
        <v>13057</v>
      </c>
      <c r="C7369" s="401" t="s">
        <v>13330</v>
      </c>
      <c r="D7369" s="401" t="s">
        <v>13331</v>
      </c>
      <c r="E7369" s="402"/>
      <c r="F7369" s="401"/>
      <c r="G7369" s="401" t="n">
        <v>101403</v>
      </c>
      <c r="H7369" s="401" t="s">
        <v>13959</v>
      </c>
      <c r="I7369" s="401" t="s">
        <v>687</v>
      </c>
      <c r="J7369" s="401" t="s">
        <v>6476</v>
      </c>
      <c r="K7369" s="402" t="n">
        <v>25404.6</v>
      </c>
      <c r="L7369" s="401" t="s">
        <v>13643</v>
      </c>
    </row>
    <row r="7370" customFormat="false" ht="13.5" hidden="false" customHeight="false" outlineLevel="0" collapsed="false">
      <c r="A7370" s="401" t="s">
        <v>9754</v>
      </c>
      <c r="B7370" s="401" t="s">
        <v>13057</v>
      </c>
      <c r="C7370" s="401" t="s">
        <v>13330</v>
      </c>
      <c r="D7370" s="401" t="s">
        <v>13331</v>
      </c>
      <c r="E7370" s="402"/>
      <c r="F7370" s="401"/>
      <c r="G7370" s="401" t="n">
        <v>101404</v>
      </c>
      <c r="H7370" s="401" t="s">
        <v>823</v>
      </c>
      <c r="I7370" s="401" t="s">
        <v>687</v>
      </c>
      <c r="J7370" s="401" t="s">
        <v>6476</v>
      </c>
      <c r="K7370" s="402" t="n">
        <v>19337.72</v>
      </c>
      <c r="L7370" s="401" t="s">
        <v>13643</v>
      </c>
    </row>
    <row r="7371" customFormat="false" ht="13.5" hidden="false" customHeight="false" outlineLevel="0" collapsed="false">
      <c r="A7371" s="401" t="s">
        <v>9754</v>
      </c>
      <c r="B7371" s="401" t="s">
        <v>13057</v>
      </c>
      <c r="C7371" s="401" t="s">
        <v>13330</v>
      </c>
      <c r="D7371" s="401" t="s">
        <v>13331</v>
      </c>
      <c r="E7371" s="402"/>
      <c r="F7371" s="401"/>
      <c r="G7371" s="401" t="n">
        <v>101405</v>
      </c>
      <c r="H7371" s="401" t="s">
        <v>13722</v>
      </c>
      <c r="I7371" s="401" t="s">
        <v>687</v>
      </c>
      <c r="J7371" s="401" t="s">
        <v>6476</v>
      </c>
      <c r="K7371" s="402" t="n">
        <v>17960.97</v>
      </c>
      <c r="L7371" s="401" t="s">
        <v>13643</v>
      </c>
    </row>
    <row r="7372" customFormat="false" ht="13.5" hidden="false" customHeight="false" outlineLevel="0" collapsed="false">
      <c r="A7372" s="401" t="s">
        <v>9754</v>
      </c>
      <c r="B7372" s="401" t="s">
        <v>13057</v>
      </c>
      <c r="C7372" s="401" t="s">
        <v>13330</v>
      </c>
      <c r="D7372" s="401" t="s">
        <v>13331</v>
      </c>
      <c r="E7372" s="402"/>
      <c r="F7372" s="401"/>
      <c r="G7372" s="401" t="n">
        <v>101407</v>
      </c>
      <c r="H7372" s="401" t="s">
        <v>13663</v>
      </c>
      <c r="I7372" s="401" t="s">
        <v>687</v>
      </c>
      <c r="J7372" s="401" t="s">
        <v>6476</v>
      </c>
      <c r="K7372" s="402" t="n">
        <v>4704.54</v>
      </c>
      <c r="L7372" s="401" t="s">
        <v>13643</v>
      </c>
    </row>
    <row r="7373" customFormat="false" ht="13.5" hidden="false" customHeight="false" outlineLevel="0" collapsed="false">
      <c r="A7373" s="401" t="s">
        <v>9754</v>
      </c>
      <c r="B7373" s="401" t="s">
        <v>13057</v>
      </c>
      <c r="C7373" s="401" t="s">
        <v>13330</v>
      </c>
      <c r="D7373" s="401" t="s">
        <v>13331</v>
      </c>
      <c r="E7373" s="402"/>
      <c r="F7373" s="401"/>
      <c r="G7373" s="401" t="n">
        <v>101408</v>
      </c>
      <c r="H7373" s="401" t="s">
        <v>13664</v>
      </c>
      <c r="I7373" s="401" t="s">
        <v>687</v>
      </c>
      <c r="J7373" s="401" t="s">
        <v>6476</v>
      </c>
      <c r="K7373" s="402" t="n">
        <v>4724.8</v>
      </c>
      <c r="L7373" s="401" t="s">
        <v>13643</v>
      </c>
    </row>
    <row r="7374" customFormat="false" ht="13.5" hidden="false" customHeight="false" outlineLevel="0" collapsed="false">
      <c r="A7374" s="401" t="s">
        <v>9754</v>
      </c>
      <c r="B7374" s="401" t="s">
        <v>13057</v>
      </c>
      <c r="C7374" s="401" t="s">
        <v>13330</v>
      </c>
      <c r="D7374" s="401" t="s">
        <v>13331</v>
      </c>
      <c r="E7374" s="402"/>
      <c r="F7374" s="401"/>
      <c r="G7374" s="401" t="n">
        <v>101409</v>
      </c>
      <c r="H7374" s="401" t="s">
        <v>13973</v>
      </c>
      <c r="I7374" s="401" t="s">
        <v>687</v>
      </c>
      <c r="J7374" s="401" t="s">
        <v>6476</v>
      </c>
      <c r="K7374" s="402" t="n">
        <v>3728.71</v>
      </c>
      <c r="L7374" s="401" t="s">
        <v>13643</v>
      </c>
    </row>
    <row r="7375" customFormat="false" ht="13.5" hidden="false" customHeight="false" outlineLevel="0" collapsed="false">
      <c r="A7375" s="401" t="s">
        <v>9754</v>
      </c>
      <c r="B7375" s="401" t="s">
        <v>13057</v>
      </c>
      <c r="C7375" s="401" t="s">
        <v>13330</v>
      </c>
      <c r="D7375" s="401" t="s">
        <v>13331</v>
      </c>
      <c r="E7375" s="402"/>
      <c r="F7375" s="401"/>
      <c r="G7375" s="401" t="n">
        <v>101410</v>
      </c>
      <c r="H7375" s="401" t="s">
        <v>13708</v>
      </c>
      <c r="I7375" s="401" t="s">
        <v>687</v>
      </c>
      <c r="J7375" s="401" t="s">
        <v>6476</v>
      </c>
      <c r="K7375" s="402" t="n">
        <v>3731.25</v>
      </c>
      <c r="L7375" s="401" t="s">
        <v>13643</v>
      </c>
    </row>
    <row r="7376" customFormat="false" ht="13.5" hidden="false" customHeight="false" outlineLevel="0" collapsed="false">
      <c r="A7376" s="401" t="s">
        <v>9754</v>
      </c>
      <c r="B7376" s="401" t="s">
        <v>13057</v>
      </c>
      <c r="C7376" s="401" t="s">
        <v>13330</v>
      </c>
      <c r="D7376" s="401" t="s">
        <v>13331</v>
      </c>
      <c r="E7376" s="402"/>
      <c r="F7376" s="401"/>
      <c r="G7376" s="401" t="n">
        <v>101411</v>
      </c>
      <c r="H7376" s="401" t="s">
        <v>13974</v>
      </c>
      <c r="I7376" s="401" t="s">
        <v>687</v>
      </c>
      <c r="J7376" s="401" t="s">
        <v>6476</v>
      </c>
      <c r="K7376" s="402" t="n">
        <v>4097.99</v>
      </c>
      <c r="L7376" s="401" t="s">
        <v>13643</v>
      </c>
    </row>
    <row r="7377" customFormat="false" ht="13.5" hidden="false" customHeight="false" outlineLevel="0" collapsed="false">
      <c r="A7377" s="401" t="s">
        <v>9754</v>
      </c>
      <c r="B7377" s="401" t="s">
        <v>13057</v>
      </c>
      <c r="C7377" s="401" t="s">
        <v>13330</v>
      </c>
      <c r="D7377" s="401" t="s">
        <v>13331</v>
      </c>
      <c r="E7377" s="402"/>
      <c r="F7377" s="401"/>
      <c r="G7377" s="401" t="n">
        <v>101412</v>
      </c>
      <c r="H7377" s="401" t="s">
        <v>13975</v>
      </c>
      <c r="I7377" s="401" t="s">
        <v>687</v>
      </c>
      <c r="J7377" s="401" t="s">
        <v>6476</v>
      </c>
      <c r="K7377" s="402" t="n">
        <v>4786.98</v>
      </c>
      <c r="L7377" s="401" t="s">
        <v>13643</v>
      </c>
    </row>
    <row r="7378" customFormat="false" ht="13.5" hidden="false" customHeight="false" outlineLevel="0" collapsed="false">
      <c r="A7378" s="401" t="s">
        <v>9754</v>
      </c>
      <c r="B7378" s="401" t="s">
        <v>13057</v>
      </c>
      <c r="C7378" s="401" t="s">
        <v>13330</v>
      </c>
      <c r="D7378" s="401" t="s">
        <v>13331</v>
      </c>
      <c r="E7378" s="402"/>
      <c r="F7378" s="401"/>
      <c r="G7378" s="401" t="n">
        <v>101413</v>
      </c>
      <c r="H7378" s="401" t="s">
        <v>13666</v>
      </c>
      <c r="I7378" s="401" t="s">
        <v>687</v>
      </c>
      <c r="J7378" s="401" t="s">
        <v>6476</v>
      </c>
      <c r="K7378" s="402" t="n">
        <v>4439.97</v>
      </c>
      <c r="L7378" s="401" t="s">
        <v>13643</v>
      </c>
    </row>
    <row r="7379" customFormat="false" ht="13.5" hidden="false" customHeight="false" outlineLevel="0" collapsed="false">
      <c r="A7379" s="401" t="s">
        <v>9754</v>
      </c>
      <c r="B7379" s="401" t="s">
        <v>13057</v>
      </c>
      <c r="C7379" s="401" t="s">
        <v>13330</v>
      </c>
      <c r="D7379" s="401" t="s">
        <v>13331</v>
      </c>
      <c r="E7379" s="402"/>
      <c r="F7379" s="401"/>
      <c r="G7379" s="401" t="n">
        <v>101414</v>
      </c>
      <c r="H7379" s="401" t="s">
        <v>13976</v>
      </c>
      <c r="I7379" s="401" t="s">
        <v>687</v>
      </c>
      <c r="J7379" s="401" t="s">
        <v>6476</v>
      </c>
      <c r="K7379" s="402" t="n">
        <v>4711.29</v>
      </c>
      <c r="L7379" s="401" t="s">
        <v>13643</v>
      </c>
    </row>
    <row r="7380" customFormat="false" ht="13.5" hidden="false" customHeight="false" outlineLevel="0" collapsed="false">
      <c r="A7380" s="401" t="s">
        <v>9754</v>
      </c>
      <c r="B7380" s="401" t="s">
        <v>13057</v>
      </c>
      <c r="C7380" s="401" t="s">
        <v>13330</v>
      </c>
      <c r="D7380" s="401" t="s">
        <v>13331</v>
      </c>
      <c r="E7380" s="402"/>
      <c r="F7380" s="401"/>
      <c r="G7380" s="401" t="n">
        <v>101415</v>
      </c>
      <c r="H7380" s="401" t="s">
        <v>13977</v>
      </c>
      <c r="I7380" s="401" t="s">
        <v>687</v>
      </c>
      <c r="J7380" s="401" t="s">
        <v>6476</v>
      </c>
      <c r="K7380" s="402" t="n">
        <v>4949.55</v>
      </c>
      <c r="L7380" s="401" t="s">
        <v>13643</v>
      </c>
    </row>
    <row r="7381" customFormat="false" ht="13.5" hidden="false" customHeight="false" outlineLevel="0" collapsed="false">
      <c r="A7381" s="401" t="s">
        <v>9754</v>
      </c>
      <c r="B7381" s="401" t="s">
        <v>13057</v>
      </c>
      <c r="C7381" s="401" t="s">
        <v>13330</v>
      </c>
      <c r="D7381" s="401" t="s">
        <v>13331</v>
      </c>
      <c r="E7381" s="402"/>
      <c r="F7381" s="401"/>
      <c r="G7381" s="401" t="n">
        <v>101416</v>
      </c>
      <c r="H7381" s="401" t="s">
        <v>13860</v>
      </c>
      <c r="I7381" s="401" t="s">
        <v>687</v>
      </c>
      <c r="J7381" s="401" t="s">
        <v>6476</v>
      </c>
      <c r="K7381" s="402" t="n">
        <v>4980.42</v>
      </c>
      <c r="L7381" s="401" t="s">
        <v>13643</v>
      </c>
    </row>
    <row r="7382" customFormat="false" ht="13.5" hidden="false" customHeight="false" outlineLevel="0" collapsed="false">
      <c r="A7382" s="401" t="s">
        <v>9754</v>
      </c>
      <c r="B7382" s="401" t="s">
        <v>13057</v>
      </c>
      <c r="C7382" s="401" t="s">
        <v>13330</v>
      </c>
      <c r="D7382" s="401" t="s">
        <v>13331</v>
      </c>
      <c r="E7382" s="402"/>
      <c r="F7382" s="401"/>
      <c r="G7382" s="401" t="n">
        <v>101417</v>
      </c>
      <c r="H7382" s="401" t="s">
        <v>13978</v>
      </c>
      <c r="I7382" s="401" t="s">
        <v>687</v>
      </c>
      <c r="J7382" s="401" t="s">
        <v>6476</v>
      </c>
      <c r="K7382" s="402" t="n">
        <v>4222.55</v>
      </c>
      <c r="L7382" s="401" t="s">
        <v>13643</v>
      </c>
    </row>
    <row r="7383" customFormat="false" ht="13.5" hidden="false" customHeight="false" outlineLevel="0" collapsed="false">
      <c r="A7383" s="401" t="s">
        <v>9754</v>
      </c>
      <c r="B7383" s="401" t="s">
        <v>13057</v>
      </c>
      <c r="C7383" s="401" t="s">
        <v>13330</v>
      </c>
      <c r="D7383" s="401" t="s">
        <v>13331</v>
      </c>
      <c r="E7383" s="402"/>
      <c r="F7383" s="401"/>
      <c r="G7383" s="401" t="n">
        <v>101418</v>
      </c>
      <c r="H7383" s="401" t="s">
        <v>13979</v>
      </c>
      <c r="I7383" s="401" t="s">
        <v>687</v>
      </c>
      <c r="J7383" s="401" t="s">
        <v>6476</v>
      </c>
      <c r="K7383" s="402" t="n">
        <v>3604.91</v>
      </c>
      <c r="L7383" s="401" t="s">
        <v>13643</v>
      </c>
    </row>
    <row r="7384" customFormat="false" ht="13.5" hidden="false" customHeight="false" outlineLevel="0" collapsed="false">
      <c r="A7384" s="401" t="s">
        <v>9754</v>
      </c>
      <c r="B7384" s="401" t="s">
        <v>13057</v>
      </c>
      <c r="C7384" s="401" t="s">
        <v>13330</v>
      </c>
      <c r="D7384" s="401" t="s">
        <v>13331</v>
      </c>
      <c r="E7384" s="402"/>
      <c r="F7384" s="401"/>
      <c r="G7384" s="401" t="n">
        <v>101419</v>
      </c>
      <c r="H7384" s="401" t="s">
        <v>13980</v>
      </c>
      <c r="I7384" s="401" t="s">
        <v>687</v>
      </c>
      <c r="J7384" s="401" t="s">
        <v>6476</v>
      </c>
      <c r="K7384" s="402" t="n">
        <v>4956.92</v>
      </c>
      <c r="L7384" s="401" t="s">
        <v>13643</v>
      </c>
    </row>
    <row r="7385" customFormat="false" ht="13.5" hidden="false" customHeight="false" outlineLevel="0" collapsed="false">
      <c r="A7385" s="401" t="s">
        <v>9754</v>
      </c>
      <c r="B7385" s="401" t="s">
        <v>13057</v>
      </c>
      <c r="C7385" s="401" t="s">
        <v>13330</v>
      </c>
      <c r="D7385" s="401" t="s">
        <v>13331</v>
      </c>
      <c r="E7385" s="402"/>
      <c r="F7385" s="401"/>
      <c r="G7385" s="401" t="n">
        <v>101420</v>
      </c>
      <c r="H7385" s="401" t="s">
        <v>13981</v>
      </c>
      <c r="I7385" s="401" t="s">
        <v>687</v>
      </c>
      <c r="J7385" s="401" t="s">
        <v>6476</v>
      </c>
      <c r="K7385" s="402" t="n">
        <v>3731.02</v>
      </c>
      <c r="L7385" s="401" t="s">
        <v>13643</v>
      </c>
    </row>
    <row r="7386" customFormat="false" ht="13.5" hidden="false" customHeight="false" outlineLevel="0" collapsed="false">
      <c r="A7386" s="401" t="s">
        <v>9754</v>
      </c>
      <c r="B7386" s="401" t="s">
        <v>13057</v>
      </c>
      <c r="C7386" s="401" t="s">
        <v>13330</v>
      </c>
      <c r="D7386" s="401" t="s">
        <v>13331</v>
      </c>
      <c r="E7386" s="402"/>
      <c r="F7386" s="401"/>
      <c r="G7386" s="401" t="n">
        <v>101421</v>
      </c>
      <c r="H7386" s="401" t="s">
        <v>13982</v>
      </c>
      <c r="I7386" s="401" t="s">
        <v>687</v>
      </c>
      <c r="J7386" s="401" t="s">
        <v>6476</v>
      </c>
      <c r="K7386" s="402" t="n">
        <v>4824.14</v>
      </c>
      <c r="L7386" s="401" t="s">
        <v>13643</v>
      </c>
    </row>
    <row r="7387" customFormat="false" ht="13.5" hidden="false" customHeight="false" outlineLevel="0" collapsed="false">
      <c r="A7387" s="401" t="s">
        <v>9754</v>
      </c>
      <c r="B7387" s="401" t="s">
        <v>13057</v>
      </c>
      <c r="C7387" s="401" t="s">
        <v>13330</v>
      </c>
      <c r="D7387" s="401" t="s">
        <v>13331</v>
      </c>
      <c r="E7387" s="402"/>
      <c r="F7387" s="401"/>
      <c r="G7387" s="401" t="n">
        <v>101422</v>
      </c>
      <c r="H7387" s="401" t="s">
        <v>13983</v>
      </c>
      <c r="I7387" s="401" t="s">
        <v>687</v>
      </c>
      <c r="J7387" s="401" t="s">
        <v>6476</v>
      </c>
      <c r="K7387" s="402" t="n">
        <v>3673.64</v>
      </c>
      <c r="L7387" s="401" t="s">
        <v>13643</v>
      </c>
    </row>
    <row r="7388" customFormat="false" ht="13.5" hidden="false" customHeight="false" outlineLevel="0" collapsed="false">
      <c r="A7388" s="401" t="s">
        <v>9754</v>
      </c>
      <c r="B7388" s="401" t="s">
        <v>13057</v>
      </c>
      <c r="C7388" s="401" t="s">
        <v>13330</v>
      </c>
      <c r="D7388" s="401" t="s">
        <v>13331</v>
      </c>
      <c r="E7388" s="402"/>
      <c r="F7388" s="401"/>
      <c r="G7388" s="401" t="n">
        <v>101423</v>
      </c>
      <c r="H7388" s="401" t="s">
        <v>13984</v>
      </c>
      <c r="I7388" s="401" t="s">
        <v>687</v>
      </c>
      <c r="J7388" s="401" t="s">
        <v>6476</v>
      </c>
      <c r="K7388" s="402" t="n">
        <v>3658.4</v>
      </c>
      <c r="L7388" s="401" t="s">
        <v>13643</v>
      </c>
    </row>
    <row r="7389" customFormat="false" ht="13.5" hidden="false" customHeight="false" outlineLevel="0" collapsed="false">
      <c r="A7389" s="401" t="s">
        <v>9754</v>
      </c>
      <c r="B7389" s="401" t="s">
        <v>13057</v>
      </c>
      <c r="C7389" s="401" t="s">
        <v>13330</v>
      </c>
      <c r="D7389" s="401" t="s">
        <v>13331</v>
      </c>
      <c r="E7389" s="402"/>
      <c r="F7389" s="401"/>
      <c r="G7389" s="401" t="n">
        <v>101424</v>
      </c>
      <c r="H7389" s="401" t="s">
        <v>13985</v>
      </c>
      <c r="I7389" s="401" t="s">
        <v>687</v>
      </c>
      <c r="J7389" s="401" t="s">
        <v>6476</v>
      </c>
      <c r="K7389" s="402" t="n">
        <v>3691.59</v>
      </c>
      <c r="L7389" s="401" t="s">
        <v>13643</v>
      </c>
    </row>
    <row r="7390" customFormat="false" ht="13.5" hidden="false" customHeight="false" outlineLevel="0" collapsed="false">
      <c r="A7390" s="401" t="s">
        <v>9754</v>
      </c>
      <c r="B7390" s="401" t="s">
        <v>13057</v>
      </c>
      <c r="C7390" s="401" t="s">
        <v>13330</v>
      </c>
      <c r="D7390" s="401" t="s">
        <v>13331</v>
      </c>
      <c r="E7390" s="402"/>
      <c r="F7390" s="401"/>
      <c r="G7390" s="401" t="n">
        <v>101425</v>
      </c>
      <c r="H7390" s="401" t="s">
        <v>13986</v>
      </c>
      <c r="I7390" s="401" t="s">
        <v>687</v>
      </c>
      <c r="J7390" s="401" t="s">
        <v>6476</v>
      </c>
      <c r="K7390" s="402" t="n">
        <v>2243.9</v>
      </c>
      <c r="L7390" s="401" t="s">
        <v>13643</v>
      </c>
    </row>
    <row r="7391" customFormat="false" ht="13.5" hidden="false" customHeight="false" outlineLevel="0" collapsed="false">
      <c r="A7391" s="401" t="s">
        <v>9754</v>
      </c>
      <c r="B7391" s="401" t="s">
        <v>13057</v>
      </c>
      <c r="C7391" s="401" t="s">
        <v>13330</v>
      </c>
      <c r="D7391" s="401" t="s">
        <v>13331</v>
      </c>
      <c r="E7391" s="402"/>
      <c r="F7391" s="401"/>
      <c r="G7391" s="401" t="n">
        <v>101426</v>
      </c>
      <c r="H7391" s="401" t="s">
        <v>13987</v>
      </c>
      <c r="I7391" s="401" t="s">
        <v>687</v>
      </c>
      <c r="J7391" s="401" t="s">
        <v>6476</v>
      </c>
      <c r="K7391" s="402" t="n">
        <v>4002.57</v>
      </c>
      <c r="L7391" s="401" t="s">
        <v>13643</v>
      </c>
    </row>
    <row r="7392" customFormat="false" ht="13.5" hidden="false" customHeight="false" outlineLevel="0" collapsed="false">
      <c r="A7392" s="401" t="s">
        <v>9754</v>
      </c>
      <c r="B7392" s="401" t="s">
        <v>13057</v>
      </c>
      <c r="C7392" s="401" t="s">
        <v>13330</v>
      </c>
      <c r="D7392" s="401" t="s">
        <v>13331</v>
      </c>
      <c r="E7392" s="402"/>
      <c r="F7392" s="401"/>
      <c r="G7392" s="401" t="n">
        <v>101427</v>
      </c>
      <c r="H7392" s="401" t="s">
        <v>13677</v>
      </c>
      <c r="I7392" s="401" t="s">
        <v>687</v>
      </c>
      <c r="J7392" s="401" t="s">
        <v>6476</v>
      </c>
      <c r="K7392" s="402" t="n">
        <v>3620.05</v>
      </c>
      <c r="L7392" s="401" t="s">
        <v>13643</v>
      </c>
    </row>
    <row r="7393" customFormat="false" ht="13.5" hidden="false" customHeight="false" outlineLevel="0" collapsed="false">
      <c r="A7393" s="401" t="s">
        <v>9754</v>
      </c>
      <c r="B7393" s="401" t="s">
        <v>13057</v>
      </c>
      <c r="C7393" s="401" t="s">
        <v>13330</v>
      </c>
      <c r="D7393" s="401" t="s">
        <v>13331</v>
      </c>
      <c r="E7393" s="402"/>
      <c r="F7393" s="401"/>
      <c r="G7393" s="401" t="n">
        <v>101428</v>
      </c>
      <c r="H7393" s="401" t="s">
        <v>13988</v>
      </c>
      <c r="I7393" s="401" t="s">
        <v>687</v>
      </c>
      <c r="J7393" s="401" t="s">
        <v>6476</v>
      </c>
      <c r="K7393" s="402" t="n">
        <v>3532.01</v>
      </c>
      <c r="L7393" s="401" t="s">
        <v>13643</v>
      </c>
    </row>
    <row r="7394" customFormat="false" ht="13.5" hidden="false" customHeight="false" outlineLevel="0" collapsed="false">
      <c r="A7394" s="401" t="s">
        <v>9754</v>
      </c>
      <c r="B7394" s="401" t="s">
        <v>13057</v>
      </c>
      <c r="C7394" s="401" t="s">
        <v>13330</v>
      </c>
      <c r="D7394" s="401" t="s">
        <v>13331</v>
      </c>
      <c r="E7394" s="402"/>
      <c r="F7394" s="401"/>
      <c r="G7394" s="401" t="n">
        <v>101429</v>
      </c>
      <c r="H7394" s="401" t="s">
        <v>13989</v>
      </c>
      <c r="I7394" s="401" t="s">
        <v>687</v>
      </c>
      <c r="J7394" s="401" t="s">
        <v>6476</v>
      </c>
      <c r="K7394" s="402" t="n">
        <v>3685.35</v>
      </c>
      <c r="L7394" s="401" t="s">
        <v>13643</v>
      </c>
    </row>
    <row r="7395" customFormat="false" ht="13.5" hidden="false" customHeight="false" outlineLevel="0" collapsed="false">
      <c r="A7395" s="401" t="s">
        <v>9754</v>
      </c>
      <c r="B7395" s="401" t="s">
        <v>13057</v>
      </c>
      <c r="C7395" s="401" t="s">
        <v>13330</v>
      </c>
      <c r="D7395" s="401" t="s">
        <v>13331</v>
      </c>
      <c r="E7395" s="402"/>
      <c r="F7395" s="401"/>
      <c r="G7395" s="401" t="n">
        <v>101430</v>
      </c>
      <c r="H7395" s="401" t="s">
        <v>13990</v>
      </c>
      <c r="I7395" s="401" t="s">
        <v>687</v>
      </c>
      <c r="J7395" s="401" t="s">
        <v>6476</v>
      </c>
      <c r="K7395" s="402" t="n">
        <v>4201.15</v>
      </c>
      <c r="L7395" s="401" t="s">
        <v>13643</v>
      </c>
    </row>
    <row r="7396" customFormat="false" ht="13.5" hidden="false" customHeight="false" outlineLevel="0" collapsed="false">
      <c r="A7396" s="401" t="s">
        <v>9754</v>
      </c>
      <c r="B7396" s="401" t="s">
        <v>13057</v>
      </c>
      <c r="C7396" s="401" t="s">
        <v>13330</v>
      </c>
      <c r="D7396" s="401" t="s">
        <v>13331</v>
      </c>
      <c r="E7396" s="402"/>
      <c r="F7396" s="401"/>
      <c r="G7396" s="401" t="n">
        <v>101431</v>
      </c>
      <c r="H7396" s="401" t="s">
        <v>13680</v>
      </c>
      <c r="I7396" s="401" t="s">
        <v>687</v>
      </c>
      <c r="J7396" s="401" t="s">
        <v>6476</v>
      </c>
      <c r="K7396" s="402" t="n">
        <v>4503.75</v>
      </c>
      <c r="L7396" s="401" t="s">
        <v>13643</v>
      </c>
    </row>
    <row r="7397" customFormat="false" ht="13.5" hidden="false" customHeight="false" outlineLevel="0" collapsed="false">
      <c r="A7397" s="401" t="s">
        <v>9754</v>
      </c>
      <c r="B7397" s="401" t="s">
        <v>13057</v>
      </c>
      <c r="C7397" s="401" t="s">
        <v>13330</v>
      </c>
      <c r="D7397" s="401" t="s">
        <v>13331</v>
      </c>
      <c r="E7397" s="402"/>
      <c r="F7397" s="401"/>
      <c r="G7397" s="401" t="n">
        <v>101432</v>
      </c>
      <c r="H7397" s="401" t="s">
        <v>13991</v>
      </c>
      <c r="I7397" s="401" t="s">
        <v>687</v>
      </c>
      <c r="J7397" s="401" t="s">
        <v>6476</v>
      </c>
      <c r="K7397" s="402" t="n">
        <v>3691.59</v>
      </c>
      <c r="L7397" s="401" t="s">
        <v>13643</v>
      </c>
    </row>
    <row r="7398" customFormat="false" ht="13.5" hidden="false" customHeight="false" outlineLevel="0" collapsed="false">
      <c r="A7398" s="401" t="s">
        <v>9754</v>
      </c>
      <c r="B7398" s="401" t="s">
        <v>13057</v>
      </c>
      <c r="C7398" s="401" t="s">
        <v>13330</v>
      </c>
      <c r="D7398" s="401" t="s">
        <v>13331</v>
      </c>
      <c r="E7398" s="402"/>
      <c r="F7398" s="401"/>
      <c r="G7398" s="401" t="n">
        <v>101433</v>
      </c>
      <c r="H7398" s="401" t="s">
        <v>13682</v>
      </c>
      <c r="I7398" s="401" t="s">
        <v>687</v>
      </c>
      <c r="J7398" s="401" t="s">
        <v>6476</v>
      </c>
      <c r="K7398" s="402" t="n">
        <v>3691.59</v>
      </c>
      <c r="L7398" s="401" t="s">
        <v>13643</v>
      </c>
    </row>
    <row r="7399" customFormat="false" ht="13.5" hidden="false" customHeight="false" outlineLevel="0" collapsed="false">
      <c r="A7399" s="401" t="s">
        <v>9754</v>
      </c>
      <c r="B7399" s="401" t="s">
        <v>13057</v>
      </c>
      <c r="C7399" s="401" t="s">
        <v>13330</v>
      </c>
      <c r="D7399" s="401" t="s">
        <v>13331</v>
      </c>
      <c r="E7399" s="402"/>
      <c r="F7399" s="401"/>
      <c r="G7399" s="401" t="n">
        <v>101434</v>
      </c>
      <c r="H7399" s="401" t="s">
        <v>13992</v>
      </c>
      <c r="I7399" s="401" t="s">
        <v>687</v>
      </c>
      <c r="J7399" s="401" t="s">
        <v>6476</v>
      </c>
      <c r="K7399" s="402" t="n">
        <v>4147.33</v>
      </c>
      <c r="L7399" s="401" t="s">
        <v>13643</v>
      </c>
    </row>
    <row r="7400" customFormat="false" ht="13.5" hidden="false" customHeight="false" outlineLevel="0" collapsed="false">
      <c r="A7400" s="401" t="s">
        <v>9754</v>
      </c>
      <c r="B7400" s="401" t="s">
        <v>13057</v>
      </c>
      <c r="C7400" s="401" t="s">
        <v>13330</v>
      </c>
      <c r="D7400" s="401" t="s">
        <v>13331</v>
      </c>
      <c r="E7400" s="402"/>
      <c r="F7400" s="401"/>
      <c r="G7400" s="401" t="n">
        <v>101435</v>
      </c>
      <c r="H7400" s="401" t="s">
        <v>13993</v>
      </c>
      <c r="I7400" s="401" t="s">
        <v>687</v>
      </c>
      <c r="J7400" s="401" t="s">
        <v>6476</v>
      </c>
      <c r="K7400" s="402" t="n">
        <v>3689</v>
      </c>
      <c r="L7400" s="401" t="s">
        <v>13643</v>
      </c>
    </row>
    <row r="7401" customFormat="false" ht="13.5" hidden="false" customHeight="false" outlineLevel="0" collapsed="false">
      <c r="A7401" s="401" t="s">
        <v>9754</v>
      </c>
      <c r="B7401" s="401" t="s">
        <v>13057</v>
      </c>
      <c r="C7401" s="401" t="s">
        <v>13330</v>
      </c>
      <c r="D7401" s="401" t="s">
        <v>13331</v>
      </c>
      <c r="E7401" s="402"/>
      <c r="F7401" s="401"/>
      <c r="G7401" s="401" t="n">
        <v>101436</v>
      </c>
      <c r="H7401" s="401" t="s">
        <v>13684</v>
      </c>
      <c r="I7401" s="401" t="s">
        <v>687</v>
      </c>
      <c r="J7401" s="401" t="s">
        <v>6476</v>
      </c>
      <c r="K7401" s="402" t="n">
        <v>3754.25</v>
      </c>
      <c r="L7401" s="401" t="s">
        <v>13643</v>
      </c>
    </row>
    <row r="7402" customFormat="false" ht="13.5" hidden="false" customHeight="false" outlineLevel="0" collapsed="false">
      <c r="A7402" s="401" t="s">
        <v>9754</v>
      </c>
      <c r="B7402" s="401" t="s">
        <v>13057</v>
      </c>
      <c r="C7402" s="401" t="s">
        <v>13330</v>
      </c>
      <c r="D7402" s="401" t="s">
        <v>13331</v>
      </c>
      <c r="E7402" s="402"/>
      <c r="F7402" s="401"/>
      <c r="G7402" s="401" t="n">
        <v>101437</v>
      </c>
      <c r="H7402" s="401" t="s">
        <v>13994</v>
      </c>
      <c r="I7402" s="401" t="s">
        <v>687</v>
      </c>
      <c r="J7402" s="401" t="s">
        <v>6476</v>
      </c>
      <c r="K7402" s="402" t="n">
        <v>4253.98</v>
      </c>
      <c r="L7402" s="401" t="s">
        <v>13643</v>
      </c>
    </row>
    <row r="7403" customFormat="false" ht="13.5" hidden="false" customHeight="false" outlineLevel="0" collapsed="false">
      <c r="A7403" s="401" t="s">
        <v>9754</v>
      </c>
      <c r="B7403" s="401" t="s">
        <v>13057</v>
      </c>
      <c r="C7403" s="401" t="s">
        <v>13330</v>
      </c>
      <c r="D7403" s="401" t="s">
        <v>13331</v>
      </c>
      <c r="E7403" s="402"/>
      <c r="F7403" s="401"/>
      <c r="G7403" s="401" t="n">
        <v>101438</v>
      </c>
      <c r="H7403" s="401" t="s">
        <v>13686</v>
      </c>
      <c r="I7403" s="401" t="s">
        <v>687</v>
      </c>
      <c r="J7403" s="401" t="s">
        <v>6476</v>
      </c>
      <c r="K7403" s="402" t="n">
        <v>4968.91</v>
      </c>
      <c r="L7403" s="401" t="s">
        <v>13643</v>
      </c>
    </row>
    <row r="7404" customFormat="false" ht="13.5" hidden="false" customHeight="false" outlineLevel="0" collapsed="false">
      <c r="A7404" s="401" t="s">
        <v>9754</v>
      </c>
      <c r="B7404" s="401" t="s">
        <v>13057</v>
      </c>
      <c r="C7404" s="401" t="s">
        <v>13330</v>
      </c>
      <c r="D7404" s="401" t="s">
        <v>13331</v>
      </c>
      <c r="E7404" s="402"/>
      <c r="F7404" s="401"/>
      <c r="G7404" s="401" t="n">
        <v>101439</v>
      </c>
      <c r="H7404" s="401" t="s">
        <v>13687</v>
      </c>
      <c r="I7404" s="401" t="s">
        <v>687</v>
      </c>
      <c r="J7404" s="401" t="s">
        <v>6476</v>
      </c>
      <c r="K7404" s="402" t="n">
        <v>4049.82</v>
      </c>
      <c r="L7404" s="401" t="s">
        <v>13643</v>
      </c>
    </row>
    <row r="7405" customFormat="false" ht="13.5" hidden="false" customHeight="false" outlineLevel="0" collapsed="false">
      <c r="A7405" s="401" t="s">
        <v>9754</v>
      </c>
      <c r="B7405" s="401" t="s">
        <v>13057</v>
      </c>
      <c r="C7405" s="401" t="s">
        <v>13330</v>
      </c>
      <c r="D7405" s="401" t="s">
        <v>13331</v>
      </c>
      <c r="E7405" s="402"/>
      <c r="F7405" s="401"/>
      <c r="G7405" s="401" t="n">
        <v>101440</v>
      </c>
      <c r="H7405" s="401" t="s">
        <v>13995</v>
      </c>
      <c r="I7405" s="401" t="s">
        <v>687</v>
      </c>
      <c r="J7405" s="401" t="s">
        <v>6476</v>
      </c>
      <c r="K7405" s="402" t="n">
        <v>4356.11</v>
      </c>
      <c r="L7405" s="401" t="s">
        <v>13643</v>
      </c>
    </row>
    <row r="7406" customFormat="false" ht="13.5" hidden="false" customHeight="false" outlineLevel="0" collapsed="false">
      <c r="A7406" s="401" t="s">
        <v>9754</v>
      </c>
      <c r="B7406" s="401" t="s">
        <v>13057</v>
      </c>
      <c r="C7406" s="401" t="s">
        <v>13330</v>
      </c>
      <c r="D7406" s="401" t="s">
        <v>13331</v>
      </c>
      <c r="E7406" s="402"/>
      <c r="F7406" s="401"/>
      <c r="G7406" s="401" t="n">
        <v>101441</v>
      </c>
      <c r="H7406" s="401" t="s">
        <v>13689</v>
      </c>
      <c r="I7406" s="401" t="s">
        <v>687</v>
      </c>
      <c r="J7406" s="401" t="s">
        <v>6476</v>
      </c>
      <c r="K7406" s="402" t="n">
        <v>3701.19</v>
      </c>
      <c r="L7406" s="401" t="s">
        <v>13643</v>
      </c>
    </row>
    <row r="7407" customFormat="false" ht="13.5" hidden="false" customHeight="false" outlineLevel="0" collapsed="false">
      <c r="A7407" s="401" t="s">
        <v>9754</v>
      </c>
      <c r="B7407" s="401" t="s">
        <v>13057</v>
      </c>
      <c r="C7407" s="401" t="s">
        <v>13330</v>
      </c>
      <c r="D7407" s="401" t="s">
        <v>13331</v>
      </c>
      <c r="E7407" s="402"/>
      <c r="F7407" s="401"/>
      <c r="G7407" s="401" t="n">
        <v>101442</v>
      </c>
      <c r="H7407" s="401" t="s">
        <v>13996</v>
      </c>
      <c r="I7407" s="401" t="s">
        <v>687</v>
      </c>
      <c r="J7407" s="401" t="s">
        <v>6476</v>
      </c>
      <c r="K7407" s="402" t="n">
        <v>3683.9</v>
      </c>
      <c r="L7407" s="401" t="s">
        <v>13643</v>
      </c>
    </row>
    <row r="7408" customFormat="false" ht="13.5" hidden="false" customHeight="false" outlineLevel="0" collapsed="false">
      <c r="A7408" s="401" t="s">
        <v>9754</v>
      </c>
      <c r="B7408" s="401" t="s">
        <v>13057</v>
      </c>
      <c r="C7408" s="401" t="s">
        <v>13330</v>
      </c>
      <c r="D7408" s="401" t="s">
        <v>13331</v>
      </c>
      <c r="E7408" s="402"/>
      <c r="F7408" s="401"/>
      <c r="G7408" s="401" t="n">
        <v>101443</v>
      </c>
      <c r="H7408" s="401" t="s">
        <v>13690</v>
      </c>
      <c r="I7408" s="401" t="s">
        <v>687</v>
      </c>
      <c r="J7408" s="401" t="s">
        <v>6476</v>
      </c>
      <c r="K7408" s="402" t="n">
        <v>3896.51</v>
      </c>
      <c r="L7408" s="401" t="s">
        <v>13643</v>
      </c>
    </row>
    <row r="7409" customFormat="false" ht="13.5" hidden="false" customHeight="false" outlineLevel="0" collapsed="false">
      <c r="A7409" s="401" t="s">
        <v>9754</v>
      </c>
      <c r="B7409" s="401" t="s">
        <v>13057</v>
      </c>
      <c r="C7409" s="401" t="s">
        <v>13330</v>
      </c>
      <c r="D7409" s="401" t="s">
        <v>13331</v>
      </c>
      <c r="E7409" s="402"/>
      <c r="F7409" s="401"/>
      <c r="G7409" s="401" t="n">
        <v>101444</v>
      </c>
      <c r="H7409" s="401" t="s">
        <v>13693</v>
      </c>
      <c r="I7409" s="401" t="s">
        <v>687</v>
      </c>
      <c r="J7409" s="401" t="s">
        <v>6476</v>
      </c>
      <c r="K7409" s="402" t="n">
        <v>4711.29</v>
      </c>
      <c r="L7409" s="401" t="s">
        <v>13643</v>
      </c>
    </row>
    <row r="7410" customFormat="false" ht="13.5" hidden="false" customHeight="false" outlineLevel="0" collapsed="false">
      <c r="A7410" s="401" t="s">
        <v>9754</v>
      </c>
      <c r="B7410" s="401" t="s">
        <v>13057</v>
      </c>
      <c r="C7410" s="401" t="s">
        <v>13330</v>
      </c>
      <c r="D7410" s="401" t="s">
        <v>13331</v>
      </c>
      <c r="E7410" s="402"/>
      <c r="F7410" s="401"/>
      <c r="G7410" s="401" t="n">
        <v>101445</v>
      </c>
      <c r="H7410" s="401" t="s">
        <v>720</v>
      </c>
      <c r="I7410" s="401" t="s">
        <v>687</v>
      </c>
      <c r="J7410" s="401" t="s">
        <v>6476</v>
      </c>
      <c r="K7410" s="402" t="n">
        <v>4724.8</v>
      </c>
      <c r="L7410" s="401" t="s">
        <v>13643</v>
      </c>
    </row>
    <row r="7411" customFormat="false" ht="13.5" hidden="false" customHeight="false" outlineLevel="0" collapsed="false">
      <c r="A7411" s="401" t="s">
        <v>9754</v>
      </c>
      <c r="B7411" s="401" t="s">
        <v>13057</v>
      </c>
      <c r="C7411" s="401" t="s">
        <v>13330</v>
      </c>
      <c r="D7411" s="401" t="s">
        <v>13331</v>
      </c>
      <c r="E7411" s="402"/>
      <c r="F7411" s="401"/>
      <c r="G7411" s="401" t="n">
        <v>101446</v>
      </c>
      <c r="H7411" s="401" t="s">
        <v>785</v>
      </c>
      <c r="I7411" s="401" t="s">
        <v>687</v>
      </c>
      <c r="J7411" s="401" t="s">
        <v>6476</v>
      </c>
      <c r="K7411" s="402" t="n">
        <v>4929.14</v>
      </c>
      <c r="L7411" s="401" t="s">
        <v>13643</v>
      </c>
    </row>
    <row r="7412" customFormat="false" ht="13.5" hidden="false" customHeight="false" outlineLevel="0" collapsed="false">
      <c r="A7412" s="401" t="s">
        <v>9754</v>
      </c>
      <c r="B7412" s="401" t="s">
        <v>13057</v>
      </c>
      <c r="C7412" s="401" t="s">
        <v>13330</v>
      </c>
      <c r="D7412" s="401" t="s">
        <v>13331</v>
      </c>
      <c r="E7412" s="402"/>
      <c r="F7412" s="401"/>
      <c r="G7412" s="401" t="n">
        <v>101447</v>
      </c>
      <c r="H7412" s="401" t="s">
        <v>13694</v>
      </c>
      <c r="I7412" s="401" t="s">
        <v>687</v>
      </c>
      <c r="J7412" s="401" t="s">
        <v>6476</v>
      </c>
      <c r="K7412" s="402" t="n">
        <v>4830.52</v>
      </c>
      <c r="L7412" s="401" t="s">
        <v>13643</v>
      </c>
    </row>
    <row r="7413" customFormat="false" ht="13.5" hidden="false" customHeight="false" outlineLevel="0" collapsed="false">
      <c r="A7413" s="401" t="s">
        <v>9754</v>
      </c>
      <c r="B7413" s="401" t="s">
        <v>13057</v>
      </c>
      <c r="C7413" s="401" t="s">
        <v>13330</v>
      </c>
      <c r="D7413" s="401" t="s">
        <v>13331</v>
      </c>
      <c r="E7413" s="402"/>
      <c r="F7413" s="401"/>
      <c r="G7413" s="401" t="n">
        <v>101448</v>
      </c>
      <c r="H7413" s="401" t="s">
        <v>13695</v>
      </c>
      <c r="I7413" s="401" t="s">
        <v>687</v>
      </c>
      <c r="J7413" s="401" t="s">
        <v>6476</v>
      </c>
      <c r="K7413" s="402" t="n">
        <v>4929.14</v>
      </c>
      <c r="L7413" s="401" t="s">
        <v>13643</v>
      </c>
    </row>
    <row r="7414" customFormat="false" ht="13.5" hidden="false" customHeight="false" outlineLevel="0" collapsed="false">
      <c r="A7414" s="401" t="s">
        <v>9754</v>
      </c>
      <c r="B7414" s="401" t="s">
        <v>13057</v>
      </c>
      <c r="C7414" s="401" t="s">
        <v>13330</v>
      </c>
      <c r="D7414" s="401" t="s">
        <v>13331</v>
      </c>
      <c r="E7414" s="402"/>
      <c r="F7414" s="401"/>
      <c r="G7414" s="401" t="n">
        <v>101449</v>
      </c>
      <c r="H7414" s="401" t="s">
        <v>13997</v>
      </c>
      <c r="I7414" s="401" t="s">
        <v>687</v>
      </c>
      <c r="J7414" s="401" t="s">
        <v>6476</v>
      </c>
      <c r="K7414" s="402" t="n">
        <v>3389.08</v>
      </c>
      <c r="L7414" s="401" t="s">
        <v>13643</v>
      </c>
    </row>
    <row r="7415" customFormat="false" ht="13.5" hidden="false" customHeight="false" outlineLevel="0" collapsed="false">
      <c r="A7415" s="401" t="s">
        <v>9754</v>
      </c>
      <c r="B7415" s="401" t="s">
        <v>13057</v>
      </c>
      <c r="C7415" s="401" t="s">
        <v>13330</v>
      </c>
      <c r="D7415" s="401" t="s">
        <v>13331</v>
      </c>
      <c r="E7415" s="402"/>
      <c r="F7415" s="401"/>
      <c r="G7415" s="401" t="n">
        <v>101450</v>
      </c>
      <c r="H7415" s="401" t="s">
        <v>13697</v>
      </c>
      <c r="I7415" s="401" t="s">
        <v>687</v>
      </c>
      <c r="J7415" s="401" t="s">
        <v>6476</v>
      </c>
      <c r="K7415" s="402" t="n">
        <v>3298.7</v>
      </c>
      <c r="L7415" s="401" t="s">
        <v>13643</v>
      </c>
    </row>
    <row r="7416" customFormat="false" ht="13.5" hidden="false" customHeight="false" outlineLevel="0" collapsed="false">
      <c r="A7416" s="401" t="s">
        <v>9754</v>
      </c>
      <c r="B7416" s="401" t="s">
        <v>13057</v>
      </c>
      <c r="C7416" s="401" t="s">
        <v>13330</v>
      </c>
      <c r="D7416" s="401" t="s">
        <v>13331</v>
      </c>
      <c r="E7416" s="402"/>
      <c r="F7416" s="401"/>
      <c r="G7416" s="401" t="n">
        <v>101451</v>
      </c>
      <c r="H7416" s="401" t="s">
        <v>794</v>
      </c>
      <c r="I7416" s="401" t="s">
        <v>687</v>
      </c>
      <c r="J7416" s="401" t="s">
        <v>6476</v>
      </c>
      <c r="K7416" s="402" t="n">
        <v>4704.54</v>
      </c>
      <c r="L7416" s="401" t="s">
        <v>13643</v>
      </c>
    </row>
    <row r="7417" customFormat="false" ht="13.5" hidden="false" customHeight="false" outlineLevel="0" collapsed="false">
      <c r="A7417" s="401" t="s">
        <v>9754</v>
      </c>
      <c r="B7417" s="401" t="s">
        <v>13057</v>
      </c>
      <c r="C7417" s="401" t="s">
        <v>13330</v>
      </c>
      <c r="D7417" s="401" t="s">
        <v>13331</v>
      </c>
      <c r="E7417" s="402"/>
      <c r="F7417" s="401"/>
      <c r="G7417" s="401" t="n">
        <v>101452</v>
      </c>
      <c r="H7417" s="401" t="s">
        <v>13998</v>
      </c>
      <c r="I7417" s="401" t="s">
        <v>687</v>
      </c>
      <c r="J7417" s="401" t="s">
        <v>6476</v>
      </c>
      <c r="K7417" s="402" t="n">
        <v>3517.18</v>
      </c>
      <c r="L7417" s="401" t="s">
        <v>13643</v>
      </c>
    </row>
    <row r="7418" customFormat="false" ht="13.5" hidden="false" customHeight="false" outlineLevel="0" collapsed="false">
      <c r="A7418" s="401" t="s">
        <v>9754</v>
      </c>
      <c r="B7418" s="401" t="s">
        <v>13057</v>
      </c>
      <c r="C7418" s="401" t="s">
        <v>13330</v>
      </c>
      <c r="D7418" s="401" t="s">
        <v>13331</v>
      </c>
      <c r="E7418" s="402"/>
      <c r="F7418" s="401"/>
      <c r="G7418" s="401" t="n">
        <v>101453</v>
      </c>
      <c r="H7418" s="401" t="s">
        <v>13698</v>
      </c>
      <c r="I7418" s="401" t="s">
        <v>687</v>
      </c>
      <c r="J7418" s="401" t="s">
        <v>6476</v>
      </c>
      <c r="K7418" s="402" t="n">
        <v>4859.41</v>
      </c>
      <c r="L7418" s="401" t="s">
        <v>13643</v>
      </c>
    </row>
    <row r="7419" customFormat="false" ht="13.5" hidden="false" customHeight="false" outlineLevel="0" collapsed="false">
      <c r="A7419" s="401" t="s">
        <v>9754</v>
      </c>
      <c r="B7419" s="401" t="s">
        <v>13057</v>
      </c>
      <c r="C7419" s="401" t="s">
        <v>13330</v>
      </c>
      <c r="D7419" s="401" t="s">
        <v>13331</v>
      </c>
      <c r="E7419" s="402"/>
      <c r="F7419" s="401"/>
      <c r="G7419" s="401" t="n">
        <v>101454</v>
      </c>
      <c r="H7419" s="401" t="s">
        <v>13999</v>
      </c>
      <c r="I7419" s="401" t="s">
        <v>687</v>
      </c>
      <c r="J7419" s="401" t="s">
        <v>6476</v>
      </c>
      <c r="K7419" s="402" t="n">
        <v>5455.15</v>
      </c>
      <c r="L7419" s="401" t="s">
        <v>13643</v>
      </c>
    </row>
    <row r="7420" customFormat="false" ht="13.5" hidden="false" customHeight="false" outlineLevel="0" collapsed="false">
      <c r="A7420" s="401" t="s">
        <v>9754</v>
      </c>
      <c r="B7420" s="401" t="s">
        <v>13057</v>
      </c>
      <c r="C7420" s="401" t="s">
        <v>13330</v>
      </c>
      <c r="D7420" s="401" t="s">
        <v>13331</v>
      </c>
      <c r="E7420" s="402"/>
      <c r="F7420" s="401"/>
      <c r="G7420" s="401" t="n">
        <v>101455</v>
      </c>
      <c r="H7420" s="401" t="s">
        <v>13700</v>
      </c>
      <c r="I7420" s="401" t="s">
        <v>687</v>
      </c>
      <c r="J7420" s="401" t="s">
        <v>6476</v>
      </c>
      <c r="K7420" s="402" t="n">
        <v>4682.78</v>
      </c>
      <c r="L7420" s="401" t="s">
        <v>13643</v>
      </c>
    </row>
    <row r="7421" customFormat="false" ht="13.5" hidden="false" customHeight="false" outlineLevel="0" collapsed="false">
      <c r="A7421" s="401" t="s">
        <v>9754</v>
      </c>
      <c r="B7421" s="401" t="s">
        <v>13057</v>
      </c>
      <c r="C7421" s="401" t="s">
        <v>13330</v>
      </c>
      <c r="D7421" s="401" t="s">
        <v>13331</v>
      </c>
      <c r="E7421" s="402"/>
      <c r="F7421" s="401"/>
      <c r="G7421" s="401" t="n">
        <v>101456</v>
      </c>
      <c r="H7421" s="401" t="s">
        <v>14000</v>
      </c>
      <c r="I7421" s="401" t="s">
        <v>687</v>
      </c>
      <c r="J7421" s="401" t="s">
        <v>6476</v>
      </c>
      <c r="K7421" s="402" t="n">
        <v>7300.55</v>
      </c>
      <c r="L7421" s="401" t="s">
        <v>13643</v>
      </c>
    </row>
    <row r="7422" customFormat="false" ht="13.5" hidden="false" customHeight="false" outlineLevel="0" collapsed="false">
      <c r="A7422" s="401" t="s">
        <v>9754</v>
      </c>
      <c r="B7422" s="401" t="s">
        <v>13057</v>
      </c>
      <c r="C7422" s="401" t="s">
        <v>13330</v>
      </c>
      <c r="D7422" s="401" t="s">
        <v>13331</v>
      </c>
      <c r="E7422" s="402"/>
      <c r="F7422" s="401"/>
      <c r="G7422" s="401" t="n">
        <v>101457</v>
      </c>
      <c r="H7422" s="401" t="s">
        <v>14001</v>
      </c>
      <c r="I7422" s="401" t="s">
        <v>687</v>
      </c>
      <c r="J7422" s="401" t="s">
        <v>6476</v>
      </c>
      <c r="K7422" s="402" t="n">
        <v>5605.33</v>
      </c>
      <c r="L7422" s="401" t="s">
        <v>13643</v>
      </c>
    </row>
    <row r="7423" customFormat="false" ht="13.5" hidden="false" customHeight="false" outlineLevel="0" collapsed="false">
      <c r="A7423" s="401" t="s">
        <v>9754</v>
      </c>
      <c r="B7423" s="401" t="s">
        <v>13057</v>
      </c>
      <c r="C7423" s="401" t="s">
        <v>13330</v>
      </c>
      <c r="D7423" s="401" t="s">
        <v>13331</v>
      </c>
      <c r="E7423" s="402"/>
      <c r="F7423" s="401"/>
      <c r="G7423" s="401" t="n">
        <v>101458</v>
      </c>
      <c r="H7423" s="401" t="s">
        <v>14002</v>
      </c>
      <c r="I7423" s="401" t="s">
        <v>687</v>
      </c>
      <c r="J7423" s="401" t="s">
        <v>6476</v>
      </c>
      <c r="K7423" s="402" t="n">
        <v>4642.33</v>
      </c>
      <c r="L7423" s="401" t="s">
        <v>13643</v>
      </c>
    </row>
    <row r="7424" customFormat="false" ht="13.5" hidden="false" customHeight="false" outlineLevel="0" collapsed="false">
      <c r="A7424" s="401" t="s">
        <v>9754</v>
      </c>
      <c r="B7424" s="401" t="s">
        <v>13057</v>
      </c>
      <c r="C7424" s="401" t="s">
        <v>13330</v>
      </c>
      <c r="D7424" s="401" t="s">
        <v>13331</v>
      </c>
      <c r="E7424" s="402"/>
      <c r="F7424" s="401"/>
      <c r="G7424" s="401" t="n">
        <v>101459</v>
      </c>
      <c r="H7424" s="401" t="s">
        <v>13705</v>
      </c>
      <c r="I7424" s="401" t="s">
        <v>687</v>
      </c>
      <c r="J7424" s="401" t="s">
        <v>6476</v>
      </c>
      <c r="K7424" s="402" t="n">
        <v>4368.88</v>
      </c>
      <c r="L7424" s="401" t="s">
        <v>13643</v>
      </c>
    </row>
    <row r="7425" customFormat="false" ht="13.5" hidden="false" customHeight="false" outlineLevel="0" collapsed="false">
      <c r="A7425" s="401" t="s">
        <v>9754</v>
      </c>
      <c r="B7425" s="401" t="s">
        <v>13057</v>
      </c>
      <c r="C7425" s="401" t="s">
        <v>13330</v>
      </c>
      <c r="D7425" s="401" t="s">
        <v>13331</v>
      </c>
      <c r="E7425" s="402"/>
      <c r="F7425" s="401"/>
      <c r="G7425" s="401" t="n">
        <v>101460</v>
      </c>
      <c r="H7425" s="401" t="s">
        <v>13842</v>
      </c>
      <c r="I7425" s="401" t="s">
        <v>687</v>
      </c>
      <c r="J7425" s="401" t="s">
        <v>6476</v>
      </c>
      <c r="K7425" s="402" t="n">
        <v>3495.11</v>
      </c>
      <c r="L7425" s="401" t="s">
        <v>13643</v>
      </c>
    </row>
  </sheetData>
  <mergeCells count="3">
    <mergeCell ref="A1:M1"/>
    <mergeCell ref="A2:M2"/>
    <mergeCell ref="A3:M3"/>
  </mergeCells>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C213"/>
  <sheetViews>
    <sheetView showFormulas="false" showGridLines="true" showRowColHeaders="true" showZeros="true" rightToLeft="false" tabSelected="false" showOutlineSymbols="true" defaultGridColor="true" view="pageBreakPreview" topLeftCell="A186" colorId="64" zoomScale="100" zoomScaleNormal="100" zoomScalePageLayoutView="100" workbookViewId="0">
      <selection pane="topLeft" activeCell="A8" activeCellId="0" sqref="A8"/>
    </sheetView>
  </sheetViews>
  <sheetFormatPr defaultColWidth="8.6875" defaultRowHeight="12.75" zeroHeight="false" outlineLevelRow="0" outlineLevelCol="0"/>
  <cols>
    <col collapsed="false" customWidth="true" hidden="false" outlineLevel="0" max="1" min="1" style="0" width="22.14"/>
    <col collapsed="false" customWidth="true" hidden="false" outlineLevel="0" max="2" min="2" style="17" width="49.86"/>
    <col collapsed="false" customWidth="true" hidden="false" outlineLevel="0" max="3" min="3" style="22" width="16.14"/>
  </cols>
  <sheetData>
    <row r="2" customFormat="false" ht="150" hidden="false" customHeight="false" outlineLevel="0" collapsed="false">
      <c r="A2" s="403" t="n">
        <f aca="false">'Orç Sintético'!C223</f>
        <v>4</v>
      </c>
      <c r="B2" s="403" t="str">
        <f aca="false">'Orç Sintético'!D223</f>
        <v>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v>
      </c>
      <c r="C2" s="404" t="n">
        <f aca="false">'Orç Sintético'!J223</f>
        <v>99202.82</v>
      </c>
    </row>
    <row r="3" customFormat="false" ht="30" hidden="false" customHeight="false" outlineLevel="0" collapsed="false">
      <c r="A3" s="403" t="str">
        <f aca="false">'Orç Sintético'!C210</f>
        <v>8072 MOD 1</v>
      </c>
      <c r="B3" s="403" t="str">
        <f aca="false">'Orç Sintético'!D210</f>
        <v>FORNECIMENTO DE CABO DE COBRE ISOLADO EM EPR 105, 8,7/15KV, FLEXÍVEL, 120MM²</v>
      </c>
      <c r="C3" s="404" t="n">
        <f aca="false">'Orç Sintético'!J210</f>
        <v>100371.44</v>
      </c>
    </row>
    <row r="4" customFormat="false" ht="30" hidden="false" customHeight="false" outlineLevel="0" collapsed="false">
      <c r="A4" s="403" t="str">
        <f aca="false">'Orç Sintético'!C224</f>
        <v>70268 MOD 1</v>
      </c>
      <c r="B4" s="403" t="str">
        <f aca="false">'Orç Sintético'!D224</f>
        <v>FORNECIMENTO BARRAMENTO DE ALTA TENSÃO EM COBRE RETANGULAR 1.1/2"x1/4"</v>
      </c>
      <c r="C4" s="404" t="n">
        <f aca="false">'Orç Sintético'!J224</f>
        <v>78547.67</v>
      </c>
    </row>
    <row r="5" customFormat="false" ht="30" hidden="false" customHeight="false" outlineLevel="0" collapsed="false">
      <c r="A5" s="403" t="n">
        <f aca="false">'Orç Sintético'!C341</f>
        <v>90778</v>
      </c>
      <c r="B5" s="403" t="str">
        <f aca="false">'Orç Sintético'!D341</f>
        <v>ENGENHEIRO CIVIL DE OBRA PLENO COM ENCARGOS COMPLEMENTARES</v>
      </c>
      <c r="C5" s="404" t="n">
        <f aca="false">'Orç Sintético'!J341</f>
        <v>66660</v>
      </c>
    </row>
    <row r="6" customFormat="false" ht="30" hidden="false" customHeight="false" outlineLevel="0" collapsed="false">
      <c r="A6" s="403" t="str">
        <f aca="false">'Orç Sintético'!C212</f>
        <v>8073 MOD 1</v>
      </c>
      <c r="B6" s="403" t="str">
        <f aca="false">'Orç Sintético'!D212</f>
        <v>FORNECIMENTO DE CABO DE COBRE ISOLADO EM EPR FLEXÍVEL UNIPOLAR 185MM² - 0,6KV/1KV/90°</v>
      </c>
      <c r="C6" s="404" t="n">
        <f aca="false">'Orç Sintético'!J212</f>
        <v>52344.94</v>
      </c>
    </row>
    <row r="7" customFormat="false" ht="30" hidden="false" customHeight="false" outlineLevel="0" collapsed="false">
      <c r="A7" s="403" t="n">
        <f aca="false">'Orç Sintético'!C340</f>
        <v>94295</v>
      </c>
      <c r="B7" s="403" t="str">
        <f aca="false">'Orç Sintético'!D340</f>
        <v>MESTRE DE OBRAS COM ENCARGOS COMPLEMENTARES</v>
      </c>
      <c r="C7" s="404" t="n">
        <f aca="false">'Orç Sintético'!J340</f>
        <v>56392.8</v>
      </c>
    </row>
    <row r="8" customFormat="false" ht="75" hidden="false" customHeight="false" outlineLevel="0" collapsed="false">
      <c r="A8" s="403" t="n">
        <f aca="false">'Orç Sintético'!C232</f>
        <v>99248</v>
      </c>
      <c r="B8" s="403" t="str">
        <f aca="false">'Orç Sintético'!D232</f>
        <v>CAIXA DE PASSAGEM TIPO CB2, PADRÃO CEB, COM FUNDO EM CONCRETO E PAREDES DE BLOCOS CERÂMICOS MACIÇOS, DIÂMETRO INTERNO DE 1,40 M, COTA DE FUNDO 2,25M ), INCLUSIVE ESCAVAÇÃO, EXCLUSIVE TAMPA</v>
      </c>
      <c r="C8" s="404" t="n">
        <f aca="false">'Orç Sintético'!J232</f>
        <v>43857</v>
      </c>
    </row>
    <row r="9" customFormat="false" ht="15" hidden="false" customHeight="false" outlineLevel="0" collapsed="false">
      <c r="A9" s="403" t="n">
        <f aca="false">'Orç Sintético'!C46</f>
        <v>98459</v>
      </c>
      <c r="B9" s="403" t="str">
        <f aca="false">'Orç Sintético'!D46</f>
        <v>TAPUME COM TELHA METÁLICA. AF_05/2018</v>
      </c>
      <c r="C9" s="404" t="n">
        <f aca="false">'Orç Sintético'!J46</f>
        <v>32759.16</v>
      </c>
    </row>
    <row r="10" customFormat="false" ht="60" hidden="false" customHeight="false" outlineLevel="0" collapsed="false">
      <c r="A10" s="403" t="str">
        <f aca="false">'Orç Sintético'!C187</f>
        <v>99861 MOD 5</v>
      </c>
      <c r="B10" s="403" t="str">
        <f aca="false">'Orç Sintético'!D187</f>
        <v>FORNECIMENTO DE BRISES VERTICAIS EM BARRA CHATA DE AÇO, DIMENSÕES 196CM X 325CM, COM MONTANTES METALON E PINTURA NA COR VERMELHA (B3)</v>
      </c>
      <c r="C10" s="404" t="n">
        <f aca="false">'Orç Sintético'!J187</f>
        <v>31242.3</v>
      </c>
    </row>
    <row r="11" customFormat="false" ht="60" hidden="false" customHeight="false" outlineLevel="0" collapsed="false">
      <c r="A11" s="403" t="str">
        <f aca="false">'Orç Sintético'!C185</f>
        <v>99861 MOD 3</v>
      </c>
      <c r="B11" s="403" t="str">
        <f aca="false">'Orç Sintético'!D185</f>
        <v>FORNECIMENTO BRISES VERTICAIS EM BARRA CHATA DE AÇO, DIMENSÕES 286CM X 325CM, COM MONTANTES METALON E PINTURA NA COR VERMELHA (B2)</v>
      </c>
      <c r="C11" s="404" t="n">
        <f aca="false">'Orç Sintético'!J185</f>
        <v>30478.42</v>
      </c>
    </row>
    <row r="12" customFormat="false" ht="30" hidden="false" customHeight="false" outlineLevel="0" collapsed="false">
      <c r="A12" s="403" t="n">
        <f aca="false">'Orç Sintético'!C342</f>
        <v>91677</v>
      </c>
      <c r="B12" s="403" t="str">
        <f aca="false">'Orç Sintético'!D342</f>
        <v>ENGENHEIRO ELETRICISTA COM ENCARGOS COMPLEMENTARES (MEIO PERÍODO / 3 MESES)</v>
      </c>
      <c r="C12" s="404" t="n">
        <f aca="false">'Orç Sintético'!J342</f>
        <v>34871.76</v>
      </c>
    </row>
    <row r="13" customFormat="false" ht="60" hidden="false" customHeight="false" outlineLevel="0" collapsed="false">
      <c r="A13" s="403" t="str">
        <f aca="false">'Orç Sintético'!C155</f>
        <v>94559 MOD 1</v>
      </c>
      <c r="B13" s="403" t="str">
        <f aca="false">'Orç Sintético'!D155</f>
        <v>JANELA VENEZIANA TIPO CHICANA EM AÇO, COR BRANCA, COM TELA METÁLICA INSTALADA NO LADO EXTERNO #10MM, FIXAÇÃO COM ARGAMASSA, 135X150 CM (E1)</v>
      </c>
      <c r="C13" s="404" t="n">
        <f aca="false">'Orç Sintético'!J155</f>
        <v>26998.86</v>
      </c>
    </row>
    <row r="14" customFormat="false" ht="60" hidden="false" customHeight="false" outlineLevel="0" collapsed="false">
      <c r="A14" s="403" t="str">
        <f aca="false">'Orç Sintético'!C156</f>
        <v>94559 MOD 2</v>
      </c>
      <c r="B14" s="403" t="str">
        <f aca="false">'Orç Sintético'!D156</f>
        <v>JANELA VENEZIANA TIPO CHICANA EM AÇO, COR BRANCA, COM TELA METÁLICA INSTALADA NO LADO EXTERNO #10MM, FIXAÇÃO COM ARGAMASSA, 196X150 CM (E2)</v>
      </c>
      <c r="C14" s="404" t="n">
        <f aca="false">'Orç Sintético'!J156</f>
        <v>19599.21</v>
      </c>
    </row>
    <row r="15" customFormat="false" ht="45" hidden="false" customHeight="false" outlineLevel="0" collapsed="false">
      <c r="A15" s="403" t="n">
        <f aca="false">'Orç Sintético'!C226</f>
        <v>10294</v>
      </c>
      <c r="B15" s="403" t="str">
        <f aca="false">'Orç Sintético'!D226</f>
        <v>BUCHA DE PASSAGEM INTERNA/INTERNA, EM PORCELANA, CLASSE 15 KV, CORRENTE 630A (NBI 110 KV)</v>
      </c>
      <c r="C15" s="404" t="n">
        <f aca="false">'Orç Sintético'!J226</f>
        <v>19621.56</v>
      </c>
    </row>
    <row r="16" customFormat="false" ht="60" hidden="false" customHeight="false" outlineLevel="0" collapsed="false">
      <c r="A16" s="403" t="str">
        <f aca="false">'Orç Sintético'!C216</f>
        <v>97670 MOD 1 </v>
      </c>
      <c r="B16" s="403" t="str">
        <f aca="false">'Orç Sintético'!D216</f>
        <v>FORNECIMENTO DE ELETRODUTO FLEXÍVEL CORRUGADO, PEAD, DN 100 (4"), PARA REDE ENTERRADA DE DISTRIBUIÇÃO DE ENERGIA ELÉTRICA - FORNECIMENTO E INSTALAÇÃO. AF_12/2021</v>
      </c>
      <c r="C16" s="404" t="n">
        <f aca="false">'Orç Sintético'!J216</f>
        <v>16545.62</v>
      </c>
    </row>
    <row r="17" customFormat="false" ht="30" hidden="false" customHeight="false" outlineLevel="0" collapsed="false">
      <c r="A17" s="403" t="n">
        <f aca="false">'Orç Sintético'!C209</f>
        <v>2</v>
      </c>
      <c r="B17" s="403" t="str">
        <f aca="false">'Orç Sintético'!D209</f>
        <v>CABO DE ALUMÍNIO PROTEGIDO, 15KV, SEÇÃO NOMINAL 185MM² </v>
      </c>
      <c r="C17" s="404" t="n">
        <f aca="false">'Orç Sintético'!J209</f>
        <v>13742.94</v>
      </c>
    </row>
    <row r="18" customFormat="false" ht="30" hidden="false" customHeight="false" outlineLevel="0" collapsed="false">
      <c r="A18" s="403" t="str">
        <f aca="false">'Orç Sintético'!C211</f>
        <v>8072 MOD 2</v>
      </c>
      <c r="B18" s="403" t="str">
        <f aca="false">'Orç Sintético'!D211</f>
        <v>INSTALAÇÃO DE CABO DE COBRE ISOLADO EM EPR 105, 8,7/15KV, FLEXÍVEL, 120MM²</v>
      </c>
      <c r="C18" s="404" t="n">
        <f aca="false">'Orç Sintético'!J211</f>
        <v>16317.23</v>
      </c>
    </row>
    <row r="19" customFormat="false" ht="60" hidden="false" customHeight="false" outlineLevel="0" collapsed="false">
      <c r="A19" s="403" t="str">
        <f aca="false">'Orç Sintético'!C183</f>
        <v>99861 MOD 1</v>
      </c>
      <c r="B19" s="403" t="str">
        <f aca="false">'Orç Sintético'!D183</f>
        <v>FORNECIMENTO DE BRISES VERTICAIS EM BARRA CHATA DE AÇO, DIMENSÕES 135CM X 325CM, COM MONTANTES METALON E PINTURA NA COR VERMELHA (B1)</v>
      </c>
      <c r="C19" s="404" t="n">
        <f aca="false">'Orç Sintético'!J183</f>
        <v>14690.08</v>
      </c>
    </row>
    <row r="20" customFormat="false" ht="30" hidden="false" customHeight="false" outlineLevel="0" collapsed="false">
      <c r="A20" s="403" t="str">
        <f aca="false">'Orç Sintético'!C222</f>
        <v>37.15.210</v>
      </c>
      <c r="B20" s="403" t="str">
        <f aca="false">'Orç Sintético'!D222</f>
        <v>CHAVE SECCIONADORA TRIPOLAR, OPERAÇÃO SEM CARGA, USO INTERNO, 630A, 15KV</v>
      </c>
      <c r="C20" s="404" t="n">
        <f aca="false">'Orç Sintético'!J222</f>
        <v>13691.28</v>
      </c>
    </row>
    <row r="21" customFormat="false" ht="60" hidden="false" customHeight="false" outlineLevel="0" collapsed="false">
      <c r="A21" s="403" t="str">
        <f aca="false">'Orç Sintético'!C79</f>
        <v>100896 MOD</v>
      </c>
      <c r="B21" s="403" t="str">
        <f aca="false">'Orç Sintético'!D79</f>
        <v>ESTACA ESCAVADA MECANICAMENTE, SEM FLUIDO ESTABILIZANTE, COM 30CM DE DIÂMETRO, CONCRETO LANÇADO POR CAMINHÃO BETONEIRA (EXCLUSIVE ARMAÇÃO, MOBILIZAÇÃO E DESMOBILIZAÇÃO)</v>
      </c>
      <c r="C21" s="404" t="n">
        <f aca="false">'Orç Sintético'!J79</f>
        <v>13627.2</v>
      </c>
    </row>
    <row r="22" customFormat="false" ht="75" hidden="false" customHeight="false" outlineLevel="0" collapsed="false">
      <c r="A22" s="403" t="n">
        <f aca="false">'Orç Sintético'!C65</f>
        <v>94338</v>
      </c>
      <c r="B22" s="403" t="str">
        <f aca="false">'Orç Sintético'!D65</f>
        <v>ATERRO MECANIZADO DE VALA COM RETROESCAVADEIRA (CAPACIDADE DA CAÇAMBA DA RETRO: 0,26 M³ / POTÊNCIA: 88 HP), LARGURA ATÉ 0,8 M, PROFUNDIDADE ATÉ 1,5 M, COM AREIA PARA ATERRO. AF_05/2016</v>
      </c>
      <c r="C22" s="404" t="n">
        <f aca="false">'Orç Sintético'!J65</f>
        <v>11855.06</v>
      </c>
    </row>
    <row r="23" customFormat="false" ht="62.25" hidden="false" customHeight="true" outlineLevel="0" collapsed="false">
      <c r="A23" s="403" t="n">
        <f aca="false">'Orç Sintético'!C47</f>
        <v>51</v>
      </c>
      <c r="B23" s="403" t="str">
        <f aca="false">'Orç Sintético'!D47</f>
        <v>PLACA DE OBRA EM CHAPA AÇO GALVANIZADO, INSTALADA</v>
      </c>
      <c r="C23" s="404" t="n">
        <f aca="false">'Orç Sintético'!J47</f>
        <v>11726.26</v>
      </c>
    </row>
    <row r="24" customFormat="false" ht="62.25" hidden="false" customHeight="true" outlineLevel="0" collapsed="false">
      <c r="A24" s="403" t="str">
        <f aca="false">'Orç Sintético'!C228</f>
        <v>101546 MOD</v>
      </c>
      <c r="B24" s="403" t="str">
        <f aca="false">'Orç Sintético'!D228</f>
        <v>ISOLADOR DE PORCELANA, TIPO BUCHA, PARA TENSÃO 15 KV - FORNECIMENTO E INSTALAÇÃO</v>
      </c>
      <c r="C24" s="404" t="n">
        <f aca="false">'Orç Sintético'!J228</f>
        <v>11301.12</v>
      </c>
    </row>
    <row r="25" customFormat="false" ht="60" hidden="false" customHeight="false" outlineLevel="0" collapsed="false">
      <c r="A25" s="403" t="n">
        <f aca="false">'Orç Sintético'!C122</f>
        <v>103675</v>
      </c>
      <c r="B25" s="403" t="str">
        <f aca="false">'Orç Sintético'!D122</f>
        <v>CONCRETAGEM DE VIGAS E LAJES, FCK=25 MPA, PARA LAJES MACIÇAS OU NERVURADAS COM USO DE BOMBA - LANÇAMENTO, ADENSAMENTO E ACABAMENTO. AF_02/2022</v>
      </c>
      <c r="C25" s="404" t="n">
        <f aca="false">'Orç Sintético'!J122+'Orç Sintético'!J134</f>
        <v>10620.4</v>
      </c>
    </row>
    <row r="26" customFormat="false" ht="45" hidden="false" customHeight="false" outlineLevel="0" collapsed="false">
      <c r="A26" s="403" t="n">
        <f aca="false">'Orç Sintético'!C178</f>
        <v>98546</v>
      </c>
      <c r="B26" s="403" t="str">
        <f aca="false">'Orç Sintético'!D178</f>
        <v>IMPERMEABILIZAÇÃO DE SUPERFÍCIE COM MANTA ASFÁLTICA, UMA CAMADA, INCLUSIVE APLICAÇÃO DE PRIMER ASFÁLTICO, E=3MM. AF_06/2018 (LAJE)</v>
      </c>
      <c r="C26" s="404" t="n">
        <f aca="false">'Orç Sintético'!J178</f>
        <v>10276.21</v>
      </c>
    </row>
    <row r="27" customFormat="false" ht="60" hidden="false" customHeight="false" outlineLevel="0" collapsed="false">
      <c r="A27" s="403" t="n">
        <f aca="false">'Orç Sintético'!C33</f>
        <v>10778</v>
      </c>
      <c r="B27" s="403" t="str">
        <f aca="false">'Orç Sintético'!D33</f>
        <v>LOCACAO DE CONTAINER 2,30 X 6,00 M, ALT. 2,50 M, PARA SANITARIO, COM 4 BACIAS, 8 CHUVEIROS,1 LAVATORIO E 1 MICTORIO (NAO INCLUI MOBILIZACAO/DESMOBILIZACAO)                                                                                                                                                                                                                                                                                                                                               </v>
      </c>
      <c r="C27" s="404" t="n">
        <f aca="false">'Orç Sintético'!J33</f>
        <v>9886.86</v>
      </c>
    </row>
    <row r="28" customFormat="false" ht="30" hidden="false" customHeight="false" outlineLevel="0" collapsed="false">
      <c r="A28" s="403" t="str">
        <f aca="false">'Orç Sintético'!C213</f>
        <v>8073 MOD 2</v>
      </c>
      <c r="B28" s="403" t="str">
        <f aca="false">'Orç Sintético'!D213</f>
        <v>INSTALAÇÃO DE CABO DE COBRE ISOLADO EM EPR FLEXÍVEL UNIPOLAR 185MM² - 0,6KV/1KV/90°</v>
      </c>
      <c r="C28" s="404" t="n">
        <f aca="false">'Orç Sintético'!J213</f>
        <v>10370.46</v>
      </c>
    </row>
    <row r="29" customFormat="false" ht="60" hidden="false" customHeight="false" outlineLevel="0" collapsed="false">
      <c r="A29" s="403" t="str">
        <f aca="false">'Orç Sintético'!C217</f>
        <v>97670 MOD 2</v>
      </c>
      <c r="B29" s="403" t="str">
        <f aca="false">'Orç Sintético'!D217</f>
        <v>INSTALAÇÃO DE ELETRODUTO FLEXÍVEL CORRUGADO, PEAD, DN 100 (4"), PARA REDE ENTERRADA DE DISTRIBUIÇÃO DE ENERGIA ELÉTRICA - FORNECIMENTO E INSTALAÇÃO. AF_12/2021</v>
      </c>
      <c r="C29" s="404" t="n">
        <f aca="false">'Orç Sintético'!J217</f>
        <v>10152.29</v>
      </c>
    </row>
    <row r="30" customFormat="false" ht="60" hidden="false" customHeight="false" outlineLevel="0" collapsed="false">
      <c r="A30" s="403" t="n">
        <f aca="false">'Orç Sintético'!C143</f>
        <v>103322</v>
      </c>
      <c r="B30" s="403" t="str">
        <f aca="false">'Orç Sintético'!D143</f>
        <v>ALVENARIA DE VEDAÇÃO DE BLOCOS CERÂMICOS FURADOS NA VERTICAL DE 9X19X39 CM (ESPESSURA 9 CM) E ARGAMASSA DE ASSENTAMENTO COM PREPARO EM BETONEIRA. AF_12/2021</v>
      </c>
      <c r="C30" s="404" t="n">
        <f aca="false">'Orç Sintético'!J143</f>
        <v>9140.38</v>
      </c>
    </row>
    <row r="31" customFormat="false" ht="45" hidden="false" customHeight="false" outlineLevel="0" collapsed="false">
      <c r="A31" s="403" t="n">
        <f aca="false">'Orç Sintético'!C239</f>
        <v>96973</v>
      </c>
      <c r="B31" s="403" t="str">
        <f aca="false">'Orç Sintético'!D239</f>
        <v>CORDOALHA DE COBRE NU 35 MM², NÃO ENTERRADA, COM ISOLADOR - FORNECIMENTO E INSTALAÇÃO. AF_12/2017</v>
      </c>
      <c r="C31" s="404" t="n">
        <f aca="false">'Orç Sintético'!J239+'Orç Sintético'!J288</f>
        <v>8863.34</v>
      </c>
    </row>
    <row r="32" customFormat="false" ht="45" hidden="false" customHeight="false" outlineLevel="0" collapsed="false">
      <c r="A32" s="403" t="n">
        <f aca="false">'Orç Sintético'!C97</f>
        <v>96536</v>
      </c>
      <c r="B32" s="403" t="str">
        <f aca="false">'Orç Sintético'!D97</f>
        <v>FABRICAÇÃO, MONTAGEM E DESMONTAGEM DE FÔRMA PARA VIGA BALDRAME, EM MADEIRA SERRADA, E=25 MM, 4 UTILIZAÇÕES. AF_06/2017</v>
      </c>
      <c r="C32" s="404" t="n">
        <f aca="false">'Orç Sintético'!J97</f>
        <v>8686.77</v>
      </c>
    </row>
    <row r="33" customFormat="false" ht="30" hidden="false" customHeight="false" outlineLevel="0" collapsed="false">
      <c r="A33" s="403" t="n">
        <f aca="false">'Orç Sintético'!C221</f>
        <v>3</v>
      </c>
      <c r="B33" s="403" t="str">
        <f aca="false">'Orç Sintético'!D221</f>
        <v>CHAVE SECCIONADORA DE DISTRIBUIÇÃO, TIPO FACA, UNIPOLAR, 630A, 15KV </v>
      </c>
      <c r="C33" s="404" t="n">
        <f aca="false">'Orç Sintético'!J221</f>
        <v>8163.45</v>
      </c>
    </row>
    <row r="34" customFormat="false" ht="90" hidden="false" customHeight="false" outlineLevel="0" collapsed="false">
      <c r="A34" s="403" t="n">
        <f aca="false">'Orç Sintético'!C169</f>
        <v>89173</v>
      </c>
      <c r="B34" s="403" t="str">
        <f aca="false">'Orç Sintético'!D169</f>
        <v>(COMPOSIÇÃO REPRESENTATIVA) DO SERVIÇO DE EMBOÇO/MASSA ÚNICA, APLICADO MANUALMENTE, TRAÇO 1:2:8, EM BETONEIRA DE 400L, PAREDES INTERNAS, COM EXECUÇÃO DE TALISCAS, EDIFICAÇÃO HABITACIONAL UNIFAMILIAR (CASAS) E EDIFICAÇÃO PÚBLICA PADRÃO. AF_12/2014</v>
      </c>
      <c r="C34" s="404" t="n">
        <f aca="false">'Orç Sintético'!J169</f>
        <v>8447.9</v>
      </c>
    </row>
    <row r="35" customFormat="false" ht="45" hidden="false" customHeight="false" outlineLevel="0" collapsed="false">
      <c r="A35" s="403" t="n">
        <f aca="false">'Orç Sintético'!C127</f>
        <v>92768</v>
      </c>
      <c r="B35" s="403" t="str">
        <f aca="false">'Orç Sintético'!D127</f>
        <v>ARMAÇÃO DE LAJE DE ESTRUTURA CONVENCIONAL DE CONCRETO ARMADO UTILIZANDO AÇO CA-60 DE 5,0 MM - MONTAGEM. AF_06/2022</v>
      </c>
      <c r="C35" s="404" t="n">
        <f aca="false">'Orç Sintético'!J127+'Orç Sintético'!J133</f>
        <v>8123.13</v>
      </c>
    </row>
    <row r="36" customFormat="false" ht="60" hidden="false" customHeight="false" outlineLevel="0" collapsed="false">
      <c r="A36" s="403" t="n">
        <f aca="false">'Orç Sintético'!C32</f>
        <v>10775</v>
      </c>
      <c r="B36" s="403" t="str">
        <f aca="false">'Orç Sintético'!D32</f>
        <v>LOCACAO DE CONTAINER 2,30 X 6,00 M, ALT. 2,50 M, COM 1 SANITARIO, PARA ESCRITORIO, COMPLETO, SEM DIVISORIAS INTERNAS (NAO INCLUI MOBILIZACAO/DESMOBILIZACAO)                                                                                                                                                                                                                                                                                                                                              </v>
      </c>
      <c r="C36" s="404" t="n">
        <f aca="false">'Orç Sintético'!J32</f>
        <v>7909.5</v>
      </c>
    </row>
    <row r="37" customFormat="false" ht="60" hidden="false" customHeight="false" outlineLevel="0" collapsed="false">
      <c r="A37" s="403" t="str">
        <f aca="false">'Orç Sintético'!C259</f>
        <v>91929 MOD 1 </v>
      </c>
      <c r="B37" s="403" t="str">
        <f aca="false">'Orç Sintético'!D259</f>
        <v>FORNECIMENTO DE CABO MULTIPOLAR DE COBRE, FLEXIVEL, CLASSE 4 OU 5, ISOLACAO EM HEPR, COBERTURA EM PVC-ST2, ANTICHAMA BWF-B, 0,6/1 KV, 3 CONDUTORES DE 4 MM2</v>
      </c>
      <c r="C37" s="404" t="n">
        <f aca="false">'Orç Sintético'!J259</f>
        <v>7908.65</v>
      </c>
    </row>
    <row r="38" customFormat="false" ht="30" hidden="false" customHeight="false" outlineLevel="0" collapsed="false">
      <c r="A38" s="403" t="n">
        <f aca="false">'Orç Sintético'!C220</f>
        <v>65100</v>
      </c>
      <c r="B38" s="403" t="str">
        <f aca="false">'Orç Sintético'!D220</f>
        <v>PARA-RAIOS TIPO POLIMÉRICO, 15KV, 10KA, COM FERRAGEM</v>
      </c>
      <c r="C38" s="404" t="n">
        <f aca="false">'Orç Sintético'!J220</f>
        <v>8077.77</v>
      </c>
    </row>
    <row r="39" customFormat="false" ht="30" hidden="false" customHeight="false" outlineLevel="0" collapsed="false">
      <c r="A39" s="403" t="str">
        <f aca="false">'Orç Sintético'!C225</f>
        <v>70268 MOD 2</v>
      </c>
      <c r="B39" s="403" t="str">
        <f aca="false">'Orç Sintético'!D225</f>
        <v>INSTALAÇÃO BARRAMENTO DE ALTA TENSÃO EM COBRE RETANGULAR 1.1/2"x1/4"</v>
      </c>
      <c r="C39" s="404" t="n">
        <f aca="false">'Orç Sintético'!J225</f>
        <v>8643.86</v>
      </c>
    </row>
    <row r="40" customFormat="false" ht="45" hidden="false" customHeight="false" outlineLevel="0" collapsed="false">
      <c r="A40" s="403" t="n">
        <f aca="false">'Orç Sintético'!C233</f>
        <v>98114</v>
      </c>
      <c r="B40" s="403" t="str">
        <f aca="false">'Orç Sintético'!D233</f>
        <v>TAMPA CIRCULAR PARA ESGOTO E DRENAGEM, EM FERRO FUNDIDO, DIÂMETRO INTERNO = 0,6 M. (PARA CAIXA CB2)</v>
      </c>
      <c r="C40" s="404" t="n">
        <f aca="false">'Orç Sintético'!J233</f>
        <v>7749.63</v>
      </c>
    </row>
    <row r="41" customFormat="false" ht="60" hidden="false" customHeight="false" outlineLevel="0" collapsed="false">
      <c r="A41" s="403" t="str">
        <f aca="false">'Orç Sintético'!C188</f>
        <v>99861 MOD 6</v>
      </c>
      <c r="B41" s="403" t="str">
        <f aca="false">'Orç Sintético'!D188</f>
        <v>INSTALAÇÃO DE BRISES VERTICAIS EM BARRA CHATA DE AÇO, DIMENSÕES 196CM X 325CM, COM MONTANTES METALON E PINTURA NA COR VERMELHA (B3)</v>
      </c>
      <c r="C41" s="404" t="n">
        <f aca="false">'Orç Sintético'!J188</f>
        <v>8424.09</v>
      </c>
    </row>
    <row r="42" customFormat="false" ht="45" hidden="false" customHeight="false" outlineLevel="0" collapsed="false">
      <c r="A42" s="403" t="n">
        <f aca="false">'Orç Sintético'!C126</f>
        <v>92770</v>
      </c>
      <c r="B42" s="403" t="str">
        <f aca="false">'Orç Sintético'!D126</f>
        <v>ARMAÇÃO DE LAJE DE ESTRUTURA CONVENCIONAL DE CONCRETO ARMADO UTILIZANDO AÇO CA-50 DE 8,0 MM - MONTAGEM. AF_06/2022</v>
      </c>
      <c r="C42" s="404" t="n">
        <f aca="false">'Orç Sintético'!J126+'Orç Sintético'!J132</f>
        <v>7501.31</v>
      </c>
    </row>
    <row r="43" customFormat="false" ht="60" hidden="false" customHeight="false" outlineLevel="0" collapsed="false">
      <c r="A43" s="403" t="str">
        <f aca="false">'Orç Sintético'!C186</f>
        <v>99861 MOD 4</v>
      </c>
      <c r="B43" s="403" t="str">
        <f aca="false">'Orç Sintético'!D186</f>
        <v>INSTALAÇÃO DE BRISES VERTICAIS EM BARRA CHATA DE AÇO, DIMENSÕES 286CM X 325CM, COM MONTANTES METALON E PINTURA NA COR VERMELHA (B2)</v>
      </c>
      <c r="C43" s="404" t="n">
        <f aca="false">'Orç Sintético'!J186</f>
        <v>8194.88</v>
      </c>
    </row>
    <row r="44" customFormat="false" ht="30" hidden="false" customHeight="false" outlineLevel="0" collapsed="false">
      <c r="A44" s="403" t="str">
        <f aca="false">'Orç Sintético'!C214</f>
        <v>9510 MOD</v>
      </c>
      <c r="B44" s="403" t="str">
        <f aca="false">'Orç Sintético'!D214</f>
        <v>ELETRODUTO DE AÇO GALVANIZADO A QUENTE, TIPO PESADO, 4" (100MM)</v>
      </c>
      <c r="C44" s="404" t="n">
        <f aca="false">'Orç Sintético'!J214</f>
        <v>7268.98</v>
      </c>
    </row>
    <row r="45" customFormat="false" ht="15" hidden="false" customHeight="false" outlineLevel="0" collapsed="false">
      <c r="A45" s="403" t="str">
        <f aca="false">'Orç Sintético'!C312</f>
        <v>50.10.050</v>
      </c>
      <c r="B45" s="403" t="str">
        <f aca="false">'Orç Sintético'!D312</f>
        <v>EXTINTOR SOBRE RODAS DE GÁS CARBÔNICO - 25 KG</v>
      </c>
      <c r="C45" s="404" t="n">
        <f aca="false">'Orç Sintético'!J312</f>
        <v>6923.32</v>
      </c>
    </row>
    <row r="46" customFormat="false" ht="45" hidden="false" customHeight="false" outlineLevel="0" collapsed="false">
      <c r="A46" s="403" t="str">
        <f aca="false">'Orç Sintético'!C21</f>
        <v>01.27.011</v>
      </c>
      <c r="B46" s="403" t="str">
        <f aca="false">'Orç Sintético'!D21</f>
        <v>PROJETO E IMPLEMENTAÇÃO DE GERENCIAMENTO INTEGRADO DE RESÍDUOS SÓLIDOS E GESTÃO DE PERDAS </v>
      </c>
      <c r="C46" s="404" t="n">
        <f aca="false">'Orç Sintético'!J21</f>
        <v>7585.76</v>
      </c>
    </row>
    <row r="47" customFormat="false" ht="60" hidden="false" customHeight="false" outlineLevel="0" collapsed="false">
      <c r="A47" s="403" t="str">
        <f aca="false">'Orç Sintético'!C94</f>
        <v>96557 MOD</v>
      </c>
      <c r="B47" s="403" t="str">
        <f aca="false">'Orç Sintético'!D94</f>
        <v>CONCRETAGEM DE BLOCOS DE COROAMENTO E VIGAS BALDRAMES, FCK 25 MPA, COM USO DE BOMBA - LANÇAMENTO, ADENSAMENTO E ACABAMENTO</v>
      </c>
      <c r="C47" s="404" t="n">
        <f aca="false">'Orç Sintético'!J94+'Orç Sintético'!J103</f>
        <v>6531.16</v>
      </c>
    </row>
    <row r="48" customFormat="false" ht="60" hidden="false" customHeight="false" outlineLevel="0" collapsed="false">
      <c r="A48" s="403" t="n">
        <f aca="false">'Orç Sintético'!C117</f>
        <v>92468</v>
      </c>
      <c r="B48" s="403" t="str">
        <f aca="false">'Orç Sintético'!D117</f>
        <v>MONTAGEM E DESMONTAGEM DE FÔRMA DE VIGA, ESCORAMENTO METÁLICO, PÉ-DIREITO SIMPLES, EM CHAPA DE MADEIRA PLASTIFICADA, 10 UTILIZAÇÕES. AF_09/2020</v>
      </c>
      <c r="C48" s="404" t="n">
        <f aca="false">'Orç Sintético'!J117</f>
        <v>6457.75</v>
      </c>
    </row>
    <row r="49" customFormat="false" ht="30" hidden="false" customHeight="false" outlineLevel="0" collapsed="false">
      <c r="A49" s="403" t="str">
        <f aca="false">'Orç Sintético'!C162</f>
        <v>101156 MOD</v>
      </c>
      <c r="B49" s="403" t="str">
        <f aca="false">'Orç Sintético'!D162</f>
        <v>ENCHIMENTO PARA DELIMITAÇÃO DE CANALETAS COM BLOCOS DE CONCRETO CELULAR DE 20X30X60CM</v>
      </c>
      <c r="C49" s="404" t="n">
        <f aca="false">'Orç Sintético'!J162</f>
        <v>6202.85</v>
      </c>
    </row>
    <row r="50" customFormat="false" ht="30" hidden="false" customHeight="false" outlineLevel="0" collapsed="false">
      <c r="A50" s="403" t="n">
        <f aca="false">'Orç Sintético'!C229</f>
        <v>12844</v>
      </c>
      <c r="B50" s="403" t="str">
        <f aca="false">'Orç Sintético'!D229</f>
        <v>TAPETE DE BORRACHA ISOLANTE 15KV, 1000X1000X6MM</v>
      </c>
      <c r="C50" s="404" t="n">
        <f aca="false">'Orç Sintético'!J229</f>
        <v>5855.78</v>
      </c>
    </row>
    <row r="51" customFormat="false" ht="45" hidden="false" customHeight="false" outlineLevel="0" collapsed="false">
      <c r="A51" s="403" t="str">
        <f aca="false">'Orç Sintético'!C207</f>
        <v>65230 MOD 3</v>
      </c>
      <c r="B51" s="403" t="str">
        <f aca="false">'Orç Sintético'!D207</f>
        <v>TERMINAL MODULAR DE MÉDIA TENSÃO, UNIPOLAR, USO INTERNO, PARA CABO DE 120MM², ISOLAÇÃO 12/20KV (MUFLA PRIMÁRIA) </v>
      </c>
      <c r="C51" s="404" t="n">
        <f aca="false">'Orç Sintético'!J207</f>
        <v>5788.68</v>
      </c>
    </row>
    <row r="52" customFormat="false" ht="30" hidden="false" customHeight="false" outlineLevel="0" collapsed="false">
      <c r="A52" s="403" t="n">
        <f aca="false">'Orç Sintético'!C255</f>
        <v>58015</v>
      </c>
      <c r="B52" s="403" t="str">
        <f aca="false">'Orç Sintético'!D255</f>
        <v>ELETRODUTO RÍGIDO DE AÇO GALVANIZADO, TIPO MÉDIO, DIÂMETRO 1"</v>
      </c>
      <c r="C52" s="404" t="n">
        <f aca="false">'Orç Sintético'!J255</f>
        <v>5732.58</v>
      </c>
    </row>
    <row r="53" customFormat="false" ht="45" hidden="false" customHeight="false" outlineLevel="0" collapsed="false">
      <c r="A53" s="403" t="n">
        <f aca="false">'Orç Sintético'!C290</f>
        <v>96977</v>
      </c>
      <c r="B53" s="403" t="str">
        <f aca="false">'Orç Sintético'!D290</f>
        <v>CORDOALHA DE COBRE NU 50 MM², ENTERRADA, SEM ISOLADOR - FORNECIMENTO E INSTALAÇÃO. AF_12/2017</v>
      </c>
      <c r="C53" s="404" t="n">
        <f aca="false">'Orç Sintético'!J290</f>
        <v>5498.68</v>
      </c>
    </row>
    <row r="54" customFormat="false" ht="60" hidden="false" customHeight="false" outlineLevel="0" collapsed="false">
      <c r="A54" s="403" t="str">
        <f aca="false">'Orç Sintético'!C257</f>
        <v>91926 MOD 1</v>
      </c>
      <c r="B54" s="403" t="str">
        <f aca="false">'Orç Sintético'!D257</f>
        <v>FORNECIMENTO DE CABO MULTIPOLAR DE COBRE, FLEXIVEL, CLASSE 4 OU 5, ISOLACAO EM HEPR, COBERTURA EM PVC-ST2, ANTICHAMA BWF-B, 0,6/1 KV, 3 CONDUTORES DE 2,5 MM2</v>
      </c>
      <c r="C54" s="404" t="n">
        <f aca="false">'Orç Sintético'!J257</f>
        <v>5439.97</v>
      </c>
    </row>
    <row r="55" customFormat="false" ht="30" hidden="false" customHeight="false" outlineLevel="0" collapsed="false">
      <c r="A55" s="403" t="str">
        <f aca="false">'Orç Sintético'!C157</f>
        <v>11201 MOD 1</v>
      </c>
      <c r="B55" s="403" t="str">
        <f aca="false">'Orç Sintético'!D157</f>
        <v>GRADE METÁLICA COM 2 FOLHAS FIXAS E 1 FOLHA DE ABRIR E TELA METÁLICA DE #50MM, 160X140 CM (G1)</v>
      </c>
      <c r="C55" s="404" t="n">
        <f aca="false">'Orç Sintético'!J157</f>
        <v>5361.24</v>
      </c>
    </row>
    <row r="56" customFormat="false" ht="45" hidden="false" customHeight="false" outlineLevel="0" collapsed="false">
      <c r="A56" s="403" t="str">
        <f aca="false">'Orç Sintético'!C128</f>
        <v>97096 MOD</v>
      </c>
      <c r="B56" s="403" t="str">
        <f aca="false">'Orç Sintético'!D128</f>
        <v>CONCRETAGEM DE RADIER, PISO DE CONCRETO OU LAJE SOBRE SOLO, FCK 25 MPA - LANÇAMENTO, ADENSAMENTO E ACABAMENTO (LAJES DE 10 E 15cm)</v>
      </c>
      <c r="C56" s="404" t="n">
        <f aca="false">'Orç Sintético'!J128</f>
        <v>5208.21</v>
      </c>
    </row>
    <row r="57" customFormat="false" ht="45" hidden="false" customHeight="false" outlineLevel="0" collapsed="false">
      <c r="A57" s="403" t="n">
        <f aca="false">'Orç Sintético'!C180</f>
        <v>98565</v>
      </c>
      <c r="B57" s="403" t="str">
        <f aca="false">'Orç Sintético'!D180</f>
        <v>PROTEÇÃO MECÂNICA DE SUPERFICIE HORIZONTAL COM ARGAMASSA DE CIMENTO E AREIA, TRAÇO 1:3, E=3CM. AF_06/2018</v>
      </c>
      <c r="C57" s="404" t="n">
        <f aca="false">'Orç Sintético'!J180</f>
        <v>5454.61</v>
      </c>
    </row>
    <row r="58" customFormat="false" ht="15" hidden="false" customHeight="false" outlineLevel="0" collapsed="false">
      <c r="A58" s="403" t="str">
        <f aca="false">'Orç Sintético'!C251</f>
        <v>36.20.540</v>
      </c>
      <c r="B58" s="403" t="str">
        <f aca="false">'Orç Sintético'!D251</f>
        <v>CRUZETA DE AÇO GALVANIZADO, 2400MM</v>
      </c>
      <c r="C58" s="404" t="n">
        <f aca="false">'Orç Sintético'!J251</f>
        <v>5070.84</v>
      </c>
    </row>
    <row r="59" customFormat="false" ht="60" hidden="false" customHeight="false" outlineLevel="0" collapsed="false">
      <c r="A59" s="403" t="n">
        <f aca="false">'Orç Sintético'!C219</f>
        <v>103003</v>
      </c>
      <c r="B59" s="403" t="str">
        <f aca="false">'Orç Sintético'!D219</f>
        <v>GRELHA DE FERRO FUNDIDO SIMPLES COM REQUADRO, 300 X 1000 MM, ASSENTADA COM ARGAMASSA 1 : 3 CIMENTO: AREIA - FORNECIMENTO E INSTALAÇÃO. AF_08/2021</v>
      </c>
      <c r="C59" s="404" t="n">
        <f aca="false">'Orç Sintético'!J219</f>
        <v>4661.91</v>
      </c>
    </row>
    <row r="60" customFormat="false" ht="30" hidden="false" customHeight="false" outlineLevel="0" collapsed="false">
      <c r="A60" s="403" t="n">
        <f aca="false">'Orç Sintético'!C35</f>
        <v>20344</v>
      </c>
      <c r="B60" s="403" t="str">
        <f aca="false">'Orç Sintético'!D35</f>
        <v>MOBILIZAÇÃO E DESMOBILIZAÇÃO DE CONTEINER LOCADO PARA BARRACÃO DE OBRA</v>
      </c>
      <c r="C60" s="404" t="n">
        <f aca="false">'Orç Sintético'!J35</f>
        <v>4515.1</v>
      </c>
    </row>
    <row r="61" customFormat="false" ht="90" hidden="false" customHeight="false" outlineLevel="0" collapsed="false">
      <c r="A61" s="403" t="n">
        <f aca="false">'Orç Sintético'!C179</f>
        <v>87735</v>
      </c>
      <c r="B61" s="403" t="str">
        <f aca="false">'Orç Sintético'!D179</f>
        <v>CONTRAPISO EM ARGAMASSA TRAÇO 1:4 (CIMENTO E AREIA), PREPARO MECÂNICO COM BETONEIRA 400 L, APLICADO EM ÁREAS MOLHADAS SOBRE LAJE, ADERIDO, ACABAMENTO NÃO REFORÇADO, ESPESSURA 2CM. AF_07/2021 (REGULARIZAÇÃO DA LAJE)</v>
      </c>
      <c r="C61" s="404" t="n">
        <f aca="false">'Orç Sintético'!J179</f>
        <v>4623.69</v>
      </c>
    </row>
    <row r="62" customFormat="false" ht="30" hidden="false" customHeight="false" outlineLevel="0" collapsed="false">
      <c r="A62" s="403" t="n">
        <f aca="false">'Orç Sintético'!C173</f>
        <v>88489</v>
      </c>
      <c r="B62" s="403" t="str">
        <f aca="false">'Orç Sintético'!D173</f>
        <v>APLICAÇÃO MANUAL DE PINTURA COM TINTA LÁTEX ACRÍLICA EM PAREDES, DUAS DEMÃOS. AF_06/2014</v>
      </c>
      <c r="C62" s="404" t="n">
        <f aca="false">'Orç Sintético'!J173</f>
        <v>4444.69</v>
      </c>
    </row>
    <row r="63" customFormat="false" ht="45" hidden="false" customHeight="false" outlineLevel="0" collapsed="false">
      <c r="A63" s="403" t="n">
        <f aca="false">'Orç Sintético'!C61</f>
        <v>99059</v>
      </c>
      <c r="B63" s="403" t="str">
        <f aca="false">'Orç Sintético'!D61</f>
        <v>LOCACAO CONVENCIONAL DE OBRA, UTILIZANDO GABARITO DE TÁBUAS CORRIDAS PONTALETADAS A CADA 2,00M -  2 UTILIZAÇÕES. AF_10/2018</v>
      </c>
      <c r="C63" s="404" t="n">
        <f aca="false">'Orç Sintético'!J61</f>
        <v>4311.72</v>
      </c>
    </row>
    <row r="64" customFormat="false" ht="75" hidden="false" customHeight="false" outlineLevel="0" collapsed="false">
      <c r="A64" s="403" t="n">
        <f aca="false">'Orç Sintético'!C105</f>
        <v>98562</v>
      </c>
      <c r="B64" s="403" t="str">
        <f aca="false">'Orç Sintético'!D105</f>
        <v>IMPERMEABILIZAÇÃO DE FLOREIRA OU VIGA BALDRAME COM ARGAMASSA DE CIMENTO E AREIA, COM ADITIVO IMPERMEABILIZANTE, E = 2 CM. AF_06/2018 (IMPERMEABILIZAÇÃO DAS VIGAS BALDRAMES)</v>
      </c>
      <c r="C64" s="404" t="n">
        <f aca="false">'Orç Sintético'!J105</f>
        <v>4284.33</v>
      </c>
    </row>
    <row r="65" customFormat="false" ht="60" hidden="false" customHeight="false" outlineLevel="0" collapsed="false">
      <c r="A65" s="403" t="n">
        <f aca="false">'Orç Sintético'!C130</f>
        <v>92526</v>
      </c>
      <c r="B65" s="403" t="str">
        <f aca="false">'Orç Sintético'!D130</f>
        <v>MONTAGEM E DESMONTAGEM DE FÔRMA DE LAJE MACIÇA, PÉ-DIREITO SIMPLES, EM CHAPA DE MADEIRA COMPENSADA PLASTIFICADA, 10 UTILIZAÇÕES. AF_09/2020</v>
      </c>
      <c r="C65" s="404" t="n">
        <f aca="false">'Orç Sintético'!J130</f>
        <v>4142.3</v>
      </c>
    </row>
    <row r="66" customFormat="false" ht="60" hidden="false" customHeight="false" outlineLevel="0" collapsed="false">
      <c r="A66" s="403" t="n">
        <f aca="false">'Orç Sintético'!C167</f>
        <v>87777</v>
      </c>
      <c r="B66" s="403" t="str">
        <f aca="false">'Orç Sintético'!D167</f>
        <v>EMBOÇO OU MASSA ÚNICA EM ARGAMASSA TRAÇO 1:2:8, PREPARO MANUAL, APLICADA MANUALMENTE EM PANOS DE FACHADA COM PRESENÇA DE VÃOS, ESPESSURA DE 25 MM. AF_06/2014</v>
      </c>
      <c r="C66" s="404" t="n">
        <f aca="false">'Orç Sintético'!J167</f>
        <v>4186.64</v>
      </c>
    </row>
    <row r="67" customFormat="false" ht="45" hidden="false" customHeight="false" outlineLevel="0" collapsed="false">
      <c r="A67" s="403" t="str">
        <f aca="false">'Orç Sintético'!C154</f>
        <v>91341 MOD 3</v>
      </c>
      <c r="B67" s="403" t="str">
        <f aca="false">'Orç Sintético'!D154</f>
        <v>PORTA DE ALUMÍNIO ANODIZADO NA COR BRANCA, 02 FOLHAS, DE ABRIR, COM VENEZIANA, INCLUSIVE FECHADURA E DOBRADIÇAS, 217x235CM (PF3)</v>
      </c>
      <c r="C67" s="404" t="n">
        <f aca="false">'Orç Sintético'!J154</f>
        <v>3860.02</v>
      </c>
    </row>
    <row r="68" customFormat="false" ht="90" hidden="false" customHeight="false" outlineLevel="0" collapsed="false">
      <c r="A68" s="403" t="n">
        <f aca="false">'Orç Sintético'!C34</f>
        <v>1</v>
      </c>
      <c r="B68" s="403" t="str">
        <f aca="false">'Orç Sintético'!D34</f>
        <v>MOBILIZAÇÃO E DESMOBILIZAÇÃO DE EQUIPAMENTOS, FERRAMENTAS, UTENSÍLIOS, MÓVEIS E PESSOAL PARA O CANTEIRO DE OBRAS, CONFORME DESCRIÇÃO DO TERMO DE REFERÊNCIA - DISTÂNCIA ESTIMADA DE 80KM - CONFORME CADERNO DE ESPECIFICAÇÕES</v>
      </c>
      <c r="C68" s="404" t="n">
        <f aca="false">'Orç Sintético'!J34</f>
        <v>3794.13</v>
      </c>
    </row>
    <row r="69" customFormat="false" ht="45" hidden="false" customHeight="false" outlineLevel="0" collapsed="false">
      <c r="A69" s="403" t="n">
        <f aca="false">'Orç Sintético'!C76</f>
        <v>96527</v>
      </c>
      <c r="B69" s="403" t="str">
        <f aca="false">'Orç Sintético'!D76</f>
        <v>ESCAVAÇÃO MANUAL DE VALA PARA VIGA BALDRAME (INCLUINDO ESCAVAÇÃO PARA COLOCAÇÃO DE FÔRMAS). AF_06/2017</v>
      </c>
      <c r="C69" s="404" t="n">
        <f aca="false">'Orç Sintético'!J76</f>
        <v>3970.89</v>
      </c>
    </row>
    <row r="70" customFormat="false" ht="60" hidden="false" customHeight="false" outlineLevel="0" collapsed="false">
      <c r="A70" s="403" t="str">
        <f aca="false">'Orç Sintético'!C184</f>
        <v>99861 MOD 2</v>
      </c>
      <c r="B70" s="403" t="str">
        <f aca="false">'Orç Sintético'!D184</f>
        <v>INSTALAÇÃO DE BRISES VERTICAIS EM BARRA CHATA DE AÇO, DIMENSÕES 135CM X 325CM, COM MONTANTES METALON E PINTURA NA COR VERMELHA (B1)</v>
      </c>
      <c r="C70" s="404" t="n">
        <f aca="false">'Orç Sintético'!J184</f>
        <v>3868.22</v>
      </c>
    </row>
    <row r="71" customFormat="false" ht="45" hidden="false" customHeight="false" outlineLevel="0" collapsed="false">
      <c r="A71" s="403" t="n">
        <f aca="false">'Orç Sintético'!C125</f>
        <v>92769</v>
      </c>
      <c r="B71" s="403" t="str">
        <f aca="false">'Orç Sintético'!D125</f>
        <v>ARMAÇÃO DE LAJE DE ESTRUTURA CONVENCIONAL DE CONCRETO ARMADO UTILIZANDO AÇO CA-50 DE 6,3 MM - MONTAGEM. AF_06/2022</v>
      </c>
      <c r="C71" s="404" t="n">
        <f aca="false">'Orç Sintético'!J125+'Orç Sintético'!J131</f>
        <v>3536.01</v>
      </c>
    </row>
    <row r="72" customFormat="false" ht="30" hidden="false" customHeight="false" outlineLevel="0" collapsed="false">
      <c r="A72" s="403" t="n">
        <f aca="false">'Orç Sintético'!C172</f>
        <v>88497</v>
      </c>
      <c r="B72" s="403" t="str">
        <f aca="false">'Orç Sintético'!D172</f>
        <v>APLICAÇÃO E LIXAMENTO DE MASSA LÁTEX EM PAREDES, DUAS DEMÃOS. AF_06/2014</v>
      </c>
      <c r="C72" s="404" t="n">
        <f aca="false">'Orç Sintético'!J172</f>
        <v>3675.2</v>
      </c>
    </row>
    <row r="73" customFormat="false" ht="30" hidden="false" customHeight="false" outlineLevel="0" collapsed="false">
      <c r="A73" s="403" t="str">
        <f aca="false">'Orç Sintético'!C174</f>
        <v>4934 MOD</v>
      </c>
      <c r="B73" s="403" t="str">
        <f aca="false">'Orç Sintético'!D174</f>
        <v>PINTURA COM VERNIZ ACRÍLICO SOBRE ESTRUTURAS APARENTES DE CONCRETO, 2 DEMÃOS</v>
      </c>
      <c r="C73" s="404" t="n">
        <f aca="false">'Orç Sintético'!J174</f>
        <v>3679.1</v>
      </c>
    </row>
    <row r="74" customFormat="false" ht="75" hidden="false" customHeight="false" outlineLevel="0" collapsed="false">
      <c r="A74" s="403" t="n">
        <f aca="false">'Orç Sintético'!C111</f>
        <v>92431</v>
      </c>
      <c r="B74" s="403" t="str">
        <f aca="false">'Orç Sintético'!D111</f>
        <v>MONTAGEM E DESMONTAGEM DE FÔRMA DE PILARES RETANGULARES E ESTRUTURAS SIMILARES, PÉ-DIREITO SIMPLES, EM CHAPA DE MADEIRA COMPENSADA PLASTIFICADA, 10 UTILIZAÇÕES. AF_09/2020</v>
      </c>
      <c r="C74" s="404" t="n">
        <f aca="false">'Orç Sintético'!J111</f>
        <v>3447.19</v>
      </c>
    </row>
    <row r="75" customFormat="false" ht="45" hidden="false" customHeight="false" outlineLevel="0" collapsed="false">
      <c r="A75" s="403" t="n">
        <f aca="false">'Orç Sintético'!C90</f>
        <v>96545</v>
      </c>
      <c r="B75" s="403" t="str">
        <f aca="false">'Orç Sintético'!D90</f>
        <v>ARMAÇÃO DE BLOCO, VIGA BALDRAME OU SAPATA UTILIZANDO AÇO CA-50 DE 8 MM - MONTAGEM. AF_06/2017</v>
      </c>
      <c r="C75" s="404" t="n">
        <f aca="false">'Orç Sintético'!J90+'Orç Sintético'!J99</f>
        <v>3372.11</v>
      </c>
    </row>
    <row r="76" customFormat="false" ht="45" hidden="false" customHeight="false" outlineLevel="0" collapsed="false">
      <c r="A76" s="403" t="n">
        <f aca="false">'Orç Sintético'!C88</f>
        <v>96534</v>
      </c>
      <c r="B76" s="403" t="str">
        <f aca="false">'Orç Sintético'!D88</f>
        <v>FABRICAÇÃO, MONTAGEM E DESMONTAGEM DE FÔRMA PARA BLOCO DE COROAMENTO, EM MADEIRA SERRADA, E=25 MM, 4 UTILIZAÇÕES. AF_06/2017</v>
      </c>
      <c r="C76" s="404" t="n">
        <f aca="false">'Orç Sintético'!J88</f>
        <v>3407.4</v>
      </c>
    </row>
    <row r="77" customFormat="false" ht="45" hidden="false" customHeight="false" outlineLevel="0" collapsed="false">
      <c r="A77" s="403" t="n">
        <f aca="false">'Orç Sintético'!C160</f>
        <v>98680</v>
      </c>
      <c r="B77" s="403" t="str">
        <f aca="false">'Orç Sintético'!D160</f>
        <v>PISO CIMENTADO, TRAÇO 1:3 (CIMENTO E AREIA), ACABAMENTO LISO, ESPESSURA 3,0 CM, PREPARO MECÂNICO DA ARGAMASSA. AF_09/2020</v>
      </c>
      <c r="C77" s="404" t="n">
        <f aca="false">'Orç Sintético'!J160</f>
        <v>3311.48</v>
      </c>
    </row>
    <row r="78" customFormat="false" ht="30" hidden="false" customHeight="false" outlineLevel="0" collapsed="false">
      <c r="A78" s="403" t="n">
        <f aca="false">'Orç Sintético'!C238</f>
        <v>96985</v>
      </c>
      <c r="B78" s="403" t="str">
        <f aca="false">'Orç Sintético'!D238</f>
        <v>HASTE DE ATERRAMENTO 5/8  PARA SPDA - FORNECIMENTO E INSTALAÇÃO. AF_12/2017</v>
      </c>
      <c r="C78" s="404" t="n">
        <f aca="false">'Orç Sintético'!J238+'Orç Sintético'!J289</f>
        <v>3073.13</v>
      </c>
    </row>
    <row r="79" customFormat="false" ht="60" hidden="false" customHeight="false" outlineLevel="0" collapsed="false">
      <c r="A79" s="403" t="n">
        <f aca="false">'Orç Sintético'!C218</f>
        <v>103001</v>
      </c>
      <c r="B79" s="403" t="str">
        <f aca="false">'Orç Sintético'!D218</f>
        <v>GRELHA DE FERRO FUNDIDO SIMPLES COM REQUADRO, 150 X 1000 MM, ASSENTADA COM ARGAMASSA 1 : 3 CIMENTO: AREIA - FORNECIMENTO E INSTALAÇÃO. AF_08/2021</v>
      </c>
      <c r="C79" s="404" t="n">
        <f aca="false">'Orç Sintético'!J218</f>
        <v>3050.92</v>
      </c>
    </row>
    <row r="80" customFormat="false" ht="45" hidden="false" customHeight="false" outlineLevel="0" collapsed="false">
      <c r="A80" s="403" t="n">
        <f aca="false">'Orç Sintético'!C171</f>
        <v>96135</v>
      </c>
      <c r="B80" s="403" t="str">
        <f aca="false">'Orç Sintético'!D171</f>
        <v>APLICAÇÃO MANUAL DE MASSA ACRÍLICA EM PAREDES EXTERNAS DE CASAS, DUAS DEMÃOS. AF_05/2017</v>
      </c>
      <c r="C80" s="404" t="n">
        <f aca="false">'Orç Sintético'!J171</f>
        <v>2995.01</v>
      </c>
    </row>
    <row r="81" customFormat="false" ht="45" hidden="false" customHeight="false" outlineLevel="0" collapsed="false">
      <c r="A81" s="403" t="n">
        <f aca="false">'Orç Sintético'!C124</f>
        <v>95241</v>
      </c>
      <c r="B81" s="403" t="str">
        <f aca="false">'Orç Sintético'!D124</f>
        <v>LASTRO DE CONCRETO MAGRO, APLICADO EM PISOS, LAJES SOBRE SOLO OU RADIERS, ESPESSURA DE 5 CM. AF_07/2016</v>
      </c>
      <c r="C81" s="404" t="n">
        <f aca="false">'Orç Sintético'!J124</f>
        <v>2900.29</v>
      </c>
    </row>
    <row r="82" customFormat="false" ht="30" hidden="false" customHeight="false" outlineLevel="0" collapsed="false">
      <c r="A82" s="403" t="str">
        <f aca="false">'Orç Sintético'!C291</f>
        <v>42.20.320</v>
      </c>
      <c r="B82" s="403" t="str">
        <f aca="false">'Orç Sintético'!D291</f>
        <v>FORNECIMENTO E INSTALAÇÃO DE SOLDA EXORTÉRMICA PARA CABO DE COBRE 50MM²</v>
      </c>
      <c r="C82" s="404" t="n">
        <f aca="false">'Orç Sintético'!J291</f>
        <v>2850.38</v>
      </c>
    </row>
    <row r="83" customFormat="false" ht="45" hidden="false" customHeight="false" outlineLevel="0" collapsed="false">
      <c r="A83" s="403" t="n">
        <f aca="false">'Orç Sintético'!C77</f>
        <v>96995</v>
      </c>
      <c r="B83" s="403" t="s">
        <v>1098</v>
      </c>
      <c r="C83" s="404" t="n">
        <f aca="false">'Orç Sintético'!J77+'Orç Sintético'!J300</f>
        <v>2990.28</v>
      </c>
    </row>
    <row r="84" customFormat="false" ht="30" hidden="false" customHeight="false" outlineLevel="0" collapsed="false">
      <c r="A84" s="403" t="n">
        <f aca="false">'Orç Sintético'!C80</f>
        <v>95578</v>
      </c>
      <c r="B84" s="403" t="str">
        <f aca="false">'Orç Sintético'!D80</f>
        <v>MONTAGEM DE ARMADURA DE ESTACAS, DIÂMETRO = 12,5 MM. AF_09/2021</v>
      </c>
      <c r="C84" s="404" t="n">
        <f aca="false">'Orç Sintético'!J80</f>
        <v>2710.62</v>
      </c>
    </row>
    <row r="85" customFormat="false" ht="45" hidden="false" customHeight="false" outlineLevel="0" collapsed="false">
      <c r="A85" s="403" t="str">
        <f aca="false">'Orç Sintético'!C205</f>
        <v>65230 MOD 1</v>
      </c>
      <c r="B85" s="403" t="str">
        <f aca="false">'Orç Sintético'!D205</f>
        <v>TERMINAL MODULAR DE MÉDIA TENSÃO, UNIPOLAR, USO EXTERNO, PARA CABO DE 120MM², ISOLAÇÃO 12/20KV (MUFLA PRIMÁRIA)</v>
      </c>
      <c r="C85" s="404" t="n">
        <f aca="false">'Orç Sintético'!J205</f>
        <v>2620.8</v>
      </c>
    </row>
    <row r="86" customFormat="false" ht="45" hidden="false" customHeight="false" outlineLevel="0" collapsed="false">
      <c r="A86" s="403" t="str">
        <f aca="false">'Orç Sintético'!C153</f>
        <v>91341 MOD 2</v>
      </c>
      <c r="B86" s="403" t="str">
        <f aca="false">'Orç Sintético'!D153</f>
        <v>PORTA DE ALUMÍNIO ANODIZADO NA COR BRANCA, 02 FOLHAS, DE ABRIR, COM VENEZIANA, INCLUSIVE FECHADURA E DOBRADIÇAS, 140x235CM (PF2)</v>
      </c>
      <c r="C86" s="404" t="n">
        <f aca="false">'Orç Sintético'!J153</f>
        <v>2490.34</v>
      </c>
    </row>
    <row r="87" customFormat="false" ht="60" hidden="false" customHeight="false" outlineLevel="0" collapsed="false">
      <c r="A87" s="403" t="n">
        <f aca="false">'Orç Sintético'!C43</f>
        <v>89714</v>
      </c>
      <c r="B87" s="403" t="str">
        <f aca="false">'Orç Sintético'!D43</f>
        <v>TUBO PVC, SERIE NORMAL, ESGOTO PREDIAL, DN 100 MM, FORNECIDO E INSTALADO EM RAMAL DE DESCARGA OU RAMAL DE ESGOTO SANITÁRIO. AF_12/2014</v>
      </c>
      <c r="C87" s="404" t="n">
        <f aca="false">'Orç Sintético'!J43</f>
        <v>2551.47</v>
      </c>
    </row>
    <row r="88" customFormat="false" ht="60" hidden="false" customHeight="false" outlineLevel="0" collapsed="false">
      <c r="A88" s="403" t="n">
        <f aca="false">'Orç Sintético'!C161</f>
        <v>87622</v>
      </c>
      <c r="B88" s="403" t="str">
        <f aca="false">'Orç Sintético'!D161</f>
        <v>CONTRAPISO EM ARGAMASSA TRAÇO 1:4 (CIMENTO E AREIA), PREPARO MANUAL, APLICADO EM ÁREAS SECAS SOBRE LAJE, ADERIDO, ACABAMENTO NÃO REFORÇADO, ESPESSURA 2CM. AF_07/2021</v>
      </c>
      <c r="C88" s="404" t="n">
        <f aca="false">'Orç Sintético'!J161</f>
        <v>2471.54</v>
      </c>
    </row>
    <row r="89" customFormat="false" ht="30" hidden="false" customHeight="false" outlineLevel="0" collapsed="false">
      <c r="A89" s="403" t="n">
        <f aca="false">'Orç Sintético'!C215</f>
        <v>922</v>
      </c>
      <c r="B89" s="403" t="str">
        <f aca="false">'Orç Sintético'!D215</f>
        <v>CURVA 90° PARA ELETRODUTO DE AÇO GALVANIZADO A QUENTE, 4"</v>
      </c>
      <c r="C89" s="404" t="n">
        <f aca="false">'Orç Sintético'!J215</f>
        <v>2362.11</v>
      </c>
    </row>
    <row r="90" customFormat="false" ht="60" hidden="false" customHeight="false" outlineLevel="0" collapsed="false">
      <c r="A90" s="403" t="n">
        <f aca="false">'Orç Sintético'!C40</f>
        <v>101506</v>
      </c>
      <c r="B90" s="403" t="str">
        <f aca="false">'Orç Sintético'!D40</f>
        <v>ENTRADA DE ENERGIA ELÉTRICA, AÉREA, TRIFÁSICA, COM CAIXA DE SOBREPOR, CABO DE 16 MM2 E DISJUNTOR DIN 50A (NÃO INCLUSO O POSTE DE CONCRETO). AF_07/2020_P</v>
      </c>
      <c r="C90" s="404" t="n">
        <f aca="false">'Orç Sintético'!J40</f>
        <v>2393.98</v>
      </c>
    </row>
    <row r="91" customFormat="false" ht="45" hidden="false" customHeight="false" outlineLevel="0" collapsed="false">
      <c r="A91" s="403" t="n">
        <f aca="false">'Orç Sintético'!C112</f>
        <v>92762</v>
      </c>
      <c r="B91" s="403" t="str">
        <f aca="false">'Orç Sintético'!D112</f>
        <v>ARMAÇÃO DE PILAR OU VIGA DE ESTRUTURA CONVENCIONAL DE CONCRETO ARMADO UTILIZANDO AÇO CA-50 DE 10,0 MM - MONTAGEM. AF_06/2022</v>
      </c>
      <c r="C91" s="404" t="n">
        <f aca="false">'Orç Sintético'!J112+'Orç Sintético'!J120</f>
        <v>2233.12</v>
      </c>
    </row>
    <row r="92" customFormat="false" ht="45" hidden="false" customHeight="false" outlineLevel="0" collapsed="false">
      <c r="A92" s="403" t="n">
        <f aca="false">'Orç Sintético'!C114</f>
        <v>92759</v>
      </c>
      <c r="B92" s="403" t="str">
        <f aca="false">'Orç Sintético'!D114</f>
        <v>ARMAÇÃO DE PILAR OU VIGA DE ESTRUTURA CONVENCIONAL DE CONCRETO ARMADO UTILIZANDO AÇO CA-60 DE 5,0 MM - MONTAGEM. AF_06/2022</v>
      </c>
      <c r="C92" s="404" t="n">
        <f aca="false">'Orç Sintético'!J114+'Orç Sintético'!J121</f>
        <v>2174.7</v>
      </c>
    </row>
    <row r="93" customFormat="false" ht="45" hidden="false" customHeight="false" outlineLevel="0" collapsed="false">
      <c r="A93" s="403" t="n">
        <f aca="false">'Orç Sintético'!C91</f>
        <v>96546</v>
      </c>
      <c r="B93" s="403" t="str">
        <f aca="false">'Orç Sintético'!D91</f>
        <v>ARMAÇÃO DE BLOCO, VIGA BALDRAME OU SAPATA UTILIZANDO AÇO CA-50 DE 10 MM - MONTAGEM. AF_06/2017</v>
      </c>
      <c r="C93" s="404" t="n">
        <f aca="false">'Orç Sintético'!J91+'Orç Sintético'!J100</f>
        <v>2149.16</v>
      </c>
    </row>
    <row r="94" customFormat="false" ht="45" hidden="false" customHeight="false" outlineLevel="0" collapsed="false">
      <c r="A94" s="403" t="n">
        <f aca="false">'Orç Sintético'!C75</f>
        <v>96523</v>
      </c>
      <c r="B94" s="403" t="str">
        <f aca="false">'Orç Sintético'!D75</f>
        <v>ESCAVAÇÃO MANUAL PARA BLOCO DE COROAMENTO OU SAPATA (INCLUINDO ESCAVAÇÃO PARA COLOCAÇÃO DE FÔRMAS). AF_06/2017</v>
      </c>
      <c r="C94" s="404" t="n">
        <f aca="false">'Orç Sintético'!J75</f>
        <v>2320.68</v>
      </c>
    </row>
    <row r="95" customFormat="false" ht="45" hidden="false" customHeight="false" outlineLevel="0" collapsed="false">
      <c r="A95" s="403" t="n">
        <f aca="false">'Orç Sintético'!C93</f>
        <v>96543</v>
      </c>
      <c r="B95" s="403" t="str">
        <f aca="false">'Orç Sintético'!D93</f>
        <v>ARMAÇÃO DE BLOCO, VIGA BALDRAME E SAPATA UTILIZANDO AÇO CA-60 DE 5 MM - MONTAGEM. AF_06/2017</v>
      </c>
      <c r="C95" s="404" t="n">
        <f aca="false">'Orç Sintético'!J93+'Orç Sintético'!J102</f>
        <v>2069.09</v>
      </c>
    </row>
    <row r="96" customFormat="false" ht="75" hidden="false" customHeight="false" outlineLevel="0" collapsed="false">
      <c r="A96" s="403" t="str">
        <f aca="false">'Orç Sintético'!C271</f>
        <v>97607 MOD</v>
      </c>
      <c r="B96" s="403" t="str">
        <f aca="false">'Orç Sintético'!D271</f>
        <v>FORNECIMENTO DE LUMINARIA HERMETICA IP-54 CORPO E GRADE DE PROTEÇÃO EM LIGA DE ALUMÍNIO SILÍCIO COM SOQUETE E27 PARA 01 LÂMPADA BULBO LED 12W (INCLUSA), COM VEDAÇÃO E PARAFUSOS EM AÇO INOX </v>
      </c>
      <c r="C96" s="404" t="n">
        <f aca="false">'Orç Sintético'!J271</f>
        <v>2026.23</v>
      </c>
    </row>
    <row r="97" customFormat="false" ht="45" hidden="false" customHeight="false" outlineLevel="0" collapsed="false">
      <c r="A97" s="403" t="n">
        <f aca="false">'Orç Sintético'!C115</f>
        <v>103672</v>
      </c>
      <c r="B97" s="403" t="str">
        <f aca="false">'Orç Sintético'!D115</f>
        <v>CONCRETAGEM DE PILARES, FCK = 25 MPA, COM USO DE BOMBA - LANÇAMENTO, ADENSAMENTO E ACABAMENTO. AF_02/2022</v>
      </c>
      <c r="C97" s="404" t="n">
        <f aca="false">'Orç Sintético'!J115</f>
        <v>1954.59</v>
      </c>
    </row>
    <row r="98" customFormat="false" ht="45" hidden="false" customHeight="false" outlineLevel="0" collapsed="false">
      <c r="A98" s="403" t="n">
        <f aca="false">'Orç Sintético'!C41</f>
        <v>5044</v>
      </c>
      <c r="B98" s="403" t="str">
        <f aca="false">'Orç Sintético'!D41</f>
        <v>POSTE DE CONCRETO ARMADO DE SECAO CIRCULAR, EXTENSAO DE 9,00 M, RESISTENCIA DE 200 A 300 DAN, TIPO C-14                                                                                                                                                                                                                                                                                                                                                                                                   </v>
      </c>
      <c r="C98" s="404" t="n">
        <f aca="false">'Orç Sintético'!J41</f>
        <v>1878.49</v>
      </c>
    </row>
    <row r="99" customFormat="false" ht="45" hidden="false" customHeight="false" outlineLevel="0" collapsed="false">
      <c r="A99" s="403" t="n">
        <f aca="false">'Orç Sintético'!C321</f>
        <v>13047</v>
      </c>
      <c r="B99" s="403" t="str">
        <f aca="false">'Orç Sintético'!D321</f>
        <v>LAUDO DE VISTORIA DE SPDA E ART COM MEDIÇÃO DE RESISTÊNCIA ÔHMICA DO SOLO, MEDIÇÃO DE CONTINUIDADE ELÉTRICA</v>
      </c>
      <c r="C99" s="404" t="n">
        <f aca="false">'Orç Sintético'!J321</f>
        <v>1814.1</v>
      </c>
    </row>
    <row r="100" customFormat="false" ht="45" hidden="false" customHeight="false" outlineLevel="0" collapsed="false">
      <c r="A100" s="403" t="n">
        <f aca="false">'Orç Sintético'!C119</f>
        <v>92761</v>
      </c>
      <c r="B100" s="403" t="str">
        <f aca="false">'Orç Sintético'!D119</f>
        <v>ARMAÇÃO DE PILAR OU VIGA DE ESTRUTURA CONVENCIONAL DE CONCRETO ARMADO UTILIZANDO AÇO CA-50 DE 8,0 MM - MONTAGEM. AF_06/2022</v>
      </c>
      <c r="C100" s="404" t="n">
        <f aca="false">'Orç Sintético'!J119</f>
        <v>1795.38</v>
      </c>
    </row>
    <row r="101" customFormat="false" ht="60" hidden="false" customHeight="false" outlineLevel="0" collapsed="false">
      <c r="A101" s="403" t="n">
        <f aca="false">'Orç Sintético'!C261</f>
        <v>95802</v>
      </c>
      <c r="B101" s="403" t="str">
        <f aca="false">'Orç Sintético'!D261</f>
        <v>CONDULETE DE ALUMÍNIO, TIPO X, PARA ELETRODUTO DE AÇO GALVANIZADO DN 25 MM (1''), APARENTE - FORNECIMENTO E INSTALAÇÃO. AF_11/2016_P</v>
      </c>
      <c r="C101" s="404" t="n">
        <f aca="false">'Orç Sintético'!J261</f>
        <v>1810.88</v>
      </c>
    </row>
    <row r="102" customFormat="false" ht="45" hidden="false" customHeight="false" outlineLevel="0" collapsed="false">
      <c r="A102" s="403" t="n">
        <f aca="false">'Orç Sintético'!C89</f>
        <v>96544</v>
      </c>
      <c r="B102" s="403" t="str">
        <f aca="false">'Orç Sintético'!D89</f>
        <v>ARMAÇÃO DE BLOCO, VIGA BALDRAME OU SAPATA UTILIZANDO AÇO CA-50 DE 6,3 MM - MONTAGEM. AF_06/2017</v>
      </c>
      <c r="C102" s="404" t="n">
        <f aca="false">'Orç Sintético'!J89+'Orç Sintético'!J98</f>
        <v>1760.64</v>
      </c>
    </row>
    <row r="103" customFormat="false" ht="45" hidden="false" customHeight="false" outlineLevel="0" collapsed="false">
      <c r="A103" s="403" t="n">
        <f aca="false">'Orç Sintético'!C310</f>
        <v>101907</v>
      </c>
      <c r="B103" s="403" t="str">
        <f aca="false">'Orç Sintético'!D310</f>
        <v>EXTINTOR DE INCÊNDIO PORTÁTIL COM CARGA DE CO2 DE 6 KG, CLASSE BC - FORNECIMENTO E INSTALAÇÃO. AF_10/2020_P</v>
      </c>
      <c r="C103" s="404" t="n">
        <f aca="false">'Orç Sintético'!J310</f>
        <v>1686.08</v>
      </c>
    </row>
    <row r="104" customFormat="false" ht="30" hidden="false" customHeight="false" outlineLevel="0" collapsed="false">
      <c r="A104" s="403" t="n">
        <f aca="false">'Orç Sintético'!C231</f>
        <v>12853</v>
      </c>
      <c r="B104" s="403" t="str">
        <f aca="false">'Orç Sintético'!D231</f>
        <v>SUPORTE PARA INSTALAÇÃO DE TRANSFORMADOR DE MEDIÇÃO (3 TCS E 3 TPS) </v>
      </c>
      <c r="C104" s="404" t="n">
        <f aca="false">'Orç Sintético'!J231</f>
        <v>1708.12</v>
      </c>
    </row>
    <row r="105" customFormat="false" ht="72" hidden="false" customHeight="true" outlineLevel="0" collapsed="false">
      <c r="A105" s="403" t="str">
        <f aca="false">'Orç Sintético'!C208</f>
        <v>36.20.540</v>
      </c>
      <c r="B105" s="403" t="str">
        <f aca="false">'Orç Sintético'!D208</f>
        <v>SUPORTE PARA MUFLA</v>
      </c>
      <c r="C105" s="404" t="n">
        <f aca="false">'Orç Sintético'!J208</f>
        <v>1690.28</v>
      </c>
    </row>
    <row r="106" customFormat="false" ht="87" hidden="false" customHeight="true" outlineLevel="0" collapsed="false">
      <c r="A106" s="403" t="str">
        <f aca="false">'Orç Sintético'!C206</f>
        <v>65230 MOD 2</v>
      </c>
      <c r="B106" s="403" t="str">
        <f aca="false">'Orç Sintético'!D206</f>
        <v>TERMINAL MODULAR DE MÉDIA TENSÃO, UNIPOLAR, USO EXTERNO, PARA CABO DE 185MM², ISOLAÇÃO 12/20KV (MUFLA PRIMÁRIA) </v>
      </c>
      <c r="C106" s="404" t="n">
        <f aca="false">'Orç Sintético'!J206</f>
        <v>1408.32</v>
      </c>
    </row>
    <row r="107" customFormat="false" ht="45" hidden="false" customHeight="false" outlineLevel="0" collapsed="false">
      <c r="A107" s="403" t="n">
        <f aca="false">'Orç Sintético'!C106</f>
        <v>98557</v>
      </c>
      <c r="B107" s="403" t="str">
        <f aca="false">'Orç Sintético'!D106</f>
        <v>IMPERMEABILIZAÇÃO DE SUPERFÍCIE COM EMULSÃO ASFÁLTICA, 2 DEMÃOS AF_06/2018 (IMPERMEABILIZAÇÃO DOS BLOCOS)</v>
      </c>
      <c r="C107" s="404" t="n">
        <f aca="false">'Orç Sintético'!J106</f>
        <v>1596.77</v>
      </c>
    </row>
    <row r="108" customFormat="false" ht="45" hidden="false" customHeight="false" outlineLevel="0" collapsed="false">
      <c r="A108" s="403" t="str">
        <f aca="false">'Orç Sintético'!C152</f>
        <v>91341 MOD 1</v>
      </c>
      <c r="B108" s="403" t="str">
        <f aca="false">'Orç Sintético'!D152</f>
        <v>PORTA DE ALUMÍNIO ANODIZADO NA COR BRANCA, 01 FOLHA, DE ABRIR, COM VENEZIANA, INCLUSIVE FECHADURA E DOBRADIÇAS, 90X210CM (PF1)</v>
      </c>
      <c r="C108" s="404" t="n">
        <f aca="false">'Orç Sintético'!J152</f>
        <v>1430.61</v>
      </c>
    </row>
    <row r="109" customFormat="false" ht="60" hidden="false" customHeight="false" outlineLevel="0" collapsed="false">
      <c r="A109" s="403" t="n">
        <f aca="false">'Orç Sintético'!C168</f>
        <v>87794</v>
      </c>
      <c r="B109" s="403" t="str">
        <f aca="false">'Orç Sintético'!D168</f>
        <v>EMBOÇO OU MASSA ÚNICA EM ARGAMASSA TRAÇO 1:2:8, PREPARO MANUAL, APLICADA MANUALMENTE EM PANOS CEGOS DE FACHADA (SEM PRESENÇA DE VÃOS), ESPESSURA DE 25 MM. AF_06/2014</v>
      </c>
      <c r="C109" s="404" t="n">
        <f aca="false">'Orç Sintético'!J168</f>
        <v>1431.66</v>
      </c>
    </row>
    <row r="110" customFormat="false" ht="60" hidden="false" customHeight="false" outlineLevel="0" collapsed="false">
      <c r="A110" s="403" t="n">
        <f aca="false">'Orç Sintético'!C181</f>
        <v>98556</v>
      </c>
      <c r="B110" s="403" t="str">
        <f aca="false">'Orç Sintético'!D181</f>
        <v>IMPERMEABILIZAÇÃO DE SUPERFÍCIE COM ARGAMASSA POLIMÉRICA / MEMBRANA ACRÍLICA, 4 DEMÃOS, REFORÇADA COM VÉU DE POLIÉSTER (MAV). AF_06/2018 (CANALETA)</v>
      </c>
      <c r="C110" s="404" t="n">
        <f aca="false">'Orç Sintético'!J181</f>
        <v>1374.49</v>
      </c>
    </row>
    <row r="111" customFormat="false" ht="30" hidden="false" customHeight="false" outlineLevel="0" collapsed="false">
      <c r="A111" s="403" t="str">
        <f aca="false">'Orç Sintético'!C194</f>
        <v>34721 MOD</v>
      </c>
      <c r="B111" s="403" t="str">
        <f aca="false">'Orç Sintético'!D194</f>
        <v>PLACA DE SINALIZAÇÃO DE PERIGO DE MORTE - ALTA TENSÃO - DIMENSÕES 350X240MM</v>
      </c>
      <c r="C111" s="404" t="n">
        <f aca="false">'Orç Sintético'!J194</f>
        <v>1302</v>
      </c>
    </row>
    <row r="112" customFormat="false" ht="30" hidden="false" customHeight="false" outlineLevel="0" collapsed="false">
      <c r="A112" s="403" t="str">
        <f aca="false">'Orç Sintético'!C85</f>
        <v>ED-49750</v>
      </c>
      <c r="B112" s="403" t="str">
        <f aca="false">'Orç Sintético'!D85</f>
        <v>MOBILIZAÇÃO E DESMOBILIZAÇÃO DE EQUIPAMENTO PARA BROCA TRADO DMT ATÉ 50 KM</v>
      </c>
      <c r="C112" s="404" t="n">
        <f aca="false">'Orç Sintético'!J85</f>
        <v>1258.26</v>
      </c>
    </row>
    <row r="113" customFormat="false" ht="45" hidden="false" customHeight="false" outlineLevel="0" collapsed="false">
      <c r="A113" s="403" t="str">
        <f aca="false">'Orç Sintético'!C264</f>
        <v>101798 MOD</v>
      </c>
      <c r="B113" s="403" t="str">
        <f aca="false">'Orç Sintético'!D264</f>
        <v>TAMPA PARA CAIXA ENTERRADA, EM FERRO FUNDIDO, DIMENSÕES INTERNAS: 0,30 X 0,30 M - FORNECIMENTO E INSTALAÇÃO. AF_12/2020</v>
      </c>
      <c r="C113" s="404" t="n">
        <f aca="false">'Orç Sintético'!J264</f>
        <v>1209.2</v>
      </c>
    </row>
    <row r="114" customFormat="false" ht="45" hidden="false" customHeight="false" outlineLevel="0" collapsed="false">
      <c r="A114" s="403" t="n">
        <f aca="false">'Orç Sintético'!C149</f>
        <v>93196</v>
      </c>
      <c r="B114" s="403" t="str">
        <f aca="false">'Orç Sintético'!D149</f>
        <v>CONTRAVERGA MOLDADA IN LOCO EM CONCRETO PARA VÃOS DE ATÉ 1,5 M DE COMPRIMENTO. AF_03/2016</v>
      </c>
      <c r="C114" s="404" t="n">
        <f aca="false">'Orç Sintético'!J149</f>
        <v>1200.23</v>
      </c>
    </row>
    <row r="115" customFormat="false" ht="45" hidden="false" customHeight="false" outlineLevel="0" collapsed="false">
      <c r="A115" s="403" t="n">
        <f aca="false">'Orç Sintético'!C256</f>
        <v>3770</v>
      </c>
      <c r="B115" s="403" t="str">
        <f aca="false">'Orç Sintético'!D256</f>
        <v>DUTO CORRUGADO FLEXÍVEL EM PEAD Ø = 1.1/4', TIPO KANALEX OU SIMILAR, LANÇADO DIRETAMENTE NO SOLO, EXCLUSIVE ESCAVAÇÃO E REATERRO</v>
      </c>
      <c r="C115" s="404" t="n">
        <f aca="false">'Orç Sintético'!J256</f>
        <v>1219.4</v>
      </c>
    </row>
    <row r="116" customFormat="false" ht="30" hidden="false" customHeight="false" outlineLevel="0" collapsed="false">
      <c r="A116" s="403" t="n">
        <f aca="false">'Orç Sintético'!C299</f>
        <v>93358</v>
      </c>
      <c r="B116" s="403" t="str">
        <f aca="false">'Orç Sintético'!D299</f>
        <v>ESCAVAÇÃO MANUAL DE VALA COM PROFUNDIDADE MENOR OU IGUAL A 1,30 M. AF_02/2021</v>
      </c>
      <c r="C116" s="404" t="n">
        <f aca="false">'Orç Sintético'!J299</f>
        <v>1234.64</v>
      </c>
    </row>
    <row r="117" customFormat="false" ht="45" hidden="false" customHeight="false" outlineLevel="0" collapsed="false">
      <c r="A117" s="403" t="n">
        <f aca="false">'Orç Sintético'!C240</f>
        <v>96974</v>
      </c>
      <c r="B117" s="403" t="str">
        <f aca="false">'Orç Sintético'!D240</f>
        <v>CORDOALHA DE COBRE NU 50 MM², NÃO ENTERRADA, COM ISOLADOR - FORNECIMENTO E INSTALAÇÃO. AF_12/2017</v>
      </c>
      <c r="C117" s="404" t="n">
        <f aca="false">'Orç Sintético'!J240</f>
        <v>1153.83</v>
      </c>
    </row>
    <row r="118" customFormat="false" ht="30" hidden="false" customHeight="false" outlineLevel="0" collapsed="false">
      <c r="A118" s="403" t="n">
        <f aca="false">'Orç Sintético'!C176</f>
        <v>88485</v>
      </c>
      <c r="B118" s="403" t="str">
        <f aca="false">'Orç Sintético'!D176</f>
        <v>APLICAÇÃO DE FUNDO SELADOR ACRÍLICO EM PAREDES E PISO, UMA DEMÃO. AF_06/2014</v>
      </c>
      <c r="C118" s="404" t="n">
        <f aca="false">'Orç Sintético'!J176</f>
        <v>1115.37</v>
      </c>
    </row>
    <row r="119" customFormat="false" ht="30" hidden="false" customHeight="false" outlineLevel="0" collapsed="false">
      <c r="A119" s="403" t="n">
        <f aca="false">'Orç Sintético'!C282</f>
        <v>12740</v>
      </c>
      <c r="B119" s="403" t="str">
        <f aca="false">'Orç Sintético'!D282</f>
        <v>FORNECIMENTO E ASSENTAMENTO DE BARRA CHATA DE ALUMÍNIO DE 7/8" x 1/8"</v>
      </c>
      <c r="C119" s="404" t="n">
        <f aca="false">'Orç Sintético'!J282</f>
        <v>1058.78</v>
      </c>
    </row>
    <row r="120" customFormat="false" ht="30" hidden="false" customHeight="false" outlineLevel="0" collapsed="false">
      <c r="A120" s="403" t="str">
        <f aca="false">'Orç Sintético'!C158</f>
        <v>11201 MOD 2</v>
      </c>
      <c r="B120" s="403" t="str">
        <f aca="false">'Orç Sintético'!D158</f>
        <v>GRADE METÁLICA COM 2 FOLHAS FIXAS E 1 FOLHA DE ABRIR E TELA METÁLICA DE #50MM, 210X140 CM (G2)</v>
      </c>
      <c r="C120" s="404" t="n">
        <f aca="false">'Orç Sintético'!J158</f>
        <v>1040.01</v>
      </c>
    </row>
    <row r="121" customFormat="false" ht="60" hidden="false" customHeight="false" outlineLevel="0" collapsed="false">
      <c r="A121" s="403" t="n">
        <f aca="false">'Orç Sintético'!C166</f>
        <v>87878</v>
      </c>
      <c r="B121" s="403" t="str">
        <f aca="false">'Orç Sintético'!D166</f>
        <v>CHAPISCO APLICADO EM ALVENARIAS E ESTRUTURAS DE CONCRETO INTERNAS, COM COLHER DE PEDREIRO.  ARGAMASSA TRAÇO 1:3 COM PREPARO MANUAL. AF_06/2014</v>
      </c>
      <c r="C121" s="404" t="n">
        <f aca="false">'Orç Sintético'!J166</f>
        <v>1022.35</v>
      </c>
    </row>
    <row r="122" customFormat="false" ht="60" hidden="false" customHeight="false" outlineLevel="0" collapsed="false">
      <c r="A122" s="403" t="str">
        <f aca="false">'Orç Sintético'!C262</f>
        <v>97889 MOD</v>
      </c>
      <c r="B122" s="403" t="str">
        <f aca="false">'Orç Sintético'!D262</f>
        <v>CAIXA ENTERRADA ELÉTRICA RETANGULAR, EM ALVENARIA COM TIJOLOS CERÂMICOS MACIÇOS, FUNDO COM BRITA, DIMENSÕES INTERNAS: 0,8X0,8 M (CB-1 PADRÃO CEB, INCLUSIVE TAMPÃO T-33)</v>
      </c>
      <c r="C122" s="404" t="n">
        <f aca="false">'Orç Sintético'!J262</f>
        <v>994.51</v>
      </c>
    </row>
    <row r="123" customFormat="false" ht="90" hidden="false" customHeight="false" outlineLevel="0" collapsed="false">
      <c r="A123" s="403" t="str">
        <f aca="false">'Orç Sintético'!C263</f>
        <v>97886 MOD</v>
      </c>
      <c r="B123" s="403" t="s">
        <v>1102</v>
      </c>
      <c r="C123" s="404" t="n">
        <f aca="false">'Orç Sintético'!J263+'Orç Sintético'!J292</f>
        <v>985.53</v>
      </c>
    </row>
    <row r="124" customFormat="false" ht="45" hidden="false" customHeight="false" outlineLevel="0" collapsed="false">
      <c r="A124" s="403" t="n">
        <f aca="false">'Orç Sintético'!C92</f>
        <v>96547</v>
      </c>
      <c r="B124" s="403" t="str">
        <f aca="false">'Orç Sintético'!D92</f>
        <v>ARMAÇÃO DE BLOCO, VIGA BALDRAME OU SAPATA UTILIZANDO AÇO CA-50 DE 12,5 MM - MONTAGEM. AF_06/2017</v>
      </c>
      <c r="C124" s="404" t="n">
        <f aca="false">'Orç Sintético'!J92+'Orç Sintético'!J101</f>
        <v>934.74</v>
      </c>
    </row>
    <row r="125" customFormat="false" ht="45" hidden="false" customHeight="false" outlineLevel="0" collapsed="false">
      <c r="A125" s="403" t="n">
        <f aca="false">'Orç Sintético'!C37</f>
        <v>102622</v>
      </c>
      <c r="B125" s="403" t="str">
        <f aca="false">'Orç Sintético'!D37</f>
        <v>CAIXA D´ÁGUA EM POLIETILENO, 500 LITROS (INCLUSOS TUBOS, CONEXÕES E TORNEIRA DE BÓIA) - FORNECIMENTO E INSTALAÇÃO. AF_06/2021</v>
      </c>
      <c r="C125" s="404" t="n">
        <f aca="false">'Orç Sintético'!J37</f>
        <v>911.62</v>
      </c>
    </row>
    <row r="126" customFormat="false" ht="30" hidden="false" customHeight="false" outlineLevel="0" collapsed="false">
      <c r="A126" s="403" t="n">
        <f aca="false">'Orç Sintético'!C243</f>
        <v>12327</v>
      </c>
      <c r="B126" s="403" t="str">
        <f aca="false">'Orç Sintético'!D243</f>
        <v>CINTA CIRCULAR EM ACO GALVANIZADO DE 180 MM DE DIAMETRO </v>
      </c>
      <c r="C126" s="404" t="n">
        <f aca="false">'Orç Sintético'!J243</f>
        <v>860.64</v>
      </c>
    </row>
    <row r="127" customFormat="false" ht="60" hidden="false" customHeight="false" outlineLevel="0" collapsed="false">
      <c r="A127" s="403" t="str">
        <f aca="false">'Orç Sintético'!C260</f>
        <v>91929 MOD 2</v>
      </c>
      <c r="B127" s="403" t="str">
        <f aca="false">'Orç Sintético'!D260</f>
        <v>INSTALAÇÃO DE CABO MULTIPOLAR DE COBRE, FLEXIVEL, CLASSE 4 OU 5, ISOLACAO EM HEPR, COBERTURA EM PVC-ST2, ANTICHAMA BWF-B, 0,6/1 KV, 3 CONDUTORES DE 4 MM2</v>
      </c>
      <c r="C127" s="404" t="n">
        <f aca="false">'Orç Sintético'!J260</f>
        <v>901.69</v>
      </c>
    </row>
    <row r="128" customFormat="false" ht="60" hidden="false" customHeight="false" outlineLevel="0" collapsed="false">
      <c r="A128" s="403" t="n">
        <f aca="false">'Orç Sintético'!C254</f>
        <v>101879</v>
      </c>
      <c r="B128" s="403" t="str">
        <f aca="false">'Orç Sintético'!D254</f>
        <v>QUADRO DE DISTRIBUIÇÃO DE ENERGIA EM CHAPA DE AÇO GALVANIZADO, DE EMBUTIR, COM BARRAMENTO TRIFÁSICO, PARA 24 DISJUNTORES DIN 100A - FORNECIMENTO E INSTALAÇÃO. AF_10/2020</v>
      </c>
      <c r="C128" s="404" t="n">
        <f aca="false">'Orç Sintético'!J254</f>
        <v>814.4</v>
      </c>
    </row>
    <row r="129" customFormat="false" ht="60" hidden="false" customHeight="false" outlineLevel="0" collapsed="false">
      <c r="A129" s="403" t="n">
        <f aca="false">'Orç Sintético'!C38</f>
        <v>6096</v>
      </c>
      <c r="B129" s="403" t="str">
        <f aca="false">'Orç Sintético'!D38</f>
        <v>LIGAÇÃO PREDIAL DE ÁGUA EM MURETA DE CONCRETO, PROVISÓRIA OU DEFINITIVA, COM FORNECIMENTO DE MATERIAL, INCLUSIVE MURETA E HIDRÔMETRO, REDE DN 50MM </v>
      </c>
      <c r="C129" s="404" t="n">
        <f aca="false">'Orç Sintético'!J38</f>
        <v>691.39</v>
      </c>
    </row>
    <row r="130" customFormat="false" ht="60" hidden="false" customHeight="false" outlineLevel="0" collapsed="false">
      <c r="A130" s="403" t="n">
        <f aca="false">'Orç Sintético'!C44</f>
        <v>97902</v>
      </c>
      <c r="B130" s="403" t="str">
        <f aca="false">'Orç Sintético'!D44</f>
        <v>CAIXA ENTERRADA HIDRÁULICA RETANGULAR EM ALVENARIA COM TIJOLOS CERÂMICOS MACIÇOS, DIMENSÕES INTERNAS: 0,6X0,6X0,6 M PARA REDE DE ESGOTO. AF_12/2020</v>
      </c>
      <c r="C130" s="404" t="n">
        <f aca="false">'Orç Sintético'!J44</f>
        <v>691.08</v>
      </c>
    </row>
    <row r="131" customFormat="false" ht="45" hidden="false" customHeight="false" outlineLevel="0" collapsed="false">
      <c r="A131" s="403" t="n">
        <f aca="false">'Orç Sintético'!C81</f>
        <v>95584</v>
      </c>
      <c r="B131" s="403" t="str">
        <f aca="false">'Orç Sintético'!D81</f>
        <v>MONTAGEM DE ARMADURA TRANSVERSAL DE ESTACAS DE SEÇÃO CIRCULAR, DIÂMETRO = 6,30 MM. AF_09/2021</v>
      </c>
      <c r="C131" s="404" t="n">
        <f aca="false">'Orç Sintético'!J81</f>
        <v>661.65</v>
      </c>
    </row>
    <row r="132" customFormat="false" ht="60" hidden="false" customHeight="false" outlineLevel="0" collapsed="false">
      <c r="A132" s="403" t="str">
        <f aca="false">'Orç Sintético'!C258</f>
        <v>91926 MOD 2</v>
      </c>
      <c r="B132" s="403" t="str">
        <f aca="false">'Orç Sintético'!D258</f>
        <v>INSTALAÇÃO DE CABO MULTIPOLAR DE COBRE, FLEXIVEL, CLASSE 4 OU 5, ISOLACAO EM HEPR, COBERTURA EM PVC-ST2, ANTICHAMA BWF-B, 0,6/1 KV, 3 CONDUTORES DE 2,5 MM2</v>
      </c>
      <c r="C132" s="404" t="n">
        <f aca="false">'Orç Sintético'!J258</f>
        <v>702.87</v>
      </c>
    </row>
    <row r="133" customFormat="false" ht="45" hidden="false" customHeight="false" outlineLevel="0" collapsed="false">
      <c r="A133" s="403" t="n">
        <f aca="false">'Orç Sintético'!C148</f>
        <v>93197</v>
      </c>
      <c r="B133" s="403" t="str">
        <f aca="false">'Orç Sintético'!D148</f>
        <v>CONTRAVERGA MOLDADA IN LOCO EM CONCRETO PARA VÃOS DE MAIS DE 1,5 M DE COMPRIMENTO. AF_03/2016</v>
      </c>
      <c r="C133" s="404" t="n">
        <f aca="false">'Orç Sintético'!J148</f>
        <v>638.02</v>
      </c>
    </row>
    <row r="134" customFormat="false" ht="30" hidden="false" customHeight="false" outlineLevel="0" collapsed="false">
      <c r="A134" s="403" t="n">
        <f aca="false">'Orç Sintético'!C147</f>
        <v>93187</v>
      </c>
      <c r="B134" s="403" t="str">
        <f aca="false">'Orç Sintético'!D147</f>
        <v>VERGA MOLDADA IN LOCO EM CONCRETO PARA JANELAS COM MAIS DE 1,5 M DE VÃO. AF_03/2016</v>
      </c>
      <c r="C134" s="404" t="n">
        <f aca="false">'Orç Sintético'!J147</f>
        <v>601.99</v>
      </c>
    </row>
    <row r="135" customFormat="false" ht="60" hidden="false" customHeight="false" outlineLevel="0" collapsed="false">
      <c r="A135" s="403" t="n">
        <f aca="false">'Orç Sintético'!C164</f>
        <v>87904</v>
      </c>
      <c r="B135" s="403" t="str">
        <f aca="false">'Orç Sintético'!D164</f>
        <v>CHAPISCO APLICADO EM ALVENARIA (COM PRESENÇA DE VÃOS) E ESTRUTURAS DE CONCRETO DE FACHADA, COM COLHER DE PEDREIRO.  ARGAMASSA TRAÇO 1:3 COM PREPARO MANUAL. AF_06/2014</v>
      </c>
      <c r="C135" s="404" t="n">
        <f aca="false">'Orç Sintético'!J164</f>
        <v>629.74</v>
      </c>
    </row>
    <row r="136" customFormat="false" ht="45" hidden="false" customHeight="false" outlineLevel="0" collapsed="false">
      <c r="A136" s="403" t="n">
        <f aca="false">'Orç Sintético'!C113</f>
        <v>92763</v>
      </c>
      <c r="B136" s="403" t="str">
        <f aca="false">'Orç Sintético'!D113</f>
        <v>ARMAÇÃO DE PILAR OU VIGA DE ESTRUTURA CONVENCIONAL DE CONCRETO ARMADO UTILIZANDO AÇO CA-50 DE 12,5 MM - MONTAGEM. AF_06/2022</v>
      </c>
      <c r="C136" s="404" t="n">
        <f aca="false">'Orç Sintético'!J113</f>
        <v>572.67</v>
      </c>
    </row>
    <row r="137" customFormat="false" ht="15" hidden="false" customHeight="false" outlineLevel="0" collapsed="false">
      <c r="A137" s="403" t="n">
        <f aca="false">'Orç Sintético'!C329</f>
        <v>7325</v>
      </c>
      <c r="B137" s="403" t="s">
        <v>874</v>
      </c>
      <c r="C137" s="404" t="n">
        <f aca="false">'Orç Sintético'!J329+'Orç Sintético'!J330+'Orç Sintético'!J331+'Orç Sintético'!J332</f>
        <v>566.52</v>
      </c>
    </row>
    <row r="138" customFormat="false" ht="45" hidden="false" customHeight="false" outlineLevel="0" collapsed="false">
      <c r="A138" s="403" t="n">
        <f aca="false">'Orç Sintético'!C23</f>
        <v>4815</v>
      </c>
      <c r="B138" s="403" t="str">
        <f aca="false">'Orç Sintético'!D23</f>
        <v>ENSAIO DE CONSISTÊNCIA DE CONCRETO - SLUMP TEST.  (1 A CADA CAMINHÃO DE 8M3 DE CONCRETO USINADO)</v>
      </c>
      <c r="C138" s="404" t="n">
        <f aca="false">'Orç Sintético'!J23</f>
        <v>556.86</v>
      </c>
    </row>
    <row r="139" customFormat="false" ht="60" hidden="false" customHeight="false" outlineLevel="0" collapsed="false">
      <c r="A139" s="403" t="n">
        <f aca="false">'Orç Sintético'!C87</f>
        <v>96619</v>
      </c>
      <c r="B139" s="403" t="s">
        <v>1103</v>
      </c>
      <c r="C139" s="404" t="n">
        <f aca="false">'Orç Sintético'!J87+'Orç Sintético'!J96</f>
        <v>562.96</v>
      </c>
    </row>
    <row r="140" customFormat="false" ht="15" hidden="false" customHeight="false" outlineLevel="0" collapsed="false">
      <c r="A140" s="403" t="n">
        <f aca="false">'Orç Sintético'!C56</f>
        <v>26</v>
      </c>
      <c r="B140" s="403" t="str">
        <f aca="false">'Orç Sintético'!D56</f>
        <v>COLETA E CARGA MANUAIS DE ENTULHO </v>
      </c>
      <c r="C140" s="404" t="n">
        <f aca="false">'Orç Sintético'!J56</f>
        <v>576.87</v>
      </c>
    </row>
    <row r="141" customFormat="false" ht="30" hidden="false" customHeight="false" outlineLevel="0" collapsed="false">
      <c r="A141" s="403" t="n">
        <f aca="false">'Orç Sintético'!C287</f>
        <v>10908</v>
      </c>
      <c r="B141" s="403" t="str">
        <f aca="false">'Orç Sintético'!D287</f>
        <v>BARRA DE AÇO REDONDA RE-BAR 3/8" - FORNECIMENTO E INSTALAÇÃO</v>
      </c>
      <c r="C141" s="404" t="n">
        <f aca="false">'Orç Sintético'!J287</f>
        <v>538.56</v>
      </c>
    </row>
    <row r="142" customFormat="false" ht="45" hidden="false" customHeight="false" outlineLevel="0" collapsed="false">
      <c r="A142" s="403" t="n">
        <f aca="false">'Orç Sintético'!C39</f>
        <v>89402</v>
      </c>
      <c r="B142" s="403" t="str">
        <f aca="false">'Orç Sintético'!D39</f>
        <v>TUBO, PVC, SOLDÁVEL, DN 25MM, INSTALADO EM RAMAL DE DISTRIBUIÇÃO DE ÁGUA - FORNECIMENTO E INSTALAÇÃO. AF_06/2022</v>
      </c>
      <c r="C142" s="404" t="n">
        <f aca="false">'Orç Sintético'!J39</f>
        <v>531.63</v>
      </c>
    </row>
    <row r="143" customFormat="false" ht="30" hidden="false" customHeight="false" outlineLevel="0" collapsed="false">
      <c r="A143" s="403" t="n">
        <f aca="false">'Orç Sintético'!C175</f>
        <v>88484</v>
      </c>
      <c r="B143" s="403" t="str">
        <f aca="false">'Orç Sintético'!D175</f>
        <v>APLICAÇÃO DE FUNDO SELADOR ACRÍLICO EM TETO, UMA DEMÃO. AF_06/2014</v>
      </c>
      <c r="C143" s="404" t="n">
        <f aca="false">'Orç Sintético'!J175</f>
        <v>510.28</v>
      </c>
    </row>
    <row r="144" customFormat="false" ht="15" hidden="false" customHeight="false" outlineLevel="0" collapsed="false">
      <c r="A144" s="403" t="str">
        <f aca="false">'Orç Sintético'!C52</f>
        <v>IP 59.20.0650</v>
      </c>
      <c r="B144" s="403" t="str">
        <f aca="false">'Orç Sintético'!D52</f>
        <v>RETIRADA DE REDE AÉREA DE 13,2KV (LANCE)</v>
      </c>
      <c r="C144" s="404" t="n">
        <f aca="false">'Orç Sintético'!J52</f>
        <v>538.12</v>
      </c>
    </row>
    <row r="145" customFormat="false" ht="15" hidden="false" customHeight="false" outlineLevel="0" collapsed="false">
      <c r="A145" s="403" t="n">
        <f aca="false">'Orç Sintético'!C325</f>
        <v>2450</v>
      </c>
      <c r="B145" s="403" t="str">
        <f aca="false">'Orç Sintético'!D325</f>
        <v>LIMPEZA GERAL</v>
      </c>
      <c r="C145" s="404" t="n">
        <f aca="false">'Orç Sintético'!J325</f>
        <v>501.88</v>
      </c>
    </row>
    <row r="146" customFormat="false" ht="45" hidden="false" customHeight="false" outlineLevel="0" collapsed="false">
      <c r="A146" s="403" t="str">
        <f aca="false">'Orç Sintético'!C293</f>
        <v>101798 MOD</v>
      </c>
      <c r="B146" s="403" t="str">
        <f aca="false">'Orç Sintético'!D293</f>
        <v>TAMPA PARA CAIXA ENTERRADA, EM FERRO FUNDIDO, DIMENSÕES INTERNAS: 0,30 X 0,30 M, FORNECIMENTO E INSTALAÇÃO</v>
      </c>
      <c r="C146" s="404" t="n">
        <f aca="false">'Orç Sintético'!J293</f>
        <v>483.68</v>
      </c>
    </row>
    <row r="147" customFormat="false" ht="45" hidden="false" customHeight="false" outlineLevel="0" collapsed="false">
      <c r="A147" s="403" t="n">
        <f aca="false">'Orç Sintético'!C311</f>
        <v>10785</v>
      </c>
      <c r="B147" s="403" t="str">
        <f aca="false">'Orç Sintético'!D311</f>
        <v>ABRIGO PARA EXTINTOR DE INCÊNDIO, DE SOBREPOR, EM CHAPA DE AÇO CARBONO PINTADO COM TINTA A BASE DE EPOXI VERMELHA, DIMENSÕES 75X35X25CM</v>
      </c>
      <c r="C147" s="404" t="n">
        <f aca="false">'Orç Sintético'!J311</f>
        <v>470.63</v>
      </c>
    </row>
    <row r="148" customFormat="false" ht="45" hidden="false" customHeight="false" outlineLevel="0" collapsed="false">
      <c r="A148" s="403" t="str">
        <f aca="false">'Orç Sintético'!C235</f>
        <v>101798 MOD</v>
      </c>
      <c r="B148" s="403" t="str">
        <f aca="false">'Orç Sintético'!D235</f>
        <v>TAMPA REFORÇADA EM FERRO FUNDIDO D=300MM, C/ESCOTILHA QUADRADA E ARTICULADA, P/CX.ATERRAMENTO, REF:TEL-536 OU SIMILAR (SPDA)</v>
      </c>
      <c r="C148" s="404" t="n">
        <f aca="false">'Orç Sintético'!J235</f>
        <v>464.68</v>
      </c>
    </row>
    <row r="149" customFormat="false" ht="15" hidden="false" customHeight="false" outlineLevel="0" collapsed="false">
      <c r="A149" s="403" t="str">
        <f aca="false">'Orç Sintético'!C249</f>
        <v>38.23.240 MOD</v>
      </c>
      <c r="B149" s="403" t="str">
        <f aca="false">'Orç Sintético'!D249</f>
        <v>MÃO FRANCESA PERFILADA 619MM</v>
      </c>
      <c r="C149" s="404" t="n">
        <f aca="false">'Orç Sintético'!J249</f>
        <v>463.92</v>
      </c>
    </row>
    <row r="150" customFormat="false" ht="30" hidden="false" customHeight="false" outlineLevel="0" collapsed="false">
      <c r="A150" s="403" t="n">
        <f aca="false">'Orç Sintético'!C268</f>
        <v>7996</v>
      </c>
      <c r="B150" s="403" t="str">
        <f aca="false">'Orç Sintético'!D268</f>
        <v>DISPOSITIVO DR, 2 POLOS, SENSIBILIDADE DE 30 MA, CORRENTE DE 25 A, TIPO AC</v>
      </c>
      <c r="C150" s="404" t="n">
        <f aca="false">'Orç Sintético'!J268</f>
        <v>446.12</v>
      </c>
    </row>
    <row r="151" customFormat="false" ht="60" hidden="false" customHeight="false" outlineLevel="0" collapsed="false">
      <c r="A151" s="403" t="n">
        <f aca="false">'Orç Sintético'!C22</f>
        <v>12000</v>
      </c>
      <c r="B151" s="403" t="str">
        <f aca="false">'Orç Sintético'!D22</f>
        <v>CONTROLE TECNOLÓGICO DE CONCRETO - POR ROMPIMENTO DE CORPO DE PROVA.  (4 CORPOS DE PROVA POR CAMINHÃO DE 8M3 DE CONCRETO USINADO)</v>
      </c>
      <c r="C151" s="404" t="n">
        <f aca="false">'Orç Sintético'!J22</f>
        <v>406.32</v>
      </c>
    </row>
    <row r="152" customFormat="false" ht="45" hidden="false" customHeight="false" outlineLevel="0" collapsed="false">
      <c r="A152" s="403" t="n">
        <f aca="false">'Orç Sintético'!C294</f>
        <v>9051</v>
      </c>
      <c r="B152" s="403" t="str">
        <f aca="false">'Orç Sintético'!D294</f>
        <v>CAIXA DE EQUALIZAÇÃO P/ATERRAMENTO 20X20X10CM DE SOBREPOR P/11 TERMINAIS DE PRESSÃO C/ BARRAMENTO (PÁRA-RAIO)</v>
      </c>
      <c r="C152" s="404" t="n">
        <f aca="false">'Orç Sintético'!J294</f>
        <v>388.36</v>
      </c>
    </row>
    <row r="153" customFormat="false" ht="15" hidden="false" customHeight="false" outlineLevel="0" collapsed="false">
      <c r="A153" s="403" t="n">
        <f aca="false">'Orç Sintético'!C252</f>
        <v>4655</v>
      </c>
      <c r="B153" s="403" t="str">
        <f aca="false">'Orç Sintético'!D252</f>
        <v>ESPAÇADOR LOSANGULAR</v>
      </c>
      <c r="C153" s="404" t="n">
        <f aca="false">'Orç Sintético'!J252</f>
        <v>374.9</v>
      </c>
    </row>
    <row r="154" customFormat="false" ht="30" hidden="false" customHeight="false" outlineLevel="0" collapsed="false">
      <c r="A154" s="403" t="str">
        <f aca="false">'Orç Sintético'!C242</f>
        <v>IP 09.30.0509 MOD</v>
      </c>
      <c r="B154" s="403" t="str">
        <f aca="false">'Orç Sintético'!D242</f>
        <v>CONECTOR DE DERIVAÇÃO TIPO CUNHA COM CAPA DE PROTEÇÃO</v>
      </c>
      <c r="C154" s="404" t="n">
        <f aca="false">'Orç Sintético'!J242</f>
        <v>351.99</v>
      </c>
    </row>
    <row r="155" customFormat="false" ht="45" hidden="false" customHeight="false" outlineLevel="0" collapsed="false">
      <c r="A155" s="403" t="str">
        <f aca="false">'Orç Sintético'!C269</f>
        <v>13150 MOD</v>
      </c>
      <c r="B155" s="403" t="str">
        <f aca="false">'Orç Sintético'!D269</f>
        <v>DISPOSITIVO DPS CLASSE II, 1 POLO, TENSAO MAXIMA DE 275 V, CORRENTE MAXIMA DE *20* KA (TIPO AC) - FORNECIMENTO E INSTALAÇÃO</v>
      </c>
      <c r="C155" s="404" t="n">
        <f aca="false">'Orç Sintético'!J269</f>
        <v>338.22</v>
      </c>
    </row>
    <row r="156" customFormat="false" ht="30" hidden="false" customHeight="false" outlineLevel="0" collapsed="false">
      <c r="A156" s="403" t="n">
        <f aca="false">'Orç Sintético'!C146</f>
        <v>93189</v>
      </c>
      <c r="B156" s="403" t="str">
        <f aca="false">'Orç Sintético'!D146</f>
        <v>VERGA MOLDADA IN LOCO EM CONCRETO PARA PORTAS COM MAIS DE 1,5 M DE VÃO. AF_03/2016</v>
      </c>
      <c r="C156" s="404" t="n">
        <f aca="false">'Orç Sintético'!J146</f>
        <v>333.06</v>
      </c>
    </row>
    <row r="157" customFormat="false" ht="30" hidden="false" customHeight="false" outlineLevel="0" collapsed="false">
      <c r="A157" s="403" t="n">
        <f aca="false">'Orç Sintético'!C145</f>
        <v>93188</v>
      </c>
      <c r="B157" s="403" t="str">
        <f aca="false">'Orç Sintético'!D145</f>
        <v>VERGA MOLDADA IN LOCO EM CONCRETO PARA PORTAS COM ATÉ 1,5 M DE VÃO. AF_03/2016</v>
      </c>
      <c r="C157" s="404" t="n">
        <f aca="false">'Orç Sintético'!J145</f>
        <v>316.46</v>
      </c>
    </row>
    <row r="158" customFormat="false" ht="30" hidden="false" customHeight="false" outlineLevel="0" collapsed="false">
      <c r="A158" s="403" t="str">
        <f aca="false">'Orç Sintético'!C283</f>
        <v>10425 MOD</v>
      </c>
      <c r="B158" s="403" t="str">
        <f aca="false">'Orç Sintético'!D283</f>
        <v>FORNECIMENTO E INSTALAÇÃO DE CONECTOR TIPO SPLIT-BOLT BIMETÁLICOS 70MM²</v>
      </c>
      <c r="C158" s="404" t="n">
        <f aca="false">'Orç Sintético'!J283</f>
        <v>297.11</v>
      </c>
    </row>
    <row r="159" customFormat="false" ht="30" hidden="false" customHeight="false" outlineLevel="0" collapsed="false">
      <c r="A159" s="403" t="n">
        <f aca="false">'Orç Sintético'!C285</f>
        <v>7923</v>
      </c>
      <c r="B159" s="403" t="str">
        <f aca="false">'Orç Sintético'!D285</f>
        <v>TERMINAL DE COMPRESSÃO PARA CABO DE 50 MM2 - FORNECIMENTO E INSTALAÇÃO</v>
      </c>
      <c r="C159" s="404" t="n">
        <f aca="false">'Orç Sintético'!J285</f>
        <v>287.2</v>
      </c>
    </row>
    <row r="160" customFormat="false" ht="60" hidden="false" customHeight="false" outlineLevel="0" collapsed="false">
      <c r="A160" s="403" t="n">
        <f aca="false">'Orç Sintético'!C281</f>
        <v>8795</v>
      </c>
      <c r="B160" s="403" t="str">
        <f aca="false">'Orç Sintético'!D281</f>
        <v>FORNECIMENTO E INSTALAÇÃO DE TERMINAL AÉREO EM AÇO GALVANIZADO A FOGO, COM BASE HORIZONTAL COM 2 FUROS, H=600MM, COM ACESSÓRIOS PARA FIXAÇÃO</v>
      </c>
      <c r="C160" s="404" t="n">
        <f aca="false">'Orç Sintético'!J281</f>
        <v>248.88</v>
      </c>
    </row>
    <row r="161" customFormat="false" ht="60" hidden="false" customHeight="false" outlineLevel="0" collapsed="false">
      <c r="A161" s="403" t="n">
        <f aca="false">'Orç Sintético'!C165</f>
        <v>87893</v>
      </c>
      <c r="B161" s="403" t="str">
        <f aca="false">'Orç Sintético'!D165</f>
        <v>CHAPISCO APLICADO EM ALVENARIA (SEM PRESENÇA DE VÃOS) E ESTRUTURAS DE CONCRETO DE FACHADA, COM COLHER DE PEDREIRO.  ARGAMASSA TRAÇO 1:3 COM PREPARO MANUAL. AF_06/2014</v>
      </c>
      <c r="C161" s="404" t="n">
        <f aca="false">'Orç Sintético'!J165</f>
        <v>236.91</v>
      </c>
    </row>
    <row r="162" customFormat="false" ht="45" hidden="false" customHeight="false" outlineLevel="0" collapsed="false">
      <c r="A162" s="403" t="n">
        <f aca="false">'Orç Sintético'!C150</f>
        <v>93201</v>
      </c>
      <c r="B162" s="403" t="str">
        <f aca="false">'Orç Sintético'!D150</f>
        <v>FIXAÇÃO (ENCUNHAMENTO) DE ALVENARIA DE VEDAÇÃO COM ARGAMASSA APLICADA COM COLHER. AF_03/2016</v>
      </c>
      <c r="C162" s="404" t="n">
        <f aca="false">'Orç Sintético'!J150</f>
        <v>227.09</v>
      </c>
    </row>
    <row r="163" customFormat="false" ht="30" hidden="false" customHeight="false" outlineLevel="0" collapsed="false">
      <c r="A163" s="403" t="n">
        <f aca="false">'Orç Sintético'!C267</f>
        <v>93669</v>
      </c>
      <c r="B163" s="403" t="str">
        <f aca="false">'Orç Sintético'!D267</f>
        <v>DISJUNTOR TRIPOLAR TIPO DIN, CORRENTE NOMINAL DE 20A - FORNECIMENTO E INSTALAÇÃO. AF_10/2020</v>
      </c>
      <c r="C163" s="404" t="n">
        <f aca="false">'Orç Sintético'!J267</f>
        <v>203.52</v>
      </c>
    </row>
    <row r="164" customFormat="false" ht="30" hidden="false" customHeight="false" outlineLevel="0" collapsed="false">
      <c r="A164" s="403" t="str">
        <f aca="false">'Orç Sintético'!C230</f>
        <v>10422 MOD</v>
      </c>
      <c r="B164" s="403" t="str">
        <f aca="false">'Orç Sintético'!D230</f>
        <v>FITA DE ADVERTÊNCIA DE REDE ELÉTRICA ENTERRADA - FORNECIMENTO</v>
      </c>
      <c r="C164" s="404" t="n">
        <f aca="false">'Orç Sintético'!J230</f>
        <v>195.8</v>
      </c>
    </row>
    <row r="165" customFormat="false" ht="30" hidden="false" customHeight="false" outlineLevel="0" collapsed="false">
      <c r="A165" s="403" t="n">
        <f aca="false">'Orç Sintético'!C247</f>
        <v>70386</v>
      </c>
      <c r="B165" s="403" t="str">
        <f aca="false">'Orç Sintético'!D247</f>
        <v>BRAÇO SUPORTE TIPO "C"  AÇO GALVANIZADO - FORNECIMENTO E INSTALAÇÃO</v>
      </c>
      <c r="C165" s="404" t="n">
        <f aca="false">'Orç Sintético'!J247</f>
        <v>184</v>
      </c>
    </row>
    <row r="166" customFormat="false" ht="30" hidden="false" customHeight="false" outlineLevel="0" collapsed="false">
      <c r="A166" s="403" t="n">
        <f aca="false">'Orç Sintético'!C227</f>
        <v>8433</v>
      </c>
      <c r="B166" s="403" t="str">
        <f aca="false">'Orç Sintético'!D227</f>
        <v>SUPORTE PARA BUCHA DE PASSAGEM INTERNA/INTERNA</v>
      </c>
      <c r="C166" s="404" t="n">
        <f aca="false">'Orç Sintético'!J227</f>
        <v>179.83</v>
      </c>
    </row>
    <row r="167" customFormat="false" ht="30" hidden="false" customHeight="false" outlineLevel="0" collapsed="false">
      <c r="A167" s="403" t="n">
        <f aca="false">'Orç Sintético'!C250</f>
        <v>9276</v>
      </c>
      <c r="B167" s="403" t="str">
        <f aca="false">'Orç Sintético'!D250</f>
        <v>ABRAÇADEIRA GALVANIZADA PARA POSTE, AJUSTÁVEL, 1250MM</v>
      </c>
      <c r="C167" s="404" t="n">
        <f aca="false">'Orç Sintético'!J250</f>
        <v>182.94</v>
      </c>
    </row>
    <row r="168" customFormat="false" ht="30" hidden="false" customHeight="false" outlineLevel="0" collapsed="false">
      <c r="A168" s="403" t="n">
        <f aca="false">'Orç Sintético'!C286</f>
        <v>7904</v>
      </c>
      <c r="B168" s="403" t="str">
        <f aca="false">'Orç Sintético'!D286</f>
        <v>CLIPS 3/8", P/HASTE DE ATERRAMENTO GALVANIZADA, REF:TEL5238</v>
      </c>
      <c r="C168" s="404" t="n">
        <f aca="false">'Orç Sintético'!J286</f>
        <v>176.7</v>
      </c>
    </row>
    <row r="169" customFormat="false" ht="30" hidden="false" customHeight="false" outlineLevel="0" collapsed="false">
      <c r="A169" s="403" t="n">
        <f aca="false">'Orç Sintético'!C83</f>
        <v>95601</v>
      </c>
      <c r="B169" s="403" t="str">
        <f aca="false">'Orç Sintético'!D83</f>
        <v>ARRASAMENTO MECANICO DE ESTACA DE CONCRETO ARMADO, DIAMETROS DE ATÉ 40 CM. AF_05/2021</v>
      </c>
      <c r="C169" s="404" t="n">
        <f aca="false">'Orç Sintético'!J83</f>
        <v>181.2</v>
      </c>
    </row>
    <row r="170" customFormat="false" ht="45" hidden="false" customHeight="false" outlineLevel="0" collapsed="false">
      <c r="A170" s="403" t="n">
        <f aca="false">'Orç Sintético'!C234</f>
        <v>98111</v>
      </c>
      <c r="B170" s="403" t="str">
        <f aca="false">'Orç Sintético'!D234</f>
        <v>CAIXA DE INSPEÇÃO PARA ATERRAMENTO, CIRCULAR, EM POLIETILENO, DIÂMETRO INTERNO = 0,3 M. AF_12/2020</v>
      </c>
      <c r="C170" s="404" t="n">
        <f aca="false">'Orç Sintético'!J234</f>
        <v>163.64</v>
      </c>
    </row>
    <row r="171" customFormat="false" ht="30" hidden="false" customHeight="false" outlineLevel="0" collapsed="false">
      <c r="A171" s="403" t="n">
        <f aca="false">'Orç Sintético'!C237</f>
        <v>101546</v>
      </c>
      <c r="B171" s="403" t="str">
        <f aca="false">'Orç Sintético'!D237</f>
        <v>ISOLADOR, TIPO PINO, PARA TENSÃO 15 KV - FORNECIMENTO E INSTALAÇÃO. AF_07/2020</v>
      </c>
      <c r="C171" s="404" t="n">
        <f aca="false">'Orç Sintético'!J237</f>
        <v>115.26</v>
      </c>
    </row>
    <row r="172" customFormat="false" ht="60" hidden="false" customHeight="false" outlineLevel="0" collapsed="false">
      <c r="A172" s="403" t="n">
        <f aca="false">'Orç Sintético'!C192</f>
        <v>37556</v>
      </c>
      <c r="B172" s="403" t="str">
        <f aca="false">'Orç Sintético'!D192</f>
        <v>PLACA DE SINALIZACAO DE SEGURANCA CONTRA INCENDIO, FOTOLUMINESCENTE, QUADRADA, *20 X 20* CM, EM PVC *2* MM ANTI-CHAMAS (SIMBOLOS, CORES E PICTOGRAMAS CONFORME NBR 16820)                                                                                                                                                                                                                                                                                                                                 </v>
      </c>
      <c r="C172" s="404" t="n">
        <f aca="false">'Orç Sintético'!J192</f>
        <v>111.88</v>
      </c>
    </row>
    <row r="173" customFormat="false" ht="30" hidden="false" customHeight="false" outlineLevel="0" collapsed="false">
      <c r="A173" s="403" t="n">
        <f aca="false">'Orç Sintético'!C266</f>
        <v>93668</v>
      </c>
      <c r="B173" s="403" t="str">
        <f aca="false">'Orç Sintético'!D266</f>
        <v>DISJUNTOR TRIPOLAR TIPO DIN, CORRENTE NOMINAL DE 16A - FORNECIMENTO E INSTALAÇÃO. AF_10/2020</v>
      </c>
      <c r="C173" s="404" t="n">
        <f aca="false">'Orç Sintético'!J266</f>
        <v>97.66</v>
      </c>
    </row>
    <row r="174" customFormat="false" ht="45" hidden="false" customHeight="false" outlineLevel="0" collapsed="false">
      <c r="A174" s="403" t="n">
        <f aca="false">'Orç Sintético'!C275</f>
        <v>91995</v>
      </c>
      <c r="B174" s="403" t="str">
        <f aca="false">'Orç Sintético'!D275</f>
        <v>TOMADA MÉDIA DE EMBUTIR (1 MÓDULO), 2P+T 20 A, SEM SUPORTE E SEM PLACA - FORNECIMENTO E INSTALAÇÃO. AF_12/2015</v>
      </c>
      <c r="C174" s="404" t="n">
        <f aca="false">'Orç Sintético'!J275</f>
        <v>95.46</v>
      </c>
    </row>
    <row r="175" customFormat="false" ht="45" hidden="false" customHeight="false" outlineLevel="0" collapsed="false">
      <c r="A175" s="403" t="str">
        <f aca="false">'Orç Sintético'!C246</f>
        <v>101553 MOD</v>
      </c>
      <c r="B175" s="403" t="str">
        <f aca="false">'Orç Sintético'!D246</f>
        <v>ALÇA PREFORMADA PARA CABO DE AÇO 9,5MM (3/8"), EM  AÇO GALVANIZADO  - FORNECIMENTO  E INSTALAÇÃO</v>
      </c>
      <c r="C175" s="404" t="n">
        <f aca="false">'Orç Sintético'!J246</f>
        <v>89.6</v>
      </c>
    </row>
    <row r="176" customFormat="false" ht="55.5" hidden="false" customHeight="true" outlineLevel="0" collapsed="false">
      <c r="A176" s="403" t="n">
        <f aca="false">'Orç Sintético'!C57</f>
        <v>97914</v>
      </c>
      <c r="B176" s="403" t="str">
        <f aca="false">'Orç Sintético'!D57</f>
        <v>TRANSPORTE COM CAMINHÃO BASCULANTE DE 6 M³, EM VIA URBANA PAVIMENTADA, DMT ATÉ 30 KM (UNIDADE: M3XKM). AF_07/2020</v>
      </c>
      <c r="C176" s="404" t="n">
        <f aca="false">'Orç Sintético'!J57</f>
        <v>83.89</v>
      </c>
    </row>
    <row r="177" customFormat="false" ht="60.75" hidden="false" customHeight="true" outlineLevel="0" collapsed="false">
      <c r="A177" s="403" t="n">
        <f aca="false">'Orç Sintético'!C274</f>
        <v>91994</v>
      </c>
      <c r="B177" s="403" t="str">
        <f aca="false">'Orç Sintético'!D274</f>
        <v>TOMADA MÉDIA DE EMBUTIR (1 MÓDULO), 2P+T 10 A, SEM SUPORTE E SEM PLACA - FORNECIMENTO E INSTALAÇÃO. AF_12/2015</v>
      </c>
      <c r="C177" s="404" t="n">
        <f aca="false">'Orç Sintético'!J274</f>
        <v>86.01</v>
      </c>
    </row>
    <row r="178" customFormat="false" ht="45" hidden="false" customHeight="false" outlineLevel="0" collapsed="false">
      <c r="A178" s="403" t="n">
        <f aca="false">'Orç Sintético'!C265</f>
        <v>93654</v>
      </c>
      <c r="B178" s="403" t="str">
        <f aca="false">'Orç Sintético'!D265</f>
        <v>DISJUNTOR MONOPOLAR TIPO DIN, CORRENTE NOMINAL DE 16A - FORNECIMENTO E INSTALAÇÃO. AF_10/2020</v>
      </c>
      <c r="C178" s="404" t="n">
        <f aca="false">'Orç Sintético'!J265</f>
        <v>80.05</v>
      </c>
    </row>
    <row r="179" customFormat="false" ht="45" hidden="false" customHeight="false" outlineLevel="0" collapsed="false">
      <c r="A179" s="403" t="n">
        <f aca="false">'Orç Sintético'!C66</f>
        <v>83336</v>
      </c>
      <c r="B179" s="403" t="str">
        <f aca="false">'Orç Sintético'!D66</f>
        <v>ESCAVACAO MECANICA PARA ACERTO DE TALUDES, EM MATERIAL DE 1A CATEGORIA, COM ESCAVADEIRA HIDRAULICA</v>
      </c>
      <c r="C179" s="404" t="n">
        <f aca="false">'Orç Sintético'!J66</f>
        <v>80.03</v>
      </c>
    </row>
    <row r="180" customFormat="false" ht="15" hidden="false" customHeight="false" outlineLevel="0" collapsed="false">
      <c r="A180" s="403" t="n">
        <f aca="false">'Orç Sintético'!C248</f>
        <v>71750</v>
      </c>
      <c r="B180" s="403" t="str">
        <f aca="false">'Orç Sintético'!D248</f>
        <v>MANILHA-SAPATILHA EM AÇO GALVANIZADO</v>
      </c>
      <c r="C180" s="404" t="n">
        <f aca="false">'Orç Sintético'!J248</f>
        <v>77.88</v>
      </c>
    </row>
    <row r="181" customFormat="false" ht="15" hidden="false" customHeight="false" outlineLevel="0" collapsed="false">
      <c r="A181" s="403" t="n">
        <f aca="false">'Orç Sintético'!C241</f>
        <v>681</v>
      </c>
      <c r="B181" s="403" t="str">
        <f aca="false">'Orç Sintético'!D241</f>
        <v>CONECTOR PARA HASTE ATERRAMENTO DE 5/8"</v>
      </c>
      <c r="C181" s="404" t="n">
        <f aca="false">'Orç Sintético'!J241</f>
        <v>75.9</v>
      </c>
    </row>
    <row r="182" customFormat="false" ht="30" hidden="false" customHeight="false" outlineLevel="0" collapsed="false">
      <c r="A182" s="403" t="n">
        <f aca="false">'Orç Sintético'!C42</f>
        <v>7124</v>
      </c>
      <c r="B182" s="403" t="str">
        <f aca="false">'Orç Sintético'!D42</f>
        <v>LIGAÇÃO PREDIAL DE ESGOTO TIPO 1 - RAMAL INTERNO ATÉ CAIXA DE INSPEÇÃO </v>
      </c>
      <c r="C182" s="404" t="n">
        <f aca="false">'Orç Sintético'!J42</f>
        <v>74.73</v>
      </c>
    </row>
    <row r="183" customFormat="false" ht="45" hidden="false" customHeight="false" outlineLevel="0" collapsed="false">
      <c r="A183" s="403" t="n">
        <f aca="false">'Orç Sintético'!C272</f>
        <v>97599</v>
      </c>
      <c r="B183" s="403" t="str">
        <f aca="false">'Orç Sintético'!D272</f>
        <v>LUMINÁRIA DE EMERGÊNCIA, COM 30 LÂMPADAS LED DE 2 W, SEM REATOR - FORNECIMENTO E INSTALAÇÃO. AF_02/2020</v>
      </c>
      <c r="C183" s="404" t="n">
        <f aca="false">'Orç Sintético'!J272</f>
        <v>66.52</v>
      </c>
    </row>
    <row r="184" customFormat="false" ht="85.5" hidden="false" customHeight="true" outlineLevel="0" collapsed="false">
      <c r="A184" s="403" t="str">
        <f aca="false">'Orç Sintético'!C53</f>
        <v>IP 59.20.0200</v>
      </c>
      <c r="B184" s="403" t="str">
        <f aca="false">'Orç Sintético'!D53</f>
        <v>RETIRADA DE CONJUNTO DE CHAVES FUSÍVEIS E FERRAGENS EM LINHA DE 13,2KV</v>
      </c>
      <c r="C184" s="404" t="n">
        <f aca="false">'Orç Sintético'!J53</f>
        <v>67.27</v>
      </c>
    </row>
    <row r="185" customFormat="false" ht="30" hidden="false" customHeight="false" outlineLevel="0" collapsed="false">
      <c r="A185" s="403" t="str">
        <f aca="false">'Orç Sintético'!C54</f>
        <v>IP 59.20.0112</v>
      </c>
      <c r="B185" s="403" t="str">
        <f aca="false">'Orç Sintético'!D54</f>
        <v>RETIRADA DE CONJUNTO DE FERRAGENS EM REDE DE ALTA TENSÃO (AT)</v>
      </c>
      <c r="C185" s="404" t="n">
        <f aca="false">'Orç Sintético'!J54</f>
        <v>67.27</v>
      </c>
    </row>
    <row r="186" customFormat="false" ht="45" hidden="false" customHeight="false" outlineLevel="0" collapsed="false">
      <c r="A186" s="403" t="n">
        <f aca="false">'Orç Sintético'!C279</f>
        <v>101632</v>
      </c>
      <c r="B186" s="403" t="str">
        <f aca="false">'Orç Sintético'!D279</f>
        <v>RELÉ FOTOELÉTRICO PARA COMANDO DE ILUMINAÇÃO EXTERNA 1000 W - FORNECIMENTO E INSTALAÇÃO. AF_08/2020</v>
      </c>
      <c r="C186" s="404" t="n">
        <f aca="false">'Orç Sintético'!J279</f>
        <v>57.1</v>
      </c>
    </row>
    <row r="187" customFormat="false" ht="30" hidden="false" customHeight="false" outlineLevel="0" collapsed="false">
      <c r="A187" s="403" t="n">
        <f aca="false">'Orç Sintético'!C244</f>
        <v>402</v>
      </c>
      <c r="B187" s="403" t="str">
        <f aca="false">'Orç Sintético'!D244</f>
        <v>GANCHO OLHAL EM ACO GALVANIZADO, ESPESSURA 16MM, ABERTURA 21MM                                                                                                                                                                                                                                                                                                                                                                                                                                            </v>
      </c>
      <c r="C187" s="404" t="n">
        <f aca="false">'Orç Sintético'!J244</f>
        <v>53.62</v>
      </c>
    </row>
    <row r="188" customFormat="false" ht="30" hidden="false" customHeight="false" outlineLevel="0" collapsed="false">
      <c r="A188" s="403" t="n">
        <f aca="false">'Orç Sintético'!C284</f>
        <v>7928</v>
      </c>
      <c r="B188" s="403" t="str">
        <f aca="false">'Orç Sintético'!D284</f>
        <v>TERMINAL DE COMPRESSÃO PARA CABO DE 35 MM2 - FORNECIMENTO E INSTALAÇÃO</v>
      </c>
      <c r="C188" s="404" t="n">
        <f aca="false">'Orç Sintético'!J284</f>
        <v>50.8</v>
      </c>
    </row>
    <row r="189" customFormat="false" ht="60" hidden="false" customHeight="false" outlineLevel="0" collapsed="false">
      <c r="A189" s="403" t="n">
        <f aca="false">'Orç Sintético'!C195</f>
        <v>37539</v>
      </c>
      <c r="B189" s="403" t="str">
        <f aca="false">'Orç Sintético'!D195</f>
        <v>PLACA DE SINALIZACAO DE SEGURANCA CONTRA INCENDIO, FOTOLUMINESCENTE, RETANGULAR, *13 X 26* CM, EM PVC *2* MM ANTI-CHAMAS (SIMBOLOS, CORES E PICTOGRAMAS CONFORME NBR 16820)                                                                                                                                                                                                                                                                                                                               </v>
      </c>
      <c r="C189" s="404" t="n">
        <f aca="false">'Orç Sintético'!J195</f>
        <v>48.38</v>
      </c>
    </row>
    <row r="190" customFormat="false" ht="60" hidden="false" customHeight="false" outlineLevel="0" collapsed="false">
      <c r="A190" s="403" t="n">
        <f aca="false">'Orç Sintético'!C193</f>
        <v>37560</v>
      </c>
      <c r="B190" s="403" t="str">
        <f aca="false">'Orç Sintético'!D193</f>
        <v>PLACA DE SINALIZACAO DE SEGURANCA CONTRA INCENDIO - ALERTA, TRIANGULAR, BASE DE *30* CM, EM PVC *2* MM ANTI-CHAMAS (SIMBOLOS, CORES E PICTOGRAMAS CONFORME NBR 16820)                                                                                                                                                                                                                                                                                                                                     </v>
      </c>
      <c r="C190" s="404" t="n">
        <f aca="false">'Orç Sintético'!J193</f>
        <v>47.61</v>
      </c>
    </row>
    <row r="191" customFormat="false" ht="45" hidden="false" customHeight="false" outlineLevel="0" collapsed="false">
      <c r="A191" s="403" t="n">
        <f aca="false">'Orç Sintético'!C118</f>
        <v>92760</v>
      </c>
      <c r="B191" s="403" t="str">
        <f aca="false">'Orç Sintético'!D118</f>
        <v>ARMAÇÃO DE PILAR OU VIGA DE ESTRUTURA CONVENCIONAL DE CONCRETO ARMADO UTILIZANDO AÇO CA-50 DE 6,3 MM - MONTAGEM. AF_06/2022</v>
      </c>
      <c r="C191" s="404" t="n">
        <f aca="false">'Orç Sintético'!J118</f>
        <v>23.06</v>
      </c>
    </row>
    <row r="192" customFormat="false" ht="30" hidden="false" customHeight="false" outlineLevel="0" collapsed="false">
      <c r="A192" s="403" t="n">
        <f aca="false">'Orç Sintético'!C245</f>
        <v>12521</v>
      </c>
      <c r="B192" s="403" t="str">
        <f aca="false">'Orç Sintético'!D245</f>
        <v>INSTALAÇÃO DE SAPATILHA EM AÇO PARA CABO DE AÇO D=5/8"</v>
      </c>
      <c r="C192" s="404" t="n">
        <f aca="false">'Orç Sintético'!J245</f>
        <v>22.44</v>
      </c>
    </row>
    <row r="193" customFormat="false" ht="45" hidden="false" customHeight="false" outlineLevel="0" collapsed="false">
      <c r="A193" s="403" t="n">
        <f aca="false">'Orç Sintético'!C273</f>
        <v>91952</v>
      </c>
      <c r="B193" s="403" t="str">
        <f aca="false">'Orç Sintético'!D273</f>
        <v>INTERRUPTOR SIMPLES (1 MÓDULO), 10A/250V, SEM SUPORTE E SEM PLACA - FORNECIMENTO E INSTALAÇÃO. AF_12/2015</v>
      </c>
      <c r="C193" s="404" t="n">
        <f aca="false">'Orç Sintético'!J273</f>
        <v>22.6</v>
      </c>
    </row>
    <row r="194" customFormat="false" ht="45" hidden="false" customHeight="false" outlineLevel="0" collapsed="false">
      <c r="A194" s="403" t="str">
        <f aca="false">'Orç Sintético'!C278</f>
        <v>711 MOD 2</v>
      </c>
      <c r="B194" s="403" t="str">
        <f aca="false">'Orç Sintético'!D278</f>
        <v>ESPELHO / PLACA DE 2 POSTOS 4" X 2", PARA TOMADAS E INTERRUPTORES - FORNECIMENTO E INSTALAÇÃO</v>
      </c>
      <c r="C194" s="404" t="n">
        <f aca="false">'Orç Sintético'!J278</f>
        <v>19.86</v>
      </c>
    </row>
    <row r="195" customFormat="false" ht="30" hidden="false" customHeight="false" outlineLevel="0" collapsed="false">
      <c r="A195" s="403" t="str">
        <f aca="false">'Orç Sintético'!C277</f>
        <v>711 MOD 1</v>
      </c>
      <c r="B195" s="403" t="str">
        <f aca="false">'Orç Sintético'!D277</f>
        <v>ESPELHO / PLACA DE 1 POSTO 4" X 2", PARA TOMADAS E INTERRUPTORES - FORNECIMENTO E INSTALAÇÃO</v>
      </c>
      <c r="C195" s="404" t="n">
        <f aca="false">'Orç Sintético'!J277</f>
        <v>6.51</v>
      </c>
    </row>
    <row r="196" customFormat="false" ht="30" hidden="false" customHeight="false" outlineLevel="0" collapsed="false">
      <c r="A196" s="403" t="n">
        <f aca="false">'Orç Sintético'!C196</f>
        <v>11558</v>
      </c>
      <c r="B196" s="403" t="str">
        <f aca="false">'Orç Sintético'!D196</f>
        <v>FITA DE DEMARCAÇÃO PVC PARA PISO (ROTA DE FUGA)</v>
      </c>
      <c r="C196" s="404" t="n">
        <f aca="false">'Orç Sintético'!J196</f>
        <v>1.06</v>
      </c>
    </row>
    <row r="198" customFormat="false" ht="15" hidden="false" customHeight="false" outlineLevel="0" collapsed="false">
      <c r="B198" s="85"/>
      <c r="C198" s="405" t="n">
        <f aca="false">SUM(C2:C197)</f>
        <v>1259348.31</v>
      </c>
    </row>
    <row r="200" customFormat="false" ht="15" hidden="false" customHeight="false" outlineLevel="0" collapsed="false">
      <c r="B200" s="53"/>
    </row>
    <row r="201" customFormat="false" ht="15" hidden="false" customHeight="false" outlineLevel="0" collapsed="false">
      <c r="B201" s="53"/>
    </row>
    <row r="202" customFormat="false" ht="15" hidden="false" customHeight="false" outlineLevel="0" collapsed="false">
      <c r="B202" s="53"/>
    </row>
    <row r="206" customFormat="false" ht="15" hidden="false" customHeight="false" outlineLevel="0" collapsed="false">
      <c r="B206" s="25"/>
      <c r="C206" s="38"/>
    </row>
    <row r="207" customFormat="false" ht="15" hidden="false" customHeight="false" outlineLevel="0" collapsed="false">
      <c r="B207" s="25"/>
      <c r="C207" s="38"/>
    </row>
    <row r="208" customFormat="false" ht="15" hidden="false" customHeight="false" outlineLevel="0" collapsed="false">
      <c r="B208" s="53"/>
      <c r="C208" s="30"/>
    </row>
    <row r="209" customFormat="false" ht="15" hidden="false" customHeight="false" outlineLevel="0" collapsed="false">
      <c r="B209" s="53"/>
      <c r="C209" s="30"/>
    </row>
    <row r="210" customFormat="false" ht="15" hidden="false" customHeight="false" outlineLevel="0" collapsed="false">
      <c r="B210" s="53"/>
      <c r="C210" s="30"/>
    </row>
    <row r="211" customFormat="false" ht="15" hidden="false" customHeight="false" outlineLevel="0" collapsed="false">
      <c r="B211" s="53"/>
      <c r="C211" s="30"/>
    </row>
    <row r="212" customFormat="false" ht="15" hidden="false" customHeight="false" outlineLevel="0" collapsed="false">
      <c r="B212" s="53"/>
      <c r="C212" s="30"/>
    </row>
    <row r="213" customFormat="false" ht="15" hidden="false" customHeight="false" outlineLevel="0" collapsed="false">
      <c r="B213" s="53"/>
      <c r="C213" s="30"/>
    </row>
  </sheetData>
  <autoFilter ref="A1:C196">
    <sortState ref="A2:C196">
      <sortCondition ref="A2:A196" descending="1" customList=""/>
    </sortState>
  </autoFilter>
  <printOptions headings="false" gridLines="false" gridLinesSet="true" horizontalCentered="false" verticalCentered="false"/>
  <pageMargins left="0.511805555555556" right="0.511805555555556" top="0.7875" bottom="0.78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D357"/>
  <sheetViews>
    <sheetView showFormulas="false" showGridLines="true" showRowColHeaders="true" showZeros="true" rightToLeft="false" tabSelected="false" showOutlineSymbols="true" defaultGridColor="true" view="pageBreakPreview" topLeftCell="A322" colorId="64" zoomScale="90" zoomScaleNormal="100" zoomScalePageLayoutView="90" workbookViewId="0">
      <selection pane="topLeft" activeCell="J349" activeCellId="0" sqref="J349"/>
    </sheetView>
  </sheetViews>
  <sheetFormatPr defaultColWidth="9.15625" defaultRowHeight="12.75" zeroHeight="false" outlineLevelRow="0" outlineLevelCol="0"/>
  <cols>
    <col collapsed="false" customWidth="true" hidden="false" outlineLevel="0" max="1" min="1" style="16" width="13.01"/>
    <col collapsed="false" customWidth="true" hidden="false" outlineLevel="0" max="2" min="2" style="16" width="10.58"/>
    <col collapsed="false" customWidth="true" hidden="false" outlineLevel="0" max="3" min="3" style="16" width="15"/>
    <col collapsed="false" customWidth="true" hidden="false" outlineLevel="0" max="4" min="4" style="17" width="49.86"/>
    <col collapsed="false" customWidth="true" hidden="false" outlineLevel="0" max="5" min="5" style="18" width="10.58"/>
    <col collapsed="false" customWidth="true" hidden="false" outlineLevel="0" max="6" min="6" style="19" width="9.58"/>
    <col collapsed="false" customWidth="true" hidden="false" outlineLevel="0" max="7" min="7" style="20" width="13.86"/>
    <col collapsed="false" customWidth="true" hidden="false" outlineLevel="0" max="8" min="8" style="21" width="14.28"/>
    <col collapsed="false" customWidth="true" hidden="false" outlineLevel="0" max="9" min="9" style="21" width="15"/>
    <col collapsed="false" customWidth="true" hidden="false" outlineLevel="0" max="10" min="10" style="22" width="16.14"/>
    <col collapsed="false" customWidth="true" hidden="true" outlineLevel="0" max="11" min="11" style="22" width="45.29"/>
    <col collapsed="false" customWidth="true" hidden="true" outlineLevel="0" max="17" min="12" style="20" width="15.86"/>
    <col collapsed="false" customWidth="true" hidden="false" outlineLevel="0" max="25" min="18" style="20" width="15.86"/>
    <col collapsed="false" customWidth="false" hidden="false" outlineLevel="0" max="1024" min="26" style="23" width="9.14"/>
  </cols>
  <sheetData>
    <row r="1" customFormat="false" ht="15" hidden="false" customHeight="false" outlineLevel="0" collapsed="false">
      <c r="A1" s="24"/>
      <c r="B1" s="24"/>
      <c r="C1" s="24"/>
      <c r="D1" s="25"/>
      <c r="E1" s="26"/>
      <c r="F1" s="27"/>
      <c r="G1" s="28"/>
      <c r="H1" s="29"/>
      <c r="I1" s="29"/>
      <c r="J1" s="30"/>
      <c r="K1" s="30"/>
      <c r="L1" s="31"/>
      <c r="M1" s="31"/>
      <c r="N1" s="31"/>
    </row>
    <row r="2" customFormat="false" ht="15" hidden="false" customHeight="false" outlineLevel="0" collapsed="false">
      <c r="A2" s="11" t="s">
        <v>0</v>
      </c>
      <c r="B2" s="11"/>
      <c r="C2" s="11"/>
      <c r="D2" s="11"/>
      <c r="E2" s="11"/>
      <c r="F2" s="11"/>
      <c r="G2" s="11"/>
      <c r="H2" s="11"/>
      <c r="I2" s="11"/>
      <c r="J2" s="11"/>
      <c r="K2" s="32"/>
      <c r="L2" s="33"/>
      <c r="M2" s="33"/>
      <c r="N2" s="33"/>
    </row>
    <row r="3" customFormat="false" ht="15" hidden="false" customHeight="false" outlineLevel="0" collapsed="false">
      <c r="A3" s="11" t="s">
        <v>1</v>
      </c>
      <c r="B3" s="11"/>
      <c r="C3" s="11"/>
      <c r="D3" s="11"/>
      <c r="E3" s="11"/>
      <c r="F3" s="11"/>
      <c r="G3" s="11"/>
      <c r="H3" s="11"/>
      <c r="I3" s="11"/>
      <c r="J3" s="11"/>
      <c r="K3" s="32"/>
      <c r="L3" s="33"/>
      <c r="M3" s="33"/>
      <c r="N3" s="33"/>
    </row>
    <row r="4" customFormat="false" ht="15" hidden="false" customHeight="false" outlineLevel="0" collapsed="false">
      <c r="A4" s="11" t="s">
        <v>2</v>
      </c>
      <c r="B4" s="11"/>
      <c r="C4" s="11"/>
      <c r="D4" s="11"/>
      <c r="E4" s="11"/>
      <c r="F4" s="11"/>
      <c r="G4" s="11"/>
      <c r="H4" s="11"/>
      <c r="I4" s="11"/>
      <c r="J4" s="11"/>
      <c r="K4" s="32"/>
      <c r="L4" s="33"/>
      <c r="M4" s="33"/>
      <c r="N4" s="33"/>
    </row>
    <row r="5" customFormat="false" ht="15" hidden="false" customHeight="false" outlineLevel="0" collapsed="false">
      <c r="A5" s="34"/>
      <c r="B5" s="34"/>
      <c r="C5" s="34"/>
      <c r="D5" s="25" t="s">
        <v>13</v>
      </c>
      <c r="E5" s="35"/>
      <c r="F5" s="32"/>
      <c r="G5" s="36"/>
      <c r="H5" s="37"/>
      <c r="I5" s="37"/>
      <c r="J5" s="38"/>
      <c r="K5" s="38"/>
      <c r="L5" s="33"/>
      <c r="M5" s="33"/>
      <c r="N5" s="33"/>
    </row>
    <row r="6" customFormat="false" ht="15" hidden="false" customHeight="false" outlineLevel="0" collapsed="false">
      <c r="A6" s="34"/>
      <c r="B6" s="34"/>
      <c r="C6" s="34"/>
      <c r="D6" s="25"/>
      <c r="E6" s="35"/>
      <c r="F6" s="39"/>
      <c r="G6" s="28"/>
      <c r="H6" s="29"/>
      <c r="I6" s="29"/>
      <c r="J6" s="30"/>
      <c r="K6" s="30"/>
      <c r="L6" s="31"/>
      <c r="M6" s="31"/>
      <c r="N6" s="31"/>
    </row>
    <row r="7" customFormat="false" ht="21" hidden="false" customHeight="false" outlineLevel="0" collapsed="false">
      <c r="A7" s="40" t="s">
        <v>14</v>
      </c>
      <c r="B7" s="40"/>
      <c r="C7" s="40"/>
      <c r="D7" s="40"/>
      <c r="E7" s="40"/>
      <c r="F7" s="40"/>
      <c r="G7" s="40"/>
      <c r="H7" s="40"/>
      <c r="I7" s="40"/>
      <c r="J7" s="40"/>
      <c r="K7" s="41"/>
      <c r="L7" s="33"/>
      <c r="M7" s="33"/>
      <c r="N7" s="33"/>
    </row>
    <row r="8" customFormat="false" ht="15" hidden="false" customHeight="false" outlineLevel="0" collapsed="false">
      <c r="A8" s="34"/>
      <c r="B8" s="34"/>
      <c r="C8" s="34"/>
      <c r="D8" s="25"/>
      <c r="E8" s="35"/>
      <c r="F8" s="32"/>
      <c r="G8" s="36"/>
      <c r="H8" s="37"/>
      <c r="I8" s="37"/>
      <c r="J8" s="38"/>
      <c r="K8" s="38"/>
      <c r="L8" s="33"/>
      <c r="M8" s="33"/>
      <c r="N8" s="33"/>
    </row>
    <row r="9" customFormat="false" ht="15" hidden="false" customHeight="true" outlineLevel="0" collapsed="false">
      <c r="A9" s="42" t="s">
        <v>15</v>
      </c>
      <c r="B9" s="43" t="s">
        <v>4</v>
      </c>
      <c r="C9" s="43"/>
      <c r="D9" s="43"/>
      <c r="E9" s="43"/>
      <c r="F9" s="43"/>
      <c r="G9" s="43"/>
      <c r="H9" s="43"/>
      <c r="I9" s="43"/>
      <c r="J9" s="43"/>
      <c r="K9" s="44"/>
      <c r="L9" s="45"/>
      <c r="M9" s="31"/>
      <c r="N9" s="31"/>
    </row>
    <row r="10" customFormat="false" ht="15" hidden="false" customHeight="true" outlineLevel="0" collapsed="false">
      <c r="A10" s="42" t="s">
        <v>16</v>
      </c>
      <c r="B10" s="43" t="s">
        <v>17</v>
      </c>
      <c r="C10" s="43"/>
      <c r="D10" s="43"/>
      <c r="E10" s="43"/>
      <c r="F10" s="43"/>
      <c r="G10" s="43"/>
      <c r="H10" s="43"/>
      <c r="I10" s="43"/>
      <c r="J10" s="43"/>
      <c r="K10" s="44"/>
      <c r="L10" s="45"/>
      <c r="M10" s="31"/>
      <c r="N10" s="31"/>
    </row>
    <row r="11" customFormat="false" ht="15" hidden="false" customHeight="true" outlineLevel="0" collapsed="false">
      <c r="A11" s="42" t="s">
        <v>18</v>
      </c>
      <c r="B11" s="46" t="s">
        <v>19</v>
      </c>
      <c r="C11" s="46"/>
      <c r="D11" s="46"/>
      <c r="E11" s="46"/>
      <c r="F11" s="46"/>
      <c r="G11" s="46"/>
      <c r="H11" s="46"/>
      <c r="I11" s="46"/>
      <c r="J11" s="46"/>
      <c r="K11" s="44"/>
      <c r="L11" s="45"/>
      <c r="M11" s="31"/>
      <c r="N11" s="31"/>
    </row>
    <row r="12" customFormat="false" ht="30" hidden="false" customHeight="true" outlineLevel="0" collapsed="false">
      <c r="A12" s="42" t="s">
        <v>20</v>
      </c>
      <c r="B12" s="43" t="s">
        <v>21</v>
      </c>
      <c r="C12" s="43"/>
      <c r="D12" s="43"/>
      <c r="E12" s="43"/>
      <c r="F12" s="43"/>
      <c r="G12" s="43"/>
      <c r="H12" s="43"/>
      <c r="I12" s="43"/>
      <c r="J12" s="43"/>
      <c r="K12" s="44"/>
      <c r="L12" s="31"/>
      <c r="M12" s="31"/>
      <c r="N12" s="31"/>
    </row>
    <row r="13" customFormat="false" ht="15" hidden="false" customHeight="false" outlineLevel="0" collapsed="false">
      <c r="A13" s="47" t="s">
        <v>22</v>
      </c>
      <c r="B13" s="48" t="n">
        <v>0.2094</v>
      </c>
      <c r="C13" s="49" t="s">
        <v>23</v>
      </c>
      <c r="D13" s="23"/>
      <c r="E13" s="50"/>
      <c r="F13" s="23"/>
      <c r="G13" s="51"/>
      <c r="H13" s="23"/>
      <c r="I13" s="23"/>
      <c r="J13" s="51"/>
      <c r="K13" s="51"/>
      <c r="L13" s="31"/>
      <c r="M13" s="31"/>
      <c r="N13" s="31"/>
    </row>
    <row r="14" customFormat="false" ht="15" hidden="false" customHeight="false" outlineLevel="0" collapsed="false">
      <c r="A14" s="47"/>
      <c r="B14" s="48" t="n">
        <v>0.1528</v>
      </c>
      <c r="C14" s="49" t="s">
        <v>24</v>
      </c>
      <c r="D14" s="23"/>
      <c r="E14" s="52"/>
      <c r="F14" s="53"/>
      <c r="G14" s="54"/>
      <c r="H14" s="53"/>
      <c r="I14" s="53"/>
      <c r="J14" s="54"/>
      <c r="K14" s="55"/>
      <c r="L14" s="31"/>
      <c r="M14" s="31"/>
      <c r="N14" s="31"/>
    </row>
    <row r="15" customFormat="false" ht="15" hidden="false" customHeight="true" outlineLevel="0" collapsed="false">
      <c r="A15" s="47"/>
      <c r="B15" s="47"/>
      <c r="C15" s="43" t="s">
        <v>25</v>
      </c>
      <c r="D15" s="43"/>
      <c r="E15" s="43"/>
      <c r="F15" s="43"/>
      <c r="G15" s="43"/>
      <c r="H15" s="43"/>
      <c r="I15" s="43"/>
      <c r="J15" s="43"/>
      <c r="K15" s="44"/>
      <c r="L15" s="31"/>
      <c r="M15" s="31"/>
      <c r="N15" s="31"/>
    </row>
    <row r="16" customFormat="false" ht="15" hidden="false" customHeight="false" outlineLevel="0" collapsed="false">
      <c r="A16" s="47"/>
      <c r="B16" s="34"/>
      <c r="C16" s="34"/>
      <c r="E16" s="35"/>
      <c r="F16" s="39"/>
      <c r="G16" s="28"/>
      <c r="H16" s="29"/>
      <c r="I16" s="29"/>
      <c r="J16" s="30"/>
      <c r="K16" s="30"/>
      <c r="L16" s="56"/>
      <c r="M16" s="56"/>
      <c r="N16" s="56"/>
      <c r="O16" s="57"/>
      <c r="P16" s="57"/>
      <c r="Q16" s="57"/>
      <c r="R16" s="57"/>
      <c r="S16" s="57"/>
      <c r="T16" s="57"/>
      <c r="U16" s="57"/>
      <c r="V16" s="57"/>
      <c r="W16" s="57"/>
      <c r="X16" s="57"/>
      <c r="Y16" s="57"/>
      <c r="Z16" s="58"/>
      <c r="AA16" s="58"/>
      <c r="AB16" s="58"/>
      <c r="AC16" s="58"/>
      <c r="AD16" s="58"/>
    </row>
    <row r="17" customFormat="false" ht="15" hidden="false" customHeight="true" outlineLevel="0" collapsed="false">
      <c r="A17" s="59" t="s">
        <v>26</v>
      </c>
      <c r="B17" s="59"/>
      <c r="C17" s="59"/>
      <c r="D17" s="59"/>
      <c r="E17" s="59"/>
      <c r="F17" s="59"/>
      <c r="G17" s="59"/>
      <c r="H17" s="59"/>
      <c r="I17" s="59"/>
      <c r="J17" s="59"/>
      <c r="K17" s="60"/>
      <c r="L17" s="61"/>
      <c r="M17" s="61"/>
      <c r="N17" s="61"/>
      <c r="U17" s="61"/>
      <c r="V17" s="61"/>
      <c r="W17" s="61"/>
      <c r="X17" s="61"/>
      <c r="Y17" s="61"/>
      <c r="Z17" s="58"/>
      <c r="AA17" s="58"/>
      <c r="AB17" s="58"/>
      <c r="AC17" s="58"/>
      <c r="AD17" s="58"/>
    </row>
    <row r="18" s="64" customFormat="true" ht="15" hidden="false" customHeight="false" outlineLevel="0" collapsed="false">
      <c r="A18" s="62" t="s">
        <v>27</v>
      </c>
      <c r="B18" s="63" t="s">
        <v>28</v>
      </c>
      <c r="C18" s="63"/>
      <c r="D18" s="63"/>
      <c r="E18" s="63"/>
      <c r="F18" s="63"/>
      <c r="G18" s="63"/>
      <c r="H18" s="63"/>
      <c r="I18" s="63"/>
      <c r="J18" s="63"/>
      <c r="K18" s="63"/>
      <c r="L18" s="61" t="n">
        <v>1</v>
      </c>
      <c r="M18" s="61" t="n">
        <v>2</v>
      </c>
      <c r="N18" s="61" t="n">
        <v>3</v>
      </c>
      <c r="O18" s="61" t="n">
        <v>4</v>
      </c>
      <c r="P18" s="61" t="n">
        <v>5</v>
      </c>
      <c r="Q18" s="61" t="n">
        <v>6</v>
      </c>
      <c r="U18" s="65"/>
      <c r="V18" s="65"/>
      <c r="W18" s="65"/>
      <c r="X18" s="65"/>
      <c r="Y18" s="65"/>
    </row>
    <row r="19" s="71" customFormat="true" ht="15" hidden="false" customHeight="true" outlineLevel="0" collapsed="false">
      <c r="A19" s="66" t="s">
        <v>29</v>
      </c>
      <c r="B19" s="66" t="s">
        <v>30</v>
      </c>
      <c r="C19" s="66"/>
      <c r="D19" s="66" t="s">
        <v>31</v>
      </c>
      <c r="E19" s="67" t="s">
        <v>32</v>
      </c>
      <c r="F19" s="67" t="s">
        <v>33</v>
      </c>
      <c r="G19" s="68" t="s">
        <v>34</v>
      </c>
      <c r="H19" s="69" t="s">
        <v>35</v>
      </c>
      <c r="I19" s="69" t="s">
        <v>36</v>
      </c>
      <c r="J19" s="68" t="s">
        <v>37</v>
      </c>
      <c r="K19" s="70" t="s">
        <v>38</v>
      </c>
      <c r="L19" s="65"/>
      <c r="M19" s="65"/>
      <c r="N19" s="65"/>
      <c r="O19" s="65"/>
      <c r="P19" s="65"/>
      <c r="Q19" s="65"/>
      <c r="U19" s="65"/>
      <c r="V19" s="65"/>
      <c r="W19" s="65"/>
      <c r="X19" s="65"/>
      <c r="Y19" s="65"/>
    </row>
    <row r="20" s="71" customFormat="true" ht="15" hidden="false" customHeight="true" outlineLevel="0" collapsed="false">
      <c r="A20" s="72" t="s">
        <v>39</v>
      </c>
      <c r="B20" s="73" t="s">
        <v>40</v>
      </c>
      <c r="C20" s="73"/>
      <c r="D20" s="73"/>
      <c r="E20" s="73"/>
      <c r="F20" s="73"/>
      <c r="G20" s="73"/>
      <c r="H20" s="73"/>
      <c r="I20" s="73"/>
      <c r="J20" s="73"/>
      <c r="K20" s="74"/>
      <c r="L20" s="65"/>
      <c r="M20" s="65"/>
      <c r="N20" s="65"/>
      <c r="O20" s="65"/>
      <c r="P20" s="65"/>
      <c r="Q20" s="65"/>
      <c r="U20" s="65"/>
      <c r="V20" s="65"/>
      <c r="W20" s="65"/>
      <c r="X20" s="65"/>
      <c r="Y20" s="65"/>
    </row>
    <row r="21" s="71" customFormat="true" ht="45" hidden="false" customHeight="false" outlineLevel="0" collapsed="false">
      <c r="A21" s="75" t="s">
        <v>41</v>
      </c>
      <c r="B21" s="76" t="s">
        <v>42</v>
      </c>
      <c r="C21" s="76" t="s">
        <v>43</v>
      </c>
      <c r="D21" s="77" t="s">
        <v>44</v>
      </c>
      <c r="E21" s="78" t="n">
        <v>1</v>
      </c>
      <c r="F21" s="79" t="s">
        <v>45</v>
      </c>
      <c r="G21" s="80" t="n">
        <v>6272.33</v>
      </c>
      <c r="H21" s="81" t="n">
        <f aca="false">ROUND(G21*$B$13,2)</f>
        <v>1313.43</v>
      </c>
      <c r="I21" s="81" t="n">
        <f aca="false">H21+G21</f>
        <v>7585.76</v>
      </c>
      <c r="J21" s="82" t="n">
        <f aca="false">ROUND(I21*E21,2)</f>
        <v>7585.76</v>
      </c>
      <c r="K21" s="80" t="s">
        <v>46</v>
      </c>
      <c r="L21" s="65" t="n">
        <f aca="false">0.5*J21</f>
        <v>3792.88</v>
      </c>
      <c r="M21" s="65" t="n">
        <f aca="false">0.1*$J$21</f>
        <v>758.576</v>
      </c>
      <c r="N21" s="65" t="n">
        <f aca="false">0.1*$J$21</f>
        <v>758.576</v>
      </c>
      <c r="O21" s="65" t="n">
        <f aca="false">0.1*$J$21</f>
        <v>758.576</v>
      </c>
      <c r="P21" s="65" t="n">
        <f aca="false">0.1*$J$21</f>
        <v>758.576</v>
      </c>
      <c r="Q21" s="65" t="n">
        <f aca="false">0.1*$J$21</f>
        <v>758.576</v>
      </c>
      <c r="U21" s="65"/>
      <c r="V21" s="65"/>
      <c r="W21" s="65"/>
      <c r="X21" s="65"/>
      <c r="Y21" s="65"/>
    </row>
    <row r="22" s="71" customFormat="true" ht="60" hidden="false" customHeight="false" outlineLevel="0" collapsed="false">
      <c r="A22" s="75" t="s">
        <v>47</v>
      </c>
      <c r="B22" s="76" t="s">
        <v>48</v>
      </c>
      <c r="C22" s="76" t="n">
        <v>12000</v>
      </c>
      <c r="D22" s="77" t="s">
        <v>49</v>
      </c>
      <c r="E22" s="78" t="n">
        <f aca="false">QuantPrédio!K18</f>
        <v>24</v>
      </c>
      <c r="F22" s="79" t="s">
        <v>45</v>
      </c>
      <c r="G22" s="80" t="n">
        <v>14</v>
      </c>
      <c r="H22" s="81" t="n">
        <f aca="false">ROUND(G22*$B$13,2)</f>
        <v>2.93</v>
      </c>
      <c r="I22" s="81" t="n">
        <f aca="false">H22+G22</f>
        <v>16.93</v>
      </c>
      <c r="J22" s="82" t="n">
        <f aca="false">ROUND(I22*E22,2)</f>
        <v>406.32</v>
      </c>
      <c r="K22" s="80" t="s">
        <v>50</v>
      </c>
      <c r="L22" s="65"/>
      <c r="M22" s="65" t="n">
        <f aca="false">0.1*J22</f>
        <v>40.632</v>
      </c>
      <c r="N22" s="65" t="n">
        <f aca="false">0.7*J22</f>
        <v>284.424</v>
      </c>
      <c r="O22" s="65" t="n">
        <f aca="false">0.2*J22</f>
        <v>81.264</v>
      </c>
      <c r="P22" s="65"/>
      <c r="Q22" s="65"/>
      <c r="U22" s="65"/>
      <c r="V22" s="65"/>
      <c r="W22" s="65"/>
      <c r="X22" s="65"/>
      <c r="Y22" s="65"/>
    </row>
    <row r="23" s="71" customFormat="true" ht="45" hidden="false" customHeight="false" outlineLevel="0" collapsed="false">
      <c r="A23" s="75" t="s">
        <v>51</v>
      </c>
      <c r="B23" s="76" t="s">
        <v>48</v>
      </c>
      <c r="C23" s="76" t="n">
        <v>4815</v>
      </c>
      <c r="D23" s="77" t="s">
        <v>52</v>
      </c>
      <c r="E23" s="78" t="n">
        <f aca="false">QuantPrédio!K32</f>
        <v>6</v>
      </c>
      <c r="F23" s="79" t="s">
        <v>45</v>
      </c>
      <c r="G23" s="80" t="n">
        <v>76.74</v>
      </c>
      <c r="H23" s="81" t="n">
        <f aca="false">ROUND(G23*$B$13,2)</f>
        <v>16.07</v>
      </c>
      <c r="I23" s="81" t="n">
        <f aca="false">H23+G23</f>
        <v>92.81</v>
      </c>
      <c r="J23" s="82" t="n">
        <f aca="false">ROUND(I23*E23,2)</f>
        <v>556.86</v>
      </c>
      <c r="K23" s="80" t="s">
        <v>50</v>
      </c>
      <c r="L23" s="65"/>
      <c r="M23" s="65" t="n">
        <f aca="false">0.1*J23</f>
        <v>55.686</v>
      </c>
      <c r="N23" s="65" t="n">
        <f aca="false">0.7*J23</f>
        <v>389.802</v>
      </c>
      <c r="O23" s="65" t="n">
        <f aca="false">0.2*J23</f>
        <v>111.372</v>
      </c>
      <c r="P23" s="65"/>
      <c r="Q23" s="65"/>
      <c r="U23" s="65"/>
      <c r="V23" s="65"/>
      <c r="W23" s="65"/>
      <c r="X23" s="65"/>
      <c r="Y23" s="65"/>
    </row>
    <row r="24" s="71" customFormat="true" ht="15" hidden="false" customHeight="true" outlineLevel="0" collapsed="false">
      <c r="A24" s="83" t="s">
        <v>53</v>
      </c>
      <c r="B24" s="83"/>
      <c r="C24" s="83"/>
      <c r="D24" s="83"/>
      <c r="E24" s="83"/>
      <c r="F24" s="83"/>
      <c r="G24" s="83"/>
      <c r="H24" s="83"/>
      <c r="I24" s="83"/>
      <c r="J24" s="84" t="n">
        <f aca="false">SUM(J20:J23)</f>
        <v>8548.94</v>
      </c>
      <c r="K24" s="84"/>
      <c r="M24" s="65"/>
      <c r="N24" s="65"/>
      <c r="O24" s="65"/>
      <c r="P24" s="65"/>
      <c r="Q24" s="65"/>
      <c r="R24" s="84"/>
      <c r="S24" s="84"/>
      <c r="T24" s="84"/>
      <c r="U24" s="84"/>
      <c r="V24" s="84"/>
      <c r="W24" s="84"/>
      <c r="X24" s="84"/>
      <c r="Y24" s="84"/>
    </row>
    <row r="25" s="19" customFormat="true" ht="15" hidden="false" customHeight="false" outlineLevel="0" collapsed="false">
      <c r="A25" s="85"/>
      <c r="B25" s="85"/>
      <c r="C25" s="85"/>
      <c r="D25" s="85"/>
      <c r="E25" s="86"/>
      <c r="F25" s="85"/>
      <c r="G25" s="87"/>
      <c r="H25" s="88"/>
      <c r="I25" s="88"/>
      <c r="J25" s="36"/>
      <c r="K25" s="36"/>
      <c r="L25" s="20"/>
      <c r="M25" s="20"/>
      <c r="N25" s="20"/>
      <c r="O25" s="20"/>
      <c r="P25" s="20"/>
      <c r="Q25" s="20"/>
      <c r="R25" s="20"/>
      <c r="S25" s="20"/>
      <c r="T25" s="20"/>
      <c r="U25" s="20"/>
      <c r="V25" s="20"/>
      <c r="W25" s="20"/>
      <c r="X25" s="20"/>
      <c r="Y25" s="20"/>
    </row>
    <row r="26" s="64" customFormat="true" ht="15" hidden="false" customHeight="true" outlineLevel="0" collapsed="false">
      <c r="A26" s="89" t="s">
        <v>54</v>
      </c>
      <c r="B26" s="89"/>
      <c r="C26" s="89"/>
      <c r="D26" s="89"/>
      <c r="E26" s="89"/>
      <c r="F26" s="89"/>
      <c r="G26" s="89"/>
      <c r="H26" s="89"/>
      <c r="I26" s="89"/>
      <c r="J26" s="70" t="n">
        <f aca="false">J24</f>
        <v>8548.94</v>
      </c>
      <c r="K26" s="70"/>
      <c r="L26" s="70" t="n">
        <f aca="false">SUM(L20:L25)</f>
        <v>3792.88</v>
      </c>
      <c r="M26" s="70" t="n">
        <f aca="false">SUM(M20:M25)</f>
        <v>854.894</v>
      </c>
      <c r="N26" s="70" t="n">
        <f aca="false">SUM(N20:N25)</f>
        <v>1432.802</v>
      </c>
      <c r="O26" s="70" t="n">
        <f aca="false">SUM(O20:O25)</f>
        <v>951.212</v>
      </c>
      <c r="P26" s="70" t="n">
        <f aca="false">SUM(P20:P25)</f>
        <v>758.576</v>
      </c>
      <c r="Q26" s="70" t="n">
        <f aca="false">SUM(Q20:Q25)</f>
        <v>758.576</v>
      </c>
      <c r="R26" s="70"/>
      <c r="S26" s="70"/>
      <c r="T26" s="70"/>
      <c r="U26" s="70"/>
      <c r="V26" s="70"/>
      <c r="W26" s="70"/>
      <c r="X26" s="70"/>
      <c r="Y26" s="70"/>
    </row>
    <row r="27" s="19" customFormat="true" ht="15" hidden="false" customHeight="false" outlineLevel="0" collapsed="false">
      <c r="A27" s="90"/>
      <c r="B27" s="91"/>
      <c r="C27" s="91"/>
      <c r="D27" s="53"/>
      <c r="E27" s="92"/>
      <c r="F27" s="93"/>
      <c r="G27" s="28"/>
      <c r="H27" s="29"/>
      <c r="I27" s="29"/>
      <c r="J27" s="30"/>
      <c r="K27" s="30"/>
      <c r="L27" s="94" t="n">
        <f aca="false">L26/$J$26</f>
        <v>0.443666700199089</v>
      </c>
      <c r="M27" s="94" t="n">
        <f aca="false">M26/$J$26</f>
        <v>0.1</v>
      </c>
      <c r="N27" s="94" t="n">
        <f aca="false">N26/$J$26</f>
        <v>0.167599959761093</v>
      </c>
      <c r="O27" s="94" t="n">
        <f aca="false">O26/$J$26</f>
        <v>0.111266659960182</v>
      </c>
      <c r="P27" s="94" t="n">
        <f aca="false">P26/$J$26</f>
        <v>0.0887333400398178</v>
      </c>
      <c r="Q27" s="94" t="n">
        <f aca="false">Q26/$J$26</f>
        <v>0.0887333400398178</v>
      </c>
      <c r="R27" s="94"/>
      <c r="S27" s="94"/>
      <c r="T27" s="94"/>
      <c r="U27" s="94"/>
      <c r="V27" s="94"/>
      <c r="W27" s="94"/>
      <c r="X27" s="94"/>
      <c r="Y27" s="94"/>
    </row>
    <row r="28" s="64" customFormat="true" ht="15" hidden="false" customHeight="false" outlineLevel="0" collapsed="false">
      <c r="A28" s="62" t="s">
        <v>55</v>
      </c>
      <c r="B28" s="63" t="s">
        <v>56</v>
      </c>
      <c r="C28" s="63"/>
      <c r="D28" s="63"/>
      <c r="E28" s="63"/>
      <c r="F28" s="63"/>
      <c r="G28" s="63"/>
      <c r="H28" s="63"/>
      <c r="I28" s="63"/>
      <c r="J28" s="63"/>
      <c r="K28" s="63"/>
      <c r="L28" s="95"/>
      <c r="M28" s="95"/>
      <c r="N28" s="95"/>
      <c r="O28" s="65"/>
      <c r="P28" s="65"/>
      <c r="Q28" s="65"/>
      <c r="R28" s="65"/>
      <c r="S28" s="65"/>
      <c r="T28" s="65"/>
      <c r="U28" s="65"/>
      <c r="V28" s="65"/>
      <c r="W28" s="65"/>
      <c r="X28" s="65"/>
      <c r="Y28" s="65"/>
    </row>
    <row r="29" s="71" customFormat="true" ht="14.25" hidden="false" customHeight="true" outlineLevel="0" collapsed="false">
      <c r="A29" s="66" t="s">
        <v>29</v>
      </c>
      <c r="B29" s="66" t="s">
        <v>30</v>
      </c>
      <c r="C29" s="66"/>
      <c r="D29" s="66" t="s">
        <v>31</v>
      </c>
      <c r="E29" s="67" t="s">
        <v>32</v>
      </c>
      <c r="F29" s="67" t="s">
        <v>33</v>
      </c>
      <c r="G29" s="68" t="s">
        <v>34</v>
      </c>
      <c r="H29" s="69" t="s">
        <v>35</v>
      </c>
      <c r="I29" s="69" t="s">
        <v>36</v>
      </c>
      <c r="J29" s="68" t="s">
        <v>37</v>
      </c>
      <c r="K29" s="70" t="s">
        <v>38</v>
      </c>
      <c r="L29" s="95"/>
      <c r="M29" s="95"/>
      <c r="N29" s="95"/>
      <c r="O29" s="65"/>
      <c r="P29" s="65"/>
      <c r="Q29" s="65"/>
      <c r="R29" s="65"/>
      <c r="S29" s="65"/>
      <c r="T29" s="65"/>
      <c r="U29" s="65"/>
      <c r="V29" s="65"/>
      <c r="W29" s="65"/>
      <c r="X29" s="65"/>
      <c r="Y29" s="65"/>
    </row>
    <row r="30" s="71" customFormat="true" ht="15" hidden="false" customHeight="true" outlineLevel="0" collapsed="false">
      <c r="A30" s="72" t="s">
        <v>57</v>
      </c>
      <c r="B30" s="73" t="s">
        <v>58</v>
      </c>
      <c r="C30" s="73"/>
      <c r="D30" s="73"/>
      <c r="E30" s="73"/>
      <c r="F30" s="73"/>
      <c r="G30" s="73"/>
      <c r="H30" s="73"/>
      <c r="I30" s="73"/>
      <c r="J30" s="73"/>
      <c r="K30" s="74"/>
      <c r="L30" s="65"/>
      <c r="M30" s="65"/>
      <c r="N30" s="65"/>
      <c r="O30" s="65"/>
      <c r="P30" s="65"/>
      <c r="Q30" s="65"/>
      <c r="R30" s="65"/>
      <c r="S30" s="65"/>
      <c r="T30" s="65"/>
      <c r="U30" s="65"/>
      <c r="V30" s="65"/>
      <c r="W30" s="65"/>
      <c r="X30" s="65"/>
      <c r="Y30" s="65"/>
    </row>
    <row r="31" s="71" customFormat="true" ht="15" hidden="false" customHeight="true" outlineLevel="0" collapsed="false">
      <c r="A31" s="96" t="s">
        <v>59</v>
      </c>
      <c r="B31" s="97" t="s">
        <v>60</v>
      </c>
      <c r="C31" s="97"/>
      <c r="D31" s="97"/>
      <c r="E31" s="97"/>
      <c r="F31" s="97"/>
      <c r="G31" s="97"/>
      <c r="H31" s="97"/>
      <c r="I31" s="97"/>
      <c r="J31" s="97"/>
      <c r="K31" s="98"/>
      <c r="L31" s="65"/>
      <c r="M31" s="65"/>
      <c r="N31" s="65"/>
      <c r="O31" s="65"/>
      <c r="P31" s="65"/>
      <c r="Q31" s="65"/>
      <c r="R31" s="65"/>
      <c r="S31" s="65"/>
      <c r="T31" s="65"/>
      <c r="U31" s="65"/>
      <c r="V31" s="65"/>
      <c r="W31" s="65"/>
      <c r="X31" s="65"/>
      <c r="Y31" s="65"/>
    </row>
    <row r="32" s="71" customFormat="true" ht="58.5" hidden="false" customHeight="true" outlineLevel="0" collapsed="false">
      <c r="A32" s="75" t="s">
        <v>61</v>
      </c>
      <c r="B32" s="76" t="s">
        <v>62</v>
      </c>
      <c r="C32" s="76" t="n">
        <v>10775</v>
      </c>
      <c r="D32" s="77" t="s">
        <v>63</v>
      </c>
      <c r="E32" s="78" t="n">
        <v>6</v>
      </c>
      <c r="F32" s="79" t="s">
        <v>64</v>
      </c>
      <c r="G32" s="80" t="n">
        <v>1090</v>
      </c>
      <c r="H32" s="81" t="n">
        <f aca="false">ROUND(G32*$B$13,2)</f>
        <v>228.25</v>
      </c>
      <c r="I32" s="81" t="n">
        <f aca="false">H32+G32</f>
        <v>1318.25</v>
      </c>
      <c r="J32" s="82" t="n">
        <f aca="false">ROUND(I32*E32,2)</f>
        <v>7909.5</v>
      </c>
      <c r="K32" s="80" t="s">
        <v>46</v>
      </c>
      <c r="L32" s="65" t="n">
        <f aca="false">1*J32</f>
        <v>7909.5</v>
      </c>
      <c r="M32" s="65"/>
      <c r="N32" s="65"/>
      <c r="O32" s="65"/>
      <c r="P32" s="65"/>
      <c r="Q32" s="65"/>
      <c r="R32" s="65"/>
      <c r="S32" s="65"/>
      <c r="T32" s="65"/>
      <c r="U32" s="65"/>
      <c r="V32" s="65"/>
      <c r="W32" s="65"/>
      <c r="X32" s="65"/>
      <c r="Y32" s="65"/>
    </row>
    <row r="33" s="71" customFormat="true" ht="60" hidden="false" customHeight="false" outlineLevel="0" collapsed="false">
      <c r="A33" s="75" t="s">
        <v>65</v>
      </c>
      <c r="B33" s="76" t="s">
        <v>62</v>
      </c>
      <c r="C33" s="76" t="n">
        <v>10778</v>
      </c>
      <c r="D33" s="77" t="s">
        <v>66</v>
      </c>
      <c r="E33" s="78" t="n">
        <v>6</v>
      </c>
      <c r="F33" s="79" t="s">
        <v>64</v>
      </c>
      <c r="G33" s="80" t="n">
        <v>1362.5</v>
      </c>
      <c r="H33" s="81" t="n">
        <f aca="false">ROUND(G33*$B$13,2)</f>
        <v>285.31</v>
      </c>
      <c r="I33" s="81" t="n">
        <f aca="false">H33+G33</f>
        <v>1647.81</v>
      </c>
      <c r="J33" s="82" t="n">
        <f aca="false">ROUND(I33*E33,2)</f>
        <v>9886.86</v>
      </c>
      <c r="K33" s="80" t="s">
        <v>46</v>
      </c>
      <c r="L33" s="65" t="n">
        <f aca="false">1*J33</f>
        <v>9886.86</v>
      </c>
      <c r="M33" s="65"/>
      <c r="N33" s="65"/>
      <c r="O33" s="65"/>
      <c r="P33" s="65"/>
      <c r="Q33" s="65"/>
      <c r="R33" s="65"/>
      <c r="S33" s="65"/>
      <c r="T33" s="65"/>
      <c r="U33" s="65"/>
      <c r="V33" s="65"/>
      <c r="W33" s="65"/>
      <c r="X33" s="65"/>
      <c r="Y33" s="65"/>
    </row>
    <row r="34" s="71" customFormat="true" ht="90" hidden="false" customHeight="false" outlineLevel="0" collapsed="false">
      <c r="A34" s="75" t="s">
        <v>67</v>
      </c>
      <c r="B34" s="76" t="s">
        <v>68</v>
      </c>
      <c r="C34" s="76" t="n">
        <v>1</v>
      </c>
      <c r="D34" s="77" t="s">
        <v>69</v>
      </c>
      <c r="E34" s="78" t="n">
        <v>1</v>
      </c>
      <c r="F34" s="79" t="s">
        <v>45</v>
      </c>
      <c r="G34" s="80" t="n">
        <v>3137.2</v>
      </c>
      <c r="H34" s="81" t="n">
        <f aca="false">ROUND(G34*$B$13,2)</f>
        <v>656.93</v>
      </c>
      <c r="I34" s="81" t="n">
        <f aca="false">H34+G34</f>
        <v>3794.13</v>
      </c>
      <c r="J34" s="82" t="n">
        <f aca="false">ROUND(I34*E34,2)</f>
        <v>3794.13</v>
      </c>
      <c r="K34" s="80" t="s">
        <v>46</v>
      </c>
      <c r="L34" s="65" t="n">
        <f aca="false">0.5*J34</f>
        <v>1897.065</v>
      </c>
      <c r="M34" s="65"/>
      <c r="N34" s="65"/>
      <c r="O34" s="65"/>
      <c r="P34" s="65"/>
      <c r="Q34" s="65" t="n">
        <f aca="false">0.5*J34</f>
        <v>1897.065</v>
      </c>
      <c r="R34" s="65"/>
      <c r="S34" s="65"/>
      <c r="T34" s="65"/>
      <c r="U34" s="65"/>
      <c r="V34" s="65"/>
      <c r="W34" s="65"/>
      <c r="X34" s="65"/>
      <c r="Y34" s="65"/>
    </row>
    <row r="35" s="71" customFormat="true" ht="30" hidden="false" customHeight="false" outlineLevel="0" collapsed="false">
      <c r="A35" s="75" t="s">
        <v>70</v>
      </c>
      <c r="B35" s="76" t="s">
        <v>71</v>
      </c>
      <c r="C35" s="76" t="n">
        <v>20344</v>
      </c>
      <c r="D35" s="77" t="s">
        <v>72</v>
      </c>
      <c r="E35" s="78" t="n">
        <v>2</v>
      </c>
      <c r="F35" s="79" t="s">
        <v>45</v>
      </c>
      <c r="G35" s="80" t="n">
        <v>1866.67</v>
      </c>
      <c r="H35" s="81" t="n">
        <f aca="false">ROUND(G35*$B$13,2)</f>
        <v>390.88</v>
      </c>
      <c r="I35" s="81" t="n">
        <f aca="false">H35+G35</f>
        <v>2257.55</v>
      </c>
      <c r="J35" s="82" t="n">
        <f aca="false">ROUND(I35*E35,2)</f>
        <v>4515.1</v>
      </c>
      <c r="K35" s="80" t="s">
        <v>46</v>
      </c>
      <c r="L35" s="65" t="n">
        <f aca="false">0.5*J35</f>
        <v>2257.55</v>
      </c>
      <c r="M35" s="65"/>
      <c r="N35" s="65"/>
      <c r="O35" s="65"/>
      <c r="P35" s="65"/>
      <c r="Q35" s="65" t="n">
        <f aca="false">0.5*J35</f>
        <v>2257.55</v>
      </c>
      <c r="R35" s="65"/>
      <c r="S35" s="65"/>
      <c r="T35" s="65"/>
      <c r="U35" s="65"/>
      <c r="V35" s="65"/>
      <c r="W35" s="65"/>
      <c r="X35" s="65"/>
      <c r="Y35" s="65"/>
    </row>
    <row r="36" s="71" customFormat="true" ht="15" hidden="false" customHeight="true" outlineLevel="0" collapsed="false">
      <c r="A36" s="96" t="s">
        <v>73</v>
      </c>
      <c r="B36" s="97" t="s">
        <v>74</v>
      </c>
      <c r="C36" s="97"/>
      <c r="D36" s="97"/>
      <c r="E36" s="97"/>
      <c r="F36" s="97"/>
      <c r="G36" s="97"/>
      <c r="H36" s="97"/>
      <c r="I36" s="97"/>
      <c r="J36" s="97"/>
      <c r="K36" s="98"/>
      <c r="L36" s="65"/>
      <c r="M36" s="65"/>
      <c r="N36" s="65"/>
      <c r="O36" s="65"/>
      <c r="P36" s="65"/>
      <c r="Q36" s="65"/>
      <c r="R36" s="65"/>
      <c r="S36" s="65"/>
      <c r="T36" s="65"/>
      <c r="U36" s="65"/>
      <c r="V36" s="65"/>
      <c r="W36" s="65"/>
      <c r="X36" s="65"/>
      <c r="Y36" s="65"/>
    </row>
    <row r="37" s="71" customFormat="true" ht="56.25" hidden="false" customHeight="true" outlineLevel="0" collapsed="false">
      <c r="A37" s="75" t="s">
        <v>75</v>
      </c>
      <c r="B37" s="76" t="s">
        <v>76</v>
      </c>
      <c r="C37" s="76" t="n">
        <v>102622</v>
      </c>
      <c r="D37" s="77" t="s">
        <v>77</v>
      </c>
      <c r="E37" s="78" t="n">
        <v>1</v>
      </c>
      <c r="F37" s="80" t="s">
        <v>45</v>
      </c>
      <c r="G37" s="80" t="n">
        <v>753.78</v>
      </c>
      <c r="H37" s="81" t="n">
        <f aca="false">ROUND(G37*$B$13,2)</f>
        <v>157.84</v>
      </c>
      <c r="I37" s="81" t="n">
        <f aca="false">H37+G37</f>
        <v>911.62</v>
      </c>
      <c r="J37" s="82" t="n">
        <f aca="false">ROUND(I37*E37,2)</f>
        <v>911.62</v>
      </c>
      <c r="K37" s="80" t="s">
        <v>46</v>
      </c>
      <c r="L37" s="65" t="n">
        <f aca="false">1*J37</f>
        <v>911.62</v>
      </c>
      <c r="M37" s="65"/>
      <c r="N37" s="65"/>
      <c r="O37" s="65"/>
      <c r="P37" s="65"/>
      <c r="Q37" s="65"/>
      <c r="R37" s="65"/>
      <c r="S37" s="65"/>
      <c r="T37" s="65"/>
      <c r="U37" s="65"/>
      <c r="V37" s="65"/>
      <c r="W37" s="65"/>
      <c r="X37" s="65"/>
      <c r="Y37" s="65"/>
    </row>
    <row r="38" s="71" customFormat="true" ht="60" hidden="false" customHeight="false" outlineLevel="0" collapsed="false">
      <c r="A38" s="75" t="s">
        <v>78</v>
      </c>
      <c r="B38" s="76" t="s">
        <v>48</v>
      </c>
      <c r="C38" s="76" t="n">
        <v>6096</v>
      </c>
      <c r="D38" s="77" t="s">
        <v>79</v>
      </c>
      <c r="E38" s="78" t="n">
        <v>1</v>
      </c>
      <c r="F38" s="79" t="s">
        <v>45</v>
      </c>
      <c r="G38" s="80" t="n">
        <v>571.68</v>
      </c>
      <c r="H38" s="81" t="n">
        <f aca="false">ROUND(G38*$B$13,2)</f>
        <v>119.71</v>
      </c>
      <c r="I38" s="81" t="n">
        <f aca="false">H38+G38</f>
        <v>691.39</v>
      </c>
      <c r="J38" s="82" t="n">
        <f aca="false">ROUND(I38*E38,2)</f>
        <v>691.39</v>
      </c>
      <c r="K38" s="80" t="s">
        <v>46</v>
      </c>
      <c r="L38" s="65" t="n">
        <f aca="false">1*J38</f>
        <v>691.39</v>
      </c>
      <c r="M38" s="65"/>
      <c r="N38" s="65"/>
      <c r="O38" s="65"/>
      <c r="P38" s="65"/>
      <c r="Q38" s="65"/>
      <c r="R38" s="65"/>
      <c r="S38" s="65"/>
      <c r="T38" s="65"/>
      <c r="U38" s="65"/>
      <c r="V38" s="65"/>
      <c r="W38" s="65"/>
      <c r="X38" s="65"/>
      <c r="Y38" s="65"/>
    </row>
    <row r="39" s="71" customFormat="true" ht="50.25" hidden="false" customHeight="true" outlineLevel="0" collapsed="false">
      <c r="A39" s="75" t="s">
        <v>80</v>
      </c>
      <c r="B39" s="76" t="s">
        <v>76</v>
      </c>
      <c r="C39" s="76" t="n">
        <v>89402</v>
      </c>
      <c r="D39" s="77" t="s">
        <v>81</v>
      </c>
      <c r="E39" s="78" t="n">
        <v>35.8</v>
      </c>
      <c r="F39" s="80" t="s">
        <v>82</v>
      </c>
      <c r="G39" s="80" t="n">
        <v>12.28</v>
      </c>
      <c r="H39" s="81" t="n">
        <f aca="false">ROUND(G39*$B$13,2)</f>
        <v>2.57</v>
      </c>
      <c r="I39" s="81" t="n">
        <f aca="false">H39+G39</f>
        <v>14.85</v>
      </c>
      <c r="J39" s="82" t="n">
        <f aca="false">ROUND(I39*E39,2)</f>
        <v>531.63</v>
      </c>
      <c r="K39" s="80" t="s">
        <v>83</v>
      </c>
      <c r="L39" s="65" t="n">
        <f aca="false">1*J39</f>
        <v>531.63</v>
      </c>
      <c r="M39" s="65"/>
      <c r="N39" s="65"/>
      <c r="O39" s="65"/>
      <c r="P39" s="65"/>
      <c r="Q39" s="65"/>
      <c r="R39" s="65"/>
      <c r="S39" s="65"/>
      <c r="T39" s="65"/>
      <c r="U39" s="65"/>
      <c r="V39" s="65"/>
      <c r="W39" s="65"/>
      <c r="X39" s="65"/>
      <c r="Y39" s="65"/>
    </row>
    <row r="40" s="71" customFormat="true" ht="63.75" hidden="false" customHeight="true" outlineLevel="0" collapsed="false">
      <c r="A40" s="75" t="s">
        <v>84</v>
      </c>
      <c r="B40" s="76" t="s">
        <v>76</v>
      </c>
      <c r="C40" s="76" t="n">
        <v>101506</v>
      </c>
      <c r="D40" s="77" t="s">
        <v>85</v>
      </c>
      <c r="E40" s="78" t="n">
        <v>1</v>
      </c>
      <c r="F40" s="80" t="s">
        <v>45</v>
      </c>
      <c r="G40" s="80" t="n">
        <v>1979.48</v>
      </c>
      <c r="H40" s="81" t="n">
        <f aca="false">ROUND(G40*$B$13,2)</f>
        <v>414.5</v>
      </c>
      <c r="I40" s="81" t="n">
        <f aca="false">H40+G40</f>
        <v>2393.98</v>
      </c>
      <c r="J40" s="82" t="n">
        <f aca="false">ROUND(I40*E40,2)</f>
        <v>2393.98</v>
      </c>
      <c r="K40" s="80" t="s">
        <v>46</v>
      </c>
      <c r="L40" s="65" t="n">
        <f aca="false">1*J40</f>
        <v>2393.98</v>
      </c>
      <c r="M40" s="65"/>
      <c r="N40" s="65"/>
      <c r="O40" s="65"/>
      <c r="P40" s="65"/>
      <c r="Q40" s="65"/>
      <c r="R40" s="65"/>
      <c r="S40" s="65"/>
      <c r="T40" s="65"/>
      <c r="U40" s="65"/>
      <c r="V40" s="65"/>
      <c r="W40" s="65"/>
      <c r="X40" s="65"/>
      <c r="Y40" s="65"/>
    </row>
    <row r="41" s="71" customFormat="true" ht="42" hidden="false" customHeight="true" outlineLevel="0" collapsed="false">
      <c r="A41" s="75" t="s">
        <v>86</v>
      </c>
      <c r="B41" s="76" t="s">
        <v>62</v>
      </c>
      <c r="C41" s="76" t="n">
        <v>5044</v>
      </c>
      <c r="D41" s="77" t="s">
        <v>87</v>
      </c>
      <c r="E41" s="78" t="n">
        <v>1</v>
      </c>
      <c r="F41" s="79" t="s">
        <v>88</v>
      </c>
      <c r="G41" s="80" t="n">
        <v>1553.24</v>
      </c>
      <c r="H41" s="81" t="n">
        <f aca="false">ROUND(G41*$B$13,2)</f>
        <v>325.25</v>
      </c>
      <c r="I41" s="81" t="n">
        <f aca="false">H41+G41</f>
        <v>1878.49</v>
      </c>
      <c r="J41" s="82" t="n">
        <f aca="false">ROUND(I41*E41,2)</f>
        <v>1878.49</v>
      </c>
      <c r="K41" s="80" t="s">
        <v>46</v>
      </c>
      <c r="L41" s="65" t="n">
        <f aca="false">1*J41</f>
        <v>1878.49</v>
      </c>
      <c r="M41" s="65"/>
      <c r="N41" s="65"/>
      <c r="O41" s="65"/>
      <c r="P41" s="65"/>
      <c r="Q41" s="65"/>
      <c r="R41" s="65"/>
      <c r="S41" s="65"/>
      <c r="T41" s="65"/>
      <c r="U41" s="65"/>
      <c r="V41" s="65"/>
      <c r="W41" s="65"/>
      <c r="X41" s="65"/>
      <c r="Y41" s="65"/>
    </row>
    <row r="42" s="71" customFormat="true" ht="48" hidden="false" customHeight="true" outlineLevel="0" collapsed="false">
      <c r="A42" s="75" t="s">
        <v>89</v>
      </c>
      <c r="B42" s="76" t="s">
        <v>48</v>
      </c>
      <c r="C42" s="76" t="n">
        <v>7124</v>
      </c>
      <c r="D42" s="77" t="s">
        <v>90</v>
      </c>
      <c r="E42" s="78" t="n">
        <v>1</v>
      </c>
      <c r="F42" s="79" t="s">
        <v>45</v>
      </c>
      <c r="G42" s="80" t="n">
        <v>61.79</v>
      </c>
      <c r="H42" s="81" t="n">
        <f aca="false">ROUND(G42*$B$13,2)</f>
        <v>12.94</v>
      </c>
      <c r="I42" s="81" t="n">
        <f aca="false">H42+G42</f>
        <v>74.73</v>
      </c>
      <c r="J42" s="82" t="n">
        <f aca="false">ROUND(I42*E42,2)</f>
        <v>74.73</v>
      </c>
      <c r="K42" s="80" t="s">
        <v>46</v>
      </c>
      <c r="L42" s="65" t="n">
        <f aca="false">1*J42</f>
        <v>74.73</v>
      </c>
      <c r="M42" s="65"/>
      <c r="N42" s="65"/>
      <c r="O42" s="65"/>
      <c r="P42" s="65"/>
      <c r="Q42" s="65"/>
      <c r="R42" s="65"/>
      <c r="S42" s="65"/>
      <c r="T42" s="65"/>
      <c r="U42" s="65"/>
      <c r="V42" s="65"/>
      <c r="W42" s="65"/>
      <c r="X42" s="65"/>
      <c r="Y42" s="65"/>
    </row>
    <row r="43" s="71" customFormat="true" ht="59.25" hidden="false" customHeight="true" outlineLevel="0" collapsed="false">
      <c r="A43" s="75" t="s">
        <v>91</v>
      </c>
      <c r="B43" s="76" t="s">
        <v>76</v>
      </c>
      <c r="C43" s="76" t="n">
        <v>89714</v>
      </c>
      <c r="D43" s="77" t="s">
        <v>92</v>
      </c>
      <c r="E43" s="78" t="n">
        <v>35.8</v>
      </c>
      <c r="F43" s="80" t="s">
        <v>82</v>
      </c>
      <c r="G43" s="80" t="n">
        <v>58.93</v>
      </c>
      <c r="H43" s="81" t="n">
        <f aca="false">ROUND(G43*$B$13,2)</f>
        <v>12.34</v>
      </c>
      <c r="I43" s="81" t="n">
        <f aca="false">H43+G43</f>
        <v>71.27</v>
      </c>
      <c r="J43" s="82" t="n">
        <f aca="false">ROUND(I43*E43,2)</f>
        <v>2551.47</v>
      </c>
      <c r="K43" s="80" t="s">
        <v>83</v>
      </c>
      <c r="L43" s="65" t="n">
        <f aca="false">1*J43</f>
        <v>2551.47</v>
      </c>
      <c r="M43" s="65"/>
      <c r="N43" s="65"/>
      <c r="O43" s="65"/>
      <c r="P43" s="65"/>
      <c r="Q43" s="65"/>
      <c r="R43" s="65"/>
      <c r="S43" s="65"/>
      <c r="T43" s="65"/>
      <c r="U43" s="65"/>
      <c r="V43" s="65"/>
      <c r="W43" s="65"/>
      <c r="X43" s="65"/>
      <c r="Y43" s="65"/>
    </row>
    <row r="44" s="71" customFormat="true" ht="60" hidden="false" customHeight="false" outlineLevel="0" collapsed="false">
      <c r="A44" s="75" t="s">
        <v>93</v>
      </c>
      <c r="B44" s="76" t="s">
        <v>76</v>
      </c>
      <c r="C44" s="76" t="n">
        <v>97902</v>
      </c>
      <c r="D44" s="77" t="s">
        <v>94</v>
      </c>
      <c r="E44" s="78" t="n">
        <v>1</v>
      </c>
      <c r="F44" s="80" t="s">
        <v>45</v>
      </c>
      <c r="G44" s="80" t="n">
        <v>571.42</v>
      </c>
      <c r="H44" s="81" t="n">
        <f aca="false">ROUND(G44*$B$13,2)</f>
        <v>119.66</v>
      </c>
      <c r="I44" s="81" t="n">
        <f aca="false">H44+G44</f>
        <v>691.08</v>
      </c>
      <c r="J44" s="82" t="n">
        <f aca="false">ROUND(I44*E44,2)</f>
        <v>691.08</v>
      </c>
      <c r="K44" s="80" t="s">
        <v>46</v>
      </c>
      <c r="L44" s="65" t="n">
        <f aca="false">1*J44</f>
        <v>691.08</v>
      </c>
      <c r="M44" s="65"/>
      <c r="N44" s="65"/>
      <c r="O44" s="65"/>
      <c r="P44" s="65"/>
      <c r="Q44" s="65"/>
      <c r="R44" s="65"/>
      <c r="S44" s="65"/>
      <c r="T44" s="65"/>
      <c r="U44" s="65"/>
      <c r="V44" s="65"/>
      <c r="W44" s="65"/>
      <c r="X44" s="65"/>
      <c r="Y44" s="65"/>
    </row>
    <row r="45" s="71" customFormat="true" ht="15" hidden="false" customHeight="true" outlineLevel="0" collapsed="false">
      <c r="A45" s="96" t="s">
        <v>95</v>
      </c>
      <c r="B45" s="97" t="s">
        <v>96</v>
      </c>
      <c r="C45" s="97"/>
      <c r="D45" s="97"/>
      <c r="E45" s="97"/>
      <c r="F45" s="97"/>
      <c r="G45" s="97"/>
      <c r="H45" s="97"/>
      <c r="I45" s="97"/>
      <c r="J45" s="97"/>
      <c r="K45" s="98"/>
      <c r="L45" s="65"/>
      <c r="M45" s="65"/>
      <c r="N45" s="65"/>
      <c r="O45" s="65"/>
      <c r="P45" s="65"/>
      <c r="Q45" s="65"/>
      <c r="R45" s="65"/>
      <c r="S45" s="65"/>
      <c r="T45" s="65"/>
      <c r="U45" s="65"/>
      <c r="V45" s="65"/>
      <c r="W45" s="65"/>
      <c r="X45" s="65"/>
      <c r="Y45" s="65"/>
    </row>
    <row r="46" s="71" customFormat="true" ht="15" hidden="false" customHeight="false" outlineLevel="0" collapsed="false">
      <c r="A46" s="75" t="s">
        <v>97</v>
      </c>
      <c r="B46" s="76" t="s">
        <v>76</v>
      </c>
      <c r="C46" s="76" t="n">
        <v>98459</v>
      </c>
      <c r="D46" s="77" t="s">
        <v>98</v>
      </c>
      <c r="E46" s="78" t="n">
        <f aca="false">QuantPrédio!J40</f>
        <v>204.86</v>
      </c>
      <c r="F46" s="80" t="s">
        <v>99</v>
      </c>
      <c r="G46" s="80" t="n">
        <v>132.22</v>
      </c>
      <c r="H46" s="81" t="n">
        <f aca="false">ROUND(G46*$B$13,2)</f>
        <v>27.69</v>
      </c>
      <c r="I46" s="81" t="n">
        <f aca="false">H46+G46</f>
        <v>159.91</v>
      </c>
      <c r="J46" s="82" t="n">
        <f aca="false">ROUND(I46*E46,2)</f>
        <v>32759.16</v>
      </c>
      <c r="K46" s="80" t="s">
        <v>50</v>
      </c>
      <c r="L46" s="65" t="n">
        <f aca="false">1*J46</f>
        <v>32759.16</v>
      </c>
      <c r="M46" s="65"/>
      <c r="N46" s="65"/>
      <c r="O46" s="65"/>
      <c r="P46" s="65"/>
      <c r="Q46" s="65"/>
      <c r="R46" s="65"/>
      <c r="S46" s="65"/>
      <c r="T46" s="65"/>
      <c r="U46" s="65"/>
      <c r="V46" s="65"/>
      <c r="W46" s="65"/>
      <c r="X46" s="65"/>
      <c r="Y46" s="65"/>
    </row>
    <row r="47" s="71" customFormat="true" ht="30" hidden="false" customHeight="false" outlineLevel="0" collapsed="false">
      <c r="A47" s="75" t="s">
        <v>100</v>
      </c>
      <c r="B47" s="76" t="s">
        <v>48</v>
      </c>
      <c r="C47" s="76" t="n">
        <v>51</v>
      </c>
      <c r="D47" s="77" t="s">
        <v>101</v>
      </c>
      <c r="E47" s="78" t="n">
        <f aca="false">QuantPrédio!J48</f>
        <v>16.65</v>
      </c>
      <c r="F47" s="79" t="s">
        <v>99</v>
      </c>
      <c r="G47" s="80" t="n">
        <v>582.34</v>
      </c>
      <c r="H47" s="81" t="n">
        <f aca="false">ROUND(G47*$B$13,2)</f>
        <v>121.94</v>
      </c>
      <c r="I47" s="81" t="n">
        <f aca="false">H47+G47</f>
        <v>704.28</v>
      </c>
      <c r="J47" s="82" t="n">
        <f aca="false">ROUND(I47*E47,2)</f>
        <v>11726.26</v>
      </c>
      <c r="K47" s="80" t="s">
        <v>50</v>
      </c>
      <c r="L47" s="65" t="n">
        <f aca="false">1*J47</f>
        <v>11726.26</v>
      </c>
      <c r="M47" s="65"/>
      <c r="N47" s="65"/>
      <c r="O47" s="65"/>
      <c r="P47" s="65"/>
      <c r="Q47" s="65"/>
      <c r="R47" s="65"/>
      <c r="S47" s="65"/>
      <c r="T47" s="65"/>
      <c r="U47" s="65"/>
      <c r="V47" s="65"/>
      <c r="W47" s="65"/>
      <c r="X47" s="65"/>
      <c r="Y47" s="65"/>
    </row>
    <row r="48" s="71" customFormat="true" ht="15" hidden="false" customHeight="true" outlineLevel="0" collapsed="false">
      <c r="A48" s="83" t="s">
        <v>102</v>
      </c>
      <c r="B48" s="83"/>
      <c r="C48" s="83"/>
      <c r="D48" s="83"/>
      <c r="E48" s="83"/>
      <c r="F48" s="83"/>
      <c r="G48" s="83"/>
      <c r="H48" s="83"/>
      <c r="I48" s="83"/>
      <c r="J48" s="84" t="n">
        <f aca="false">SUM(J30:J47)</f>
        <v>80315.4</v>
      </c>
      <c r="K48" s="84"/>
      <c r="L48" s="84"/>
      <c r="M48" s="84"/>
      <c r="N48" s="84"/>
      <c r="O48" s="84"/>
      <c r="P48" s="84"/>
      <c r="Q48" s="84"/>
      <c r="R48" s="84"/>
      <c r="S48" s="84"/>
      <c r="T48" s="84"/>
      <c r="U48" s="84"/>
      <c r="V48" s="84"/>
      <c r="W48" s="84"/>
      <c r="X48" s="84"/>
      <c r="Y48" s="84"/>
    </row>
    <row r="49" s="19" customFormat="true" ht="15" hidden="false" customHeight="false" outlineLevel="0" collapsed="false">
      <c r="A49" s="85"/>
      <c r="B49" s="85"/>
      <c r="C49" s="85"/>
      <c r="D49" s="85"/>
      <c r="E49" s="86"/>
      <c r="F49" s="85"/>
      <c r="G49" s="87"/>
      <c r="H49" s="88"/>
      <c r="I49" s="88"/>
      <c r="J49" s="36"/>
      <c r="K49" s="36"/>
      <c r="L49" s="20"/>
      <c r="M49" s="20"/>
      <c r="N49" s="20"/>
      <c r="O49" s="20"/>
      <c r="P49" s="20"/>
      <c r="Q49" s="20"/>
      <c r="R49" s="20"/>
      <c r="S49" s="20"/>
      <c r="T49" s="20"/>
      <c r="U49" s="20"/>
      <c r="V49" s="20"/>
      <c r="W49" s="20"/>
      <c r="X49" s="20"/>
      <c r="Y49" s="20"/>
    </row>
    <row r="50" s="71" customFormat="true" ht="15" hidden="false" customHeight="true" outlineLevel="0" collapsed="false">
      <c r="A50" s="72" t="s">
        <v>103</v>
      </c>
      <c r="B50" s="73" t="s">
        <v>104</v>
      </c>
      <c r="C50" s="73"/>
      <c r="D50" s="73"/>
      <c r="E50" s="73"/>
      <c r="F50" s="73"/>
      <c r="G50" s="73"/>
      <c r="H50" s="73"/>
      <c r="I50" s="73"/>
      <c r="J50" s="73"/>
      <c r="K50" s="74"/>
      <c r="L50" s="65"/>
      <c r="M50" s="65"/>
      <c r="N50" s="65"/>
      <c r="O50" s="65"/>
      <c r="P50" s="65"/>
      <c r="Q50" s="65"/>
      <c r="R50" s="65"/>
      <c r="S50" s="65"/>
      <c r="T50" s="65"/>
      <c r="U50" s="65"/>
      <c r="V50" s="65"/>
      <c r="W50" s="65"/>
      <c r="X50" s="65"/>
      <c r="Y50" s="65"/>
    </row>
    <row r="51" s="71" customFormat="true" ht="16.5" hidden="false" customHeight="true" outlineLevel="0" collapsed="false">
      <c r="A51" s="96" t="s">
        <v>105</v>
      </c>
      <c r="B51" s="97" t="s">
        <v>106</v>
      </c>
      <c r="C51" s="97"/>
      <c r="D51" s="97"/>
      <c r="E51" s="97"/>
      <c r="F51" s="97"/>
      <c r="G51" s="97"/>
      <c r="H51" s="97"/>
      <c r="I51" s="97"/>
      <c r="J51" s="97"/>
      <c r="K51" s="98"/>
      <c r="L51" s="65"/>
      <c r="M51" s="65"/>
      <c r="N51" s="65"/>
      <c r="O51" s="65"/>
      <c r="P51" s="65"/>
      <c r="Q51" s="65"/>
      <c r="R51" s="65"/>
      <c r="S51" s="65"/>
      <c r="T51" s="65"/>
      <c r="U51" s="65"/>
      <c r="V51" s="65"/>
      <c r="W51" s="65"/>
      <c r="X51" s="65"/>
      <c r="Y51" s="65"/>
    </row>
    <row r="52" s="71" customFormat="true" ht="15" hidden="false" customHeight="false" outlineLevel="0" collapsed="false">
      <c r="A52" s="75" t="s">
        <v>107</v>
      </c>
      <c r="B52" s="76" t="s">
        <v>108</v>
      </c>
      <c r="C52" s="76" t="s">
        <v>109</v>
      </c>
      <c r="D52" s="77" t="s">
        <v>110</v>
      </c>
      <c r="E52" s="78" t="n">
        <v>4</v>
      </c>
      <c r="F52" s="80" t="s">
        <v>45</v>
      </c>
      <c r="G52" s="80" t="n">
        <v>111.24</v>
      </c>
      <c r="H52" s="81" t="n">
        <f aca="false">ROUND(G52*$B$13,2)</f>
        <v>23.29</v>
      </c>
      <c r="I52" s="81" t="n">
        <f aca="false">H52+G52</f>
        <v>134.53</v>
      </c>
      <c r="J52" s="82" t="n">
        <f aca="false">ROUND(I52*E52,2)</f>
        <v>538.12</v>
      </c>
      <c r="K52" s="80" t="s">
        <v>111</v>
      </c>
      <c r="L52" s="65" t="n">
        <f aca="false">1*J52</f>
        <v>538.12</v>
      </c>
      <c r="M52" s="65"/>
      <c r="N52" s="65"/>
      <c r="O52" s="65"/>
      <c r="P52" s="65"/>
      <c r="Q52" s="65"/>
      <c r="R52" s="65"/>
      <c r="S52" s="65"/>
      <c r="T52" s="65"/>
      <c r="U52" s="65"/>
      <c r="V52" s="65"/>
      <c r="W52" s="65"/>
      <c r="X52" s="65"/>
      <c r="Y52" s="65"/>
    </row>
    <row r="53" s="71" customFormat="true" ht="30" hidden="false" customHeight="false" outlineLevel="0" collapsed="false">
      <c r="A53" s="75" t="s">
        <v>112</v>
      </c>
      <c r="B53" s="76" t="s">
        <v>108</v>
      </c>
      <c r="C53" s="76" t="s">
        <v>113</v>
      </c>
      <c r="D53" s="77" t="s">
        <v>114</v>
      </c>
      <c r="E53" s="78" t="n">
        <v>1</v>
      </c>
      <c r="F53" s="80" t="s">
        <v>45</v>
      </c>
      <c r="G53" s="80" t="n">
        <v>55.62</v>
      </c>
      <c r="H53" s="81" t="n">
        <f aca="false">ROUND(G53*$B$13,2)</f>
        <v>11.65</v>
      </c>
      <c r="I53" s="81" t="n">
        <f aca="false">H53+G53</f>
        <v>67.27</v>
      </c>
      <c r="J53" s="82" t="n">
        <f aca="false">ROUND(I53*E53,2)</f>
        <v>67.27</v>
      </c>
      <c r="K53" s="80" t="s">
        <v>111</v>
      </c>
      <c r="L53" s="65" t="n">
        <f aca="false">1*J53</f>
        <v>67.27</v>
      </c>
      <c r="M53" s="65"/>
      <c r="N53" s="65"/>
      <c r="O53" s="65"/>
      <c r="P53" s="65"/>
      <c r="Q53" s="65"/>
      <c r="R53" s="65"/>
      <c r="S53" s="65"/>
      <c r="T53" s="65"/>
      <c r="U53" s="65"/>
      <c r="V53" s="65"/>
      <c r="W53" s="65"/>
      <c r="X53" s="65"/>
      <c r="Y53" s="65"/>
    </row>
    <row r="54" s="71" customFormat="true" ht="30" hidden="false" customHeight="false" outlineLevel="0" collapsed="false">
      <c r="A54" s="75" t="s">
        <v>115</v>
      </c>
      <c r="B54" s="76" t="s">
        <v>108</v>
      </c>
      <c r="C54" s="76" t="s">
        <v>116</v>
      </c>
      <c r="D54" s="77" t="s">
        <v>117</v>
      </c>
      <c r="E54" s="78" t="n">
        <v>1</v>
      </c>
      <c r="F54" s="80" t="s">
        <v>45</v>
      </c>
      <c r="G54" s="80" t="n">
        <v>55.62</v>
      </c>
      <c r="H54" s="81" t="n">
        <f aca="false">ROUND(G54*$B$13,2)</f>
        <v>11.65</v>
      </c>
      <c r="I54" s="81" t="n">
        <f aca="false">H54+G54</f>
        <v>67.27</v>
      </c>
      <c r="J54" s="82" t="n">
        <f aca="false">ROUND(I54*E54,2)</f>
        <v>67.27</v>
      </c>
      <c r="K54" s="80" t="s">
        <v>111</v>
      </c>
      <c r="L54" s="65" t="n">
        <f aca="false">1*J54</f>
        <v>67.27</v>
      </c>
      <c r="M54" s="65"/>
      <c r="N54" s="65"/>
      <c r="O54" s="65"/>
      <c r="P54" s="65"/>
      <c r="Q54" s="65"/>
      <c r="R54" s="65"/>
      <c r="S54" s="65"/>
      <c r="T54" s="65"/>
      <c r="U54" s="65"/>
      <c r="V54" s="65"/>
      <c r="W54" s="65"/>
      <c r="X54" s="65"/>
      <c r="Y54" s="65"/>
    </row>
    <row r="55" s="71" customFormat="true" ht="16.5" hidden="false" customHeight="true" outlineLevel="0" collapsed="false">
      <c r="A55" s="96" t="s">
        <v>118</v>
      </c>
      <c r="B55" s="97" t="s">
        <v>119</v>
      </c>
      <c r="C55" s="97"/>
      <c r="D55" s="97"/>
      <c r="E55" s="97"/>
      <c r="F55" s="97"/>
      <c r="G55" s="97"/>
      <c r="H55" s="97"/>
      <c r="I55" s="97"/>
      <c r="J55" s="97"/>
      <c r="K55" s="98"/>
      <c r="L55" s="65"/>
      <c r="M55" s="65"/>
      <c r="N55" s="65"/>
      <c r="O55" s="65"/>
      <c r="P55" s="65"/>
      <c r="Q55" s="65"/>
      <c r="R55" s="65"/>
      <c r="S55" s="65"/>
      <c r="T55" s="65"/>
      <c r="U55" s="65"/>
      <c r="V55" s="65"/>
      <c r="W55" s="65"/>
      <c r="X55" s="65"/>
      <c r="Y55" s="65"/>
    </row>
    <row r="56" s="71" customFormat="true" ht="15" hidden="false" customHeight="false" outlineLevel="0" collapsed="false">
      <c r="A56" s="75" t="s">
        <v>120</v>
      </c>
      <c r="B56" s="76" t="s">
        <v>48</v>
      </c>
      <c r="C56" s="76" t="n">
        <v>26</v>
      </c>
      <c r="D56" s="77" t="s">
        <v>121</v>
      </c>
      <c r="E56" s="78" t="n">
        <v>24.6</v>
      </c>
      <c r="F56" s="80" t="s">
        <v>122</v>
      </c>
      <c r="G56" s="80" t="n">
        <v>19.39</v>
      </c>
      <c r="H56" s="81" t="n">
        <f aca="false">ROUND(G56*$B$13,2)</f>
        <v>4.06</v>
      </c>
      <c r="I56" s="81" t="n">
        <f aca="false">H56+G56</f>
        <v>23.45</v>
      </c>
      <c r="J56" s="82" t="n">
        <f aca="false">ROUND(I56*E56,2)</f>
        <v>576.87</v>
      </c>
      <c r="K56" s="80" t="s">
        <v>83</v>
      </c>
      <c r="L56" s="65" t="n">
        <f aca="false">1*J56</f>
        <v>576.87</v>
      </c>
      <c r="M56" s="65"/>
      <c r="N56" s="65"/>
      <c r="O56" s="65"/>
      <c r="P56" s="65"/>
      <c r="Q56" s="65"/>
      <c r="R56" s="65"/>
      <c r="S56" s="65"/>
      <c r="T56" s="65"/>
      <c r="U56" s="65"/>
      <c r="V56" s="65"/>
      <c r="W56" s="65"/>
      <c r="X56" s="65"/>
      <c r="Y56" s="65"/>
    </row>
    <row r="57" s="71" customFormat="true" ht="44.25" hidden="false" customHeight="true" outlineLevel="0" collapsed="false">
      <c r="A57" s="75" t="s">
        <v>123</v>
      </c>
      <c r="B57" s="76" t="s">
        <v>76</v>
      </c>
      <c r="C57" s="76" t="n">
        <v>97914</v>
      </c>
      <c r="D57" s="77" t="s">
        <v>124</v>
      </c>
      <c r="E57" s="78" t="n">
        <v>24.6</v>
      </c>
      <c r="F57" s="80" t="s">
        <v>125</v>
      </c>
      <c r="G57" s="80" t="n">
        <v>2.82</v>
      </c>
      <c r="H57" s="81" t="n">
        <f aca="false">ROUND(G57*$B$13,2)</f>
        <v>0.59</v>
      </c>
      <c r="I57" s="81" t="n">
        <f aca="false">H57+G57</f>
        <v>3.41</v>
      </c>
      <c r="J57" s="82" t="n">
        <f aca="false">ROUND(I57*E57,2)</f>
        <v>83.89</v>
      </c>
      <c r="K57" s="80" t="s">
        <v>83</v>
      </c>
      <c r="L57" s="65" t="n">
        <f aca="false">1*J57</f>
        <v>83.89</v>
      </c>
      <c r="M57" s="65"/>
      <c r="N57" s="65"/>
      <c r="O57" s="65"/>
      <c r="P57" s="65"/>
      <c r="Q57" s="65"/>
      <c r="R57" s="65"/>
      <c r="S57" s="65"/>
      <c r="T57" s="65"/>
      <c r="U57" s="65"/>
      <c r="V57" s="65"/>
      <c r="W57" s="65"/>
      <c r="X57" s="65"/>
      <c r="Y57" s="65"/>
    </row>
    <row r="58" s="71" customFormat="true" ht="15" hidden="false" customHeight="true" outlineLevel="0" collapsed="false">
      <c r="A58" s="83" t="s">
        <v>126</v>
      </c>
      <c r="B58" s="83"/>
      <c r="C58" s="83"/>
      <c r="D58" s="83"/>
      <c r="E58" s="83"/>
      <c r="F58" s="83"/>
      <c r="G58" s="83"/>
      <c r="H58" s="83"/>
      <c r="I58" s="83"/>
      <c r="J58" s="84" t="n">
        <f aca="false">SUM(J50:J57)</f>
        <v>1333.42</v>
      </c>
      <c r="K58" s="84"/>
      <c r="L58" s="84"/>
      <c r="M58" s="84"/>
      <c r="N58" s="84"/>
      <c r="O58" s="84"/>
      <c r="P58" s="84"/>
      <c r="Q58" s="84"/>
      <c r="R58" s="84"/>
      <c r="S58" s="84"/>
      <c r="T58" s="84"/>
      <c r="U58" s="84"/>
      <c r="V58" s="84"/>
      <c r="W58" s="84"/>
      <c r="X58" s="84"/>
      <c r="Y58" s="84"/>
    </row>
    <row r="59" s="19" customFormat="true" ht="15" hidden="false" customHeight="false" outlineLevel="0" collapsed="false">
      <c r="A59" s="85"/>
      <c r="B59" s="85"/>
      <c r="C59" s="85"/>
      <c r="D59" s="85"/>
      <c r="E59" s="86"/>
      <c r="F59" s="85"/>
      <c r="G59" s="87"/>
      <c r="H59" s="88"/>
      <c r="I59" s="88"/>
      <c r="J59" s="36"/>
      <c r="K59" s="36"/>
      <c r="L59" s="20"/>
      <c r="M59" s="20"/>
      <c r="N59" s="20"/>
      <c r="O59" s="20"/>
      <c r="P59" s="20"/>
      <c r="Q59" s="20"/>
      <c r="R59" s="20"/>
      <c r="S59" s="20"/>
      <c r="T59" s="20"/>
      <c r="U59" s="20"/>
      <c r="V59" s="20"/>
      <c r="W59" s="20"/>
      <c r="X59" s="20"/>
      <c r="Y59" s="20"/>
    </row>
    <row r="60" s="71" customFormat="true" ht="15" hidden="false" customHeight="true" outlineLevel="0" collapsed="false">
      <c r="A60" s="72" t="s">
        <v>127</v>
      </c>
      <c r="B60" s="73" t="s">
        <v>128</v>
      </c>
      <c r="C60" s="73"/>
      <c r="D60" s="73"/>
      <c r="E60" s="73"/>
      <c r="F60" s="73"/>
      <c r="G60" s="73"/>
      <c r="H60" s="73"/>
      <c r="I60" s="73"/>
      <c r="J60" s="73"/>
      <c r="K60" s="74"/>
      <c r="L60" s="65"/>
      <c r="M60" s="65"/>
      <c r="N60" s="65"/>
      <c r="O60" s="65"/>
      <c r="P60" s="65"/>
      <c r="Q60" s="65"/>
      <c r="R60" s="65"/>
      <c r="S60" s="65"/>
      <c r="T60" s="65"/>
      <c r="U60" s="65"/>
      <c r="V60" s="65"/>
      <c r="W60" s="65"/>
      <c r="X60" s="65"/>
      <c r="Y60" s="65"/>
    </row>
    <row r="61" s="71" customFormat="true" ht="51.75" hidden="false" customHeight="true" outlineLevel="0" collapsed="false">
      <c r="A61" s="75" t="s">
        <v>129</v>
      </c>
      <c r="B61" s="76" t="s">
        <v>76</v>
      </c>
      <c r="C61" s="76" t="n">
        <v>99059</v>
      </c>
      <c r="D61" s="77" t="s">
        <v>130</v>
      </c>
      <c r="E61" s="78" t="n">
        <f aca="false">QuantPrédio!I56</f>
        <v>59.62</v>
      </c>
      <c r="F61" s="80" t="s">
        <v>82</v>
      </c>
      <c r="G61" s="80" t="n">
        <v>59.8</v>
      </c>
      <c r="H61" s="81" t="n">
        <f aca="false">ROUND(G61*$B$13,2)</f>
        <v>12.52</v>
      </c>
      <c r="I61" s="81" t="n">
        <f aca="false">H61+G61</f>
        <v>72.32</v>
      </c>
      <c r="J61" s="82" t="n">
        <f aca="false">ROUND(I61*E61,2)</f>
        <v>4311.72</v>
      </c>
      <c r="K61" s="80" t="s">
        <v>50</v>
      </c>
      <c r="L61" s="65" t="n">
        <f aca="false">1*J61</f>
        <v>4311.72</v>
      </c>
      <c r="M61" s="65"/>
      <c r="N61" s="65"/>
      <c r="O61" s="65"/>
      <c r="P61" s="65"/>
      <c r="Q61" s="65"/>
      <c r="R61" s="65"/>
      <c r="S61" s="65"/>
      <c r="T61" s="65"/>
      <c r="U61" s="65"/>
      <c r="V61" s="65"/>
      <c r="W61" s="65"/>
      <c r="X61" s="65"/>
      <c r="Y61" s="65"/>
    </row>
    <row r="62" s="71" customFormat="true" ht="15" hidden="false" customHeight="true" outlineLevel="0" collapsed="false">
      <c r="A62" s="83" t="s">
        <v>131</v>
      </c>
      <c r="B62" s="83"/>
      <c r="C62" s="83"/>
      <c r="D62" s="83"/>
      <c r="E62" s="83"/>
      <c r="F62" s="83"/>
      <c r="G62" s="83"/>
      <c r="H62" s="83"/>
      <c r="I62" s="83"/>
      <c r="J62" s="84" t="n">
        <f aca="false">SUM(J60:J61)</f>
        <v>4311.72</v>
      </c>
      <c r="K62" s="84"/>
      <c r="L62" s="84"/>
      <c r="M62" s="84"/>
      <c r="N62" s="84"/>
      <c r="O62" s="84"/>
      <c r="P62" s="84"/>
      <c r="Q62" s="84"/>
      <c r="R62" s="84"/>
      <c r="S62" s="84"/>
      <c r="T62" s="84"/>
      <c r="U62" s="84"/>
      <c r="V62" s="84"/>
      <c r="W62" s="84"/>
      <c r="X62" s="84"/>
      <c r="Y62" s="84"/>
    </row>
    <row r="63" s="19" customFormat="true" ht="15" hidden="false" customHeight="false" outlineLevel="0" collapsed="false">
      <c r="A63" s="85"/>
      <c r="B63" s="85"/>
      <c r="C63" s="85"/>
      <c r="D63" s="85"/>
      <c r="E63" s="86"/>
      <c r="F63" s="85"/>
      <c r="G63" s="87"/>
      <c r="H63" s="88"/>
      <c r="I63" s="88"/>
      <c r="J63" s="36"/>
      <c r="K63" s="36"/>
      <c r="L63" s="20"/>
      <c r="M63" s="20"/>
      <c r="N63" s="20"/>
      <c r="O63" s="20"/>
      <c r="P63" s="20"/>
      <c r="Q63" s="20"/>
      <c r="R63" s="20"/>
      <c r="S63" s="20"/>
      <c r="T63" s="20"/>
      <c r="U63" s="20"/>
      <c r="V63" s="20"/>
      <c r="W63" s="20"/>
      <c r="X63" s="20"/>
      <c r="Y63" s="20"/>
    </row>
    <row r="64" s="71" customFormat="true" ht="15" hidden="false" customHeight="true" outlineLevel="0" collapsed="false">
      <c r="A64" s="72" t="s">
        <v>132</v>
      </c>
      <c r="B64" s="73" t="s">
        <v>133</v>
      </c>
      <c r="C64" s="73"/>
      <c r="D64" s="73"/>
      <c r="E64" s="73"/>
      <c r="F64" s="73"/>
      <c r="G64" s="73"/>
      <c r="H64" s="73"/>
      <c r="I64" s="73"/>
      <c r="J64" s="73"/>
      <c r="K64" s="74"/>
      <c r="L64" s="65"/>
      <c r="M64" s="65"/>
      <c r="N64" s="65"/>
      <c r="O64" s="65"/>
      <c r="P64" s="65"/>
      <c r="Q64" s="65"/>
      <c r="R64" s="65"/>
      <c r="S64" s="65"/>
      <c r="T64" s="65"/>
      <c r="U64" s="65"/>
      <c r="V64" s="65"/>
      <c r="W64" s="65"/>
      <c r="X64" s="65"/>
      <c r="Y64" s="65"/>
    </row>
    <row r="65" s="71" customFormat="true" ht="86.25" hidden="false" customHeight="true" outlineLevel="0" collapsed="false">
      <c r="A65" s="75" t="s">
        <v>134</v>
      </c>
      <c r="B65" s="76" t="s">
        <v>76</v>
      </c>
      <c r="C65" s="76" t="n">
        <v>94338</v>
      </c>
      <c r="D65" s="77" t="s">
        <v>135</v>
      </c>
      <c r="E65" s="78" t="n">
        <f aca="false">QuantPrédio!K71</f>
        <v>66.4</v>
      </c>
      <c r="F65" s="80" t="s">
        <v>122</v>
      </c>
      <c r="G65" s="80" t="n">
        <v>147.63</v>
      </c>
      <c r="H65" s="81" t="n">
        <f aca="false">ROUND(G65*$B$13,2)</f>
        <v>30.91</v>
      </c>
      <c r="I65" s="81" t="n">
        <f aca="false">H65+G65</f>
        <v>178.54</v>
      </c>
      <c r="J65" s="82" t="n">
        <f aca="false">ROUND(I65*E65,2)</f>
        <v>11855.06</v>
      </c>
      <c r="K65" s="80" t="s">
        <v>50</v>
      </c>
      <c r="L65" s="65" t="n">
        <f aca="false">1*J65</f>
        <v>11855.06</v>
      </c>
      <c r="M65" s="65"/>
      <c r="N65" s="65"/>
      <c r="O65" s="65"/>
      <c r="P65" s="65"/>
      <c r="Q65" s="65"/>
      <c r="R65" s="65"/>
      <c r="S65" s="65"/>
      <c r="T65" s="65"/>
      <c r="U65" s="65"/>
      <c r="V65" s="65"/>
      <c r="W65" s="65"/>
      <c r="X65" s="65"/>
      <c r="Y65" s="65"/>
    </row>
    <row r="66" s="71" customFormat="true" ht="45" hidden="false" customHeight="false" outlineLevel="0" collapsed="false">
      <c r="A66" s="75" t="s">
        <v>136</v>
      </c>
      <c r="B66" s="76" t="s">
        <v>137</v>
      </c>
      <c r="C66" s="76" t="n">
        <v>83336</v>
      </c>
      <c r="D66" s="77" t="s">
        <v>138</v>
      </c>
      <c r="E66" s="78" t="n">
        <f aca="false">QuantPrédio!K85</f>
        <v>10.26</v>
      </c>
      <c r="F66" s="80" t="s">
        <v>122</v>
      </c>
      <c r="G66" s="80" t="n">
        <v>6.45</v>
      </c>
      <c r="H66" s="81" t="n">
        <f aca="false">ROUND(G66*$B$13,2)</f>
        <v>1.35</v>
      </c>
      <c r="I66" s="81" t="n">
        <f aca="false">H66+G66</f>
        <v>7.8</v>
      </c>
      <c r="J66" s="82" t="n">
        <f aca="false">ROUND(I66*E66,2)</f>
        <v>80.03</v>
      </c>
      <c r="K66" s="80" t="s">
        <v>50</v>
      </c>
      <c r="L66" s="65" t="n">
        <f aca="false">1*J66</f>
        <v>80.03</v>
      </c>
      <c r="M66" s="65"/>
      <c r="N66" s="65"/>
      <c r="O66" s="65"/>
      <c r="P66" s="65"/>
      <c r="Q66" s="65"/>
      <c r="R66" s="65"/>
      <c r="S66" s="65"/>
      <c r="T66" s="65"/>
      <c r="U66" s="65"/>
      <c r="V66" s="65"/>
      <c r="W66" s="65"/>
      <c r="X66" s="65"/>
      <c r="Y66" s="65"/>
    </row>
    <row r="67" s="71" customFormat="true" ht="15" hidden="false" customHeight="true" outlineLevel="0" collapsed="false">
      <c r="A67" s="83" t="s">
        <v>139</v>
      </c>
      <c r="B67" s="83"/>
      <c r="C67" s="83"/>
      <c r="D67" s="83"/>
      <c r="E67" s="83"/>
      <c r="F67" s="83"/>
      <c r="G67" s="83"/>
      <c r="H67" s="83"/>
      <c r="I67" s="83"/>
      <c r="J67" s="84" t="n">
        <f aca="false">SUM(J64:J66)</f>
        <v>11935.09</v>
      </c>
      <c r="K67" s="84"/>
      <c r="L67" s="84"/>
      <c r="M67" s="84"/>
      <c r="N67" s="84"/>
      <c r="O67" s="84"/>
      <c r="P67" s="84"/>
      <c r="Q67" s="84"/>
      <c r="R67" s="84"/>
      <c r="S67" s="84"/>
      <c r="T67" s="84"/>
      <c r="U67" s="84"/>
      <c r="V67" s="84"/>
      <c r="W67" s="84"/>
      <c r="X67" s="84"/>
      <c r="Y67" s="84"/>
    </row>
    <row r="68" s="19" customFormat="true" ht="15" hidden="false" customHeight="false" outlineLevel="0" collapsed="false">
      <c r="A68" s="85"/>
      <c r="B68" s="85"/>
      <c r="C68" s="85"/>
      <c r="D68" s="85"/>
      <c r="E68" s="86"/>
      <c r="F68" s="85"/>
      <c r="G68" s="87"/>
      <c r="H68" s="88"/>
      <c r="I68" s="88"/>
      <c r="J68" s="36"/>
      <c r="K68" s="36"/>
      <c r="L68" s="20"/>
      <c r="M68" s="20"/>
      <c r="N68" s="20"/>
      <c r="O68" s="20"/>
      <c r="P68" s="20"/>
      <c r="Q68" s="20"/>
      <c r="R68" s="20"/>
      <c r="S68" s="20"/>
      <c r="T68" s="20"/>
      <c r="U68" s="20"/>
      <c r="V68" s="20"/>
      <c r="W68" s="20"/>
      <c r="X68" s="20"/>
      <c r="Y68" s="20"/>
    </row>
    <row r="69" s="64" customFormat="true" ht="15" hidden="false" customHeight="true" outlineLevel="0" collapsed="false">
      <c r="A69" s="89" t="s">
        <v>140</v>
      </c>
      <c r="B69" s="89"/>
      <c r="C69" s="89"/>
      <c r="D69" s="89"/>
      <c r="E69" s="89"/>
      <c r="F69" s="89"/>
      <c r="G69" s="89"/>
      <c r="H69" s="89"/>
      <c r="I69" s="89"/>
      <c r="J69" s="70" t="n">
        <f aca="false">J48+J58+J62+J67</f>
        <v>97895.63</v>
      </c>
      <c r="K69" s="70"/>
      <c r="L69" s="70" t="n">
        <f aca="false">SUM(L29:L68)</f>
        <v>93741.015</v>
      </c>
      <c r="M69" s="70" t="n">
        <f aca="false">SUM(M29:M68)</f>
        <v>0</v>
      </c>
      <c r="N69" s="70" t="n">
        <f aca="false">SUM(N29:N68)</f>
        <v>0</v>
      </c>
      <c r="O69" s="70" t="n">
        <f aca="false">SUM(O29:O68)</f>
        <v>0</v>
      </c>
      <c r="P69" s="70" t="n">
        <f aca="false">SUM(P29:P68)</f>
        <v>0</v>
      </c>
      <c r="Q69" s="70" t="n">
        <f aca="false">SUM(Q29:Q68)</f>
        <v>4154.615</v>
      </c>
      <c r="R69" s="70"/>
      <c r="S69" s="70"/>
      <c r="T69" s="70"/>
      <c r="U69" s="70"/>
      <c r="V69" s="70"/>
      <c r="W69" s="70"/>
      <c r="X69" s="70"/>
      <c r="Y69" s="70"/>
    </row>
    <row r="70" s="19" customFormat="true" ht="15" hidden="false" customHeight="false" outlineLevel="0" collapsed="false">
      <c r="A70" s="90"/>
      <c r="B70" s="91"/>
      <c r="C70" s="91"/>
      <c r="D70" s="53"/>
      <c r="E70" s="92"/>
      <c r="F70" s="93"/>
      <c r="G70" s="28"/>
      <c r="H70" s="29"/>
      <c r="I70" s="29"/>
      <c r="J70" s="30"/>
      <c r="K70" s="30"/>
      <c r="L70" s="94" t="n">
        <f aca="false">L69/$J$69</f>
        <v>0.957560771609519</v>
      </c>
      <c r="M70" s="94" t="n">
        <f aca="false">M69/$J$69</f>
        <v>0</v>
      </c>
      <c r="N70" s="94" t="n">
        <f aca="false">N69/$J$69</f>
        <v>0</v>
      </c>
      <c r="O70" s="94" t="n">
        <f aca="false">O69/$J$69</f>
        <v>0</v>
      </c>
      <c r="P70" s="94" t="n">
        <f aca="false">P69/$J$69</f>
        <v>0</v>
      </c>
      <c r="Q70" s="94" t="n">
        <f aca="false">Q69/$J$69</f>
        <v>0.0424392283904808</v>
      </c>
      <c r="R70" s="94"/>
      <c r="S70" s="94"/>
      <c r="T70" s="94"/>
      <c r="U70" s="94"/>
      <c r="V70" s="94"/>
      <c r="W70" s="94"/>
      <c r="X70" s="94"/>
      <c r="Y70" s="94"/>
    </row>
    <row r="71" s="64" customFormat="true" ht="15" hidden="false" customHeight="false" outlineLevel="0" collapsed="false">
      <c r="A71" s="62" t="s">
        <v>141</v>
      </c>
      <c r="B71" s="63" t="s">
        <v>142</v>
      </c>
      <c r="C71" s="63"/>
      <c r="D71" s="63"/>
      <c r="E71" s="63"/>
      <c r="F71" s="63"/>
      <c r="G71" s="63"/>
      <c r="H71" s="63"/>
      <c r="I71" s="63"/>
      <c r="J71" s="63"/>
      <c r="K71" s="63"/>
      <c r="L71" s="95"/>
      <c r="M71" s="95"/>
      <c r="N71" s="95"/>
      <c r="O71" s="65"/>
      <c r="P71" s="65"/>
      <c r="Q71" s="65"/>
      <c r="R71" s="65"/>
      <c r="S71" s="65"/>
      <c r="T71" s="65"/>
      <c r="U71" s="65"/>
      <c r="V71" s="65"/>
      <c r="W71" s="65"/>
      <c r="X71" s="65"/>
      <c r="Y71" s="65"/>
    </row>
    <row r="72" s="71" customFormat="true" ht="14.25" hidden="false" customHeight="true" outlineLevel="0" collapsed="false">
      <c r="A72" s="66" t="s">
        <v>29</v>
      </c>
      <c r="B72" s="66" t="s">
        <v>30</v>
      </c>
      <c r="C72" s="66"/>
      <c r="D72" s="66" t="s">
        <v>31</v>
      </c>
      <c r="E72" s="67" t="s">
        <v>32</v>
      </c>
      <c r="F72" s="67" t="s">
        <v>33</v>
      </c>
      <c r="G72" s="68" t="s">
        <v>34</v>
      </c>
      <c r="H72" s="69" t="s">
        <v>35</v>
      </c>
      <c r="I72" s="69" t="s">
        <v>36</v>
      </c>
      <c r="J72" s="68" t="s">
        <v>37</v>
      </c>
      <c r="K72" s="70" t="s">
        <v>38</v>
      </c>
      <c r="L72" s="95"/>
      <c r="M72" s="95"/>
      <c r="N72" s="95"/>
      <c r="O72" s="65"/>
      <c r="P72" s="65"/>
      <c r="Q72" s="65"/>
      <c r="R72" s="65"/>
      <c r="S72" s="65"/>
      <c r="T72" s="65"/>
      <c r="U72" s="65"/>
      <c r="V72" s="65"/>
      <c r="W72" s="65"/>
      <c r="X72" s="65"/>
      <c r="Y72" s="65"/>
    </row>
    <row r="73" s="71" customFormat="true" ht="15" hidden="false" customHeight="true" outlineLevel="0" collapsed="false">
      <c r="A73" s="72" t="s">
        <v>143</v>
      </c>
      <c r="B73" s="73" t="s">
        <v>144</v>
      </c>
      <c r="C73" s="73"/>
      <c r="D73" s="73"/>
      <c r="E73" s="73"/>
      <c r="F73" s="73"/>
      <c r="G73" s="73"/>
      <c r="H73" s="73"/>
      <c r="I73" s="73"/>
      <c r="J73" s="73"/>
      <c r="K73" s="74"/>
      <c r="L73" s="65"/>
      <c r="M73" s="65"/>
      <c r="N73" s="65"/>
      <c r="O73" s="65"/>
      <c r="P73" s="65"/>
      <c r="Q73" s="65"/>
      <c r="R73" s="65"/>
      <c r="S73" s="65"/>
      <c r="T73" s="65"/>
      <c r="U73" s="65"/>
      <c r="V73" s="65"/>
      <c r="W73" s="65"/>
      <c r="X73" s="65"/>
      <c r="Y73" s="65"/>
    </row>
    <row r="74" s="71" customFormat="true" ht="15" hidden="false" customHeight="true" outlineLevel="0" collapsed="false">
      <c r="A74" s="96" t="s">
        <v>145</v>
      </c>
      <c r="B74" s="97" t="s">
        <v>146</v>
      </c>
      <c r="C74" s="97"/>
      <c r="D74" s="97"/>
      <c r="E74" s="97"/>
      <c r="F74" s="97"/>
      <c r="G74" s="97"/>
      <c r="H74" s="97"/>
      <c r="I74" s="97"/>
      <c r="J74" s="97"/>
      <c r="K74" s="98"/>
      <c r="L74" s="65"/>
      <c r="M74" s="65"/>
      <c r="N74" s="65"/>
      <c r="O74" s="65"/>
      <c r="P74" s="65"/>
      <c r="Q74" s="65"/>
      <c r="R74" s="65"/>
      <c r="S74" s="65"/>
      <c r="T74" s="65"/>
      <c r="U74" s="65"/>
      <c r="V74" s="65"/>
      <c r="W74" s="65"/>
      <c r="X74" s="65"/>
      <c r="Y74" s="65"/>
    </row>
    <row r="75" s="71" customFormat="true" ht="43.5" hidden="false" customHeight="true" outlineLevel="0" collapsed="false">
      <c r="A75" s="75" t="s">
        <v>147</v>
      </c>
      <c r="B75" s="76" t="s">
        <v>76</v>
      </c>
      <c r="C75" s="76" t="n">
        <v>96523</v>
      </c>
      <c r="D75" s="77" t="s">
        <v>148</v>
      </c>
      <c r="E75" s="78" t="n">
        <f aca="false">QuantPrédio!K102</f>
        <v>21.24</v>
      </c>
      <c r="F75" s="80" t="s">
        <v>122</v>
      </c>
      <c r="G75" s="80" t="n">
        <v>90.34</v>
      </c>
      <c r="H75" s="81" t="n">
        <f aca="false">ROUND(G75*$B$13,2)</f>
        <v>18.92</v>
      </c>
      <c r="I75" s="81" t="n">
        <f aca="false">H75+G75</f>
        <v>109.26</v>
      </c>
      <c r="J75" s="82" t="n">
        <f aca="false">ROUND(I75*E75,2)</f>
        <v>2320.68</v>
      </c>
      <c r="K75" s="80" t="s">
        <v>50</v>
      </c>
      <c r="M75" s="65" t="n">
        <f aca="false">1*J75</f>
        <v>2320.68</v>
      </c>
      <c r="N75" s="65"/>
      <c r="O75" s="65"/>
      <c r="P75" s="65"/>
      <c r="Q75" s="65"/>
      <c r="R75" s="65"/>
      <c r="S75" s="65"/>
      <c r="T75" s="65"/>
      <c r="U75" s="65"/>
      <c r="V75" s="65"/>
      <c r="W75" s="65"/>
      <c r="X75" s="65"/>
      <c r="Y75" s="65"/>
    </row>
    <row r="76" s="71" customFormat="true" ht="51" hidden="false" customHeight="true" outlineLevel="0" collapsed="false">
      <c r="A76" s="75" t="s">
        <v>149</v>
      </c>
      <c r="B76" s="76" t="s">
        <v>76</v>
      </c>
      <c r="C76" s="76" t="n">
        <v>96527</v>
      </c>
      <c r="D76" s="77" t="s">
        <v>150</v>
      </c>
      <c r="E76" s="78" t="n">
        <f aca="false">QuantPrédio!K124</f>
        <v>27.72</v>
      </c>
      <c r="F76" s="80" t="s">
        <v>122</v>
      </c>
      <c r="G76" s="80" t="n">
        <v>118.45</v>
      </c>
      <c r="H76" s="81" t="n">
        <f aca="false">ROUND(G76*$B$13,2)</f>
        <v>24.8</v>
      </c>
      <c r="I76" s="81" t="n">
        <f aca="false">H76+G76</f>
        <v>143.25</v>
      </c>
      <c r="J76" s="82" t="n">
        <f aca="false">ROUND(I76*E76,2)</f>
        <v>3970.89</v>
      </c>
      <c r="K76" s="80" t="s">
        <v>50</v>
      </c>
      <c r="M76" s="65" t="n">
        <f aca="false">1*J76</f>
        <v>3970.89</v>
      </c>
      <c r="N76" s="65"/>
      <c r="O76" s="65"/>
      <c r="P76" s="65"/>
      <c r="Q76" s="65"/>
      <c r="R76" s="65"/>
      <c r="S76" s="65"/>
      <c r="T76" s="65"/>
      <c r="U76" s="65"/>
      <c r="V76" s="65"/>
      <c r="W76" s="65"/>
      <c r="X76" s="65"/>
      <c r="Y76" s="65"/>
    </row>
    <row r="77" s="71" customFormat="true" ht="45" hidden="false" customHeight="false" outlineLevel="0" collapsed="false">
      <c r="A77" s="75" t="s">
        <v>151</v>
      </c>
      <c r="B77" s="76" t="s">
        <v>76</v>
      </c>
      <c r="C77" s="76" t="n">
        <v>96995</v>
      </c>
      <c r="D77" s="77" t="s">
        <v>152</v>
      </c>
      <c r="E77" s="78" t="n">
        <f aca="false">QuantPrédio!K135</f>
        <v>39.86</v>
      </c>
      <c r="F77" s="80" t="s">
        <v>122</v>
      </c>
      <c r="G77" s="80" t="n">
        <v>46.5</v>
      </c>
      <c r="H77" s="81" t="n">
        <f aca="false">ROUND(G77*$B$13,2)</f>
        <v>9.74</v>
      </c>
      <c r="I77" s="81" t="n">
        <f aca="false">H77+G77</f>
        <v>56.24</v>
      </c>
      <c r="J77" s="82" t="n">
        <f aca="false">ROUND(I77*E77,2)</f>
        <v>2241.73</v>
      </c>
      <c r="K77" s="80" t="s">
        <v>50</v>
      </c>
      <c r="M77" s="65" t="n">
        <f aca="false">1*J77</f>
        <v>2241.73</v>
      </c>
      <c r="N77" s="65"/>
      <c r="O77" s="65"/>
      <c r="P77" s="65"/>
      <c r="Q77" s="65"/>
      <c r="R77" s="65"/>
      <c r="S77" s="65"/>
      <c r="T77" s="65"/>
      <c r="U77" s="65"/>
      <c r="V77" s="65"/>
      <c r="W77" s="65"/>
      <c r="X77" s="65"/>
      <c r="Y77" s="65"/>
    </row>
    <row r="78" s="71" customFormat="true" ht="15" hidden="false" customHeight="true" outlineLevel="0" collapsed="false">
      <c r="A78" s="96" t="s">
        <v>153</v>
      </c>
      <c r="B78" s="97" t="s">
        <v>154</v>
      </c>
      <c r="C78" s="97"/>
      <c r="D78" s="97"/>
      <c r="E78" s="97"/>
      <c r="F78" s="97"/>
      <c r="G78" s="97"/>
      <c r="H78" s="97"/>
      <c r="I78" s="97"/>
      <c r="J78" s="97"/>
      <c r="K78" s="98"/>
      <c r="L78" s="65"/>
      <c r="M78" s="65"/>
      <c r="N78" s="65"/>
      <c r="O78" s="65"/>
      <c r="P78" s="65"/>
      <c r="Q78" s="65"/>
      <c r="R78" s="65"/>
      <c r="S78" s="65"/>
      <c r="T78" s="65"/>
      <c r="U78" s="65"/>
      <c r="V78" s="65"/>
      <c r="W78" s="65"/>
      <c r="X78" s="65"/>
      <c r="Y78" s="65"/>
    </row>
    <row r="79" s="71" customFormat="true" ht="60" hidden="false" customHeight="false" outlineLevel="0" collapsed="false">
      <c r="A79" s="75" t="s">
        <v>155</v>
      </c>
      <c r="B79" s="76" t="s">
        <v>76</v>
      </c>
      <c r="C79" s="76" t="s">
        <v>156</v>
      </c>
      <c r="D79" s="77" t="s">
        <v>157</v>
      </c>
      <c r="E79" s="78" t="n">
        <f aca="false">ROUND(10*16,2)</f>
        <v>160</v>
      </c>
      <c r="F79" s="80" t="s">
        <v>82</v>
      </c>
      <c r="G79" s="80" t="n">
        <v>70.42</v>
      </c>
      <c r="H79" s="81" t="n">
        <f aca="false">ROUND(G79*$B$13,2)</f>
        <v>14.75</v>
      </c>
      <c r="I79" s="81" t="n">
        <f aca="false">H79+G79</f>
        <v>85.17</v>
      </c>
      <c r="J79" s="82" t="n">
        <f aca="false">ROUND(I79*E79,2)</f>
        <v>13627.2</v>
      </c>
      <c r="K79" s="99" t="s">
        <v>158</v>
      </c>
      <c r="L79" s="65"/>
      <c r="M79" s="65" t="n">
        <f aca="false">1*J79</f>
        <v>13627.2</v>
      </c>
      <c r="N79" s="65"/>
      <c r="O79" s="65"/>
      <c r="P79" s="65"/>
      <c r="Q79" s="65"/>
      <c r="R79" s="65"/>
      <c r="S79" s="65"/>
      <c r="T79" s="65"/>
      <c r="U79" s="65"/>
      <c r="V79" s="65"/>
      <c r="W79" s="65"/>
      <c r="X79" s="65"/>
      <c r="Y79" s="65"/>
    </row>
    <row r="80" s="71" customFormat="true" ht="31.5" hidden="false" customHeight="true" outlineLevel="0" collapsed="false">
      <c r="A80" s="75" t="s">
        <v>159</v>
      </c>
      <c r="B80" s="76" t="s">
        <v>76</v>
      </c>
      <c r="C80" s="76" t="n">
        <v>95578</v>
      </c>
      <c r="D80" s="77" t="s">
        <v>160</v>
      </c>
      <c r="E80" s="78" t="n">
        <v>198</v>
      </c>
      <c r="F80" s="80" t="s">
        <v>161</v>
      </c>
      <c r="G80" s="80" t="n">
        <v>11.32</v>
      </c>
      <c r="H80" s="81" t="n">
        <f aca="false">ROUND(G80*$B$13,2)</f>
        <v>2.37</v>
      </c>
      <c r="I80" s="81" t="n">
        <f aca="false">H80+G80</f>
        <v>13.69</v>
      </c>
      <c r="J80" s="82" t="n">
        <f aca="false">ROUND(I80*E80,2)</f>
        <v>2710.62</v>
      </c>
      <c r="K80" s="80" t="s">
        <v>162</v>
      </c>
      <c r="L80" s="65"/>
      <c r="M80" s="65" t="n">
        <f aca="false">1*J80</f>
        <v>2710.62</v>
      </c>
      <c r="N80" s="65"/>
      <c r="O80" s="65"/>
      <c r="P80" s="65"/>
      <c r="Q80" s="65"/>
      <c r="R80" s="65"/>
      <c r="S80" s="65"/>
      <c r="T80" s="65"/>
      <c r="U80" s="65"/>
      <c r="V80" s="65"/>
      <c r="W80" s="65"/>
      <c r="X80" s="65"/>
      <c r="Y80" s="65"/>
    </row>
    <row r="81" s="71" customFormat="true" ht="29.25" hidden="false" customHeight="true" outlineLevel="0" collapsed="false">
      <c r="A81" s="75" t="s">
        <v>163</v>
      </c>
      <c r="B81" s="76" t="s">
        <v>76</v>
      </c>
      <c r="C81" s="76" t="n">
        <v>95584</v>
      </c>
      <c r="D81" s="77" t="s">
        <v>164</v>
      </c>
      <c r="E81" s="78" t="n">
        <v>33</v>
      </c>
      <c r="F81" s="80" t="s">
        <v>161</v>
      </c>
      <c r="G81" s="80" t="n">
        <v>16.58</v>
      </c>
      <c r="H81" s="81" t="n">
        <f aca="false">ROUND(G81*$B$13,2)</f>
        <v>3.47</v>
      </c>
      <c r="I81" s="81" t="n">
        <f aca="false">H81+G81</f>
        <v>20.05</v>
      </c>
      <c r="J81" s="82" t="n">
        <f aca="false">ROUND(I81*E81,2)</f>
        <v>661.65</v>
      </c>
      <c r="K81" s="80" t="s">
        <v>162</v>
      </c>
      <c r="L81" s="65"/>
      <c r="M81" s="65" t="n">
        <f aca="false">1*J81</f>
        <v>661.65</v>
      </c>
      <c r="N81" s="65"/>
      <c r="O81" s="65"/>
      <c r="P81" s="65"/>
      <c r="Q81" s="65"/>
      <c r="R81" s="65"/>
      <c r="S81" s="65"/>
      <c r="T81" s="65"/>
      <c r="U81" s="65"/>
      <c r="V81" s="65"/>
      <c r="W81" s="65"/>
      <c r="X81" s="65"/>
      <c r="Y81" s="65"/>
    </row>
    <row r="82" s="71" customFormat="true" ht="15" hidden="false" customHeight="true" outlineLevel="0" collapsed="false">
      <c r="A82" s="96" t="s">
        <v>165</v>
      </c>
      <c r="B82" s="97" t="s">
        <v>166</v>
      </c>
      <c r="C82" s="97"/>
      <c r="D82" s="97"/>
      <c r="E82" s="97"/>
      <c r="F82" s="97"/>
      <c r="G82" s="97"/>
      <c r="H82" s="97"/>
      <c r="I82" s="97"/>
      <c r="J82" s="97"/>
      <c r="K82" s="98"/>
      <c r="L82" s="65"/>
      <c r="M82" s="65"/>
      <c r="N82" s="65"/>
      <c r="O82" s="65"/>
      <c r="P82" s="65"/>
      <c r="Q82" s="65"/>
      <c r="R82" s="65"/>
      <c r="S82" s="65"/>
      <c r="T82" s="65"/>
      <c r="U82" s="65"/>
      <c r="V82" s="65"/>
      <c r="W82" s="65"/>
      <c r="X82" s="65"/>
      <c r="Y82" s="65"/>
    </row>
    <row r="83" s="71" customFormat="true" ht="34.5" hidden="false" customHeight="true" outlineLevel="0" collapsed="false">
      <c r="A83" s="75" t="s">
        <v>167</v>
      </c>
      <c r="B83" s="76" t="s">
        <v>76</v>
      </c>
      <c r="C83" s="76" t="n">
        <v>95601</v>
      </c>
      <c r="D83" s="77" t="s">
        <v>168</v>
      </c>
      <c r="E83" s="78" t="n">
        <v>10</v>
      </c>
      <c r="F83" s="80" t="s">
        <v>45</v>
      </c>
      <c r="G83" s="80" t="n">
        <v>14.98</v>
      </c>
      <c r="H83" s="81" t="n">
        <f aca="false">ROUND(G83*$B$13,2)</f>
        <v>3.14</v>
      </c>
      <c r="I83" s="81" t="n">
        <f aca="false">H83+G83</f>
        <v>18.12</v>
      </c>
      <c r="J83" s="82" t="n">
        <f aca="false">ROUND(I83*E83,2)</f>
        <v>181.2</v>
      </c>
      <c r="K83" s="99" t="s">
        <v>158</v>
      </c>
      <c r="L83" s="65"/>
      <c r="M83" s="65" t="n">
        <f aca="false">1*J83</f>
        <v>181.2</v>
      </c>
      <c r="N83" s="65"/>
      <c r="O83" s="65"/>
      <c r="P83" s="65"/>
      <c r="Q83" s="65"/>
      <c r="R83" s="65"/>
      <c r="S83" s="65"/>
      <c r="T83" s="65"/>
      <c r="U83" s="65"/>
      <c r="V83" s="65"/>
      <c r="W83" s="65"/>
      <c r="X83" s="65"/>
      <c r="Y83" s="65"/>
    </row>
    <row r="84" s="71" customFormat="true" ht="15" hidden="false" customHeight="true" outlineLevel="0" collapsed="false">
      <c r="A84" s="96" t="s">
        <v>169</v>
      </c>
      <c r="B84" s="97" t="s">
        <v>170</v>
      </c>
      <c r="C84" s="97"/>
      <c r="D84" s="97"/>
      <c r="E84" s="97"/>
      <c r="F84" s="97"/>
      <c r="G84" s="97"/>
      <c r="H84" s="97"/>
      <c r="I84" s="97"/>
      <c r="J84" s="97"/>
      <c r="K84" s="98"/>
      <c r="L84" s="65"/>
      <c r="M84" s="65"/>
      <c r="N84" s="65"/>
      <c r="O84" s="65"/>
      <c r="P84" s="65"/>
      <c r="Q84" s="65"/>
      <c r="R84" s="65"/>
      <c r="S84" s="65"/>
      <c r="T84" s="65"/>
      <c r="U84" s="65"/>
      <c r="V84" s="65"/>
      <c r="W84" s="65"/>
      <c r="X84" s="65"/>
      <c r="Y84" s="65"/>
    </row>
    <row r="85" s="71" customFormat="true" ht="44.25" hidden="false" customHeight="true" outlineLevel="0" collapsed="false">
      <c r="A85" s="75" t="s">
        <v>171</v>
      </c>
      <c r="B85" s="76" t="s">
        <v>172</v>
      </c>
      <c r="C85" s="76" t="s">
        <v>173</v>
      </c>
      <c r="D85" s="77" t="s">
        <v>174</v>
      </c>
      <c r="E85" s="78" t="n">
        <v>1</v>
      </c>
      <c r="F85" s="80" t="s">
        <v>45</v>
      </c>
      <c r="G85" s="80" t="n">
        <v>1040.4</v>
      </c>
      <c r="H85" s="81" t="n">
        <f aca="false">ROUND(G85*$B$13,2)</f>
        <v>217.86</v>
      </c>
      <c r="I85" s="81" t="n">
        <f aca="false">H85+G85</f>
        <v>1258.26</v>
      </c>
      <c r="J85" s="82" t="n">
        <f aca="false">ROUND(I85*E85,2)</f>
        <v>1258.26</v>
      </c>
      <c r="K85" s="82" t="s">
        <v>175</v>
      </c>
      <c r="L85" s="65"/>
      <c r="M85" s="65" t="n">
        <f aca="false">1*J85</f>
        <v>1258.26</v>
      </c>
      <c r="N85" s="65"/>
      <c r="O85" s="65"/>
      <c r="P85" s="65"/>
      <c r="Q85" s="65"/>
      <c r="R85" s="65"/>
      <c r="S85" s="65"/>
      <c r="T85" s="65"/>
      <c r="U85" s="65"/>
      <c r="V85" s="65"/>
      <c r="W85" s="65"/>
      <c r="X85" s="65"/>
      <c r="Y85" s="65"/>
    </row>
    <row r="86" s="71" customFormat="true" ht="15" hidden="false" customHeight="true" outlineLevel="0" collapsed="false">
      <c r="A86" s="96" t="s">
        <v>176</v>
      </c>
      <c r="B86" s="97" t="s">
        <v>177</v>
      </c>
      <c r="C86" s="97"/>
      <c r="D86" s="97"/>
      <c r="E86" s="97"/>
      <c r="F86" s="97"/>
      <c r="G86" s="97"/>
      <c r="H86" s="97"/>
      <c r="I86" s="97"/>
      <c r="J86" s="97"/>
      <c r="K86" s="98"/>
      <c r="L86" s="65"/>
      <c r="M86" s="65"/>
      <c r="N86" s="65"/>
      <c r="O86" s="65"/>
      <c r="P86" s="65"/>
      <c r="Q86" s="65"/>
      <c r="R86" s="65"/>
      <c r="S86" s="65"/>
      <c r="T86" s="65"/>
      <c r="U86" s="65"/>
      <c r="V86" s="65"/>
      <c r="W86" s="65"/>
      <c r="X86" s="65"/>
      <c r="Y86" s="65"/>
    </row>
    <row r="87" s="71" customFormat="true" ht="45" hidden="false" customHeight="false" outlineLevel="0" collapsed="false">
      <c r="A87" s="75" t="s">
        <v>178</v>
      </c>
      <c r="B87" s="76" t="s">
        <v>76</v>
      </c>
      <c r="C87" s="76" t="n">
        <v>96619</v>
      </c>
      <c r="D87" s="77" t="s">
        <v>179</v>
      </c>
      <c r="E87" s="78" t="n">
        <f aca="false">QuantPrédio!J143</f>
        <v>3.99</v>
      </c>
      <c r="F87" s="80" t="s">
        <v>99</v>
      </c>
      <c r="G87" s="80" t="n">
        <v>36.42</v>
      </c>
      <c r="H87" s="81" t="n">
        <f aca="false">ROUND(G87*$B$13,2)</f>
        <v>7.63</v>
      </c>
      <c r="I87" s="81" t="n">
        <f aca="false">H87+G87</f>
        <v>44.05</v>
      </c>
      <c r="J87" s="82" t="n">
        <f aca="false">ROUND(I87*E87,2)</f>
        <v>175.76</v>
      </c>
      <c r="K87" s="80" t="s">
        <v>50</v>
      </c>
      <c r="L87" s="65"/>
      <c r="M87" s="65" t="n">
        <f aca="false">1*J87</f>
        <v>175.76</v>
      </c>
      <c r="N87" s="65"/>
      <c r="O87" s="65"/>
      <c r="P87" s="65"/>
      <c r="Q87" s="65"/>
      <c r="R87" s="65"/>
      <c r="S87" s="65"/>
      <c r="T87" s="65"/>
      <c r="U87" s="65"/>
      <c r="V87" s="65"/>
      <c r="W87" s="65"/>
      <c r="X87" s="65"/>
      <c r="Y87" s="65"/>
    </row>
    <row r="88" s="71" customFormat="true" ht="45" hidden="false" customHeight="false" outlineLevel="0" collapsed="false">
      <c r="A88" s="75" t="s">
        <v>180</v>
      </c>
      <c r="B88" s="76" t="s">
        <v>76</v>
      </c>
      <c r="C88" s="76" t="n">
        <v>96534</v>
      </c>
      <c r="D88" s="77" t="s">
        <v>181</v>
      </c>
      <c r="E88" s="78" t="n">
        <v>30.13</v>
      </c>
      <c r="F88" s="80" t="s">
        <v>99</v>
      </c>
      <c r="G88" s="80" t="n">
        <v>93.51</v>
      </c>
      <c r="H88" s="81" t="n">
        <f aca="false">ROUND(G88*$B$13,2)</f>
        <v>19.58</v>
      </c>
      <c r="I88" s="81" t="n">
        <f aca="false">H88+G88</f>
        <v>113.09</v>
      </c>
      <c r="J88" s="82" t="n">
        <f aca="false">ROUND(I88*E88,2)</f>
        <v>3407.4</v>
      </c>
      <c r="K88" s="80" t="s">
        <v>182</v>
      </c>
      <c r="L88" s="65"/>
      <c r="M88" s="65" t="n">
        <f aca="false">1*J88</f>
        <v>3407.4</v>
      </c>
      <c r="N88" s="65"/>
      <c r="O88" s="65"/>
      <c r="P88" s="65"/>
      <c r="Q88" s="65"/>
      <c r="R88" s="65"/>
      <c r="S88" s="65"/>
      <c r="T88" s="65"/>
      <c r="U88" s="65"/>
      <c r="V88" s="65"/>
      <c r="W88" s="65"/>
      <c r="X88" s="65"/>
      <c r="Y88" s="65"/>
    </row>
    <row r="89" s="71" customFormat="true" ht="45" hidden="false" customHeight="false" outlineLevel="0" collapsed="false">
      <c r="A89" s="75" t="s">
        <v>183</v>
      </c>
      <c r="B89" s="76" t="s">
        <v>76</v>
      </c>
      <c r="C89" s="76" t="n">
        <v>96544</v>
      </c>
      <c r="D89" s="77" t="s">
        <v>184</v>
      </c>
      <c r="E89" s="78" t="n">
        <v>25</v>
      </c>
      <c r="F89" s="80" t="s">
        <v>161</v>
      </c>
      <c r="G89" s="80" t="n">
        <v>18.52</v>
      </c>
      <c r="H89" s="81" t="n">
        <f aca="false">ROUND(G89*$B$13,2)</f>
        <v>3.88</v>
      </c>
      <c r="I89" s="81" t="n">
        <f aca="false">H89+G89</f>
        <v>22.4</v>
      </c>
      <c r="J89" s="82" t="n">
        <f aca="false">ROUND(I89*E89,2)</f>
        <v>560</v>
      </c>
      <c r="K89" s="80" t="s">
        <v>182</v>
      </c>
      <c r="L89" s="65"/>
      <c r="M89" s="65" t="n">
        <f aca="false">1*J89</f>
        <v>560</v>
      </c>
      <c r="N89" s="65"/>
      <c r="O89" s="65"/>
      <c r="P89" s="65"/>
      <c r="Q89" s="65"/>
      <c r="R89" s="65"/>
      <c r="S89" s="65"/>
      <c r="T89" s="65"/>
      <c r="U89" s="65"/>
      <c r="V89" s="65"/>
      <c r="W89" s="65"/>
      <c r="X89" s="65"/>
      <c r="Y89" s="65"/>
    </row>
    <row r="90" s="71" customFormat="true" ht="45" hidden="false" customHeight="false" outlineLevel="0" collapsed="false">
      <c r="A90" s="75" t="s">
        <v>185</v>
      </c>
      <c r="B90" s="76" t="s">
        <v>76</v>
      </c>
      <c r="C90" s="76" t="n">
        <v>96545</v>
      </c>
      <c r="D90" s="77" t="s">
        <v>186</v>
      </c>
      <c r="E90" s="78" t="n">
        <v>20.5</v>
      </c>
      <c r="F90" s="80" t="s">
        <v>161</v>
      </c>
      <c r="G90" s="80" t="n">
        <v>17.37</v>
      </c>
      <c r="H90" s="81" t="n">
        <f aca="false">ROUND(G90*$B$13,2)</f>
        <v>3.64</v>
      </c>
      <c r="I90" s="81" t="n">
        <f aca="false">H90+G90</f>
        <v>21.01</v>
      </c>
      <c r="J90" s="82" t="n">
        <f aca="false">ROUND(I90*E90,2)</f>
        <v>430.71</v>
      </c>
      <c r="K90" s="80" t="s">
        <v>182</v>
      </c>
      <c r="L90" s="65"/>
      <c r="M90" s="65" t="n">
        <f aca="false">1*J90</f>
        <v>430.71</v>
      </c>
      <c r="N90" s="65"/>
      <c r="O90" s="65"/>
      <c r="P90" s="65"/>
      <c r="Q90" s="65"/>
      <c r="R90" s="65"/>
      <c r="S90" s="65"/>
      <c r="T90" s="65"/>
      <c r="U90" s="65"/>
      <c r="V90" s="65"/>
      <c r="W90" s="65"/>
      <c r="X90" s="65"/>
      <c r="Y90" s="65"/>
    </row>
    <row r="91" s="71" customFormat="true" ht="45" hidden="false" customHeight="false" outlineLevel="0" collapsed="false">
      <c r="A91" s="75" t="s">
        <v>187</v>
      </c>
      <c r="B91" s="76" t="s">
        <v>76</v>
      </c>
      <c r="C91" s="76" t="n">
        <v>96546</v>
      </c>
      <c r="D91" s="77" t="s">
        <v>188</v>
      </c>
      <c r="E91" s="78" t="n">
        <v>50.3</v>
      </c>
      <c r="F91" s="80" t="s">
        <v>161</v>
      </c>
      <c r="G91" s="80" t="n">
        <v>15.52</v>
      </c>
      <c r="H91" s="81" t="n">
        <f aca="false">ROUND(G91*$B$13,2)</f>
        <v>3.25</v>
      </c>
      <c r="I91" s="81" t="n">
        <f aca="false">H91+G91</f>
        <v>18.77</v>
      </c>
      <c r="J91" s="82" t="n">
        <f aca="false">ROUND(I91*E91,2)</f>
        <v>944.13</v>
      </c>
      <c r="K91" s="80" t="s">
        <v>182</v>
      </c>
      <c r="L91" s="65"/>
      <c r="M91" s="65" t="n">
        <f aca="false">1*J91</f>
        <v>944.13</v>
      </c>
      <c r="N91" s="65"/>
      <c r="O91" s="65"/>
      <c r="P91" s="65"/>
      <c r="Q91" s="65"/>
      <c r="R91" s="65"/>
      <c r="S91" s="65"/>
      <c r="T91" s="65"/>
      <c r="U91" s="65"/>
      <c r="V91" s="65"/>
      <c r="W91" s="65"/>
      <c r="X91" s="65"/>
      <c r="Y91" s="65"/>
    </row>
    <row r="92" s="71" customFormat="true" ht="45" hidden="false" customHeight="false" outlineLevel="0" collapsed="false">
      <c r="A92" s="75" t="s">
        <v>189</v>
      </c>
      <c r="B92" s="76" t="s">
        <v>76</v>
      </c>
      <c r="C92" s="76" t="n">
        <v>96547</v>
      </c>
      <c r="D92" s="77" t="s">
        <v>190</v>
      </c>
      <c r="E92" s="78" t="n">
        <v>27.6</v>
      </c>
      <c r="F92" s="80" t="s">
        <v>161</v>
      </c>
      <c r="G92" s="80" t="n">
        <v>13.12</v>
      </c>
      <c r="H92" s="81" t="n">
        <f aca="false">ROUND(G92*$B$13,2)</f>
        <v>2.75</v>
      </c>
      <c r="I92" s="81" t="n">
        <f aca="false">H92+G92</f>
        <v>15.87</v>
      </c>
      <c r="J92" s="82" t="n">
        <f aca="false">ROUND(I92*E92,2)</f>
        <v>438.01</v>
      </c>
      <c r="K92" s="80" t="s">
        <v>182</v>
      </c>
      <c r="L92" s="65"/>
      <c r="M92" s="65" t="n">
        <f aca="false">1*J92</f>
        <v>438.01</v>
      </c>
      <c r="N92" s="65"/>
      <c r="O92" s="65"/>
      <c r="P92" s="65"/>
      <c r="Q92" s="65"/>
      <c r="R92" s="65"/>
      <c r="S92" s="65"/>
      <c r="T92" s="65"/>
      <c r="U92" s="65"/>
      <c r="V92" s="65"/>
      <c r="W92" s="65"/>
      <c r="X92" s="65"/>
      <c r="Y92" s="65"/>
    </row>
    <row r="93" s="71" customFormat="true" ht="45" hidden="false" customHeight="false" outlineLevel="0" collapsed="false">
      <c r="A93" s="75" t="s">
        <v>191</v>
      </c>
      <c r="B93" s="76" t="s">
        <v>76</v>
      </c>
      <c r="C93" s="76" t="n">
        <v>96543</v>
      </c>
      <c r="D93" s="77" t="s">
        <v>192</v>
      </c>
      <c r="E93" s="78" t="n">
        <v>11.1</v>
      </c>
      <c r="F93" s="80" t="s">
        <v>161</v>
      </c>
      <c r="G93" s="80" t="n">
        <v>19.69</v>
      </c>
      <c r="H93" s="81" t="n">
        <f aca="false">ROUND(G93*$B$13,2)</f>
        <v>4.12</v>
      </c>
      <c r="I93" s="81" t="n">
        <f aca="false">H93+G93</f>
        <v>23.81</v>
      </c>
      <c r="J93" s="82" t="n">
        <f aca="false">ROUND(I93*E93,2)</f>
        <v>264.29</v>
      </c>
      <c r="K93" s="80" t="s">
        <v>182</v>
      </c>
      <c r="L93" s="65"/>
      <c r="M93" s="65" t="n">
        <f aca="false">1*J93</f>
        <v>264.29</v>
      </c>
      <c r="N93" s="65"/>
      <c r="O93" s="65"/>
      <c r="P93" s="65"/>
      <c r="Q93" s="65"/>
      <c r="R93" s="65"/>
      <c r="S93" s="65"/>
      <c r="T93" s="65"/>
      <c r="U93" s="65"/>
      <c r="V93" s="65"/>
      <c r="W93" s="65"/>
      <c r="X93" s="65"/>
      <c r="Y93" s="65"/>
    </row>
    <row r="94" s="71" customFormat="true" ht="45" hidden="false" customHeight="false" outlineLevel="0" collapsed="false">
      <c r="A94" s="75" t="s">
        <v>193</v>
      </c>
      <c r="B94" s="76" t="s">
        <v>76</v>
      </c>
      <c r="C94" s="76" t="s">
        <v>194</v>
      </c>
      <c r="D94" s="77" t="s">
        <v>195</v>
      </c>
      <c r="E94" s="78" t="n">
        <v>3.27</v>
      </c>
      <c r="F94" s="80" t="s">
        <v>122</v>
      </c>
      <c r="G94" s="80" t="n">
        <v>593.44</v>
      </c>
      <c r="H94" s="81" t="n">
        <f aca="false">ROUND(G94*$B$13,2)</f>
        <v>124.27</v>
      </c>
      <c r="I94" s="81" t="n">
        <f aca="false">H94+G94</f>
        <v>717.71</v>
      </c>
      <c r="J94" s="82" t="n">
        <f aca="false">ROUND(I94*E94,2)</f>
        <v>2346.91</v>
      </c>
      <c r="K94" s="80" t="s">
        <v>182</v>
      </c>
      <c r="L94" s="65"/>
      <c r="M94" s="65" t="n">
        <f aca="false">1*J94</f>
        <v>2346.91</v>
      </c>
      <c r="N94" s="65"/>
      <c r="O94" s="65"/>
      <c r="P94" s="65"/>
      <c r="Q94" s="65"/>
      <c r="R94" s="65"/>
      <c r="S94" s="65"/>
      <c r="T94" s="65"/>
      <c r="U94" s="65"/>
      <c r="V94" s="65"/>
      <c r="W94" s="65"/>
      <c r="X94" s="65"/>
      <c r="Y94" s="65"/>
    </row>
    <row r="95" s="71" customFormat="true" ht="15" hidden="false" customHeight="true" outlineLevel="0" collapsed="false">
      <c r="A95" s="96" t="s">
        <v>196</v>
      </c>
      <c r="B95" s="97" t="s">
        <v>197</v>
      </c>
      <c r="C95" s="97"/>
      <c r="D95" s="97"/>
      <c r="E95" s="97"/>
      <c r="F95" s="97"/>
      <c r="G95" s="97"/>
      <c r="H95" s="97"/>
      <c r="I95" s="97"/>
      <c r="J95" s="97"/>
      <c r="K95" s="98"/>
      <c r="L95" s="65"/>
      <c r="M95" s="65"/>
      <c r="N95" s="65"/>
      <c r="O95" s="65"/>
      <c r="P95" s="65"/>
      <c r="Q95" s="65"/>
      <c r="R95" s="65"/>
      <c r="S95" s="65"/>
      <c r="T95" s="65"/>
      <c r="U95" s="65"/>
      <c r="V95" s="65"/>
      <c r="W95" s="65"/>
      <c r="X95" s="65"/>
      <c r="Y95" s="65"/>
    </row>
    <row r="96" s="71" customFormat="true" ht="45" hidden="false" customHeight="false" outlineLevel="0" collapsed="false">
      <c r="A96" s="75" t="s">
        <v>198</v>
      </c>
      <c r="B96" s="76" t="s">
        <v>76</v>
      </c>
      <c r="C96" s="76" t="n">
        <v>96619</v>
      </c>
      <c r="D96" s="77" t="s">
        <v>199</v>
      </c>
      <c r="E96" s="78" t="n">
        <f aca="false">QuantPrédio!J164</f>
        <v>8.79</v>
      </c>
      <c r="F96" s="80" t="s">
        <v>99</v>
      </c>
      <c r="G96" s="80" t="n">
        <v>36.42</v>
      </c>
      <c r="H96" s="81" t="n">
        <f aca="false">ROUND(G96*$B$13,2)</f>
        <v>7.63</v>
      </c>
      <c r="I96" s="81" t="n">
        <f aca="false">H96+G96</f>
        <v>44.05</v>
      </c>
      <c r="J96" s="82" t="n">
        <f aca="false">ROUND(I96*E96,2)</f>
        <v>387.2</v>
      </c>
      <c r="K96" s="80" t="s">
        <v>50</v>
      </c>
      <c r="L96" s="65"/>
      <c r="M96" s="65" t="n">
        <f aca="false">1*J96</f>
        <v>387.2</v>
      </c>
      <c r="N96" s="65"/>
      <c r="O96" s="65"/>
      <c r="P96" s="65"/>
      <c r="Q96" s="65"/>
      <c r="R96" s="65"/>
      <c r="S96" s="65"/>
      <c r="T96" s="65"/>
      <c r="U96" s="65"/>
      <c r="V96" s="65"/>
      <c r="W96" s="65"/>
      <c r="X96" s="65"/>
      <c r="Y96" s="65"/>
    </row>
    <row r="97" s="71" customFormat="true" ht="45" hidden="false" customHeight="false" outlineLevel="0" collapsed="false">
      <c r="A97" s="75" t="s">
        <v>200</v>
      </c>
      <c r="B97" s="76" t="s">
        <v>76</v>
      </c>
      <c r="C97" s="76" t="n">
        <v>96536</v>
      </c>
      <c r="D97" s="77" t="s">
        <v>201</v>
      </c>
      <c r="E97" s="78" t="n">
        <v>88.37</v>
      </c>
      <c r="F97" s="80" t="s">
        <v>99</v>
      </c>
      <c r="G97" s="80" t="n">
        <v>81.28</v>
      </c>
      <c r="H97" s="81" t="n">
        <f aca="false">ROUND(G97*$B$13,2)</f>
        <v>17.02</v>
      </c>
      <c r="I97" s="81" t="n">
        <f aca="false">H97+G97</f>
        <v>98.3</v>
      </c>
      <c r="J97" s="82" t="n">
        <f aca="false">ROUND(I97*E97,2)</f>
        <v>8686.77</v>
      </c>
      <c r="K97" s="80" t="s">
        <v>202</v>
      </c>
      <c r="L97" s="65"/>
      <c r="M97" s="65" t="n">
        <f aca="false">1*J97</f>
        <v>8686.77</v>
      </c>
      <c r="N97" s="65"/>
      <c r="O97" s="65"/>
      <c r="P97" s="65"/>
      <c r="Q97" s="65"/>
      <c r="R97" s="65"/>
      <c r="S97" s="65"/>
      <c r="T97" s="65"/>
      <c r="U97" s="65"/>
      <c r="V97" s="65"/>
      <c r="W97" s="65"/>
      <c r="X97" s="65"/>
      <c r="Y97" s="65"/>
    </row>
    <row r="98" s="71" customFormat="true" ht="45" hidden="false" customHeight="false" outlineLevel="0" collapsed="false">
      <c r="A98" s="75" t="s">
        <v>203</v>
      </c>
      <c r="B98" s="76" t="s">
        <v>76</v>
      </c>
      <c r="C98" s="76" t="n">
        <v>96544</v>
      </c>
      <c r="D98" s="77" t="s">
        <v>184</v>
      </c>
      <c r="E98" s="78" t="n">
        <v>53.6</v>
      </c>
      <c r="F98" s="80" t="s">
        <v>161</v>
      </c>
      <c r="G98" s="80" t="n">
        <v>18.52</v>
      </c>
      <c r="H98" s="81" t="n">
        <f aca="false">ROUND(G98*$B$13,2)</f>
        <v>3.88</v>
      </c>
      <c r="I98" s="81" t="n">
        <f aca="false">H98+G98</f>
        <v>22.4</v>
      </c>
      <c r="J98" s="82" t="n">
        <f aca="false">ROUND(I98*E98,2)</f>
        <v>1200.64</v>
      </c>
      <c r="K98" s="80" t="s">
        <v>202</v>
      </c>
      <c r="L98" s="65"/>
      <c r="M98" s="65" t="n">
        <f aca="false">1*J98</f>
        <v>1200.64</v>
      </c>
      <c r="N98" s="65"/>
      <c r="O98" s="65"/>
      <c r="P98" s="65"/>
      <c r="Q98" s="65"/>
      <c r="R98" s="65"/>
      <c r="S98" s="65"/>
      <c r="T98" s="65"/>
      <c r="U98" s="65"/>
      <c r="V98" s="65"/>
      <c r="W98" s="65"/>
      <c r="X98" s="65"/>
      <c r="Y98" s="65"/>
    </row>
    <row r="99" s="71" customFormat="true" ht="45" hidden="false" customHeight="false" outlineLevel="0" collapsed="false">
      <c r="A99" s="75" t="s">
        <v>204</v>
      </c>
      <c r="B99" s="76" t="s">
        <v>76</v>
      </c>
      <c r="C99" s="76" t="n">
        <v>96545</v>
      </c>
      <c r="D99" s="77" t="s">
        <v>186</v>
      </c>
      <c r="E99" s="78" t="n">
        <v>140</v>
      </c>
      <c r="F99" s="80" t="s">
        <v>161</v>
      </c>
      <c r="G99" s="80" t="n">
        <v>17.37</v>
      </c>
      <c r="H99" s="81" t="n">
        <f aca="false">ROUND(G99*$B$13,2)</f>
        <v>3.64</v>
      </c>
      <c r="I99" s="81" t="n">
        <f aca="false">H99+G99</f>
        <v>21.01</v>
      </c>
      <c r="J99" s="82" t="n">
        <f aca="false">ROUND(I99*E99,2)</f>
        <v>2941.4</v>
      </c>
      <c r="K99" s="80" t="s">
        <v>202</v>
      </c>
      <c r="L99" s="65"/>
      <c r="M99" s="65" t="n">
        <f aca="false">1*J99</f>
        <v>2941.4</v>
      </c>
      <c r="N99" s="65"/>
      <c r="O99" s="65"/>
      <c r="P99" s="65"/>
      <c r="Q99" s="65"/>
      <c r="R99" s="65"/>
      <c r="S99" s="65"/>
      <c r="T99" s="65"/>
      <c r="U99" s="65"/>
      <c r="V99" s="65"/>
      <c r="W99" s="65"/>
      <c r="X99" s="65"/>
      <c r="Y99" s="65"/>
    </row>
    <row r="100" s="71" customFormat="true" ht="45" hidden="false" customHeight="false" outlineLevel="0" collapsed="false">
      <c r="A100" s="75" t="s">
        <v>205</v>
      </c>
      <c r="B100" s="76" t="s">
        <v>76</v>
      </c>
      <c r="C100" s="76" t="n">
        <v>96546</v>
      </c>
      <c r="D100" s="77" t="s">
        <v>188</v>
      </c>
      <c r="E100" s="78" t="n">
        <v>64.2</v>
      </c>
      <c r="F100" s="80" t="s">
        <v>161</v>
      </c>
      <c r="G100" s="80" t="n">
        <v>15.52</v>
      </c>
      <c r="H100" s="81" t="n">
        <f aca="false">ROUND(G100*$B$13,2)</f>
        <v>3.25</v>
      </c>
      <c r="I100" s="81" t="n">
        <f aca="false">H100+G100</f>
        <v>18.77</v>
      </c>
      <c r="J100" s="82" t="n">
        <f aca="false">ROUND(I100*E100,2)</f>
        <v>1205.03</v>
      </c>
      <c r="K100" s="80" t="s">
        <v>202</v>
      </c>
      <c r="L100" s="65"/>
      <c r="M100" s="65" t="n">
        <f aca="false">1*J100</f>
        <v>1205.03</v>
      </c>
      <c r="N100" s="65"/>
      <c r="O100" s="65"/>
      <c r="P100" s="65"/>
      <c r="Q100" s="65"/>
      <c r="R100" s="65"/>
      <c r="S100" s="65"/>
      <c r="T100" s="65"/>
      <c r="U100" s="65"/>
      <c r="V100" s="65"/>
      <c r="W100" s="65"/>
      <c r="X100" s="65"/>
      <c r="Y100" s="65"/>
    </row>
    <row r="101" s="71" customFormat="true" ht="45" hidden="false" customHeight="false" outlineLevel="0" collapsed="false">
      <c r="A101" s="75" t="s">
        <v>206</v>
      </c>
      <c r="B101" s="76" t="s">
        <v>76</v>
      </c>
      <c r="C101" s="76" t="n">
        <v>96547</v>
      </c>
      <c r="D101" s="77" t="s">
        <v>190</v>
      </c>
      <c r="E101" s="78" t="n">
        <v>31.3</v>
      </c>
      <c r="F101" s="80" t="s">
        <v>161</v>
      </c>
      <c r="G101" s="80" t="n">
        <v>13.12</v>
      </c>
      <c r="H101" s="81" t="n">
        <f aca="false">ROUND(G101*$B$13,2)</f>
        <v>2.75</v>
      </c>
      <c r="I101" s="81" t="n">
        <f aca="false">H101+G101</f>
        <v>15.87</v>
      </c>
      <c r="J101" s="82" t="n">
        <f aca="false">ROUND(I101*E101,2)</f>
        <v>496.73</v>
      </c>
      <c r="K101" s="80" t="s">
        <v>202</v>
      </c>
      <c r="L101" s="65"/>
      <c r="M101" s="65" t="n">
        <f aca="false">1*J101</f>
        <v>496.73</v>
      </c>
      <c r="N101" s="65"/>
      <c r="O101" s="65"/>
      <c r="P101" s="65"/>
      <c r="Q101" s="65"/>
      <c r="R101" s="65"/>
      <c r="S101" s="65"/>
      <c r="T101" s="65"/>
      <c r="U101" s="65"/>
      <c r="V101" s="65"/>
      <c r="W101" s="65"/>
      <c r="X101" s="65"/>
      <c r="Y101" s="65"/>
    </row>
    <row r="102" s="71" customFormat="true" ht="45" hidden="false" customHeight="false" outlineLevel="0" collapsed="false">
      <c r="A102" s="75" t="s">
        <v>207</v>
      </c>
      <c r="B102" s="76" t="s">
        <v>76</v>
      </c>
      <c r="C102" s="76" t="n">
        <v>96543</v>
      </c>
      <c r="D102" s="77" t="s">
        <v>192</v>
      </c>
      <c r="E102" s="78" t="n">
        <v>75.8</v>
      </c>
      <c r="F102" s="80" t="s">
        <v>161</v>
      </c>
      <c r="G102" s="80" t="n">
        <v>19.69</v>
      </c>
      <c r="H102" s="81" t="n">
        <f aca="false">ROUND(G102*$B$13,2)</f>
        <v>4.12</v>
      </c>
      <c r="I102" s="81" t="n">
        <f aca="false">H102+G102</f>
        <v>23.81</v>
      </c>
      <c r="J102" s="82" t="n">
        <f aca="false">ROUND(I102*E102,2)</f>
        <v>1804.8</v>
      </c>
      <c r="K102" s="80" t="s">
        <v>202</v>
      </c>
      <c r="L102" s="65"/>
      <c r="M102" s="65" t="n">
        <f aca="false">1*J102</f>
        <v>1804.8</v>
      </c>
      <c r="N102" s="65"/>
      <c r="O102" s="65"/>
      <c r="P102" s="65"/>
      <c r="Q102" s="65"/>
      <c r="R102" s="65"/>
      <c r="S102" s="65"/>
      <c r="T102" s="65"/>
      <c r="U102" s="65"/>
      <c r="V102" s="65"/>
      <c r="W102" s="65"/>
      <c r="X102" s="65"/>
      <c r="Y102" s="65"/>
    </row>
    <row r="103" s="71" customFormat="true" ht="56.25" hidden="false" customHeight="true" outlineLevel="0" collapsed="false">
      <c r="A103" s="75" t="s">
        <v>208</v>
      </c>
      <c r="B103" s="76" t="s">
        <v>76</v>
      </c>
      <c r="C103" s="76" t="s">
        <v>194</v>
      </c>
      <c r="D103" s="77" t="s">
        <v>195</v>
      </c>
      <c r="E103" s="78" t="n">
        <v>5.83</v>
      </c>
      <c r="F103" s="80" t="s">
        <v>122</v>
      </c>
      <c r="G103" s="80" t="n">
        <v>593.44</v>
      </c>
      <c r="H103" s="81" t="n">
        <f aca="false">ROUND(G103*$B$13,2)</f>
        <v>124.27</v>
      </c>
      <c r="I103" s="81" t="n">
        <f aca="false">H103+G103</f>
        <v>717.71</v>
      </c>
      <c r="J103" s="82" t="n">
        <f aca="false">ROUND(I103*E103,2)</f>
        <v>4184.25</v>
      </c>
      <c r="K103" s="80" t="s">
        <v>202</v>
      </c>
      <c r="L103" s="65"/>
      <c r="M103" s="65" t="n">
        <f aca="false">1*J103</f>
        <v>4184.25</v>
      </c>
      <c r="N103" s="65"/>
      <c r="O103" s="65"/>
      <c r="P103" s="65"/>
      <c r="Q103" s="65"/>
      <c r="R103" s="65"/>
      <c r="S103" s="65"/>
      <c r="T103" s="65"/>
      <c r="U103" s="65"/>
      <c r="V103" s="65"/>
      <c r="W103" s="65"/>
      <c r="X103" s="65"/>
      <c r="Y103" s="65"/>
    </row>
    <row r="104" s="71" customFormat="true" ht="15" hidden="false" customHeight="true" outlineLevel="0" collapsed="false">
      <c r="A104" s="96" t="s">
        <v>209</v>
      </c>
      <c r="B104" s="97" t="s">
        <v>210</v>
      </c>
      <c r="C104" s="97"/>
      <c r="D104" s="97"/>
      <c r="E104" s="97"/>
      <c r="F104" s="97"/>
      <c r="G104" s="97"/>
      <c r="H104" s="97"/>
      <c r="I104" s="97"/>
      <c r="J104" s="97"/>
      <c r="K104" s="98"/>
      <c r="L104" s="65"/>
      <c r="M104" s="65"/>
      <c r="N104" s="65"/>
      <c r="O104" s="65"/>
      <c r="P104" s="65"/>
      <c r="Q104" s="65"/>
      <c r="R104" s="65"/>
      <c r="S104" s="65"/>
      <c r="T104" s="65"/>
      <c r="U104" s="65"/>
      <c r="V104" s="65"/>
      <c r="W104" s="65"/>
      <c r="X104" s="65"/>
      <c r="Y104" s="65"/>
    </row>
    <row r="105" s="71" customFormat="true" ht="75" hidden="false" customHeight="false" outlineLevel="0" collapsed="false">
      <c r="A105" s="75" t="s">
        <v>211</v>
      </c>
      <c r="B105" s="76" t="s">
        <v>76</v>
      </c>
      <c r="C105" s="76" t="n">
        <v>98562</v>
      </c>
      <c r="D105" s="77" t="s">
        <v>212</v>
      </c>
      <c r="E105" s="78" t="n">
        <f aca="false">QuantPrédio!J196</f>
        <v>79.59</v>
      </c>
      <c r="F105" s="80" t="s">
        <v>99</v>
      </c>
      <c r="G105" s="80" t="n">
        <v>44.51</v>
      </c>
      <c r="H105" s="81" t="n">
        <f aca="false">ROUND(G105*$B$13,2)</f>
        <v>9.32</v>
      </c>
      <c r="I105" s="81" t="n">
        <f aca="false">H105+G105</f>
        <v>53.83</v>
      </c>
      <c r="J105" s="82" t="n">
        <f aca="false">ROUND(I105*E105,2)</f>
        <v>4284.33</v>
      </c>
      <c r="K105" s="80" t="s">
        <v>50</v>
      </c>
      <c r="L105" s="65"/>
      <c r="N105" s="65" t="n">
        <f aca="false">1*J105</f>
        <v>4284.33</v>
      </c>
      <c r="O105" s="65"/>
      <c r="P105" s="65"/>
      <c r="Q105" s="65"/>
      <c r="R105" s="65"/>
      <c r="S105" s="65"/>
      <c r="T105" s="65"/>
      <c r="U105" s="65"/>
      <c r="V105" s="65"/>
      <c r="W105" s="65"/>
      <c r="X105" s="65"/>
      <c r="Y105" s="65"/>
    </row>
    <row r="106" s="71" customFormat="true" ht="45" hidden="false" customHeight="false" outlineLevel="0" collapsed="false">
      <c r="A106" s="75" t="s">
        <v>213</v>
      </c>
      <c r="B106" s="76" t="s">
        <v>76</v>
      </c>
      <c r="C106" s="76" t="n">
        <v>98557</v>
      </c>
      <c r="D106" s="77" t="s">
        <v>214</v>
      </c>
      <c r="E106" s="78" t="n">
        <f aca="false">QuantPrédio!J213</f>
        <v>29.93</v>
      </c>
      <c r="F106" s="80" t="s">
        <v>99</v>
      </c>
      <c r="G106" s="80" t="n">
        <v>44.11</v>
      </c>
      <c r="H106" s="81" t="n">
        <f aca="false">ROUND(G106*$B$13,2)</f>
        <v>9.24</v>
      </c>
      <c r="I106" s="81" t="n">
        <f aca="false">H106+G106</f>
        <v>53.35</v>
      </c>
      <c r="J106" s="82" t="n">
        <f aca="false">ROUND(I106*E106,2)</f>
        <v>1596.77</v>
      </c>
      <c r="K106" s="80" t="s">
        <v>50</v>
      </c>
      <c r="L106" s="65"/>
      <c r="N106" s="65" t="n">
        <f aca="false">1*J106</f>
        <v>1596.77</v>
      </c>
      <c r="O106" s="65"/>
      <c r="P106" s="65"/>
      <c r="Q106" s="65"/>
      <c r="R106" s="65"/>
      <c r="S106" s="65"/>
      <c r="T106" s="65"/>
      <c r="U106" s="65"/>
      <c r="V106" s="65"/>
      <c r="W106" s="65"/>
      <c r="X106" s="65"/>
      <c r="Y106" s="65"/>
    </row>
    <row r="107" s="71" customFormat="true" ht="15" hidden="false" customHeight="true" outlineLevel="0" collapsed="false">
      <c r="A107" s="83" t="s">
        <v>215</v>
      </c>
      <c r="B107" s="83"/>
      <c r="C107" s="83"/>
      <c r="D107" s="83"/>
      <c r="E107" s="83"/>
      <c r="F107" s="83"/>
      <c r="G107" s="83"/>
      <c r="H107" s="83"/>
      <c r="I107" s="83"/>
      <c r="J107" s="84" t="n">
        <f aca="false">SUM(J72:J106)</f>
        <v>62327.36</v>
      </c>
      <c r="K107" s="84"/>
      <c r="L107" s="84"/>
      <c r="M107" s="84"/>
      <c r="N107" s="84"/>
      <c r="O107" s="84"/>
      <c r="P107" s="84"/>
      <c r="Q107" s="84"/>
      <c r="R107" s="84"/>
      <c r="S107" s="84"/>
      <c r="T107" s="84"/>
      <c r="U107" s="84"/>
      <c r="V107" s="84"/>
      <c r="W107" s="84"/>
      <c r="X107" s="84"/>
      <c r="Y107" s="84"/>
    </row>
    <row r="108" s="19" customFormat="true" ht="15" hidden="false" customHeight="false" outlineLevel="0" collapsed="false">
      <c r="A108" s="85"/>
      <c r="B108" s="85"/>
      <c r="C108" s="85"/>
      <c r="D108" s="85"/>
      <c r="E108" s="86"/>
      <c r="F108" s="85"/>
      <c r="G108" s="87"/>
      <c r="H108" s="88"/>
      <c r="I108" s="88"/>
      <c r="J108" s="36"/>
      <c r="K108" s="36"/>
      <c r="L108" s="20"/>
      <c r="M108" s="20"/>
      <c r="N108" s="20"/>
      <c r="O108" s="20"/>
      <c r="P108" s="20"/>
      <c r="Q108" s="20"/>
      <c r="R108" s="20"/>
      <c r="S108" s="20"/>
      <c r="T108" s="20"/>
      <c r="U108" s="20"/>
      <c r="V108" s="20"/>
      <c r="W108" s="20"/>
      <c r="X108" s="20"/>
      <c r="Y108" s="20"/>
    </row>
    <row r="109" s="71" customFormat="true" ht="15" hidden="false" customHeight="true" outlineLevel="0" collapsed="false">
      <c r="A109" s="72" t="s">
        <v>216</v>
      </c>
      <c r="B109" s="73" t="s">
        <v>217</v>
      </c>
      <c r="C109" s="73"/>
      <c r="D109" s="73"/>
      <c r="E109" s="73"/>
      <c r="F109" s="73"/>
      <c r="G109" s="73"/>
      <c r="H109" s="73"/>
      <c r="I109" s="73"/>
      <c r="J109" s="73"/>
      <c r="K109" s="74"/>
      <c r="L109" s="65"/>
      <c r="M109" s="65"/>
      <c r="N109" s="65"/>
      <c r="O109" s="65"/>
      <c r="P109" s="65"/>
      <c r="Q109" s="65"/>
      <c r="R109" s="65"/>
      <c r="S109" s="65"/>
      <c r="T109" s="65"/>
      <c r="U109" s="65"/>
      <c r="V109" s="65"/>
      <c r="W109" s="65"/>
      <c r="X109" s="65"/>
      <c r="Y109" s="65"/>
    </row>
    <row r="110" s="71" customFormat="true" ht="12.75" hidden="false" customHeight="true" outlineLevel="0" collapsed="false">
      <c r="A110" s="96" t="s">
        <v>218</v>
      </c>
      <c r="B110" s="97" t="s">
        <v>219</v>
      </c>
      <c r="C110" s="97"/>
      <c r="D110" s="97"/>
      <c r="E110" s="97"/>
      <c r="F110" s="97"/>
      <c r="G110" s="97"/>
      <c r="H110" s="97"/>
      <c r="I110" s="97"/>
      <c r="J110" s="97"/>
      <c r="K110" s="98"/>
      <c r="L110" s="65"/>
      <c r="M110" s="65"/>
      <c r="N110" s="65"/>
      <c r="O110" s="65"/>
      <c r="P110" s="65"/>
      <c r="Q110" s="65"/>
      <c r="R110" s="65"/>
      <c r="S110" s="65"/>
      <c r="T110" s="65"/>
      <c r="U110" s="65"/>
      <c r="V110" s="65"/>
      <c r="W110" s="65"/>
      <c r="X110" s="65"/>
      <c r="Y110" s="65"/>
    </row>
    <row r="111" s="71" customFormat="true" ht="71.25" hidden="false" customHeight="true" outlineLevel="0" collapsed="false">
      <c r="A111" s="75" t="s">
        <v>220</v>
      </c>
      <c r="B111" s="76" t="s">
        <v>76</v>
      </c>
      <c r="C111" s="76" t="n">
        <v>92431</v>
      </c>
      <c r="D111" s="77" t="s">
        <v>221</v>
      </c>
      <c r="E111" s="78" t="n">
        <v>48.47</v>
      </c>
      <c r="F111" s="80" t="s">
        <v>99</v>
      </c>
      <c r="G111" s="80" t="n">
        <v>58.81</v>
      </c>
      <c r="H111" s="81" t="n">
        <f aca="false">ROUND(G111*$B$13,2)</f>
        <v>12.31</v>
      </c>
      <c r="I111" s="81" t="n">
        <f aca="false">H111+G111</f>
        <v>71.12</v>
      </c>
      <c r="J111" s="82" t="n">
        <f aca="false">ROUND(I111*E111,2)</f>
        <v>3447.19</v>
      </c>
      <c r="K111" s="80" t="s">
        <v>182</v>
      </c>
      <c r="L111" s="65"/>
      <c r="N111" s="65" t="n">
        <f aca="false">1*J111</f>
        <v>3447.19</v>
      </c>
      <c r="O111" s="65"/>
      <c r="P111" s="65"/>
      <c r="Q111" s="65"/>
      <c r="R111" s="65"/>
      <c r="S111" s="65"/>
      <c r="T111" s="65"/>
      <c r="U111" s="65"/>
      <c r="V111" s="65"/>
      <c r="W111" s="65"/>
      <c r="X111" s="65"/>
      <c r="Y111" s="65"/>
    </row>
    <row r="112" s="71" customFormat="true" ht="45" hidden="false" customHeight="false" outlineLevel="0" collapsed="false">
      <c r="A112" s="75" t="s">
        <v>222</v>
      </c>
      <c r="B112" s="76" t="s">
        <v>76</v>
      </c>
      <c r="C112" s="76" t="n">
        <v>92762</v>
      </c>
      <c r="D112" s="77" t="s">
        <v>223</v>
      </c>
      <c r="E112" s="78" t="n">
        <v>128</v>
      </c>
      <c r="F112" s="80" t="s">
        <v>161</v>
      </c>
      <c r="G112" s="80" t="n">
        <v>13.8</v>
      </c>
      <c r="H112" s="81" t="n">
        <f aca="false">ROUND(G112*$B$13,2)</f>
        <v>2.89</v>
      </c>
      <c r="I112" s="81" t="n">
        <f aca="false">H112+G112</f>
        <v>16.69</v>
      </c>
      <c r="J112" s="82" t="n">
        <f aca="false">ROUND(I112*E112,2)</f>
        <v>2136.32</v>
      </c>
      <c r="K112" s="80" t="s">
        <v>182</v>
      </c>
      <c r="L112" s="65"/>
      <c r="N112" s="65" t="n">
        <f aca="false">1*J112</f>
        <v>2136.32</v>
      </c>
      <c r="O112" s="65"/>
      <c r="P112" s="65"/>
      <c r="Q112" s="65"/>
      <c r="R112" s="65"/>
      <c r="S112" s="65"/>
      <c r="T112" s="65"/>
      <c r="U112" s="65"/>
      <c r="V112" s="65"/>
      <c r="W112" s="65"/>
      <c r="X112" s="65"/>
      <c r="Y112" s="65"/>
    </row>
    <row r="113" s="71" customFormat="true" ht="45" hidden="false" customHeight="false" outlineLevel="0" collapsed="false">
      <c r="A113" s="75" t="s">
        <v>224</v>
      </c>
      <c r="B113" s="76" t="s">
        <v>76</v>
      </c>
      <c r="C113" s="76" t="n">
        <v>92763</v>
      </c>
      <c r="D113" s="77" t="s">
        <v>225</v>
      </c>
      <c r="E113" s="78" t="n">
        <v>40.5</v>
      </c>
      <c r="F113" s="80" t="s">
        <v>161</v>
      </c>
      <c r="G113" s="80" t="n">
        <v>11.69</v>
      </c>
      <c r="H113" s="81" t="n">
        <f aca="false">ROUND(G113*$B$13,2)</f>
        <v>2.45</v>
      </c>
      <c r="I113" s="81" t="n">
        <f aca="false">H113+G113</f>
        <v>14.14</v>
      </c>
      <c r="J113" s="82" t="n">
        <f aca="false">ROUND(I113*E113,2)</f>
        <v>572.67</v>
      </c>
      <c r="K113" s="80" t="s">
        <v>182</v>
      </c>
      <c r="L113" s="65"/>
      <c r="N113" s="65" t="n">
        <f aca="false">1*J113</f>
        <v>572.67</v>
      </c>
      <c r="O113" s="65"/>
      <c r="P113" s="65"/>
      <c r="Q113" s="65"/>
      <c r="R113" s="65"/>
      <c r="S113" s="65"/>
      <c r="T113" s="65"/>
      <c r="U113" s="65"/>
      <c r="V113" s="65"/>
      <c r="W113" s="65"/>
      <c r="X113" s="65"/>
      <c r="Y113" s="65"/>
    </row>
    <row r="114" s="71" customFormat="true" ht="45" hidden="false" customHeight="false" outlineLevel="0" collapsed="false">
      <c r="A114" s="75" t="s">
        <v>226</v>
      </c>
      <c r="B114" s="76" t="s">
        <v>76</v>
      </c>
      <c r="C114" s="76" t="n">
        <v>92759</v>
      </c>
      <c r="D114" s="77" t="s">
        <v>227</v>
      </c>
      <c r="E114" s="78" t="n">
        <v>68.7</v>
      </c>
      <c r="F114" s="80" t="s">
        <v>161</v>
      </c>
      <c r="G114" s="80" t="n">
        <v>16.35</v>
      </c>
      <c r="H114" s="81" t="n">
        <f aca="false">ROUND(G114*$B$13,2)</f>
        <v>3.42</v>
      </c>
      <c r="I114" s="81" t="n">
        <f aca="false">H114+G114</f>
        <v>19.77</v>
      </c>
      <c r="J114" s="82" t="n">
        <f aca="false">ROUND(I114*E114,2)</f>
        <v>1358.2</v>
      </c>
      <c r="K114" s="80" t="s">
        <v>182</v>
      </c>
      <c r="L114" s="65"/>
      <c r="N114" s="65" t="n">
        <f aca="false">1*J114</f>
        <v>1358.2</v>
      </c>
      <c r="O114" s="65"/>
      <c r="P114" s="65"/>
      <c r="Q114" s="65"/>
      <c r="R114" s="65"/>
      <c r="S114" s="65"/>
      <c r="T114" s="65"/>
      <c r="U114" s="65"/>
      <c r="V114" s="65"/>
      <c r="W114" s="65"/>
      <c r="X114" s="65"/>
      <c r="Y114" s="65"/>
    </row>
    <row r="115" s="71" customFormat="true" ht="53.25" hidden="false" customHeight="true" outlineLevel="0" collapsed="false">
      <c r="A115" s="75" t="s">
        <v>228</v>
      </c>
      <c r="B115" s="76" t="s">
        <v>76</v>
      </c>
      <c r="C115" s="76" t="n">
        <v>103672</v>
      </c>
      <c r="D115" s="77" t="s">
        <v>229</v>
      </c>
      <c r="E115" s="78" t="n">
        <v>2.75</v>
      </c>
      <c r="F115" s="80" t="s">
        <v>122</v>
      </c>
      <c r="G115" s="80" t="n">
        <v>587.7</v>
      </c>
      <c r="H115" s="81" t="n">
        <f aca="false">ROUND(G115*$B$13,2)</f>
        <v>123.06</v>
      </c>
      <c r="I115" s="81" t="n">
        <f aca="false">H115+G115</f>
        <v>710.76</v>
      </c>
      <c r="J115" s="82" t="n">
        <f aca="false">ROUND(I115*E115,2)</f>
        <v>1954.59</v>
      </c>
      <c r="K115" s="80" t="s">
        <v>182</v>
      </c>
      <c r="L115" s="65"/>
      <c r="N115" s="65" t="n">
        <f aca="false">1*J115</f>
        <v>1954.59</v>
      </c>
      <c r="O115" s="65"/>
      <c r="P115" s="65"/>
      <c r="Q115" s="65"/>
      <c r="R115" s="65"/>
      <c r="S115" s="65"/>
      <c r="T115" s="65"/>
      <c r="U115" s="65"/>
      <c r="V115" s="65"/>
      <c r="W115" s="65"/>
      <c r="X115" s="65"/>
      <c r="Y115" s="65"/>
    </row>
    <row r="116" s="71" customFormat="true" ht="16.5" hidden="false" customHeight="true" outlineLevel="0" collapsed="false">
      <c r="A116" s="96" t="s">
        <v>230</v>
      </c>
      <c r="B116" s="97" t="s">
        <v>231</v>
      </c>
      <c r="C116" s="97"/>
      <c r="D116" s="97"/>
      <c r="E116" s="97"/>
      <c r="F116" s="97"/>
      <c r="G116" s="97"/>
      <c r="H116" s="97"/>
      <c r="I116" s="97"/>
      <c r="J116" s="97"/>
      <c r="K116" s="98"/>
      <c r="L116" s="65"/>
      <c r="N116" s="65"/>
      <c r="O116" s="65"/>
      <c r="P116" s="65"/>
      <c r="Q116" s="65"/>
      <c r="R116" s="65"/>
      <c r="S116" s="65"/>
      <c r="T116" s="65"/>
      <c r="U116" s="65"/>
      <c r="V116" s="65"/>
      <c r="W116" s="65"/>
      <c r="X116" s="65"/>
      <c r="Y116" s="65"/>
    </row>
    <row r="117" s="71" customFormat="true" ht="60" hidden="false" customHeight="false" outlineLevel="0" collapsed="false">
      <c r="A117" s="75" t="s">
        <v>232</v>
      </c>
      <c r="B117" s="76" t="s">
        <v>76</v>
      </c>
      <c r="C117" s="76" t="n">
        <v>92468</v>
      </c>
      <c r="D117" s="77" t="s">
        <v>233</v>
      </c>
      <c r="E117" s="78" t="n">
        <v>55.27</v>
      </c>
      <c r="F117" s="80" t="s">
        <v>99</v>
      </c>
      <c r="G117" s="80" t="n">
        <v>96.61</v>
      </c>
      <c r="H117" s="81" t="n">
        <f aca="false">ROUND(G117*$B$13,2)</f>
        <v>20.23</v>
      </c>
      <c r="I117" s="81" t="n">
        <f aca="false">H117+G117</f>
        <v>116.84</v>
      </c>
      <c r="J117" s="82" t="n">
        <f aca="false">ROUND(I117*E117,2)</f>
        <v>6457.75</v>
      </c>
      <c r="K117" s="80" t="s">
        <v>234</v>
      </c>
      <c r="L117" s="65"/>
      <c r="N117" s="65" t="n">
        <f aca="false">1*J117</f>
        <v>6457.75</v>
      </c>
      <c r="O117" s="65"/>
      <c r="P117" s="65"/>
      <c r="Q117" s="65"/>
      <c r="R117" s="65"/>
      <c r="S117" s="65"/>
      <c r="T117" s="65"/>
      <c r="U117" s="65"/>
      <c r="V117" s="65"/>
      <c r="W117" s="65"/>
      <c r="X117" s="65"/>
      <c r="Y117" s="65"/>
    </row>
    <row r="118" s="71" customFormat="true" ht="45" hidden="false" customHeight="false" outlineLevel="0" collapsed="false">
      <c r="A118" s="75" t="s">
        <v>235</v>
      </c>
      <c r="B118" s="76" t="s">
        <v>76</v>
      </c>
      <c r="C118" s="76" t="n">
        <v>92760</v>
      </c>
      <c r="D118" s="77" t="s">
        <v>236</v>
      </c>
      <c r="E118" s="78" t="n">
        <v>1.2</v>
      </c>
      <c r="F118" s="80" t="s">
        <v>161</v>
      </c>
      <c r="G118" s="80" t="n">
        <v>15.89</v>
      </c>
      <c r="H118" s="81" t="n">
        <f aca="false">ROUND(G118*$B$13,2)</f>
        <v>3.33</v>
      </c>
      <c r="I118" s="81" t="n">
        <f aca="false">H118+G118</f>
        <v>19.22</v>
      </c>
      <c r="J118" s="82" t="n">
        <f aca="false">ROUND(I118*E118,2)</f>
        <v>23.06</v>
      </c>
      <c r="K118" s="80" t="s">
        <v>234</v>
      </c>
      <c r="L118" s="65"/>
      <c r="N118" s="65" t="n">
        <f aca="false">1*J118</f>
        <v>23.06</v>
      </c>
      <c r="O118" s="65"/>
      <c r="P118" s="65"/>
      <c r="Q118" s="65"/>
      <c r="R118" s="65"/>
      <c r="S118" s="65"/>
      <c r="T118" s="65"/>
      <c r="U118" s="65"/>
      <c r="V118" s="65"/>
      <c r="W118" s="65"/>
      <c r="X118" s="65"/>
      <c r="Y118" s="65"/>
    </row>
    <row r="119" s="71" customFormat="true" ht="45" hidden="false" customHeight="false" outlineLevel="0" collapsed="false">
      <c r="A119" s="75" t="s">
        <v>237</v>
      </c>
      <c r="B119" s="76" t="s">
        <v>76</v>
      </c>
      <c r="C119" s="76" t="n">
        <v>92761</v>
      </c>
      <c r="D119" s="77" t="s">
        <v>238</v>
      </c>
      <c r="E119" s="78" t="n">
        <v>97.1</v>
      </c>
      <c r="F119" s="80" t="s">
        <v>161</v>
      </c>
      <c r="G119" s="80" t="n">
        <v>15.29</v>
      </c>
      <c r="H119" s="81" t="n">
        <f aca="false">ROUND(G119*$B$13,2)</f>
        <v>3.2</v>
      </c>
      <c r="I119" s="81" t="n">
        <f aca="false">H119+G119</f>
        <v>18.49</v>
      </c>
      <c r="J119" s="82" t="n">
        <f aca="false">ROUND(I119*E119,2)</f>
        <v>1795.38</v>
      </c>
      <c r="K119" s="80" t="s">
        <v>234</v>
      </c>
      <c r="L119" s="65"/>
      <c r="N119" s="65" t="n">
        <f aca="false">1*J119</f>
        <v>1795.38</v>
      </c>
      <c r="O119" s="65"/>
      <c r="P119" s="65"/>
      <c r="Q119" s="65"/>
      <c r="R119" s="65"/>
      <c r="S119" s="65"/>
      <c r="T119" s="65"/>
      <c r="U119" s="65"/>
      <c r="V119" s="65"/>
      <c r="W119" s="65"/>
      <c r="X119" s="65"/>
      <c r="Y119" s="65"/>
    </row>
    <row r="120" s="71" customFormat="true" ht="45" hidden="false" customHeight="false" outlineLevel="0" collapsed="false">
      <c r="A120" s="75" t="s">
        <v>239</v>
      </c>
      <c r="B120" s="76" t="s">
        <v>76</v>
      </c>
      <c r="C120" s="76" t="n">
        <v>92762</v>
      </c>
      <c r="D120" s="77" t="s">
        <v>223</v>
      </c>
      <c r="E120" s="78" t="n">
        <v>5.8</v>
      </c>
      <c r="F120" s="80" t="s">
        <v>161</v>
      </c>
      <c r="G120" s="80" t="n">
        <v>13.8</v>
      </c>
      <c r="H120" s="81" t="n">
        <f aca="false">ROUND(G120*$B$13,2)</f>
        <v>2.89</v>
      </c>
      <c r="I120" s="81" t="n">
        <f aca="false">H120+G120</f>
        <v>16.69</v>
      </c>
      <c r="J120" s="82" t="n">
        <f aca="false">ROUND(I120*E120,2)</f>
        <v>96.8</v>
      </c>
      <c r="K120" s="80" t="s">
        <v>234</v>
      </c>
      <c r="L120" s="65"/>
      <c r="N120" s="65" t="n">
        <f aca="false">1*J120</f>
        <v>96.8</v>
      </c>
      <c r="O120" s="65"/>
      <c r="P120" s="65"/>
      <c r="Q120" s="65"/>
      <c r="R120" s="65"/>
      <c r="S120" s="65"/>
      <c r="T120" s="65"/>
      <c r="U120" s="65"/>
      <c r="V120" s="65"/>
      <c r="W120" s="65"/>
      <c r="X120" s="65"/>
      <c r="Y120" s="65"/>
    </row>
    <row r="121" s="71" customFormat="true" ht="45" hidden="false" customHeight="false" outlineLevel="0" collapsed="false">
      <c r="A121" s="75" t="s">
        <v>240</v>
      </c>
      <c r="B121" s="76" t="s">
        <v>76</v>
      </c>
      <c r="C121" s="76" t="n">
        <v>92759</v>
      </c>
      <c r="D121" s="77" t="s">
        <v>227</v>
      </c>
      <c r="E121" s="78" t="n">
        <v>41.3</v>
      </c>
      <c r="F121" s="80" t="s">
        <v>161</v>
      </c>
      <c r="G121" s="80" t="n">
        <v>16.35</v>
      </c>
      <c r="H121" s="81" t="n">
        <f aca="false">ROUND(G121*$B$13,2)</f>
        <v>3.42</v>
      </c>
      <c r="I121" s="81" t="n">
        <f aca="false">H121+G121</f>
        <v>19.77</v>
      </c>
      <c r="J121" s="82" t="n">
        <f aca="false">ROUND(I121*E121,2)</f>
        <v>816.5</v>
      </c>
      <c r="K121" s="80" t="s">
        <v>234</v>
      </c>
      <c r="L121" s="65"/>
      <c r="N121" s="65" t="n">
        <f aca="false">1*J121</f>
        <v>816.5</v>
      </c>
      <c r="O121" s="65"/>
      <c r="P121" s="65"/>
      <c r="Q121" s="65"/>
      <c r="R121" s="65"/>
      <c r="S121" s="65"/>
      <c r="T121" s="65"/>
      <c r="U121" s="65"/>
      <c r="V121" s="65"/>
      <c r="W121" s="65"/>
      <c r="X121" s="65"/>
      <c r="Y121" s="65"/>
    </row>
    <row r="122" s="71" customFormat="true" ht="60" hidden="false" customHeight="false" outlineLevel="0" collapsed="false">
      <c r="A122" s="75" t="s">
        <v>241</v>
      </c>
      <c r="B122" s="76" t="s">
        <v>76</v>
      </c>
      <c r="C122" s="76" t="n">
        <v>103675</v>
      </c>
      <c r="D122" s="77" t="s">
        <v>242</v>
      </c>
      <c r="E122" s="78" t="n">
        <v>3.55</v>
      </c>
      <c r="F122" s="80" t="s">
        <v>122</v>
      </c>
      <c r="G122" s="80" t="n">
        <v>588.97</v>
      </c>
      <c r="H122" s="81" t="n">
        <f aca="false">ROUND(G122*$B$13,2)</f>
        <v>123.33</v>
      </c>
      <c r="I122" s="81" t="n">
        <f aca="false">H122+G122</f>
        <v>712.3</v>
      </c>
      <c r="J122" s="82" t="n">
        <f aca="false">ROUND(I122*E122,2)</f>
        <v>2528.67</v>
      </c>
      <c r="K122" s="80" t="s">
        <v>234</v>
      </c>
      <c r="L122" s="65"/>
      <c r="N122" s="65" t="n">
        <f aca="false">1*J122</f>
        <v>2528.67</v>
      </c>
      <c r="O122" s="65"/>
      <c r="P122" s="65"/>
      <c r="Q122" s="65"/>
      <c r="R122" s="65"/>
      <c r="S122" s="65"/>
      <c r="T122" s="65"/>
      <c r="U122" s="65"/>
      <c r="V122" s="65"/>
      <c r="W122" s="65"/>
      <c r="X122" s="65"/>
      <c r="Y122" s="65"/>
    </row>
    <row r="123" s="71" customFormat="true" ht="16.5" hidden="false" customHeight="true" outlineLevel="0" collapsed="false">
      <c r="A123" s="96" t="s">
        <v>243</v>
      </c>
      <c r="B123" s="97" t="s">
        <v>244</v>
      </c>
      <c r="C123" s="97"/>
      <c r="D123" s="97"/>
      <c r="E123" s="97"/>
      <c r="F123" s="97"/>
      <c r="G123" s="97"/>
      <c r="H123" s="97"/>
      <c r="I123" s="97"/>
      <c r="J123" s="97"/>
      <c r="K123" s="98"/>
      <c r="L123" s="65"/>
      <c r="N123" s="65"/>
      <c r="O123" s="65"/>
      <c r="P123" s="65"/>
      <c r="Q123" s="65"/>
      <c r="R123" s="65"/>
      <c r="S123" s="65"/>
      <c r="T123" s="65"/>
      <c r="U123" s="65"/>
      <c r="V123" s="65"/>
      <c r="W123" s="65"/>
      <c r="X123" s="65"/>
      <c r="Y123" s="65"/>
    </row>
    <row r="124" s="71" customFormat="true" ht="45" hidden="false" customHeight="false" outlineLevel="0" collapsed="false">
      <c r="A124" s="75" t="s">
        <v>245</v>
      </c>
      <c r="B124" s="76" t="s">
        <v>76</v>
      </c>
      <c r="C124" s="76" t="n">
        <v>95241</v>
      </c>
      <c r="D124" s="77" t="s">
        <v>246</v>
      </c>
      <c r="E124" s="78" t="n">
        <f aca="false">QuantPrédio!J221</f>
        <v>68.13</v>
      </c>
      <c r="F124" s="80" t="s">
        <v>99</v>
      </c>
      <c r="G124" s="80" t="n">
        <v>35.2</v>
      </c>
      <c r="H124" s="81" t="n">
        <f aca="false">ROUND(G124*$B$13,2)</f>
        <v>7.37</v>
      </c>
      <c r="I124" s="81" t="n">
        <f aca="false">H124+G124</f>
        <v>42.57</v>
      </c>
      <c r="J124" s="82" t="n">
        <f aca="false">ROUND(I124*E124,2)</f>
        <v>2900.29</v>
      </c>
      <c r="K124" s="80" t="s">
        <v>50</v>
      </c>
      <c r="L124" s="65"/>
      <c r="N124" s="65" t="n">
        <f aca="false">1*J124</f>
        <v>2900.29</v>
      </c>
      <c r="O124" s="65"/>
      <c r="P124" s="65"/>
      <c r="Q124" s="65"/>
      <c r="R124" s="65"/>
      <c r="S124" s="65"/>
      <c r="T124" s="65"/>
      <c r="U124" s="65"/>
      <c r="V124" s="65"/>
      <c r="W124" s="65"/>
      <c r="X124" s="65"/>
      <c r="Y124" s="65"/>
    </row>
    <row r="125" s="71" customFormat="true" ht="45" hidden="false" customHeight="false" outlineLevel="0" collapsed="false">
      <c r="A125" s="75" t="s">
        <v>247</v>
      </c>
      <c r="B125" s="76" t="s">
        <v>76</v>
      </c>
      <c r="C125" s="76" t="n">
        <v>92769</v>
      </c>
      <c r="D125" s="77" t="s">
        <v>248</v>
      </c>
      <c r="E125" s="78" t="n">
        <v>76.7</v>
      </c>
      <c r="F125" s="80" t="s">
        <v>161</v>
      </c>
      <c r="G125" s="80" t="n">
        <v>15.41</v>
      </c>
      <c r="H125" s="81" t="n">
        <f aca="false">ROUND(G125*$B$13,2)</f>
        <v>3.23</v>
      </c>
      <c r="I125" s="81" t="n">
        <f aca="false">H125+G125</f>
        <v>18.64</v>
      </c>
      <c r="J125" s="82" t="n">
        <f aca="false">ROUND(I125*E125,2)</f>
        <v>1429.69</v>
      </c>
      <c r="K125" s="80" t="s">
        <v>249</v>
      </c>
      <c r="L125" s="65"/>
      <c r="N125" s="65" t="n">
        <f aca="false">1*J125</f>
        <v>1429.69</v>
      </c>
      <c r="O125" s="65"/>
      <c r="P125" s="65"/>
      <c r="Q125" s="65"/>
      <c r="R125" s="65"/>
      <c r="S125" s="65"/>
      <c r="T125" s="65"/>
      <c r="U125" s="65"/>
      <c r="V125" s="65"/>
      <c r="W125" s="65"/>
      <c r="X125" s="65"/>
      <c r="Y125" s="65"/>
    </row>
    <row r="126" s="71" customFormat="true" ht="45" hidden="false" customHeight="false" outlineLevel="0" collapsed="false">
      <c r="A126" s="75" t="s">
        <v>250</v>
      </c>
      <c r="B126" s="76" t="s">
        <v>76</v>
      </c>
      <c r="C126" s="76" t="n">
        <v>92770</v>
      </c>
      <c r="D126" s="77" t="s">
        <v>251</v>
      </c>
      <c r="E126" s="78" t="n">
        <v>178.4</v>
      </c>
      <c r="F126" s="80" t="s">
        <v>161</v>
      </c>
      <c r="G126" s="80" t="n">
        <v>14.82</v>
      </c>
      <c r="H126" s="81" t="n">
        <f aca="false">ROUND(G126*$B$13,2)</f>
        <v>3.1</v>
      </c>
      <c r="I126" s="81" t="n">
        <f aca="false">H126+G126</f>
        <v>17.92</v>
      </c>
      <c r="J126" s="82" t="n">
        <f aca="false">ROUND(I126*E126,2)</f>
        <v>3196.93</v>
      </c>
      <c r="K126" s="80" t="s">
        <v>249</v>
      </c>
      <c r="L126" s="65"/>
      <c r="N126" s="65" t="n">
        <f aca="false">1*J126</f>
        <v>3196.93</v>
      </c>
      <c r="O126" s="65"/>
      <c r="P126" s="65"/>
      <c r="Q126" s="65"/>
      <c r="R126" s="65"/>
      <c r="S126" s="65"/>
      <c r="T126" s="65"/>
      <c r="U126" s="65"/>
      <c r="V126" s="65"/>
      <c r="W126" s="65"/>
      <c r="X126" s="65"/>
      <c r="Y126" s="65"/>
    </row>
    <row r="127" s="71" customFormat="true" ht="45" hidden="false" customHeight="false" outlineLevel="0" collapsed="false">
      <c r="A127" s="75" t="s">
        <v>252</v>
      </c>
      <c r="B127" s="76" t="s">
        <v>76</v>
      </c>
      <c r="C127" s="76" t="n">
        <v>92768</v>
      </c>
      <c r="D127" s="77" t="s">
        <v>253</v>
      </c>
      <c r="E127" s="78" t="n">
        <v>195.1</v>
      </c>
      <c r="F127" s="80" t="s">
        <v>161</v>
      </c>
      <c r="G127" s="80" t="n">
        <v>15.87</v>
      </c>
      <c r="H127" s="81" t="n">
        <f aca="false">ROUND(G127*$B$13,2)</f>
        <v>3.32</v>
      </c>
      <c r="I127" s="81" t="n">
        <f aca="false">H127+G127</f>
        <v>19.19</v>
      </c>
      <c r="J127" s="82" t="n">
        <f aca="false">ROUND(I127*E127,2)</f>
        <v>3743.97</v>
      </c>
      <c r="K127" s="80" t="s">
        <v>249</v>
      </c>
      <c r="L127" s="65"/>
      <c r="N127" s="65" t="n">
        <f aca="false">1*J127</f>
        <v>3743.97</v>
      </c>
      <c r="O127" s="65"/>
      <c r="P127" s="65"/>
      <c r="Q127" s="65"/>
      <c r="R127" s="65"/>
      <c r="S127" s="65"/>
      <c r="T127" s="65"/>
      <c r="U127" s="65"/>
      <c r="V127" s="65"/>
      <c r="W127" s="65"/>
      <c r="X127" s="65"/>
      <c r="Y127" s="65"/>
    </row>
    <row r="128" s="71" customFormat="true" ht="45" hidden="false" customHeight="false" outlineLevel="0" collapsed="false">
      <c r="A128" s="75" t="s">
        <v>254</v>
      </c>
      <c r="B128" s="76" t="s">
        <v>76</v>
      </c>
      <c r="C128" s="76" t="s">
        <v>255</v>
      </c>
      <c r="D128" s="77" t="s">
        <v>256</v>
      </c>
      <c r="E128" s="78" t="n">
        <v>7.87</v>
      </c>
      <c r="F128" s="80" t="s">
        <v>122</v>
      </c>
      <c r="G128" s="80" t="n">
        <v>547.2</v>
      </c>
      <c r="H128" s="81" t="n">
        <f aca="false">ROUND(G128*$B$13,2)</f>
        <v>114.58</v>
      </c>
      <c r="I128" s="81" t="n">
        <f aca="false">H128+G128</f>
        <v>661.78</v>
      </c>
      <c r="J128" s="82" t="n">
        <f aca="false">ROUND(I128*E128,2)</f>
        <v>5208.21</v>
      </c>
      <c r="K128" s="80" t="s">
        <v>249</v>
      </c>
      <c r="L128" s="65"/>
      <c r="N128" s="65" t="n">
        <f aca="false">1*J128</f>
        <v>5208.21</v>
      </c>
      <c r="O128" s="65"/>
      <c r="P128" s="65"/>
      <c r="Q128" s="65"/>
      <c r="R128" s="65"/>
      <c r="S128" s="65"/>
      <c r="T128" s="65"/>
      <c r="U128" s="65"/>
      <c r="V128" s="65"/>
      <c r="W128" s="65"/>
      <c r="X128" s="65"/>
      <c r="Y128" s="65"/>
    </row>
    <row r="129" s="71" customFormat="true" ht="19.5" hidden="false" customHeight="true" outlineLevel="0" collapsed="false">
      <c r="A129" s="96" t="s">
        <v>257</v>
      </c>
      <c r="B129" s="97" t="s">
        <v>258</v>
      </c>
      <c r="C129" s="97"/>
      <c r="D129" s="97"/>
      <c r="E129" s="97"/>
      <c r="F129" s="97"/>
      <c r="G129" s="97"/>
      <c r="H129" s="97"/>
      <c r="I129" s="97"/>
      <c r="J129" s="97"/>
      <c r="K129" s="98"/>
      <c r="L129" s="65"/>
      <c r="M129" s="65"/>
      <c r="N129" s="65"/>
      <c r="O129" s="65"/>
      <c r="P129" s="65"/>
      <c r="Q129" s="65"/>
      <c r="R129" s="65"/>
      <c r="S129" s="65"/>
      <c r="T129" s="65"/>
      <c r="U129" s="65"/>
      <c r="V129" s="65"/>
      <c r="W129" s="65"/>
      <c r="X129" s="65"/>
      <c r="Y129" s="65"/>
    </row>
    <row r="130" s="71" customFormat="true" ht="72" hidden="false" customHeight="true" outlineLevel="0" collapsed="false">
      <c r="A130" s="75" t="s">
        <v>259</v>
      </c>
      <c r="B130" s="76" t="s">
        <v>76</v>
      </c>
      <c r="C130" s="76" t="n">
        <v>92526</v>
      </c>
      <c r="D130" s="77" t="s">
        <v>260</v>
      </c>
      <c r="E130" s="78" t="n">
        <v>77.98</v>
      </c>
      <c r="F130" s="80" t="s">
        <v>99</v>
      </c>
      <c r="G130" s="80" t="n">
        <v>43.92</v>
      </c>
      <c r="H130" s="81" t="n">
        <f aca="false">ROUND(G130*$B$13,2)</f>
        <v>9.2</v>
      </c>
      <c r="I130" s="81" t="n">
        <f aca="false">H130+G130</f>
        <v>53.12</v>
      </c>
      <c r="J130" s="82" t="n">
        <f aca="false">ROUND(I130*E130,2)</f>
        <v>4142.3</v>
      </c>
      <c r="K130" s="80" t="s">
        <v>234</v>
      </c>
      <c r="L130" s="65"/>
      <c r="O130" s="65" t="n">
        <f aca="false">1*J130</f>
        <v>4142.3</v>
      </c>
      <c r="P130" s="65"/>
      <c r="Q130" s="65"/>
      <c r="R130" s="65"/>
      <c r="S130" s="65"/>
      <c r="T130" s="65"/>
      <c r="U130" s="65"/>
      <c r="V130" s="65"/>
      <c r="W130" s="65"/>
      <c r="X130" s="65"/>
      <c r="Y130" s="65"/>
    </row>
    <row r="131" s="71" customFormat="true" ht="45" hidden="false" customHeight="false" outlineLevel="0" collapsed="false">
      <c r="A131" s="75" t="s">
        <v>261</v>
      </c>
      <c r="B131" s="76" t="s">
        <v>76</v>
      </c>
      <c r="C131" s="76" t="n">
        <v>92769</v>
      </c>
      <c r="D131" s="77" t="s">
        <v>248</v>
      </c>
      <c r="E131" s="78" t="n">
        <v>113</v>
      </c>
      <c r="F131" s="80" t="s">
        <v>161</v>
      </c>
      <c r="G131" s="80" t="n">
        <v>15.41</v>
      </c>
      <c r="H131" s="81" t="n">
        <f aca="false">ROUND(G131*$B$13,2)</f>
        <v>3.23</v>
      </c>
      <c r="I131" s="81" t="n">
        <f aca="false">H131+G131</f>
        <v>18.64</v>
      </c>
      <c r="J131" s="82" t="n">
        <f aca="false">ROUND(I131*E131,2)</f>
        <v>2106.32</v>
      </c>
      <c r="K131" s="80" t="s">
        <v>234</v>
      </c>
      <c r="L131" s="65"/>
      <c r="O131" s="65" t="n">
        <f aca="false">1*J131</f>
        <v>2106.32</v>
      </c>
      <c r="P131" s="65"/>
      <c r="Q131" s="65"/>
      <c r="R131" s="65"/>
      <c r="S131" s="65"/>
      <c r="T131" s="65"/>
      <c r="U131" s="65"/>
      <c r="V131" s="65"/>
      <c r="W131" s="65"/>
      <c r="X131" s="65"/>
      <c r="Y131" s="65"/>
    </row>
    <row r="132" s="71" customFormat="true" ht="45" hidden="false" customHeight="false" outlineLevel="0" collapsed="false">
      <c r="A132" s="75" t="s">
        <v>262</v>
      </c>
      <c r="B132" s="76" t="s">
        <v>76</v>
      </c>
      <c r="C132" s="76" t="n">
        <v>92770</v>
      </c>
      <c r="D132" s="77" t="s">
        <v>251</v>
      </c>
      <c r="E132" s="78" t="n">
        <v>240.2</v>
      </c>
      <c r="F132" s="80" t="s">
        <v>161</v>
      </c>
      <c r="G132" s="80" t="n">
        <v>14.82</v>
      </c>
      <c r="H132" s="81" t="n">
        <f aca="false">ROUND(G132*$B$13,2)</f>
        <v>3.1</v>
      </c>
      <c r="I132" s="81" t="n">
        <f aca="false">H132+G132</f>
        <v>17.92</v>
      </c>
      <c r="J132" s="82" t="n">
        <f aca="false">ROUND(I132*E132,2)</f>
        <v>4304.38</v>
      </c>
      <c r="K132" s="80" t="s">
        <v>234</v>
      </c>
      <c r="L132" s="65"/>
      <c r="O132" s="65" t="n">
        <f aca="false">1*J132</f>
        <v>4304.38</v>
      </c>
      <c r="P132" s="65"/>
      <c r="Q132" s="65"/>
      <c r="R132" s="65"/>
      <c r="S132" s="65"/>
      <c r="T132" s="65"/>
      <c r="U132" s="65"/>
      <c r="V132" s="65"/>
      <c r="W132" s="65"/>
      <c r="X132" s="65"/>
      <c r="Y132" s="65"/>
    </row>
    <row r="133" s="71" customFormat="true" ht="45" hidden="false" customHeight="false" outlineLevel="0" collapsed="false">
      <c r="A133" s="75" t="s">
        <v>263</v>
      </c>
      <c r="B133" s="76" t="s">
        <v>76</v>
      </c>
      <c r="C133" s="76" t="n">
        <v>92768</v>
      </c>
      <c r="D133" s="77" t="s">
        <v>253</v>
      </c>
      <c r="E133" s="78" t="n">
        <v>228.2</v>
      </c>
      <c r="F133" s="80" t="s">
        <v>161</v>
      </c>
      <c r="G133" s="80" t="n">
        <v>15.87</v>
      </c>
      <c r="H133" s="81" t="n">
        <f aca="false">ROUND(G133*$B$13,2)</f>
        <v>3.32</v>
      </c>
      <c r="I133" s="81" t="n">
        <f aca="false">H133+G133</f>
        <v>19.19</v>
      </c>
      <c r="J133" s="82" t="n">
        <f aca="false">ROUND(I133*E133,2)</f>
        <v>4379.16</v>
      </c>
      <c r="K133" s="80" t="s">
        <v>234</v>
      </c>
      <c r="L133" s="65"/>
      <c r="O133" s="65" t="n">
        <f aca="false">1*J133</f>
        <v>4379.16</v>
      </c>
      <c r="P133" s="65"/>
      <c r="Q133" s="65"/>
      <c r="R133" s="65"/>
      <c r="S133" s="65"/>
      <c r="T133" s="65"/>
      <c r="U133" s="65"/>
      <c r="V133" s="65"/>
      <c r="W133" s="65"/>
      <c r="X133" s="65"/>
      <c r="Y133" s="65"/>
    </row>
    <row r="134" s="71" customFormat="true" ht="60" hidden="false" customHeight="false" outlineLevel="0" collapsed="false">
      <c r="A134" s="75" t="s">
        <v>264</v>
      </c>
      <c r="B134" s="76" t="s">
        <v>76</v>
      </c>
      <c r="C134" s="76" t="n">
        <v>103675</v>
      </c>
      <c r="D134" s="77" t="s">
        <v>242</v>
      </c>
      <c r="E134" s="78" t="n">
        <v>11.36</v>
      </c>
      <c r="F134" s="80" t="s">
        <v>122</v>
      </c>
      <c r="G134" s="80" t="n">
        <v>588.97</v>
      </c>
      <c r="H134" s="81" t="n">
        <f aca="false">ROUND(G134*$B$13,2)</f>
        <v>123.33</v>
      </c>
      <c r="I134" s="81" t="n">
        <f aca="false">H134+G134</f>
        <v>712.3</v>
      </c>
      <c r="J134" s="82" t="n">
        <f aca="false">ROUND(I134*E134,2)</f>
        <v>8091.73</v>
      </c>
      <c r="K134" s="80" t="s">
        <v>234</v>
      </c>
      <c r="L134" s="65"/>
      <c r="O134" s="65" t="n">
        <f aca="false">1*J134</f>
        <v>8091.73</v>
      </c>
      <c r="P134" s="65"/>
      <c r="Q134" s="65"/>
      <c r="R134" s="65"/>
      <c r="S134" s="65"/>
      <c r="T134" s="65"/>
      <c r="U134" s="65"/>
      <c r="V134" s="65"/>
      <c r="W134" s="65"/>
      <c r="X134" s="65"/>
      <c r="Y134" s="65"/>
    </row>
    <row r="135" s="71" customFormat="true" ht="15" hidden="false" customHeight="true" outlineLevel="0" collapsed="false">
      <c r="A135" s="83" t="s">
        <v>265</v>
      </c>
      <c r="B135" s="83"/>
      <c r="C135" s="83"/>
      <c r="D135" s="83"/>
      <c r="E135" s="83"/>
      <c r="F135" s="83"/>
      <c r="G135" s="83"/>
      <c r="H135" s="83"/>
      <c r="I135" s="83"/>
      <c r="J135" s="84" t="n">
        <f aca="false">SUM(J109:J134)</f>
        <v>60690.11</v>
      </c>
      <c r="K135" s="84"/>
      <c r="L135" s="84"/>
      <c r="N135" s="84"/>
      <c r="O135" s="84"/>
      <c r="P135" s="84"/>
      <c r="Q135" s="84"/>
      <c r="R135" s="84"/>
      <c r="S135" s="84"/>
      <c r="T135" s="84"/>
      <c r="U135" s="84"/>
      <c r="V135" s="84"/>
      <c r="W135" s="84"/>
      <c r="X135" s="84"/>
      <c r="Y135" s="84"/>
    </row>
    <row r="136" s="19" customFormat="true" ht="15" hidden="false" customHeight="false" outlineLevel="0" collapsed="false">
      <c r="A136" s="85"/>
      <c r="B136" s="85"/>
      <c r="C136" s="85"/>
      <c r="D136" s="85"/>
      <c r="E136" s="86"/>
      <c r="F136" s="85"/>
      <c r="G136" s="87"/>
      <c r="H136" s="88"/>
      <c r="I136" s="88"/>
      <c r="J136" s="36"/>
      <c r="K136" s="36"/>
      <c r="L136" s="20"/>
      <c r="M136" s="20"/>
      <c r="N136" s="20"/>
      <c r="O136" s="20"/>
      <c r="P136" s="20"/>
      <c r="Q136" s="20"/>
      <c r="R136" s="20"/>
      <c r="S136" s="20"/>
      <c r="T136" s="20"/>
      <c r="U136" s="20"/>
      <c r="V136" s="20"/>
      <c r="W136" s="20"/>
      <c r="X136" s="20"/>
      <c r="Y136" s="20"/>
    </row>
    <row r="137" s="64" customFormat="true" ht="15" hidden="false" customHeight="true" outlineLevel="0" collapsed="false">
      <c r="A137" s="89" t="s">
        <v>266</v>
      </c>
      <c r="B137" s="89"/>
      <c r="C137" s="89"/>
      <c r="D137" s="89"/>
      <c r="E137" s="89"/>
      <c r="F137" s="89"/>
      <c r="G137" s="89"/>
      <c r="H137" s="89"/>
      <c r="I137" s="89"/>
      <c r="J137" s="70" t="n">
        <f aca="false">J107+J135</f>
        <v>123017.47</v>
      </c>
      <c r="K137" s="70"/>
      <c r="L137" s="70" t="n">
        <f aca="false">SUM(L72:L136)</f>
        <v>0</v>
      </c>
      <c r="M137" s="70" t="n">
        <f aca="false">SUM(M72:M136)</f>
        <v>56446.26</v>
      </c>
      <c r="N137" s="70" t="n">
        <f aca="false">SUM(N72:N136)</f>
        <v>43547.32</v>
      </c>
      <c r="O137" s="70" t="n">
        <f aca="false">SUM(O72:O136)</f>
        <v>23023.89</v>
      </c>
      <c r="P137" s="70" t="n">
        <f aca="false">SUM(P72:P136)</f>
        <v>0</v>
      </c>
      <c r="Q137" s="70" t="n">
        <f aca="false">SUM(Q72:Q136)</f>
        <v>0</v>
      </c>
      <c r="R137" s="70"/>
      <c r="S137" s="70"/>
      <c r="T137" s="70"/>
      <c r="U137" s="70"/>
      <c r="V137" s="70"/>
      <c r="W137" s="70"/>
      <c r="X137" s="70"/>
      <c r="Y137" s="70"/>
    </row>
    <row r="138" s="19" customFormat="true" ht="15" hidden="false" customHeight="false" outlineLevel="0" collapsed="false">
      <c r="A138" s="90"/>
      <c r="B138" s="91"/>
      <c r="C138" s="91"/>
      <c r="D138" s="53"/>
      <c r="E138" s="92"/>
      <c r="F138" s="93"/>
      <c r="G138" s="28"/>
      <c r="H138" s="29"/>
      <c r="I138" s="29"/>
      <c r="J138" s="30"/>
      <c r="K138" s="30"/>
      <c r="L138" s="94" t="n">
        <f aca="false">L137/$J$137</f>
        <v>0</v>
      </c>
      <c r="M138" s="94" t="n">
        <f aca="false">M137/$J$137</f>
        <v>0.458847511658303</v>
      </c>
      <c r="N138" s="94" t="n">
        <f aca="false">N137/$J$137</f>
        <v>0.353992973518314</v>
      </c>
      <c r="O138" s="94" t="n">
        <f aca="false">O137/$J$137</f>
        <v>0.187159514823382</v>
      </c>
      <c r="P138" s="94" t="n">
        <f aca="false">P137/$J$137</f>
        <v>0</v>
      </c>
      <c r="Q138" s="94" t="n">
        <f aca="false">Q137/$J$137</f>
        <v>0</v>
      </c>
      <c r="R138" s="94"/>
      <c r="S138" s="94"/>
      <c r="T138" s="94"/>
      <c r="U138" s="94"/>
      <c r="V138" s="94"/>
      <c r="W138" s="94"/>
      <c r="X138" s="94"/>
      <c r="Y138" s="94"/>
    </row>
    <row r="139" s="64" customFormat="true" ht="15" hidden="false" customHeight="false" outlineLevel="0" collapsed="false">
      <c r="A139" s="62" t="s">
        <v>267</v>
      </c>
      <c r="B139" s="63" t="s">
        <v>268</v>
      </c>
      <c r="C139" s="63"/>
      <c r="D139" s="63"/>
      <c r="E139" s="63"/>
      <c r="F139" s="63"/>
      <c r="G139" s="63"/>
      <c r="H139" s="63"/>
      <c r="I139" s="63"/>
      <c r="J139" s="63"/>
      <c r="K139" s="63"/>
      <c r="L139" s="95"/>
      <c r="M139" s="95"/>
      <c r="N139" s="95"/>
      <c r="O139" s="65"/>
      <c r="P139" s="65"/>
      <c r="Q139" s="65"/>
      <c r="R139" s="65"/>
      <c r="S139" s="65"/>
      <c r="T139" s="65"/>
      <c r="U139" s="65"/>
      <c r="V139" s="65"/>
      <c r="W139" s="65"/>
      <c r="X139" s="65"/>
      <c r="Y139" s="65"/>
    </row>
    <row r="140" s="71" customFormat="true" ht="14.25" hidden="false" customHeight="true" outlineLevel="0" collapsed="false">
      <c r="A140" s="66" t="s">
        <v>29</v>
      </c>
      <c r="B140" s="66" t="s">
        <v>30</v>
      </c>
      <c r="C140" s="66"/>
      <c r="D140" s="66" t="s">
        <v>31</v>
      </c>
      <c r="E140" s="67" t="s">
        <v>32</v>
      </c>
      <c r="F140" s="67" t="s">
        <v>33</v>
      </c>
      <c r="G140" s="68" t="s">
        <v>34</v>
      </c>
      <c r="H140" s="69" t="s">
        <v>35</v>
      </c>
      <c r="I140" s="69" t="s">
        <v>36</v>
      </c>
      <c r="J140" s="68" t="s">
        <v>37</v>
      </c>
      <c r="K140" s="70" t="s">
        <v>38</v>
      </c>
      <c r="L140" s="95"/>
      <c r="M140" s="95"/>
      <c r="N140" s="95"/>
      <c r="O140" s="65"/>
      <c r="P140" s="65"/>
      <c r="Q140" s="65"/>
      <c r="R140" s="65"/>
      <c r="S140" s="65"/>
      <c r="T140" s="65"/>
      <c r="U140" s="65"/>
      <c r="V140" s="65"/>
      <c r="W140" s="65"/>
      <c r="X140" s="65"/>
      <c r="Y140" s="65"/>
    </row>
    <row r="141" s="71" customFormat="true" ht="15" hidden="false" customHeight="true" outlineLevel="0" collapsed="false">
      <c r="A141" s="72" t="s">
        <v>269</v>
      </c>
      <c r="B141" s="73" t="s">
        <v>270</v>
      </c>
      <c r="C141" s="73"/>
      <c r="D141" s="73"/>
      <c r="E141" s="73"/>
      <c r="F141" s="73"/>
      <c r="G141" s="73"/>
      <c r="H141" s="73"/>
      <c r="I141" s="73"/>
      <c r="J141" s="73"/>
      <c r="K141" s="74"/>
      <c r="L141" s="65"/>
      <c r="M141" s="65"/>
      <c r="N141" s="65"/>
      <c r="O141" s="65"/>
      <c r="P141" s="65"/>
      <c r="Q141" s="65"/>
      <c r="R141" s="65"/>
      <c r="S141" s="65"/>
      <c r="T141" s="65"/>
      <c r="U141" s="65"/>
      <c r="V141" s="65"/>
      <c r="W141" s="65"/>
      <c r="X141" s="65"/>
      <c r="Y141" s="65"/>
    </row>
    <row r="142" s="71" customFormat="true" ht="15" hidden="false" customHeight="true" outlineLevel="0" collapsed="false">
      <c r="A142" s="96" t="s">
        <v>271</v>
      </c>
      <c r="B142" s="97" t="s">
        <v>272</v>
      </c>
      <c r="C142" s="97"/>
      <c r="D142" s="97"/>
      <c r="E142" s="97"/>
      <c r="F142" s="97"/>
      <c r="G142" s="97"/>
      <c r="H142" s="97"/>
      <c r="I142" s="97"/>
      <c r="J142" s="97"/>
      <c r="K142" s="98"/>
      <c r="L142" s="65"/>
      <c r="M142" s="65"/>
      <c r="N142" s="65"/>
      <c r="O142" s="65"/>
      <c r="P142" s="65"/>
      <c r="Q142" s="65"/>
      <c r="R142" s="65"/>
      <c r="S142" s="65"/>
      <c r="T142" s="65"/>
      <c r="U142" s="65"/>
      <c r="V142" s="65"/>
      <c r="W142" s="65"/>
      <c r="X142" s="65"/>
      <c r="Y142" s="65"/>
    </row>
    <row r="143" s="71" customFormat="true" ht="64.5" hidden="false" customHeight="true" outlineLevel="0" collapsed="false">
      <c r="A143" s="75" t="s">
        <v>273</v>
      </c>
      <c r="B143" s="76" t="s">
        <v>76</v>
      </c>
      <c r="C143" s="76" t="n">
        <v>103322</v>
      </c>
      <c r="D143" s="77" t="s">
        <v>274</v>
      </c>
      <c r="E143" s="78" t="n">
        <f aca="false">QuantPrédio!J235</f>
        <v>128.25</v>
      </c>
      <c r="F143" s="80" t="s">
        <v>99</v>
      </c>
      <c r="G143" s="80" t="n">
        <v>58.93</v>
      </c>
      <c r="H143" s="81" t="n">
        <f aca="false">ROUND(G143*$B$13,2)</f>
        <v>12.34</v>
      </c>
      <c r="I143" s="81" t="n">
        <f aca="false">H143+G143</f>
        <v>71.27</v>
      </c>
      <c r="J143" s="82" t="n">
        <f aca="false">ROUND(I143*E143,2)</f>
        <v>9140.38</v>
      </c>
      <c r="K143" s="80" t="s">
        <v>50</v>
      </c>
      <c r="L143" s="65"/>
      <c r="O143" s="65" t="n">
        <f aca="false">0.5*J143</f>
        <v>4570.19</v>
      </c>
      <c r="P143" s="65" t="n">
        <f aca="false">0.5*J143</f>
        <v>4570.19</v>
      </c>
      <c r="Q143" s="65"/>
      <c r="R143" s="65"/>
      <c r="S143" s="65"/>
      <c r="T143" s="65"/>
      <c r="U143" s="65"/>
      <c r="V143" s="65"/>
      <c r="W143" s="65"/>
      <c r="X143" s="65"/>
      <c r="Y143" s="65"/>
    </row>
    <row r="144" s="71" customFormat="true" ht="15" hidden="false" customHeight="true" outlineLevel="0" collapsed="false">
      <c r="A144" s="96" t="s">
        <v>275</v>
      </c>
      <c r="B144" s="97" t="s">
        <v>276</v>
      </c>
      <c r="C144" s="97"/>
      <c r="D144" s="97"/>
      <c r="E144" s="97"/>
      <c r="F144" s="97"/>
      <c r="G144" s="97"/>
      <c r="H144" s="97"/>
      <c r="I144" s="97"/>
      <c r="J144" s="97"/>
      <c r="K144" s="98"/>
      <c r="L144" s="65"/>
      <c r="O144" s="65"/>
      <c r="P144" s="65"/>
      <c r="Q144" s="65"/>
      <c r="R144" s="65"/>
      <c r="S144" s="65"/>
      <c r="T144" s="65"/>
      <c r="U144" s="65"/>
      <c r="V144" s="65"/>
      <c r="W144" s="65"/>
      <c r="X144" s="65"/>
      <c r="Y144" s="65"/>
    </row>
    <row r="145" s="71" customFormat="true" ht="30" hidden="false" customHeight="false" outlineLevel="0" collapsed="false">
      <c r="A145" s="75" t="s">
        <v>277</v>
      </c>
      <c r="B145" s="76" t="s">
        <v>76</v>
      </c>
      <c r="C145" s="76" t="n">
        <v>93188</v>
      </c>
      <c r="D145" s="77" t="s">
        <v>278</v>
      </c>
      <c r="E145" s="78" t="n">
        <f aca="false">QuantPrédio!I243</f>
        <v>2.82</v>
      </c>
      <c r="F145" s="80" t="s">
        <v>82</v>
      </c>
      <c r="G145" s="80" t="n">
        <v>92.79</v>
      </c>
      <c r="H145" s="81" t="n">
        <f aca="false">ROUND(G145*$B$13,2)</f>
        <v>19.43</v>
      </c>
      <c r="I145" s="81" t="n">
        <f aca="false">H145+G145</f>
        <v>112.22</v>
      </c>
      <c r="J145" s="82" t="n">
        <f aca="false">ROUND(I145*E145,2)</f>
        <v>316.46</v>
      </c>
      <c r="K145" s="80" t="s">
        <v>50</v>
      </c>
      <c r="L145" s="65"/>
      <c r="O145" s="65" t="n">
        <f aca="false">0.5*J145</f>
        <v>158.23</v>
      </c>
      <c r="P145" s="65" t="n">
        <f aca="false">0.5*J145</f>
        <v>158.23</v>
      </c>
      <c r="Q145" s="65"/>
      <c r="R145" s="65"/>
      <c r="S145" s="65"/>
      <c r="T145" s="65"/>
      <c r="U145" s="65"/>
      <c r="V145" s="65"/>
      <c r="W145" s="65"/>
      <c r="X145" s="65"/>
      <c r="Y145" s="65"/>
    </row>
    <row r="146" s="71" customFormat="true" ht="30" hidden="false" customHeight="false" outlineLevel="0" collapsed="false">
      <c r="A146" s="75" t="s">
        <v>279</v>
      </c>
      <c r="B146" s="76" t="s">
        <v>76</v>
      </c>
      <c r="C146" s="76" t="n">
        <v>93189</v>
      </c>
      <c r="D146" s="77" t="s">
        <v>280</v>
      </c>
      <c r="E146" s="78" t="n">
        <f aca="false">QuantPrédio!I250</f>
        <v>2.37</v>
      </c>
      <c r="F146" s="80" t="s">
        <v>82</v>
      </c>
      <c r="G146" s="80" t="n">
        <v>116.2</v>
      </c>
      <c r="H146" s="81" t="n">
        <f aca="false">ROUND(G146*$B$13,2)</f>
        <v>24.33</v>
      </c>
      <c r="I146" s="81" t="n">
        <f aca="false">H146+G146</f>
        <v>140.53</v>
      </c>
      <c r="J146" s="82" t="n">
        <f aca="false">ROUND(I146*E146,2)</f>
        <v>333.06</v>
      </c>
      <c r="K146" s="80" t="s">
        <v>50</v>
      </c>
      <c r="L146" s="65"/>
      <c r="O146" s="65" t="n">
        <f aca="false">0.5*J146</f>
        <v>166.53</v>
      </c>
      <c r="P146" s="65" t="n">
        <f aca="false">0.5*J146</f>
        <v>166.53</v>
      </c>
      <c r="Q146" s="65"/>
      <c r="R146" s="65"/>
      <c r="S146" s="65"/>
      <c r="T146" s="65"/>
      <c r="U146" s="65"/>
      <c r="V146" s="65"/>
      <c r="W146" s="65"/>
      <c r="X146" s="65"/>
      <c r="Y146" s="65"/>
    </row>
    <row r="147" s="71" customFormat="true" ht="30" hidden="false" customHeight="false" outlineLevel="0" collapsed="false">
      <c r="A147" s="75" t="s">
        <v>281</v>
      </c>
      <c r="B147" s="76" t="s">
        <v>76</v>
      </c>
      <c r="C147" s="76" t="n">
        <v>93187</v>
      </c>
      <c r="D147" s="77" t="s">
        <v>282</v>
      </c>
      <c r="E147" s="78" t="n">
        <f aca="false">QuantPrédio!I257</f>
        <v>4.32</v>
      </c>
      <c r="F147" s="80" t="s">
        <v>82</v>
      </c>
      <c r="G147" s="80" t="n">
        <v>115.22</v>
      </c>
      <c r="H147" s="81" t="n">
        <f aca="false">ROUND(G147*$B$13,2)</f>
        <v>24.13</v>
      </c>
      <c r="I147" s="81" t="n">
        <f aca="false">H147+G147</f>
        <v>139.35</v>
      </c>
      <c r="J147" s="82" t="n">
        <f aca="false">ROUND(I147*E147,2)</f>
        <v>601.99</v>
      </c>
      <c r="K147" s="80" t="s">
        <v>50</v>
      </c>
      <c r="L147" s="65"/>
      <c r="O147" s="65" t="n">
        <f aca="false">0.5*J147</f>
        <v>300.995</v>
      </c>
      <c r="P147" s="65" t="n">
        <f aca="false">0.5*J147</f>
        <v>300.995</v>
      </c>
      <c r="Q147" s="65"/>
      <c r="R147" s="65"/>
      <c r="S147" s="65"/>
      <c r="T147" s="65"/>
      <c r="U147" s="65"/>
      <c r="V147" s="65"/>
      <c r="W147" s="65"/>
      <c r="X147" s="65"/>
      <c r="Y147" s="65"/>
    </row>
    <row r="148" s="71" customFormat="true" ht="45" hidden="false" customHeight="false" outlineLevel="0" collapsed="false">
      <c r="A148" s="75" t="s">
        <v>283</v>
      </c>
      <c r="B148" s="76" t="s">
        <v>76</v>
      </c>
      <c r="C148" s="76" t="n">
        <v>93197</v>
      </c>
      <c r="D148" s="77" t="s">
        <v>284</v>
      </c>
      <c r="E148" s="78" t="n">
        <f aca="false">QuantPrédio!I264</f>
        <v>4.82</v>
      </c>
      <c r="F148" s="80" t="s">
        <v>82</v>
      </c>
      <c r="G148" s="80" t="n">
        <v>109.45</v>
      </c>
      <c r="H148" s="81" t="n">
        <f aca="false">ROUND(G148*$B$13,2)</f>
        <v>22.92</v>
      </c>
      <c r="I148" s="81" t="n">
        <f aca="false">H148+G148</f>
        <v>132.37</v>
      </c>
      <c r="J148" s="82" t="n">
        <f aca="false">ROUND(I148*E148,2)</f>
        <v>638.02</v>
      </c>
      <c r="K148" s="80" t="s">
        <v>50</v>
      </c>
      <c r="L148" s="65"/>
      <c r="O148" s="65" t="n">
        <f aca="false">0.5*J148</f>
        <v>319.01</v>
      </c>
      <c r="P148" s="65" t="n">
        <f aca="false">0.5*J148</f>
        <v>319.01</v>
      </c>
      <c r="Q148" s="65"/>
      <c r="R148" s="65"/>
      <c r="S148" s="65"/>
      <c r="T148" s="65"/>
      <c r="U148" s="65"/>
      <c r="V148" s="65"/>
      <c r="W148" s="65"/>
      <c r="X148" s="65"/>
      <c r="Y148" s="65"/>
    </row>
    <row r="149" s="71" customFormat="true" ht="45" hidden="false" customHeight="false" outlineLevel="0" collapsed="false">
      <c r="A149" s="75" t="s">
        <v>285</v>
      </c>
      <c r="B149" s="76" t="s">
        <v>76</v>
      </c>
      <c r="C149" s="76" t="n">
        <v>93196</v>
      </c>
      <c r="D149" s="77" t="s">
        <v>286</v>
      </c>
      <c r="E149" s="78" t="n">
        <f aca="false">QuantPrédio!I271</f>
        <v>10.2</v>
      </c>
      <c r="F149" s="80" t="s">
        <v>82</v>
      </c>
      <c r="G149" s="80" t="n">
        <v>97.3</v>
      </c>
      <c r="H149" s="81" t="n">
        <f aca="false">ROUND(G149*$B$13,2)</f>
        <v>20.37</v>
      </c>
      <c r="I149" s="81" t="n">
        <f aca="false">H149+G149</f>
        <v>117.67</v>
      </c>
      <c r="J149" s="82" t="n">
        <f aca="false">ROUND(I149*E149,2)</f>
        <v>1200.23</v>
      </c>
      <c r="K149" s="80" t="s">
        <v>50</v>
      </c>
      <c r="L149" s="65"/>
      <c r="O149" s="65" t="n">
        <f aca="false">0.5*J149</f>
        <v>600.115</v>
      </c>
      <c r="P149" s="65" t="n">
        <f aca="false">0.5*J149</f>
        <v>600.115</v>
      </c>
      <c r="Q149" s="65"/>
      <c r="R149" s="65"/>
      <c r="S149" s="65"/>
      <c r="T149" s="65"/>
      <c r="U149" s="65"/>
      <c r="V149" s="65"/>
      <c r="W149" s="65"/>
      <c r="X149" s="65"/>
      <c r="Y149" s="65"/>
    </row>
    <row r="150" s="71" customFormat="true" ht="45" hidden="false" customHeight="false" outlineLevel="0" collapsed="false">
      <c r="A150" s="75" t="s">
        <v>287</v>
      </c>
      <c r="B150" s="76" t="s">
        <v>76</v>
      </c>
      <c r="C150" s="76" t="n">
        <v>93201</v>
      </c>
      <c r="D150" s="77" t="s">
        <v>288</v>
      </c>
      <c r="E150" s="78" t="n">
        <f aca="false">QuantPrédio!I280</f>
        <v>28.14</v>
      </c>
      <c r="F150" s="80" t="s">
        <v>82</v>
      </c>
      <c r="G150" s="80" t="n">
        <v>6.67</v>
      </c>
      <c r="H150" s="81" t="n">
        <f aca="false">ROUND(G150*$B$13,2)</f>
        <v>1.4</v>
      </c>
      <c r="I150" s="81" t="n">
        <f aca="false">H150+G150</f>
        <v>8.07</v>
      </c>
      <c r="J150" s="82" t="n">
        <f aca="false">ROUND(I150*E150,2)</f>
        <v>227.09</v>
      </c>
      <c r="K150" s="80" t="s">
        <v>50</v>
      </c>
      <c r="L150" s="65"/>
      <c r="O150" s="65" t="n">
        <f aca="false">0.5*J150</f>
        <v>113.545</v>
      </c>
      <c r="P150" s="65" t="n">
        <f aca="false">0.5*J150</f>
        <v>113.545</v>
      </c>
      <c r="Q150" s="65"/>
      <c r="R150" s="65"/>
      <c r="S150" s="65"/>
      <c r="T150" s="65"/>
      <c r="U150" s="65"/>
      <c r="V150" s="65"/>
      <c r="W150" s="65"/>
      <c r="X150" s="65"/>
      <c r="Y150" s="65"/>
    </row>
    <row r="151" s="71" customFormat="true" ht="15" hidden="false" customHeight="true" outlineLevel="0" collapsed="false">
      <c r="A151" s="96" t="s">
        <v>289</v>
      </c>
      <c r="B151" s="97" t="s">
        <v>290</v>
      </c>
      <c r="C151" s="97"/>
      <c r="D151" s="97"/>
      <c r="E151" s="97"/>
      <c r="F151" s="97"/>
      <c r="G151" s="97"/>
      <c r="H151" s="97"/>
      <c r="I151" s="97"/>
      <c r="J151" s="97"/>
      <c r="K151" s="98"/>
      <c r="L151" s="65"/>
      <c r="M151" s="65"/>
      <c r="N151" s="65"/>
      <c r="O151" s="65"/>
      <c r="P151" s="65"/>
      <c r="Q151" s="65"/>
      <c r="R151" s="65"/>
      <c r="S151" s="65"/>
      <c r="T151" s="65"/>
      <c r="U151" s="65"/>
      <c r="V151" s="65"/>
      <c r="W151" s="65"/>
      <c r="X151" s="65"/>
      <c r="Y151" s="65"/>
    </row>
    <row r="152" s="71" customFormat="true" ht="45" hidden="false" customHeight="false" outlineLevel="0" collapsed="false">
      <c r="A152" s="75" t="s">
        <v>291</v>
      </c>
      <c r="B152" s="76" t="s">
        <v>76</v>
      </c>
      <c r="C152" s="76" t="s">
        <v>292</v>
      </c>
      <c r="D152" s="77" t="s">
        <v>293</v>
      </c>
      <c r="E152" s="78" t="n">
        <v>1</v>
      </c>
      <c r="F152" s="80" t="s">
        <v>45</v>
      </c>
      <c r="G152" s="80" t="n">
        <v>1182.91</v>
      </c>
      <c r="H152" s="81" t="n">
        <f aca="false">ROUND(G152*$B$13,2)</f>
        <v>247.7</v>
      </c>
      <c r="I152" s="81" t="n">
        <f aca="false">H152+G152</f>
        <v>1430.61</v>
      </c>
      <c r="J152" s="82" t="n">
        <f aca="false">ROUND(I152*E152,2)</f>
        <v>1430.61</v>
      </c>
      <c r="K152" s="80" t="s">
        <v>294</v>
      </c>
      <c r="L152" s="65"/>
      <c r="O152" s="65"/>
      <c r="P152" s="65" t="n">
        <f aca="false">J152</f>
        <v>1430.61</v>
      </c>
      <c r="Q152" s="65"/>
      <c r="R152" s="65"/>
      <c r="S152" s="65"/>
      <c r="T152" s="65"/>
      <c r="U152" s="65"/>
      <c r="V152" s="65"/>
      <c r="W152" s="65"/>
      <c r="X152" s="65"/>
      <c r="Y152" s="65"/>
    </row>
    <row r="153" s="71" customFormat="true" ht="45" hidden="false" customHeight="false" outlineLevel="0" collapsed="false">
      <c r="A153" s="75" t="s">
        <v>295</v>
      </c>
      <c r="B153" s="76" t="s">
        <v>76</v>
      </c>
      <c r="C153" s="76" t="s">
        <v>296</v>
      </c>
      <c r="D153" s="77" t="s">
        <v>297</v>
      </c>
      <c r="E153" s="78" t="n">
        <v>1</v>
      </c>
      <c r="F153" s="80" t="s">
        <v>45</v>
      </c>
      <c r="G153" s="80" t="n">
        <v>2059.15</v>
      </c>
      <c r="H153" s="81" t="n">
        <f aca="false">ROUND(G153*$B$13,2)</f>
        <v>431.19</v>
      </c>
      <c r="I153" s="81" t="n">
        <f aca="false">H153+G153</f>
        <v>2490.34</v>
      </c>
      <c r="J153" s="82" t="n">
        <f aca="false">ROUND(I153*E153,2)</f>
        <v>2490.34</v>
      </c>
      <c r="K153" s="80" t="s">
        <v>294</v>
      </c>
      <c r="L153" s="65"/>
      <c r="O153" s="65"/>
      <c r="P153" s="65" t="n">
        <f aca="false">J153</f>
        <v>2490.34</v>
      </c>
      <c r="Q153" s="65"/>
      <c r="R153" s="65"/>
      <c r="S153" s="65"/>
      <c r="T153" s="65"/>
      <c r="U153" s="65"/>
      <c r="V153" s="65"/>
      <c r="W153" s="65"/>
      <c r="X153" s="65"/>
      <c r="Y153" s="65"/>
    </row>
    <row r="154" s="71" customFormat="true" ht="45" hidden="false" customHeight="false" outlineLevel="0" collapsed="false">
      <c r="A154" s="75" t="s">
        <v>298</v>
      </c>
      <c r="B154" s="76" t="s">
        <v>76</v>
      </c>
      <c r="C154" s="76" t="s">
        <v>299</v>
      </c>
      <c r="D154" s="77" t="s">
        <v>300</v>
      </c>
      <c r="E154" s="78" t="n">
        <v>1</v>
      </c>
      <c r="F154" s="80" t="s">
        <v>45</v>
      </c>
      <c r="G154" s="80" t="n">
        <v>3191.68</v>
      </c>
      <c r="H154" s="81" t="n">
        <f aca="false">ROUND(G154*$B$13,2)</f>
        <v>668.34</v>
      </c>
      <c r="I154" s="81" t="n">
        <f aca="false">H154+G154</f>
        <v>3860.02</v>
      </c>
      <c r="J154" s="82" t="n">
        <f aca="false">ROUND(I154*E154,2)</f>
        <v>3860.02</v>
      </c>
      <c r="K154" s="80" t="s">
        <v>294</v>
      </c>
      <c r="L154" s="65"/>
      <c r="O154" s="65"/>
      <c r="P154" s="65" t="n">
        <f aca="false">J154</f>
        <v>3860.02</v>
      </c>
      <c r="Q154" s="65"/>
      <c r="R154" s="65"/>
      <c r="S154" s="65"/>
      <c r="T154" s="65"/>
      <c r="U154" s="65"/>
      <c r="V154" s="65"/>
      <c r="W154" s="65"/>
      <c r="X154" s="65"/>
      <c r="Y154" s="65"/>
    </row>
    <row r="155" s="71" customFormat="true" ht="60" hidden="false" customHeight="false" outlineLevel="0" collapsed="false">
      <c r="A155" s="75" t="s">
        <v>301</v>
      </c>
      <c r="B155" s="76" t="s">
        <v>76</v>
      </c>
      <c r="C155" s="76" t="s">
        <v>302</v>
      </c>
      <c r="D155" s="77" t="s">
        <v>303</v>
      </c>
      <c r="E155" s="78" t="n">
        <v>6</v>
      </c>
      <c r="F155" s="80" t="s">
        <v>45</v>
      </c>
      <c r="G155" s="80" t="n">
        <v>3720.7</v>
      </c>
      <c r="H155" s="81" t="n">
        <f aca="false">ROUND(G155*$B$13,2)</f>
        <v>779.11</v>
      </c>
      <c r="I155" s="81" t="n">
        <f aca="false">H155+G155</f>
        <v>4499.81</v>
      </c>
      <c r="J155" s="82" t="n">
        <f aca="false">ROUND(I155*E155,2)</f>
        <v>26998.86</v>
      </c>
      <c r="K155" s="80" t="s">
        <v>294</v>
      </c>
      <c r="L155" s="65"/>
      <c r="O155" s="65"/>
      <c r="P155" s="65" t="n">
        <f aca="false">J155</f>
        <v>26998.86</v>
      </c>
      <c r="Q155" s="65"/>
      <c r="R155" s="65"/>
      <c r="S155" s="65"/>
      <c r="T155" s="65"/>
      <c r="U155" s="65"/>
      <c r="V155" s="65"/>
      <c r="W155" s="65"/>
      <c r="X155" s="65"/>
      <c r="Y155" s="65"/>
    </row>
    <row r="156" s="71" customFormat="true" ht="60" hidden="false" customHeight="false" outlineLevel="0" collapsed="false">
      <c r="A156" s="75" t="s">
        <v>304</v>
      </c>
      <c r="B156" s="76" t="s">
        <v>76</v>
      </c>
      <c r="C156" s="76" t="s">
        <v>305</v>
      </c>
      <c r="D156" s="77" t="s">
        <v>306</v>
      </c>
      <c r="E156" s="78" t="n">
        <v>3</v>
      </c>
      <c r="F156" s="80" t="s">
        <v>45</v>
      </c>
      <c r="G156" s="80" t="n">
        <v>5401.91</v>
      </c>
      <c r="H156" s="81" t="n">
        <f aca="false">ROUND(G156*$B$13,2)</f>
        <v>1131.16</v>
      </c>
      <c r="I156" s="81" t="n">
        <f aca="false">H156+G156</f>
        <v>6533.07</v>
      </c>
      <c r="J156" s="82" t="n">
        <f aca="false">ROUND(I156*E156,2)</f>
        <v>19599.21</v>
      </c>
      <c r="K156" s="80" t="s">
        <v>294</v>
      </c>
      <c r="L156" s="65"/>
      <c r="O156" s="65"/>
      <c r="P156" s="65" t="n">
        <f aca="false">J156</f>
        <v>19599.21</v>
      </c>
      <c r="Q156" s="65"/>
      <c r="R156" s="65"/>
      <c r="S156" s="65"/>
      <c r="T156" s="65"/>
      <c r="U156" s="65"/>
      <c r="V156" s="65"/>
      <c r="W156" s="65"/>
      <c r="X156" s="65"/>
      <c r="Y156" s="65"/>
    </row>
    <row r="157" s="71" customFormat="true" ht="30" hidden="false" customHeight="false" outlineLevel="0" collapsed="false">
      <c r="A157" s="75" t="s">
        <v>307</v>
      </c>
      <c r="B157" s="76" t="s">
        <v>48</v>
      </c>
      <c r="C157" s="76" t="s">
        <v>308</v>
      </c>
      <c r="D157" s="77" t="s">
        <v>309</v>
      </c>
      <c r="E157" s="78" t="n">
        <v>6</v>
      </c>
      <c r="F157" s="80" t="s">
        <v>45</v>
      </c>
      <c r="G157" s="80" t="n">
        <v>738.83</v>
      </c>
      <c r="H157" s="81" t="n">
        <f aca="false">ROUND(G157*$B$13,2)</f>
        <v>154.71</v>
      </c>
      <c r="I157" s="81" t="n">
        <f aca="false">H157+G157</f>
        <v>893.54</v>
      </c>
      <c r="J157" s="82" t="n">
        <f aca="false">ROUND(I157*E157,2)</f>
        <v>5361.24</v>
      </c>
      <c r="K157" s="80" t="s">
        <v>294</v>
      </c>
      <c r="L157" s="65"/>
      <c r="O157" s="65"/>
      <c r="P157" s="65" t="n">
        <f aca="false">J157</f>
        <v>5361.24</v>
      </c>
      <c r="Q157" s="65"/>
      <c r="R157" s="65"/>
      <c r="S157" s="65"/>
      <c r="T157" s="65"/>
      <c r="U157" s="65"/>
      <c r="V157" s="65"/>
      <c r="W157" s="65"/>
      <c r="X157" s="65"/>
      <c r="Y157" s="65"/>
    </row>
    <row r="158" s="71" customFormat="true" ht="30" hidden="false" customHeight="false" outlineLevel="0" collapsed="false">
      <c r="A158" s="75" t="s">
        <v>310</v>
      </c>
      <c r="B158" s="76" t="s">
        <v>48</v>
      </c>
      <c r="C158" s="76" t="s">
        <v>311</v>
      </c>
      <c r="D158" s="77" t="s">
        <v>312</v>
      </c>
      <c r="E158" s="78" t="n">
        <v>1</v>
      </c>
      <c r="F158" s="80" t="s">
        <v>45</v>
      </c>
      <c r="G158" s="80" t="n">
        <v>859.94</v>
      </c>
      <c r="H158" s="81" t="n">
        <f aca="false">ROUND(G158*$B$13,2)</f>
        <v>180.07</v>
      </c>
      <c r="I158" s="81" t="n">
        <f aca="false">H158+G158</f>
        <v>1040.01</v>
      </c>
      <c r="J158" s="82" t="n">
        <f aca="false">ROUND(I158*E158,2)</f>
        <v>1040.01</v>
      </c>
      <c r="K158" s="80" t="s">
        <v>294</v>
      </c>
      <c r="L158" s="65"/>
      <c r="O158" s="65"/>
      <c r="P158" s="65" t="n">
        <f aca="false">J158</f>
        <v>1040.01</v>
      </c>
      <c r="Q158" s="65"/>
      <c r="R158" s="65"/>
      <c r="S158" s="65"/>
      <c r="T158" s="65"/>
      <c r="U158" s="65"/>
      <c r="V158" s="65"/>
      <c r="W158" s="65"/>
      <c r="X158" s="65"/>
      <c r="Y158" s="65"/>
    </row>
    <row r="159" s="71" customFormat="true" ht="15" hidden="false" customHeight="true" outlineLevel="0" collapsed="false">
      <c r="A159" s="96" t="s">
        <v>313</v>
      </c>
      <c r="B159" s="97" t="s">
        <v>314</v>
      </c>
      <c r="C159" s="97"/>
      <c r="D159" s="97"/>
      <c r="E159" s="97"/>
      <c r="F159" s="97"/>
      <c r="G159" s="97"/>
      <c r="H159" s="97"/>
      <c r="I159" s="97"/>
      <c r="J159" s="97"/>
      <c r="K159" s="98"/>
      <c r="L159" s="65"/>
      <c r="O159" s="65"/>
      <c r="P159" s="65"/>
      <c r="Q159" s="65"/>
      <c r="R159" s="65"/>
      <c r="S159" s="65"/>
      <c r="T159" s="65"/>
      <c r="U159" s="65"/>
      <c r="V159" s="65"/>
      <c r="W159" s="65"/>
      <c r="X159" s="65"/>
      <c r="Y159" s="65"/>
    </row>
    <row r="160" s="71" customFormat="true" ht="45" hidden="false" customHeight="false" outlineLevel="0" collapsed="false">
      <c r="A160" s="75" t="s">
        <v>315</v>
      </c>
      <c r="B160" s="76" t="s">
        <v>76</v>
      </c>
      <c r="C160" s="76" t="n">
        <v>98680</v>
      </c>
      <c r="D160" s="77" t="s">
        <v>316</v>
      </c>
      <c r="E160" s="78" t="n">
        <f aca="false">QuantPrédio!J287</f>
        <v>56.83</v>
      </c>
      <c r="F160" s="80" t="s">
        <v>99</v>
      </c>
      <c r="G160" s="80" t="n">
        <v>48.18</v>
      </c>
      <c r="H160" s="81" t="n">
        <f aca="false">ROUND(G160*$B$13,2)</f>
        <v>10.09</v>
      </c>
      <c r="I160" s="81" t="n">
        <f aca="false">H160+G160</f>
        <v>58.27</v>
      </c>
      <c r="J160" s="82" t="n">
        <f aca="false">ROUND(I160*E160,2)</f>
        <v>3311.48</v>
      </c>
      <c r="K160" s="80" t="s">
        <v>50</v>
      </c>
      <c r="L160" s="65"/>
      <c r="O160" s="65" t="n">
        <f aca="false">0.5*J160</f>
        <v>1655.74</v>
      </c>
      <c r="P160" s="65" t="n">
        <f aca="false">0.5*J160</f>
        <v>1655.74</v>
      </c>
      <c r="Q160" s="65"/>
      <c r="R160" s="65"/>
      <c r="S160" s="65"/>
      <c r="T160" s="65"/>
      <c r="U160" s="65"/>
      <c r="V160" s="65"/>
      <c r="W160" s="65"/>
      <c r="X160" s="65"/>
      <c r="Y160" s="65"/>
    </row>
    <row r="161" s="71" customFormat="true" ht="60" hidden="false" customHeight="false" outlineLevel="0" collapsed="false">
      <c r="A161" s="75" t="s">
        <v>317</v>
      </c>
      <c r="B161" s="76" t="s">
        <v>76</v>
      </c>
      <c r="C161" s="76" t="n">
        <v>87622</v>
      </c>
      <c r="D161" s="77" t="s">
        <v>318</v>
      </c>
      <c r="E161" s="78" t="n">
        <f aca="false">E160</f>
        <v>56.83</v>
      </c>
      <c r="F161" s="80" t="s">
        <v>99</v>
      </c>
      <c r="G161" s="80" t="n">
        <v>35.96</v>
      </c>
      <c r="H161" s="81" t="n">
        <f aca="false">ROUND(G161*$B$13,2)</f>
        <v>7.53</v>
      </c>
      <c r="I161" s="81" t="n">
        <f aca="false">H161+G161</f>
        <v>43.49</v>
      </c>
      <c r="J161" s="82" t="n">
        <f aca="false">ROUND(I161*E161,2)</f>
        <v>2471.54</v>
      </c>
      <c r="K161" s="80" t="s">
        <v>319</v>
      </c>
      <c r="L161" s="65"/>
      <c r="O161" s="65" t="n">
        <f aca="false">0.5*J161</f>
        <v>1235.77</v>
      </c>
      <c r="P161" s="65" t="n">
        <f aca="false">0.5*J161</f>
        <v>1235.77</v>
      </c>
      <c r="Q161" s="65"/>
      <c r="R161" s="65"/>
      <c r="S161" s="65"/>
      <c r="T161" s="65"/>
      <c r="U161" s="65"/>
      <c r="V161" s="65"/>
      <c r="W161" s="65"/>
      <c r="X161" s="65"/>
      <c r="Y161" s="65"/>
    </row>
    <row r="162" s="71" customFormat="true" ht="30" hidden="false" customHeight="false" outlineLevel="0" collapsed="false">
      <c r="A162" s="75" t="s">
        <v>320</v>
      </c>
      <c r="B162" s="76" t="s">
        <v>76</v>
      </c>
      <c r="C162" s="76" t="s">
        <v>321</v>
      </c>
      <c r="D162" s="77" t="s">
        <v>322</v>
      </c>
      <c r="E162" s="78" t="n">
        <f aca="false">QuantPrédio!K294</f>
        <v>4.16</v>
      </c>
      <c r="F162" s="80" t="s">
        <v>122</v>
      </c>
      <c r="G162" s="80" t="n">
        <v>1232.9</v>
      </c>
      <c r="H162" s="81" t="n">
        <f aca="false">ROUND(G162*$B$13,2)</f>
        <v>258.17</v>
      </c>
      <c r="I162" s="81" t="n">
        <f aca="false">H162+G162</f>
        <v>1491.07</v>
      </c>
      <c r="J162" s="82" t="n">
        <f aca="false">ROUND(I162*E162,2)</f>
        <v>6202.85</v>
      </c>
      <c r="K162" s="80" t="s">
        <v>50</v>
      </c>
      <c r="L162" s="65"/>
      <c r="O162" s="65" t="n">
        <f aca="false">0.5*J162</f>
        <v>3101.425</v>
      </c>
      <c r="P162" s="65" t="n">
        <f aca="false">0.5*J162</f>
        <v>3101.425</v>
      </c>
      <c r="Q162" s="65"/>
      <c r="R162" s="65"/>
      <c r="S162" s="65"/>
      <c r="T162" s="65"/>
      <c r="U162" s="65"/>
      <c r="V162" s="65"/>
      <c r="W162" s="65"/>
      <c r="X162" s="65"/>
      <c r="Y162" s="65"/>
    </row>
    <row r="163" s="71" customFormat="true" ht="15" hidden="false" customHeight="true" outlineLevel="0" collapsed="false">
      <c r="A163" s="96" t="s">
        <v>323</v>
      </c>
      <c r="B163" s="97" t="s">
        <v>324</v>
      </c>
      <c r="C163" s="97"/>
      <c r="D163" s="97"/>
      <c r="E163" s="97"/>
      <c r="F163" s="97"/>
      <c r="G163" s="97"/>
      <c r="H163" s="97"/>
      <c r="I163" s="97"/>
      <c r="J163" s="97"/>
      <c r="K163" s="98"/>
      <c r="L163" s="65"/>
      <c r="M163" s="65"/>
      <c r="N163" s="65"/>
      <c r="O163" s="65"/>
      <c r="P163" s="65"/>
      <c r="Q163" s="65"/>
      <c r="R163" s="65"/>
      <c r="S163" s="65"/>
      <c r="T163" s="65"/>
      <c r="U163" s="65"/>
      <c r="V163" s="65"/>
      <c r="W163" s="65"/>
      <c r="X163" s="65"/>
      <c r="Y163" s="65"/>
    </row>
    <row r="164" s="71" customFormat="true" ht="60" hidden="false" customHeight="false" outlineLevel="0" collapsed="false">
      <c r="A164" s="75" t="s">
        <v>325</v>
      </c>
      <c r="B164" s="76" t="s">
        <v>76</v>
      </c>
      <c r="C164" s="76" t="n">
        <v>87904</v>
      </c>
      <c r="D164" s="77" t="s">
        <v>326</v>
      </c>
      <c r="E164" s="78" t="n">
        <f aca="false">QuantPrédio!J305</f>
        <v>55.24</v>
      </c>
      <c r="F164" s="80" t="s">
        <v>99</v>
      </c>
      <c r="G164" s="80" t="n">
        <v>9.43</v>
      </c>
      <c r="H164" s="81" t="n">
        <f aca="false">ROUND(G164*$B$13,2)</f>
        <v>1.97</v>
      </c>
      <c r="I164" s="81" t="n">
        <f aca="false">H164+G164</f>
        <v>11.4</v>
      </c>
      <c r="J164" s="82" t="n">
        <f aca="false">ROUND(I164*E164,2)</f>
        <v>629.74</v>
      </c>
      <c r="K164" s="80" t="s">
        <v>50</v>
      </c>
      <c r="L164" s="65"/>
      <c r="O164" s="65" t="n">
        <f aca="false">0.5*J164</f>
        <v>314.87</v>
      </c>
      <c r="P164" s="65" t="n">
        <f aca="false">0.5*J164</f>
        <v>314.87</v>
      </c>
      <c r="Q164" s="65"/>
      <c r="R164" s="65"/>
      <c r="S164" s="65"/>
      <c r="T164" s="65"/>
      <c r="U164" s="65"/>
      <c r="V164" s="65"/>
      <c r="W164" s="65"/>
      <c r="X164" s="65"/>
      <c r="Y164" s="65"/>
    </row>
    <row r="165" s="71" customFormat="true" ht="60" hidden="false" customHeight="false" outlineLevel="0" collapsed="false">
      <c r="A165" s="75" t="s">
        <v>327</v>
      </c>
      <c r="B165" s="76" t="s">
        <v>76</v>
      </c>
      <c r="C165" s="76" t="n">
        <v>87893</v>
      </c>
      <c r="D165" s="77" t="s">
        <v>328</v>
      </c>
      <c r="E165" s="78" t="n">
        <f aca="false">QuantPrédio!J313</f>
        <v>26.77</v>
      </c>
      <c r="F165" s="80" t="s">
        <v>99</v>
      </c>
      <c r="G165" s="80" t="n">
        <v>7.32</v>
      </c>
      <c r="H165" s="81" t="n">
        <f aca="false">ROUND(G165*$B$13,2)</f>
        <v>1.53</v>
      </c>
      <c r="I165" s="81" t="n">
        <f aca="false">H165+G165</f>
        <v>8.85</v>
      </c>
      <c r="J165" s="82" t="n">
        <f aca="false">ROUND(I165*E165,2)</f>
        <v>236.91</v>
      </c>
      <c r="K165" s="80" t="s">
        <v>50</v>
      </c>
      <c r="L165" s="65"/>
      <c r="O165" s="65" t="n">
        <f aca="false">0.5*J165</f>
        <v>118.455</v>
      </c>
      <c r="P165" s="65" t="n">
        <f aca="false">0.5*J165</f>
        <v>118.455</v>
      </c>
      <c r="Q165" s="65"/>
      <c r="R165" s="65"/>
      <c r="S165" s="65"/>
      <c r="T165" s="65"/>
      <c r="U165" s="65"/>
      <c r="V165" s="65"/>
      <c r="W165" s="65"/>
      <c r="X165" s="65"/>
      <c r="Y165" s="65"/>
    </row>
    <row r="166" s="71" customFormat="true" ht="60" hidden="false" customHeight="false" outlineLevel="0" collapsed="false">
      <c r="A166" s="75" t="s">
        <v>329</v>
      </c>
      <c r="B166" s="76" t="s">
        <v>76</v>
      </c>
      <c r="C166" s="76" t="n">
        <v>87878</v>
      </c>
      <c r="D166" s="77" t="s">
        <v>330</v>
      </c>
      <c r="E166" s="78" t="n">
        <f aca="false">QuantPrédio!J326</f>
        <v>174.76</v>
      </c>
      <c r="F166" s="80" t="s">
        <v>99</v>
      </c>
      <c r="G166" s="80" t="n">
        <v>4.84</v>
      </c>
      <c r="H166" s="81" t="n">
        <f aca="false">ROUND(G166*$B$13,2)</f>
        <v>1.01</v>
      </c>
      <c r="I166" s="81" t="n">
        <f aca="false">H166+G166</f>
        <v>5.85</v>
      </c>
      <c r="J166" s="82" t="n">
        <f aca="false">ROUND(I166*E166,2)</f>
        <v>1022.35</v>
      </c>
      <c r="K166" s="80" t="s">
        <v>50</v>
      </c>
      <c r="L166" s="65"/>
      <c r="O166" s="65" t="n">
        <f aca="false">0.5*J166</f>
        <v>511.175</v>
      </c>
      <c r="P166" s="65" t="n">
        <f aca="false">0.5*J166</f>
        <v>511.175</v>
      </c>
      <c r="Q166" s="65"/>
      <c r="R166" s="65"/>
      <c r="S166" s="65"/>
      <c r="T166" s="65"/>
      <c r="U166" s="65"/>
      <c r="V166" s="65"/>
      <c r="W166" s="65"/>
      <c r="X166" s="65"/>
      <c r="Y166" s="65"/>
    </row>
    <row r="167" s="71" customFormat="true" ht="60" hidden="false" customHeight="false" outlineLevel="0" collapsed="false">
      <c r="A167" s="75" t="s">
        <v>331</v>
      </c>
      <c r="B167" s="76" t="s">
        <v>76</v>
      </c>
      <c r="C167" s="76" t="n">
        <v>87777</v>
      </c>
      <c r="D167" s="77" t="s">
        <v>332</v>
      </c>
      <c r="E167" s="78" t="n">
        <f aca="false">E164</f>
        <v>55.24</v>
      </c>
      <c r="F167" s="80" t="s">
        <v>99</v>
      </c>
      <c r="G167" s="80" t="n">
        <v>62.67</v>
      </c>
      <c r="H167" s="81" t="n">
        <f aca="false">ROUND(G167*$B$13,2)</f>
        <v>13.12</v>
      </c>
      <c r="I167" s="81" t="n">
        <f aca="false">H167+G167</f>
        <v>75.79</v>
      </c>
      <c r="J167" s="82" t="n">
        <f aca="false">ROUND(I167*E167,2)</f>
        <v>4186.64</v>
      </c>
      <c r="K167" s="99" t="s">
        <v>333</v>
      </c>
      <c r="L167" s="65"/>
      <c r="O167" s="65" t="n">
        <f aca="false">0.5*J167</f>
        <v>2093.32</v>
      </c>
      <c r="P167" s="65" t="n">
        <f aca="false">0.5*J167</f>
        <v>2093.32</v>
      </c>
      <c r="Q167" s="65"/>
      <c r="R167" s="65"/>
      <c r="S167" s="65"/>
      <c r="T167" s="65"/>
      <c r="U167" s="65"/>
      <c r="V167" s="65"/>
      <c r="W167" s="65"/>
      <c r="X167" s="65"/>
      <c r="Y167" s="65"/>
    </row>
    <row r="168" s="71" customFormat="true" ht="60" hidden="false" customHeight="false" outlineLevel="0" collapsed="false">
      <c r="A168" s="75" t="s">
        <v>334</v>
      </c>
      <c r="B168" s="76" t="s">
        <v>76</v>
      </c>
      <c r="C168" s="76" t="n">
        <v>87794</v>
      </c>
      <c r="D168" s="77" t="s">
        <v>335</v>
      </c>
      <c r="E168" s="78" t="n">
        <f aca="false">E165</f>
        <v>26.77</v>
      </c>
      <c r="F168" s="80" t="s">
        <v>99</v>
      </c>
      <c r="G168" s="80" t="n">
        <v>44.22</v>
      </c>
      <c r="H168" s="81" t="n">
        <f aca="false">ROUND(G168*$B$13,2)</f>
        <v>9.26</v>
      </c>
      <c r="I168" s="81" t="n">
        <f aca="false">H168+G168</f>
        <v>53.48</v>
      </c>
      <c r="J168" s="82" t="n">
        <f aca="false">ROUND(I168*E168,2)</f>
        <v>1431.66</v>
      </c>
      <c r="K168" s="99" t="s">
        <v>336</v>
      </c>
      <c r="L168" s="65"/>
      <c r="O168" s="65" t="n">
        <f aca="false">0.5*J168</f>
        <v>715.83</v>
      </c>
      <c r="P168" s="65" t="n">
        <f aca="false">0.5*J168</f>
        <v>715.83</v>
      </c>
      <c r="Q168" s="65"/>
      <c r="R168" s="65"/>
      <c r="S168" s="65"/>
      <c r="T168" s="65"/>
      <c r="U168" s="65"/>
      <c r="V168" s="65"/>
      <c r="W168" s="65"/>
      <c r="X168" s="65"/>
      <c r="Y168" s="65"/>
    </row>
    <row r="169" s="71" customFormat="true" ht="90" hidden="false" customHeight="false" outlineLevel="0" collapsed="false">
      <c r="A169" s="75" t="s">
        <v>337</v>
      </c>
      <c r="B169" s="76" t="s">
        <v>76</v>
      </c>
      <c r="C169" s="76" t="n">
        <v>89173</v>
      </c>
      <c r="D169" s="77" t="s">
        <v>338</v>
      </c>
      <c r="E169" s="78" t="n">
        <f aca="false">E166</f>
        <v>174.76</v>
      </c>
      <c r="F169" s="80" t="s">
        <v>99</v>
      </c>
      <c r="G169" s="80" t="n">
        <v>39.97</v>
      </c>
      <c r="H169" s="81" t="n">
        <f aca="false">ROUND(G169*$B$13,2)</f>
        <v>8.37</v>
      </c>
      <c r="I169" s="81" t="n">
        <f aca="false">H169+G169</f>
        <v>48.34</v>
      </c>
      <c r="J169" s="82" t="n">
        <f aca="false">ROUND(I169*E169,2)</f>
        <v>8447.9</v>
      </c>
      <c r="K169" s="99" t="s">
        <v>339</v>
      </c>
      <c r="L169" s="65"/>
      <c r="O169" s="65" t="n">
        <f aca="false">0.5*J169</f>
        <v>4223.95</v>
      </c>
      <c r="P169" s="65" t="n">
        <f aca="false">0.5*J169</f>
        <v>4223.95</v>
      </c>
      <c r="Q169" s="65"/>
      <c r="R169" s="65"/>
      <c r="S169" s="65"/>
      <c r="T169" s="65"/>
      <c r="U169" s="65"/>
      <c r="V169" s="65"/>
      <c r="W169" s="65"/>
      <c r="X169" s="65"/>
      <c r="Y169" s="65"/>
    </row>
    <row r="170" s="71" customFormat="true" ht="15" hidden="false" customHeight="true" outlineLevel="0" collapsed="false">
      <c r="A170" s="96" t="s">
        <v>340</v>
      </c>
      <c r="B170" s="97" t="s">
        <v>341</v>
      </c>
      <c r="C170" s="97"/>
      <c r="D170" s="97"/>
      <c r="E170" s="97"/>
      <c r="F170" s="97"/>
      <c r="G170" s="97"/>
      <c r="H170" s="97"/>
      <c r="I170" s="97"/>
      <c r="J170" s="97"/>
      <c r="K170" s="98"/>
      <c r="L170" s="65"/>
      <c r="O170" s="65"/>
      <c r="P170" s="65"/>
      <c r="Q170" s="65"/>
      <c r="R170" s="65"/>
      <c r="S170" s="65"/>
      <c r="T170" s="65"/>
      <c r="U170" s="65"/>
      <c r="V170" s="65"/>
      <c r="W170" s="65"/>
      <c r="X170" s="65"/>
      <c r="Y170" s="65"/>
    </row>
    <row r="171" s="71" customFormat="true" ht="45" hidden="false" customHeight="false" outlineLevel="0" collapsed="false">
      <c r="A171" s="75" t="s">
        <v>342</v>
      </c>
      <c r="B171" s="76" t="s">
        <v>76</v>
      </c>
      <c r="C171" s="76" t="n">
        <v>96135</v>
      </c>
      <c r="D171" s="77" t="s">
        <v>343</v>
      </c>
      <c r="E171" s="78" t="n">
        <f aca="false">E164+E165</f>
        <v>82.01</v>
      </c>
      <c r="F171" s="80" t="s">
        <v>99</v>
      </c>
      <c r="G171" s="80" t="n">
        <v>30.2</v>
      </c>
      <c r="H171" s="81" t="n">
        <f aca="false">ROUND(G171*$B$13,2)</f>
        <v>6.32</v>
      </c>
      <c r="I171" s="81" t="n">
        <f aca="false">H171+G171</f>
        <v>36.52</v>
      </c>
      <c r="J171" s="82" t="n">
        <f aca="false">ROUND(I171*E171,2)</f>
        <v>2995.01</v>
      </c>
      <c r="K171" s="99" t="s">
        <v>344</v>
      </c>
      <c r="L171" s="65"/>
      <c r="O171" s="65" t="n">
        <f aca="false">0.5*J171</f>
        <v>1497.505</v>
      </c>
      <c r="P171" s="65" t="n">
        <f aca="false">0.5*J171</f>
        <v>1497.505</v>
      </c>
      <c r="Q171" s="65"/>
      <c r="R171" s="65"/>
      <c r="S171" s="65"/>
      <c r="T171" s="65"/>
      <c r="U171" s="65"/>
      <c r="V171" s="65"/>
      <c r="W171" s="65"/>
      <c r="X171" s="65"/>
      <c r="Y171" s="65"/>
    </row>
    <row r="172" s="71" customFormat="true" ht="30" hidden="false" customHeight="false" outlineLevel="0" collapsed="false">
      <c r="A172" s="75" t="s">
        <v>345</v>
      </c>
      <c r="B172" s="76" t="s">
        <v>76</v>
      </c>
      <c r="C172" s="76" t="n">
        <v>88497</v>
      </c>
      <c r="D172" s="77" t="s">
        <v>346</v>
      </c>
      <c r="E172" s="78" t="n">
        <f aca="false">E166</f>
        <v>174.76</v>
      </c>
      <c r="F172" s="80" t="s">
        <v>99</v>
      </c>
      <c r="G172" s="80" t="n">
        <v>17.39</v>
      </c>
      <c r="H172" s="81" t="n">
        <f aca="false">ROUND(G172*$B$13,2)</f>
        <v>3.64</v>
      </c>
      <c r="I172" s="81" t="n">
        <f aca="false">H172+G172</f>
        <v>21.03</v>
      </c>
      <c r="J172" s="82" t="n">
        <f aca="false">ROUND(I172*E172,2)</f>
        <v>3675.2</v>
      </c>
      <c r="K172" s="99" t="s">
        <v>339</v>
      </c>
      <c r="L172" s="65"/>
      <c r="O172" s="65" t="n">
        <f aca="false">0.5*J172</f>
        <v>1837.6</v>
      </c>
      <c r="P172" s="65" t="n">
        <f aca="false">0.5*J172</f>
        <v>1837.6</v>
      </c>
      <c r="Q172" s="65"/>
      <c r="R172" s="65"/>
      <c r="S172" s="65"/>
      <c r="T172" s="65"/>
      <c r="U172" s="65"/>
      <c r="V172" s="65"/>
      <c r="W172" s="65"/>
      <c r="X172" s="65"/>
      <c r="Y172" s="65"/>
    </row>
    <row r="173" s="71" customFormat="true" ht="30" hidden="false" customHeight="false" outlineLevel="0" collapsed="false">
      <c r="A173" s="75" t="s">
        <v>347</v>
      </c>
      <c r="B173" s="76" t="s">
        <v>76</v>
      </c>
      <c r="C173" s="76" t="n">
        <v>88489</v>
      </c>
      <c r="D173" s="77" t="s">
        <v>348</v>
      </c>
      <c r="E173" s="78" t="n">
        <f aca="false">E171+E172</f>
        <v>256.77</v>
      </c>
      <c r="F173" s="80" t="s">
        <v>99</v>
      </c>
      <c r="G173" s="80" t="n">
        <v>14.31</v>
      </c>
      <c r="H173" s="81" t="n">
        <f aca="false">ROUND(G173*$B$13,2)</f>
        <v>3</v>
      </c>
      <c r="I173" s="81" t="n">
        <f aca="false">H173+G173</f>
        <v>17.31</v>
      </c>
      <c r="J173" s="82" t="n">
        <f aca="false">ROUND(I173*E173,2)</f>
        <v>4444.69</v>
      </c>
      <c r="K173" s="99" t="s">
        <v>349</v>
      </c>
      <c r="L173" s="65"/>
      <c r="O173" s="65" t="n">
        <f aca="false">0.5*J173</f>
        <v>2222.345</v>
      </c>
      <c r="P173" s="65" t="n">
        <f aca="false">0.5*J173</f>
        <v>2222.345</v>
      </c>
      <c r="Q173" s="65"/>
      <c r="R173" s="65"/>
      <c r="S173" s="65"/>
      <c r="T173" s="65"/>
      <c r="U173" s="65"/>
      <c r="V173" s="65"/>
      <c r="W173" s="65"/>
      <c r="X173" s="65"/>
      <c r="Y173" s="65"/>
    </row>
    <row r="174" s="71" customFormat="true" ht="40.5" hidden="false" customHeight="true" outlineLevel="0" collapsed="false">
      <c r="A174" s="75" t="s">
        <v>350</v>
      </c>
      <c r="B174" s="76" t="s">
        <v>48</v>
      </c>
      <c r="C174" s="76" t="s">
        <v>351</v>
      </c>
      <c r="D174" s="77" t="s">
        <v>352</v>
      </c>
      <c r="E174" s="78" t="n">
        <f aca="false">QuantPrédio!J336</f>
        <v>171.76</v>
      </c>
      <c r="F174" s="80" t="s">
        <v>99</v>
      </c>
      <c r="G174" s="80" t="n">
        <v>17.71</v>
      </c>
      <c r="H174" s="81" t="n">
        <f aca="false">ROUND(G174*$B$13,2)</f>
        <v>3.71</v>
      </c>
      <c r="I174" s="81" t="n">
        <f aca="false">H174+G174</f>
        <v>21.42</v>
      </c>
      <c r="J174" s="82" t="n">
        <f aca="false">ROUND(I174*E174,2)</f>
        <v>3679.1</v>
      </c>
      <c r="K174" s="80" t="s">
        <v>50</v>
      </c>
      <c r="L174" s="65"/>
      <c r="O174" s="65" t="n">
        <f aca="false">0.5*J174</f>
        <v>1839.55</v>
      </c>
      <c r="P174" s="65" t="n">
        <f aca="false">0.5*J174</f>
        <v>1839.55</v>
      </c>
      <c r="Q174" s="65"/>
      <c r="R174" s="65"/>
      <c r="S174" s="65"/>
      <c r="T174" s="65"/>
      <c r="U174" s="65"/>
      <c r="V174" s="65"/>
      <c r="W174" s="65"/>
      <c r="X174" s="65"/>
      <c r="Y174" s="65"/>
    </row>
    <row r="175" s="71" customFormat="true" ht="30" hidden="false" customHeight="false" outlineLevel="0" collapsed="false">
      <c r="A175" s="75" t="s">
        <v>353</v>
      </c>
      <c r="B175" s="76" t="s">
        <v>76</v>
      </c>
      <c r="C175" s="76" t="n">
        <v>88484</v>
      </c>
      <c r="D175" s="77" t="s">
        <v>354</v>
      </c>
      <c r="E175" s="78" t="n">
        <f aca="false">QuantPrédio!J343</f>
        <v>122.96</v>
      </c>
      <c r="F175" s="80" t="s">
        <v>99</v>
      </c>
      <c r="G175" s="80" t="n">
        <v>3.43</v>
      </c>
      <c r="H175" s="81" t="n">
        <f aca="false">ROUND(G175*$B$13,2)</f>
        <v>0.72</v>
      </c>
      <c r="I175" s="81" t="n">
        <f aca="false">H175+G175</f>
        <v>4.15</v>
      </c>
      <c r="J175" s="82" t="n">
        <f aca="false">ROUND(I175*E175,2)</f>
        <v>510.28</v>
      </c>
      <c r="K175" s="80" t="s">
        <v>50</v>
      </c>
      <c r="L175" s="65"/>
      <c r="O175" s="65" t="n">
        <f aca="false">0.5*J175</f>
        <v>255.14</v>
      </c>
      <c r="P175" s="65" t="n">
        <f aca="false">0.5*J175</f>
        <v>255.14</v>
      </c>
      <c r="Q175" s="65"/>
      <c r="R175" s="65"/>
      <c r="S175" s="65"/>
      <c r="T175" s="65"/>
      <c r="U175" s="65"/>
      <c r="V175" s="65"/>
      <c r="W175" s="65"/>
      <c r="X175" s="65"/>
      <c r="Y175" s="65"/>
    </row>
    <row r="176" s="71" customFormat="true" ht="30" hidden="false" customHeight="false" outlineLevel="0" collapsed="false">
      <c r="A176" s="75" t="s">
        <v>355</v>
      </c>
      <c r="B176" s="76" t="s">
        <v>76</v>
      </c>
      <c r="C176" s="76" t="n">
        <v>88485</v>
      </c>
      <c r="D176" s="77" t="s">
        <v>356</v>
      </c>
      <c r="E176" s="78" t="n">
        <f aca="false">QuantPrédio!J353</f>
        <v>305.58</v>
      </c>
      <c r="F176" s="80" t="s">
        <v>99</v>
      </c>
      <c r="G176" s="80" t="n">
        <v>3.02</v>
      </c>
      <c r="H176" s="81" t="n">
        <f aca="false">ROUND(G176*$B$13,2)</f>
        <v>0.63</v>
      </c>
      <c r="I176" s="81" t="n">
        <f aca="false">H176+G176</f>
        <v>3.65</v>
      </c>
      <c r="J176" s="82" t="n">
        <f aca="false">ROUND(I176*E176,2)</f>
        <v>1115.37</v>
      </c>
      <c r="K176" s="80" t="s">
        <v>50</v>
      </c>
      <c r="L176" s="65"/>
      <c r="O176" s="65" t="n">
        <f aca="false">0.5*J176</f>
        <v>557.685</v>
      </c>
      <c r="P176" s="65" t="n">
        <f aca="false">0.5*J176</f>
        <v>557.685</v>
      </c>
      <c r="Q176" s="65"/>
      <c r="R176" s="65"/>
      <c r="S176" s="65"/>
      <c r="T176" s="65"/>
      <c r="U176" s="65"/>
      <c r="V176" s="65"/>
      <c r="W176" s="65"/>
      <c r="X176" s="65"/>
      <c r="Y176" s="65"/>
    </row>
    <row r="177" s="71" customFormat="true" ht="15" hidden="false" customHeight="true" outlineLevel="0" collapsed="false">
      <c r="A177" s="96" t="s">
        <v>357</v>
      </c>
      <c r="B177" s="97" t="s">
        <v>358</v>
      </c>
      <c r="C177" s="97"/>
      <c r="D177" s="97"/>
      <c r="E177" s="97"/>
      <c r="F177" s="97"/>
      <c r="G177" s="97"/>
      <c r="H177" s="97"/>
      <c r="I177" s="97"/>
      <c r="J177" s="97"/>
      <c r="K177" s="98"/>
      <c r="L177" s="65"/>
      <c r="O177" s="65"/>
      <c r="P177" s="65"/>
      <c r="Q177" s="65"/>
      <c r="R177" s="65"/>
      <c r="S177" s="65"/>
      <c r="T177" s="65"/>
      <c r="U177" s="65"/>
      <c r="V177" s="65"/>
      <c r="W177" s="65"/>
      <c r="X177" s="65"/>
      <c r="Y177" s="65"/>
    </row>
    <row r="178" s="71" customFormat="true" ht="45" hidden="false" customHeight="false" outlineLevel="0" collapsed="false">
      <c r="A178" s="75" t="s">
        <v>359</v>
      </c>
      <c r="B178" s="76" t="s">
        <v>76</v>
      </c>
      <c r="C178" s="76" t="n">
        <v>98546</v>
      </c>
      <c r="D178" s="77" t="s">
        <v>360</v>
      </c>
      <c r="E178" s="78" t="n">
        <f aca="false">E179</f>
        <v>87.19</v>
      </c>
      <c r="F178" s="80" t="s">
        <v>99</v>
      </c>
      <c r="G178" s="80" t="n">
        <v>97.45</v>
      </c>
      <c r="H178" s="81" t="n">
        <f aca="false">ROUND(G178*$B$13,2)</f>
        <v>20.41</v>
      </c>
      <c r="I178" s="81" t="n">
        <f aca="false">H178+G178</f>
        <v>117.86</v>
      </c>
      <c r="J178" s="82" t="n">
        <f aca="false">ROUND(I178*E178,2)</f>
        <v>10276.21</v>
      </c>
      <c r="K178" s="80" t="s">
        <v>361</v>
      </c>
      <c r="L178" s="65"/>
      <c r="O178" s="65" t="n">
        <f aca="false">0.3*J178</f>
        <v>3082.863</v>
      </c>
      <c r="P178" s="65" t="n">
        <f aca="false">0.7*J178</f>
        <v>7193.347</v>
      </c>
      <c r="Q178" s="65"/>
      <c r="R178" s="65"/>
      <c r="S178" s="65"/>
      <c r="T178" s="65"/>
      <c r="U178" s="65"/>
      <c r="V178" s="65"/>
      <c r="W178" s="65"/>
      <c r="X178" s="65"/>
      <c r="Y178" s="65"/>
    </row>
    <row r="179" s="71" customFormat="true" ht="90" hidden="false" customHeight="false" outlineLevel="0" collapsed="false">
      <c r="A179" s="75" t="s">
        <v>362</v>
      </c>
      <c r="B179" s="76" t="s">
        <v>76</v>
      </c>
      <c r="C179" s="76" t="n">
        <v>87735</v>
      </c>
      <c r="D179" s="77" t="s">
        <v>363</v>
      </c>
      <c r="E179" s="78" t="n">
        <f aca="false">QuantPrédio!J362</f>
        <v>87.19</v>
      </c>
      <c r="F179" s="80" t="s">
        <v>99</v>
      </c>
      <c r="G179" s="80" t="n">
        <v>43.85</v>
      </c>
      <c r="H179" s="81" t="n">
        <f aca="false">ROUND(G179*$B$13,2)</f>
        <v>9.18</v>
      </c>
      <c r="I179" s="81" t="n">
        <f aca="false">H179+G179</f>
        <v>53.03</v>
      </c>
      <c r="J179" s="82" t="n">
        <f aca="false">ROUND(I179*E179,2)</f>
        <v>4623.69</v>
      </c>
      <c r="K179" s="80" t="s">
        <v>50</v>
      </c>
      <c r="L179" s="65"/>
      <c r="O179" s="65" t="n">
        <f aca="false">0.3*J179</f>
        <v>1387.107</v>
      </c>
      <c r="P179" s="65" t="n">
        <f aca="false">0.7*J179</f>
        <v>3236.583</v>
      </c>
      <c r="Q179" s="65"/>
      <c r="R179" s="65"/>
      <c r="S179" s="65"/>
      <c r="T179" s="65"/>
      <c r="U179" s="65"/>
      <c r="V179" s="65"/>
      <c r="W179" s="65"/>
      <c r="X179" s="65"/>
      <c r="Y179" s="65"/>
    </row>
    <row r="180" s="71" customFormat="true" ht="45" hidden="false" customHeight="false" outlineLevel="0" collapsed="false">
      <c r="A180" s="75" t="s">
        <v>364</v>
      </c>
      <c r="B180" s="76" t="s">
        <v>76</v>
      </c>
      <c r="C180" s="76" t="n">
        <v>98565</v>
      </c>
      <c r="D180" s="77" t="s">
        <v>365</v>
      </c>
      <c r="E180" s="78" t="n">
        <f aca="false">E179</f>
        <v>87.19</v>
      </c>
      <c r="F180" s="80" t="s">
        <v>99</v>
      </c>
      <c r="G180" s="80" t="n">
        <v>51.73</v>
      </c>
      <c r="H180" s="81" t="n">
        <f aca="false">ROUND(G180*$B$13,2)</f>
        <v>10.83</v>
      </c>
      <c r="I180" s="81" t="n">
        <f aca="false">H180+G180</f>
        <v>62.56</v>
      </c>
      <c r="J180" s="82" t="n">
        <f aca="false">ROUND(I180*E180,2)</f>
        <v>5454.61</v>
      </c>
      <c r="K180" s="80" t="s">
        <v>361</v>
      </c>
      <c r="L180" s="65"/>
      <c r="O180" s="65" t="n">
        <f aca="false">0.3*J180</f>
        <v>1636.383</v>
      </c>
      <c r="P180" s="65" t="n">
        <f aca="false">0.7*J180</f>
        <v>3818.227</v>
      </c>
      <c r="Q180" s="65"/>
      <c r="R180" s="65"/>
      <c r="S180" s="65"/>
      <c r="T180" s="65"/>
      <c r="U180" s="65"/>
      <c r="V180" s="65"/>
      <c r="W180" s="65"/>
      <c r="X180" s="65"/>
      <c r="Y180" s="65"/>
    </row>
    <row r="181" s="71" customFormat="true" ht="60" hidden="false" customHeight="false" outlineLevel="0" collapsed="false">
      <c r="A181" s="75" t="s">
        <v>366</v>
      </c>
      <c r="B181" s="76" t="s">
        <v>76</v>
      </c>
      <c r="C181" s="76" t="n">
        <v>98556</v>
      </c>
      <c r="D181" s="77" t="s">
        <v>367</v>
      </c>
      <c r="E181" s="78" t="n">
        <f aca="false">QuantPrédio!J371</f>
        <v>22.47</v>
      </c>
      <c r="F181" s="80" t="s">
        <v>99</v>
      </c>
      <c r="G181" s="80" t="n">
        <v>50.58</v>
      </c>
      <c r="H181" s="81" t="n">
        <f aca="false">ROUND(G181*$B$13,2)</f>
        <v>10.59</v>
      </c>
      <c r="I181" s="81" t="n">
        <f aca="false">H181+G181</f>
        <v>61.17</v>
      </c>
      <c r="J181" s="82" t="n">
        <f aca="false">ROUND(I181*E181,2)</f>
        <v>1374.49</v>
      </c>
      <c r="K181" s="80" t="s">
        <v>50</v>
      </c>
      <c r="L181" s="65"/>
      <c r="O181" s="65" t="n">
        <f aca="false">0.3*J181</f>
        <v>412.347</v>
      </c>
      <c r="P181" s="65" t="n">
        <f aca="false">0.7*J181</f>
        <v>962.143</v>
      </c>
      <c r="Q181" s="65"/>
      <c r="R181" s="65"/>
      <c r="S181" s="65"/>
      <c r="T181" s="65"/>
      <c r="U181" s="65"/>
      <c r="V181" s="65"/>
      <c r="W181" s="65"/>
      <c r="X181" s="65"/>
      <c r="Y181" s="65"/>
    </row>
    <row r="182" s="71" customFormat="true" ht="15" hidden="false" customHeight="true" outlineLevel="0" collapsed="false">
      <c r="A182" s="96" t="s">
        <v>368</v>
      </c>
      <c r="B182" s="97" t="s">
        <v>369</v>
      </c>
      <c r="C182" s="97"/>
      <c r="D182" s="97"/>
      <c r="E182" s="97"/>
      <c r="F182" s="97"/>
      <c r="G182" s="97"/>
      <c r="H182" s="97"/>
      <c r="I182" s="97"/>
      <c r="J182" s="97"/>
      <c r="K182" s="98"/>
      <c r="L182" s="65"/>
      <c r="M182" s="65"/>
      <c r="N182" s="65"/>
      <c r="O182" s="65"/>
      <c r="P182" s="65"/>
      <c r="Q182" s="65"/>
      <c r="R182" s="65"/>
      <c r="S182" s="65"/>
      <c r="T182" s="65"/>
      <c r="U182" s="65"/>
      <c r="V182" s="65"/>
      <c r="W182" s="65"/>
      <c r="X182" s="65"/>
      <c r="Y182" s="65"/>
    </row>
    <row r="183" s="71" customFormat="true" ht="72.75" hidden="false" customHeight="true" outlineLevel="0" collapsed="false">
      <c r="A183" s="100" t="s">
        <v>370</v>
      </c>
      <c r="B183" s="76" t="s">
        <v>76</v>
      </c>
      <c r="C183" s="76" t="s">
        <v>371</v>
      </c>
      <c r="D183" s="77" t="s">
        <v>372</v>
      </c>
      <c r="E183" s="78" t="n">
        <v>2</v>
      </c>
      <c r="F183" s="80" t="s">
        <v>45</v>
      </c>
      <c r="G183" s="80" t="n">
        <v>6371.48</v>
      </c>
      <c r="H183" s="101" t="n">
        <f aca="false">ROUND(G183*$B$14,2)</f>
        <v>973.56</v>
      </c>
      <c r="I183" s="81" t="n">
        <f aca="false">H183+G183</f>
        <v>7345.04</v>
      </c>
      <c r="J183" s="82" t="n">
        <f aca="false">ROUND(I183*E183,2)</f>
        <v>14690.08</v>
      </c>
      <c r="K183" s="80" t="s">
        <v>294</v>
      </c>
      <c r="L183" s="65"/>
      <c r="M183" s="65"/>
      <c r="N183" s="65"/>
      <c r="O183" s="65"/>
      <c r="P183" s="102" t="n">
        <f aca="false">0.5*J183</f>
        <v>7345.04</v>
      </c>
      <c r="Q183" s="65" t="n">
        <f aca="false">0.5*J183</f>
        <v>7345.04</v>
      </c>
      <c r="R183" s="65"/>
      <c r="S183" s="65"/>
      <c r="T183" s="65"/>
      <c r="U183" s="65"/>
      <c r="V183" s="65"/>
      <c r="W183" s="65"/>
      <c r="X183" s="65"/>
      <c r="Y183" s="65"/>
    </row>
    <row r="184" s="71" customFormat="true" ht="72.75" hidden="false" customHeight="true" outlineLevel="0" collapsed="false">
      <c r="A184" s="75" t="s">
        <v>373</v>
      </c>
      <c r="B184" s="76" t="s">
        <v>76</v>
      </c>
      <c r="C184" s="76" t="s">
        <v>374</v>
      </c>
      <c r="D184" s="77" t="s">
        <v>375</v>
      </c>
      <c r="E184" s="78" t="n">
        <v>2</v>
      </c>
      <c r="F184" s="80" t="s">
        <v>45</v>
      </c>
      <c r="G184" s="80" t="n">
        <v>1599.23</v>
      </c>
      <c r="H184" s="81" t="n">
        <f aca="false">ROUND(G184*$B$13,2)</f>
        <v>334.88</v>
      </c>
      <c r="I184" s="81" t="n">
        <f aca="false">H184+G184</f>
        <v>1934.11</v>
      </c>
      <c r="J184" s="82" t="n">
        <f aca="false">ROUND(I184*E184,2)</f>
        <v>3868.22</v>
      </c>
      <c r="K184" s="80" t="s">
        <v>294</v>
      </c>
      <c r="L184" s="65"/>
      <c r="M184" s="65"/>
      <c r="N184" s="65"/>
      <c r="O184" s="65"/>
      <c r="P184" s="102" t="n">
        <f aca="false">0.5*J184</f>
        <v>1934.11</v>
      </c>
      <c r="Q184" s="65" t="n">
        <f aca="false">0.5*J184</f>
        <v>1934.11</v>
      </c>
      <c r="R184" s="65"/>
      <c r="S184" s="65"/>
      <c r="T184" s="65"/>
      <c r="U184" s="65"/>
      <c r="V184" s="65"/>
      <c r="W184" s="65"/>
      <c r="X184" s="65"/>
      <c r="Y184" s="65"/>
    </row>
    <row r="185" s="71" customFormat="true" ht="72.75" hidden="false" customHeight="true" outlineLevel="0" collapsed="false">
      <c r="A185" s="100" t="s">
        <v>376</v>
      </c>
      <c r="B185" s="76" t="s">
        <v>76</v>
      </c>
      <c r="C185" s="76" t="s">
        <v>377</v>
      </c>
      <c r="D185" s="77" t="s">
        <v>378</v>
      </c>
      <c r="E185" s="78" t="n">
        <v>2</v>
      </c>
      <c r="F185" s="80" t="s">
        <v>45</v>
      </c>
      <c r="G185" s="80" t="n">
        <v>13219.3</v>
      </c>
      <c r="H185" s="101" t="n">
        <f aca="false">ROUND(G185*$B$14,2)</f>
        <v>2019.91</v>
      </c>
      <c r="I185" s="81" t="n">
        <f aca="false">H185+G185</f>
        <v>15239.21</v>
      </c>
      <c r="J185" s="82" t="n">
        <f aca="false">ROUND(I185*E185,2)</f>
        <v>30478.42</v>
      </c>
      <c r="K185" s="80" t="s">
        <v>294</v>
      </c>
      <c r="L185" s="65"/>
      <c r="M185" s="65"/>
      <c r="N185" s="65"/>
      <c r="O185" s="65"/>
      <c r="P185" s="102" t="n">
        <f aca="false">0.5*J185</f>
        <v>15239.21</v>
      </c>
      <c r="Q185" s="65" t="n">
        <f aca="false">0.5*J185</f>
        <v>15239.21</v>
      </c>
      <c r="R185" s="65"/>
      <c r="S185" s="65"/>
      <c r="T185" s="65"/>
      <c r="U185" s="65"/>
      <c r="V185" s="65"/>
      <c r="W185" s="65"/>
      <c r="X185" s="65"/>
      <c r="Y185" s="65"/>
    </row>
    <row r="186" s="71" customFormat="true" ht="72.75" hidden="false" customHeight="true" outlineLevel="0" collapsed="false">
      <c r="A186" s="75" t="s">
        <v>379</v>
      </c>
      <c r="B186" s="76" t="s">
        <v>76</v>
      </c>
      <c r="C186" s="76" t="s">
        <v>380</v>
      </c>
      <c r="D186" s="77" t="s">
        <v>381</v>
      </c>
      <c r="E186" s="78" t="n">
        <v>2</v>
      </c>
      <c r="F186" s="80" t="s">
        <v>45</v>
      </c>
      <c r="G186" s="80" t="n">
        <v>3387.99</v>
      </c>
      <c r="H186" s="81" t="n">
        <f aca="false">ROUND(G186*$B$13,2)</f>
        <v>709.45</v>
      </c>
      <c r="I186" s="81" t="n">
        <f aca="false">H186+G186</f>
        <v>4097.44</v>
      </c>
      <c r="J186" s="82" t="n">
        <f aca="false">ROUND(I186*E186,2)</f>
        <v>8194.88</v>
      </c>
      <c r="K186" s="80" t="s">
        <v>294</v>
      </c>
      <c r="L186" s="65"/>
      <c r="M186" s="65"/>
      <c r="N186" s="65"/>
      <c r="O186" s="65"/>
      <c r="P186" s="102" t="n">
        <f aca="false">0.5*J186</f>
        <v>4097.44</v>
      </c>
      <c r="Q186" s="65" t="n">
        <f aca="false">0.5*J186</f>
        <v>4097.44</v>
      </c>
      <c r="R186" s="65"/>
      <c r="S186" s="65"/>
      <c r="T186" s="65"/>
      <c r="U186" s="65"/>
      <c r="V186" s="65"/>
      <c r="W186" s="65"/>
      <c r="X186" s="65"/>
      <c r="Y186" s="65"/>
    </row>
    <row r="187" s="71" customFormat="true" ht="74.25" hidden="false" customHeight="true" outlineLevel="0" collapsed="false">
      <c r="A187" s="100" t="s">
        <v>382</v>
      </c>
      <c r="B187" s="76" t="s">
        <v>76</v>
      </c>
      <c r="C187" s="76" t="s">
        <v>383</v>
      </c>
      <c r="D187" s="77" t="s">
        <v>384</v>
      </c>
      <c r="E187" s="78" t="n">
        <v>3</v>
      </c>
      <c r="F187" s="80" t="s">
        <v>45</v>
      </c>
      <c r="G187" s="80" t="n">
        <v>9033.74</v>
      </c>
      <c r="H187" s="101" t="n">
        <f aca="false">ROUND(G187*$B$14,2)</f>
        <v>1380.36</v>
      </c>
      <c r="I187" s="81" t="n">
        <f aca="false">H187+G187</f>
        <v>10414.1</v>
      </c>
      <c r="J187" s="82" t="n">
        <f aca="false">ROUND(I187*E187,2)</f>
        <v>31242.3</v>
      </c>
      <c r="K187" s="80" t="s">
        <v>294</v>
      </c>
      <c r="L187" s="65"/>
      <c r="M187" s="65"/>
      <c r="N187" s="65"/>
      <c r="O187" s="65"/>
      <c r="P187" s="102" t="n">
        <f aca="false">0.5*J187</f>
        <v>15621.15</v>
      </c>
      <c r="Q187" s="65" t="n">
        <f aca="false">0.5*J187</f>
        <v>15621.15</v>
      </c>
      <c r="R187" s="65"/>
      <c r="S187" s="65"/>
      <c r="T187" s="65"/>
      <c r="U187" s="65"/>
      <c r="V187" s="65"/>
      <c r="W187" s="65"/>
      <c r="X187" s="65"/>
      <c r="Y187" s="65"/>
    </row>
    <row r="188" s="71" customFormat="true" ht="74.25" hidden="false" customHeight="true" outlineLevel="0" collapsed="false">
      <c r="A188" s="75" t="s">
        <v>385</v>
      </c>
      <c r="B188" s="76" t="s">
        <v>76</v>
      </c>
      <c r="C188" s="76" t="s">
        <v>386</v>
      </c>
      <c r="D188" s="77" t="s">
        <v>387</v>
      </c>
      <c r="E188" s="78" t="n">
        <v>3</v>
      </c>
      <c r="F188" s="80" t="s">
        <v>45</v>
      </c>
      <c r="G188" s="80" t="n">
        <v>2321.84</v>
      </c>
      <c r="H188" s="81" t="n">
        <f aca="false">ROUND(G188*$B$13,2)</f>
        <v>486.19</v>
      </c>
      <c r="I188" s="81" t="n">
        <f aca="false">H188+G188</f>
        <v>2808.03</v>
      </c>
      <c r="J188" s="82" t="n">
        <f aca="false">ROUND(I188*E188,2)</f>
        <v>8424.09</v>
      </c>
      <c r="K188" s="80" t="s">
        <v>294</v>
      </c>
      <c r="L188" s="65"/>
      <c r="M188" s="65"/>
      <c r="N188" s="65"/>
      <c r="O188" s="65"/>
      <c r="P188" s="102" t="n">
        <f aca="false">0.5*J188</f>
        <v>4212.045</v>
      </c>
      <c r="Q188" s="65" t="n">
        <f aca="false">0.5*J188</f>
        <v>4212.045</v>
      </c>
      <c r="R188" s="65"/>
      <c r="S188" s="65"/>
      <c r="T188" s="65"/>
      <c r="U188" s="65"/>
      <c r="V188" s="65"/>
      <c r="W188" s="65"/>
      <c r="X188" s="65"/>
      <c r="Y188" s="65"/>
    </row>
    <row r="189" s="71" customFormat="true" ht="15" hidden="false" customHeight="true" outlineLevel="0" collapsed="false">
      <c r="A189" s="83" t="s">
        <v>388</v>
      </c>
      <c r="B189" s="83"/>
      <c r="C189" s="83"/>
      <c r="D189" s="83"/>
      <c r="E189" s="83"/>
      <c r="F189" s="83"/>
      <c r="G189" s="83"/>
      <c r="H189" s="83"/>
      <c r="I189" s="83"/>
      <c r="J189" s="84" t="n">
        <f aca="false">SUM(J142:J188)</f>
        <v>236225.23</v>
      </c>
      <c r="K189" s="84"/>
      <c r="L189" s="84"/>
      <c r="M189" s="84"/>
      <c r="N189" s="84"/>
      <c r="O189" s="84"/>
      <c r="P189" s="84"/>
      <c r="Q189" s="84"/>
      <c r="R189" s="84"/>
      <c r="S189" s="84"/>
      <c r="T189" s="84"/>
      <c r="U189" s="84"/>
      <c r="V189" s="84"/>
      <c r="W189" s="84"/>
      <c r="X189" s="84"/>
      <c r="Y189" s="84"/>
    </row>
    <row r="190" s="19" customFormat="true" ht="15" hidden="false" customHeight="false" outlineLevel="0" collapsed="false">
      <c r="A190" s="85"/>
      <c r="B190" s="85"/>
      <c r="C190" s="85"/>
      <c r="D190" s="85"/>
      <c r="E190" s="86"/>
      <c r="F190" s="85"/>
      <c r="G190" s="87"/>
      <c r="H190" s="88"/>
      <c r="I190" s="88"/>
      <c r="J190" s="36"/>
      <c r="K190" s="36"/>
      <c r="L190" s="20"/>
      <c r="M190" s="20"/>
      <c r="N190" s="20"/>
      <c r="O190" s="20"/>
      <c r="P190" s="20"/>
      <c r="Q190" s="20"/>
      <c r="R190" s="20"/>
      <c r="S190" s="20"/>
      <c r="T190" s="20"/>
      <c r="U190" s="20"/>
      <c r="V190" s="20"/>
      <c r="W190" s="20"/>
      <c r="X190" s="20"/>
      <c r="Y190" s="20"/>
    </row>
    <row r="191" s="71" customFormat="true" ht="15" hidden="false" customHeight="true" outlineLevel="0" collapsed="false">
      <c r="A191" s="72" t="s">
        <v>389</v>
      </c>
      <c r="B191" s="73" t="s">
        <v>390</v>
      </c>
      <c r="C191" s="73"/>
      <c r="D191" s="73"/>
      <c r="E191" s="73"/>
      <c r="F191" s="73"/>
      <c r="G191" s="73"/>
      <c r="H191" s="73"/>
      <c r="I191" s="73"/>
      <c r="J191" s="73"/>
      <c r="K191" s="74"/>
      <c r="L191" s="65"/>
      <c r="M191" s="65"/>
      <c r="N191" s="65"/>
      <c r="O191" s="65"/>
      <c r="P191" s="65"/>
      <c r="Q191" s="65"/>
      <c r="R191" s="65"/>
      <c r="S191" s="65"/>
      <c r="T191" s="65"/>
      <c r="U191" s="65"/>
      <c r="V191" s="65"/>
      <c r="W191" s="65"/>
      <c r="X191" s="65"/>
      <c r="Y191" s="65"/>
    </row>
    <row r="192" s="71" customFormat="true" ht="60" hidden="false" customHeight="false" outlineLevel="0" collapsed="false">
      <c r="A192" s="75" t="s">
        <v>391</v>
      </c>
      <c r="B192" s="76" t="s">
        <v>62</v>
      </c>
      <c r="C192" s="76" t="n">
        <v>37556</v>
      </c>
      <c r="D192" s="77" t="s">
        <v>392</v>
      </c>
      <c r="E192" s="78" t="n">
        <f aca="false">QuantPrédio!I464</f>
        <v>4</v>
      </c>
      <c r="F192" s="80" t="s">
        <v>88</v>
      </c>
      <c r="G192" s="80" t="n">
        <v>23.13</v>
      </c>
      <c r="H192" s="81" t="n">
        <f aca="false">ROUND(G192*$B$13,2)</f>
        <v>4.84</v>
      </c>
      <c r="I192" s="81" t="n">
        <f aca="false">H192+G192</f>
        <v>27.97</v>
      </c>
      <c r="J192" s="82" t="n">
        <f aca="false">ROUND(I192*E192,2)</f>
        <v>111.88</v>
      </c>
      <c r="K192" s="80" t="s">
        <v>50</v>
      </c>
      <c r="L192" s="65"/>
      <c r="M192" s="65"/>
      <c r="N192" s="65"/>
      <c r="O192" s="65"/>
      <c r="P192" s="65"/>
      <c r="Q192" s="65" t="n">
        <f aca="false">J192</f>
        <v>111.88</v>
      </c>
      <c r="R192" s="65"/>
      <c r="S192" s="65"/>
      <c r="T192" s="65"/>
      <c r="U192" s="65"/>
      <c r="V192" s="65"/>
      <c r="W192" s="65"/>
      <c r="X192" s="65"/>
      <c r="Y192" s="65"/>
    </row>
    <row r="193" s="71" customFormat="true" ht="60" hidden="false" customHeight="false" outlineLevel="0" collapsed="false">
      <c r="A193" s="75" t="s">
        <v>393</v>
      </c>
      <c r="B193" s="76" t="s">
        <v>62</v>
      </c>
      <c r="C193" s="76" t="n">
        <v>37560</v>
      </c>
      <c r="D193" s="77" t="s">
        <v>394</v>
      </c>
      <c r="E193" s="78" t="n">
        <f aca="false">QuantPrédio!I472</f>
        <v>1</v>
      </c>
      <c r="F193" s="80" t="s">
        <v>88</v>
      </c>
      <c r="G193" s="80" t="n">
        <v>39.37</v>
      </c>
      <c r="H193" s="81" t="n">
        <f aca="false">ROUND(G193*$B$13,2)</f>
        <v>8.24</v>
      </c>
      <c r="I193" s="81" t="n">
        <f aca="false">H193+G193</f>
        <v>47.61</v>
      </c>
      <c r="J193" s="82" t="n">
        <f aca="false">ROUND(I193*E193,2)</f>
        <v>47.61</v>
      </c>
      <c r="K193" s="80" t="s">
        <v>50</v>
      </c>
      <c r="L193" s="65"/>
      <c r="M193" s="65"/>
      <c r="N193" s="65"/>
      <c r="O193" s="65"/>
      <c r="P193" s="65"/>
      <c r="Q193" s="65" t="n">
        <f aca="false">J193</f>
        <v>47.61</v>
      </c>
      <c r="R193" s="65"/>
      <c r="S193" s="65"/>
      <c r="T193" s="65"/>
      <c r="U193" s="65"/>
      <c r="V193" s="65"/>
      <c r="W193" s="65"/>
      <c r="X193" s="65"/>
      <c r="Y193" s="65"/>
    </row>
    <row r="194" s="71" customFormat="true" ht="30" hidden="false" customHeight="false" outlineLevel="0" collapsed="false">
      <c r="A194" s="75" t="s">
        <v>395</v>
      </c>
      <c r="B194" s="76" t="s">
        <v>76</v>
      </c>
      <c r="C194" s="76" t="s">
        <v>396</v>
      </c>
      <c r="D194" s="77" t="s">
        <v>397</v>
      </c>
      <c r="E194" s="78" t="n">
        <f aca="false">QuantPrédio!I479</f>
        <v>10</v>
      </c>
      <c r="F194" s="80" t="s">
        <v>45</v>
      </c>
      <c r="G194" s="80" t="n">
        <v>107.66</v>
      </c>
      <c r="H194" s="81" t="n">
        <f aca="false">ROUND(G194*$B$13,2)</f>
        <v>22.54</v>
      </c>
      <c r="I194" s="81" t="n">
        <f aca="false">H194+G194</f>
        <v>130.2</v>
      </c>
      <c r="J194" s="82" t="n">
        <f aca="false">ROUND(I194*E194,2)</f>
        <v>1302</v>
      </c>
      <c r="K194" s="80" t="s">
        <v>50</v>
      </c>
      <c r="L194" s="65"/>
      <c r="M194" s="65"/>
      <c r="N194" s="65"/>
      <c r="O194" s="65"/>
      <c r="P194" s="65"/>
      <c r="Q194" s="65" t="n">
        <f aca="false">J194</f>
        <v>1302</v>
      </c>
      <c r="R194" s="65"/>
      <c r="S194" s="65"/>
      <c r="T194" s="65"/>
      <c r="U194" s="65"/>
      <c r="V194" s="65"/>
      <c r="W194" s="65"/>
      <c r="X194" s="65"/>
      <c r="Y194" s="65"/>
    </row>
    <row r="195" s="71" customFormat="true" ht="60" hidden="false" customHeight="false" outlineLevel="0" collapsed="false">
      <c r="A195" s="75" t="s">
        <v>398</v>
      </c>
      <c r="B195" s="76" t="s">
        <v>62</v>
      </c>
      <c r="C195" s="76" t="n">
        <v>37539</v>
      </c>
      <c r="D195" s="77" t="s">
        <v>399</v>
      </c>
      <c r="E195" s="78" t="n">
        <f aca="false">QuantPrédio!I487</f>
        <v>2</v>
      </c>
      <c r="F195" s="80" t="s">
        <v>88</v>
      </c>
      <c r="G195" s="80" t="n">
        <v>20</v>
      </c>
      <c r="H195" s="81" t="n">
        <f aca="false">ROUND(G195*$B$13,2)</f>
        <v>4.19</v>
      </c>
      <c r="I195" s="81" t="n">
        <f aca="false">H195+G195</f>
        <v>24.19</v>
      </c>
      <c r="J195" s="82" t="n">
        <f aca="false">ROUND(I195*E195,2)</f>
        <v>48.38</v>
      </c>
      <c r="K195" s="80" t="s">
        <v>50</v>
      </c>
      <c r="L195" s="65"/>
      <c r="M195" s="65"/>
      <c r="N195" s="65"/>
      <c r="O195" s="65"/>
      <c r="P195" s="65"/>
      <c r="Q195" s="65" t="n">
        <f aca="false">J195</f>
        <v>48.38</v>
      </c>
      <c r="R195" s="65"/>
      <c r="S195" s="65"/>
      <c r="T195" s="65"/>
      <c r="U195" s="65"/>
      <c r="V195" s="65"/>
      <c r="W195" s="65"/>
      <c r="X195" s="65"/>
      <c r="Y195" s="65"/>
    </row>
    <row r="196" s="71" customFormat="true" ht="30" hidden="false" customHeight="false" outlineLevel="0" collapsed="false">
      <c r="A196" s="75" t="s">
        <v>400</v>
      </c>
      <c r="B196" s="76" t="s">
        <v>401</v>
      </c>
      <c r="C196" s="76" t="n">
        <v>11558</v>
      </c>
      <c r="D196" s="77" t="s">
        <v>402</v>
      </c>
      <c r="E196" s="78" t="n">
        <f aca="false">QuantPrédio!I496</f>
        <v>1.9</v>
      </c>
      <c r="F196" s="80" t="s">
        <v>82</v>
      </c>
      <c r="G196" s="80" t="n">
        <v>0.46</v>
      </c>
      <c r="H196" s="81" t="n">
        <f aca="false">ROUND(G196*$B$13,2)</f>
        <v>0.1</v>
      </c>
      <c r="I196" s="81" t="n">
        <f aca="false">H196+G196</f>
        <v>0.56</v>
      </c>
      <c r="J196" s="82" t="n">
        <f aca="false">ROUND(I196*E196,2)</f>
        <v>1.06</v>
      </c>
      <c r="K196" s="80" t="s">
        <v>50</v>
      </c>
      <c r="L196" s="65"/>
      <c r="M196" s="65"/>
      <c r="N196" s="65"/>
      <c r="O196" s="65"/>
      <c r="P196" s="65"/>
      <c r="Q196" s="65" t="n">
        <f aca="false">J196</f>
        <v>1.06</v>
      </c>
      <c r="R196" s="65"/>
      <c r="S196" s="65"/>
      <c r="T196" s="65"/>
      <c r="U196" s="65"/>
      <c r="V196" s="65"/>
      <c r="W196" s="65"/>
      <c r="X196" s="65"/>
      <c r="Y196" s="65"/>
    </row>
    <row r="197" s="71" customFormat="true" ht="15" hidden="false" customHeight="true" outlineLevel="0" collapsed="false">
      <c r="A197" s="83" t="s">
        <v>403</v>
      </c>
      <c r="B197" s="83"/>
      <c r="C197" s="83"/>
      <c r="D197" s="83"/>
      <c r="E197" s="83"/>
      <c r="F197" s="83"/>
      <c r="G197" s="83"/>
      <c r="H197" s="83"/>
      <c r="I197" s="83"/>
      <c r="J197" s="84" t="n">
        <f aca="false">SUM(J192:J196)</f>
        <v>1510.93</v>
      </c>
      <c r="K197" s="84"/>
      <c r="L197" s="84"/>
      <c r="M197" s="84"/>
      <c r="N197" s="84"/>
      <c r="O197" s="84"/>
      <c r="P197" s="84"/>
      <c r="Q197" s="84"/>
      <c r="R197" s="84"/>
      <c r="S197" s="84"/>
      <c r="T197" s="84"/>
      <c r="U197" s="84"/>
      <c r="V197" s="84"/>
      <c r="W197" s="84"/>
      <c r="X197" s="84"/>
      <c r="Y197" s="84"/>
    </row>
    <row r="198" s="19" customFormat="true" ht="15" hidden="false" customHeight="false" outlineLevel="0" collapsed="false">
      <c r="A198" s="85"/>
      <c r="B198" s="85"/>
      <c r="C198" s="85"/>
      <c r="D198" s="85"/>
      <c r="E198" s="86"/>
      <c r="F198" s="85"/>
      <c r="G198" s="87"/>
      <c r="H198" s="88"/>
      <c r="I198" s="88"/>
      <c r="J198" s="36"/>
      <c r="K198" s="36"/>
      <c r="L198" s="20"/>
      <c r="M198" s="20"/>
      <c r="N198" s="20"/>
      <c r="O198" s="20"/>
      <c r="P198" s="20"/>
      <c r="Q198" s="20"/>
      <c r="R198" s="20"/>
      <c r="S198" s="20"/>
      <c r="T198" s="20"/>
      <c r="U198" s="20"/>
      <c r="V198" s="20"/>
      <c r="W198" s="20"/>
      <c r="X198" s="20"/>
      <c r="Y198" s="20"/>
    </row>
    <row r="199" s="64" customFormat="true" ht="15" hidden="false" customHeight="true" outlineLevel="0" collapsed="false">
      <c r="A199" s="89" t="s">
        <v>404</v>
      </c>
      <c r="B199" s="89"/>
      <c r="C199" s="89"/>
      <c r="D199" s="89"/>
      <c r="E199" s="89"/>
      <c r="F199" s="89"/>
      <c r="G199" s="89"/>
      <c r="H199" s="89"/>
      <c r="I199" s="89"/>
      <c r="J199" s="70" t="n">
        <f aca="false">J189+J197</f>
        <v>237736.16</v>
      </c>
      <c r="K199" s="70"/>
      <c r="L199" s="70" t="n">
        <f aca="false">SUM(L140:L198)</f>
        <v>0</v>
      </c>
      <c r="M199" s="70" t="n">
        <f aca="false">SUM(M140:M198)</f>
        <v>0</v>
      </c>
      <c r="N199" s="70" t="n">
        <f aca="false">SUM(N140:N198)</f>
        <v>0</v>
      </c>
      <c r="O199" s="70" t="n">
        <f aca="false">SUM(O140:O198)</f>
        <v>34927.675</v>
      </c>
      <c r="P199" s="70" t="n">
        <f aca="false">SUM(P140:P198)</f>
        <v>152848.56</v>
      </c>
      <c r="Q199" s="70" t="n">
        <f aca="false">SUM(Q140:Q198)</f>
        <v>49959.925</v>
      </c>
      <c r="R199" s="70"/>
      <c r="S199" s="70"/>
      <c r="T199" s="70"/>
      <c r="U199" s="70"/>
      <c r="V199" s="70"/>
      <c r="W199" s="70"/>
      <c r="X199" s="70"/>
      <c r="Y199" s="70"/>
    </row>
    <row r="200" s="19" customFormat="true" ht="15" hidden="false" customHeight="false" outlineLevel="0" collapsed="false">
      <c r="A200" s="90"/>
      <c r="B200" s="91"/>
      <c r="C200" s="91"/>
      <c r="D200" s="53"/>
      <c r="E200" s="92"/>
      <c r="F200" s="93"/>
      <c r="G200" s="28"/>
      <c r="H200" s="29"/>
      <c r="I200" s="29"/>
      <c r="J200" s="30"/>
      <c r="K200" s="30"/>
      <c r="L200" s="94" t="n">
        <f aca="false">L199/$J$199</f>
        <v>0</v>
      </c>
      <c r="M200" s="94" t="n">
        <f aca="false">M199/$J$199</f>
        <v>0</v>
      </c>
      <c r="N200" s="94" t="n">
        <f aca="false">N199/$J$199</f>
        <v>0</v>
      </c>
      <c r="O200" s="94" t="n">
        <f aca="false">O199/$J$199</f>
        <v>0.146917805856711</v>
      </c>
      <c r="P200" s="94" t="n">
        <f aca="false">P199/$J$199</f>
        <v>0.64293357813132</v>
      </c>
      <c r="Q200" s="94" t="n">
        <f aca="false">Q199/$J$199</f>
        <v>0.210148616011969</v>
      </c>
      <c r="R200" s="94"/>
      <c r="S200" s="94"/>
      <c r="T200" s="94"/>
      <c r="U200" s="94"/>
      <c r="V200" s="94"/>
      <c r="W200" s="94"/>
      <c r="X200" s="94"/>
      <c r="Y200" s="94"/>
    </row>
    <row r="201" s="64" customFormat="true" ht="15" hidden="false" customHeight="false" outlineLevel="0" collapsed="false">
      <c r="A201" s="62" t="s">
        <v>405</v>
      </c>
      <c r="B201" s="63" t="s">
        <v>406</v>
      </c>
      <c r="C201" s="63"/>
      <c r="D201" s="63"/>
      <c r="E201" s="63"/>
      <c r="F201" s="63"/>
      <c r="G201" s="63"/>
      <c r="H201" s="63"/>
      <c r="I201" s="63"/>
      <c r="J201" s="63"/>
      <c r="K201" s="63"/>
      <c r="L201" s="95"/>
      <c r="M201" s="95"/>
      <c r="N201" s="95"/>
      <c r="O201" s="65"/>
      <c r="P201" s="65"/>
      <c r="Q201" s="65"/>
      <c r="R201" s="65"/>
      <c r="S201" s="65"/>
      <c r="T201" s="65"/>
      <c r="U201" s="65"/>
      <c r="V201" s="65"/>
      <c r="W201" s="65"/>
      <c r="X201" s="65"/>
      <c r="Y201" s="65"/>
    </row>
    <row r="202" s="71" customFormat="true" ht="14.25" hidden="false" customHeight="true" outlineLevel="0" collapsed="false">
      <c r="A202" s="66" t="s">
        <v>29</v>
      </c>
      <c r="B202" s="66" t="s">
        <v>30</v>
      </c>
      <c r="C202" s="66"/>
      <c r="D202" s="66" t="s">
        <v>31</v>
      </c>
      <c r="E202" s="67" t="s">
        <v>32</v>
      </c>
      <c r="F202" s="67" t="s">
        <v>33</v>
      </c>
      <c r="G202" s="68" t="s">
        <v>34</v>
      </c>
      <c r="H202" s="69" t="s">
        <v>35</v>
      </c>
      <c r="I202" s="69" t="s">
        <v>36</v>
      </c>
      <c r="J202" s="68" t="s">
        <v>37</v>
      </c>
      <c r="K202" s="70" t="s">
        <v>38</v>
      </c>
      <c r="L202" s="95"/>
      <c r="M202" s="95"/>
      <c r="N202" s="95"/>
      <c r="O202" s="65"/>
      <c r="P202" s="65"/>
      <c r="Q202" s="65"/>
      <c r="R202" s="65"/>
      <c r="S202" s="65"/>
      <c r="T202" s="65"/>
      <c r="U202" s="65"/>
      <c r="V202" s="65"/>
      <c r="W202" s="65"/>
      <c r="X202" s="65"/>
      <c r="Y202" s="65"/>
    </row>
    <row r="203" s="71" customFormat="true" ht="15" hidden="false" customHeight="true" outlineLevel="0" collapsed="false">
      <c r="A203" s="72" t="s">
        <v>407</v>
      </c>
      <c r="B203" s="73" t="s">
        <v>408</v>
      </c>
      <c r="C203" s="73"/>
      <c r="D203" s="73"/>
      <c r="E203" s="73"/>
      <c r="F203" s="73"/>
      <c r="G203" s="73"/>
      <c r="H203" s="73"/>
      <c r="I203" s="73"/>
      <c r="J203" s="73"/>
      <c r="K203" s="74"/>
      <c r="L203" s="65"/>
      <c r="M203" s="65"/>
      <c r="N203" s="65"/>
      <c r="O203" s="65"/>
      <c r="P203" s="65"/>
      <c r="Q203" s="65"/>
      <c r="R203" s="65"/>
      <c r="S203" s="65"/>
      <c r="T203" s="65"/>
      <c r="U203" s="65"/>
      <c r="V203" s="65"/>
      <c r="W203" s="65"/>
      <c r="X203" s="65"/>
      <c r="Y203" s="65"/>
    </row>
    <row r="204" s="71" customFormat="true" ht="15" hidden="false" customHeight="true" outlineLevel="0" collapsed="false">
      <c r="A204" s="96" t="s">
        <v>409</v>
      </c>
      <c r="B204" s="97" t="s">
        <v>410</v>
      </c>
      <c r="C204" s="97"/>
      <c r="D204" s="97"/>
      <c r="E204" s="97"/>
      <c r="F204" s="97"/>
      <c r="G204" s="97"/>
      <c r="H204" s="97"/>
      <c r="I204" s="97"/>
      <c r="J204" s="97"/>
      <c r="K204" s="98"/>
      <c r="L204" s="65"/>
      <c r="M204" s="65"/>
      <c r="N204" s="65"/>
      <c r="O204" s="65"/>
      <c r="P204" s="65"/>
      <c r="Q204" s="65"/>
      <c r="R204" s="65"/>
      <c r="S204" s="65"/>
      <c r="T204" s="65"/>
      <c r="U204" s="65"/>
      <c r="V204" s="65"/>
      <c r="W204" s="65"/>
      <c r="X204" s="65"/>
      <c r="Y204" s="65"/>
    </row>
    <row r="205" s="71" customFormat="true" ht="45" hidden="false" customHeight="false" outlineLevel="0" collapsed="false">
      <c r="A205" s="75" t="s">
        <v>411</v>
      </c>
      <c r="B205" s="76" t="s">
        <v>412</v>
      </c>
      <c r="C205" s="76" t="s">
        <v>413</v>
      </c>
      <c r="D205" s="77" t="s">
        <v>414</v>
      </c>
      <c r="E205" s="78" t="n">
        <v>6</v>
      </c>
      <c r="F205" s="80" t="s">
        <v>45</v>
      </c>
      <c r="G205" s="80" t="n">
        <v>361.17</v>
      </c>
      <c r="H205" s="81" t="n">
        <f aca="false">ROUND(G205*$B$13,2)</f>
        <v>75.63</v>
      </c>
      <c r="I205" s="81" t="n">
        <f aca="false">H205+G205</f>
        <v>436.8</v>
      </c>
      <c r="J205" s="82" t="n">
        <f aca="false">ROUND(I205*E205,2)</f>
        <v>2620.8</v>
      </c>
      <c r="K205" s="80" t="s">
        <v>111</v>
      </c>
      <c r="L205" s="65"/>
      <c r="M205" s="65"/>
      <c r="N205" s="65" t="n">
        <f aca="false">0.2*J205</f>
        <v>524.16</v>
      </c>
      <c r="O205" s="65" t="n">
        <f aca="false">0.3*J205</f>
        <v>786.24</v>
      </c>
      <c r="P205" s="65" t="n">
        <f aca="false">0.4*J205</f>
        <v>1048.32</v>
      </c>
      <c r="Q205" s="65" t="n">
        <f aca="false">0.1*J205</f>
        <v>262.08</v>
      </c>
      <c r="R205" s="65"/>
      <c r="S205" s="65"/>
      <c r="T205" s="65"/>
      <c r="U205" s="65"/>
      <c r="V205" s="65"/>
      <c r="W205" s="65"/>
      <c r="X205" s="65"/>
      <c r="Y205" s="65"/>
    </row>
    <row r="206" s="71" customFormat="true" ht="45" hidden="false" customHeight="false" outlineLevel="0" collapsed="false">
      <c r="A206" s="75" t="s">
        <v>415</v>
      </c>
      <c r="B206" s="76" t="s">
        <v>412</v>
      </c>
      <c r="C206" s="76" t="s">
        <v>416</v>
      </c>
      <c r="D206" s="77" t="s">
        <v>417</v>
      </c>
      <c r="E206" s="78" t="n">
        <v>3</v>
      </c>
      <c r="F206" s="80" t="s">
        <v>45</v>
      </c>
      <c r="G206" s="80" t="n">
        <v>388.16</v>
      </c>
      <c r="H206" s="81" t="n">
        <f aca="false">ROUND(G206*$B$13,2)</f>
        <v>81.28</v>
      </c>
      <c r="I206" s="81" t="n">
        <f aca="false">H206+G206</f>
        <v>469.44</v>
      </c>
      <c r="J206" s="82" t="n">
        <f aca="false">ROUND(I206*E206,2)</f>
        <v>1408.32</v>
      </c>
      <c r="K206" s="80" t="s">
        <v>111</v>
      </c>
      <c r="L206" s="65"/>
      <c r="M206" s="65"/>
      <c r="N206" s="65" t="n">
        <f aca="false">0.2*J206</f>
        <v>281.664</v>
      </c>
      <c r="O206" s="65" t="n">
        <f aca="false">0.3*J206</f>
        <v>422.496</v>
      </c>
      <c r="P206" s="65" t="n">
        <f aca="false">0.4*J206</f>
        <v>563.328</v>
      </c>
      <c r="Q206" s="65" t="n">
        <f aca="false">0.1*J206</f>
        <v>140.832</v>
      </c>
      <c r="R206" s="65"/>
      <c r="S206" s="65"/>
      <c r="T206" s="65"/>
      <c r="U206" s="65"/>
      <c r="V206" s="65"/>
      <c r="W206" s="65"/>
      <c r="X206" s="65"/>
      <c r="Y206" s="65"/>
    </row>
    <row r="207" s="71" customFormat="true" ht="45" hidden="false" customHeight="false" outlineLevel="0" collapsed="false">
      <c r="A207" s="75" t="s">
        <v>418</v>
      </c>
      <c r="B207" s="76" t="s">
        <v>412</v>
      </c>
      <c r="C207" s="76" t="s">
        <v>419</v>
      </c>
      <c r="D207" s="77" t="s">
        <v>420</v>
      </c>
      <c r="E207" s="78" t="n">
        <v>12</v>
      </c>
      <c r="F207" s="80" t="s">
        <v>45</v>
      </c>
      <c r="G207" s="80" t="n">
        <v>398.87</v>
      </c>
      <c r="H207" s="81" t="n">
        <f aca="false">ROUND(G207*$B$13,2)</f>
        <v>83.52</v>
      </c>
      <c r="I207" s="81" t="n">
        <f aca="false">H207+G207</f>
        <v>482.39</v>
      </c>
      <c r="J207" s="82" t="n">
        <f aca="false">ROUND(I207*E207,2)</f>
        <v>5788.68</v>
      </c>
      <c r="K207" s="80" t="s">
        <v>111</v>
      </c>
      <c r="L207" s="65"/>
      <c r="M207" s="65"/>
      <c r="N207" s="65" t="n">
        <f aca="false">0.2*J207</f>
        <v>1157.736</v>
      </c>
      <c r="O207" s="65" t="n">
        <f aca="false">0.3*J207</f>
        <v>1736.604</v>
      </c>
      <c r="P207" s="65" t="n">
        <f aca="false">0.4*J207</f>
        <v>2315.472</v>
      </c>
      <c r="Q207" s="65" t="n">
        <f aca="false">0.1*J207</f>
        <v>578.868</v>
      </c>
      <c r="R207" s="65"/>
      <c r="S207" s="65"/>
      <c r="T207" s="65"/>
      <c r="U207" s="65"/>
      <c r="V207" s="65"/>
      <c r="W207" s="65"/>
      <c r="X207" s="65"/>
      <c r="Y207" s="65"/>
    </row>
    <row r="208" s="71" customFormat="true" ht="15" hidden="false" customHeight="false" outlineLevel="0" collapsed="false">
      <c r="A208" s="75" t="s">
        <v>421</v>
      </c>
      <c r="B208" s="76" t="s">
        <v>42</v>
      </c>
      <c r="C208" s="76" t="s">
        <v>422</v>
      </c>
      <c r="D208" s="77" t="s">
        <v>423</v>
      </c>
      <c r="E208" s="78" t="n">
        <v>2</v>
      </c>
      <c r="F208" s="80" t="s">
        <v>45</v>
      </c>
      <c r="G208" s="80" t="n">
        <v>698.81</v>
      </c>
      <c r="H208" s="81" t="n">
        <f aca="false">ROUND(G208*$B$13,2)</f>
        <v>146.33</v>
      </c>
      <c r="I208" s="81" t="n">
        <f aca="false">H208+G208</f>
        <v>845.14</v>
      </c>
      <c r="J208" s="82" t="n">
        <f aca="false">ROUND(I208*E208,2)</f>
        <v>1690.28</v>
      </c>
      <c r="K208" s="80" t="s">
        <v>111</v>
      </c>
      <c r="L208" s="65"/>
      <c r="M208" s="65"/>
      <c r="N208" s="65" t="n">
        <f aca="false">0.2*J208</f>
        <v>338.056</v>
      </c>
      <c r="O208" s="65" t="n">
        <f aca="false">0.3*J208</f>
        <v>507.084</v>
      </c>
      <c r="P208" s="65" t="n">
        <f aca="false">0.4*J208</f>
        <v>676.112</v>
      </c>
      <c r="Q208" s="65" t="n">
        <f aca="false">0.1*J208</f>
        <v>169.028</v>
      </c>
      <c r="R208" s="65"/>
      <c r="S208" s="65"/>
      <c r="T208" s="65"/>
      <c r="U208" s="65"/>
      <c r="V208" s="65"/>
      <c r="W208" s="65"/>
      <c r="X208" s="65"/>
      <c r="Y208" s="65"/>
    </row>
    <row r="209" s="71" customFormat="true" ht="30" hidden="false" customHeight="false" outlineLevel="0" collapsed="false">
      <c r="A209" s="75" t="s">
        <v>424</v>
      </c>
      <c r="B209" s="76" t="s">
        <v>425</v>
      </c>
      <c r="C209" s="76" t="n">
        <v>2</v>
      </c>
      <c r="D209" s="77" t="s">
        <v>426</v>
      </c>
      <c r="E209" s="78" t="n">
        <v>385.28</v>
      </c>
      <c r="F209" s="80" t="s">
        <v>82</v>
      </c>
      <c r="G209" s="80" t="n">
        <v>29.49</v>
      </c>
      <c r="H209" s="81" t="n">
        <f aca="false">ROUND(G209*$B$13,2)</f>
        <v>6.18</v>
      </c>
      <c r="I209" s="81" t="n">
        <f aca="false">H209+G209</f>
        <v>35.67</v>
      </c>
      <c r="J209" s="82" t="n">
        <f aca="false">ROUND(I209*E209,2)</f>
        <v>13742.94</v>
      </c>
      <c r="K209" s="80" t="s">
        <v>111</v>
      </c>
      <c r="L209" s="65"/>
      <c r="M209" s="65"/>
      <c r="N209" s="65" t="n">
        <f aca="false">0.2*J209</f>
        <v>2748.588</v>
      </c>
      <c r="O209" s="65" t="n">
        <f aca="false">0.3*J209</f>
        <v>4122.882</v>
      </c>
      <c r="P209" s="65" t="n">
        <f aca="false">0.4*J209</f>
        <v>5497.176</v>
      </c>
      <c r="Q209" s="65" t="n">
        <f aca="false">0.1*J209</f>
        <v>1374.294</v>
      </c>
      <c r="R209" s="65"/>
      <c r="S209" s="65"/>
      <c r="T209" s="65"/>
      <c r="U209" s="65"/>
      <c r="V209" s="65"/>
      <c r="W209" s="65"/>
      <c r="X209" s="65"/>
      <c r="Y209" s="65"/>
    </row>
    <row r="210" s="71" customFormat="true" ht="30" hidden="false" customHeight="false" outlineLevel="0" collapsed="false">
      <c r="A210" s="100" t="s">
        <v>427</v>
      </c>
      <c r="B210" s="76" t="s">
        <v>48</v>
      </c>
      <c r="C210" s="76" t="s">
        <v>428</v>
      </c>
      <c r="D210" s="77" t="s">
        <v>429</v>
      </c>
      <c r="E210" s="78" t="n">
        <v>639.39</v>
      </c>
      <c r="F210" s="80" t="s">
        <v>82</v>
      </c>
      <c r="G210" s="80" t="n">
        <v>136.17</v>
      </c>
      <c r="H210" s="101" t="n">
        <f aca="false">ROUND(G210*$B$14,2)</f>
        <v>20.81</v>
      </c>
      <c r="I210" s="81" t="n">
        <f aca="false">H210+G210</f>
        <v>156.98</v>
      </c>
      <c r="J210" s="82" t="n">
        <f aca="false">ROUND(I210*E210,2)</f>
        <v>100371.44</v>
      </c>
      <c r="K210" s="80" t="s">
        <v>111</v>
      </c>
      <c r="L210" s="65"/>
      <c r="M210" s="65"/>
      <c r="N210" s="65" t="n">
        <f aca="false">0.2*J210</f>
        <v>20074.288</v>
      </c>
      <c r="O210" s="65" t="n">
        <f aca="false">0.3*J210</f>
        <v>30111.432</v>
      </c>
      <c r="P210" s="65" t="n">
        <f aca="false">0.4*J210</f>
        <v>40148.576</v>
      </c>
      <c r="Q210" s="65" t="n">
        <f aca="false">0.1*J210</f>
        <v>10037.144</v>
      </c>
      <c r="R210" s="65"/>
      <c r="S210" s="65"/>
      <c r="T210" s="65"/>
      <c r="U210" s="65"/>
      <c r="V210" s="65"/>
      <c r="W210" s="65"/>
      <c r="X210" s="65"/>
      <c r="Y210" s="65"/>
    </row>
    <row r="211" s="71" customFormat="true" ht="30" hidden="false" customHeight="false" outlineLevel="0" collapsed="false">
      <c r="A211" s="75" t="s">
        <v>430</v>
      </c>
      <c r="B211" s="76" t="s">
        <v>48</v>
      </c>
      <c r="C211" s="76" t="s">
        <v>431</v>
      </c>
      <c r="D211" s="77" t="s">
        <v>432</v>
      </c>
      <c r="E211" s="78" t="n">
        <v>639.39</v>
      </c>
      <c r="F211" s="80" t="s">
        <v>82</v>
      </c>
      <c r="G211" s="80" t="n">
        <v>21.1</v>
      </c>
      <c r="H211" s="81" t="n">
        <f aca="false">ROUND(G211*$B$13,2)</f>
        <v>4.42</v>
      </c>
      <c r="I211" s="81" t="n">
        <f aca="false">H211+G211</f>
        <v>25.52</v>
      </c>
      <c r="J211" s="82" t="n">
        <f aca="false">ROUND(I211*E211,2)</f>
        <v>16317.23</v>
      </c>
      <c r="K211" s="80" t="s">
        <v>111</v>
      </c>
      <c r="L211" s="65"/>
      <c r="M211" s="65"/>
      <c r="N211" s="65" t="n">
        <f aca="false">0.2*J211</f>
        <v>3263.446</v>
      </c>
      <c r="O211" s="65" t="n">
        <f aca="false">0.3*J211</f>
        <v>4895.169</v>
      </c>
      <c r="P211" s="65" t="n">
        <f aca="false">0.4*J211</f>
        <v>6526.892</v>
      </c>
      <c r="Q211" s="65" t="n">
        <f aca="false">0.1*J211</f>
        <v>1631.723</v>
      </c>
      <c r="R211" s="65"/>
      <c r="S211" s="65"/>
      <c r="T211" s="65"/>
      <c r="U211" s="65"/>
      <c r="V211" s="65"/>
      <c r="W211" s="65"/>
      <c r="X211" s="65"/>
      <c r="Y211" s="65"/>
    </row>
    <row r="212" s="71" customFormat="true" ht="30" hidden="false" customHeight="false" outlineLevel="0" collapsed="false">
      <c r="A212" s="100" t="s">
        <v>433</v>
      </c>
      <c r="B212" s="76" t="s">
        <v>48</v>
      </c>
      <c r="C212" s="76" t="s">
        <v>434</v>
      </c>
      <c r="D212" s="77" t="s">
        <v>435</v>
      </c>
      <c r="E212" s="78" t="n">
        <v>252.63</v>
      </c>
      <c r="F212" s="80" t="s">
        <v>82</v>
      </c>
      <c r="G212" s="80" t="n">
        <v>179.74</v>
      </c>
      <c r="H212" s="101" t="n">
        <f aca="false">ROUND(G212*$B$14,2)</f>
        <v>27.46</v>
      </c>
      <c r="I212" s="81" t="n">
        <f aca="false">H212+G212</f>
        <v>207.2</v>
      </c>
      <c r="J212" s="82" t="n">
        <f aca="false">ROUND(I212*E212,2)</f>
        <v>52344.94</v>
      </c>
      <c r="K212" s="80" t="s">
        <v>111</v>
      </c>
      <c r="L212" s="65"/>
      <c r="M212" s="65"/>
      <c r="N212" s="65" t="n">
        <f aca="false">0.2*J212</f>
        <v>10468.988</v>
      </c>
      <c r="O212" s="65" t="n">
        <f aca="false">0.3*J212</f>
        <v>15703.482</v>
      </c>
      <c r="P212" s="65" t="n">
        <f aca="false">0.4*J212</f>
        <v>20937.976</v>
      </c>
      <c r="Q212" s="65" t="n">
        <f aca="false">0.1*J212</f>
        <v>5234.494</v>
      </c>
      <c r="R212" s="65"/>
      <c r="S212" s="65"/>
      <c r="T212" s="65"/>
      <c r="U212" s="65"/>
      <c r="V212" s="65"/>
      <c r="W212" s="65"/>
      <c r="X212" s="65"/>
      <c r="Y212" s="65"/>
    </row>
    <row r="213" s="71" customFormat="true" ht="30" hidden="false" customHeight="false" outlineLevel="0" collapsed="false">
      <c r="A213" s="75" t="s">
        <v>436</v>
      </c>
      <c r="B213" s="76" t="s">
        <v>48</v>
      </c>
      <c r="C213" s="76" t="s">
        <v>437</v>
      </c>
      <c r="D213" s="77" t="s">
        <v>438</v>
      </c>
      <c r="E213" s="78" t="n">
        <v>252.63</v>
      </c>
      <c r="F213" s="80" t="s">
        <v>82</v>
      </c>
      <c r="G213" s="80" t="n">
        <v>33.94</v>
      </c>
      <c r="H213" s="81" t="n">
        <f aca="false">ROUND(G213*$B$13,2)</f>
        <v>7.11</v>
      </c>
      <c r="I213" s="81" t="n">
        <f aca="false">H213+G213</f>
        <v>41.05</v>
      </c>
      <c r="J213" s="82" t="n">
        <f aca="false">ROUND(I213*E213,2)</f>
        <v>10370.46</v>
      </c>
      <c r="K213" s="80" t="s">
        <v>111</v>
      </c>
      <c r="L213" s="65"/>
      <c r="M213" s="65"/>
      <c r="N213" s="65" t="n">
        <f aca="false">0.2*J213</f>
        <v>2074.092</v>
      </c>
      <c r="O213" s="65" t="n">
        <f aca="false">0.3*J213</f>
        <v>3111.138</v>
      </c>
      <c r="P213" s="65" t="n">
        <f aca="false">0.4*J213</f>
        <v>4148.184</v>
      </c>
      <c r="Q213" s="65" t="n">
        <f aca="false">0.1*J213</f>
        <v>1037.046</v>
      </c>
      <c r="R213" s="65"/>
      <c r="S213" s="65"/>
      <c r="T213" s="65"/>
      <c r="U213" s="65"/>
      <c r="V213" s="65"/>
      <c r="W213" s="65"/>
      <c r="X213" s="65"/>
      <c r="Y213" s="65"/>
    </row>
    <row r="214" s="71" customFormat="true" ht="30" hidden="false" customHeight="false" outlineLevel="0" collapsed="false">
      <c r="A214" s="75" t="s">
        <v>439</v>
      </c>
      <c r="B214" s="76" t="s">
        <v>48</v>
      </c>
      <c r="C214" s="76" t="s">
        <v>440</v>
      </c>
      <c r="D214" s="77" t="s">
        <v>441</v>
      </c>
      <c r="E214" s="78" t="n">
        <v>19.95</v>
      </c>
      <c r="F214" s="80" t="s">
        <v>82</v>
      </c>
      <c r="G214" s="80" t="n">
        <v>301.27</v>
      </c>
      <c r="H214" s="81" t="n">
        <f aca="false">ROUND(G214*$B$13,2)</f>
        <v>63.09</v>
      </c>
      <c r="I214" s="81" t="n">
        <f aca="false">H214+G214</f>
        <v>364.36</v>
      </c>
      <c r="J214" s="82" t="n">
        <f aca="false">ROUND(I214*E214,2)</f>
        <v>7268.98</v>
      </c>
      <c r="K214" s="80" t="s">
        <v>111</v>
      </c>
      <c r="L214" s="65"/>
      <c r="M214" s="65"/>
      <c r="N214" s="65" t="n">
        <f aca="false">0.2*J214</f>
        <v>1453.796</v>
      </c>
      <c r="O214" s="65" t="n">
        <f aca="false">0.3*J214</f>
        <v>2180.694</v>
      </c>
      <c r="P214" s="65" t="n">
        <f aca="false">0.4*J214</f>
        <v>2907.592</v>
      </c>
      <c r="Q214" s="65" t="n">
        <f aca="false">0.1*J214</f>
        <v>726.898</v>
      </c>
      <c r="R214" s="65"/>
      <c r="S214" s="65"/>
      <c r="T214" s="65"/>
      <c r="U214" s="65"/>
      <c r="V214" s="65"/>
      <c r="W214" s="65"/>
      <c r="X214" s="65"/>
      <c r="Y214" s="65"/>
    </row>
    <row r="215" s="71" customFormat="true" ht="30" hidden="false" customHeight="false" outlineLevel="0" collapsed="false">
      <c r="A215" s="75" t="s">
        <v>442</v>
      </c>
      <c r="B215" s="76" t="s">
        <v>48</v>
      </c>
      <c r="C215" s="76" t="n">
        <v>922</v>
      </c>
      <c r="D215" s="77" t="s">
        <v>443</v>
      </c>
      <c r="E215" s="78" t="n">
        <v>3</v>
      </c>
      <c r="F215" s="80" t="s">
        <v>45</v>
      </c>
      <c r="G215" s="80" t="n">
        <v>651.04</v>
      </c>
      <c r="H215" s="81" t="n">
        <f aca="false">ROUND(G215*$B$13,2)</f>
        <v>136.33</v>
      </c>
      <c r="I215" s="81" t="n">
        <f aca="false">H215+G215</f>
        <v>787.37</v>
      </c>
      <c r="J215" s="82" t="n">
        <f aca="false">ROUND(I215*E215,2)</f>
        <v>2362.11</v>
      </c>
      <c r="K215" s="80" t="s">
        <v>111</v>
      </c>
      <c r="L215" s="65"/>
      <c r="M215" s="65"/>
      <c r="N215" s="65" t="n">
        <f aca="false">0.2*J215</f>
        <v>472.422</v>
      </c>
      <c r="O215" s="65" t="n">
        <f aca="false">0.3*J215</f>
        <v>708.633</v>
      </c>
      <c r="P215" s="65" t="n">
        <f aca="false">0.4*J215</f>
        <v>944.844</v>
      </c>
      <c r="Q215" s="65" t="n">
        <f aca="false">0.1*J215</f>
        <v>236.211</v>
      </c>
      <c r="R215" s="65"/>
      <c r="S215" s="65"/>
      <c r="T215" s="65"/>
      <c r="U215" s="65"/>
      <c r="V215" s="65"/>
      <c r="W215" s="65"/>
      <c r="X215" s="65"/>
      <c r="Y215" s="65"/>
    </row>
    <row r="216" s="71" customFormat="true" ht="60" hidden="false" customHeight="false" outlineLevel="0" collapsed="false">
      <c r="A216" s="100" t="s">
        <v>444</v>
      </c>
      <c r="B216" s="76" t="s">
        <v>76</v>
      </c>
      <c r="C216" s="76" t="s">
        <v>445</v>
      </c>
      <c r="D216" s="77" t="s">
        <v>446</v>
      </c>
      <c r="E216" s="78" t="n">
        <v>1041.26</v>
      </c>
      <c r="F216" s="80" t="s">
        <v>82</v>
      </c>
      <c r="G216" s="80" t="n">
        <v>13.78</v>
      </c>
      <c r="H216" s="101" t="n">
        <f aca="false">ROUND(G216*$B$14,2)</f>
        <v>2.11</v>
      </c>
      <c r="I216" s="81" t="n">
        <f aca="false">H216+G216</f>
        <v>15.89</v>
      </c>
      <c r="J216" s="82" t="n">
        <f aca="false">ROUND(I216*E216,2)</f>
        <v>16545.62</v>
      </c>
      <c r="K216" s="80" t="s">
        <v>111</v>
      </c>
      <c r="L216" s="65"/>
      <c r="M216" s="65"/>
      <c r="N216" s="65" t="n">
        <f aca="false">0.2*J216</f>
        <v>3309.124</v>
      </c>
      <c r="O216" s="65" t="n">
        <f aca="false">0.3*J216</f>
        <v>4963.686</v>
      </c>
      <c r="P216" s="65" t="n">
        <f aca="false">0.4*J216</f>
        <v>6618.248</v>
      </c>
      <c r="Q216" s="65" t="n">
        <f aca="false">0.1*J216</f>
        <v>1654.562</v>
      </c>
      <c r="R216" s="65"/>
      <c r="S216" s="65"/>
      <c r="T216" s="65"/>
      <c r="U216" s="65"/>
      <c r="V216" s="65"/>
      <c r="W216" s="65"/>
      <c r="X216" s="65"/>
      <c r="Y216" s="65"/>
    </row>
    <row r="217" s="71" customFormat="true" ht="60" hidden="false" customHeight="false" outlineLevel="0" collapsed="false">
      <c r="A217" s="75" t="s">
        <v>447</v>
      </c>
      <c r="B217" s="76" t="s">
        <v>76</v>
      </c>
      <c r="C217" s="76" t="s">
        <v>448</v>
      </c>
      <c r="D217" s="77" t="s">
        <v>449</v>
      </c>
      <c r="E217" s="78" t="n">
        <v>1041.26</v>
      </c>
      <c r="F217" s="80" t="s">
        <v>82</v>
      </c>
      <c r="G217" s="80" t="n">
        <v>8.06</v>
      </c>
      <c r="H217" s="81" t="n">
        <f aca="false">ROUND(G217*$B$13,2)</f>
        <v>1.69</v>
      </c>
      <c r="I217" s="81" t="n">
        <f aca="false">H217+G217</f>
        <v>9.75</v>
      </c>
      <c r="J217" s="82" t="n">
        <f aca="false">ROUND(I217*E217,2)</f>
        <v>10152.29</v>
      </c>
      <c r="K217" s="80" t="s">
        <v>111</v>
      </c>
      <c r="L217" s="65"/>
      <c r="M217" s="65"/>
      <c r="N217" s="65" t="n">
        <f aca="false">0.2*J217</f>
        <v>2030.458</v>
      </c>
      <c r="O217" s="65" t="n">
        <f aca="false">0.3*J217</f>
        <v>3045.687</v>
      </c>
      <c r="P217" s="65" t="n">
        <f aca="false">0.4*J217</f>
        <v>4060.916</v>
      </c>
      <c r="Q217" s="65" t="n">
        <f aca="false">0.1*J217</f>
        <v>1015.229</v>
      </c>
      <c r="R217" s="65"/>
      <c r="S217" s="65"/>
      <c r="T217" s="65"/>
      <c r="U217" s="65"/>
      <c r="V217" s="65"/>
      <c r="W217" s="65"/>
      <c r="X217" s="65"/>
      <c r="Y217" s="65"/>
    </row>
    <row r="218" s="71" customFormat="true" ht="60" hidden="false" customHeight="false" outlineLevel="0" collapsed="false">
      <c r="A218" s="75" t="s">
        <v>450</v>
      </c>
      <c r="B218" s="76" t="s">
        <v>76</v>
      </c>
      <c r="C218" s="76" t="n">
        <v>103001</v>
      </c>
      <c r="D218" s="103" t="s">
        <v>451</v>
      </c>
      <c r="E218" s="78" t="n">
        <v>10.34</v>
      </c>
      <c r="F218" s="80" t="s">
        <v>45</v>
      </c>
      <c r="G218" s="80" t="n">
        <v>243.97</v>
      </c>
      <c r="H218" s="81" t="n">
        <f aca="false">ROUND(G218*$B$13,2)</f>
        <v>51.09</v>
      </c>
      <c r="I218" s="81" t="n">
        <f aca="false">H218+G218</f>
        <v>295.06</v>
      </c>
      <c r="J218" s="82" t="n">
        <f aca="false">ROUND(I218*E218,2)</f>
        <v>3050.92</v>
      </c>
      <c r="K218" s="80" t="s">
        <v>111</v>
      </c>
      <c r="L218" s="65"/>
      <c r="M218" s="65"/>
      <c r="N218" s="65" t="n">
        <f aca="false">0.2*J218</f>
        <v>610.184</v>
      </c>
      <c r="O218" s="65" t="n">
        <f aca="false">0.3*J218</f>
        <v>915.276</v>
      </c>
      <c r="P218" s="65" t="n">
        <f aca="false">0.4*J218</f>
        <v>1220.368</v>
      </c>
      <c r="Q218" s="65" t="n">
        <f aca="false">0.1*J218</f>
        <v>305.092</v>
      </c>
      <c r="R218" s="65"/>
      <c r="S218" s="65"/>
      <c r="T218" s="65"/>
      <c r="U218" s="65"/>
      <c r="V218" s="65"/>
      <c r="W218" s="65"/>
      <c r="X218" s="65"/>
      <c r="Y218" s="65"/>
    </row>
    <row r="219" s="71" customFormat="true" ht="60" hidden="false" customHeight="false" outlineLevel="0" collapsed="false">
      <c r="A219" s="75" t="s">
        <v>452</v>
      </c>
      <c r="B219" s="76" t="s">
        <v>76</v>
      </c>
      <c r="C219" s="76" t="n">
        <v>103003</v>
      </c>
      <c r="D219" s="103" t="s">
        <v>453</v>
      </c>
      <c r="E219" s="78" t="n">
        <v>9.06</v>
      </c>
      <c r="F219" s="80" t="s">
        <v>45</v>
      </c>
      <c r="G219" s="80" t="n">
        <v>425.47</v>
      </c>
      <c r="H219" s="81" t="n">
        <f aca="false">ROUND(G219*$B$13,2)</f>
        <v>89.09</v>
      </c>
      <c r="I219" s="81" t="n">
        <f aca="false">H219+G219</f>
        <v>514.56</v>
      </c>
      <c r="J219" s="82" t="n">
        <f aca="false">ROUND(I219*E219,2)</f>
        <v>4661.91</v>
      </c>
      <c r="K219" s="80" t="s">
        <v>111</v>
      </c>
      <c r="L219" s="65"/>
      <c r="M219" s="65"/>
      <c r="N219" s="65" t="n">
        <f aca="false">0.2*J219</f>
        <v>932.382</v>
      </c>
      <c r="O219" s="65" t="n">
        <f aca="false">0.3*J219</f>
        <v>1398.573</v>
      </c>
      <c r="P219" s="65" t="n">
        <f aca="false">0.4*J219</f>
        <v>1864.764</v>
      </c>
      <c r="Q219" s="65" t="n">
        <f aca="false">0.1*J219</f>
        <v>466.191</v>
      </c>
      <c r="R219" s="65"/>
      <c r="S219" s="65"/>
      <c r="T219" s="65"/>
      <c r="U219" s="65"/>
      <c r="V219" s="65"/>
      <c r="W219" s="65"/>
      <c r="X219" s="65"/>
      <c r="Y219" s="65"/>
    </row>
    <row r="220" s="71" customFormat="true" ht="30" hidden="false" customHeight="false" outlineLevel="0" collapsed="false">
      <c r="A220" s="75" t="s">
        <v>454</v>
      </c>
      <c r="B220" s="76" t="s">
        <v>412</v>
      </c>
      <c r="C220" s="76" t="n">
        <v>65100</v>
      </c>
      <c r="D220" s="77" t="s">
        <v>455</v>
      </c>
      <c r="E220" s="78" t="n">
        <v>9</v>
      </c>
      <c r="F220" s="80" t="s">
        <v>45</v>
      </c>
      <c r="G220" s="80" t="n">
        <v>742.13</v>
      </c>
      <c r="H220" s="81" t="n">
        <f aca="false">ROUND(G220*$B$13,2)</f>
        <v>155.4</v>
      </c>
      <c r="I220" s="81" t="n">
        <f aca="false">H220+G220</f>
        <v>897.53</v>
      </c>
      <c r="J220" s="82" t="n">
        <f aca="false">ROUND(I220*E220,2)</f>
        <v>8077.77</v>
      </c>
      <c r="K220" s="80" t="s">
        <v>111</v>
      </c>
      <c r="L220" s="65"/>
      <c r="M220" s="65"/>
      <c r="N220" s="65" t="n">
        <f aca="false">0.2*J220</f>
        <v>1615.554</v>
      </c>
      <c r="O220" s="65" t="n">
        <f aca="false">0.3*J220</f>
        <v>2423.331</v>
      </c>
      <c r="P220" s="65" t="n">
        <f aca="false">0.4*J220</f>
        <v>3231.108</v>
      </c>
      <c r="Q220" s="65" t="n">
        <f aca="false">0.1*J220</f>
        <v>807.777</v>
      </c>
      <c r="R220" s="65"/>
      <c r="S220" s="65"/>
      <c r="T220" s="65"/>
      <c r="U220" s="65"/>
      <c r="V220" s="65"/>
      <c r="W220" s="65"/>
      <c r="X220" s="65"/>
      <c r="Y220" s="65"/>
    </row>
    <row r="221" s="71" customFormat="true" ht="30" hidden="false" customHeight="false" outlineLevel="0" collapsed="false">
      <c r="A221" s="75" t="s">
        <v>456</v>
      </c>
      <c r="B221" s="76" t="s">
        <v>457</v>
      </c>
      <c r="C221" s="76" t="n">
        <v>3</v>
      </c>
      <c r="D221" s="77" t="s">
        <v>458</v>
      </c>
      <c r="E221" s="78" t="n">
        <v>9</v>
      </c>
      <c r="F221" s="80" t="s">
        <v>45</v>
      </c>
      <c r="G221" s="80" t="n">
        <v>750</v>
      </c>
      <c r="H221" s="81" t="n">
        <f aca="false">ROUND(G221*$B$13,2)</f>
        <v>157.05</v>
      </c>
      <c r="I221" s="81" t="n">
        <f aca="false">H221+G221</f>
        <v>907.05</v>
      </c>
      <c r="J221" s="82" t="n">
        <f aca="false">ROUND(I221*E221,2)</f>
        <v>8163.45</v>
      </c>
      <c r="K221" s="80" t="s">
        <v>111</v>
      </c>
      <c r="L221" s="65"/>
      <c r="M221" s="65"/>
      <c r="N221" s="65" t="n">
        <f aca="false">0.2*J221</f>
        <v>1632.69</v>
      </c>
      <c r="O221" s="65" t="n">
        <f aca="false">0.3*J221</f>
        <v>2449.035</v>
      </c>
      <c r="P221" s="65" t="n">
        <f aca="false">0.4*J221</f>
        <v>3265.38</v>
      </c>
      <c r="Q221" s="65" t="n">
        <f aca="false">0.1*J221</f>
        <v>816.345</v>
      </c>
      <c r="R221" s="65"/>
      <c r="S221" s="65"/>
      <c r="T221" s="65"/>
      <c r="U221" s="65"/>
      <c r="V221" s="65"/>
      <c r="W221" s="65"/>
      <c r="X221" s="65"/>
      <c r="Y221" s="65"/>
    </row>
    <row r="222" s="71" customFormat="true" ht="30" hidden="false" customHeight="false" outlineLevel="0" collapsed="false">
      <c r="A222" s="75" t="s">
        <v>459</v>
      </c>
      <c r="B222" s="76" t="s">
        <v>42</v>
      </c>
      <c r="C222" s="76" t="s">
        <v>460</v>
      </c>
      <c r="D222" s="77" t="s">
        <v>461</v>
      </c>
      <c r="E222" s="78" t="n">
        <v>6</v>
      </c>
      <c r="F222" s="80" t="s">
        <v>45</v>
      </c>
      <c r="G222" s="80" t="n">
        <v>1886.79</v>
      </c>
      <c r="H222" s="81" t="n">
        <f aca="false">ROUND(G222*$B$13,2)</f>
        <v>395.09</v>
      </c>
      <c r="I222" s="81" t="n">
        <f aca="false">H222+G222</f>
        <v>2281.88</v>
      </c>
      <c r="J222" s="82" t="n">
        <f aca="false">ROUND(I222*E222,2)</f>
        <v>13691.28</v>
      </c>
      <c r="K222" s="80" t="s">
        <v>111</v>
      </c>
      <c r="L222" s="65"/>
      <c r="M222" s="65"/>
      <c r="N222" s="65" t="n">
        <f aca="false">0.2*J222</f>
        <v>2738.256</v>
      </c>
      <c r="O222" s="65" t="n">
        <f aca="false">0.3*J222</f>
        <v>4107.384</v>
      </c>
      <c r="P222" s="65" t="n">
        <f aca="false">0.4*J222</f>
        <v>5476.512</v>
      </c>
      <c r="Q222" s="65" t="n">
        <f aca="false">0.1*J222</f>
        <v>1369.128</v>
      </c>
      <c r="R222" s="65"/>
      <c r="S222" s="65"/>
      <c r="T222" s="65"/>
      <c r="U222" s="65"/>
      <c r="V222" s="65"/>
      <c r="W222" s="65"/>
      <c r="X222" s="65"/>
      <c r="Y222" s="65"/>
    </row>
    <row r="223" s="71" customFormat="true" ht="150" hidden="false" customHeight="false" outlineLevel="0" collapsed="false">
      <c r="A223" s="100" t="s">
        <v>462</v>
      </c>
      <c r="B223" s="76" t="s">
        <v>457</v>
      </c>
      <c r="C223" s="76" t="n">
        <v>4</v>
      </c>
      <c r="D223" s="77" t="s">
        <v>463</v>
      </c>
      <c r="E223" s="78" t="n">
        <v>2</v>
      </c>
      <c r="F223" s="80" t="s">
        <v>45</v>
      </c>
      <c r="G223" s="80" t="n">
        <v>43026.9</v>
      </c>
      <c r="H223" s="101" t="n">
        <f aca="false">ROUND(G223*$B$14,2)</f>
        <v>6574.51</v>
      </c>
      <c r="I223" s="81" t="n">
        <f aca="false">H223+G223</f>
        <v>49601.41</v>
      </c>
      <c r="J223" s="82" t="n">
        <f aca="false">ROUND(I223*E223,2)</f>
        <v>99202.82</v>
      </c>
      <c r="K223" s="80" t="s">
        <v>111</v>
      </c>
      <c r="L223" s="65"/>
      <c r="M223" s="65"/>
      <c r="N223" s="65" t="n">
        <f aca="false">0.2*J223</f>
        <v>19840.564</v>
      </c>
      <c r="O223" s="65" t="n">
        <f aca="false">0.3*J223</f>
        <v>29760.846</v>
      </c>
      <c r="P223" s="65" t="n">
        <f aca="false">0.4*J223</f>
        <v>39681.128</v>
      </c>
      <c r="Q223" s="65" t="n">
        <f aca="false">0.1*J223</f>
        <v>9920.282</v>
      </c>
      <c r="R223" s="65"/>
      <c r="S223" s="65"/>
      <c r="T223" s="65"/>
      <c r="U223" s="65"/>
      <c r="V223" s="65"/>
      <c r="W223" s="65"/>
      <c r="X223" s="65"/>
      <c r="Y223" s="65"/>
    </row>
    <row r="224" s="71" customFormat="true" ht="30" hidden="false" customHeight="false" outlineLevel="0" collapsed="false">
      <c r="A224" s="100" t="s">
        <v>464</v>
      </c>
      <c r="B224" s="76" t="s">
        <v>465</v>
      </c>
      <c r="C224" s="76" t="s">
        <v>466</v>
      </c>
      <c r="D224" s="77" t="s">
        <v>467</v>
      </c>
      <c r="E224" s="78" t="n">
        <v>227.47</v>
      </c>
      <c r="F224" s="80" t="s">
        <v>161</v>
      </c>
      <c r="G224" s="80" t="n">
        <v>299.54</v>
      </c>
      <c r="H224" s="101" t="n">
        <f aca="false">ROUND(G224*$B$14,2)</f>
        <v>45.77</v>
      </c>
      <c r="I224" s="81" t="n">
        <f aca="false">H224+G224</f>
        <v>345.31</v>
      </c>
      <c r="J224" s="82" t="n">
        <f aca="false">ROUND(I224*E224,2)</f>
        <v>78547.67</v>
      </c>
      <c r="K224" s="80" t="s">
        <v>111</v>
      </c>
      <c r="L224" s="65"/>
      <c r="M224" s="65"/>
      <c r="N224" s="65" t="n">
        <f aca="false">0.2*J224</f>
        <v>15709.534</v>
      </c>
      <c r="O224" s="65" t="n">
        <f aca="false">0.3*J224</f>
        <v>23564.301</v>
      </c>
      <c r="P224" s="65" t="n">
        <f aca="false">0.4*J224</f>
        <v>31419.068</v>
      </c>
      <c r="Q224" s="65" t="n">
        <f aca="false">0.1*J224</f>
        <v>7854.767</v>
      </c>
      <c r="R224" s="65"/>
      <c r="S224" s="65"/>
      <c r="T224" s="65"/>
      <c r="U224" s="65"/>
      <c r="V224" s="65"/>
      <c r="W224" s="65"/>
      <c r="X224" s="65"/>
      <c r="Y224" s="65"/>
    </row>
    <row r="225" s="71" customFormat="true" ht="30" hidden="false" customHeight="false" outlineLevel="0" collapsed="false">
      <c r="A225" s="75" t="s">
        <v>468</v>
      </c>
      <c r="B225" s="76" t="s">
        <v>465</v>
      </c>
      <c r="C225" s="76" t="s">
        <v>469</v>
      </c>
      <c r="D225" s="77" t="s">
        <v>470</v>
      </c>
      <c r="E225" s="78" t="n">
        <v>227.47</v>
      </c>
      <c r="F225" s="80" t="s">
        <v>161</v>
      </c>
      <c r="G225" s="80" t="n">
        <v>31.42</v>
      </c>
      <c r="H225" s="81" t="n">
        <f aca="false">ROUND(G225*$B$13,2)</f>
        <v>6.58</v>
      </c>
      <c r="I225" s="81" t="n">
        <f aca="false">H225+G225</f>
        <v>38</v>
      </c>
      <c r="J225" s="82" t="n">
        <f aca="false">ROUND(I225*E225,2)</f>
        <v>8643.86</v>
      </c>
      <c r="K225" s="80" t="s">
        <v>111</v>
      </c>
      <c r="L225" s="65"/>
      <c r="M225" s="65"/>
      <c r="N225" s="65" t="n">
        <f aca="false">0.2*J225</f>
        <v>1728.772</v>
      </c>
      <c r="O225" s="65" t="n">
        <f aca="false">0.3*J225</f>
        <v>2593.158</v>
      </c>
      <c r="P225" s="65" t="n">
        <f aca="false">0.4*J225</f>
        <v>3457.544</v>
      </c>
      <c r="Q225" s="65" t="n">
        <f aca="false">0.1*J225</f>
        <v>864.386</v>
      </c>
      <c r="R225" s="65"/>
      <c r="S225" s="65"/>
      <c r="T225" s="65"/>
      <c r="U225" s="65"/>
      <c r="V225" s="65"/>
      <c r="W225" s="65"/>
      <c r="X225" s="65"/>
      <c r="Y225" s="65"/>
    </row>
    <row r="226" s="71" customFormat="true" ht="45" hidden="false" customHeight="false" outlineLevel="0" collapsed="false">
      <c r="A226" s="75" t="s">
        <v>471</v>
      </c>
      <c r="B226" s="76" t="s">
        <v>48</v>
      </c>
      <c r="C226" s="76" t="n">
        <v>10294</v>
      </c>
      <c r="D226" s="77" t="s">
        <v>472</v>
      </c>
      <c r="E226" s="78" t="n">
        <v>21</v>
      </c>
      <c r="F226" s="80" t="s">
        <v>45</v>
      </c>
      <c r="G226" s="80" t="n">
        <v>772.58</v>
      </c>
      <c r="H226" s="81" t="n">
        <f aca="false">ROUND(G226*$B$13,2)</f>
        <v>161.78</v>
      </c>
      <c r="I226" s="81" t="n">
        <f aca="false">H226+G226</f>
        <v>934.36</v>
      </c>
      <c r="J226" s="82" t="n">
        <f aca="false">ROUND(I226*E226,2)</f>
        <v>19621.56</v>
      </c>
      <c r="K226" s="80" t="s">
        <v>111</v>
      </c>
      <c r="L226" s="65"/>
      <c r="M226" s="65"/>
      <c r="N226" s="65" t="n">
        <f aca="false">0.2*J226</f>
        <v>3924.312</v>
      </c>
      <c r="O226" s="65" t="n">
        <f aca="false">0.3*J226</f>
        <v>5886.468</v>
      </c>
      <c r="P226" s="65" t="n">
        <f aca="false">0.4*J226</f>
        <v>7848.624</v>
      </c>
      <c r="Q226" s="65" t="n">
        <f aca="false">0.1*J226</f>
        <v>1962.156</v>
      </c>
      <c r="R226" s="65"/>
      <c r="S226" s="65"/>
      <c r="T226" s="65"/>
      <c r="U226" s="65"/>
      <c r="V226" s="65"/>
      <c r="W226" s="65"/>
      <c r="X226" s="65"/>
      <c r="Y226" s="65"/>
    </row>
    <row r="227" s="71" customFormat="true" ht="30" hidden="false" customHeight="false" outlineLevel="0" collapsed="false">
      <c r="A227" s="75" t="s">
        <v>473</v>
      </c>
      <c r="B227" s="76" t="s">
        <v>401</v>
      </c>
      <c r="C227" s="76" t="n">
        <v>8433</v>
      </c>
      <c r="D227" s="77" t="s">
        <v>474</v>
      </c>
      <c r="E227" s="78" t="n">
        <v>7</v>
      </c>
      <c r="F227" s="80" t="s">
        <v>45</v>
      </c>
      <c r="G227" s="80" t="n">
        <v>21.24</v>
      </c>
      <c r="H227" s="81" t="n">
        <f aca="false">ROUND(G227*$B$13,2)</f>
        <v>4.45</v>
      </c>
      <c r="I227" s="81" t="n">
        <f aca="false">H227+G227</f>
        <v>25.69</v>
      </c>
      <c r="J227" s="82" t="n">
        <f aca="false">ROUND(I227*E227,2)</f>
        <v>179.83</v>
      </c>
      <c r="K227" s="80" t="s">
        <v>111</v>
      </c>
      <c r="L227" s="65"/>
      <c r="M227" s="65"/>
      <c r="N227" s="65" t="n">
        <f aca="false">0.2*J227</f>
        <v>35.966</v>
      </c>
      <c r="O227" s="65" t="n">
        <f aca="false">0.3*J227</f>
        <v>53.949</v>
      </c>
      <c r="P227" s="65" t="n">
        <f aca="false">0.4*J227</f>
        <v>71.932</v>
      </c>
      <c r="Q227" s="65" t="n">
        <f aca="false">0.1*J227</f>
        <v>17.983</v>
      </c>
      <c r="R227" s="65"/>
      <c r="S227" s="65"/>
      <c r="T227" s="65"/>
      <c r="U227" s="65"/>
      <c r="V227" s="65"/>
      <c r="W227" s="65"/>
      <c r="X227" s="65"/>
      <c r="Y227" s="65"/>
    </row>
    <row r="228" s="71" customFormat="true" ht="30" hidden="false" customHeight="false" outlineLevel="0" collapsed="false">
      <c r="A228" s="75" t="s">
        <v>475</v>
      </c>
      <c r="B228" s="76" t="s">
        <v>476</v>
      </c>
      <c r="C228" s="76" t="s">
        <v>477</v>
      </c>
      <c r="D228" s="77" t="s">
        <v>478</v>
      </c>
      <c r="E228" s="78" t="n">
        <v>18</v>
      </c>
      <c r="F228" s="80" t="s">
        <v>45</v>
      </c>
      <c r="G228" s="80" t="n">
        <v>519.13</v>
      </c>
      <c r="H228" s="81" t="n">
        <f aca="false">ROUND(G228*$B$13,2)</f>
        <v>108.71</v>
      </c>
      <c r="I228" s="81" t="n">
        <f aca="false">H228+G228</f>
        <v>627.84</v>
      </c>
      <c r="J228" s="82" t="n">
        <f aca="false">ROUND(I228*E228,2)</f>
        <v>11301.12</v>
      </c>
      <c r="K228" s="80" t="s">
        <v>111</v>
      </c>
      <c r="L228" s="65"/>
      <c r="M228" s="65"/>
      <c r="N228" s="65" t="n">
        <f aca="false">0.2*J228</f>
        <v>2260.224</v>
      </c>
      <c r="O228" s="65" t="n">
        <f aca="false">0.3*J228</f>
        <v>3390.336</v>
      </c>
      <c r="P228" s="65" t="n">
        <f aca="false">0.4*J228</f>
        <v>4520.448</v>
      </c>
      <c r="Q228" s="65" t="n">
        <f aca="false">0.1*J228</f>
        <v>1130.112</v>
      </c>
      <c r="R228" s="65"/>
      <c r="S228" s="65"/>
      <c r="T228" s="65"/>
      <c r="U228" s="65"/>
      <c r="V228" s="65"/>
      <c r="W228" s="65"/>
      <c r="X228" s="65"/>
      <c r="Y228" s="65"/>
    </row>
    <row r="229" s="71" customFormat="true" ht="30" hidden="false" customHeight="false" outlineLevel="0" collapsed="false">
      <c r="A229" s="75" t="s">
        <v>479</v>
      </c>
      <c r="B229" s="76" t="s">
        <v>48</v>
      </c>
      <c r="C229" s="76" t="n">
        <v>12844</v>
      </c>
      <c r="D229" s="77" t="s">
        <v>480</v>
      </c>
      <c r="E229" s="78" t="n">
        <v>7</v>
      </c>
      <c r="F229" s="80" t="s">
        <v>45</v>
      </c>
      <c r="G229" s="80" t="n">
        <v>691.7</v>
      </c>
      <c r="H229" s="81" t="n">
        <f aca="false">ROUND(G229*$B$13,2)</f>
        <v>144.84</v>
      </c>
      <c r="I229" s="81" t="n">
        <f aca="false">H229+G229</f>
        <v>836.54</v>
      </c>
      <c r="J229" s="82" t="n">
        <f aca="false">ROUND(I229*E229,2)</f>
        <v>5855.78</v>
      </c>
      <c r="K229" s="80" t="s">
        <v>111</v>
      </c>
      <c r="L229" s="65"/>
      <c r="M229" s="65"/>
      <c r="N229" s="65" t="n">
        <f aca="false">0.2*J229</f>
        <v>1171.156</v>
      </c>
      <c r="O229" s="65" t="n">
        <f aca="false">0.3*J229</f>
        <v>1756.734</v>
      </c>
      <c r="P229" s="65" t="n">
        <f aca="false">0.4*J229</f>
        <v>2342.312</v>
      </c>
      <c r="Q229" s="65" t="n">
        <f aca="false">0.1*J229</f>
        <v>585.578</v>
      </c>
      <c r="R229" s="65"/>
      <c r="S229" s="65"/>
      <c r="T229" s="65"/>
      <c r="U229" s="65"/>
      <c r="V229" s="65"/>
      <c r="W229" s="65"/>
      <c r="X229" s="65"/>
      <c r="Y229" s="65"/>
    </row>
    <row r="230" s="71" customFormat="true" ht="30" hidden="false" customHeight="false" outlineLevel="0" collapsed="false">
      <c r="A230" s="75" t="s">
        <v>481</v>
      </c>
      <c r="B230" s="76" t="s">
        <v>48</v>
      </c>
      <c r="C230" s="76" t="s">
        <v>482</v>
      </c>
      <c r="D230" s="77" t="s">
        <v>483</v>
      </c>
      <c r="E230" s="78" t="n">
        <v>110</v>
      </c>
      <c r="F230" s="80" t="s">
        <v>82</v>
      </c>
      <c r="G230" s="80" t="n">
        <v>1.47</v>
      </c>
      <c r="H230" s="81" t="n">
        <f aca="false">ROUND(G230*$B$13,2)</f>
        <v>0.31</v>
      </c>
      <c r="I230" s="81" t="n">
        <f aca="false">H230+G230</f>
        <v>1.78</v>
      </c>
      <c r="J230" s="82" t="n">
        <f aca="false">ROUND(I230*E230,2)</f>
        <v>195.8</v>
      </c>
      <c r="K230" s="80" t="s">
        <v>484</v>
      </c>
      <c r="L230" s="65"/>
      <c r="M230" s="65"/>
      <c r="N230" s="65" t="n">
        <f aca="false">0.2*J230</f>
        <v>39.16</v>
      </c>
      <c r="O230" s="65" t="n">
        <f aca="false">0.3*J230</f>
        <v>58.74</v>
      </c>
      <c r="P230" s="65" t="n">
        <f aca="false">0.4*J230</f>
        <v>78.32</v>
      </c>
      <c r="Q230" s="65" t="n">
        <f aca="false">0.1*J230</f>
        <v>19.58</v>
      </c>
      <c r="R230" s="65"/>
      <c r="S230" s="65"/>
      <c r="T230" s="65"/>
      <c r="U230" s="65"/>
      <c r="V230" s="65"/>
      <c r="W230" s="65"/>
      <c r="X230" s="65"/>
      <c r="Y230" s="65"/>
    </row>
    <row r="231" s="71" customFormat="true" ht="30" hidden="false" customHeight="false" outlineLevel="0" collapsed="false">
      <c r="A231" s="75" t="s">
        <v>485</v>
      </c>
      <c r="B231" s="76" t="s">
        <v>48</v>
      </c>
      <c r="C231" s="76" t="n">
        <v>12853</v>
      </c>
      <c r="D231" s="77" t="s">
        <v>486</v>
      </c>
      <c r="E231" s="78" t="n">
        <v>1</v>
      </c>
      <c r="F231" s="80" t="s">
        <v>45</v>
      </c>
      <c r="G231" s="80" t="n">
        <v>1412.37</v>
      </c>
      <c r="H231" s="81" t="n">
        <f aca="false">ROUND(G231*$B$13,2)</f>
        <v>295.75</v>
      </c>
      <c r="I231" s="81" t="n">
        <f aca="false">H231+G231</f>
        <v>1708.12</v>
      </c>
      <c r="J231" s="82" t="n">
        <f aca="false">ROUND(I231*E231,2)</f>
        <v>1708.12</v>
      </c>
      <c r="K231" s="80" t="s">
        <v>111</v>
      </c>
      <c r="L231" s="65"/>
      <c r="M231" s="65"/>
      <c r="N231" s="65" t="n">
        <f aca="false">0.2*J231</f>
        <v>341.624</v>
      </c>
      <c r="O231" s="65" t="n">
        <f aca="false">0.3*J231</f>
        <v>512.436</v>
      </c>
      <c r="P231" s="65" t="n">
        <f aca="false">0.4*J231</f>
        <v>683.248</v>
      </c>
      <c r="Q231" s="65" t="n">
        <f aca="false">0.1*J231</f>
        <v>170.812</v>
      </c>
      <c r="R231" s="65"/>
      <c r="S231" s="65"/>
      <c r="T231" s="65"/>
      <c r="U231" s="65"/>
      <c r="V231" s="65"/>
      <c r="W231" s="65"/>
      <c r="X231" s="65"/>
      <c r="Y231" s="65"/>
    </row>
    <row r="232" s="71" customFormat="true" ht="75" hidden="false" customHeight="false" outlineLevel="0" collapsed="false">
      <c r="A232" s="75" t="s">
        <v>487</v>
      </c>
      <c r="B232" s="76" t="s">
        <v>76</v>
      </c>
      <c r="C232" s="76" t="n">
        <v>99248</v>
      </c>
      <c r="D232" s="77" t="s">
        <v>488</v>
      </c>
      <c r="E232" s="78" t="n">
        <v>9</v>
      </c>
      <c r="F232" s="80" t="s">
        <v>45</v>
      </c>
      <c r="G232" s="80" t="n">
        <v>4029.27</v>
      </c>
      <c r="H232" s="81" t="n">
        <f aca="false">ROUND(G232*$B$13,2)</f>
        <v>843.73</v>
      </c>
      <c r="I232" s="81" t="n">
        <f aca="false">H232+G232</f>
        <v>4873</v>
      </c>
      <c r="J232" s="82" t="n">
        <f aca="false">ROUND(I232*E232,2)</f>
        <v>43857</v>
      </c>
      <c r="K232" s="80" t="s">
        <v>111</v>
      </c>
      <c r="L232" s="65"/>
      <c r="M232" s="65"/>
      <c r="N232" s="65" t="n">
        <f aca="false">0.2*J232</f>
        <v>8771.4</v>
      </c>
      <c r="O232" s="65" t="n">
        <f aca="false">0.3*J232</f>
        <v>13157.1</v>
      </c>
      <c r="P232" s="65" t="n">
        <f aca="false">0.4*J232</f>
        <v>17542.8</v>
      </c>
      <c r="Q232" s="65" t="n">
        <f aca="false">0.1*J232</f>
        <v>4385.7</v>
      </c>
      <c r="R232" s="65"/>
      <c r="S232" s="65"/>
      <c r="T232" s="65"/>
      <c r="U232" s="65"/>
      <c r="V232" s="65"/>
      <c r="W232" s="65"/>
      <c r="X232" s="65"/>
      <c r="Y232" s="65"/>
    </row>
    <row r="233" s="71" customFormat="true" ht="45" hidden="false" customHeight="false" outlineLevel="0" collapsed="false">
      <c r="A233" s="75" t="s">
        <v>489</v>
      </c>
      <c r="B233" s="76" t="s">
        <v>76</v>
      </c>
      <c r="C233" s="76" t="n">
        <v>98114</v>
      </c>
      <c r="D233" s="77" t="s">
        <v>490</v>
      </c>
      <c r="E233" s="78" t="n">
        <v>9</v>
      </c>
      <c r="F233" s="80" t="s">
        <v>45</v>
      </c>
      <c r="G233" s="80" t="n">
        <v>711.98</v>
      </c>
      <c r="H233" s="81" t="n">
        <f aca="false">ROUND(G233*$B$13,2)</f>
        <v>149.09</v>
      </c>
      <c r="I233" s="81" t="n">
        <f aca="false">H233+G233</f>
        <v>861.07</v>
      </c>
      <c r="J233" s="82" t="n">
        <f aca="false">ROUND(I233*E233,2)</f>
        <v>7749.63</v>
      </c>
      <c r="K233" s="80" t="s">
        <v>111</v>
      </c>
      <c r="L233" s="65"/>
      <c r="M233" s="65"/>
      <c r="N233" s="65" t="n">
        <f aca="false">0.2*J233</f>
        <v>1549.926</v>
      </c>
      <c r="O233" s="65" t="n">
        <f aca="false">0.3*J233</f>
        <v>2324.889</v>
      </c>
      <c r="P233" s="65" t="n">
        <f aca="false">0.4*J233</f>
        <v>3099.852</v>
      </c>
      <c r="Q233" s="65" t="n">
        <f aca="false">0.1*J233</f>
        <v>774.963</v>
      </c>
      <c r="R233" s="65"/>
      <c r="S233" s="65"/>
      <c r="T233" s="65"/>
      <c r="U233" s="65"/>
      <c r="V233" s="65"/>
      <c r="W233" s="65"/>
      <c r="X233" s="65"/>
      <c r="Y233" s="65"/>
    </row>
    <row r="234" s="71" customFormat="true" ht="33" hidden="false" customHeight="true" outlineLevel="0" collapsed="false">
      <c r="A234" s="75" t="s">
        <v>491</v>
      </c>
      <c r="B234" s="76" t="s">
        <v>76</v>
      </c>
      <c r="C234" s="76" t="n">
        <v>98111</v>
      </c>
      <c r="D234" s="77" t="s">
        <v>492</v>
      </c>
      <c r="E234" s="78" t="n">
        <v>2</v>
      </c>
      <c r="F234" s="80" t="s">
        <v>45</v>
      </c>
      <c r="G234" s="80" t="n">
        <v>67.65</v>
      </c>
      <c r="H234" s="81" t="n">
        <f aca="false">ROUND(G234*$B$13,2)</f>
        <v>14.17</v>
      </c>
      <c r="I234" s="81" t="n">
        <f aca="false">H234+G234</f>
        <v>81.82</v>
      </c>
      <c r="J234" s="82" t="n">
        <f aca="false">ROUND(I234*E234,2)</f>
        <v>163.64</v>
      </c>
      <c r="K234" s="80" t="s">
        <v>111</v>
      </c>
      <c r="L234" s="65"/>
      <c r="M234" s="65"/>
      <c r="N234" s="65" t="n">
        <f aca="false">0.2*J234</f>
        <v>32.728</v>
      </c>
      <c r="O234" s="65" t="n">
        <f aca="false">0.3*J234</f>
        <v>49.092</v>
      </c>
      <c r="P234" s="65" t="n">
        <f aca="false">0.4*J234</f>
        <v>65.456</v>
      </c>
      <c r="Q234" s="65" t="n">
        <f aca="false">0.1*J234</f>
        <v>16.364</v>
      </c>
      <c r="R234" s="65"/>
      <c r="S234" s="65"/>
      <c r="T234" s="65"/>
      <c r="U234" s="65"/>
      <c r="V234" s="65"/>
      <c r="W234" s="65"/>
      <c r="X234" s="65"/>
      <c r="Y234" s="65"/>
    </row>
    <row r="235" s="71" customFormat="true" ht="45" hidden="false" customHeight="false" outlineLevel="0" collapsed="false">
      <c r="A235" s="75" t="s">
        <v>493</v>
      </c>
      <c r="B235" s="76" t="s">
        <v>76</v>
      </c>
      <c r="C235" s="76" t="s">
        <v>494</v>
      </c>
      <c r="D235" s="77" t="s">
        <v>495</v>
      </c>
      <c r="E235" s="78" t="n">
        <v>2</v>
      </c>
      <c r="F235" s="80" t="s">
        <v>45</v>
      </c>
      <c r="G235" s="80" t="n">
        <v>192.11</v>
      </c>
      <c r="H235" s="81" t="n">
        <f aca="false">ROUND(G235*$B$13,2)</f>
        <v>40.23</v>
      </c>
      <c r="I235" s="81" t="n">
        <f aca="false">H235+G235</f>
        <v>232.34</v>
      </c>
      <c r="J235" s="82" t="n">
        <f aca="false">ROUND(I235*E235,2)</f>
        <v>464.68</v>
      </c>
      <c r="K235" s="80" t="s">
        <v>111</v>
      </c>
      <c r="L235" s="65"/>
      <c r="M235" s="65"/>
      <c r="N235" s="65" t="n">
        <f aca="false">0.2*J235</f>
        <v>92.936</v>
      </c>
      <c r="O235" s="65" t="n">
        <f aca="false">0.3*J235</f>
        <v>139.404</v>
      </c>
      <c r="P235" s="65" t="n">
        <f aca="false">0.4*J235</f>
        <v>185.872</v>
      </c>
      <c r="Q235" s="65" t="n">
        <f aca="false">0.1*J235</f>
        <v>46.468</v>
      </c>
      <c r="R235" s="65"/>
      <c r="S235" s="65"/>
      <c r="T235" s="65"/>
      <c r="U235" s="65"/>
      <c r="V235" s="65"/>
      <c r="W235" s="65"/>
      <c r="X235" s="65"/>
      <c r="Y235" s="65"/>
    </row>
    <row r="236" s="71" customFormat="true" ht="15" hidden="false" customHeight="true" outlineLevel="0" collapsed="false">
      <c r="A236" s="96" t="s">
        <v>496</v>
      </c>
      <c r="B236" s="97" t="s">
        <v>497</v>
      </c>
      <c r="C236" s="97"/>
      <c r="D236" s="97"/>
      <c r="E236" s="97"/>
      <c r="F236" s="97"/>
      <c r="G236" s="97"/>
      <c r="H236" s="97"/>
      <c r="I236" s="97"/>
      <c r="J236" s="97"/>
      <c r="K236" s="98"/>
      <c r="L236" s="65"/>
      <c r="M236" s="65"/>
      <c r="N236" s="65"/>
      <c r="O236" s="65"/>
      <c r="P236" s="65"/>
      <c r="Q236" s="65"/>
      <c r="R236" s="65"/>
      <c r="S236" s="65"/>
      <c r="T236" s="65"/>
      <c r="U236" s="65"/>
      <c r="V236" s="65"/>
      <c r="W236" s="65"/>
      <c r="X236" s="65"/>
      <c r="Y236" s="65"/>
    </row>
    <row r="237" s="71" customFormat="true" ht="30" hidden="false" customHeight="true" outlineLevel="0" collapsed="false">
      <c r="A237" s="75" t="s">
        <v>498</v>
      </c>
      <c r="B237" s="76" t="s">
        <v>76</v>
      </c>
      <c r="C237" s="76" t="n">
        <v>101546</v>
      </c>
      <c r="D237" s="77" t="s">
        <v>499</v>
      </c>
      <c r="E237" s="78" t="n">
        <v>3</v>
      </c>
      <c r="F237" s="80" t="s">
        <v>45</v>
      </c>
      <c r="G237" s="80" t="n">
        <v>31.77</v>
      </c>
      <c r="H237" s="81" t="n">
        <f aca="false">ROUND(G237*$B$13,2)</f>
        <v>6.65</v>
      </c>
      <c r="I237" s="81" t="n">
        <f aca="false">H237+G237</f>
        <v>38.42</v>
      </c>
      <c r="J237" s="82" t="n">
        <f aca="false">ROUND(I237*E237,2)</f>
        <v>115.26</v>
      </c>
      <c r="K237" s="80" t="s">
        <v>111</v>
      </c>
      <c r="L237" s="65"/>
      <c r="M237" s="65"/>
      <c r="N237" s="65" t="n">
        <f aca="false">0.2*J237</f>
        <v>23.052</v>
      </c>
      <c r="O237" s="65" t="n">
        <f aca="false">0.3*J237</f>
        <v>34.578</v>
      </c>
      <c r="P237" s="65" t="n">
        <f aca="false">0.4*J237</f>
        <v>46.104</v>
      </c>
      <c r="Q237" s="65" t="n">
        <f aca="false">0.1*J237</f>
        <v>11.526</v>
      </c>
      <c r="R237" s="65"/>
      <c r="S237" s="65"/>
      <c r="T237" s="65"/>
      <c r="U237" s="65"/>
      <c r="V237" s="65"/>
      <c r="W237" s="65"/>
      <c r="X237" s="65"/>
      <c r="Y237" s="65"/>
    </row>
    <row r="238" s="71" customFormat="true" ht="28.5" hidden="false" customHeight="true" outlineLevel="0" collapsed="false">
      <c r="A238" s="75" t="s">
        <v>500</v>
      </c>
      <c r="B238" s="76" t="s">
        <v>76</v>
      </c>
      <c r="C238" s="76" t="n">
        <v>96985</v>
      </c>
      <c r="D238" s="77" t="s">
        <v>501</v>
      </c>
      <c r="E238" s="78" t="n">
        <v>6</v>
      </c>
      <c r="F238" s="80" t="s">
        <v>45</v>
      </c>
      <c r="G238" s="80" t="n">
        <v>87.62</v>
      </c>
      <c r="H238" s="81" t="n">
        <f aca="false">ROUND(G238*$B$13,2)</f>
        <v>18.35</v>
      </c>
      <c r="I238" s="81" t="n">
        <f aca="false">H238+G238</f>
        <v>105.97</v>
      </c>
      <c r="J238" s="82" t="n">
        <f aca="false">ROUND(I238*E238,2)</f>
        <v>635.82</v>
      </c>
      <c r="K238" s="80" t="s">
        <v>111</v>
      </c>
      <c r="L238" s="65"/>
      <c r="M238" s="65"/>
      <c r="N238" s="65" t="n">
        <f aca="false">0.2*J238</f>
        <v>127.164</v>
      </c>
      <c r="O238" s="65" t="n">
        <f aca="false">0.3*J238</f>
        <v>190.746</v>
      </c>
      <c r="P238" s="65" t="n">
        <f aca="false">0.4*J238</f>
        <v>254.328</v>
      </c>
      <c r="Q238" s="65" t="n">
        <f aca="false">0.1*J238</f>
        <v>63.582</v>
      </c>
      <c r="R238" s="65"/>
      <c r="S238" s="65"/>
      <c r="T238" s="65"/>
      <c r="U238" s="65"/>
      <c r="V238" s="65"/>
      <c r="W238" s="65"/>
      <c r="X238" s="65"/>
      <c r="Y238" s="65"/>
    </row>
    <row r="239" s="71" customFormat="true" ht="41.25" hidden="false" customHeight="true" outlineLevel="0" collapsed="false">
      <c r="A239" s="75" t="s">
        <v>502</v>
      </c>
      <c r="B239" s="76" t="s">
        <v>76</v>
      </c>
      <c r="C239" s="76" t="n">
        <v>96973</v>
      </c>
      <c r="D239" s="77" t="s">
        <v>503</v>
      </c>
      <c r="E239" s="78" t="n">
        <v>39.9</v>
      </c>
      <c r="F239" s="80" t="s">
        <v>82</v>
      </c>
      <c r="G239" s="80" t="n">
        <v>56.55</v>
      </c>
      <c r="H239" s="81" t="n">
        <f aca="false">ROUND(G239*$B$13,2)</f>
        <v>11.84</v>
      </c>
      <c r="I239" s="81" t="n">
        <f aca="false">H239+G239</f>
        <v>68.39</v>
      </c>
      <c r="J239" s="82" t="n">
        <f aca="false">ROUND(I239*E239,2)</f>
        <v>2728.76</v>
      </c>
      <c r="K239" s="80" t="s">
        <v>111</v>
      </c>
      <c r="L239" s="65"/>
      <c r="M239" s="65"/>
      <c r="N239" s="65" t="n">
        <f aca="false">0.2*J239</f>
        <v>545.752</v>
      </c>
      <c r="O239" s="65" t="n">
        <f aca="false">0.3*J239</f>
        <v>818.628</v>
      </c>
      <c r="P239" s="65" t="n">
        <f aca="false">0.4*J239</f>
        <v>1091.504</v>
      </c>
      <c r="Q239" s="65" t="n">
        <f aca="false">0.1*J239</f>
        <v>272.876</v>
      </c>
      <c r="R239" s="65"/>
      <c r="S239" s="65"/>
      <c r="T239" s="65"/>
      <c r="U239" s="65"/>
      <c r="V239" s="65"/>
      <c r="W239" s="65"/>
      <c r="X239" s="65"/>
      <c r="Y239" s="65"/>
    </row>
    <row r="240" s="71" customFormat="true" ht="40.5" hidden="false" customHeight="true" outlineLevel="0" collapsed="false">
      <c r="A240" s="75" t="s">
        <v>504</v>
      </c>
      <c r="B240" s="76" t="s">
        <v>76</v>
      </c>
      <c r="C240" s="76" t="n">
        <v>96974</v>
      </c>
      <c r="D240" s="77" t="s">
        <v>505</v>
      </c>
      <c r="E240" s="78" t="n">
        <v>13.02</v>
      </c>
      <c r="F240" s="80" t="s">
        <v>82</v>
      </c>
      <c r="G240" s="80" t="n">
        <v>73.28</v>
      </c>
      <c r="H240" s="81" t="n">
        <f aca="false">ROUND(G240*$B$13,2)</f>
        <v>15.34</v>
      </c>
      <c r="I240" s="81" t="n">
        <f aca="false">H240+G240</f>
        <v>88.62</v>
      </c>
      <c r="J240" s="82" t="n">
        <f aca="false">ROUND(I240*E240,2)</f>
        <v>1153.83</v>
      </c>
      <c r="K240" s="80" t="s">
        <v>111</v>
      </c>
      <c r="L240" s="65"/>
      <c r="M240" s="65"/>
      <c r="N240" s="65" t="n">
        <f aca="false">0.2*J240</f>
        <v>230.766</v>
      </c>
      <c r="O240" s="65" t="n">
        <f aca="false">0.3*J240</f>
        <v>346.149</v>
      </c>
      <c r="P240" s="65" t="n">
        <f aca="false">0.4*J240</f>
        <v>461.532</v>
      </c>
      <c r="Q240" s="65" t="n">
        <f aca="false">0.1*J240</f>
        <v>115.383</v>
      </c>
      <c r="R240" s="65"/>
      <c r="S240" s="65"/>
      <c r="T240" s="65"/>
      <c r="U240" s="65"/>
      <c r="V240" s="65"/>
      <c r="W240" s="65"/>
      <c r="X240" s="65"/>
      <c r="Y240" s="65"/>
    </row>
    <row r="241" s="71" customFormat="true" ht="15" hidden="false" customHeight="false" outlineLevel="0" collapsed="false">
      <c r="A241" s="75" t="s">
        <v>506</v>
      </c>
      <c r="B241" s="76" t="s">
        <v>48</v>
      </c>
      <c r="C241" s="76" t="n">
        <v>681</v>
      </c>
      <c r="D241" s="77" t="s">
        <v>507</v>
      </c>
      <c r="E241" s="78" t="n">
        <v>6</v>
      </c>
      <c r="F241" s="80" t="s">
        <v>508</v>
      </c>
      <c r="G241" s="80" t="n">
        <v>10.46</v>
      </c>
      <c r="H241" s="81" t="n">
        <f aca="false">ROUND(G241*$B$13,2)</f>
        <v>2.19</v>
      </c>
      <c r="I241" s="81" t="n">
        <f aca="false">H241+G241</f>
        <v>12.65</v>
      </c>
      <c r="J241" s="82" t="n">
        <f aca="false">ROUND(I241*E241,2)</f>
        <v>75.9</v>
      </c>
      <c r="K241" s="80" t="s">
        <v>111</v>
      </c>
      <c r="L241" s="65"/>
      <c r="M241" s="65"/>
      <c r="N241" s="65" t="n">
        <f aca="false">0.2*J241</f>
        <v>15.18</v>
      </c>
      <c r="O241" s="65" t="n">
        <f aca="false">0.3*J241</f>
        <v>22.77</v>
      </c>
      <c r="P241" s="65" t="n">
        <f aca="false">0.4*J241</f>
        <v>30.36</v>
      </c>
      <c r="Q241" s="65" t="n">
        <f aca="false">0.1*J241</f>
        <v>7.59</v>
      </c>
      <c r="R241" s="65"/>
      <c r="S241" s="65"/>
      <c r="T241" s="65"/>
      <c r="U241" s="65"/>
      <c r="V241" s="65"/>
      <c r="W241" s="65"/>
      <c r="X241" s="65"/>
      <c r="Y241" s="65"/>
    </row>
    <row r="242" s="71" customFormat="true" ht="30" hidden="false" customHeight="false" outlineLevel="0" collapsed="false">
      <c r="A242" s="75" t="s">
        <v>509</v>
      </c>
      <c r="B242" s="76" t="s">
        <v>108</v>
      </c>
      <c r="C242" s="76" t="s">
        <v>510</v>
      </c>
      <c r="D242" s="77" t="s">
        <v>511</v>
      </c>
      <c r="E242" s="78" t="n">
        <v>9</v>
      </c>
      <c r="F242" s="80" t="s">
        <v>45</v>
      </c>
      <c r="G242" s="80" t="n">
        <v>32.34</v>
      </c>
      <c r="H242" s="81" t="n">
        <f aca="false">ROUND(G242*$B$13,2)</f>
        <v>6.77</v>
      </c>
      <c r="I242" s="81" t="n">
        <f aca="false">H242+G242</f>
        <v>39.11</v>
      </c>
      <c r="J242" s="82" t="n">
        <f aca="false">ROUND(I242*E242,2)</f>
        <v>351.99</v>
      </c>
      <c r="K242" s="80" t="s">
        <v>111</v>
      </c>
      <c r="L242" s="65"/>
      <c r="M242" s="65"/>
      <c r="N242" s="65" t="n">
        <f aca="false">0.2*J242</f>
        <v>70.398</v>
      </c>
      <c r="O242" s="65" t="n">
        <f aca="false">0.3*J242</f>
        <v>105.597</v>
      </c>
      <c r="P242" s="65" t="n">
        <f aca="false">0.4*J242</f>
        <v>140.796</v>
      </c>
      <c r="Q242" s="65" t="n">
        <f aca="false">0.1*J242</f>
        <v>35.199</v>
      </c>
      <c r="R242" s="65"/>
      <c r="S242" s="65"/>
      <c r="T242" s="65"/>
      <c r="U242" s="65"/>
      <c r="V242" s="65"/>
      <c r="W242" s="65"/>
      <c r="X242" s="65"/>
      <c r="Y242" s="65"/>
    </row>
    <row r="243" s="71" customFormat="true" ht="30" hidden="false" customHeight="false" outlineLevel="0" collapsed="false">
      <c r="A243" s="75" t="s">
        <v>512</v>
      </c>
      <c r="B243" s="76" t="s">
        <v>62</v>
      </c>
      <c r="C243" s="76" t="n">
        <v>12327</v>
      </c>
      <c r="D243" s="77" t="s">
        <v>513</v>
      </c>
      <c r="E243" s="78" t="n">
        <v>12</v>
      </c>
      <c r="F243" s="80" t="s">
        <v>88</v>
      </c>
      <c r="G243" s="80" t="n">
        <v>59.3</v>
      </c>
      <c r="H243" s="81" t="n">
        <f aca="false">ROUND(G243*$B$13,2)</f>
        <v>12.42</v>
      </c>
      <c r="I243" s="81" t="n">
        <f aca="false">H243+G243</f>
        <v>71.72</v>
      </c>
      <c r="J243" s="82" t="n">
        <f aca="false">ROUND(I243*E243,2)</f>
        <v>860.64</v>
      </c>
      <c r="K243" s="80" t="s">
        <v>111</v>
      </c>
      <c r="L243" s="65"/>
      <c r="M243" s="65"/>
      <c r="N243" s="65" t="n">
        <f aca="false">0.2*J243</f>
        <v>172.128</v>
      </c>
      <c r="O243" s="65" t="n">
        <f aca="false">0.3*J243</f>
        <v>258.192</v>
      </c>
      <c r="P243" s="65" t="n">
        <f aca="false">0.4*J243</f>
        <v>344.256</v>
      </c>
      <c r="Q243" s="65" t="n">
        <f aca="false">0.1*J243</f>
        <v>86.064</v>
      </c>
      <c r="R243" s="65"/>
      <c r="S243" s="65"/>
      <c r="T243" s="65"/>
      <c r="U243" s="65"/>
      <c r="V243" s="65"/>
      <c r="W243" s="65"/>
      <c r="X243" s="65"/>
      <c r="Y243" s="65"/>
    </row>
    <row r="244" s="71" customFormat="true" ht="30" hidden="false" customHeight="false" outlineLevel="0" collapsed="false">
      <c r="A244" s="75" t="s">
        <v>514</v>
      </c>
      <c r="B244" s="76" t="s">
        <v>62</v>
      </c>
      <c r="C244" s="76" t="n">
        <v>402</v>
      </c>
      <c r="D244" s="77" t="s">
        <v>515</v>
      </c>
      <c r="E244" s="78" t="n">
        <v>2</v>
      </c>
      <c r="F244" s="80" t="s">
        <v>88</v>
      </c>
      <c r="G244" s="80" t="n">
        <v>22.17</v>
      </c>
      <c r="H244" s="81" t="n">
        <f aca="false">ROUND(G244*$B$13,2)</f>
        <v>4.64</v>
      </c>
      <c r="I244" s="81" t="n">
        <f aca="false">H244+G244</f>
        <v>26.81</v>
      </c>
      <c r="J244" s="82" t="n">
        <f aca="false">ROUND(I244*E244,2)</f>
        <v>53.62</v>
      </c>
      <c r="K244" s="80" t="s">
        <v>111</v>
      </c>
      <c r="L244" s="65"/>
      <c r="M244" s="65"/>
      <c r="N244" s="65" t="n">
        <f aca="false">0.2*J244</f>
        <v>10.724</v>
      </c>
      <c r="O244" s="65" t="n">
        <f aca="false">0.3*J244</f>
        <v>16.086</v>
      </c>
      <c r="P244" s="65" t="n">
        <f aca="false">0.4*J244</f>
        <v>21.448</v>
      </c>
      <c r="Q244" s="65" t="n">
        <f aca="false">0.1*J244</f>
        <v>5.362</v>
      </c>
      <c r="R244" s="65"/>
      <c r="S244" s="65"/>
      <c r="T244" s="65"/>
      <c r="U244" s="65"/>
      <c r="V244" s="65"/>
      <c r="W244" s="65"/>
      <c r="X244" s="65"/>
      <c r="Y244" s="65"/>
    </row>
    <row r="245" s="71" customFormat="true" ht="30" hidden="false" customHeight="false" outlineLevel="0" collapsed="false">
      <c r="A245" s="75" t="s">
        <v>516</v>
      </c>
      <c r="B245" s="76" t="s">
        <v>48</v>
      </c>
      <c r="C245" s="76" t="n">
        <v>12521</v>
      </c>
      <c r="D245" s="77" t="s">
        <v>517</v>
      </c>
      <c r="E245" s="78" t="n">
        <v>2</v>
      </c>
      <c r="F245" s="80" t="s">
        <v>45</v>
      </c>
      <c r="G245" s="80" t="n">
        <v>9.28</v>
      </c>
      <c r="H245" s="81" t="n">
        <f aca="false">ROUND(G245*$B$13,2)</f>
        <v>1.94</v>
      </c>
      <c r="I245" s="81" t="n">
        <f aca="false">H245+G245</f>
        <v>11.22</v>
      </c>
      <c r="J245" s="82" t="n">
        <f aca="false">ROUND(I245*E245,2)</f>
        <v>22.44</v>
      </c>
      <c r="K245" s="80" t="s">
        <v>111</v>
      </c>
      <c r="L245" s="65"/>
      <c r="M245" s="65"/>
      <c r="N245" s="65" t="n">
        <f aca="false">0.2*J245</f>
        <v>4.488</v>
      </c>
      <c r="O245" s="65" t="n">
        <f aca="false">0.3*J245</f>
        <v>6.732</v>
      </c>
      <c r="P245" s="65" t="n">
        <f aca="false">0.4*J245</f>
        <v>8.976</v>
      </c>
      <c r="Q245" s="65" t="n">
        <f aca="false">0.1*J245</f>
        <v>2.244</v>
      </c>
      <c r="R245" s="65"/>
      <c r="S245" s="65"/>
      <c r="T245" s="65"/>
      <c r="U245" s="65"/>
      <c r="V245" s="65"/>
      <c r="W245" s="65"/>
      <c r="X245" s="65"/>
      <c r="Y245" s="65"/>
    </row>
    <row r="246" s="71" customFormat="true" ht="45" hidden="false" customHeight="false" outlineLevel="0" collapsed="false">
      <c r="A246" s="75" t="s">
        <v>518</v>
      </c>
      <c r="B246" s="76" t="s">
        <v>76</v>
      </c>
      <c r="C246" s="76" t="s">
        <v>519</v>
      </c>
      <c r="D246" s="77" t="s">
        <v>520</v>
      </c>
      <c r="E246" s="78" t="n">
        <v>4</v>
      </c>
      <c r="F246" s="80" t="s">
        <v>45</v>
      </c>
      <c r="G246" s="80" t="n">
        <v>18.52</v>
      </c>
      <c r="H246" s="81" t="n">
        <f aca="false">ROUND(G246*$B$13,2)</f>
        <v>3.88</v>
      </c>
      <c r="I246" s="81" t="n">
        <f aca="false">H246+G246</f>
        <v>22.4</v>
      </c>
      <c r="J246" s="82" t="n">
        <f aca="false">ROUND(I246*E246,2)</f>
        <v>89.6</v>
      </c>
      <c r="K246" s="80" t="s">
        <v>111</v>
      </c>
      <c r="L246" s="65"/>
      <c r="M246" s="65"/>
      <c r="N246" s="65" t="n">
        <f aca="false">0.2*J246</f>
        <v>17.92</v>
      </c>
      <c r="O246" s="65" t="n">
        <f aca="false">0.3*J246</f>
        <v>26.88</v>
      </c>
      <c r="P246" s="65" t="n">
        <f aca="false">0.4*J246</f>
        <v>35.84</v>
      </c>
      <c r="Q246" s="65" t="n">
        <f aca="false">0.1*J246</f>
        <v>8.96</v>
      </c>
      <c r="R246" s="65"/>
      <c r="S246" s="65"/>
      <c r="T246" s="65"/>
      <c r="U246" s="65"/>
      <c r="V246" s="65"/>
      <c r="W246" s="65"/>
      <c r="X246" s="65"/>
      <c r="Y246" s="65"/>
    </row>
    <row r="247" s="71" customFormat="true" ht="30" hidden="false" customHeight="false" outlineLevel="0" collapsed="false">
      <c r="A247" s="75" t="s">
        <v>521</v>
      </c>
      <c r="B247" s="76" t="s">
        <v>465</v>
      </c>
      <c r="C247" s="76" t="n">
        <v>70386</v>
      </c>
      <c r="D247" s="77" t="s">
        <v>522</v>
      </c>
      <c r="E247" s="78" t="n">
        <v>1</v>
      </c>
      <c r="F247" s="80" t="s">
        <v>45</v>
      </c>
      <c r="G247" s="80" t="n">
        <v>152.14</v>
      </c>
      <c r="H247" s="81" t="n">
        <f aca="false">ROUND(G247*$B$13,2)</f>
        <v>31.86</v>
      </c>
      <c r="I247" s="81" t="n">
        <f aca="false">H247+G247</f>
        <v>184</v>
      </c>
      <c r="J247" s="82" t="n">
        <f aca="false">ROUND(I247*E247,2)</f>
        <v>184</v>
      </c>
      <c r="K247" s="80" t="s">
        <v>111</v>
      </c>
      <c r="L247" s="65"/>
      <c r="M247" s="65"/>
      <c r="N247" s="65" t="n">
        <f aca="false">0.2*J247</f>
        <v>36.8</v>
      </c>
      <c r="O247" s="65" t="n">
        <f aca="false">0.3*J247</f>
        <v>55.2</v>
      </c>
      <c r="P247" s="65" t="n">
        <f aca="false">0.4*J247</f>
        <v>73.6</v>
      </c>
      <c r="Q247" s="65" t="n">
        <f aca="false">0.1*J247</f>
        <v>18.4</v>
      </c>
      <c r="R247" s="65"/>
      <c r="S247" s="65"/>
      <c r="T247" s="65"/>
      <c r="U247" s="65"/>
      <c r="V247" s="65"/>
      <c r="W247" s="65"/>
      <c r="X247" s="65"/>
      <c r="Y247" s="65"/>
    </row>
    <row r="248" s="71" customFormat="true" ht="22.5" hidden="false" customHeight="true" outlineLevel="0" collapsed="false">
      <c r="A248" s="75" t="s">
        <v>523</v>
      </c>
      <c r="B248" s="76" t="s">
        <v>465</v>
      </c>
      <c r="C248" s="76" t="n">
        <v>71750</v>
      </c>
      <c r="D248" s="77" t="s">
        <v>524</v>
      </c>
      <c r="E248" s="78" t="n">
        <v>2</v>
      </c>
      <c r="F248" s="80" t="s">
        <v>45</v>
      </c>
      <c r="G248" s="80" t="n">
        <v>32.2</v>
      </c>
      <c r="H248" s="81" t="n">
        <f aca="false">ROUND(G248*$B$13,2)</f>
        <v>6.74</v>
      </c>
      <c r="I248" s="81" t="n">
        <f aca="false">H248+G248</f>
        <v>38.94</v>
      </c>
      <c r="J248" s="82" t="n">
        <f aca="false">ROUND(I248*E248,2)</f>
        <v>77.88</v>
      </c>
      <c r="K248" s="80" t="s">
        <v>111</v>
      </c>
      <c r="L248" s="65"/>
      <c r="M248" s="65"/>
      <c r="N248" s="65" t="n">
        <f aca="false">0.2*J248</f>
        <v>15.576</v>
      </c>
      <c r="O248" s="65" t="n">
        <f aca="false">0.3*J248</f>
        <v>23.364</v>
      </c>
      <c r="P248" s="65" t="n">
        <f aca="false">0.4*J248</f>
        <v>31.152</v>
      </c>
      <c r="Q248" s="65" t="n">
        <f aca="false">0.1*J248</f>
        <v>7.788</v>
      </c>
      <c r="R248" s="65"/>
      <c r="S248" s="65"/>
      <c r="T248" s="65"/>
      <c r="U248" s="65"/>
      <c r="V248" s="65"/>
      <c r="W248" s="65"/>
      <c r="X248" s="65"/>
      <c r="Y248" s="65"/>
    </row>
    <row r="249" s="71" customFormat="true" ht="15" hidden="false" customHeight="false" outlineLevel="0" collapsed="false">
      <c r="A249" s="75" t="s">
        <v>525</v>
      </c>
      <c r="B249" s="76" t="s">
        <v>42</v>
      </c>
      <c r="C249" s="76" t="s">
        <v>526</v>
      </c>
      <c r="D249" s="77" t="s">
        <v>527</v>
      </c>
      <c r="E249" s="78" t="n">
        <v>8</v>
      </c>
      <c r="F249" s="80" t="s">
        <v>45</v>
      </c>
      <c r="G249" s="80" t="n">
        <v>47.95</v>
      </c>
      <c r="H249" s="81" t="n">
        <f aca="false">ROUND(G249*$B$13,2)</f>
        <v>10.04</v>
      </c>
      <c r="I249" s="81" t="n">
        <f aca="false">H249+G249</f>
        <v>57.99</v>
      </c>
      <c r="J249" s="82" t="n">
        <f aca="false">ROUND(I249*E249,2)</f>
        <v>463.92</v>
      </c>
      <c r="K249" s="80" t="s">
        <v>111</v>
      </c>
      <c r="L249" s="65"/>
      <c r="M249" s="65"/>
      <c r="N249" s="65" t="n">
        <f aca="false">0.2*J249</f>
        <v>92.784</v>
      </c>
      <c r="O249" s="65" t="n">
        <f aca="false">0.3*J249</f>
        <v>139.176</v>
      </c>
      <c r="P249" s="65" t="n">
        <f aca="false">0.4*J249</f>
        <v>185.568</v>
      </c>
      <c r="Q249" s="65" t="n">
        <f aca="false">0.1*J249</f>
        <v>46.392</v>
      </c>
      <c r="R249" s="65"/>
      <c r="S249" s="65"/>
      <c r="T249" s="65"/>
      <c r="U249" s="65"/>
      <c r="V249" s="65"/>
      <c r="W249" s="65"/>
      <c r="X249" s="65"/>
      <c r="Y249" s="65"/>
    </row>
    <row r="250" s="71" customFormat="true" ht="30" hidden="false" customHeight="false" outlineLevel="0" collapsed="false">
      <c r="A250" s="75" t="s">
        <v>528</v>
      </c>
      <c r="B250" s="76" t="s">
        <v>48</v>
      </c>
      <c r="C250" s="76" t="n">
        <v>9276</v>
      </c>
      <c r="D250" s="77" t="s">
        <v>529</v>
      </c>
      <c r="E250" s="78" t="n">
        <v>6</v>
      </c>
      <c r="F250" s="80" t="s">
        <v>45</v>
      </c>
      <c r="G250" s="80" t="n">
        <v>25.21</v>
      </c>
      <c r="H250" s="81" t="n">
        <f aca="false">ROUND(G250*$B$13,2)</f>
        <v>5.28</v>
      </c>
      <c r="I250" s="81" t="n">
        <f aca="false">H250+G250</f>
        <v>30.49</v>
      </c>
      <c r="J250" s="82" t="n">
        <f aca="false">ROUND(I250*E250,2)</f>
        <v>182.94</v>
      </c>
      <c r="K250" s="80" t="s">
        <v>111</v>
      </c>
      <c r="L250" s="65"/>
      <c r="M250" s="65"/>
      <c r="N250" s="65" t="n">
        <f aca="false">0.2*J250</f>
        <v>36.588</v>
      </c>
      <c r="O250" s="65" t="n">
        <f aca="false">0.3*J250</f>
        <v>54.882</v>
      </c>
      <c r="P250" s="65" t="n">
        <f aca="false">0.4*J250</f>
        <v>73.176</v>
      </c>
      <c r="Q250" s="65" t="n">
        <f aca="false">0.1*J250</f>
        <v>18.294</v>
      </c>
      <c r="R250" s="65"/>
      <c r="S250" s="65"/>
      <c r="T250" s="65"/>
      <c r="U250" s="65"/>
      <c r="V250" s="65"/>
      <c r="W250" s="65"/>
      <c r="X250" s="65"/>
      <c r="Y250" s="65"/>
    </row>
    <row r="251" s="71" customFormat="true" ht="15" hidden="false" customHeight="false" outlineLevel="0" collapsed="false">
      <c r="A251" s="75" t="s">
        <v>530</v>
      </c>
      <c r="B251" s="76" t="s">
        <v>42</v>
      </c>
      <c r="C251" s="76" t="s">
        <v>422</v>
      </c>
      <c r="D251" s="77" t="s">
        <v>531</v>
      </c>
      <c r="E251" s="78" t="n">
        <v>6</v>
      </c>
      <c r="F251" s="80" t="s">
        <v>45</v>
      </c>
      <c r="G251" s="80" t="n">
        <v>698.81</v>
      </c>
      <c r="H251" s="81" t="n">
        <f aca="false">ROUND(G251*$B$13,2)</f>
        <v>146.33</v>
      </c>
      <c r="I251" s="81" t="n">
        <f aca="false">H251+G251</f>
        <v>845.14</v>
      </c>
      <c r="J251" s="82" t="n">
        <f aca="false">ROUND(I251*E251,2)</f>
        <v>5070.84</v>
      </c>
      <c r="K251" s="80" t="s">
        <v>111</v>
      </c>
      <c r="L251" s="65"/>
      <c r="M251" s="65"/>
      <c r="N251" s="65" t="n">
        <f aca="false">0.2*J251</f>
        <v>1014.168</v>
      </c>
      <c r="O251" s="65" t="n">
        <f aca="false">0.3*J251</f>
        <v>1521.252</v>
      </c>
      <c r="P251" s="65" t="n">
        <f aca="false">0.4*J251</f>
        <v>2028.336</v>
      </c>
      <c r="Q251" s="65" t="n">
        <f aca="false">0.1*J251</f>
        <v>507.084</v>
      </c>
      <c r="R251" s="65"/>
      <c r="S251" s="65"/>
      <c r="T251" s="65"/>
      <c r="U251" s="65"/>
      <c r="V251" s="65"/>
      <c r="W251" s="65"/>
      <c r="X251" s="65"/>
      <c r="Y251" s="65"/>
    </row>
    <row r="252" s="71" customFormat="true" ht="30" hidden="false" customHeight="false" outlineLevel="0" collapsed="false">
      <c r="A252" s="75" t="s">
        <v>532</v>
      </c>
      <c r="B252" s="76" t="s">
        <v>401</v>
      </c>
      <c r="C252" s="76" t="n">
        <v>4655</v>
      </c>
      <c r="D252" s="77" t="s">
        <v>533</v>
      </c>
      <c r="E252" s="78" t="n">
        <v>10</v>
      </c>
      <c r="F252" s="80" t="s">
        <v>45</v>
      </c>
      <c r="G252" s="80" t="n">
        <v>31</v>
      </c>
      <c r="H252" s="81" t="n">
        <f aca="false">ROUND(G252*$B$13,2)</f>
        <v>6.49</v>
      </c>
      <c r="I252" s="81" t="n">
        <f aca="false">H252+G252</f>
        <v>37.49</v>
      </c>
      <c r="J252" s="82" t="n">
        <f aca="false">ROUND(I252*E252,2)</f>
        <v>374.9</v>
      </c>
      <c r="K252" s="80" t="s">
        <v>111</v>
      </c>
      <c r="L252" s="65"/>
      <c r="M252" s="65"/>
      <c r="N252" s="65" t="n">
        <f aca="false">0.2*J252</f>
        <v>74.98</v>
      </c>
      <c r="O252" s="65" t="n">
        <f aca="false">0.3*J252</f>
        <v>112.47</v>
      </c>
      <c r="P252" s="65" t="n">
        <f aca="false">0.4*J252</f>
        <v>149.96</v>
      </c>
      <c r="Q252" s="65" t="n">
        <f aca="false">0.1*J252</f>
        <v>37.49</v>
      </c>
      <c r="R252" s="65"/>
      <c r="S252" s="65"/>
      <c r="T252" s="65"/>
      <c r="U252" s="65"/>
      <c r="V252" s="65"/>
      <c r="W252" s="65"/>
      <c r="X252" s="65"/>
      <c r="Y252" s="65"/>
    </row>
    <row r="253" s="71" customFormat="true" ht="15" hidden="false" customHeight="true" outlineLevel="0" collapsed="false">
      <c r="A253" s="96" t="s">
        <v>534</v>
      </c>
      <c r="B253" s="97" t="s">
        <v>535</v>
      </c>
      <c r="C253" s="97"/>
      <c r="D253" s="97"/>
      <c r="E253" s="97"/>
      <c r="F253" s="97"/>
      <c r="G253" s="97"/>
      <c r="H253" s="97"/>
      <c r="I253" s="97"/>
      <c r="J253" s="97"/>
      <c r="K253" s="98"/>
      <c r="L253" s="65"/>
      <c r="M253" s="65"/>
      <c r="N253" s="65"/>
      <c r="O253" s="65"/>
      <c r="P253" s="65"/>
      <c r="Q253" s="65"/>
      <c r="R253" s="65"/>
      <c r="S253" s="65"/>
      <c r="T253" s="65"/>
      <c r="U253" s="65"/>
      <c r="V253" s="65"/>
      <c r="W253" s="65"/>
      <c r="X253" s="65"/>
      <c r="Y253" s="65"/>
    </row>
    <row r="254" s="71" customFormat="true" ht="58.5" hidden="false" customHeight="true" outlineLevel="0" collapsed="false">
      <c r="A254" s="75" t="s">
        <v>536</v>
      </c>
      <c r="B254" s="76" t="s">
        <v>76</v>
      </c>
      <c r="C254" s="76" t="n">
        <v>101879</v>
      </c>
      <c r="D254" s="77" t="s">
        <v>537</v>
      </c>
      <c r="E254" s="78" t="n">
        <v>1</v>
      </c>
      <c r="F254" s="80" t="s">
        <v>45</v>
      </c>
      <c r="G254" s="80" t="n">
        <v>673.39</v>
      </c>
      <c r="H254" s="81" t="n">
        <f aca="false">ROUND(G254*$B$13,2)</f>
        <v>141.01</v>
      </c>
      <c r="I254" s="81" t="n">
        <f aca="false">H254+G254</f>
        <v>814.4</v>
      </c>
      <c r="J254" s="82" t="n">
        <f aca="false">ROUND(I254*E254,2)</f>
        <v>814.4</v>
      </c>
      <c r="K254" s="80" t="s">
        <v>111</v>
      </c>
      <c r="L254" s="65"/>
      <c r="M254" s="65"/>
      <c r="N254" s="65" t="n">
        <f aca="false">0.2*J254</f>
        <v>162.88</v>
      </c>
      <c r="O254" s="65" t="n">
        <f aca="false">0.3*J254</f>
        <v>244.32</v>
      </c>
      <c r="P254" s="65" t="n">
        <f aca="false">0.4*J254</f>
        <v>325.76</v>
      </c>
      <c r="Q254" s="65" t="n">
        <f aca="false">0.1*J254</f>
        <v>81.44</v>
      </c>
      <c r="R254" s="65"/>
      <c r="S254" s="65"/>
      <c r="T254" s="65"/>
      <c r="U254" s="65"/>
      <c r="V254" s="65"/>
      <c r="W254" s="65"/>
      <c r="X254" s="65"/>
      <c r="Y254" s="65"/>
    </row>
    <row r="255" s="71" customFormat="true" ht="30" hidden="false" customHeight="false" outlineLevel="0" collapsed="false">
      <c r="A255" s="75" t="s">
        <v>538</v>
      </c>
      <c r="B255" s="76" t="s">
        <v>412</v>
      </c>
      <c r="C255" s="76" t="n">
        <v>58015</v>
      </c>
      <c r="D255" s="77" t="s">
        <v>539</v>
      </c>
      <c r="E255" s="78" t="n">
        <v>72.5</v>
      </c>
      <c r="F255" s="80" t="s">
        <v>82</v>
      </c>
      <c r="G255" s="80" t="n">
        <v>65.38</v>
      </c>
      <c r="H255" s="81" t="n">
        <f aca="false">ROUND(G255*$B$13,2)</f>
        <v>13.69</v>
      </c>
      <c r="I255" s="81" t="n">
        <f aca="false">H255+G255</f>
        <v>79.07</v>
      </c>
      <c r="J255" s="82" t="n">
        <f aca="false">ROUND(I255*E255,2)</f>
        <v>5732.58</v>
      </c>
      <c r="K255" s="80" t="s">
        <v>111</v>
      </c>
      <c r="L255" s="65"/>
      <c r="M255" s="65"/>
      <c r="N255" s="65" t="n">
        <f aca="false">0.2*J255</f>
        <v>1146.516</v>
      </c>
      <c r="O255" s="65" t="n">
        <f aca="false">0.3*J255</f>
        <v>1719.774</v>
      </c>
      <c r="P255" s="65" t="n">
        <f aca="false">0.4*J255</f>
        <v>2293.032</v>
      </c>
      <c r="Q255" s="65" t="n">
        <f aca="false">0.1*J255</f>
        <v>573.258</v>
      </c>
      <c r="R255" s="65"/>
      <c r="S255" s="65"/>
      <c r="T255" s="65"/>
      <c r="U255" s="65"/>
      <c r="V255" s="65"/>
      <c r="W255" s="65"/>
      <c r="X255" s="65"/>
      <c r="Y255" s="65"/>
    </row>
    <row r="256" s="71" customFormat="true" ht="46.5" hidden="false" customHeight="true" outlineLevel="0" collapsed="false">
      <c r="A256" s="75" t="s">
        <v>540</v>
      </c>
      <c r="B256" s="76" t="s">
        <v>48</v>
      </c>
      <c r="C256" s="76" t="n">
        <v>3770</v>
      </c>
      <c r="D256" s="77" t="s">
        <v>541</v>
      </c>
      <c r="E256" s="78" t="n">
        <v>79.44</v>
      </c>
      <c r="F256" s="80" t="s">
        <v>82</v>
      </c>
      <c r="G256" s="80" t="n">
        <v>12.69</v>
      </c>
      <c r="H256" s="81" t="n">
        <f aca="false">ROUND(G256*$B$13,2)</f>
        <v>2.66</v>
      </c>
      <c r="I256" s="81" t="n">
        <f aca="false">H256+G256</f>
        <v>15.35</v>
      </c>
      <c r="J256" s="82" t="n">
        <f aca="false">ROUND(I256*E256,2)</f>
        <v>1219.4</v>
      </c>
      <c r="K256" s="80" t="s">
        <v>111</v>
      </c>
      <c r="L256" s="65"/>
      <c r="M256" s="65"/>
      <c r="N256" s="65" t="n">
        <f aca="false">0.2*J256</f>
        <v>243.88</v>
      </c>
      <c r="O256" s="65" t="n">
        <f aca="false">0.3*J256</f>
        <v>365.82</v>
      </c>
      <c r="P256" s="65" t="n">
        <f aca="false">0.4*J256</f>
        <v>487.76</v>
      </c>
      <c r="Q256" s="65" t="n">
        <f aca="false">0.1*J256</f>
        <v>121.94</v>
      </c>
      <c r="R256" s="65"/>
      <c r="S256" s="65"/>
      <c r="T256" s="65"/>
      <c r="U256" s="65"/>
      <c r="V256" s="65"/>
      <c r="W256" s="65"/>
      <c r="X256" s="65"/>
      <c r="Y256" s="65"/>
    </row>
    <row r="257" s="71" customFormat="true" ht="60" hidden="false" customHeight="false" outlineLevel="0" collapsed="false">
      <c r="A257" s="100" t="s">
        <v>542</v>
      </c>
      <c r="B257" s="76" t="s">
        <v>76</v>
      </c>
      <c r="C257" s="76" t="s">
        <v>543</v>
      </c>
      <c r="D257" s="77" t="s">
        <v>544</v>
      </c>
      <c r="E257" s="78" t="n">
        <v>415.9</v>
      </c>
      <c r="F257" s="80" t="s">
        <v>82</v>
      </c>
      <c r="G257" s="80" t="n">
        <v>11.35</v>
      </c>
      <c r="H257" s="101" t="n">
        <f aca="false">ROUND(G257*$B$14,2)</f>
        <v>1.73</v>
      </c>
      <c r="I257" s="81" t="n">
        <f aca="false">H257+G257</f>
        <v>13.08</v>
      </c>
      <c r="J257" s="82" t="n">
        <f aca="false">ROUND(I257*E257,2)</f>
        <v>5439.97</v>
      </c>
      <c r="K257" s="80" t="s">
        <v>111</v>
      </c>
      <c r="L257" s="65"/>
      <c r="M257" s="65"/>
      <c r="N257" s="65" t="n">
        <f aca="false">0.2*J257</f>
        <v>1087.994</v>
      </c>
      <c r="O257" s="65" t="n">
        <f aca="false">0.3*J257</f>
        <v>1631.991</v>
      </c>
      <c r="P257" s="65" t="n">
        <f aca="false">0.4*J257</f>
        <v>2175.988</v>
      </c>
      <c r="Q257" s="65" t="n">
        <f aca="false">0.1*J257</f>
        <v>543.997</v>
      </c>
      <c r="R257" s="65"/>
      <c r="S257" s="65"/>
      <c r="T257" s="65"/>
      <c r="U257" s="65"/>
      <c r="V257" s="65"/>
      <c r="W257" s="65"/>
      <c r="X257" s="65"/>
      <c r="Y257" s="65"/>
    </row>
    <row r="258" s="71" customFormat="true" ht="60" hidden="false" customHeight="false" outlineLevel="0" collapsed="false">
      <c r="A258" s="75" t="s">
        <v>545</v>
      </c>
      <c r="B258" s="76" t="s">
        <v>76</v>
      </c>
      <c r="C258" s="76" t="s">
        <v>546</v>
      </c>
      <c r="D258" s="77" t="s">
        <v>547</v>
      </c>
      <c r="E258" s="78" t="n">
        <v>415.9</v>
      </c>
      <c r="F258" s="80" t="s">
        <v>82</v>
      </c>
      <c r="G258" s="80" t="n">
        <v>1.4</v>
      </c>
      <c r="H258" s="81" t="n">
        <f aca="false">ROUND(G258*$B$13,2)</f>
        <v>0.29</v>
      </c>
      <c r="I258" s="81" t="n">
        <f aca="false">H258+G258</f>
        <v>1.69</v>
      </c>
      <c r="J258" s="82" t="n">
        <f aca="false">ROUND(I258*E258,2)</f>
        <v>702.87</v>
      </c>
      <c r="K258" s="80" t="s">
        <v>111</v>
      </c>
      <c r="L258" s="65"/>
      <c r="M258" s="65"/>
      <c r="N258" s="65" t="n">
        <f aca="false">0.2*J258</f>
        <v>140.574</v>
      </c>
      <c r="O258" s="65" t="n">
        <f aca="false">0.3*J258</f>
        <v>210.861</v>
      </c>
      <c r="P258" s="65" t="n">
        <f aca="false">0.4*J258</f>
        <v>281.148</v>
      </c>
      <c r="Q258" s="65" t="n">
        <f aca="false">0.1*J258</f>
        <v>70.287</v>
      </c>
      <c r="R258" s="65"/>
      <c r="S258" s="65"/>
      <c r="T258" s="65"/>
      <c r="U258" s="65"/>
      <c r="V258" s="65"/>
      <c r="W258" s="65"/>
      <c r="X258" s="65"/>
      <c r="Y258" s="65"/>
    </row>
    <row r="259" s="71" customFormat="true" ht="60" hidden="false" customHeight="false" outlineLevel="0" collapsed="false">
      <c r="A259" s="100" t="s">
        <v>545</v>
      </c>
      <c r="B259" s="76" t="s">
        <v>76</v>
      </c>
      <c r="C259" s="76" t="s">
        <v>548</v>
      </c>
      <c r="D259" s="77" t="s">
        <v>549</v>
      </c>
      <c r="E259" s="78" t="n">
        <v>397.22</v>
      </c>
      <c r="F259" s="80" t="s">
        <v>82</v>
      </c>
      <c r="G259" s="80" t="n">
        <v>17.27</v>
      </c>
      <c r="H259" s="101" t="n">
        <f aca="false">ROUND(G259*$B$14,2)</f>
        <v>2.64</v>
      </c>
      <c r="I259" s="81" t="n">
        <f aca="false">H259+G259</f>
        <v>19.91</v>
      </c>
      <c r="J259" s="82" t="n">
        <f aca="false">ROUND(I259*E259,2)</f>
        <v>7908.65</v>
      </c>
      <c r="K259" s="80" t="s">
        <v>111</v>
      </c>
      <c r="L259" s="65"/>
      <c r="M259" s="65"/>
      <c r="N259" s="65" t="n">
        <f aca="false">0.2*J259</f>
        <v>1581.73</v>
      </c>
      <c r="O259" s="65" t="n">
        <f aca="false">0.3*J259</f>
        <v>2372.595</v>
      </c>
      <c r="P259" s="65" t="n">
        <f aca="false">0.4*J259</f>
        <v>3163.46</v>
      </c>
      <c r="Q259" s="65" t="n">
        <f aca="false">0.1*J259</f>
        <v>790.865</v>
      </c>
      <c r="R259" s="65"/>
      <c r="S259" s="65"/>
      <c r="T259" s="65"/>
      <c r="U259" s="65"/>
      <c r="V259" s="65"/>
      <c r="W259" s="65"/>
      <c r="X259" s="65"/>
      <c r="Y259" s="65"/>
    </row>
    <row r="260" s="71" customFormat="true" ht="60" hidden="false" customHeight="false" outlineLevel="0" collapsed="false">
      <c r="A260" s="75" t="s">
        <v>550</v>
      </c>
      <c r="B260" s="76" t="s">
        <v>76</v>
      </c>
      <c r="C260" s="76" t="s">
        <v>551</v>
      </c>
      <c r="D260" s="77" t="s">
        <v>552</v>
      </c>
      <c r="E260" s="78" t="n">
        <v>397.22</v>
      </c>
      <c r="F260" s="80" t="s">
        <v>82</v>
      </c>
      <c r="G260" s="80" t="n">
        <v>1.88</v>
      </c>
      <c r="H260" s="81" t="n">
        <f aca="false">ROUND(G260*$B$13,2)</f>
        <v>0.39</v>
      </c>
      <c r="I260" s="81" t="n">
        <f aca="false">H260+G260</f>
        <v>2.27</v>
      </c>
      <c r="J260" s="82" t="n">
        <f aca="false">ROUND(I260*E260,2)</f>
        <v>901.69</v>
      </c>
      <c r="K260" s="80" t="s">
        <v>111</v>
      </c>
      <c r="L260" s="65"/>
      <c r="M260" s="65"/>
      <c r="N260" s="65" t="n">
        <f aca="false">0.2*J260</f>
        <v>180.338</v>
      </c>
      <c r="O260" s="65" t="n">
        <f aca="false">0.3*J260</f>
        <v>270.507</v>
      </c>
      <c r="P260" s="65" t="n">
        <f aca="false">0.4*J260</f>
        <v>360.676</v>
      </c>
      <c r="Q260" s="65" t="n">
        <f aca="false">0.1*J260</f>
        <v>90.169</v>
      </c>
      <c r="R260" s="65"/>
      <c r="S260" s="65"/>
      <c r="T260" s="65"/>
      <c r="U260" s="65"/>
      <c r="V260" s="65"/>
      <c r="W260" s="65"/>
      <c r="X260" s="65"/>
      <c r="Y260" s="65"/>
    </row>
    <row r="261" s="71" customFormat="true" ht="45" hidden="false" customHeight="false" outlineLevel="0" collapsed="false">
      <c r="A261" s="75" t="s">
        <v>553</v>
      </c>
      <c r="B261" s="76" t="s">
        <v>76</v>
      </c>
      <c r="C261" s="76" t="n">
        <v>95802</v>
      </c>
      <c r="D261" s="77" t="s">
        <v>554</v>
      </c>
      <c r="E261" s="78" t="n">
        <v>32</v>
      </c>
      <c r="F261" s="80" t="s">
        <v>45</v>
      </c>
      <c r="G261" s="80" t="n">
        <v>46.79</v>
      </c>
      <c r="H261" s="81" t="n">
        <f aca="false">ROUND(G261*$B$13,2)</f>
        <v>9.8</v>
      </c>
      <c r="I261" s="81" t="n">
        <f aca="false">H261+G261</f>
        <v>56.59</v>
      </c>
      <c r="J261" s="82" t="n">
        <f aca="false">ROUND(I261*E261,2)</f>
        <v>1810.88</v>
      </c>
      <c r="K261" s="80" t="s">
        <v>111</v>
      </c>
      <c r="L261" s="65"/>
      <c r="M261" s="65"/>
      <c r="N261" s="65" t="n">
        <f aca="false">0.2*J261</f>
        <v>362.176</v>
      </c>
      <c r="O261" s="65" t="n">
        <f aca="false">0.3*J261</f>
        <v>543.264</v>
      </c>
      <c r="P261" s="65" t="n">
        <f aca="false">0.4*J261</f>
        <v>724.352</v>
      </c>
      <c r="Q261" s="65" t="n">
        <f aca="false">0.1*J261</f>
        <v>181.088</v>
      </c>
      <c r="R261" s="65"/>
      <c r="S261" s="65"/>
      <c r="T261" s="65"/>
      <c r="U261" s="65"/>
      <c r="V261" s="65"/>
      <c r="W261" s="65"/>
      <c r="X261" s="65"/>
      <c r="Y261" s="65"/>
    </row>
    <row r="262" s="71" customFormat="true" ht="60" hidden="false" customHeight="false" outlineLevel="0" collapsed="false">
      <c r="A262" s="75" t="s">
        <v>555</v>
      </c>
      <c r="B262" s="76" t="s">
        <v>76</v>
      </c>
      <c r="C262" s="76" t="s">
        <v>556</v>
      </c>
      <c r="D262" s="77" t="s">
        <v>557</v>
      </c>
      <c r="E262" s="78" t="n">
        <v>1</v>
      </c>
      <c r="F262" s="80" t="s">
        <v>45</v>
      </c>
      <c r="G262" s="80" t="n">
        <v>822.32</v>
      </c>
      <c r="H262" s="81" t="n">
        <f aca="false">ROUND(G262*$B$13,2)</f>
        <v>172.19</v>
      </c>
      <c r="I262" s="81" t="n">
        <f aca="false">H262+G262</f>
        <v>994.51</v>
      </c>
      <c r="J262" s="82" t="n">
        <f aca="false">ROUND(I262*E262,2)</f>
        <v>994.51</v>
      </c>
      <c r="K262" s="80" t="s">
        <v>111</v>
      </c>
      <c r="L262" s="65"/>
      <c r="M262" s="65"/>
      <c r="N262" s="65" t="n">
        <f aca="false">0.2*J262</f>
        <v>198.902</v>
      </c>
      <c r="O262" s="65" t="n">
        <f aca="false">0.3*J262</f>
        <v>298.353</v>
      </c>
      <c r="P262" s="65" t="n">
        <f aca="false">0.4*J262</f>
        <v>397.804</v>
      </c>
      <c r="Q262" s="65" t="n">
        <f aca="false">0.1*J262</f>
        <v>99.451</v>
      </c>
      <c r="R262" s="65"/>
      <c r="S262" s="65"/>
      <c r="T262" s="65"/>
      <c r="U262" s="65"/>
      <c r="V262" s="65"/>
      <c r="W262" s="65"/>
      <c r="X262" s="65"/>
      <c r="Y262" s="65"/>
    </row>
    <row r="263" s="71" customFormat="true" ht="90" hidden="false" customHeight="false" outlineLevel="0" collapsed="false">
      <c r="A263" s="75" t="s">
        <v>558</v>
      </c>
      <c r="B263" s="76" t="s">
        <v>76</v>
      </c>
      <c r="C263" s="76" t="s">
        <v>559</v>
      </c>
      <c r="D263" s="77" t="s">
        <v>560</v>
      </c>
      <c r="E263" s="78" t="n">
        <v>5</v>
      </c>
      <c r="F263" s="80" t="s">
        <v>45</v>
      </c>
      <c r="G263" s="80" t="n">
        <v>116.41</v>
      </c>
      <c r="H263" s="81" t="n">
        <f aca="false">ROUND(G263*$B$13,2)</f>
        <v>24.38</v>
      </c>
      <c r="I263" s="81" t="n">
        <f aca="false">H263+G263</f>
        <v>140.79</v>
      </c>
      <c r="J263" s="82" t="n">
        <f aca="false">ROUND(I263*E263,2)</f>
        <v>703.95</v>
      </c>
      <c r="K263" s="80" t="s">
        <v>111</v>
      </c>
      <c r="L263" s="65"/>
      <c r="M263" s="65"/>
      <c r="N263" s="65" t="n">
        <f aca="false">0.2*J263</f>
        <v>140.79</v>
      </c>
      <c r="O263" s="65" t="n">
        <f aca="false">0.3*J263</f>
        <v>211.185</v>
      </c>
      <c r="P263" s="65" t="n">
        <f aca="false">0.4*J263</f>
        <v>281.58</v>
      </c>
      <c r="Q263" s="65" t="n">
        <f aca="false">0.1*J263</f>
        <v>70.395</v>
      </c>
      <c r="R263" s="65"/>
      <c r="S263" s="65"/>
      <c r="T263" s="65"/>
      <c r="U263" s="65"/>
      <c r="V263" s="65"/>
      <c r="W263" s="65"/>
      <c r="X263" s="65"/>
      <c r="Y263" s="65"/>
    </row>
    <row r="264" s="71" customFormat="true" ht="45" hidden="false" customHeight="false" outlineLevel="0" collapsed="false">
      <c r="A264" s="75" t="s">
        <v>561</v>
      </c>
      <c r="B264" s="76" t="s">
        <v>76</v>
      </c>
      <c r="C264" s="76" t="s">
        <v>494</v>
      </c>
      <c r="D264" s="77" t="s">
        <v>562</v>
      </c>
      <c r="E264" s="78" t="n">
        <v>5</v>
      </c>
      <c r="F264" s="80" t="s">
        <v>45</v>
      </c>
      <c r="G264" s="80" t="n">
        <v>199.97</v>
      </c>
      <c r="H264" s="81" t="n">
        <f aca="false">ROUND(G264*$B$13,2)</f>
        <v>41.87</v>
      </c>
      <c r="I264" s="81" t="n">
        <f aca="false">H264+G264</f>
        <v>241.84</v>
      </c>
      <c r="J264" s="82" t="n">
        <f aca="false">ROUND(I264*E264,2)</f>
        <v>1209.2</v>
      </c>
      <c r="K264" s="80" t="s">
        <v>111</v>
      </c>
      <c r="L264" s="65"/>
      <c r="M264" s="65"/>
      <c r="N264" s="65" t="n">
        <f aca="false">0.2*J264</f>
        <v>241.84</v>
      </c>
      <c r="O264" s="65" t="n">
        <f aca="false">0.3*J264</f>
        <v>362.76</v>
      </c>
      <c r="P264" s="65" t="n">
        <f aca="false">0.4*J264</f>
        <v>483.68</v>
      </c>
      <c r="Q264" s="65" t="n">
        <f aca="false">0.1*J264</f>
        <v>120.92</v>
      </c>
      <c r="R264" s="65"/>
      <c r="S264" s="65"/>
      <c r="T264" s="65"/>
      <c r="U264" s="65"/>
      <c r="V264" s="65"/>
      <c r="W264" s="65"/>
      <c r="X264" s="65"/>
      <c r="Y264" s="65"/>
    </row>
    <row r="265" s="71" customFormat="true" ht="45" hidden="false" customHeight="false" outlineLevel="0" collapsed="false">
      <c r="A265" s="75" t="s">
        <v>563</v>
      </c>
      <c r="B265" s="76" t="s">
        <v>76</v>
      </c>
      <c r="C265" s="76" t="n">
        <v>93654</v>
      </c>
      <c r="D265" s="77" t="s">
        <v>564</v>
      </c>
      <c r="E265" s="78" t="n">
        <v>5</v>
      </c>
      <c r="F265" s="80" t="s">
        <v>45</v>
      </c>
      <c r="G265" s="80" t="n">
        <v>13.24</v>
      </c>
      <c r="H265" s="81" t="n">
        <f aca="false">ROUND(G265*$B$13,2)</f>
        <v>2.77</v>
      </c>
      <c r="I265" s="81" t="n">
        <f aca="false">H265+G265</f>
        <v>16.01</v>
      </c>
      <c r="J265" s="82" t="n">
        <f aca="false">ROUND(I265*E265,2)</f>
        <v>80.05</v>
      </c>
      <c r="K265" s="80" t="s">
        <v>111</v>
      </c>
      <c r="L265" s="65"/>
      <c r="M265" s="65"/>
      <c r="N265" s="65" t="n">
        <f aca="false">0.2*J265</f>
        <v>16.01</v>
      </c>
      <c r="O265" s="65" t="n">
        <f aca="false">0.3*J265</f>
        <v>24.015</v>
      </c>
      <c r="P265" s="65" t="n">
        <f aca="false">0.4*J265</f>
        <v>32.02</v>
      </c>
      <c r="Q265" s="65" t="n">
        <f aca="false">0.1*J265</f>
        <v>8.005</v>
      </c>
      <c r="R265" s="65"/>
      <c r="S265" s="65"/>
      <c r="T265" s="65"/>
      <c r="U265" s="65"/>
      <c r="V265" s="65"/>
      <c r="W265" s="65"/>
      <c r="X265" s="65"/>
      <c r="Y265" s="65"/>
    </row>
    <row r="266" s="71" customFormat="true" ht="30" hidden="false" customHeight="false" outlineLevel="0" collapsed="false">
      <c r="A266" s="75" t="s">
        <v>565</v>
      </c>
      <c r="B266" s="76" t="s">
        <v>76</v>
      </c>
      <c r="C266" s="76" t="n">
        <v>93668</v>
      </c>
      <c r="D266" s="77" t="s">
        <v>566</v>
      </c>
      <c r="E266" s="78" t="n">
        <v>1</v>
      </c>
      <c r="F266" s="80" t="s">
        <v>45</v>
      </c>
      <c r="G266" s="80" t="n">
        <v>80.75</v>
      </c>
      <c r="H266" s="81" t="n">
        <f aca="false">ROUND(G266*$B$13,2)</f>
        <v>16.91</v>
      </c>
      <c r="I266" s="81" t="n">
        <f aca="false">H266+G266</f>
        <v>97.66</v>
      </c>
      <c r="J266" s="82" t="n">
        <f aca="false">ROUND(I266*E266,2)</f>
        <v>97.66</v>
      </c>
      <c r="K266" s="80" t="s">
        <v>111</v>
      </c>
      <c r="L266" s="65"/>
      <c r="M266" s="65"/>
      <c r="N266" s="65" t="n">
        <f aca="false">0.2*J266</f>
        <v>19.532</v>
      </c>
      <c r="O266" s="65" t="n">
        <f aca="false">0.3*J266</f>
        <v>29.298</v>
      </c>
      <c r="P266" s="65" t="n">
        <f aca="false">0.4*J266</f>
        <v>39.064</v>
      </c>
      <c r="Q266" s="65" t="n">
        <f aca="false">0.1*J266</f>
        <v>9.766</v>
      </c>
      <c r="R266" s="65"/>
      <c r="S266" s="65"/>
      <c r="T266" s="65"/>
      <c r="U266" s="65"/>
      <c r="V266" s="65"/>
      <c r="W266" s="65"/>
      <c r="X266" s="65"/>
      <c r="Y266" s="65"/>
    </row>
    <row r="267" s="71" customFormat="true" ht="30" hidden="false" customHeight="false" outlineLevel="0" collapsed="false">
      <c r="A267" s="75" t="s">
        <v>567</v>
      </c>
      <c r="B267" s="76" t="s">
        <v>76</v>
      </c>
      <c r="C267" s="76" t="n">
        <v>93669</v>
      </c>
      <c r="D267" s="77" t="s">
        <v>568</v>
      </c>
      <c r="E267" s="78" t="n">
        <v>2</v>
      </c>
      <c r="F267" s="80" t="s">
        <v>45</v>
      </c>
      <c r="G267" s="80" t="n">
        <v>84.14</v>
      </c>
      <c r="H267" s="81" t="n">
        <f aca="false">ROUND(G267*$B$13,2)</f>
        <v>17.62</v>
      </c>
      <c r="I267" s="81" t="n">
        <f aca="false">H267+G267</f>
        <v>101.76</v>
      </c>
      <c r="J267" s="82" t="n">
        <f aca="false">ROUND(I267*E267,2)</f>
        <v>203.52</v>
      </c>
      <c r="K267" s="80" t="s">
        <v>111</v>
      </c>
      <c r="L267" s="65"/>
      <c r="M267" s="65"/>
      <c r="N267" s="65" t="n">
        <f aca="false">0.2*J267</f>
        <v>40.704</v>
      </c>
      <c r="O267" s="65" t="n">
        <f aca="false">0.3*J267</f>
        <v>61.056</v>
      </c>
      <c r="P267" s="65" t="n">
        <f aca="false">0.4*J267</f>
        <v>81.408</v>
      </c>
      <c r="Q267" s="65" t="n">
        <f aca="false">0.1*J267</f>
        <v>20.352</v>
      </c>
      <c r="R267" s="65"/>
      <c r="S267" s="65"/>
      <c r="T267" s="65"/>
      <c r="U267" s="65"/>
      <c r="V267" s="65"/>
      <c r="W267" s="65"/>
      <c r="X267" s="65"/>
      <c r="Y267" s="65"/>
    </row>
    <row r="268" s="71" customFormat="true" ht="30" hidden="false" customHeight="false" outlineLevel="0" collapsed="false">
      <c r="A268" s="75" t="s">
        <v>569</v>
      </c>
      <c r="B268" s="76" t="s">
        <v>48</v>
      </c>
      <c r="C268" s="76" t="n">
        <v>7996</v>
      </c>
      <c r="D268" s="77" t="s">
        <v>570</v>
      </c>
      <c r="E268" s="78" t="n">
        <v>2</v>
      </c>
      <c r="F268" s="80" t="s">
        <v>45</v>
      </c>
      <c r="G268" s="80" t="n">
        <v>184.44</v>
      </c>
      <c r="H268" s="81" t="n">
        <f aca="false">ROUND(G268*$B$13,2)</f>
        <v>38.62</v>
      </c>
      <c r="I268" s="81" t="n">
        <f aca="false">H268+G268</f>
        <v>223.06</v>
      </c>
      <c r="J268" s="82" t="n">
        <f aca="false">ROUND(I268*E268,2)</f>
        <v>446.12</v>
      </c>
      <c r="K268" s="80" t="s">
        <v>111</v>
      </c>
      <c r="L268" s="65"/>
      <c r="M268" s="65"/>
      <c r="N268" s="65" t="n">
        <f aca="false">0.2*J268</f>
        <v>89.224</v>
      </c>
      <c r="O268" s="65" t="n">
        <f aca="false">0.3*J268</f>
        <v>133.836</v>
      </c>
      <c r="P268" s="65" t="n">
        <f aca="false">0.4*J268</f>
        <v>178.448</v>
      </c>
      <c r="Q268" s="65" t="n">
        <f aca="false">0.1*J268</f>
        <v>44.612</v>
      </c>
      <c r="R268" s="65"/>
      <c r="S268" s="65"/>
      <c r="T268" s="65"/>
      <c r="U268" s="65"/>
      <c r="V268" s="65"/>
      <c r="W268" s="65"/>
      <c r="X268" s="65"/>
      <c r="Y268" s="65"/>
    </row>
    <row r="269" s="71" customFormat="true" ht="45" hidden="false" customHeight="false" outlineLevel="0" collapsed="false">
      <c r="A269" s="75" t="s">
        <v>571</v>
      </c>
      <c r="B269" s="76" t="s">
        <v>48</v>
      </c>
      <c r="C269" s="76" t="s">
        <v>572</v>
      </c>
      <c r="D269" s="77" t="s">
        <v>573</v>
      </c>
      <c r="E269" s="78" t="n">
        <v>3</v>
      </c>
      <c r="F269" s="80" t="s">
        <v>45</v>
      </c>
      <c r="G269" s="80" t="n">
        <v>93.22</v>
      </c>
      <c r="H269" s="81" t="n">
        <f aca="false">ROUND(G269*$B$13,2)</f>
        <v>19.52</v>
      </c>
      <c r="I269" s="81" t="n">
        <f aca="false">H269+G269</f>
        <v>112.74</v>
      </c>
      <c r="J269" s="82" t="n">
        <f aca="false">ROUND(I269*E269,2)</f>
        <v>338.22</v>
      </c>
      <c r="K269" s="80" t="s">
        <v>111</v>
      </c>
      <c r="L269" s="65"/>
      <c r="M269" s="65"/>
      <c r="N269" s="65" t="n">
        <f aca="false">0.2*J269</f>
        <v>67.644</v>
      </c>
      <c r="O269" s="65" t="n">
        <f aca="false">0.3*J269</f>
        <v>101.466</v>
      </c>
      <c r="P269" s="65" t="n">
        <f aca="false">0.4*J269</f>
        <v>135.288</v>
      </c>
      <c r="Q269" s="65" t="n">
        <f aca="false">0.1*J269</f>
        <v>33.822</v>
      </c>
      <c r="R269" s="65"/>
      <c r="S269" s="65"/>
      <c r="T269" s="65"/>
      <c r="U269" s="65"/>
      <c r="V269" s="65"/>
      <c r="W269" s="65"/>
      <c r="X269" s="65"/>
      <c r="Y269" s="65"/>
    </row>
    <row r="270" s="71" customFormat="true" ht="15" hidden="false" customHeight="true" outlineLevel="0" collapsed="false">
      <c r="A270" s="96" t="s">
        <v>574</v>
      </c>
      <c r="B270" s="97" t="s">
        <v>575</v>
      </c>
      <c r="C270" s="97"/>
      <c r="D270" s="97"/>
      <c r="E270" s="97"/>
      <c r="F270" s="97"/>
      <c r="G270" s="97"/>
      <c r="H270" s="97"/>
      <c r="I270" s="97"/>
      <c r="J270" s="97"/>
      <c r="K270" s="98"/>
      <c r="L270" s="65"/>
      <c r="M270" s="65"/>
      <c r="N270" s="65"/>
      <c r="O270" s="65"/>
      <c r="P270" s="65"/>
      <c r="Q270" s="65"/>
      <c r="R270" s="65"/>
      <c r="S270" s="65"/>
      <c r="T270" s="65"/>
      <c r="U270" s="65"/>
      <c r="V270" s="65"/>
      <c r="W270" s="65"/>
      <c r="X270" s="65"/>
      <c r="Y270" s="65"/>
    </row>
    <row r="271" s="71" customFormat="true" ht="75" hidden="false" customHeight="false" outlineLevel="0" collapsed="false">
      <c r="A271" s="75" t="s">
        <v>576</v>
      </c>
      <c r="B271" s="76" t="s">
        <v>76</v>
      </c>
      <c r="C271" s="76" t="s">
        <v>577</v>
      </c>
      <c r="D271" s="77" t="s">
        <v>578</v>
      </c>
      <c r="E271" s="78" t="n">
        <v>17</v>
      </c>
      <c r="F271" s="80" t="s">
        <v>45</v>
      </c>
      <c r="G271" s="80" t="n">
        <v>98.55</v>
      </c>
      <c r="H271" s="81" t="n">
        <f aca="false">ROUND(G271*$B$13,2)</f>
        <v>20.64</v>
      </c>
      <c r="I271" s="81" t="n">
        <f aca="false">H271+G271</f>
        <v>119.19</v>
      </c>
      <c r="J271" s="82" t="n">
        <f aca="false">ROUND(I271*E271,2)</f>
        <v>2026.23</v>
      </c>
      <c r="K271" s="80" t="s">
        <v>111</v>
      </c>
      <c r="L271" s="65"/>
      <c r="M271" s="65"/>
      <c r="N271" s="65" t="n">
        <f aca="false">0.2*J271</f>
        <v>405.246</v>
      </c>
      <c r="O271" s="65" t="n">
        <f aca="false">0.3*J271</f>
        <v>607.869</v>
      </c>
      <c r="P271" s="65" t="n">
        <f aca="false">0.4*J271</f>
        <v>810.492</v>
      </c>
      <c r="Q271" s="65" t="n">
        <f aca="false">0.1*J271</f>
        <v>202.623</v>
      </c>
      <c r="R271" s="65"/>
      <c r="S271" s="65"/>
      <c r="T271" s="65"/>
      <c r="U271" s="65"/>
      <c r="V271" s="65"/>
      <c r="W271" s="65"/>
      <c r="X271" s="65"/>
      <c r="Y271" s="65"/>
    </row>
    <row r="272" s="71" customFormat="true" ht="49.5" hidden="false" customHeight="true" outlineLevel="0" collapsed="false">
      <c r="A272" s="75" t="s">
        <v>579</v>
      </c>
      <c r="B272" s="76" t="s">
        <v>76</v>
      </c>
      <c r="C272" s="76" t="n">
        <v>97599</v>
      </c>
      <c r="D272" s="77" t="s">
        <v>580</v>
      </c>
      <c r="E272" s="78" t="n">
        <v>2</v>
      </c>
      <c r="F272" s="80" t="s">
        <v>45</v>
      </c>
      <c r="G272" s="80" t="n">
        <v>27.5</v>
      </c>
      <c r="H272" s="81" t="n">
        <f aca="false">ROUND(G272*$B$13,2)</f>
        <v>5.76</v>
      </c>
      <c r="I272" s="81" t="n">
        <f aca="false">H272+G272</f>
        <v>33.26</v>
      </c>
      <c r="J272" s="82" t="n">
        <f aca="false">ROUND(I272*E272,2)</f>
        <v>66.52</v>
      </c>
      <c r="K272" s="80" t="s">
        <v>111</v>
      </c>
      <c r="L272" s="65"/>
      <c r="M272" s="65"/>
      <c r="N272" s="65" t="n">
        <f aca="false">0.2*J272</f>
        <v>13.304</v>
      </c>
      <c r="O272" s="65" t="n">
        <f aca="false">0.3*J272</f>
        <v>19.956</v>
      </c>
      <c r="P272" s="65" t="n">
        <f aca="false">0.4*J272</f>
        <v>26.608</v>
      </c>
      <c r="Q272" s="65" t="n">
        <f aca="false">0.1*J272</f>
        <v>6.652</v>
      </c>
      <c r="R272" s="65"/>
      <c r="S272" s="65"/>
      <c r="T272" s="65"/>
      <c r="U272" s="65"/>
      <c r="V272" s="65"/>
      <c r="W272" s="65"/>
      <c r="X272" s="65"/>
      <c r="Y272" s="65"/>
    </row>
    <row r="273" s="71" customFormat="true" ht="45" hidden="false" customHeight="false" outlineLevel="0" collapsed="false">
      <c r="A273" s="75" t="s">
        <v>581</v>
      </c>
      <c r="B273" s="76" t="s">
        <v>76</v>
      </c>
      <c r="C273" s="76" t="n">
        <v>91952</v>
      </c>
      <c r="D273" s="77" t="s">
        <v>582</v>
      </c>
      <c r="E273" s="78" t="n">
        <v>1</v>
      </c>
      <c r="F273" s="80" t="s">
        <v>45</v>
      </c>
      <c r="G273" s="80" t="n">
        <v>18.69</v>
      </c>
      <c r="H273" s="81" t="n">
        <f aca="false">ROUND(G273*$B$13,2)</f>
        <v>3.91</v>
      </c>
      <c r="I273" s="81" t="n">
        <f aca="false">H273+G273</f>
        <v>22.6</v>
      </c>
      <c r="J273" s="82" t="n">
        <f aca="false">ROUND(I273*E273,2)</f>
        <v>22.6</v>
      </c>
      <c r="K273" s="80" t="s">
        <v>111</v>
      </c>
      <c r="L273" s="65"/>
      <c r="M273" s="65"/>
      <c r="N273" s="65" t="n">
        <f aca="false">0.2*J273</f>
        <v>4.52</v>
      </c>
      <c r="O273" s="65" t="n">
        <f aca="false">0.3*J273</f>
        <v>6.78</v>
      </c>
      <c r="P273" s="65" t="n">
        <f aca="false">0.4*J273</f>
        <v>9.04</v>
      </c>
      <c r="Q273" s="65" t="n">
        <f aca="false">0.1*J273</f>
        <v>2.26</v>
      </c>
      <c r="R273" s="65"/>
      <c r="S273" s="65"/>
      <c r="T273" s="65"/>
      <c r="U273" s="65"/>
      <c r="V273" s="65"/>
      <c r="W273" s="65"/>
      <c r="X273" s="65"/>
      <c r="Y273" s="65"/>
    </row>
    <row r="274" s="71" customFormat="true" ht="45" hidden="false" customHeight="false" outlineLevel="0" collapsed="false">
      <c r="A274" s="75" t="s">
        <v>583</v>
      </c>
      <c r="B274" s="76" t="s">
        <v>76</v>
      </c>
      <c r="C274" s="76" t="n">
        <v>91994</v>
      </c>
      <c r="D274" s="77" t="s">
        <v>584</v>
      </c>
      <c r="E274" s="78" t="n">
        <v>3</v>
      </c>
      <c r="F274" s="80" t="s">
        <v>45</v>
      </c>
      <c r="G274" s="80" t="n">
        <v>23.71</v>
      </c>
      <c r="H274" s="81" t="n">
        <f aca="false">ROUND(G274*$B$13,2)</f>
        <v>4.96</v>
      </c>
      <c r="I274" s="81" t="n">
        <f aca="false">H274+G274</f>
        <v>28.67</v>
      </c>
      <c r="J274" s="82" t="n">
        <f aca="false">ROUND(I274*E274,2)</f>
        <v>86.01</v>
      </c>
      <c r="K274" s="80" t="s">
        <v>111</v>
      </c>
      <c r="L274" s="65"/>
      <c r="M274" s="65"/>
      <c r="N274" s="65" t="n">
        <f aca="false">0.2*J274</f>
        <v>17.202</v>
      </c>
      <c r="O274" s="65" t="n">
        <f aca="false">0.3*J274</f>
        <v>25.803</v>
      </c>
      <c r="P274" s="65" t="n">
        <f aca="false">0.4*J274</f>
        <v>34.404</v>
      </c>
      <c r="Q274" s="65" t="n">
        <f aca="false">0.1*J274</f>
        <v>8.601</v>
      </c>
      <c r="R274" s="65"/>
      <c r="S274" s="65"/>
      <c r="T274" s="65"/>
      <c r="U274" s="65"/>
      <c r="V274" s="65"/>
      <c r="W274" s="65"/>
      <c r="X274" s="65"/>
      <c r="Y274" s="65"/>
    </row>
    <row r="275" s="71" customFormat="true" ht="45" hidden="false" customHeight="false" outlineLevel="0" collapsed="false">
      <c r="A275" s="75" t="s">
        <v>585</v>
      </c>
      <c r="B275" s="76" t="s">
        <v>76</v>
      </c>
      <c r="C275" s="76" t="n">
        <v>91995</v>
      </c>
      <c r="D275" s="77" t="s">
        <v>586</v>
      </c>
      <c r="E275" s="78" t="n">
        <v>3</v>
      </c>
      <c r="F275" s="80" t="s">
        <v>45</v>
      </c>
      <c r="G275" s="80" t="n">
        <v>26.31</v>
      </c>
      <c r="H275" s="81" t="n">
        <f aca="false">ROUND(G275*$B$13,2)</f>
        <v>5.51</v>
      </c>
      <c r="I275" s="81" t="n">
        <f aca="false">H275+G275</f>
        <v>31.82</v>
      </c>
      <c r="J275" s="82" t="n">
        <f aca="false">ROUND(I275*E275,2)</f>
        <v>95.46</v>
      </c>
      <c r="K275" s="80" t="s">
        <v>111</v>
      </c>
      <c r="L275" s="65"/>
      <c r="M275" s="65"/>
      <c r="N275" s="65" t="n">
        <f aca="false">0.2*J275</f>
        <v>19.092</v>
      </c>
      <c r="O275" s="65" t="n">
        <f aca="false">0.3*J275</f>
        <v>28.638</v>
      </c>
      <c r="P275" s="65" t="n">
        <f aca="false">0.4*J275</f>
        <v>38.184</v>
      </c>
      <c r="Q275" s="65" t="n">
        <f aca="false">0.1*J275</f>
        <v>9.546</v>
      </c>
      <c r="R275" s="65"/>
      <c r="S275" s="65"/>
      <c r="T275" s="65"/>
      <c r="U275" s="65"/>
      <c r="V275" s="65"/>
      <c r="W275" s="65"/>
      <c r="X275" s="65"/>
      <c r="Y275" s="65"/>
    </row>
    <row r="276" s="71" customFormat="true" ht="15" hidden="false" customHeight="true" outlineLevel="0" collapsed="false">
      <c r="A276" s="96" t="s">
        <v>587</v>
      </c>
      <c r="B276" s="97" t="s">
        <v>588</v>
      </c>
      <c r="C276" s="97"/>
      <c r="D276" s="97"/>
      <c r="E276" s="97"/>
      <c r="F276" s="97"/>
      <c r="G276" s="97"/>
      <c r="H276" s="97"/>
      <c r="I276" s="97"/>
      <c r="J276" s="97"/>
      <c r="K276" s="98"/>
      <c r="L276" s="65"/>
      <c r="M276" s="65"/>
      <c r="N276" s="65" t="n">
        <f aca="false">0.2*J276</f>
        <v>0</v>
      </c>
      <c r="O276" s="65" t="n">
        <f aca="false">0.3*J276</f>
        <v>0</v>
      </c>
      <c r="P276" s="65" t="n">
        <f aca="false">0.4*J276</f>
        <v>0</v>
      </c>
      <c r="Q276" s="65" t="n">
        <f aca="false">0.1*J276</f>
        <v>0</v>
      </c>
      <c r="R276" s="65"/>
      <c r="S276" s="65"/>
      <c r="T276" s="65"/>
      <c r="U276" s="65"/>
      <c r="V276" s="65"/>
      <c r="W276" s="65"/>
      <c r="X276" s="65"/>
      <c r="Y276" s="65"/>
    </row>
    <row r="277" s="71" customFormat="true" ht="30" hidden="false" customHeight="false" outlineLevel="0" collapsed="false">
      <c r="A277" s="75" t="s">
        <v>589</v>
      </c>
      <c r="B277" s="76" t="s">
        <v>48</v>
      </c>
      <c r="C277" s="76" t="s">
        <v>590</v>
      </c>
      <c r="D277" s="77" t="s">
        <v>591</v>
      </c>
      <c r="E277" s="78" t="n">
        <v>1</v>
      </c>
      <c r="F277" s="80" t="s">
        <v>45</v>
      </c>
      <c r="G277" s="80" t="n">
        <v>5.38</v>
      </c>
      <c r="H277" s="81" t="n">
        <f aca="false">ROUND(G277*$B$13,2)</f>
        <v>1.13</v>
      </c>
      <c r="I277" s="81" t="n">
        <f aca="false">H277+G277</f>
        <v>6.51</v>
      </c>
      <c r="J277" s="82" t="n">
        <f aca="false">ROUND(I277*E277,2)</f>
        <v>6.51</v>
      </c>
      <c r="K277" s="80" t="s">
        <v>111</v>
      </c>
      <c r="L277" s="65"/>
      <c r="M277" s="65"/>
      <c r="N277" s="65" t="n">
        <f aca="false">0.2*J277</f>
        <v>1.302</v>
      </c>
      <c r="O277" s="65" t="n">
        <f aca="false">0.3*J277</f>
        <v>1.953</v>
      </c>
      <c r="P277" s="65" t="n">
        <f aca="false">0.4*J277</f>
        <v>2.604</v>
      </c>
      <c r="Q277" s="65" t="n">
        <f aca="false">0.1*J277</f>
        <v>0.651</v>
      </c>
      <c r="R277" s="65"/>
      <c r="S277" s="65"/>
      <c r="T277" s="65"/>
      <c r="U277" s="65"/>
      <c r="V277" s="65"/>
      <c r="W277" s="65"/>
      <c r="X277" s="65"/>
      <c r="Y277" s="65"/>
    </row>
    <row r="278" s="71" customFormat="true" ht="45" hidden="false" customHeight="false" outlineLevel="0" collapsed="false">
      <c r="A278" s="75" t="s">
        <v>592</v>
      </c>
      <c r="B278" s="76" t="s">
        <v>48</v>
      </c>
      <c r="C278" s="76" t="s">
        <v>593</v>
      </c>
      <c r="D278" s="77" t="s">
        <v>594</v>
      </c>
      <c r="E278" s="78" t="n">
        <v>3</v>
      </c>
      <c r="F278" s="80" t="s">
        <v>45</v>
      </c>
      <c r="G278" s="80" t="n">
        <v>5.47</v>
      </c>
      <c r="H278" s="81" t="n">
        <f aca="false">ROUND(G278*$B$13,2)</f>
        <v>1.15</v>
      </c>
      <c r="I278" s="81" t="n">
        <f aca="false">H278+G278</f>
        <v>6.62</v>
      </c>
      <c r="J278" s="82" t="n">
        <f aca="false">ROUND(I278*E278,2)</f>
        <v>19.86</v>
      </c>
      <c r="K278" s="80" t="s">
        <v>111</v>
      </c>
      <c r="L278" s="65"/>
      <c r="M278" s="65"/>
      <c r="N278" s="65" t="n">
        <f aca="false">0.2*J278</f>
        <v>3.972</v>
      </c>
      <c r="O278" s="65" t="n">
        <f aca="false">0.3*J278</f>
        <v>5.958</v>
      </c>
      <c r="P278" s="65" t="n">
        <f aca="false">0.4*J278</f>
        <v>7.944</v>
      </c>
      <c r="Q278" s="65" t="n">
        <f aca="false">0.1*J278</f>
        <v>1.986</v>
      </c>
      <c r="R278" s="65"/>
      <c r="S278" s="65"/>
      <c r="T278" s="65"/>
      <c r="U278" s="65"/>
      <c r="V278" s="65"/>
      <c r="W278" s="65"/>
      <c r="X278" s="65"/>
      <c r="Y278" s="65"/>
    </row>
    <row r="279" s="71" customFormat="true" ht="45" hidden="false" customHeight="false" outlineLevel="0" collapsed="false">
      <c r="A279" s="75" t="s">
        <v>595</v>
      </c>
      <c r="B279" s="76" t="s">
        <v>76</v>
      </c>
      <c r="C279" s="76" t="n">
        <v>101632</v>
      </c>
      <c r="D279" s="77" t="s">
        <v>596</v>
      </c>
      <c r="E279" s="78" t="n">
        <v>2</v>
      </c>
      <c r="F279" s="80" t="s">
        <v>45</v>
      </c>
      <c r="G279" s="80" t="n">
        <v>23.61</v>
      </c>
      <c r="H279" s="81" t="n">
        <f aca="false">ROUND(G279*$B$13,2)</f>
        <v>4.94</v>
      </c>
      <c r="I279" s="81" t="n">
        <f aca="false">H279+G279</f>
        <v>28.55</v>
      </c>
      <c r="J279" s="82" t="n">
        <f aca="false">ROUND(I279*E279,2)</f>
        <v>57.1</v>
      </c>
      <c r="K279" s="80" t="s">
        <v>111</v>
      </c>
      <c r="L279" s="65"/>
      <c r="M279" s="65"/>
      <c r="N279" s="65" t="n">
        <f aca="false">0.2*J279</f>
        <v>11.42</v>
      </c>
      <c r="O279" s="65" t="n">
        <f aca="false">0.3*J279</f>
        <v>17.13</v>
      </c>
      <c r="P279" s="65" t="n">
        <f aca="false">0.4*J279</f>
        <v>22.84</v>
      </c>
      <c r="Q279" s="65" t="n">
        <f aca="false">0.1*J279</f>
        <v>5.71</v>
      </c>
      <c r="R279" s="65"/>
      <c r="S279" s="65"/>
      <c r="T279" s="65"/>
      <c r="U279" s="65"/>
      <c r="V279" s="65"/>
      <c r="W279" s="65"/>
      <c r="X279" s="65"/>
      <c r="Y279" s="65"/>
    </row>
    <row r="280" s="71" customFormat="true" ht="15" hidden="false" customHeight="true" outlineLevel="0" collapsed="false">
      <c r="A280" s="96" t="s">
        <v>597</v>
      </c>
      <c r="B280" s="97" t="s">
        <v>598</v>
      </c>
      <c r="C280" s="97"/>
      <c r="D280" s="97"/>
      <c r="E280" s="97"/>
      <c r="F280" s="97"/>
      <c r="G280" s="97"/>
      <c r="H280" s="97"/>
      <c r="I280" s="97"/>
      <c r="J280" s="97"/>
      <c r="K280" s="98"/>
      <c r="L280" s="65"/>
      <c r="M280" s="65"/>
      <c r="N280" s="65"/>
      <c r="O280" s="65"/>
      <c r="P280" s="65"/>
      <c r="Q280" s="65"/>
      <c r="R280" s="65"/>
      <c r="S280" s="65"/>
      <c r="T280" s="65"/>
      <c r="U280" s="65"/>
      <c r="V280" s="65"/>
      <c r="W280" s="65"/>
      <c r="X280" s="65"/>
      <c r="Y280" s="65"/>
    </row>
    <row r="281" s="71" customFormat="true" ht="60" hidden="false" customHeight="false" outlineLevel="0" collapsed="false">
      <c r="A281" s="75" t="s">
        <v>599</v>
      </c>
      <c r="B281" s="76" t="s">
        <v>48</v>
      </c>
      <c r="C281" s="76" t="n">
        <v>8795</v>
      </c>
      <c r="D281" s="77" t="s">
        <v>600</v>
      </c>
      <c r="E281" s="78" t="n">
        <v>6</v>
      </c>
      <c r="F281" s="80" t="s">
        <v>45</v>
      </c>
      <c r="G281" s="80" t="n">
        <v>34.3</v>
      </c>
      <c r="H281" s="81" t="n">
        <f aca="false">ROUND(G281*$B$13,2)</f>
        <v>7.18</v>
      </c>
      <c r="I281" s="81" t="n">
        <f aca="false">H281+G281</f>
        <v>41.48</v>
      </c>
      <c r="J281" s="82" t="n">
        <f aca="false">ROUND(I281*E281,2)</f>
        <v>248.88</v>
      </c>
      <c r="K281" s="80" t="s">
        <v>111</v>
      </c>
      <c r="L281" s="65"/>
      <c r="M281" s="65"/>
      <c r="N281" s="65" t="n">
        <f aca="false">0.2*J281</f>
        <v>49.776</v>
      </c>
      <c r="O281" s="65" t="n">
        <f aca="false">0.3*J281</f>
        <v>74.664</v>
      </c>
      <c r="P281" s="65" t="n">
        <f aca="false">0.4*J281</f>
        <v>99.552</v>
      </c>
      <c r="Q281" s="65" t="n">
        <f aca="false">0.1*J281</f>
        <v>24.888</v>
      </c>
      <c r="R281" s="65"/>
      <c r="S281" s="65"/>
      <c r="T281" s="65"/>
      <c r="U281" s="65"/>
      <c r="V281" s="65"/>
      <c r="W281" s="65"/>
      <c r="X281" s="65"/>
      <c r="Y281" s="65"/>
    </row>
    <row r="282" s="71" customFormat="true" ht="30" hidden="false" customHeight="false" outlineLevel="0" collapsed="false">
      <c r="A282" s="75" t="s">
        <v>601</v>
      </c>
      <c r="B282" s="76" t="s">
        <v>48</v>
      </c>
      <c r="C282" s="76" t="n">
        <v>12740</v>
      </c>
      <c r="D282" s="77" t="s">
        <v>602</v>
      </c>
      <c r="E282" s="78" t="n">
        <v>47.5</v>
      </c>
      <c r="F282" s="80" t="s">
        <v>82</v>
      </c>
      <c r="G282" s="80" t="n">
        <v>18.43</v>
      </c>
      <c r="H282" s="81" t="n">
        <f aca="false">ROUND(G282*$B$13,2)</f>
        <v>3.86</v>
      </c>
      <c r="I282" s="81" t="n">
        <f aca="false">H282+G282</f>
        <v>22.29</v>
      </c>
      <c r="J282" s="82" t="n">
        <f aca="false">ROUND(I282*E282,2)</f>
        <v>1058.78</v>
      </c>
      <c r="K282" s="80" t="s">
        <v>111</v>
      </c>
      <c r="L282" s="65"/>
      <c r="M282" s="65"/>
      <c r="N282" s="65" t="n">
        <f aca="false">0.2*J282</f>
        <v>211.756</v>
      </c>
      <c r="O282" s="65" t="n">
        <f aca="false">0.3*J282</f>
        <v>317.634</v>
      </c>
      <c r="P282" s="65" t="n">
        <f aca="false">0.4*J282</f>
        <v>423.512</v>
      </c>
      <c r="Q282" s="65" t="n">
        <f aca="false">0.1*J282</f>
        <v>105.878</v>
      </c>
      <c r="R282" s="65"/>
      <c r="S282" s="65"/>
      <c r="T282" s="65"/>
      <c r="U282" s="65"/>
      <c r="V282" s="65"/>
      <c r="W282" s="65"/>
      <c r="X282" s="65"/>
      <c r="Y282" s="65"/>
    </row>
    <row r="283" s="71" customFormat="true" ht="30" hidden="false" customHeight="false" outlineLevel="0" collapsed="false">
      <c r="A283" s="75" t="s">
        <v>603</v>
      </c>
      <c r="B283" s="76" t="s">
        <v>48</v>
      </c>
      <c r="C283" s="76" t="s">
        <v>604</v>
      </c>
      <c r="D283" s="77" t="s">
        <v>605</v>
      </c>
      <c r="E283" s="78" t="n">
        <v>11</v>
      </c>
      <c r="F283" s="80" t="s">
        <v>45</v>
      </c>
      <c r="G283" s="80" t="n">
        <v>22.33</v>
      </c>
      <c r="H283" s="81" t="n">
        <f aca="false">ROUND(G283*$B$13,2)</f>
        <v>4.68</v>
      </c>
      <c r="I283" s="81" t="n">
        <f aca="false">H283+G283</f>
        <v>27.01</v>
      </c>
      <c r="J283" s="82" t="n">
        <f aca="false">ROUND(I283*E283,2)</f>
        <v>297.11</v>
      </c>
      <c r="K283" s="80" t="s">
        <v>111</v>
      </c>
      <c r="L283" s="65"/>
      <c r="M283" s="65"/>
      <c r="N283" s="65" t="n">
        <f aca="false">0.2*J283</f>
        <v>59.422</v>
      </c>
      <c r="O283" s="65" t="n">
        <f aca="false">0.3*J283</f>
        <v>89.133</v>
      </c>
      <c r="P283" s="65" t="n">
        <f aca="false">0.4*J283</f>
        <v>118.844</v>
      </c>
      <c r="Q283" s="65" t="n">
        <f aca="false">0.1*J283</f>
        <v>29.711</v>
      </c>
      <c r="R283" s="65"/>
      <c r="S283" s="65"/>
      <c r="T283" s="65"/>
      <c r="U283" s="65"/>
      <c r="V283" s="65"/>
      <c r="W283" s="65"/>
      <c r="X283" s="65"/>
      <c r="Y283" s="65"/>
    </row>
    <row r="284" s="71" customFormat="true" ht="30" hidden="false" customHeight="false" outlineLevel="0" collapsed="false">
      <c r="A284" s="75" t="s">
        <v>606</v>
      </c>
      <c r="B284" s="76" t="s">
        <v>48</v>
      </c>
      <c r="C284" s="76" t="n">
        <v>7928</v>
      </c>
      <c r="D284" s="77" t="s">
        <v>607</v>
      </c>
      <c r="E284" s="78" t="n">
        <v>10</v>
      </c>
      <c r="F284" s="80" t="s">
        <v>45</v>
      </c>
      <c r="G284" s="80" t="n">
        <v>4.2</v>
      </c>
      <c r="H284" s="81" t="n">
        <f aca="false">ROUND(G284*$B$13,2)</f>
        <v>0.88</v>
      </c>
      <c r="I284" s="81" t="n">
        <f aca="false">H284+G284</f>
        <v>5.08</v>
      </c>
      <c r="J284" s="82" t="n">
        <f aca="false">ROUND(I284*E284,2)</f>
        <v>50.8</v>
      </c>
      <c r="K284" s="80" t="s">
        <v>111</v>
      </c>
      <c r="L284" s="65"/>
      <c r="M284" s="65"/>
      <c r="N284" s="65" t="n">
        <f aca="false">0.2*J284</f>
        <v>10.16</v>
      </c>
      <c r="O284" s="65" t="n">
        <f aca="false">0.3*J284</f>
        <v>15.24</v>
      </c>
      <c r="P284" s="65" t="n">
        <f aca="false">0.4*J284</f>
        <v>20.32</v>
      </c>
      <c r="Q284" s="65" t="n">
        <f aca="false">0.1*J284</f>
        <v>5.08</v>
      </c>
      <c r="R284" s="65"/>
      <c r="S284" s="65"/>
      <c r="T284" s="65"/>
      <c r="U284" s="65"/>
      <c r="V284" s="65"/>
      <c r="W284" s="65"/>
      <c r="X284" s="65"/>
      <c r="Y284" s="65"/>
    </row>
    <row r="285" s="71" customFormat="true" ht="30" hidden="false" customHeight="false" outlineLevel="0" collapsed="false">
      <c r="A285" s="75" t="s">
        <v>608</v>
      </c>
      <c r="B285" s="76" t="s">
        <v>48</v>
      </c>
      <c r="C285" s="76" t="n">
        <v>7923</v>
      </c>
      <c r="D285" s="77" t="s">
        <v>609</v>
      </c>
      <c r="E285" s="78" t="n">
        <v>40</v>
      </c>
      <c r="F285" s="80" t="s">
        <v>45</v>
      </c>
      <c r="G285" s="80" t="n">
        <v>5.94</v>
      </c>
      <c r="H285" s="81" t="n">
        <f aca="false">ROUND(G285*$B$13,2)</f>
        <v>1.24</v>
      </c>
      <c r="I285" s="81" t="n">
        <f aca="false">H285+G285</f>
        <v>7.18</v>
      </c>
      <c r="J285" s="82" t="n">
        <f aca="false">ROUND(I285*E285,2)</f>
        <v>287.2</v>
      </c>
      <c r="K285" s="80" t="s">
        <v>484</v>
      </c>
      <c r="L285" s="65"/>
      <c r="M285" s="65"/>
      <c r="N285" s="65" t="n">
        <f aca="false">0.2*J285</f>
        <v>57.44</v>
      </c>
      <c r="O285" s="65" t="n">
        <f aca="false">0.3*J285</f>
        <v>86.16</v>
      </c>
      <c r="P285" s="65" t="n">
        <f aca="false">0.4*J285</f>
        <v>114.88</v>
      </c>
      <c r="Q285" s="65" t="n">
        <f aca="false">0.1*J285</f>
        <v>28.72</v>
      </c>
      <c r="R285" s="65"/>
      <c r="S285" s="65"/>
      <c r="T285" s="65"/>
      <c r="U285" s="65"/>
      <c r="V285" s="65"/>
      <c r="W285" s="65"/>
      <c r="X285" s="65"/>
      <c r="Y285" s="65"/>
    </row>
    <row r="286" s="71" customFormat="true" ht="30" hidden="false" customHeight="false" outlineLevel="0" collapsed="false">
      <c r="A286" s="75" t="s">
        <v>610</v>
      </c>
      <c r="B286" s="76" t="s">
        <v>48</v>
      </c>
      <c r="C286" s="76" t="n">
        <v>7904</v>
      </c>
      <c r="D286" s="77" t="s">
        <v>611</v>
      </c>
      <c r="E286" s="78" t="n">
        <v>10</v>
      </c>
      <c r="F286" s="80" t="s">
        <v>45</v>
      </c>
      <c r="G286" s="80" t="n">
        <v>14.61</v>
      </c>
      <c r="H286" s="81" t="n">
        <f aca="false">ROUND(G286*$B$13,2)</f>
        <v>3.06</v>
      </c>
      <c r="I286" s="81" t="n">
        <f aca="false">H286+G286</f>
        <v>17.67</v>
      </c>
      <c r="J286" s="82" t="n">
        <f aca="false">ROUND(I286*E286,2)</f>
        <v>176.7</v>
      </c>
      <c r="K286" s="80" t="s">
        <v>111</v>
      </c>
      <c r="L286" s="65"/>
      <c r="M286" s="65"/>
      <c r="N286" s="65" t="n">
        <f aca="false">0.2*J286</f>
        <v>35.34</v>
      </c>
      <c r="O286" s="65" t="n">
        <f aca="false">0.3*J286</f>
        <v>53.01</v>
      </c>
      <c r="P286" s="65" t="n">
        <f aca="false">0.4*J286</f>
        <v>70.68</v>
      </c>
      <c r="Q286" s="65" t="n">
        <f aca="false">0.1*J286</f>
        <v>17.67</v>
      </c>
      <c r="R286" s="65"/>
      <c r="S286" s="65"/>
      <c r="T286" s="65"/>
      <c r="U286" s="65"/>
      <c r="V286" s="65"/>
      <c r="W286" s="65"/>
      <c r="X286" s="65"/>
      <c r="Y286" s="65"/>
    </row>
    <row r="287" s="71" customFormat="true" ht="30" hidden="false" customHeight="false" outlineLevel="0" collapsed="false">
      <c r="A287" s="75" t="s">
        <v>612</v>
      </c>
      <c r="B287" s="76" t="s">
        <v>48</v>
      </c>
      <c r="C287" s="76" t="n">
        <v>10908</v>
      </c>
      <c r="D287" s="77" t="s">
        <v>613</v>
      </c>
      <c r="E287" s="78" t="n">
        <v>9</v>
      </c>
      <c r="F287" s="80" t="s">
        <v>88</v>
      </c>
      <c r="G287" s="80" t="n">
        <v>49.48</v>
      </c>
      <c r="H287" s="81" t="n">
        <f aca="false">ROUND(G287*$B$13,2)</f>
        <v>10.36</v>
      </c>
      <c r="I287" s="81" t="n">
        <f aca="false">H287+G287</f>
        <v>59.84</v>
      </c>
      <c r="J287" s="82" t="n">
        <f aca="false">ROUND(I287*E287,2)</f>
        <v>538.56</v>
      </c>
      <c r="K287" s="80" t="s">
        <v>111</v>
      </c>
      <c r="L287" s="65"/>
      <c r="M287" s="65"/>
      <c r="N287" s="65" t="n">
        <f aca="false">0.2*J287</f>
        <v>107.712</v>
      </c>
      <c r="O287" s="65" t="n">
        <f aca="false">0.3*J287</f>
        <v>161.568</v>
      </c>
      <c r="P287" s="65" t="n">
        <f aca="false">0.4*J287</f>
        <v>215.424</v>
      </c>
      <c r="Q287" s="65" t="n">
        <f aca="false">0.1*J287</f>
        <v>53.856</v>
      </c>
      <c r="R287" s="65"/>
      <c r="S287" s="65"/>
      <c r="T287" s="65"/>
      <c r="U287" s="65"/>
      <c r="V287" s="65"/>
      <c r="W287" s="65"/>
      <c r="X287" s="65"/>
      <c r="Y287" s="65"/>
    </row>
    <row r="288" s="71" customFormat="true" ht="47.25" hidden="false" customHeight="true" outlineLevel="0" collapsed="false">
      <c r="A288" s="75" t="s">
        <v>614</v>
      </c>
      <c r="B288" s="76" t="s">
        <v>76</v>
      </c>
      <c r="C288" s="76" t="n">
        <v>96973</v>
      </c>
      <c r="D288" s="77" t="s">
        <v>503</v>
      </c>
      <c r="E288" s="78" t="n">
        <v>89.7</v>
      </c>
      <c r="F288" s="80" t="s">
        <v>82</v>
      </c>
      <c r="G288" s="80" t="n">
        <v>56.55</v>
      </c>
      <c r="H288" s="81" t="n">
        <f aca="false">ROUND(G288*$B$13,2)</f>
        <v>11.84</v>
      </c>
      <c r="I288" s="81" t="n">
        <f aca="false">H288+G288</f>
        <v>68.39</v>
      </c>
      <c r="J288" s="82" t="n">
        <f aca="false">ROUND(I288*E288,2)</f>
        <v>6134.58</v>
      </c>
      <c r="K288" s="80" t="s">
        <v>111</v>
      </c>
      <c r="L288" s="65"/>
      <c r="M288" s="65"/>
      <c r="N288" s="65" t="n">
        <f aca="false">0.2*J288</f>
        <v>1226.916</v>
      </c>
      <c r="O288" s="65" t="n">
        <f aca="false">0.3*J288</f>
        <v>1840.374</v>
      </c>
      <c r="P288" s="65" t="n">
        <f aca="false">0.4*J288</f>
        <v>2453.832</v>
      </c>
      <c r="Q288" s="65" t="n">
        <f aca="false">0.1*J288</f>
        <v>613.458</v>
      </c>
      <c r="R288" s="65"/>
      <c r="S288" s="65"/>
      <c r="T288" s="65"/>
      <c r="U288" s="65"/>
      <c r="V288" s="65"/>
      <c r="W288" s="65"/>
      <c r="X288" s="65"/>
      <c r="Y288" s="65"/>
    </row>
    <row r="289" s="71" customFormat="true" ht="38.25" hidden="false" customHeight="true" outlineLevel="0" collapsed="false">
      <c r="A289" s="75" t="s">
        <v>615</v>
      </c>
      <c r="B289" s="76" t="s">
        <v>76</v>
      </c>
      <c r="C289" s="76" t="n">
        <v>96985</v>
      </c>
      <c r="D289" s="77" t="s">
        <v>501</v>
      </c>
      <c r="E289" s="78" t="n">
        <v>23</v>
      </c>
      <c r="F289" s="80" t="s">
        <v>45</v>
      </c>
      <c r="G289" s="80" t="n">
        <v>87.62</v>
      </c>
      <c r="H289" s="81" t="n">
        <f aca="false">ROUND(G289*$B$13,2)</f>
        <v>18.35</v>
      </c>
      <c r="I289" s="81" t="n">
        <f aca="false">H289+G289</f>
        <v>105.97</v>
      </c>
      <c r="J289" s="82" t="n">
        <f aca="false">ROUND(I289*E289,2)</f>
        <v>2437.31</v>
      </c>
      <c r="K289" s="80" t="s">
        <v>111</v>
      </c>
      <c r="L289" s="65"/>
      <c r="M289" s="65"/>
      <c r="N289" s="65" t="n">
        <f aca="false">0.2*J289</f>
        <v>487.462</v>
      </c>
      <c r="O289" s="65" t="n">
        <f aca="false">0.3*J289</f>
        <v>731.193</v>
      </c>
      <c r="P289" s="65" t="n">
        <f aca="false">0.4*J289</f>
        <v>974.924</v>
      </c>
      <c r="Q289" s="65" t="n">
        <f aca="false">0.1*J289</f>
        <v>243.731</v>
      </c>
      <c r="R289" s="65"/>
      <c r="S289" s="65"/>
      <c r="T289" s="65"/>
      <c r="U289" s="65"/>
      <c r="V289" s="65"/>
      <c r="W289" s="65"/>
      <c r="X289" s="65"/>
      <c r="Y289" s="65"/>
    </row>
    <row r="290" s="71" customFormat="true" ht="37.5" hidden="false" customHeight="true" outlineLevel="0" collapsed="false">
      <c r="A290" s="75" t="s">
        <v>616</v>
      </c>
      <c r="B290" s="76" t="s">
        <v>76</v>
      </c>
      <c r="C290" s="76" t="n">
        <v>96977</v>
      </c>
      <c r="D290" s="77" t="s">
        <v>617</v>
      </c>
      <c r="E290" s="78" t="n">
        <v>88.76</v>
      </c>
      <c r="F290" s="80" t="s">
        <v>82</v>
      </c>
      <c r="G290" s="80" t="n">
        <v>51.22</v>
      </c>
      <c r="H290" s="81" t="n">
        <f aca="false">ROUND(G290*$B$13,2)</f>
        <v>10.73</v>
      </c>
      <c r="I290" s="81" t="n">
        <f aca="false">H290+G290</f>
        <v>61.95</v>
      </c>
      <c r="J290" s="82" t="n">
        <f aca="false">ROUND(I290*E290,2)</f>
        <v>5498.68</v>
      </c>
      <c r="K290" s="80" t="s">
        <v>111</v>
      </c>
      <c r="L290" s="65"/>
      <c r="M290" s="65"/>
      <c r="N290" s="65" t="n">
        <f aca="false">0.2*J290</f>
        <v>1099.736</v>
      </c>
      <c r="O290" s="65" t="n">
        <f aca="false">0.3*J290</f>
        <v>1649.604</v>
      </c>
      <c r="P290" s="65" t="n">
        <f aca="false">0.4*J290</f>
        <v>2199.472</v>
      </c>
      <c r="Q290" s="65" t="n">
        <f aca="false">0.1*J290</f>
        <v>549.868</v>
      </c>
      <c r="R290" s="65"/>
      <c r="S290" s="65"/>
      <c r="T290" s="65"/>
      <c r="U290" s="65"/>
      <c r="V290" s="65"/>
      <c r="W290" s="65"/>
      <c r="X290" s="65"/>
      <c r="Y290" s="65"/>
    </row>
    <row r="291" s="71" customFormat="true" ht="34.5" hidden="false" customHeight="true" outlineLevel="0" collapsed="false">
      <c r="A291" s="75" t="s">
        <v>618</v>
      </c>
      <c r="B291" s="76" t="s">
        <v>42</v>
      </c>
      <c r="C291" s="76" t="s">
        <v>619</v>
      </c>
      <c r="D291" s="77" t="s">
        <v>620</v>
      </c>
      <c r="E291" s="78" t="n">
        <v>38</v>
      </c>
      <c r="F291" s="80" t="s">
        <v>45</v>
      </c>
      <c r="G291" s="80" t="n">
        <v>62.02</v>
      </c>
      <c r="H291" s="81" t="n">
        <f aca="false">ROUND(G291*$B$13,2)</f>
        <v>12.99</v>
      </c>
      <c r="I291" s="81" t="n">
        <f aca="false">H291+G291</f>
        <v>75.01</v>
      </c>
      <c r="J291" s="82" t="n">
        <f aca="false">ROUND(I291*E291,2)</f>
        <v>2850.38</v>
      </c>
      <c r="K291" s="80" t="s">
        <v>111</v>
      </c>
      <c r="L291" s="65"/>
      <c r="M291" s="65"/>
      <c r="N291" s="65" t="n">
        <f aca="false">0.2*J291</f>
        <v>570.076</v>
      </c>
      <c r="O291" s="65" t="n">
        <f aca="false">0.3*J291</f>
        <v>855.114</v>
      </c>
      <c r="P291" s="65" t="n">
        <f aca="false">0.4*J291</f>
        <v>1140.152</v>
      </c>
      <c r="Q291" s="65" t="n">
        <f aca="false">0.1*J291</f>
        <v>285.038</v>
      </c>
      <c r="R291" s="65"/>
      <c r="S291" s="65"/>
      <c r="T291" s="65"/>
      <c r="U291" s="65"/>
      <c r="V291" s="65"/>
      <c r="W291" s="65"/>
      <c r="X291" s="65"/>
      <c r="Y291" s="65"/>
    </row>
    <row r="292" s="71" customFormat="true" ht="75" hidden="false" customHeight="false" outlineLevel="0" collapsed="false">
      <c r="A292" s="75" t="s">
        <v>621</v>
      </c>
      <c r="B292" s="76" t="s">
        <v>76</v>
      </c>
      <c r="C292" s="76" t="s">
        <v>559</v>
      </c>
      <c r="D292" s="77" t="s">
        <v>622</v>
      </c>
      <c r="E292" s="78" t="n">
        <v>2</v>
      </c>
      <c r="F292" s="80" t="s">
        <v>45</v>
      </c>
      <c r="G292" s="80" t="n">
        <v>116.41</v>
      </c>
      <c r="H292" s="81" t="n">
        <f aca="false">ROUND(G292*$B$13,2)</f>
        <v>24.38</v>
      </c>
      <c r="I292" s="81" t="n">
        <f aca="false">H292+G292</f>
        <v>140.79</v>
      </c>
      <c r="J292" s="82" t="n">
        <f aca="false">ROUND(I292*E292,2)</f>
        <v>281.58</v>
      </c>
      <c r="K292" s="80" t="s">
        <v>111</v>
      </c>
      <c r="L292" s="65"/>
      <c r="M292" s="65"/>
      <c r="N292" s="65" t="n">
        <f aca="false">0.2*J292</f>
        <v>56.316</v>
      </c>
      <c r="O292" s="65" t="n">
        <f aca="false">0.3*J292</f>
        <v>84.474</v>
      </c>
      <c r="P292" s="65" t="n">
        <f aca="false">0.4*J292</f>
        <v>112.632</v>
      </c>
      <c r="Q292" s="65" t="n">
        <f aca="false">0.1*J292</f>
        <v>28.158</v>
      </c>
      <c r="R292" s="65"/>
      <c r="S292" s="65"/>
      <c r="T292" s="65"/>
      <c r="U292" s="65"/>
      <c r="V292" s="65"/>
      <c r="W292" s="65"/>
      <c r="X292" s="65"/>
      <c r="Y292" s="65"/>
    </row>
    <row r="293" s="71" customFormat="true" ht="45" hidden="false" customHeight="false" outlineLevel="0" collapsed="false">
      <c r="A293" s="75" t="s">
        <v>623</v>
      </c>
      <c r="B293" s="76" t="s">
        <v>76</v>
      </c>
      <c r="C293" s="76" t="s">
        <v>494</v>
      </c>
      <c r="D293" s="77" t="s">
        <v>624</v>
      </c>
      <c r="E293" s="78" t="n">
        <v>2</v>
      </c>
      <c r="F293" s="80" t="s">
        <v>45</v>
      </c>
      <c r="G293" s="80" t="n">
        <v>199.97</v>
      </c>
      <c r="H293" s="81" t="n">
        <f aca="false">ROUND(G293*$B$13,2)</f>
        <v>41.87</v>
      </c>
      <c r="I293" s="81" t="n">
        <f aca="false">H293+G293</f>
        <v>241.84</v>
      </c>
      <c r="J293" s="82" t="n">
        <f aca="false">ROUND(I293*E293,2)</f>
        <v>483.68</v>
      </c>
      <c r="K293" s="80" t="s">
        <v>111</v>
      </c>
      <c r="L293" s="65"/>
      <c r="M293" s="65"/>
      <c r="N293" s="65" t="n">
        <f aca="false">0.2*J293</f>
        <v>96.736</v>
      </c>
      <c r="O293" s="65" t="n">
        <f aca="false">0.3*J293</f>
        <v>145.104</v>
      </c>
      <c r="P293" s="65" t="n">
        <f aca="false">0.4*J293</f>
        <v>193.472</v>
      </c>
      <c r="Q293" s="65" t="n">
        <f aca="false">0.1*J293</f>
        <v>48.368</v>
      </c>
      <c r="R293" s="65"/>
      <c r="S293" s="65"/>
      <c r="T293" s="65"/>
      <c r="U293" s="65"/>
      <c r="V293" s="65"/>
      <c r="W293" s="65"/>
      <c r="X293" s="65"/>
      <c r="Y293" s="65"/>
    </row>
    <row r="294" s="71" customFormat="true" ht="45" hidden="false" customHeight="false" outlineLevel="0" collapsed="false">
      <c r="A294" s="75" t="s">
        <v>625</v>
      </c>
      <c r="B294" s="76" t="s">
        <v>48</v>
      </c>
      <c r="C294" s="76" t="n">
        <v>9051</v>
      </c>
      <c r="D294" s="77" t="s">
        <v>626</v>
      </c>
      <c r="E294" s="78" t="n">
        <v>1</v>
      </c>
      <c r="F294" s="80" t="s">
        <v>45</v>
      </c>
      <c r="G294" s="80" t="n">
        <v>321.12</v>
      </c>
      <c r="H294" s="81" t="n">
        <f aca="false">ROUND(G294*$B$13,2)</f>
        <v>67.24</v>
      </c>
      <c r="I294" s="81" t="n">
        <f aca="false">H294+G294</f>
        <v>388.36</v>
      </c>
      <c r="J294" s="82" t="n">
        <f aca="false">ROUND(I294*E294,2)</f>
        <v>388.36</v>
      </c>
      <c r="K294" s="80" t="s">
        <v>111</v>
      </c>
      <c r="L294" s="65"/>
      <c r="M294" s="65"/>
      <c r="N294" s="65" t="n">
        <f aca="false">0.2*J294</f>
        <v>77.672</v>
      </c>
      <c r="O294" s="65" t="n">
        <f aca="false">0.3*J294</f>
        <v>116.508</v>
      </c>
      <c r="P294" s="65" t="n">
        <f aca="false">0.4*J294</f>
        <v>155.344</v>
      </c>
      <c r="Q294" s="65" t="n">
        <f aca="false">0.1*J294</f>
        <v>38.836</v>
      </c>
      <c r="R294" s="65"/>
      <c r="S294" s="65"/>
      <c r="T294" s="65"/>
      <c r="U294" s="65"/>
      <c r="V294" s="65"/>
      <c r="W294" s="65"/>
      <c r="X294" s="65"/>
      <c r="Y294" s="65"/>
    </row>
    <row r="295" s="71" customFormat="true" ht="15" hidden="false" customHeight="true" outlineLevel="0" collapsed="false">
      <c r="A295" s="83" t="s">
        <v>627</v>
      </c>
      <c r="B295" s="83"/>
      <c r="C295" s="83"/>
      <c r="D295" s="83"/>
      <c r="E295" s="83"/>
      <c r="F295" s="83"/>
      <c r="G295" s="83"/>
      <c r="H295" s="83"/>
      <c r="I295" s="83"/>
      <c r="J295" s="84" t="n">
        <f aca="false">SUM(J205:J294)</f>
        <v>620279.83</v>
      </c>
      <c r="K295" s="84"/>
      <c r="L295" s="84"/>
      <c r="M295" s="84"/>
      <c r="N295" s="84"/>
      <c r="O295" s="84"/>
      <c r="P295" s="84"/>
      <c r="Q295" s="84"/>
      <c r="R295" s="84"/>
      <c r="S295" s="84"/>
      <c r="T295" s="84"/>
      <c r="U295" s="84"/>
      <c r="V295" s="84"/>
      <c r="W295" s="84"/>
      <c r="X295" s="84"/>
      <c r="Y295" s="84"/>
    </row>
    <row r="296" s="19" customFormat="true" ht="15" hidden="false" customHeight="false" outlineLevel="0" collapsed="false">
      <c r="A296" s="85"/>
      <c r="B296" s="85"/>
      <c r="C296" s="85"/>
      <c r="D296" s="85"/>
      <c r="E296" s="86"/>
      <c r="F296" s="85"/>
      <c r="G296" s="87"/>
      <c r="H296" s="88"/>
      <c r="I296" s="88"/>
      <c r="J296" s="36"/>
      <c r="K296" s="36"/>
      <c r="L296" s="20"/>
      <c r="M296" s="20"/>
      <c r="N296" s="20"/>
      <c r="O296" s="20"/>
      <c r="P296" s="20"/>
      <c r="Q296" s="20"/>
      <c r="R296" s="20"/>
      <c r="S296" s="20"/>
      <c r="T296" s="20"/>
      <c r="U296" s="20"/>
      <c r="V296" s="20"/>
      <c r="W296" s="20"/>
      <c r="X296" s="20"/>
      <c r="Y296" s="20"/>
    </row>
    <row r="297" s="71" customFormat="true" ht="15" hidden="false" customHeight="true" outlineLevel="0" collapsed="false">
      <c r="A297" s="72" t="s">
        <v>628</v>
      </c>
      <c r="B297" s="73" t="s">
        <v>629</v>
      </c>
      <c r="C297" s="73"/>
      <c r="D297" s="73"/>
      <c r="E297" s="73"/>
      <c r="F297" s="73"/>
      <c r="G297" s="73"/>
      <c r="H297" s="73"/>
      <c r="I297" s="73"/>
      <c r="J297" s="73"/>
      <c r="K297" s="74"/>
      <c r="L297" s="65"/>
      <c r="M297" s="65"/>
      <c r="N297" s="65"/>
      <c r="O297" s="65"/>
      <c r="P297" s="65"/>
      <c r="Q297" s="65"/>
      <c r="R297" s="65"/>
      <c r="S297" s="65"/>
      <c r="T297" s="65"/>
      <c r="U297" s="65"/>
      <c r="V297" s="65"/>
      <c r="W297" s="65"/>
      <c r="X297" s="65"/>
      <c r="Y297" s="65"/>
    </row>
    <row r="298" s="71" customFormat="true" ht="15" hidden="false" customHeight="true" outlineLevel="0" collapsed="false">
      <c r="A298" s="96" t="s">
        <v>630</v>
      </c>
      <c r="B298" s="97" t="s">
        <v>631</v>
      </c>
      <c r="C298" s="97"/>
      <c r="D298" s="97"/>
      <c r="E298" s="97"/>
      <c r="F298" s="97"/>
      <c r="G298" s="97"/>
      <c r="H298" s="97"/>
      <c r="I298" s="97"/>
      <c r="J298" s="97"/>
      <c r="K298" s="98"/>
      <c r="L298" s="65"/>
      <c r="M298" s="65"/>
      <c r="N298" s="65"/>
      <c r="O298" s="65"/>
      <c r="P298" s="65"/>
      <c r="Q298" s="65"/>
      <c r="R298" s="65"/>
      <c r="S298" s="65"/>
      <c r="T298" s="65"/>
      <c r="U298" s="65"/>
      <c r="V298" s="65"/>
      <c r="W298" s="65"/>
      <c r="X298" s="65"/>
      <c r="Y298" s="65"/>
    </row>
    <row r="299" s="71" customFormat="true" ht="30" hidden="false" customHeight="true" outlineLevel="0" collapsed="false">
      <c r="A299" s="75" t="s">
        <v>632</v>
      </c>
      <c r="B299" s="76" t="s">
        <v>76</v>
      </c>
      <c r="C299" s="76" t="n">
        <v>93358</v>
      </c>
      <c r="D299" s="77" t="s">
        <v>633</v>
      </c>
      <c r="E299" s="78" t="n">
        <f aca="false">QuantPrédio!K503</f>
        <v>13.31</v>
      </c>
      <c r="F299" s="80" t="s">
        <v>122</v>
      </c>
      <c r="G299" s="80" t="n">
        <v>76.7</v>
      </c>
      <c r="H299" s="81" t="n">
        <f aca="false">ROUND(G299*$B$13,2)</f>
        <v>16.06</v>
      </c>
      <c r="I299" s="81" t="n">
        <f aca="false">H299+G299</f>
        <v>92.76</v>
      </c>
      <c r="J299" s="82" t="n">
        <f aca="false">ROUND(I299*E299,2)</f>
        <v>1234.64</v>
      </c>
      <c r="K299" s="80" t="s">
        <v>50</v>
      </c>
      <c r="L299" s="65"/>
      <c r="M299" s="65"/>
      <c r="N299" s="65" t="n">
        <f aca="false">0.2*J299</f>
        <v>246.928</v>
      </c>
      <c r="O299" s="65" t="n">
        <f aca="false">0.3*J299</f>
        <v>370.392</v>
      </c>
      <c r="P299" s="65" t="n">
        <f aca="false">0.4*J299</f>
        <v>493.856</v>
      </c>
      <c r="Q299" s="65" t="n">
        <f aca="false">0.1*J299</f>
        <v>123.464</v>
      </c>
      <c r="R299" s="65"/>
      <c r="S299" s="65"/>
      <c r="T299" s="65"/>
      <c r="U299" s="65"/>
      <c r="V299" s="65"/>
      <c r="W299" s="65"/>
      <c r="X299" s="65"/>
      <c r="Y299" s="65"/>
    </row>
    <row r="300" s="71" customFormat="true" ht="39.75" hidden="false" customHeight="true" outlineLevel="0" collapsed="false">
      <c r="A300" s="75" t="s">
        <v>634</v>
      </c>
      <c r="B300" s="76" t="s">
        <v>76</v>
      </c>
      <c r="C300" s="76" t="n">
        <v>96995</v>
      </c>
      <c r="D300" s="77" t="s">
        <v>635</v>
      </c>
      <c r="E300" s="78" t="n">
        <f aca="false">E299</f>
        <v>13.31</v>
      </c>
      <c r="F300" s="80" t="s">
        <v>122</v>
      </c>
      <c r="G300" s="80" t="n">
        <v>46.5</v>
      </c>
      <c r="H300" s="81" t="n">
        <f aca="false">ROUND(G300*$B$13,2)</f>
        <v>9.74</v>
      </c>
      <c r="I300" s="81" t="n">
        <f aca="false">H300+G300</f>
        <v>56.24</v>
      </c>
      <c r="J300" s="82" t="n">
        <f aca="false">ROUND(I300*E300,2)</f>
        <v>748.55</v>
      </c>
      <c r="K300" s="80" t="s">
        <v>50</v>
      </c>
      <c r="L300" s="65"/>
      <c r="M300" s="65"/>
      <c r="N300" s="65" t="n">
        <f aca="false">0.2*J300</f>
        <v>149.71</v>
      </c>
      <c r="O300" s="65" t="n">
        <f aca="false">0.3*J300</f>
        <v>224.565</v>
      </c>
      <c r="P300" s="65" t="n">
        <f aca="false">0.4*J300</f>
        <v>299.42</v>
      </c>
      <c r="Q300" s="65" t="n">
        <f aca="false">0.1*J300</f>
        <v>74.855</v>
      </c>
      <c r="R300" s="65"/>
      <c r="S300" s="65"/>
      <c r="T300" s="65"/>
      <c r="U300" s="65"/>
      <c r="V300" s="65"/>
      <c r="W300" s="65"/>
      <c r="X300" s="65"/>
      <c r="Y300" s="65"/>
    </row>
    <row r="301" s="19" customFormat="true" ht="15" hidden="false" customHeight="false" outlineLevel="0" collapsed="false">
      <c r="A301" s="90"/>
      <c r="B301" s="91"/>
      <c r="C301" s="91"/>
      <c r="D301" s="53"/>
      <c r="E301" s="92"/>
      <c r="F301" s="93"/>
      <c r="G301" s="28"/>
      <c r="H301" s="29"/>
      <c r="I301" s="29"/>
      <c r="J301" s="30"/>
      <c r="K301" s="30"/>
      <c r="L301" s="94"/>
      <c r="M301" s="94"/>
      <c r="N301" s="94"/>
      <c r="O301" s="94"/>
      <c r="P301" s="94"/>
      <c r="Q301" s="94"/>
      <c r="R301" s="94"/>
      <c r="S301" s="94"/>
      <c r="T301" s="94"/>
      <c r="U301" s="94"/>
      <c r="V301" s="94"/>
      <c r="W301" s="94"/>
      <c r="X301" s="94"/>
      <c r="Y301" s="94"/>
    </row>
    <row r="302" s="71" customFormat="true" ht="15" hidden="false" customHeight="true" outlineLevel="0" collapsed="false">
      <c r="A302" s="83" t="s">
        <v>627</v>
      </c>
      <c r="B302" s="83"/>
      <c r="C302" s="83"/>
      <c r="D302" s="83"/>
      <c r="E302" s="83"/>
      <c r="F302" s="83"/>
      <c r="G302" s="83"/>
      <c r="H302" s="83"/>
      <c r="I302" s="83"/>
      <c r="J302" s="84" t="n">
        <f aca="false">SUM(J299:J301)</f>
        <v>1983.19</v>
      </c>
      <c r="K302" s="84"/>
      <c r="L302" s="84"/>
      <c r="M302" s="84"/>
      <c r="N302" s="84"/>
      <c r="O302" s="84"/>
      <c r="P302" s="84"/>
      <c r="Q302" s="84"/>
      <c r="R302" s="84"/>
      <c r="S302" s="84"/>
      <c r="T302" s="84"/>
      <c r="U302" s="84"/>
      <c r="V302" s="84"/>
      <c r="W302" s="84"/>
      <c r="X302" s="84"/>
      <c r="Y302" s="84"/>
    </row>
    <row r="303" s="19" customFormat="true" ht="15" hidden="false" customHeight="false" outlineLevel="0" collapsed="false">
      <c r="A303" s="85"/>
      <c r="B303" s="85"/>
      <c r="C303" s="85"/>
      <c r="D303" s="85"/>
      <c r="E303" s="86"/>
      <c r="F303" s="85"/>
      <c r="G303" s="87"/>
      <c r="H303" s="88"/>
      <c r="I303" s="88"/>
      <c r="J303" s="36"/>
      <c r="K303" s="36"/>
      <c r="L303" s="20"/>
      <c r="M303" s="20"/>
      <c r="N303" s="20"/>
      <c r="O303" s="20"/>
      <c r="P303" s="20"/>
      <c r="Q303" s="20"/>
      <c r="R303" s="20"/>
      <c r="S303" s="20"/>
      <c r="T303" s="20"/>
      <c r="U303" s="20"/>
      <c r="V303" s="20"/>
      <c r="W303" s="20"/>
      <c r="X303" s="20"/>
      <c r="Y303" s="20"/>
    </row>
    <row r="304" s="64" customFormat="true" ht="15" hidden="false" customHeight="true" outlineLevel="0" collapsed="false">
      <c r="A304" s="89" t="s">
        <v>636</v>
      </c>
      <c r="B304" s="89"/>
      <c r="C304" s="89"/>
      <c r="D304" s="89"/>
      <c r="E304" s="89"/>
      <c r="F304" s="89"/>
      <c r="G304" s="89"/>
      <c r="H304" s="89"/>
      <c r="I304" s="89"/>
      <c r="J304" s="70" t="n">
        <f aca="false">J295+J302</f>
        <v>622263.02</v>
      </c>
      <c r="K304" s="70"/>
      <c r="L304" s="70" t="n">
        <f aca="false">SUM(L202:L303)</f>
        <v>0</v>
      </c>
      <c r="M304" s="70" t="n">
        <f aca="false">SUM(M202:M303)</f>
        <v>0</v>
      </c>
      <c r="N304" s="70" t="n">
        <f aca="false">SUM(N202:N303)</f>
        <v>124452.604</v>
      </c>
      <c r="O304" s="70" t="n">
        <f aca="false">SUM(O202:O303)</f>
        <v>186678.906</v>
      </c>
      <c r="P304" s="70" t="n">
        <f aca="false">SUM(P202:P303)</f>
        <v>248905.208</v>
      </c>
      <c r="Q304" s="70" t="n">
        <f aca="false">SUM(Q202:Q303)</f>
        <v>62226.302</v>
      </c>
      <c r="R304" s="70"/>
      <c r="S304" s="70"/>
      <c r="T304" s="70"/>
      <c r="U304" s="70"/>
      <c r="V304" s="70"/>
      <c r="W304" s="70"/>
      <c r="X304" s="70"/>
      <c r="Y304" s="70"/>
    </row>
    <row r="305" s="19" customFormat="true" ht="15" hidden="false" customHeight="false" outlineLevel="0" collapsed="false">
      <c r="A305" s="90"/>
      <c r="B305" s="91"/>
      <c r="C305" s="91"/>
      <c r="D305" s="53"/>
      <c r="E305" s="92"/>
      <c r="F305" s="93"/>
      <c r="G305" s="28"/>
      <c r="H305" s="29"/>
      <c r="I305" s="29"/>
      <c r="J305" s="30"/>
      <c r="K305" s="30"/>
      <c r="L305" s="94" t="n">
        <f aca="false">L304/$J$304</f>
        <v>0</v>
      </c>
      <c r="M305" s="94" t="n">
        <f aca="false">M304/$J$304</f>
        <v>0</v>
      </c>
      <c r="N305" s="94" t="n">
        <f aca="false">N304/$J$304</f>
        <v>0.2</v>
      </c>
      <c r="O305" s="94" t="n">
        <f aca="false">O304/$J$304</f>
        <v>0.3</v>
      </c>
      <c r="P305" s="94" t="n">
        <f aca="false">P304/$J$304</f>
        <v>0.4</v>
      </c>
      <c r="Q305" s="94" t="n">
        <f aca="false">Q304/$J$304</f>
        <v>0.1</v>
      </c>
      <c r="R305" s="94"/>
      <c r="S305" s="94"/>
      <c r="T305" s="94"/>
      <c r="U305" s="94"/>
      <c r="V305" s="94"/>
      <c r="W305" s="94"/>
      <c r="X305" s="94"/>
      <c r="Y305" s="94"/>
    </row>
    <row r="306" s="64" customFormat="true" ht="15" hidden="false" customHeight="false" outlineLevel="0" collapsed="false">
      <c r="A306" s="62" t="s">
        <v>637</v>
      </c>
      <c r="B306" s="63" t="s">
        <v>638</v>
      </c>
      <c r="C306" s="63"/>
      <c r="D306" s="63"/>
      <c r="E306" s="63"/>
      <c r="F306" s="63"/>
      <c r="G306" s="63"/>
      <c r="H306" s="63"/>
      <c r="I306" s="63"/>
      <c r="J306" s="63"/>
      <c r="K306" s="63"/>
      <c r="L306" s="95"/>
      <c r="M306" s="95"/>
      <c r="N306" s="95"/>
      <c r="O306" s="65"/>
      <c r="P306" s="65"/>
      <c r="Q306" s="65"/>
      <c r="R306" s="65"/>
      <c r="S306" s="65"/>
      <c r="T306" s="65"/>
      <c r="U306" s="65"/>
      <c r="V306" s="65"/>
      <c r="W306" s="65"/>
      <c r="X306" s="65"/>
      <c r="Y306" s="65"/>
    </row>
    <row r="307" s="71" customFormat="true" ht="14.25" hidden="false" customHeight="true" outlineLevel="0" collapsed="false">
      <c r="A307" s="66" t="s">
        <v>29</v>
      </c>
      <c r="B307" s="66" t="s">
        <v>30</v>
      </c>
      <c r="C307" s="66"/>
      <c r="D307" s="66" t="s">
        <v>31</v>
      </c>
      <c r="E307" s="67" t="s">
        <v>32</v>
      </c>
      <c r="F307" s="67" t="s">
        <v>33</v>
      </c>
      <c r="G307" s="68" t="s">
        <v>34</v>
      </c>
      <c r="H307" s="69" t="s">
        <v>35</v>
      </c>
      <c r="I307" s="69" t="s">
        <v>36</v>
      </c>
      <c r="J307" s="68" t="s">
        <v>37</v>
      </c>
      <c r="K307" s="70" t="s">
        <v>38</v>
      </c>
      <c r="L307" s="95"/>
      <c r="M307" s="95"/>
      <c r="N307" s="95"/>
      <c r="O307" s="65"/>
      <c r="P307" s="65"/>
      <c r="Q307" s="65"/>
      <c r="R307" s="65"/>
      <c r="S307" s="65"/>
      <c r="T307" s="65"/>
      <c r="U307" s="65"/>
      <c r="V307" s="65"/>
      <c r="W307" s="65"/>
      <c r="X307" s="65"/>
      <c r="Y307" s="65"/>
    </row>
    <row r="308" s="71" customFormat="true" ht="15" hidden="false" customHeight="true" outlineLevel="0" collapsed="false">
      <c r="A308" s="72" t="s">
        <v>639</v>
      </c>
      <c r="B308" s="73" t="s">
        <v>640</v>
      </c>
      <c r="C308" s="73"/>
      <c r="D308" s="73"/>
      <c r="E308" s="73"/>
      <c r="F308" s="73"/>
      <c r="G308" s="73"/>
      <c r="H308" s="73"/>
      <c r="I308" s="73"/>
      <c r="J308" s="73"/>
      <c r="K308" s="74"/>
      <c r="L308" s="65"/>
      <c r="M308" s="65"/>
      <c r="N308" s="65"/>
      <c r="O308" s="65"/>
      <c r="P308" s="65"/>
      <c r="Q308" s="65"/>
      <c r="R308" s="65"/>
      <c r="S308" s="65"/>
      <c r="T308" s="65"/>
      <c r="U308" s="65"/>
      <c r="V308" s="65"/>
      <c r="W308" s="65"/>
      <c r="X308" s="65"/>
      <c r="Y308" s="65"/>
    </row>
    <row r="309" s="71" customFormat="true" ht="15" hidden="false" customHeight="true" outlineLevel="0" collapsed="false">
      <c r="A309" s="96" t="s">
        <v>641</v>
      </c>
      <c r="B309" s="97" t="s">
        <v>642</v>
      </c>
      <c r="C309" s="97"/>
      <c r="D309" s="97"/>
      <c r="E309" s="97"/>
      <c r="F309" s="97"/>
      <c r="G309" s="97"/>
      <c r="H309" s="97"/>
      <c r="I309" s="97"/>
      <c r="J309" s="97"/>
      <c r="K309" s="98"/>
      <c r="L309" s="65"/>
      <c r="M309" s="65"/>
      <c r="N309" s="65"/>
      <c r="O309" s="65"/>
      <c r="P309" s="65"/>
      <c r="Q309" s="65"/>
      <c r="R309" s="65"/>
      <c r="S309" s="65"/>
      <c r="T309" s="65"/>
      <c r="U309" s="65"/>
      <c r="V309" s="65"/>
      <c r="W309" s="65"/>
      <c r="X309" s="65"/>
      <c r="Y309" s="65"/>
    </row>
    <row r="310" s="71" customFormat="true" ht="45" hidden="false" customHeight="false" outlineLevel="0" collapsed="false">
      <c r="A310" s="75" t="s">
        <v>643</v>
      </c>
      <c r="B310" s="76" t="s">
        <v>76</v>
      </c>
      <c r="C310" s="76" t="n">
        <v>101907</v>
      </c>
      <c r="D310" s="77" t="s">
        <v>644</v>
      </c>
      <c r="E310" s="78" t="n">
        <v>2</v>
      </c>
      <c r="F310" s="80" t="s">
        <v>45</v>
      </c>
      <c r="G310" s="80" t="n">
        <v>697.07</v>
      </c>
      <c r="H310" s="81" t="n">
        <f aca="false">ROUND(G310*$B$13,2)</f>
        <v>145.97</v>
      </c>
      <c r="I310" s="81" t="n">
        <f aca="false">H310+G310</f>
        <v>843.04</v>
      </c>
      <c r="J310" s="82" t="n">
        <f aca="false">ROUND(I310*E310,2)</f>
        <v>1686.08</v>
      </c>
      <c r="K310" s="80" t="s">
        <v>645</v>
      </c>
      <c r="L310" s="65"/>
      <c r="M310" s="65"/>
      <c r="N310" s="65"/>
      <c r="O310" s="65"/>
      <c r="P310" s="65"/>
      <c r="Q310" s="65" t="n">
        <f aca="false">J310</f>
        <v>1686.08</v>
      </c>
      <c r="R310" s="65"/>
      <c r="S310" s="65"/>
      <c r="T310" s="65"/>
      <c r="U310" s="65"/>
      <c r="V310" s="65"/>
      <c r="W310" s="65"/>
      <c r="X310" s="65"/>
      <c r="Y310" s="65"/>
    </row>
    <row r="311" s="71" customFormat="true" ht="45" hidden="false" customHeight="false" outlineLevel="0" collapsed="false">
      <c r="A311" s="75" t="s">
        <v>646</v>
      </c>
      <c r="B311" s="76" t="s">
        <v>48</v>
      </c>
      <c r="C311" s="76" t="n">
        <v>10785</v>
      </c>
      <c r="D311" s="77" t="s">
        <v>647</v>
      </c>
      <c r="E311" s="78" t="n">
        <v>1</v>
      </c>
      <c r="F311" s="80" t="s">
        <v>45</v>
      </c>
      <c r="G311" s="80" t="n">
        <v>389.14</v>
      </c>
      <c r="H311" s="81" t="n">
        <f aca="false">ROUND(G311*$B$13,2)</f>
        <v>81.49</v>
      </c>
      <c r="I311" s="81" t="n">
        <f aca="false">H311+G311</f>
        <v>470.63</v>
      </c>
      <c r="J311" s="82" t="n">
        <f aca="false">ROUND(I311*E311,2)</f>
        <v>470.63</v>
      </c>
      <c r="K311" s="80" t="s">
        <v>645</v>
      </c>
      <c r="L311" s="65"/>
      <c r="M311" s="65"/>
      <c r="N311" s="65"/>
      <c r="O311" s="65"/>
      <c r="P311" s="65"/>
      <c r="Q311" s="65" t="n">
        <f aca="false">J311</f>
        <v>470.63</v>
      </c>
      <c r="R311" s="65"/>
      <c r="S311" s="65"/>
      <c r="T311" s="65"/>
      <c r="U311" s="65"/>
      <c r="V311" s="65"/>
      <c r="W311" s="65"/>
      <c r="X311" s="65"/>
      <c r="Y311" s="65"/>
    </row>
    <row r="312" s="71" customFormat="true" ht="15" hidden="false" customHeight="false" outlineLevel="0" collapsed="false">
      <c r="A312" s="75" t="s">
        <v>648</v>
      </c>
      <c r="B312" s="76" t="s">
        <v>42</v>
      </c>
      <c r="C312" s="76" t="s">
        <v>649</v>
      </c>
      <c r="D312" s="77" t="s">
        <v>650</v>
      </c>
      <c r="E312" s="78" t="n">
        <v>1</v>
      </c>
      <c r="F312" s="80" t="s">
        <v>45</v>
      </c>
      <c r="G312" s="80" t="n">
        <v>5724.59</v>
      </c>
      <c r="H312" s="81" t="n">
        <f aca="false">ROUND(G312*$B$13,2)</f>
        <v>1198.73</v>
      </c>
      <c r="I312" s="81" t="n">
        <f aca="false">H312+G312</f>
        <v>6923.32</v>
      </c>
      <c r="J312" s="82" t="n">
        <f aca="false">ROUND(I312*E312,2)</f>
        <v>6923.32</v>
      </c>
      <c r="K312" s="80" t="s">
        <v>645</v>
      </c>
      <c r="L312" s="65"/>
      <c r="M312" s="65"/>
      <c r="N312" s="65"/>
      <c r="O312" s="65"/>
      <c r="P312" s="65"/>
      <c r="Q312" s="65" t="n">
        <f aca="false">J312</f>
        <v>6923.32</v>
      </c>
      <c r="R312" s="65"/>
      <c r="S312" s="65"/>
      <c r="T312" s="65"/>
      <c r="U312" s="65"/>
      <c r="V312" s="65"/>
      <c r="W312" s="65"/>
      <c r="X312" s="65"/>
      <c r="Y312" s="65"/>
    </row>
    <row r="313" s="71" customFormat="true" ht="15" hidden="false" customHeight="true" outlineLevel="0" collapsed="false">
      <c r="A313" s="83" t="s">
        <v>651</v>
      </c>
      <c r="B313" s="83"/>
      <c r="C313" s="83"/>
      <c r="D313" s="83"/>
      <c r="E313" s="83"/>
      <c r="F313" s="83"/>
      <c r="G313" s="83"/>
      <c r="H313" s="83"/>
      <c r="I313" s="83"/>
      <c r="J313" s="84" t="n">
        <f aca="false">SUM(J310:J312)</f>
        <v>9080.03</v>
      </c>
      <c r="K313" s="84"/>
      <c r="L313" s="84"/>
      <c r="M313" s="84"/>
      <c r="N313" s="84"/>
      <c r="O313" s="84"/>
      <c r="P313" s="84"/>
      <c r="Q313" s="84"/>
      <c r="R313" s="84"/>
      <c r="S313" s="84"/>
      <c r="T313" s="84"/>
      <c r="U313" s="84"/>
      <c r="V313" s="84"/>
      <c r="W313" s="84"/>
      <c r="X313" s="84"/>
      <c r="Y313" s="84"/>
    </row>
    <row r="314" s="19" customFormat="true" ht="15" hidden="false" customHeight="false" outlineLevel="0" collapsed="false">
      <c r="A314" s="85"/>
      <c r="B314" s="85"/>
      <c r="C314" s="85"/>
      <c r="D314" s="85"/>
      <c r="E314" s="86"/>
      <c r="F314" s="85"/>
      <c r="G314" s="87"/>
      <c r="H314" s="88"/>
      <c r="I314" s="88"/>
      <c r="J314" s="36"/>
      <c r="K314" s="36"/>
      <c r="L314" s="20"/>
      <c r="M314" s="20"/>
      <c r="N314" s="20"/>
      <c r="O314" s="20"/>
      <c r="P314" s="20"/>
      <c r="Q314" s="20"/>
      <c r="R314" s="20"/>
      <c r="S314" s="20"/>
      <c r="T314" s="20"/>
      <c r="U314" s="20"/>
      <c r="V314" s="20"/>
      <c r="W314" s="20"/>
      <c r="X314" s="20"/>
      <c r="Y314" s="20"/>
    </row>
    <row r="315" s="64" customFormat="true" ht="15" hidden="false" customHeight="true" outlineLevel="0" collapsed="false">
      <c r="A315" s="89" t="s">
        <v>652</v>
      </c>
      <c r="B315" s="89"/>
      <c r="C315" s="89"/>
      <c r="D315" s="89"/>
      <c r="E315" s="89"/>
      <c r="F315" s="89"/>
      <c r="G315" s="89"/>
      <c r="H315" s="89"/>
      <c r="I315" s="89"/>
      <c r="J315" s="70" t="n">
        <f aca="false">J313</f>
        <v>9080.03</v>
      </c>
      <c r="K315" s="70"/>
      <c r="L315" s="70" t="n">
        <f aca="false">SUM(L307:L314)</f>
        <v>0</v>
      </c>
      <c r="M315" s="70" t="n">
        <f aca="false">SUM(M307:M314)</f>
        <v>0</v>
      </c>
      <c r="N315" s="70" t="n">
        <f aca="false">SUM(N307:N314)</f>
        <v>0</v>
      </c>
      <c r="O315" s="70" t="n">
        <f aca="false">SUM(O307:O314)</f>
        <v>0</v>
      </c>
      <c r="P315" s="70" t="n">
        <f aca="false">SUM(P307:P314)</f>
        <v>0</v>
      </c>
      <c r="Q315" s="70" t="n">
        <f aca="false">SUM(Q307:Q314)</f>
        <v>9080.03</v>
      </c>
      <c r="R315" s="70"/>
      <c r="S315" s="70"/>
      <c r="T315" s="70"/>
      <c r="U315" s="70"/>
      <c r="V315" s="70"/>
      <c r="W315" s="70"/>
      <c r="X315" s="70"/>
      <c r="Y315" s="70"/>
    </row>
    <row r="316" s="19" customFormat="true" ht="15" hidden="false" customHeight="false" outlineLevel="0" collapsed="false">
      <c r="A316" s="90"/>
      <c r="B316" s="91"/>
      <c r="C316" s="91"/>
      <c r="D316" s="53"/>
      <c r="E316" s="92"/>
      <c r="F316" s="93"/>
      <c r="G316" s="28"/>
      <c r="H316" s="29"/>
      <c r="I316" s="29"/>
      <c r="J316" s="30"/>
      <c r="K316" s="30"/>
      <c r="L316" s="94" t="n">
        <f aca="false">L315/$J$315</f>
        <v>0</v>
      </c>
      <c r="M316" s="94" t="n">
        <f aca="false">M315/$J$315</f>
        <v>0</v>
      </c>
      <c r="N316" s="94" t="n">
        <f aca="false">N315/$J$315</f>
        <v>0</v>
      </c>
      <c r="O316" s="94" t="n">
        <f aca="false">O315/$J$315</f>
        <v>0</v>
      </c>
      <c r="P316" s="94" t="n">
        <f aca="false">P315/$J$315</f>
        <v>0</v>
      </c>
      <c r="Q316" s="94" t="n">
        <f aca="false">Q315/$J$315</f>
        <v>1</v>
      </c>
      <c r="R316" s="94"/>
      <c r="S316" s="94"/>
      <c r="T316" s="94"/>
      <c r="U316" s="94"/>
      <c r="V316" s="94"/>
      <c r="W316" s="94"/>
      <c r="X316" s="94"/>
      <c r="Y316" s="94"/>
    </row>
    <row r="317" s="64" customFormat="true" ht="15" hidden="false" customHeight="false" outlineLevel="0" collapsed="false">
      <c r="A317" s="62" t="s">
        <v>653</v>
      </c>
      <c r="B317" s="63" t="s">
        <v>654</v>
      </c>
      <c r="C317" s="63"/>
      <c r="D317" s="63"/>
      <c r="E317" s="63"/>
      <c r="F317" s="63"/>
      <c r="G317" s="63"/>
      <c r="H317" s="63"/>
      <c r="I317" s="63"/>
      <c r="J317" s="63"/>
      <c r="K317" s="63"/>
      <c r="L317" s="95"/>
      <c r="M317" s="95"/>
      <c r="N317" s="95"/>
      <c r="O317" s="65"/>
      <c r="P317" s="65"/>
      <c r="Q317" s="65"/>
      <c r="R317" s="65"/>
      <c r="S317" s="65"/>
      <c r="T317" s="65"/>
      <c r="U317" s="65"/>
      <c r="V317" s="65"/>
      <c r="W317" s="65"/>
      <c r="X317" s="65"/>
      <c r="Y317" s="65"/>
    </row>
    <row r="318" s="71" customFormat="true" ht="14.25" hidden="false" customHeight="true" outlineLevel="0" collapsed="false">
      <c r="A318" s="66" t="s">
        <v>29</v>
      </c>
      <c r="B318" s="66" t="s">
        <v>30</v>
      </c>
      <c r="C318" s="66"/>
      <c r="D318" s="66" t="s">
        <v>31</v>
      </c>
      <c r="E318" s="67" t="s">
        <v>32</v>
      </c>
      <c r="F318" s="67" t="s">
        <v>33</v>
      </c>
      <c r="G318" s="68" t="s">
        <v>34</v>
      </c>
      <c r="H318" s="69" t="s">
        <v>35</v>
      </c>
      <c r="I318" s="69" t="s">
        <v>36</v>
      </c>
      <c r="J318" s="68" t="s">
        <v>37</v>
      </c>
      <c r="K318" s="70" t="s">
        <v>38</v>
      </c>
      <c r="L318" s="95"/>
      <c r="M318" s="95"/>
      <c r="N318" s="95"/>
      <c r="O318" s="65"/>
      <c r="P318" s="65"/>
      <c r="Q318" s="65"/>
      <c r="R318" s="65"/>
      <c r="S318" s="65"/>
      <c r="T318" s="65"/>
      <c r="U318" s="65"/>
      <c r="V318" s="65"/>
      <c r="W318" s="65"/>
      <c r="X318" s="65"/>
      <c r="Y318" s="65"/>
    </row>
    <row r="319" s="71" customFormat="true" ht="15" hidden="false" customHeight="true" outlineLevel="0" collapsed="false">
      <c r="A319" s="72" t="s">
        <v>655</v>
      </c>
      <c r="B319" s="73" t="s">
        <v>656</v>
      </c>
      <c r="C319" s="73"/>
      <c r="D319" s="73"/>
      <c r="E319" s="73"/>
      <c r="F319" s="73"/>
      <c r="G319" s="73"/>
      <c r="H319" s="73"/>
      <c r="I319" s="73"/>
      <c r="J319" s="73"/>
      <c r="K319" s="74"/>
      <c r="L319" s="65"/>
      <c r="M319" s="65"/>
      <c r="N319" s="65"/>
      <c r="O319" s="65"/>
      <c r="P319" s="65"/>
      <c r="Q319" s="65"/>
      <c r="R319" s="65"/>
      <c r="S319" s="65"/>
      <c r="T319" s="65"/>
      <c r="U319" s="65"/>
      <c r="V319" s="65"/>
      <c r="W319" s="65"/>
      <c r="X319" s="65"/>
      <c r="Y319" s="65"/>
    </row>
    <row r="320" s="71" customFormat="true" ht="15" hidden="false" customHeight="true" outlineLevel="0" collapsed="false">
      <c r="A320" s="96" t="s">
        <v>657</v>
      </c>
      <c r="B320" s="97" t="s">
        <v>658</v>
      </c>
      <c r="C320" s="97"/>
      <c r="D320" s="97"/>
      <c r="E320" s="97"/>
      <c r="F320" s="97"/>
      <c r="G320" s="97"/>
      <c r="H320" s="97"/>
      <c r="I320" s="97"/>
      <c r="J320" s="97"/>
      <c r="K320" s="98"/>
      <c r="L320" s="65"/>
      <c r="M320" s="65"/>
      <c r="N320" s="65"/>
      <c r="O320" s="65"/>
      <c r="P320" s="65"/>
      <c r="Q320" s="65"/>
      <c r="R320" s="65"/>
      <c r="S320" s="65"/>
      <c r="T320" s="65"/>
      <c r="U320" s="65"/>
      <c r="V320" s="65"/>
      <c r="W320" s="65"/>
      <c r="X320" s="65"/>
      <c r="Y320" s="65"/>
    </row>
    <row r="321" s="71" customFormat="true" ht="45" hidden="false" customHeight="false" outlineLevel="0" collapsed="false">
      <c r="A321" s="75" t="s">
        <v>659</v>
      </c>
      <c r="B321" s="76" t="s">
        <v>48</v>
      </c>
      <c r="C321" s="76" t="n">
        <v>13047</v>
      </c>
      <c r="D321" s="77" t="s">
        <v>660</v>
      </c>
      <c r="E321" s="78" t="n">
        <v>1</v>
      </c>
      <c r="F321" s="80" t="s">
        <v>45</v>
      </c>
      <c r="G321" s="80" t="n">
        <v>1500</v>
      </c>
      <c r="H321" s="81" t="n">
        <f aca="false">ROUND(G321*$B$13,2)</f>
        <v>314.1</v>
      </c>
      <c r="I321" s="81" t="n">
        <f aca="false">H321+G321</f>
        <v>1814.1</v>
      </c>
      <c r="J321" s="82" t="n">
        <f aca="false">ROUND(I321*E321,2)</f>
        <v>1814.1</v>
      </c>
      <c r="K321" s="82" t="s">
        <v>175</v>
      </c>
      <c r="L321" s="65"/>
      <c r="M321" s="65"/>
      <c r="N321" s="65"/>
      <c r="O321" s="65"/>
      <c r="P321" s="65"/>
      <c r="Q321" s="65" t="n">
        <f aca="false">J321</f>
        <v>1814.1</v>
      </c>
      <c r="R321" s="65"/>
      <c r="S321" s="65"/>
      <c r="T321" s="65"/>
      <c r="U321" s="65"/>
      <c r="V321" s="65"/>
      <c r="W321" s="65"/>
      <c r="X321" s="65"/>
      <c r="Y321" s="65"/>
    </row>
    <row r="322" s="71" customFormat="true" ht="15" hidden="false" customHeight="true" outlineLevel="0" collapsed="false">
      <c r="A322" s="83" t="s">
        <v>661</v>
      </c>
      <c r="B322" s="83"/>
      <c r="C322" s="83"/>
      <c r="D322" s="83"/>
      <c r="E322" s="83"/>
      <c r="F322" s="83"/>
      <c r="G322" s="83"/>
      <c r="H322" s="83"/>
      <c r="I322" s="83"/>
      <c r="J322" s="84" t="n">
        <f aca="false">SUM(J320:J321)</f>
        <v>1814.1</v>
      </c>
      <c r="K322" s="84"/>
      <c r="L322" s="84"/>
      <c r="M322" s="84"/>
      <c r="N322" s="84"/>
      <c r="O322" s="84"/>
      <c r="P322" s="84"/>
      <c r="Q322" s="84"/>
      <c r="R322" s="84"/>
      <c r="S322" s="84"/>
      <c r="T322" s="84"/>
      <c r="U322" s="84"/>
      <c r="V322" s="84"/>
      <c r="W322" s="84"/>
      <c r="X322" s="84"/>
      <c r="Y322" s="84"/>
    </row>
    <row r="323" s="19" customFormat="true" ht="15" hidden="false" customHeight="false" outlineLevel="0" collapsed="false">
      <c r="A323" s="85"/>
      <c r="B323" s="85"/>
      <c r="C323" s="85"/>
      <c r="D323" s="85"/>
      <c r="E323" s="86"/>
      <c r="F323" s="85"/>
      <c r="G323" s="87"/>
      <c r="H323" s="88"/>
      <c r="I323" s="88"/>
      <c r="J323" s="36"/>
      <c r="K323" s="36"/>
      <c r="L323" s="20"/>
      <c r="M323" s="20"/>
      <c r="N323" s="20"/>
      <c r="O323" s="20"/>
      <c r="P323" s="20"/>
      <c r="Q323" s="20"/>
      <c r="R323" s="20"/>
      <c r="S323" s="20"/>
      <c r="T323" s="20"/>
      <c r="U323" s="20"/>
      <c r="V323" s="20"/>
      <c r="W323" s="20"/>
      <c r="X323" s="20"/>
      <c r="Y323" s="20"/>
    </row>
    <row r="324" s="71" customFormat="true" ht="15" hidden="false" customHeight="true" outlineLevel="0" collapsed="false">
      <c r="A324" s="72" t="s">
        <v>662</v>
      </c>
      <c r="B324" s="73" t="s">
        <v>663</v>
      </c>
      <c r="C324" s="73"/>
      <c r="D324" s="73"/>
      <c r="E324" s="73"/>
      <c r="F324" s="73"/>
      <c r="G324" s="73"/>
      <c r="H324" s="73"/>
      <c r="I324" s="73"/>
      <c r="J324" s="73"/>
      <c r="K324" s="74"/>
      <c r="L324" s="65"/>
      <c r="M324" s="65"/>
      <c r="N324" s="65"/>
      <c r="O324" s="65"/>
      <c r="P324" s="65"/>
      <c r="Q324" s="65"/>
      <c r="R324" s="65"/>
      <c r="S324" s="65"/>
      <c r="T324" s="65"/>
      <c r="U324" s="65"/>
      <c r="V324" s="65"/>
      <c r="W324" s="65"/>
      <c r="X324" s="65"/>
      <c r="Y324" s="65"/>
    </row>
    <row r="325" s="71" customFormat="true" ht="15" hidden="false" customHeight="false" outlineLevel="0" collapsed="false">
      <c r="A325" s="75" t="s">
        <v>664</v>
      </c>
      <c r="B325" s="76" t="s">
        <v>48</v>
      </c>
      <c r="C325" s="76" t="n">
        <v>2450</v>
      </c>
      <c r="D325" s="77" t="s">
        <v>665</v>
      </c>
      <c r="E325" s="78" t="n">
        <v>137.5</v>
      </c>
      <c r="F325" s="80" t="s">
        <v>99</v>
      </c>
      <c r="G325" s="80" t="n">
        <v>3.02</v>
      </c>
      <c r="H325" s="81" t="n">
        <f aca="false">ROUND(G325*$B$13,2)</f>
        <v>0.63</v>
      </c>
      <c r="I325" s="81" t="n">
        <f aca="false">H325+G325</f>
        <v>3.65</v>
      </c>
      <c r="J325" s="82" t="n">
        <f aca="false">ROUND(I325*E325,2)</f>
        <v>501.88</v>
      </c>
      <c r="K325" s="80" t="s">
        <v>666</v>
      </c>
      <c r="L325" s="65"/>
      <c r="M325" s="65"/>
      <c r="N325" s="65"/>
      <c r="O325" s="65"/>
      <c r="P325" s="65"/>
      <c r="Q325" s="65" t="n">
        <f aca="false">J325</f>
        <v>501.88</v>
      </c>
      <c r="R325" s="65"/>
      <c r="S325" s="65"/>
      <c r="T325" s="65"/>
      <c r="U325" s="65"/>
      <c r="V325" s="65"/>
      <c r="W325" s="65"/>
      <c r="X325" s="65"/>
      <c r="Y325" s="65"/>
    </row>
    <row r="326" s="71" customFormat="true" ht="15" hidden="false" customHeight="true" outlineLevel="0" collapsed="false">
      <c r="A326" s="83" t="s">
        <v>667</v>
      </c>
      <c r="B326" s="83"/>
      <c r="C326" s="83"/>
      <c r="D326" s="83"/>
      <c r="E326" s="83"/>
      <c r="F326" s="83"/>
      <c r="G326" s="83"/>
      <c r="H326" s="83"/>
      <c r="I326" s="83"/>
      <c r="J326" s="84" t="n">
        <f aca="false">SUM(J325:J325)</f>
        <v>501.88</v>
      </c>
      <c r="K326" s="84"/>
      <c r="L326" s="84"/>
      <c r="M326" s="84"/>
      <c r="N326" s="84"/>
      <c r="O326" s="84"/>
      <c r="P326" s="84"/>
      <c r="Q326" s="84"/>
      <c r="R326" s="84"/>
      <c r="S326" s="84"/>
      <c r="T326" s="84"/>
      <c r="U326" s="84"/>
      <c r="V326" s="84"/>
      <c r="W326" s="84"/>
      <c r="X326" s="84"/>
      <c r="Y326" s="84"/>
    </row>
    <row r="327" s="19" customFormat="true" ht="15" hidden="false" customHeight="false" outlineLevel="0" collapsed="false">
      <c r="A327" s="85"/>
      <c r="B327" s="85"/>
      <c r="C327" s="85"/>
      <c r="D327" s="85"/>
      <c r="E327" s="86"/>
      <c r="F327" s="85"/>
      <c r="G327" s="87"/>
      <c r="H327" s="88"/>
      <c r="I327" s="88"/>
      <c r="J327" s="36"/>
      <c r="K327" s="36"/>
      <c r="L327" s="20"/>
      <c r="M327" s="20"/>
      <c r="N327" s="20"/>
      <c r="O327" s="20"/>
      <c r="P327" s="20"/>
      <c r="Q327" s="20"/>
      <c r="R327" s="20"/>
      <c r="S327" s="20"/>
      <c r="T327" s="20"/>
      <c r="U327" s="20"/>
      <c r="V327" s="20"/>
      <c r="W327" s="20"/>
      <c r="X327" s="20"/>
      <c r="Y327" s="20"/>
    </row>
    <row r="328" s="71" customFormat="true" ht="15" hidden="false" customHeight="true" outlineLevel="0" collapsed="false">
      <c r="A328" s="72" t="s">
        <v>668</v>
      </c>
      <c r="B328" s="73" t="s">
        <v>669</v>
      </c>
      <c r="C328" s="73"/>
      <c r="D328" s="73"/>
      <c r="E328" s="73"/>
      <c r="F328" s="73"/>
      <c r="G328" s="73"/>
      <c r="H328" s="73"/>
      <c r="I328" s="73"/>
      <c r="J328" s="73"/>
      <c r="K328" s="74"/>
      <c r="L328" s="65"/>
      <c r="M328" s="65"/>
      <c r="N328" s="65"/>
      <c r="O328" s="65"/>
      <c r="P328" s="65"/>
      <c r="Q328" s="65"/>
      <c r="R328" s="65"/>
      <c r="S328" s="65"/>
      <c r="T328" s="65"/>
      <c r="U328" s="65"/>
      <c r="V328" s="65"/>
      <c r="W328" s="65"/>
      <c r="X328" s="65"/>
      <c r="Y328" s="65"/>
    </row>
    <row r="329" s="71" customFormat="true" ht="30" hidden="false" customHeight="false" outlineLevel="0" collapsed="false">
      <c r="A329" s="75" t="s">
        <v>670</v>
      </c>
      <c r="B329" s="76" t="s">
        <v>671</v>
      </c>
      <c r="C329" s="76" t="n">
        <v>7325</v>
      </c>
      <c r="D329" s="77" t="s">
        <v>672</v>
      </c>
      <c r="E329" s="78" t="n">
        <f aca="false">E325</f>
        <v>137.5</v>
      </c>
      <c r="F329" s="80" t="s">
        <v>99</v>
      </c>
      <c r="G329" s="80" t="n">
        <v>0.85</v>
      </c>
      <c r="H329" s="81" t="n">
        <f aca="false">ROUND(G329*$B$13,2)</f>
        <v>0.18</v>
      </c>
      <c r="I329" s="81" t="n">
        <f aca="false">H329+G329</f>
        <v>1.03</v>
      </c>
      <c r="J329" s="82" t="n">
        <f aca="false">ROUND(I329*E329,2)</f>
        <v>141.63</v>
      </c>
      <c r="K329" s="99" t="s">
        <v>673</v>
      </c>
      <c r="L329" s="65"/>
      <c r="M329" s="65"/>
      <c r="N329" s="65"/>
      <c r="O329" s="65"/>
      <c r="P329" s="65"/>
      <c r="Q329" s="65" t="n">
        <f aca="false">J329</f>
        <v>141.63</v>
      </c>
      <c r="R329" s="65"/>
      <c r="S329" s="65"/>
      <c r="T329" s="65"/>
      <c r="U329" s="65"/>
      <c r="V329" s="65"/>
      <c r="W329" s="65"/>
      <c r="X329" s="65"/>
      <c r="Y329" s="65"/>
    </row>
    <row r="330" s="71" customFormat="true" ht="30" hidden="false" customHeight="false" outlineLevel="0" collapsed="false">
      <c r="A330" s="75" t="s">
        <v>674</v>
      </c>
      <c r="B330" s="76" t="s">
        <v>671</v>
      </c>
      <c r="C330" s="76" t="n">
        <v>7325</v>
      </c>
      <c r="D330" s="77" t="s">
        <v>675</v>
      </c>
      <c r="E330" s="78" t="n">
        <f aca="false">E325</f>
        <v>137.5</v>
      </c>
      <c r="F330" s="80" t="s">
        <v>99</v>
      </c>
      <c r="G330" s="80" t="n">
        <v>0.85</v>
      </c>
      <c r="H330" s="81" t="n">
        <f aca="false">ROUND(G330*$B$13,2)</f>
        <v>0.18</v>
      </c>
      <c r="I330" s="81" t="n">
        <f aca="false">H330+G330</f>
        <v>1.03</v>
      </c>
      <c r="J330" s="82" t="n">
        <f aca="false">ROUND(I330*E330,2)</f>
        <v>141.63</v>
      </c>
      <c r="K330" s="99" t="s">
        <v>673</v>
      </c>
      <c r="L330" s="65"/>
      <c r="M330" s="65"/>
      <c r="N330" s="65"/>
      <c r="O330" s="65"/>
      <c r="P330" s="65"/>
      <c r="Q330" s="65" t="n">
        <f aca="false">J330</f>
        <v>141.63</v>
      </c>
      <c r="R330" s="65"/>
      <c r="S330" s="65"/>
      <c r="T330" s="65"/>
      <c r="U330" s="65"/>
      <c r="V330" s="65"/>
      <c r="W330" s="65"/>
      <c r="X330" s="65"/>
      <c r="Y330" s="65"/>
    </row>
    <row r="331" s="71" customFormat="true" ht="29.25" hidden="false" customHeight="true" outlineLevel="0" collapsed="false">
      <c r="A331" s="75" t="s">
        <v>676</v>
      </c>
      <c r="B331" s="76" t="s">
        <v>671</v>
      </c>
      <c r="C331" s="76" t="n">
        <v>7325</v>
      </c>
      <c r="D331" s="77" t="s">
        <v>677</v>
      </c>
      <c r="E331" s="78" t="n">
        <f aca="false">E325</f>
        <v>137.5</v>
      </c>
      <c r="F331" s="80" t="s">
        <v>99</v>
      </c>
      <c r="G331" s="80" t="n">
        <v>0.85</v>
      </c>
      <c r="H331" s="81" t="n">
        <f aca="false">ROUND(G331*$B$13,2)</f>
        <v>0.18</v>
      </c>
      <c r="I331" s="81" t="n">
        <f aca="false">H331+G331</f>
        <v>1.03</v>
      </c>
      <c r="J331" s="82" t="n">
        <f aca="false">ROUND(I331*E331,2)</f>
        <v>141.63</v>
      </c>
      <c r="K331" s="99" t="s">
        <v>673</v>
      </c>
      <c r="L331" s="65"/>
      <c r="M331" s="65"/>
      <c r="N331" s="65"/>
      <c r="O331" s="65"/>
      <c r="P331" s="65"/>
      <c r="Q331" s="65" t="n">
        <f aca="false">J331</f>
        <v>141.63</v>
      </c>
      <c r="R331" s="65"/>
      <c r="S331" s="65"/>
      <c r="T331" s="65"/>
      <c r="U331" s="65"/>
      <c r="V331" s="65"/>
      <c r="W331" s="65"/>
      <c r="X331" s="65"/>
      <c r="Y331" s="65"/>
    </row>
    <row r="332" s="71" customFormat="true" ht="30" hidden="false" customHeight="false" outlineLevel="0" collapsed="false">
      <c r="A332" s="75" t="s">
        <v>678</v>
      </c>
      <c r="B332" s="76" t="s">
        <v>671</v>
      </c>
      <c r="C332" s="76" t="n">
        <v>7325</v>
      </c>
      <c r="D332" s="77" t="s">
        <v>679</v>
      </c>
      <c r="E332" s="78" t="n">
        <f aca="false">E325</f>
        <v>137.5</v>
      </c>
      <c r="F332" s="80" t="s">
        <v>99</v>
      </c>
      <c r="G332" s="80" t="n">
        <v>0.85</v>
      </c>
      <c r="H332" s="81" t="n">
        <f aca="false">ROUND(G332*$B$13,2)</f>
        <v>0.18</v>
      </c>
      <c r="I332" s="81" t="n">
        <f aca="false">H332+G332</f>
        <v>1.03</v>
      </c>
      <c r="J332" s="82" t="n">
        <f aca="false">ROUND(I332*E332,2)</f>
        <v>141.63</v>
      </c>
      <c r="K332" s="99" t="s">
        <v>673</v>
      </c>
      <c r="L332" s="65"/>
      <c r="M332" s="65"/>
      <c r="N332" s="65"/>
      <c r="O332" s="65"/>
      <c r="P332" s="65"/>
      <c r="Q332" s="65" t="n">
        <f aca="false">J332</f>
        <v>141.63</v>
      </c>
      <c r="R332" s="65"/>
      <c r="S332" s="65"/>
      <c r="T332" s="65"/>
      <c r="U332" s="65"/>
      <c r="V332" s="65"/>
      <c r="W332" s="65"/>
      <c r="X332" s="65"/>
      <c r="Y332" s="65"/>
    </row>
    <row r="333" s="71" customFormat="true" ht="15" hidden="false" customHeight="true" outlineLevel="0" collapsed="false">
      <c r="A333" s="83" t="s">
        <v>661</v>
      </c>
      <c r="B333" s="83"/>
      <c r="C333" s="83"/>
      <c r="D333" s="83"/>
      <c r="E333" s="83"/>
      <c r="F333" s="83"/>
      <c r="G333" s="83"/>
      <c r="H333" s="83"/>
      <c r="I333" s="83"/>
      <c r="J333" s="84" t="n">
        <f aca="false">SUM(J329:J332)</f>
        <v>566.52</v>
      </c>
      <c r="K333" s="84"/>
      <c r="L333" s="84"/>
      <c r="M333" s="84"/>
      <c r="N333" s="84"/>
      <c r="O333" s="84"/>
      <c r="P333" s="84"/>
      <c r="Q333" s="84"/>
      <c r="R333" s="84"/>
      <c r="S333" s="84"/>
      <c r="T333" s="84"/>
      <c r="U333" s="84"/>
      <c r="V333" s="84"/>
      <c r="W333" s="84"/>
      <c r="X333" s="84"/>
      <c r="Y333" s="84"/>
    </row>
    <row r="334" s="19" customFormat="true" ht="15" hidden="false" customHeight="false" outlineLevel="0" collapsed="false">
      <c r="A334" s="85"/>
      <c r="B334" s="85"/>
      <c r="C334" s="85"/>
      <c r="D334" s="85"/>
      <c r="E334" s="86"/>
      <c r="F334" s="85"/>
      <c r="G334" s="87"/>
      <c r="H334" s="88"/>
      <c r="I334" s="88"/>
      <c r="J334" s="36"/>
      <c r="K334" s="36"/>
      <c r="L334" s="20"/>
      <c r="M334" s="20"/>
      <c r="N334" s="20"/>
      <c r="O334" s="20"/>
      <c r="P334" s="20"/>
      <c r="Q334" s="20"/>
      <c r="R334" s="20"/>
      <c r="S334" s="20"/>
      <c r="T334" s="20"/>
      <c r="U334" s="20"/>
      <c r="V334" s="20"/>
      <c r="W334" s="20"/>
      <c r="X334" s="20"/>
      <c r="Y334" s="20"/>
    </row>
    <row r="335" s="64" customFormat="true" ht="15" hidden="false" customHeight="true" outlineLevel="0" collapsed="false">
      <c r="A335" s="89" t="s">
        <v>680</v>
      </c>
      <c r="B335" s="89"/>
      <c r="C335" s="89"/>
      <c r="D335" s="89"/>
      <c r="E335" s="89"/>
      <c r="F335" s="89"/>
      <c r="G335" s="89"/>
      <c r="H335" s="89"/>
      <c r="I335" s="89"/>
      <c r="J335" s="70" t="n">
        <f aca="false">J322+J326+J333</f>
        <v>2882.5</v>
      </c>
      <c r="K335" s="70"/>
      <c r="L335" s="70" t="n">
        <f aca="false">SUM(L318:L334)</f>
        <v>0</v>
      </c>
      <c r="M335" s="70" t="n">
        <f aca="false">SUM(M318:M334)</f>
        <v>0</v>
      </c>
      <c r="N335" s="70" t="n">
        <f aca="false">SUM(N318:N334)</f>
        <v>0</v>
      </c>
      <c r="O335" s="70" t="n">
        <f aca="false">SUM(O318:O334)</f>
        <v>0</v>
      </c>
      <c r="P335" s="70" t="n">
        <f aca="false">SUM(P318:P334)</f>
        <v>0</v>
      </c>
      <c r="Q335" s="70" t="n">
        <f aca="false">SUM(Q318:Q334)</f>
        <v>2882.5</v>
      </c>
      <c r="R335" s="70"/>
      <c r="S335" s="70"/>
      <c r="T335" s="70"/>
      <c r="U335" s="70"/>
      <c r="V335" s="70"/>
      <c r="W335" s="70"/>
      <c r="X335" s="70"/>
      <c r="Y335" s="70"/>
    </row>
    <row r="336" s="19" customFormat="true" ht="15" hidden="false" customHeight="false" outlineLevel="0" collapsed="false">
      <c r="A336" s="90"/>
      <c r="B336" s="91"/>
      <c r="C336" s="91"/>
      <c r="D336" s="53"/>
      <c r="E336" s="92"/>
      <c r="F336" s="93"/>
      <c r="G336" s="28"/>
      <c r="H336" s="29"/>
      <c r="I336" s="29"/>
      <c r="J336" s="30"/>
      <c r="K336" s="30"/>
      <c r="L336" s="94" t="n">
        <f aca="false">L335/$J$335</f>
        <v>0</v>
      </c>
      <c r="M336" s="94" t="n">
        <f aca="false">M335/$J$335</f>
        <v>0</v>
      </c>
      <c r="N336" s="94" t="n">
        <f aca="false">N335/$J$335</f>
        <v>0</v>
      </c>
      <c r="O336" s="94" t="n">
        <f aca="false">O335/$J$335</f>
        <v>0</v>
      </c>
      <c r="P336" s="94" t="n">
        <f aca="false">P335/$J$335</f>
        <v>0</v>
      </c>
      <c r="Q336" s="94" t="n">
        <f aca="false">Q335/$J$335</f>
        <v>1</v>
      </c>
      <c r="R336" s="94"/>
      <c r="S336" s="94"/>
      <c r="T336" s="94"/>
      <c r="U336" s="94"/>
      <c r="V336" s="94"/>
      <c r="W336" s="94"/>
      <c r="X336" s="94"/>
      <c r="Y336" s="94"/>
    </row>
    <row r="337" s="64" customFormat="true" ht="15" hidden="false" customHeight="false" outlineLevel="0" collapsed="false">
      <c r="A337" s="62" t="s">
        <v>681</v>
      </c>
      <c r="B337" s="63" t="s">
        <v>682</v>
      </c>
      <c r="C337" s="63"/>
      <c r="D337" s="63"/>
      <c r="E337" s="63"/>
      <c r="F337" s="63"/>
      <c r="G337" s="63"/>
      <c r="H337" s="63"/>
      <c r="I337" s="63"/>
      <c r="J337" s="63"/>
      <c r="K337" s="63"/>
      <c r="L337" s="95"/>
      <c r="M337" s="95"/>
      <c r="N337" s="95"/>
      <c r="O337" s="65"/>
      <c r="P337" s="65"/>
      <c r="Q337" s="65"/>
      <c r="R337" s="65"/>
      <c r="S337" s="65"/>
      <c r="T337" s="65"/>
      <c r="U337" s="65"/>
      <c r="V337" s="65"/>
      <c r="W337" s="65"/>
      <c r="X337" s="65"/>
      <c r="Y337" s="65"/>
    </row>
    <row r="338" s="71" customFormat="true" ht="14.25" hidden="false" customHeight="true" outlineLevel="0" collapsed="false">
      <c r="A338" s="66" t="s">
        <v>29</v>
      </c>
      <c r="B338" s="66" t="s">
        <v>30</v>
      </c>
      <c r="C338" s="66"/>
      <c r="D338" s="66" t="s">
        <v>31</v>
      </c>
      <c r="E338" s="67" t="s">
        <v>32</v>
      </c>
      <c r="F338" s="67" t="s">
        <v>33</v>
      </c>
      <c r="G338" s="68" t="s">
        <v>34</v>
      </c>
      <c r="H338" s="69" t="s">
        <v>35</v>
      </c>
      <c r="I338" s="69" t="s">
        <v>36</v>
      </c>
      <c r="J338" s="68" t="s">
        <v>37</v>
      </c>
      <c r="K338" s="70" t="s">
        <v>38</v>
      </c>
      <c r="L338" s="95"/>
      <c r="M338" s="95"/>
      <c r="N338" s="95"/>
      <c r="O338" s="65"/>
      <c r="P338" s="65"/>
      <c r="Q338" s="65"/>
      <c r="R338" s="65"/>
      <c r="S338" s="65"/>
      <c r="T338" s="65"/>
      <c r="U338" s="65"/>
      <c r="V338" s="65"/>
      <c r="W338" s="65"/>
      <c r="X338" s="65"/>
      <c r="Y338" s="65"/>
    </row>
    <row r="339" s="71" customFormat="true" ht="15" hidden="false" customHeight="true" outlineLevel="0" collapsed="false">
      <c r="A339" s="72" t="s">
        <v>683</v>
      </c>
      <c r="B339" s="73" t="s">
        <v>684</v>
      </c>
      <c r="C339" s="73"/>
      <c r="D339" s="73"/>
      <c r="E339" s="73"/>
      <c r="F339" s="73"/>
      <c r="G339" s="73"/>
      <c r="H339" s="73"/>
      <c r="I339" s="73"/>
      <c r="J339" s="73"/>
      <c r="K339" s="74"/>
      <c r="L339" s="65"/>
      <c r="M339" s="65"/>
      <c r="N339" s="65"/>
      <c r="O339" s="65"/>
      <c r="P339" s="65"/>
      <c r="Q339" s="65"/>
      <c r="R339" s="65"/>
      <c r="S339" s="65"/>
      <c r="T339" s="65"/>
      <c r="U339" s="65"/>
      <c r="V339" s="65"/>
      <c r="W339" s="65"/>
      <c r="X339" s="65"/>
      <c r="Y339" s="65"/>
    </row>
    <row r="340" s="71" customFormat="true" ht="30" hidden="false" customHeight="false" outlineLevel="0" collapsed="false">
      <c r="A340" s="75" t="s">
        <v>685</v>
      </c>
      <c r="B340" s="76" t="s">
        <v>76</v>
      </c>
      <c r="C340" s="76" t="n">
        <v>94295</v>
      </c>
      <c r="D340" s="77" t="s">
        <v>686</v>
      </c>
      <c r="E340" s="78" t="n">
        <v>6</v>
      </c>
      <c r="F340" s="80" t="s">
        <v>687</v>
      </c>
      <c r="G340" s="80" t="n">
        <v>7771.46</v>
      </c>
      <c r="H340" s="81" t="n">
        <f aca="false">ROUND(G340*$B$13,2)</f>
        <v>1627.34</v>
      </c>
      <c r="I340" s="81" t="n">
        <f aca="false">H340+G340</f>
        <v>9398.8</v>
      </c>
      <c r="J340" s="82" t="n">
        <f aca="false">ROUND(I340*E340,2)</f>
        <v>56392.8</v>
      </c>
      <c r="K340" s="80" t="s">
        <v>175</v>
      </c>
      <c r="L340" s="65"/>
      <c r="M340" s="65"/>
      <c r="N340" s="65"/>
      <c r="O340" s="65"/>
      <c r="P340" s="65"/>
      <c r="Q340" s="65"/>
      <c r="R340" s="65"/>
      <c r="S340" s="65"/>
      <c r="T340" s="65"/>
      <c r="U340" s="65"/>
      <c r="V340" s="65"/>
      <c r="W340" s="65"/>
      <c r="X340" s="65"/>
      <c r="Y340" s="65"/>
    </row>
    <row r="341" s="71" customFormat="true" ht="30" hidden="false" customHeight="true" outlineLevel="0" collapsed="false">
      <c r="A341" s="75" t="s">
        <v>688</v>
      </c>
      <c r="B341" s="76" t="s">
        <v>76</v>
      </c>
      <c r="C341" s="76" t="n">
        <v>90778</v>
      </c>
      <c r="D341" s="77" t="s">
        <v>689</v>
      </c>
      <c r="E341" s="78" t="n">
        <v>528</v>
      </c>
      <c r="F341" s="80" t="s">
        <v>690</v>
      </c>
      <c r="G341" s="80" t="n">
        <v>104.39</v>
      </c>
      <c r="H341" s="81" t="n">
        <f aca="false">ROUND(G341*$B$13,2)</f>
        <v>21.86</v>
      </c>
      <c r="I341" s="81" t="n">
        <f aca="false">H341+G341</f>
        <v>126.25</v>
      </c>
      <c r="J341" s="82" t="n">
        <f aca="false">ROUND(I341*E341,2)</f>
        <v>66660</v>
      </c>
      <c r="K341" s="80" t="s">
        <v>175</v>
      </c>
      <c r="L341" s="65"/>
      <c r="M341" s="65"/>
      <c r="N341" s="65"/>
      <c r="O341" s="65"/>
      <c r="P341" s="65"/>
      <c r="Q341" s="65"/>
      <c r="R341" s="65"/>
      <c r="S341" s="65"/>
      <c r="T341" s="65"/>
      <c r="U341" s="65"/>
      <c r="V341" s="65"/>
      <c r="W341" s="65"/>
      <c r="X341" s="65"/>
      <c r="Y341" s="65"/>
    </row>
    <row r="342" s="71" customFormat="true" ht="27.75" hidden="false" customHeight="true" outlineLevel="0" collapsed="false">
      <c r="A342" s="75" t="s">
        <v>691</v>
      </c>
      <c r="B342" s="76" t="s">
        <v>76</v>
      </c>
      <c r="C342" s="76" t="n">
        <v>91677</v>
      </c>
      <c r="D342" s="77" t="s">
        <v>692</v>
      </c>
      <c r="E342" s="78" t="n">
        <v>264</v>
      </c>
      <c r="F342" s="80" t="s">
        <v>690</v>
      </c>
      <c r="G342" s="80" t="n">
        <v>109.22</v>
      </c>
      <c r="H342" s="81" t="n">
        <f aca="false">ROUND(G342*$B$13,2)</f>
        <v>22.87</v>
      </c>
      <c r="I342" s="81" t="n">
        <f aca="false">H342+G342</f>
        <v>132.09</v>
      </c>
      <c r="J342" s="82" t="n">
        <f aca="false">ROUND(I342*E342,2)</f>
        <v>34871.76</v>
      </c>
      <c r="K342" s="80" t="s">
        <v>175</v>
      </c>
      <c r="L342" s="65" t="n">
        <f aca="false">0.1*J349</f>
        <v>125934.831</v>
      </c>
      <c r="M342" s="65"/>
      <c r="N342" s="65"/>
      <c r="O342" s="65"/>
      <c r="P342" s="65"/>
      <c r="Q342" s="65"/>
      <c r="R342" s="65"/>
      <c r="S342" s="65"/>
      <c r="T342" s="65"/>
      <c r="U342" s="65"/>
      <c r="V342" s="65"/>
      <c r="W342" s="65"/>
      <c r="X342" s="65"/>
      <c r="Y342" s="65"/>
    </row>
    <row r="343" s="71" customFormat="true" ht="15" hidden="false" customHeight="true" outlineLevel="0" collapsed="false">
      <c r="A343" s="83" t="s">
        <v>693</v>
      </c>
      <c r="B343" s="83"/>
      <c r="C343" s="83"/>
      <c r="D343" s="83"/>
      <c r="E343" s="83"/>
      <c r="F343" s="83"/>
      <c r="G343" s="83"/>
      <c r="H343" s="83"/>
      <c r="I343" s="83"/>
      <c r="J343" s="84" t="n">
        <f aca="false">SUM(J340:J342)</f>
        <v>157924.56</v>
      </c>
      <c r="K343" s="84"/>
      <c r="L343" s="84"/>
      <c r="M343" s="84"/>
      <c r="N343" s="84"/>
      <c r="O343" s="84"/>
      <c r="P343" s="84"/>
      <c r="Q343" s="84"/>
      <c r="R343" s="84"/>
      <c r="S343" s="84"/>
      <c r="T343" s="84"/>
      <c r="U343" s="84"/>
      <c r="V343" s="84"/>
      <c r="W343" s="84"/>
      <c r="X343" s="84"/>
      <c r="Y343" s="84"/>
    </row>
    <row r="344" s="19" customFormat="true" ht="15" hidden="false" customHeight="false" outlineLevel="0" collapsed="false">
      <c r="A344" s="85"/>
      <c r="B344" s="85"/>
      <c r="C344" s="85"/>
      <c r="D344" s="85"/>
      <c r="E344" s="86"/>
      <c r="F344" s="85"/>
      <c r="G344" s="87"/>
      <c r="H344" s="88"/>
      <c r="I344" s="88"/>
      <c r="J344" s="36"/>
      <c r="K344" s="36"/>
      <c r="L344" s="20"/>
      <c r="M344" s="20"/>
      <c r="N344" s="20"/>
      <c r="O344" s="20"/>
      <c r="P344" s="20"/>
      <c r="Q344" s="20"/>
      <c r="R344" s="20"/>
      <c r="S344" s="20"/>
      <c r="T344" s="20"/>
      <c r="U344" s="20"/>
      <c r="V344" s="20"/>
      <c r="W344" s="20"/>
      <c r="X344" s="20"/>
      <c r="Y344" s="20"/>
    </row>
    <row r="345" s="64" customFormat="true" ht="15" hidden="false" customHeight="true" outlineLevel="0" collapsed="false">
      <c r="A345" s="89" t="s">
        <v>694</v>
      </c>
      <c r="B345" s="89"/>
      <c r="C345" s="89"/>
      <c r="D345" s="89"/>
      <c r="E345" s="89"/>
      <c r="F345" s="89"/>
      <c r="G345" s="89"/>
      <c r="H345" s="89"/>
      <c r="I345" s="89"/>
      <c r="J345" s="70" t="n">
        <f aca="false">J343</f>
        <v>157924.56</v>
      </c>
      <c r="K345" s="70"/>
      <c r="L345" s="70"/>
      <c r="M345" s="70"/>
      <c r="N345" s="70"/>
      <c r="O345" s="70"/>
      <c r="P345" s="70"/>
      <c r="Q345" s="70"/>
      <c r="R345" s="70"/>
      <c r="S345" s="70"/>
      <c r="T345" s="70"/>
      <c r="U345" s="70"/>
      <c r="V345" s="70"/>
      <c r="W345" s="70"/>
      <c r="X345" s="70"/>
      <c r="Y345" s="70"/>
    </row>
    <row r="346" s="19" customFormat="true" ht="15" hidden="false" customHeight="false" outlineLevel="0" collapsed="false">
      <c r="A346" s="90"/>
      <c r="B346" s="91"/>
      <c r="C346" s="91"/>
      <c r="D346" s="53"/>
      <c r="E346" s="92"/>
      <c r="F346" s="93"/>
      <c r="G346" s="28"/>
      <c r="H346" s="29"/>
      <c r="I346" s="29"/>
      <c r="J346" s="30"/>
      <c r="K346" s="30"/>
      <c r="L346" s="94"/>
      <c r="M346" s="94"/>
      <c r="N346" s="94"/>
      <c r="O346" s="94"/>
      <c r="P346" s="94"/>
      <c r="Q346" s="94"/>
      <c r="R346" s="94"/>
      <c r="S346" s="94"/>
      <c r="T346" s="94"/>
      <c r="U346" s="94"/>
      <c r="V346" s="94"/>
      <c r="W346" s="94"/>
      <c r="X346" s="94"/>
      <c r="Y346" s="94"/>
    </row>
    <row r="347" s="19" customFormat="true" ht="15" hidden="false" customHeight="false" outlineLevel="0" collapsed="false">
      <c r="A347" s="90"/>
      <c r="B347" s="91"/>
      <c r="C347" s="91"/>
      <c r="D347" s="53"/>
      <c r="E347" s="92"/>
      <c r="F347" s="93"/>
      <c r="G347" s="28"/>
      <c r="H347" s="29"/>
      <c r="I347" s="29"/>
      <c r="J347" s="30"/>
      <c r="K347" s="30"/>
      <c r="L347" s="94"/>
      <c r="M347" s="94"/>
      <c r="N347" s="94"/>
      <c r="O347" s="94"/>
      <c r="P347" s="94"/>
      <c r="Q347" s="94"/>
      <c r="R347" s="94"/>
      <c r="S347" s="94"/>
      <c r="T347" s="94"/>
      <c r="U347" s="94"/>
      <c r="V347" s="94"/>
      <c r="W347" s="94"/>
      <c r="X347" s="94"/>
      <c r="Y347" s="94"/>
    </row>
    <row r="348" s="19" customFormat="true" ht="15" hidden="false" customHeight="false" outlineLevel="0" collapsed="false">
      <c r="A348" s="90"/>
      <c r="B348" s="91"/>
      <c r="C348" s="91"/>
      <c r="D348" s="53"/>
      <c r="E348" s="92"/>
      <c r="F348" s="93"/>
      <c r="G348" s="28"/>
      <c r="H348" s="29"/>
      <c r="I348" s="29"/>
      <c r="J348" s="30"/>
      <c r="K348" s="30"/>
      <c r="L348" s="94"/>
      <c r="M348" s="94"/>
      <c r="N348" s="94"/>
      <c r="O348" s="94"/>
      <c r="P348" s="94"/>
      <c r="Q348" s="94"/>
      <c r="R348" s="94"/>
      <c r="S348" s="94"/>
      <c r="T348" s="94"/>
      <c r="U348" s="94"/>
      <c r="V348" s="94"/>
      <c r="W348" s="94"/>
      <c r="X348" s="94"/>
      <c r="Y348" s="94"/>
    </row>
    <row r="349" customFormat="false" ht="15" hidden="false" customHeight="true" outlineLevel="0" collapsed="false">
      <c r="A349" s="104" t="s">
        <v>695</v>
      </c>
      <c r="B349" s="105"/>
      <c r="C349" s="105"/>
      <c r="D349" s="106" t="s">
        <v>696</v>
      </c>
      <c r="E349" s="106"/>
      <c r="F349" s="106"/>
      <c r="G349" s="106"/>
      <c r="H349" s="106"/>
      <c r="I349" s="106"/>
      <c r="J349" s="107" t="n">
        <f aca="false">J26+J69+J137+J199+J304+J315+J335+J345</f>
        <v>1259348.31</v>
      </c>
      <c r="K349" s="108"/>
      <c r="L349" s="33"/>
      <c r="M349" s="33"/>
      <c r="N349" s="33"/>
    </row>
    <row r="350" customFormat="false" ht="15" hidden="false" customHeight="false" outlineLevel="0" collapsed="false">
      <c r="A350" s="90"/>
      <c r="B350" s="34"/>
      <c r="C350" s="34"/>
      <c r="D350" s="25"/>
      <c r="E350" s="109"/>
      <c r="F350" s="34"/>
      <c r="G350" s="110"/>
      <c r="H350" s="111"/>
      <c r="I350" s="111"/>
      <c r="J350" s="38"/>
      <c r="K350" s="38"/>
      <c r="L350" s="33"/>
      <c r="M350" s="33"/>
      <c r="N350" s="33"/>
    </row>
    <row r="351" customFormat="false" ht="15" hidden="false" customHeight="false" outlineLevel="0" collapsed="false">
      <c r="A351" s="90"/>
      <c r="B351" s="34"/>
      <c r="C351" s="34"/>
      <c r="D351" s="25"/>
      <c r="E351" s="109"/>
      <c r="F351" s="34"/>
      <c r="G351" s="110"/>
      <c r="H351" s="111"/>
      <c r="I351" s="111"/>
      <c r="J351" s="38"/>
      <c r="K351" s="38"/>
    </row>
    <row r="352" customFormat="false" ht="15" hidden="false" customHeight="false" outlineLevel="0" collapsed="false">
      <c r="A352" s="90"/>
      <c r="B352" s="90"/>
      <c r="C352" s="90"/>
      <c r="D352" s="53"/>
      <c r="E352" s="92"/>
      <c r="F352" s="112"/>
      <c r="G352" s="28"/>
      <c r="H352" s="29"/>
      <c r="I352" s="29"/>
      <c r="J352" s="30"/>
      <c r="K352" s="30"/>
    </row>
    <row r="353" customFormat="false" ht="15" hidden="false" customHeight="false" outlineLevel="0" collapsed="false">
      <c r="A353" s="90"/>
      <c r="B353" s="90"/>
      <c r="C353" s="90"/>
      <c r="D353" s="53"/>
      <c r="E353" s="92"/>
      <c r="F353" s="112"/>
      <c r="G353" s="28"/>
      <c r="H353" s="29"/>
      <c r="I353" s="29"/>
      <c r="J353" s="30"/>
      <c r="K353" s="30"/>
    </row>
    <row r="354" customFormat="false" ht="15" hidden="false" customHeight="false" outlineLevel="0" collapsed="false">
      <c r="A354" s="90"/>
      <c r="B354" s="90"/>
      <c r="C354" s="90"/>
      <c r="D354" s="53"/>
      <c r="E354" s="92"/>
      <c r="F354" s="112"/>
      <c r="G354" s="28"/>
      <c r="H354" s="29"/>
      <c r="I354" s="29"/>
      <c r="J354" s="113" t="n">
        <f aca="false">J343/J349</f>
        <v>0.125401811989568</v>
      </c>
      <c r="K354" s="30"/>
    </row>
    <row r="355" customFormat="false" ht="15" hidden="false" customHeight="false" outlineLevel="0" collapsed="false">
      <c r="A355" s="90"/>
      <c r="B355" s="90"/>
      <c r="C355" s="90"/>
      <c r="D355" s="53"/>
      <c r="E355" s="92"/>
      <c r="F355" s="112"/>
      <c r="G355" s="28"/>
      <c r="H355" s="29"/>
      <c r="I355" s="29"/>
      <c r="J355" s="30"/>
      <c r="K355" s="30"/>
    </row>
    <row r="356" customFormat="false" ht="15" hidden="false" customHeight="false" outlineLevel="0" collapsed="false">
      <c r="A356" s="90"/>
      <c r="B356" s="90"/>
      <c r="C356" s="90"/>
      <c r="D356" s="53"/>
      <c r="E356" s="92"/>
      <c r="F356" s="112"/>
      <c r="G356" s="28"/>
      <c r="H356" s="29"/>
      <c r="I356" s="29"/>
      <c r="J356" s="30"/>
      <c r="K356" s="30"/>
    </row>
    <row r="357" customFormat="false" ht="15" hidden="false" customHeight="false" outlineLevel="0" collapsed="false">
      <c r="A357" s="90"/>
      <c r="B357" s="90"/>
      <c r="C357" s="90"/>
      <c r="D357" s="53"/>
      <c r="E357" s="92"/>
      <c r="F357" s="112"/>
      <c r="G357" s="28"/>
      <c r="H357" s="29"/>
      <c r="I357" s="29"/>
      <c r="J357" s="30"/>
      <c r="K357" s="30"/>
    </row>
  </sheetData>
  <mergeCells count="100">
    <mergeCell ref="A2:J2"/>
    <mergeCell ref="A3:J3"/>
    <mergeCell ref="A4:J4"/>
    <mergeCell ref="A7:J7"/>
    <mergeCell ref="B9:J9"/>
    <mergeCell ref="B10:J10"/>
    <mergeCell ref="B11:J11"/>
    <mergeCell ref="B12:J12"/>
    <mergeCell ref="C15:J15"/>
    <mergeCell ref="A17:J17"/>
    <mergeCell ref="B18:J18"/>
    <mergeCell ref="B19:C19"/>
    <mergeCell ref="B20:J20"/>
    <mergeCell ref="A24:I24"/>
    <mergeCell ref="A26:I26"/>
    <mergeCell ref="B28:J28"/>
    <mergeCell ref="B29:C29"/>
    <mergeCell ref="B30:J30"/>
    <mergeCell ref="B31:J31"/>
    <mergeCell ref="B36:J36"/>
    <mergeCell ref="B45:J45"/>
    <mergeCell ref="A48:I48"/>
    <mergeCell ref="B50:J50"/>
    <mergeCell ref="B51:J51"/>
    <mergeCell ref="B55:J55"/>
    <mergeCell ref="A58:I58"/>
    <mergeCell ref="B60:J60"/>
    <mergeCell ref="A62:I62"/>
    <mergeCell ref="B64:J64"/>
    <mergeCell ref="A67:I67"/>
    <mergeCell ref="A69:I69"/>
    <mergeCell ref="B71:J71"/>
    <mergeCell ref="B72:C72"/>
    <mergeCell ref="B73:J73"/>
    <mergeCell ref="B74:J74"/>
    <mergeCell ref="B78:J78"/>
    <mergeCell ref="B82:J82"/>
    <mergeCell ref="B84:J84"/>
    <mergeCell ref="B86:J86"/>
    <mergeCell ref="B95:J95"/>
    <mergeCell ref="B104:J104"/>
    <mergeCell ref="A107:I107"/>
    <mergeCell ref="B109:J109"/>
    <mergeCell ref="B110:J110"/>
    <mergeCell ref="B116:J116"/>
    <mergeCell ref="B123:J123"/>
    <mergeCell ref="B129:J129"/>
    <mergeCell ref="A135:I135"/>
    <mergeCell ref="A137:I137"/>
    <mergeCell ref="B139:J139"/>
    <mergeCell ref="B140:C140"/>
    <mergeCell ref="B141:J141"/>
    <mergeCell ref="B142:J142"/>
    <mergeCell ref="B144:J144"/>
    <mergeCell ref="B151:J151"/>
    <mergeCell ref="B159:J159"/>
    <mergeCell ref="B163:J163"/>
    <mergeCell ref="B170:J170"/>
    <mergeCell ref="B177:J177"/>
    <mergeCell ref="B182:J182"/>
    <mergeCell ref="A189:I189"/>
    <mergeCell ref="B191:J191"/>
    <mergeCell ref="A197:I197"/>
    <mergeCell ref="A199:I199"/>
    <mergeCell ref="B201:J201"/>
    <mergeCell ref="B202:C202"/>
    <mergeCell ref="B203:J203"/>
    <mergeCell ref="B204:J204"/>
    <mergeCell ref="B236:J236"/>
    <mergeCell ref="B253:J253"/>
    <mergeCell ref="B270:J270"/>
    <mergeCell ref="B276:J276"/>
    <mergeCell ref="B280:J280"/>
    <mergeCell ref="A295:I295"/>
    <mergeCell ref="B297:J297"/>
    <mergeCell ref="B298:J298"/>
    <mergeCell ref="A302:I302"/>
    <mergeCell ref="A304:I304"/>
    <mergeCell ref="B306:J306"/>
    <mergeCell ref="B307:C307"/>
    <mergeCell ref="B308:J308"/>
    <mergeCell ref="B309:J309"/>
    <mergeCell ref="A313:I313"/>
    <mergeCell ref="A315:I315"/>
    <mergeCell ref="B317:J317"/>
    <mergeCell ref="B318:C318"/>
    <mergeCell ref="B319:J319"/>
    <mergeCell ref="B320:J320"/>
    <mergeCell ref="A322:I322"/>
    <mergeCell ref="B324:J324"/>
    <mergeCell ref="A326:I326"/>
    <mergeCell ref="B328:J328"/>
    <mergeCell ref="A333:I333"/>
    <mergeCell ref="A335:I335"/>
    <mergeCell ref="B337:J337"/>
    <mergeCell ref="B338:C338"/>
    <mergeCell ref="B339:J339"/>
    <mergeCell ref="A343:I343"/>
    <mergeCell ref="A345:I345"/>
    <mergeCell ref="D349:I349"/>
  </mergeCells>
  <printOptions headings="false" gridLines="false" gridLinesSet="true" horizontalCentered="true" verticalCentered="false"/>
  <pageMargins left="0.39375" right="0.39375" top="0.39375" bottom="0.984027777777778" header="0.511811023622047" footer="0.39375"/>
  <pageSetup paperSize="9" scale="58" fitToWidth="1" fitToHeight="1" pageOrder="downThenOver" orientation="portrait" blackAndWhite="false" draft="false" cellComments="none" firstPageNumber="2" useFirstPageNumber="tru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rowBreaks count="3" manualBreakCount="3">
    <brk id="44" man="true" max="16383" min="0"/>
    <brk id="181" man="true" max="16383" min="0"/>
    <brk id="316" man="true" max="16383" min="0"/>
  </rowBreaks>
  <colBreaks count="1" manualBreakCount="1">
    <brk id="10" man="true" max="65535" min="0"/>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1288"/>
  <sheetViews>
    <sheetView showFormulas="false" showGridLines="true" showRowColHeaders="true" showZeros="true" rightToLeft="false" tabSelected="false" showOutlineSymbols="true" defaultGridColor="true" view="pageBreakPreview" topLeftCell="A1028" colorId="64" zoomScale="80" zoomScaleNormal="100" zoomScalePageLayoutView="80" workbookViewId="0">
      <selection pane="topLeft" activeCell="D1029" activeCellId="0" sqref="D1029"/>
    </sheetView>
  </sheetViews>
  <sheetFormatPr defaultColWidth="9.15625" defaultRowHeight="15" zeroHeight="false" outlineLevelRow="0" outlineLevelCol="0"/>
  <cols>
    <col collapsed="false" customWidth="true" hidden="false" outlineLevel="0" max="1" min="1" style="114" width="13.43"/>
    <col collapsed="false" customWidth="true" hidden="false" outlineLevel="0" max="2" min="2" style="114" width="11.71"/>
    <col collapsed="false" customWidth="true" hidden="false" outlineLevel="0" max="3" min="3" style="114" width="13.7"/>
    <col collapsed="false" customWidth="true" hidden="false" outlineLevel="0" max="4" min="4" style="115" width="74.28"/>
    <col collapsed="false" customWidth="true" hidden="false" outlineLevel="0" max="5" min="5" style="116" width="12.86"/>
    <col collapsed="false" customWidth="true" hidden="false" outlineLevel="0" max="6" min="6" style="114" width="11.29"/>
    <col collapsed="false" customWidth="true" hidden="false" outlineLevel="0" max="7" min="7" style="117" width="16.42"/>
    <col collapsed="false" customWidth="true" hidden="false" outlineLevel="0" max="8" min="8" style="114" width="17.29"/>
    <col collapsed="false" customWidth="true" hidden="false" outlineLevel="0" max="9" min="9" style="118" width="13.86"/>
    <col collapsed="false" customWidth="true" hidden="false" outlineLevel="0" max="11" min="10" style="119" width="13.86"/>
    <col collapsed="false" customWidth="false" hidden="false" outlineLevel="0" max="1024" min="12" style="114" width="9.14"/>
  </cols>
  <sheetData>
    <row r="1" s="49" customFormat="true" ht="15" hidden="false" customHeight="false" outlineLevel="0" collapsed="false">
      <c r="A1" s="24"/>
      <c r="B1" s="24"/>
      <c r="C1" s="24"/>
      <c r="D1" s="25"/>
      <c r="E1" s="120"/>
      <c r="F1" s="121"/>
      <c r="G1" s="122"/>
      <c r="H1" s="29"/>
      <c r="I1" s="123"/>
      <c r="J1" s="29"/>
      <c r="K1" s="119"/>
      <c r="L1" s="114"/>
      <c r="M1" s="114"/>
    </row>
    <row r="2" s="49" customFormat="true" ht="15" hidden="false" customHeight="false" outlineLevel="0" collapsed="false">
      <c r="A2" s="11" t="s">
        <v>0</v>
      </c>
      <c r="B2" s="11"/>
      <c r="C2" s="11"/>
      <c r="D2" s="11"/>
      <c r="E2" s="11"/>
      <c r="F2" s="11"/>
      <c r="G2" s="11"/>
      <c r="H2" s="11"/>
      <c r="I2" s="34"/>
      <c r="J2" s="32"/>
      <c r="K2" s="88"/>
      <c r="L2" s="88"/>
      <c r="M2" s="124"/>
    </row>
    <row r="3" s="49" customFormat="true" ht="15" hidden="false" customHeight="false" outlineLevel="0" collapsed="false">
      <c r="A3" s="11" t="s">
        <v>1</v>
      </c>
      <c r="B3" s="11"/>
      <c r="C3" s="11"/>
      <c r="D3" s="11"/>
      <c r="E3" s="11"/>
      <c r="F3" s="11"/>
      <c r="G3" s="11"/>
      <c r="H3" s="11"/>
      <c r="I3" s="34"/>
      <c r="J3" s="32"/>
      <c r="K3" s="88"/>
      <c r="L3" s="88"/>
      <c r="M3" s="124"/>
    </row>
    <row r="4" s="49" customFormat="true" ht="15" hidden="false" customHeight="false" outlineLevel="0" collapsed="false">
      <c r="A4" s="11" t="s">
        <v>2</v>
      </c>
      <c r="B4" s="11"/>
      <c r="C4" s="11"/>
      <c r="D4" s="11"/>
      <c r="E4" s="11"/>
      <c r="F4" s="11"/>
      <c r="G4" s="11"/>
      <c r="H4" s="11"/>
      <c r="I4" s="34"/>
      <c r="J4" s="32"/>
      <c r="K4" s="88"/>
      <c r="L4" s="88"/>
      <c r="M4" s="124"/>
    </row>
    <row r="5" s="49" customFormat="true" ht="15" hidden="false" customHeight="false" outlineLevel="0" collapsed="false">
      <c r="A5" s="34"/>
      <c r="B5" s="34"/>
      <c r="C5" s="34"/>
      <c r="D5" s="25" t="s">
        <v>13</v>
      </c>
      <c r="E5" s="125"/>
      <c r="F5" s="32"/>
      <c r="G5" s="88"/>
      <c r="H5" s="37"/>
      <c r="I5" s="111"/>
      <c r="J5" s="37"/>
      <c r="K5" s="88"/>
      <c r="L5" s="88"/>
      <c r="M5" s="124"/>
    </row>
    <row r="6" s="49" customFormat="true" ht="15" hidden="false" customHeight="false" outlineLevel="0" collapsed="false">
      <c r="A6" s="34"/>
      <c r="B6" s="34"/>
      <c r="C6" s="34"/>
      <c r="D6" s="25"/>
      <c r="E6" s="125"/>
      <c r="F6" s="32"/>
      <c r="G6" s="88"/>
      <c r="H6" s="37"/>
      <c r="I6" s="111"/>
      <c r="J6" s="37"/>
      <c r="K6" s="88"/>
      <c r="L6" s="88"/>
      <c r="M6" s="124"/>
    </row>
    <row r="7" s="49" customFormat="true" ht="18.75" hidden="false" customHeight="false" outlineLevel="0" collapsed="false">
      <c r="A7" s="126" t="s">
        <v>697</v>
      </c>
      <c r="B7" s="126"/>
      <c r="C7" s="126"/>
      <c r="D7" s="126"/>
      <c r="E7" s="126"/>
      <c r="F7" s="126"/>
      <c r="G7" s="126"/>
      <c r="H7" s="126"/>
      <c r="I7" s="34"/>
      <c r="J7" s="32"/>
      <c r="K7" s="88"/>
      <c r="L7" s="88"/>
      <c r="M7" s="124"/>
    </row>
    <row r="8" customFormat="false" ht="15" hidden="false" customHeight="false" outlineLevel="0" collapsed="false">
      <c r="A8" s="90"/>
      <c r="B8" s="90"/>
      <c r="C8" s="90"/>
      <c r="D8" s="127"/>
      <c r="E8" s="128"/>
      <c r="F8" s="90"/>
      <c r="G8" s="129"/>
      <c r="H8" s="130"/>
      <c r="I8" s="90"/>
      <c r="J8" s="131"/>
      <c r="K8" s="112"/>
      <c r="L8" s="132"/>
      <c r="M8" s="133"/>
    </row>
    <row r="9" customFormat="false" ht="15" hidden="false" customHeight="false" outlineLevel="0" collapsed="false">
      <c r="A9" s="42" t="s">
        <v>15</v>
      </c>
      <c r="B9" s="134" t="str">
        <f aca="false" t="array" ref="B9:B9">'Orç Sintético'!B9:B9</f>
        <v>Construção da Cabine de Medição</v>
      </c>
      <c r="C9" s="134"/>
      <c r="D9" s="134"/>
      <c r="E9" s="134"/>
      <c r="F9" s="134"/>
      <c r="G9" s="134"/>
      <c r="H9" s="134"/>
      <c r="I9" s="34"/>
      <c r="K9" s="135"/>
      <c r="L9" s="136"/>
    </row>
    <row r="10" customFormat="false" ht="15" hidden="false" customHeight="false" outlineLevel="0" collapsed="false">
      <c r="A10" s="42" t="s">
        <v>16</v>
      </c>
      <c r="B10" s="44" t="str">
        <f aca="false" t="array" ref="B10:B10">'Orç Sintético'!B10:B10</f>
        <v>Campus Darcy Ribeiro</v>
      </c>
      <c r="C10" s="53"/>
      <c r="D10" s="53"/>
      <c r="E10" s="137"/>
      <c r="F10" s="53"/>
      <c r="G10" s="53"/>
      <c r="H10" s="138"/>
      <c r="I10" s="34"/>
      <c r="K10" s="135"/>
      <c r="L10" s="136"/>
    </row>
    <row r="11" customFormat="false" ht="15" hidden="false" customHeight="false" outlineLevel="0" collapsed="false">
      <c r="A11" s="42" t="s">
        <v>18</v>
      </c>
      <c r="B11" s="139" t="str">
        <f aca="false" t="array" ref="B11:B11">'Orç Sintético'!B11:B11</f>
        <v>Agosto 2022</v>
      </c>
      <c r="C11" s="53"/>
      <c r="D11" s="53"/>
      <c r="E11" s="137"/>
      <c r="F11" s="53"/>
      <c r="G11" s="53"/>
      <c r="H11" s="138"/>
      <c r="I11" s="34"/>
      <c r="K11" s="135"/>
      <c r="L11" s="136"/>
    </row>
    <row r="12" customFormat="false" ht="30" hidden="false" customHeight="false" outlineLevel="0" collapsed="false">
      <c r="A12" s="42" t="s">
        <v>20</v>
      </c>
      <c r="B12" s="140" t="str">
        <f aca="false" t="array" ref="B12:B12">'Orç Sintético'!B12:B12</f>
        <v>SINAPI 07/22; ORSE 06/22; CDHU 05/22; GOINFRA 07/22; SBC 08/22; SCO-RJ 05/22; SETOP 06/2022; SIURB 01/22</v>
      </c>
      <c r="C12" s="140"/>
      <c r="D12" s="140"/>
      <c r="E12" s="140"/>
      <c r="F12" s="140"/>
      <c r="G12" s="140"/>
      <c r="H12" s="140"/>
      <c r="I12" s="90"/>
    </row>
    <row r="13" customFormat="false" ht="15" hidden="false" customHeight="false" outlineLevel="0" collapsed="false">
      <c r="A13" s="47" t="s">
        <v>22</v>
      </c>
      <c r="B13" s="48" t="n">
        <f aca="false">'Orç Sintético'!B13</f>
        <v>0.2094</v>
      </c>
      <c r="C13" s="49" t="s">
        <v>23</v>
      </c>
      <c r="D13" s="49"/>
      <c r="E13" s="141"/>
      <c r="F13" s="49"/>
      <c r="G13" s="49"/>
      <c r="H13" s="49"/>
      <c r="I13" s="90"/>
    </row>
    <row r="14" customFormat="false" ht="15" hidden="false" customHeight="false" outlineLevel="0" collapsed="false">
      <c r="A14" s="47"/>
      <c r="B14" s="48" t="n">
        <f aca="false">'Orç Sintético'!B14</f>
        <v>0.1528</v>
      </c>
      <c r="C14" s="49" t="s">
        <v>24</v>
      </c>
      <c r="D14" s="53"/>
      <c r="E14" s="137"/>
      <c r="F14" s="53"/>
      <c r="G14" s="53"/>
      <c r="H14" s="53"/>
      <c r="I14" s="90"/>
    </row>
    <row r="15" customFormat="false" ht="15" hidden="false" customHeight="false" outlineLevel="0" collapsed="false">
      <c r="A15" s="47"/>
      <c r="B15" s="44" t="s">
        <v>25</v>
      </c>
      <c r="C15" s="53"/>
      <c r="D15" s="53"/>
      <c r="E15" s="137"/>
      <c r="F15" s="53"/>
      <c r="G15" s="53"/>
      <c r="H15" s="53"/>
      <c r="I15" s="90"/>
    </row>
    <row r="16" customFormat="false" ht="15" hidden="false" customHeight="false" outlineLevel="0" collapsed="false">
      <c r="A16" s="47"/>
      <c r="B16" s="47"/>
      <c r="C16" s="53"/>
      <c r="D16" s="53"/>
      <c r="E16" s="137"/>
      <c r="F16" s="53"/>
      <c r="G16" s="53"/>
      <c r="H16" s="53"/>
      <c r="I16" s="90"/>
      <c r="J16" s="90"/>
    </row>
    <row r="17" s="149" customFormat="true" ht="15" hidden="false" customHeight="false" outlineLevel="0" collapsed="false">
      <c r="A17" s="142" t="str">
        <f aca="false">'Orç Sintético'!A18</f>
        <v>01.00.000</v>
      </c>
      <c r="B17" s="142"/>
      <c r="C17" s="142"/>
      <c r="D17" s="143" t="s">
        <v>28</v>
      </c>
      <c r="E17" s="144"/>
      <c r="F17" s="142"/>
      <c r="G17" s="145"/>
      <c r="H17" s="146"/>
      <c r="I17" s="34"/>
      <c r="J17" s="147"/>
      <c r="K17" s="32"/>
      <c r="L17" s="148"/>
      <c r="M17" s="133"/>
    </row>
    <row r="18" customFormat="false" ht="15" hidden="false" customHeight="false" outlineLevel="0" collapsed="false">
      <c r="A18" s="112"/>
      <c r="B18" s="112"/>
      <c r="C18" s="112"/>
      <c r="D18" s="138"/>
      <c r="E18" s="150"/>
      <c r="F18" s="112"/>
      <c r="G18" s="151"/>
      <c r="H18" s="152"/>
      <c r="L18" s="132"/>
      <c r="M18" s="115"/>
    </row>
    <row r="19" customFormat="false" ht="15" hidden="false" customHeight="false" outlineLevel="0" collapsed="false">
      <c r="A19" s="153" t="s">
        <v>698</v>
      </c>
      <c r="B19" s="154" t="s">
        <v>699</v>
      </c>
      <c r="C19" s="154"/>
      <c r="D19" s="155" t="s">
        <v>700</v>
      </c>
      <c r="E19" s="156" t="s">
        <v>701</v>
      </c>
      <c r="F19" s="155" t="s">
        <v>702</v>
      </c>
      <c r="G19" s="157" t="s">
        <v>703</v>
      </c>
      <c r="H19" s="158" t="s">
        <v>704</v>
      </c>
      <c r="L19" s="132"/>
      <c r="M19" s="115"/>
    </row>
    <row r="20" s="167" customFormat="true" ht="30" hidden="false" customHeight="false" outlineLevel="0" collapsed="false">
      <c r="A20" s="159" t="str">
        <f aca="false">'Orç Sintético'!A21</f>
        <v>01.06.001</v>
      </c>
      <c r="B20" s="160" t="str">
        <f aca="false">'Orç Sintético'!B21</f>
        <v>CDHU</v>
      </c>
      <c r="C20" s="160" t="str">
        <f aca="false">'Orç Sintético'!C21</f>
        <v>01.27.011</v>
      </c>
      <c r="D20" s="161" t="s">
        <v>44</v>
      </c>
      <c r="E20" s="162" t="n">
        <v>1</v>
      </c>
      <c r="F20" s="159" t="s">
        <v>45</v>
      </c>
      <c r="G20" s="163" t="n">
        <v>6272.33</v>
      </c>
      <c r="H20" s="164" t="n">
        <f aca="false">H29</f>
        <v>6272.33</v>
      </c>
      <c r="I20" s="165" t="s">
        <v>705</v>
      </c>
      <c r="J20" s="32"/>
      <c r="K20" s="32"/>
      <c r="L20" s="166"/>
      <c r="M20" s="42"/>
    </row>
    <row r="21" s="49" customFormat="true" ht="15" hidden="false" customHeight="false" outlineLevel="0" collapsed="false">
      <c r="A21" s="168" t="s">
        <v>706</v>
      </c>
      <c r="B21" s="168"/>
      <c r="C21" s="112" t="s">
        <v>42</v>
      </c>
      <c r="D21" s="53" t="s">
        <v>707</v>
      </c>
      <c r="E21" s="150" t="n">
        <v>75</v>
      </c>
      <c r="F21" s="112" t="s">
        <v>45</v>
      </c>
      <c r="G21" s="122" t="n">
        <v>2.12</v>
      </c>
      <c r="H21" s="152" t="n">
        <f aca="false">ROUND(G21*E21,2)</f>
        <v>159</v>
      </c>
      <c r="I21" s="90"/>
      <c r="J21" s="112"/>
      <c r="K21" s="112"/>
      <c r="L21" s="169"/>
      <c r="M21" s="138"/>
    </row>
    <row r="22" s="49" customFormat="true" ht="15" hidden="false" customHeight="false" outlineLevel="0" collapsed="false">
      <c r="A22" s="168" t="s">
        <v>708</v>
      </c>
      <c r="B22" s="168"/>
      <c r="C22" s="112" t="s">
        <v>42</v>
      </c>
      <c r="D22" s="53" t="s">
        <v>709</v>
      </c>
      <c r="E22" s="150" t="n">
        <v>5</v>
      </c>
      <c r="F22" s="112" t="s">
        <v>45</v>
      </c>
      <c r="G22" s="122" t="n">
        <v>7.59</v>
      </c>
      <c r="H22" s="152" t="n">
        <f aca="false">ROUND(G22*E22,2)</f>
        <v>37.95</v>
      </c>
      <c r="I22" s="90"/>
      <c r="J22" s="112"/>
      <c r="K22" s="112"/>
      <c r="L22" s="169"/>
      <c r="M22" s="138"/>
    </row>
    <row r="23" s="49" customFormat="true" ht="15" hidden="false" customHeight="false" outlineLevel="0" collapsed="false">
      <c r="A23" s="168" t="n">
        <v>100302</v>
      </c>
      <c r="B23" s="168"/>
      <c r="C23" s="112" t="s">
        <v>76</v>
      </c>
      <c r="D23" s="53" t="s">
        <v>710</v>
      </c>
      <c r="E23" s="150" t="n">
        <v>4</v>
      </c>
      <c r="F23" s="112" t="s">
        <v>690</v>
      </c>
      <c r="G23" s="122" t="n">
        <v>132.98</v>
      </c>
      <c r="H23" s="152" t="n">
        <f aca="false">ROUND(G23*E23,2)</f>
        <v>531.92</v>
      </c>
      <c r="I23" s="90"/>
      <c r="J23" s="112"/>
      <c r="K23" s="112"/>
      <c r="L23" s="169"/>
      <c r="M23" s="138"/>
    </row>
    <row r="24" s="49" customFormat="true" ht="15" hidden="false" customHeight="false" outlineLevel="0" collapsed="false">
      <c r="A24" s="168" t="n">
        <v>90779</v>
      </c>
      <c r="B24" s="168"/>
      <c r="C24" s="112" t="s">
        <v>76</v>
      </c>
      <c r="D24" s="53" t="s">
        <v>711</v>
      </c>
      <c r="E24" s="150" t="n">
        <v>39</v>
      </c>
      <c r="F24" s="112" t="s">
        <v>690</v>
      </c>
      <c r="G24" s="122" t="n">
        <v>142.14</v>
      </c>
      <c r="H24" s="152" t="n">
        <f aca="false">ROUND(G24*E24,2)</f>
        <v>5543.46</v>
      </c>
      <c r="I24" s="90"/>
      <c r="J24" s="112"/>
      <c r="K24" s="112"/>
      <c r="L24" s="169"/>
      <c r="M24" s="138"/>
    </row>
    <row r="25" customFormat="false" ht="15" hidden="false" customHeight="true" outlineLevel="0" collapsed="false">
      <c r="A25" s="170"/>
      <c r="B25" s="170"/>
      <c r="C25" s="170"/>
      <c r="D25" s="171" t="s">
        <v>712</v>
      </c>
      <c r="E25" s="171"/>
      <c r="F25" s="171"/>
      <c r="G25" s="171"/>
      <c r="H25" s="172" t="n">
        <f aca="false">SUMIF(F21:F24,("H"),H21:H24)</f>
        <v>6075.38</v>
      </c>
      <c r="L25" s="132"/>
      <c r="M25" s="115"/>
    </row>
    <row r="26" customFormat="false" ht="15" hidden="false" customHeight="true" outlineLevel="0" collapsed="false">
      <c r="A26" s="170"/>
      <c r="B26" s="170"/>
      <c r="C26" s="170"/>
      <c r="D26" s="171" t="s">
        <v>713</v>
      </c>
      <c r="E26" s="171"/>
      <c r="F26" s="171"/>
      <c r="G26" s="171"/>
      <c r="H26" s="172" t="n">
        <f aca="false">SUMIF(F21:F24,"&lt;&gt;h",H21:H24)</f>
        <v>196.95</v>
      </c>
      <c r="L26" s="132"/>
      <c r="M26" s="115"/>
    </row>
    <row r="27" customFormat="false" ht="15" hidden="false" customHeight="true" outlineLevel="0" collapsed="false">
      <c r="A27" s="170"/>
      <c r="B27" s="170"/>
      <c r="C27" s="170"/>
      <c r="D27" s="173" t="s">
        <v>714</v>
      </c>
      <c r="E27" s="173"/>
      <c r="F27" s="173"/>
      <c r="G27" s="173"/>
      <c r="H27" s="174" t="n">
        <f aca="false">SUM(H25:H26)</f>
        <v>6272.33</v>
      </c>
      <c r="L27" s="132"/>
      <c r="M27" s="115"/>
    </row>
    <row r="28" customFormat="false" ht="15" hidden="false" customHeight="true" outlineLevel="0" collapsed="false">
      <c r="A28" s="170"/>
      <c r="B28" s="170"/>
      <c r="C28" s="170"/>
      <c r="D28" s="171" t="s">
        <v>715</v>
      </c>
      <c r="E28" s="171"/>
      <c r="F28" s="171"/>
      <c r="G28" s="171"/>
      <c r="H28" s="175" t="n">
        <f aca="false">E20</f>
        <v>1</v>
      </c>
      <c r="L28" s="132"/>
      <c r="M28" s="115"/>
    </row>
    <row r="29" customFormat="false" ht="15" hidden="false" customHeight="true" outlineLevel="0" collapsed="false">
      <c r="A29" s="170"/>
      <c r="B29" s="170"/>
      <c r="C29" s="170"/>
      <c r="D29" s="173" t="s">
        <v>716</v>
      </c>
      <c r="E29" s="173"/>
      <c r="F29" s="173"/>
      <c r="G29" s="173"/>
      <c r="H29" s="174" t="n">
        <f aca="false">ROUND(H27*H28,2)</f>
        <v>6272.33</v>
      </c>
      <c r="L29" s="132"/>
      <c r="M29" s="115"/>
    </row>
    <row r="30" customFormat="false" ht="15" hidden="false" customHeight="true" outlineLevel="0" collapsed="false">
      <c r="A30" s="170"/>
      <c r="B30" s="170"/>
      <c r="C30" s="170"/>
      <c r="D30" s="171" t="s">
        <v>717</v>
      </c>
      <c r="E30" s="171"/>
      <c r="F30" s="171"/>
      <c r="G30" s="171"/>
      <c r="H30" s="172" t="n">
        <f aca="false">ROUND(H27*$B$13,2)</f>
        <v>1313.43</v>
      </c>
      <c r="L30" s="132"/>
      <c r="M30" s="115"/>
    </row>
    <row r="31" customFormat="false" ht="15" hidden="false" customHeight="true" outlineLevel="0" collapsed="false">
      <c r="A31" s="170"/>
      <c r="B31" s="170"/>
      <c r="C31" s="170"/>
      <c r="D31" s="173" t="s">
        <v>718</v>
      </c>
      <c r="E31" s="173"/>
      <c r="F31" s="173"/>
      <c r="G31" s="173"/>
      <c r="H31" s="174" t="n">
        <f aca="false">H30+H27</f>
        <v>7585.76</v>
      </c>
    </row>
    <row r="33" customFormat="false" ht="15" hidden="false" customHeight="false" outlineLevel="0" collapsed="false">
      <c r="A33" s="153" t="s">
        <v>698</v>
      </c>
      <c r="B33" s="154" t="s">
        <v>699</v>
      </c>
      <c r="C33" s="154"/>
      <c r="D33" s="155" t="s">
        <v>700</v>
      </c>
      <c r="E33" s="156" t="s">
        <v>701</v>
      </c>
      <c r="F33" s="155" t="s">
        <v>702</v>
      </c>
      <c r="G33" s="157" t="s">
        <v>703</v>
      </c>
      <c r="H33" s="158" t="s">
        <v>704</v>
      </c>
    </row>
    <row r="34" customFormat="false" ht="45" hidden="false" customHeight="false" outlineLevel="0" collapsed="false">
      <c r="A34" s="159" t="str">
        <f aca="false">'Orç Sintético'!A22</f>
        <v>01.06.002</v>
      </c>
      <c r="B34" s="159" t="str">
        <f aca="false">'Orç Sintético'!B22</f>
        <v>ORSE</v>
      </c>
      <c r="C34" s="159" t="n">
        <f aca="false">'Orç Sintético'!C22</f>
        <v>12000</v>
      </c>
      <c r="D34" s="176" t="s">
        <v>49</v>
      </c>
      <c r="E34" s="159" t="n">
        <v>24</v>
      </c>
      <c r="F34" s="159" t="s">
        <v>45</v>
      </c>
      <c r="G34" s="163" t="n">
        <v>14</v>
      </c>
      <c r="H34" s="164" t="n">
        <f aca="false">H40</f>
        <v>336</v>
      </c>
      <c r="I34" s="165" t="s">
        <v>705</v>
      </c>
    </row>
    <row r="35" customFormat="false" ht="30" hidden="false" customHeight="false" outlineLevel="0" collapsed="false">
      <c r="A35" s="168" t="n">
        <v>12000</v>
      </c>
      <c r="B35" s="168"/>
      <c r="C35" s="112" t="s">
        <v>401</v>
      </c>
      <c r="D35" s="53" t="s">
        <v>719</v>
      </c>
      <c r="E35" s="150" t="n">
        <v>1</v>
      </c>
      <c r="F35" s="112" t="s">
        <v>702</v>
      </c>
      <c r="G35" s="122" t="n">
        <v>14</v>
      </c>
      <c r="H35" s="152" t="n">
        <f aca="false">ROUND(G35*E35,2)</f>
        <v>14</v>
      </c>
    </row>
    <row r="36" customFormat="false" ht="15" hidden="false" customHeight="true" outlineLevel="0" collapsed="false">
      <c r="A36" s="170"/>
      <c r="B36" s="170"/>
      <c r="C36" s="170"/>
      <c r="D36" s="171" t="s">
        <v>712</v>
      </c>
      <c r="E36" s="171"/>
      <c r="F36" s="171"/>
      <c r="G36" s="171"/>
      <c r="H36" s="172" t="n">
        <f aca="false">SUMIF(F35,("H"),H35:H35)</f>
        <v>0</v>
      </c>
    </row>
    <row r="37" customFormat="false" ht="15" hidden="false" customHeight="true" outlineLevel="0" collapsed="false">
      <c r="A37" s="170"/>
      <c r="B37" s="170"/>
      <c r="C37" s="170"/>
      <c r="D37" s="171" t="s">
        <v>713</v>
      </c>
      <c r="E37" s="171"/>
      <c r="F37" s="171"/>
      <c r="G37" s="171"/>
      <c r="H37" s="172" t="n">
        <f aca="false">SUMIF(F35,"&lt;&gt;h",H35:H35)</f>
        <v>14</v>
      </c>
    </row>
    <row r="38" customFormat="false" ht="15" hidden="false" customHeight="true" outlineLevel="0" collapsed="false">
      <c r="A38" s="170"/>
      <c r="B38" s="170"/>
      <c r="C38" s="170"/>
      <c r="D38" s="173" t="s">
        <v>714</v>
      </c>
      <c r="E38" s="173"/>
      <c r="F38" s="173"/>
      <c r="G38" s="173"/>
      <c r="H38" s="174" t="n">
        <f aca="false">SUM(H36:H37)</f>
        <v>14</v>
      </c>
    </row>
    <row r="39" customFormat="false" ht="15" hidden="false" customHeight="true" outlineLevel="0" collapsed="false">
      <c r="A39" s="170"/>
      <c r="B39" s="170"/>
      <c r="C39" s="170"/>
      <c r="D39" s="171" t="s">
        <v>715</v>
      </c>
      <c r="E39" s="171"/>
      <c r="F39" s="171"/>
      <c r="G39" s="171"/>
      <c r="H39" s="175" t="n">
        <f aca="false">E34</f>
        <v>24</v>
      </c>
    </row>
    <row r="40" customFormat="false" ht="15" hidden="false" customHeight="true" outlineLevel="0" collapsed="false">
      <c r="A40" s="170"/>
      <c r="B40" s="170"/>
      <c r="C40" s="170"/>
      <c r="D40" s="173" t="s">
        <v>716</v>
      </c>
      <c r="E40" s="173"/>
      <c r="F40" s="173"/>
      <c r="G40" s="173"/>
      <c r="H40" s="174" t="n">
        <f aca="false">ROUND(H38*H39,2)</f>
        <v>336</v>
      </c>
    </row>
    <row r="41" customFormat="false" ht="15" hidden="false" customHeight="true" outlineLevel="0" collapsed="false">
      <c r="A41" s="170"/>
      <c r="B41" s="170"/>
      <c r="C41" s="170"/>
      <c r="D41" s="171" t="s">
        <v>717</v>
      </c>
      <c r="E41" s="171"/>
      <c r="F41" s="171"/>
      <c r="G41" s="171"/>
      <c r="H41" s="172" t="n">
        <f aca="false">ROUND(H38*$B$13,2)</f>
        <v>2.93</v>
      </c>
    </row>
    <row r="42" customFormat="false" ht="15" hidden="false" customHeight="true" outlineLevel="0" collapsed="false">
      <c r="A42" s="170"/>
      <c r="B42" s="170"/>
      <c r="C42" s="170"/>
      <c r="D42" s="173" t="s">
        <v>718</v>
      </c>
      <c r="E42" s="173"/>
      <c r="F42" s="173"/>
      <c r="G42" s="173"/>
      <c r="H42" s="174" t="n">
        <f aca="false">H41+H38</f>
        <v>16.93</v>
      </c>
    </row>
    <row r="44" customFormat="false" ht="15" hidden="false" customHeight="false" outlineLevel="0" collapsed="false">
      <c r="A44" s="153" t="s">
        <v>698</v>
      </c>
      <c r="B44" s="154" t="s">
        <v>699</v>
      </c>
      <c r="C44" s="154"/>
      <c r="D44" s="155" t="s">
        <v>700</v>
      </c>
      <c r="E44" s="156" t="s">
        <v>701</v>
      </c>
      <c r="F44" s="155" t="s">
        <v>702</v>
      </c>
      <c r="G44" s="157" t="s">
        <v>703</v>
      </c>
      <c r="H44" s="158" t="s">
        <v>704</v>
      </c>
    </row>
    <row r="45" customFormat="false" ht="30" hidden="false" customHeight="false" outlineLevel="0" collapsed="false">
      <c r="A45" s="159" t="str">
        <f aca="false">'Orç Sintético'!A23</f>
        <v>01.06.003</v>
      </c>
      <c r="B45" s="159" t="str">
        <f aca="false">'Orç Sintético'!B23</f>
        <v>ORSE</v>
      </c>
      <c r="C45" s="159" t="n">
        <f aca="false">'Orç Sintético'!C23</f>
        <v>4815</v>
      </c>
      <c r="D45" s="176" t="s">
        <v>52</v>
      </c>
      <c r="E45" s="159" t="n">
        <v>6</v>
      </c>
      <c r="F45" s="159" t="s">
        <v>45</v>
      </c>
      <c r="G45" s="163" t="n">
        <v>76.74</v>
      </c>
      <c r="H45" s="164" t="n">
        <f aca="false">H51</f>
        <v>460.44</v>
      </c>
      <c r="I45" s="165" t="s">
        <v>705</v>
      </c>
    </row>
    <row r="46" customFormat="false" ht="30" hidden="false" customHeight="false" outlineLevel="0" collapsed="false">
      <c r="A46" s="168" t="n">
        <v>4815</v>
      </c>
      <c r="B46" s="168"/>
      <c r="C46" s="112" t="s">
        <v>401</v>
      </c>
      <c r="D46" s="53" t="s">
        <v>719</v>
      </c>
      <c r="E46" s="150" t="n">
        <v>1</v>
      </c>
      <c r="F46" s="112" t="s">
        <v>702</v>
      </c>
      <c r="G46" s="122" t="n">
        <v>76.74</v>
      </c>
      <c r="H46" s="152" t="n">
        <f aca="false">ROUND(G46*E46,2)</f>
        <v>76.74</v>
      </c>
    </row>
    <row r="47" customFormat="false" ht="15" hidden="false" customHeight="true" outlineLevel="0" collapsed="false">
      <c r="A47" s="170"/>
      <c r="B47" s="170"/>
      <c r="C47" s="170"/>
      <c r="D47" s="171" t="s">
        <v>712</v>
      </c>
      <c r="E47" s="171"/>
      <c r="F47" s="171"/>
      <c r="G47" s="171"/>
      <c r="H47" s="172" t="n">
        <f aca="false">SUMIF(F46,("H"),H46:H46)</f>
        <v>0</v>
      </c>
    </row>
    <row r="48" customFormat="false" ht="15" hidden="false" customHeight="true" outlineLevel="0" collapsed="false">
      <c r="A48" s="170"/>
      <c r="B48" s="170"/>
      <c r="C48" s="170"/>
      <c r="D48" s="171" t="s">
        <v>713</v>
      </c>
      <c r="E48" s="171"/>
      <c r="F48" s="171"/>
      <c r="G48" s="171"/>
      <c r="H48" s="172" t="n">
        <f aca="false">SUMIF(F46,"&lt;&gt;h",H46:H46)</f>
        <v>76.74</v>
      </c>
    </row>
    <row r="49" customFormat="false" ht="15" hidden="false" customHeight="true" outlineLevel="0" collapsed="false">
      <c r="A49" s="170"/>
      <c r="B49" s="170"/>
      <c r="C49" s="170"/>
      <c r="D49" s="173" t="s">
        <v>714</v>
      </c>
      <c r="E49" s="173"/>
      <c r="F49" s="173"/>
      <c r="G49" s="173"/>
      <c r="H49" s="174" t="n">
        <f aca="false">SUM(H47:H48)</f>
        <v>76.74</v>
      </c>
    </row>
    <row r="50" customFormat="false" ht="15" hidden="false" customHeight="true" outlineLevel="0" collapsed="false">
      <c r="A50" s="170"/>
      <c r="B50" s="170"/>
      <c r="C50" s="170"/>
      <c r="D50" s="171" t="s">
        <v>715</v>
      </c>
      <c r="E50" s="171"/>
      <c r="F50" s="171"/>
      <c r="G50" s="171"/>
      <c r="H50" s="175" t="n">
        <f aca="false">E45</f>
        <v>6</v>
      </c>
    </row>
    <row r="51" customFormat="false" ht="15" hidden="false" customHeight="true" outlineLevel="0" collapsed="false">
      <c r="A51" s="170"/>
      <c r="B51" s="170"/>
      <c r="C51" s="170"/>
      <c r="D51" s="173" t="s">
        <v>716</v>
      </c>
      <c r="E51" s="173"/>
      <c r="F51" s="173"/>
      <c r="G51" s="173"/>
      <c r="H51" s="174" t="n">
        <f aca="false">ROUND(H49*H50,2)</f>
        <v>460.44</v>
      </c>
    </row>
    <row r="52" customFormat="false" ht="15" hidden="false" customHeight="true" outlineLevel="0" collapsed="false">
      <c r="A52" s="170"/>
      <c r="B52" s="170"/>
      <c r="C52" s="170"/>
      <c r="D52" s="171" t="s">
        <v>717</v>
      </c>
      <c r="E52" s="171"/>
      <c r="F52" s="171"/>
      <c r="G52" s="171"/>
      <c r="H52" s="172" t="n">
        <f aca="false">ROUND(H49*$B$13,2)</f>
        <v>16.07</v>
      </c>
    </row>
    <row r="53" customFormat="false" ht="15" hidden="false" customHeight="true" outlineLevel="0" collapsed="false">
      <c r="A53" s="170"/>
      <c r="B53" s="170"/>
      <c r="C53" s="170"/>
      <c r="D53" s="173" t="s">
        <v>718</v>
      </c>
      <c r="E53" s="173"/>
      <c r="F53" s="173"/>
      <c r="G53" s="173"/>
      <c r="H53" s="174" t="n">
        <f aca="false">H52+H49</f>
        <v>92.81</v>
      </c>
    </row>
    <row r="55" customFormat="false" ht="15" hidden="false" customHeight="false" outlineLevel="0" collapsed="false">
      <c r="A55" s="142" t="str">
        <f aca="false">'Orç Sintético'!A28</f>
        <v>02.00.000</v>
      </c>
      <c r="B55" s="142"/>
      <c r="C55" s="142"/>
      <c r="D55" s="143" t="s">
        <v>56</v>
      </c>
      <c r="E55" s="144"/>
      <c r="F55" s="142"/>
      <c r="G55" s="145"/>
      <c r="H55" s="146"/>
    </row>
    <row r="57" customFormat="false" ht="15" hidden="false" customHeight="false" outlineLevel="0" collapsed="false">
      <c r="A57" s="153" t="s">
        <v>698</v>
      </c>
      <c r="B57" s="154" t="s">
        <v>699</v>
      </c>
      <c r="C57" s="154"/>
      <c r="D57" s="155" t="s">
        <v>700</v>
      </c>
      <c r="E57" s="156" t="s">
        <v>701</v>
      </c>
      <c r="F57" s="155" t="s">
        <v>702</v>
      </c>
      <c r="G57" s="157" t="s">
        <v>703</v>
      </c>
      <c r="H57" s="158" t="s">
        <v>704</v>
      </c>
    </row>
    <row r="58" customFormat="false" ht="60" hidden="false" customHeight="false" outlineLevel="0" collapsed="false">
      <c r="A58" s="159" t="str">
        <f aca="false">'Orç Sintético'!A34</f>
        <v>02.01.107.01</v>
      </c>
      <c r="B58" s="160" t="str">
        <f aca="false">'Orç Sintético'!B34</f>
        <v>COMP. MONTADA</v>
      </c>
      <c r="C58" s="160" t="n">
        <v>1</v>
      </c>
      <c r="D58" s="161" t="s">
        <v>69</v>
      </c>
      <c r="E58" s="162" t="n">
        <v>1</v>
      </c>
      <c r="F58" s="159" t="s">
        <v>45</v>
      </c>
      <c r="G58" s="163" t="n">
        <v>3137.2</v>
      </c>
      <c r="H58" s="164" t="n">
        <f aca="false">H71</f>
        <v>3137.2</v>
      </c>
      <c r="I58" s="165" t="s">
        <v>705</v>
      </c>
    </row>
    <row r="59" customFormat="false" ht="15" hidden="false" customHeight="false" outlineLevel="0" collapsed="false">
      <c r="A59" s="168" t="n">
        <v>88309</v>
      </c>
      <c r="B59" s="168"/>
      <c r="C59" s="112" t="s">
        <v>76</v>
      </c>
      <c r="D59" s="53" t="s">
        <v>720</v>
      </c>
      <c r="E59" s="150" t="n">
        <v>8</v>
      </c>
      <c r="F59" s="112" t="s">
        <v>690</v>
      </c>
      <c r="G59" s="122" t="n">
        <v>26.2</v>
      </c>
      <c r="H59" s="152" t="n">
        <f aca="false">ROUND(G59*E59,2)</f>
        <v>209.6</v>
      </c>
    </row>
    <row r="60" customFormat="false" ht="15" hidden="false" customHeight="false" outlineLevel="0" collapsed="false">
      <c r="A60" s="168" t="n">
        <v>88316</v>
      </c>
      <c r="B60" s="168"/>
      <c r="C60" s="112" t="s">
        <v>76</v>
      </c>
      <c r="D60" s="53" t="s">
        <v>721</v>
      </c>
      <c r="E60" s="150" t="n">
        <v>8</v>
      </c>
      <c r="F60" s="112" t="s">
        <v>690</v>
      </c>
      <c r="G60" s="122" t="n">
        <v>19.39</v>
      </c>
      <c r="H60" s="152" t="n">
        <f aca="false">ROUND(G60*E60,2)</f>
        <v>155.12</v>
      </c>
    </row>
    <row r="61" customFormat="false" ht="15" hidden="false" customHeight="false" outlineLevel="0" collapsed="false">
      <c r="A61" s="168" t="n">
        <v>88264</v>
      </c>
      <c r="B61" s="168"/>
      <c r="C61" s="112" t="s">
        <v>76</v>
      </c>
      <c r="D61" s="53" t="s">
        <v>722</v>
      </c>
      <c r="E61" s="150" t="n">
        <v>8</v>
      </c>
      <c r="F61" s="112" t="s">
        <v>690</v>
      </c>
      <c r="G61" s="122" t="n">
        <v>26.47</v>
      </c>
      <c r="H61" s="152" t="n">
        <f aca="false">ROUND(G61*E61,2)</f>
        <v>211.76</v>
      </c>
    </row>
    <row r="62" customFormat="false" ht="15" hidden="false" customHeight="false" outlineLevel="0" collapsed="false">
      <c r="A62" s="168" t="n">
        <v>88247</v>
      </c>
      <c r="B62" s="168"/>
      <c r="C62" s="112" t="s">
        <v>76</v>
      </c>
      <c r="D62" s="53" t="s">
        <v>723</v>
      </c>
      <c r="E62" s="150" t="n">
        <v>8</v>
      </c>
      <c r="F62" s="112" t="s">
        <v>690</v>
      </c>
      <c r="G62" s="122" t="n">
        <v>20.43</v>
      </c>
      <c r="H62" s="152" t="n">
        <f aca="false">ROUND(G62*E62,2)</f>
        <v>163.44</v>
      </c>
    </row>
    <row r="63" customFormat="false" ht="15" hidden="false" customHeight="false" outlineLevel="0" collapsed="false">
      <c r="A63" s="168" t="n">
        <v>88267</v>
      </c>
      <c r="B63" s="168"/>
      <c r="C63" s="112" t="s">
        <v>76</v>
      </c>
      <c r="D63" s="53" t="s">
        <v>724</v>
      </c>
      <c r="E63" s="150" t="n">
        <v>8</v>
      </c>
      <c r="F63" s="112" t="s">
        <v>690</v>
      </c>
      <c r="G63" s="122" t="n">
        <v>25.58</v>
      </c>
      <c r="H63" s="152" t="n">
        <f aca="false">ROUND(G63*E63,2)</f>
        <v>204.64</v>
      </c>
    </row>
    <row r="64" customFormat="false" ht="30" hidden="false" customHeight="false" outlineLevel="0" collapsed="false">
      <c r="A64" s="168" t="n">
        <v>88248</v>
      </c>
      <c r="B64" s="168"/>
      <c r="C64" s="112" t="s">
        <v>76</v>
      </c>
      <c r="D64" s="53" t="s">
        <v>725</v>
      </c>
      <c r="E64" s="150" t="n">
        <v>8</v>
      </c>
      <c r="F64" s="112" t="s">
        <v>690</v>
      </c>
      <c r="G64" s="122" t="n">
        <v>20.1</v>
      </c>
      <c r="H64" s="152" t="n">
        <f aca="false">ROUND(G64*E64,2)</f>
        <v>160.8</v>
      </c>
    </row>
    <row r="65" customFormat="false" ht="60" hidden="false" customHeight="false" outlineLevel="0" collapsed="false">
      <c r="A65" s="168" t="n">
        <v>5824</v>
      </c>
      <c r="B65" s="168"/>
      <c r="C65" s="112" t="s">
        <v>76</v>
      </c>
      <c r="D65" s="53" t="s">
        <v>726</v>
      </c>
      <c r="E65" s="150" t="n">
        <v>4</v>
      </c>
      <c r="F65" s="112" t="s">
        <v>727</v>
      </c>
      <c r="G65" s="122" t="n">
        <v>223.36</v>
      </c>
      <c r="H65" s="152" t="n">
        <f aca="false">ROUND(G65*E65,2)</f>
        <v>893.44</v>
      </c>
    </row>
    <row r="66" customFormat="false" ht="30" hidden="false" customHeight="false" outlineLevel="0" collapsed="false">
      <c r="A66" s="168" t="n">
        <v>92145</v>
      </c>
      <c r="B66" s="168"/>
      <c r="C66" s="112" t="s">
        <v>76</v>
      </c>
      <c r="D66" s="53" t="s">
        <v>728</v>
      </c>
      <c r="E66" s="150" t="n">
        <v>16</v>
      </c>
      <c r="F66" s="112" t="s">
        <v>727</v>
      </c>
      <c r="G66" s="122" t="n">
        <v>71.15</v>
      </c>
      <c r="H66" s="152" t="n">
        <f aca="false">ROUND(G66*E66,2)</f>
        <v>1138.4</v>
      </c>
    </row>
    <row r="67" customFormat="false" ht="15" hidden="false" customHeight="true" outlineLevel="0" collapsed="false">
      <c r="A67" s="170"/>
      <c r="B67" s="170"/>
      <c r="C67" s="170"/>
      <c r="D67" s="171" t="s">
        <v>712</v>
      </c>
      <c r="E67" s="171"/>
      <c r="F67" s="171"/>
      <c r="G67" s="171"/>
      <c r="H67" s="172" t="n">
        <f aca="false">SUMIF(F59:F66,("H"),H59:H66)</f>
        <v>1105.36</v>
      </c>
    </row>
    <row r="68" customFormat="false" ht="15" hidden="false" customHeight="true" outlineLevel="0" collapsed="false">
      <c r="A68" s="170"/>
      <c r="B68" s="170"/>
      <c r="C68" s="170"/>
      <c r="D68" s="171" t="s">
        <v>713</v>
      </c>
      <c r="E68" s="171"/>
      <c r="F68" s="171"/>
      <c r="G68" s="171"/>
      <c r="H68" s="172" t="n">
        <f aca="false">SUMIF(F59:F66,"&lt;&gt;h",H59:H66)</f>
        <v>2031.84</v>
      </c>
    </row>
    <row r="69" customFormat="false" ht="15" hidden="false" customHeight="true" outlineLevel="0" collapsed="false">
      <c r="A69" s="170"/>
      <c r="B69" s="170"/>
      <c r="C69" s="170"/>
      <c r="D69" s="173" t="s">
        <v>714</v>
      </c>
      <c r="E69" s="173"/>
      <c r="F69" s="173"/>
      <c r="G69" s="173"/>
      <c r="H69" s="174" t="n">
        <f aca="false">SUM(H67:H68)</f>
        <v>3137.2</v>
      </c>
    </row>
    <row r="70" customFormat="false" ht="15" hidden="false" customHeight="true" outlineLevel="0" collapsed="false">
      <c r="A70" s="170"/>
      <c r="B70" s="170"/>
      <c r="C70" s="170"/>
      <c r="D70" s="171" t="s">
        <v>715</v>
      </c>
      <c r="E70" s="171"/>
      <c r="F70" s="171"/>
      <c r="G70" s="171"/>
      <c r="H70" s="175" t="n">
        <f aca="false">E58</f>
        <v>1</v>
      </c>
    </row>
    <row r="71" customFormat="false" ht="15" hidden="false" customHeight="true" outlineLevel="0" collapsed="false">
      <c r="A71" s="170"/>
      <c r="B71" s="170"/>
      <c r="C71" s="170"/>
      <c r="D71" s="173" t="s">
        <v>716</v>
      </c>
      <c r="E71" s="173"/>
      <c r="F71" s="173"/>
      <c r="G71" s="173"/>
      <c r="H71" s="174" t="n">
        <f aca="false">ROUND(H69*H70,2)</f>
        <v>3137.2</v>
      </c>
    </row>
    <row r="72" customFormat="false" ht="15" hidden="false" customHeight="true" outlineLevel="0" collapsed="false">
      <c r="A72" s="170"/>
      <c r="B72" s="170"/>
      <c r="C72" s="170"/>
      <c r="D72" s="171" t="s">
        <v>717</v>
      </c>
      <c r="E72" s="171"/>
      <c r="F72" s="171"/>
      <c r="G72" s="171"/>
      <c r="H72" s="172" t="n">
        <f aca="false">ROUND(H69*$B$13,2)</f>
        <v>656.93</v>
      </c>
    </row>
    <row r="73" customFormat="false" ht="15" hidden="false" customHeight="true" outlineLevel="0" collapsed="false">
      <c r="A73" s="170"/>
      <c r="B73" s="170"/>
      <c r="C73" s="170"/>
      <c r="D73" s="173" t="s">
        <v>718</v>
      </c>
      <c r="E73" s="173"/>
      <c r="F73" s="173"/>
      <c r="G73" s="173"/>
      <c r="H73" s="174" t="n">
        <f aca="false">H72+H69</f>
        <v>3794.13</v>
      </c>
    </row>
    <row r="75" customFormat="false" ht="15" hidden="false" customHeight="false" outlineLevel="0" collapsed="false">
      <c r="A75" s="153" t="s">
        <v>698</v>
      </c>
      <c r="B75" s="154" t="s">
        <v>699</v>
      </c>
      <c r="C75" s="154"/>
      <c r="D75" s="155" t="s">
        <v>700</v>
      </c>
      <c r="E75" s="156" t="s">
        <v>701</v>
      </c>
      <c r="F75" s="155" t="s">
        <v>702</v>
      </c>
      <c r="G75" s="157" t="s">
        <v>703</v>
      </c>
      <c r="H75" s="158" t="s">
        <v>704</v>
      </c>
    </row>
    <row r="76" customFormat="false" ht="30" hidden="false" customHeight="false" outlineLevel="0" collapsed="false">
      <c r="A76" s="159" t="str">
        <f aca="false">'Orç Sintético'!A35</f>
        <v>02.01.107.02</v>
      </c>
      <c r="B76" s="160" t="str">
        <f aca="false">'Orç Sintético'!B35</f>
        <v>IOPES</v>
      </c>
      <c r="C76" s="160" t="n">
        <f aca="false">'Orç Sintético'!C35</f>
        <v>20344</v>
      </c>
      <c r="D76" s="177" t="s">
        <v>72</v>
      </c>
      <c r="E76" s="160" t="n">
        <v>2</v>
      </c>
      <c r="F76" s="160" t="s">
        <v>45</v>
      </c>
      <c r="G76" s="163" t="n">
        <v>1866.67</v>
      </c>
      <c r="H76" s="164" t="n">
        <f aca="false">H82</f>
        <v>3733.34</v>
      </c>
      <c r="I76" s="165" t="s">
        <v>705</v>
      </c>
    </row>
    <row r="77" customFormat="false" ht="15" hidden="false" customHeight="false" outlineLevel="0" collapsed="false">
      <c r="A77" s="168" t="n">
        <v>71820</v>
      </c>
      <c r="B77" s="168"/>
      <c r="C77" s="112" t="s">
        <v>71</v>
      </c>
      <c r="D77" s="53" t="s">
        <v>729</v>
      </c>
      <c r="E77" s="150" t="n">
        <v>1</v>
      </c>
      <c r="F77" s="112" t="s">
        <v>702</v>
      </c>
      <c r="G77" s="122" t="n">
        <v>1866.67</v>
      </c>
      <c r="H77" s="152" t="n">
        <f aca="false">ROUND(G77*E77,2)</f>
        <v>1866.67</v>
      </c>
    </row>
    <row r="78" customFormat="false" ht="15" hidden="false" customHeight="true" outlineLevel="0" collapsed="false">
      <c r="A78" s="170"/>
      <c r="B78" s="170"/>
      <c r="C78" s="170"/>
      <c r="D78" s="171" t="s">
        <v>712</v>
      </c>
      <c r="E78" s="171"/>
      <c r="F78" s="171"/>
      <c r="G78" s="171"/>
      <c r="H78" s="172" t="n">
        <f aca="false">SUMIF(F77,("H"),H77:H77)</f>
        <v>0</v>
      </c>
    </row>
    <row r="79" customFormat="false" ht="15" hidden="false" customHeight="true" outlineLevel="0" collapsed="false">
      <c r="A79" s="170"/>
      <c r="B79" s="170"/>
      <c r="C79" s="170"/>
      <c r="D79" s="171" t="s">
        <v>713</v>
      </c>
      <c r="E79" s="171"/>
      <c r="F79" s="171"/>
      <c r="G79" s="171"/>
      <c r="H79" s="172" t="n">
        <f aca="false">SUMIF(F77,"&lt;&gt;h",H77:H77)</f>
        <v>1866.67</v>
      </c>
    </row>
    <row r="80" customFormat="false" ht="15" hidden="false" customHeight="true" outlineLevel="0" collapsed="false">
      <c r="A80" s="170"/>
      <c r="B80" s="170"/>
      <c r="C80" s="170"/>
      <c r="D80" s="173" t="s">
        <v>714</v>
      </c>
      <c r="E80" s="173"/>
      <c r="F80" s="173"/>
      <c r="G80" s="173"/>
      <c r="H80" s="174" t="n">
        <f aca="false">SUM(H78:H79)</f>
        <v>1866.67</v>
      </c>
    </row>
    <row r="81" customFormat="false" ht="15" hidden="false" customHeight="true" outlineLevel="0" collapsed="false">
      <c r="A81" s="170"/>
      <c r="B81" s="170"/>
      <c r="C81" s="170"/>
      <c r="D81" s="171" t="s">
        <v>715</v>
      </c>
      <c r="E81" s="171"/>
      <c r="F81" s="171"/>
      <c r="G81" s="171"/>
      <c r="H81" s="175" t="n">
        <f aca="false">E76</f>
        <v>2</v>
      </c>
    </row>
    <row r="82" customFormat="false" ht="15" hidden="false" customHeight="true" outlineLevel="0" collapsed="false">
      <c r="A82" s="170"/>
      <c r="B82" s="170"/>
      <c r="C82" s="170"/>
      <c r="D82" s="173" t="s">
        <v>716</v>
      </c>
      <c r="E82" s="173"/>
      <c r="F82" s="173"/>
      <c r="G82" s="173"/>
      <c r="H82" s="174" t="n">
        <f aca="false">ROUND(H80*H81,2)</f>
        <v>3733.34</v>
      </c>
    </row>
    <row r="83" customFormat="false" ht="15" hidden="false" customHeight="true" outlineLevel="0" collapsed="false">
      <c r="A83" s="170"/>
      <c r="B83" s="170"/>
      <c r="C83" s="170"/>
      <c r="D83" s="171" t="s">
        <v>717</v>
      </c>
      <c r="E83" s="171"/>
      <c r="F83" s="171"/>
      <c r="G83" s="171"/>
      <c r="H83" s="172" t="n">
        <f aca="false">ROUND(H80*$B$13,2)</f>
        <v>390.88</v>
      </c>
    </row>
    <row r="84" customFormat="false" ht="15" hidden="false" customHeight="true" outlineLevel="0" collapsed="false">
      <c r="A84" s="170"/>
      <c r="B84" s="170"/>
      <c r="C84" s="170"/>
      <c r="D84" s="173" t="s">
        <v>718</v>
      </c>
      <c r="E84" s="173"/>
      <c r="F84" s="173"/>
      <c r="G84" s="173"/>
      <c r="H84" s="174" t="n">
        <f aca="false">H83+H80</f>
        <v>2257.55</v>
      </c>
    </row>
    <row r="86" customFormat="false" ht="15" hidden="false" customHeight="false" outlineLevel="0" collapsed="false">
      <c r="A86" s="153" t="s">
        <v>698</v>
      </c>
      <c r="B86" s="154" t="s">
        <v>699</v>
      </c>
      <c r="C86" s="154"/>
      <c r="D86" s="155" t="s">
        <v>700</v>
      </c>
      <c r="E86" s="156" t="s">
        <v>701</v>
      </c>
      <c r="F86" s="155" t="s">
        <v>702</v>
      </c>
      <c r="G86" s="157" t="s">
        <v>703</v>
      </c>
      <c r="H86" s="158" t="s">
        <v>704</v>
      </c>
    </row>
    <row r="87" customFormat="false" ht="45" hidden="false" customHeight="false" outlineLevel="0" collapsed="false">
      <c r="A87" s="159" t="str">
        <f aca="false">'Orç Sintético'!A38</f>
        <v>02.01.201.02</v>
      </c>
      <c r="B87" s="159" t="str">
        <f aca="false">'Orç Sintético'!B38</f>
        <v>ORSE</v>
      </c>
      <c r="C87" s="159" t="n">
        <f aca="false">'Orç Sintético'!C38</f>
        <v>6096</v>
      </c>
      <c r="D87" s="176" t="s">
        <v>79</v>
      </c>
      <c r="E87" s="159" t="n">
        <v>1</v>
      </c>
      <c r="F87" s="159" t="s">
        <v>45</v>
      </c>
      <c r="G87" s="163" t="n">
        <v>571.68</v>
      </c>
      <c r="H87" s="164" t="n">
        <f aca="false">H110</f>
        <v>571.68</v>
      </c>
      <c r="I87" s="165" t="s">
        <v>705</v>
      </c>
    </row>
    <row r="88" customFormat="false" ht="15" hidden="false" customHeight="false" outlineLevel="0" collapsed="false">
      <c r="A88" s="168" t="n">
        <v>3148</v>
      </c>
      <c r="B88" s="168"/>
      <c r="C88" s="112" t="s">
        <v>76</v>
      </c>
      <c r="D88" s="53" t="s">
        <v>730</v>
      </c>
      <c r="E88" s="150" t="n">
        <v>0.4</v>
      </c>
      <c r="F88" s="112" t="s">
        <v>88</v>
      </c>
      <c r="G88" s="122" t="n">
        <v>16.22</v>
      </c>
      <c r="H88" s="152" t="n">
        <f aca="false">ROUND(G88*E88,2)</f>
        <v>6.49</v>
      </c>
    </row>
    <row r="89" customFormat="false" ht="15" hidden="false" customHeight="false" outlineLevel="0" collapsed="false">
      <c r="A89" s="168" t="n">
        <v>11831</v>
      </c>
      <c r="B89" s="168"/>
      <c r="C89" s="112" t="s">
        <v>76</v>
      </c>
      <c r="D89" s="53" t="s">
        <v>731</v>
      </c>
      <c r="E89" s="150" t="n">
        <v>1</v>
      </c>
      <c r="F89" s="112" t="s">
        <v>88</v>
      </c>
      <c r="G89" s="122" t="n">
        <v>22.85</v>
      </c>
      <c r="H89" s="152" t="n">
        <f aca="false">ROUND(G89*E89,2)</f>
        <v>22.85</v>
      </c>
    </row>
    <row r="90" customFormat="false" ht="15" hidden="false" customHeight="false" outlineLevel="0" collapsed="false">
      <c r="A90" s="168" t="n">
        <v>9892</v>
      </c>
      <c r="B90" s="168"/>
      <c r="C90" s="112" t="s">
        <v>76</v>
      </c>
      <c r="D90" s="53" t="s">
        <v>732</v>
      </c>
      <c r="E90" s="150" t="n">
        <v>2</v>
      </c>
      <c r="F90" s="112" t="s">
        <v>88</v>
      </c>
      <c r="G90" s="122" t="n">
        <v>8.08</v>
      </c>
      <c r="H90" s="152" t="n">
        <f aca="false">ROUND(G90*E90,2)</f>
        <v>16.16</v>
      </c>
    </row>
    <row r="91" customFormat="false" ht="30" hidden="false" customHeight="false" outlineLevel="0" collapsed="false">
      <c r="A91" s="168" t="n">
        <v>55</v>
      </c>
      <c r="B91" s="168"/>
      <c r="C91" s="112" t="s">
        <v>76</v>
      </c>
      <c r="D91" s="53" t="s">
        <v>733</v>
      </c>
      <c r="E91" s="150" t="n">
        <v>2</v>
      </c>
      <c r="F91" s="112" t="s">
        <v>88</v>
      </c>
      <c r="G91" s="122" t="n">
        <v>5</v>
      </c>
      <c r="H91" s="152" t="n">
        <f aca="false">ROUND(G91*E91,2)</f>
        <v>10</v>
      </c>
    </row>
    <row r="92" customFormat="false" ht="30" hidden="false" customHeight="false" outlineLevel="0" collapsed="false">
      <c r="A92" s="168" t="n">
        <v>1414</v>
      </c>
      <c r="B92" s="168"/>
      <c r="C92" s="112" t="s">
        <v>76</v>
      </c>
      <c r="D92" s="53" t="s">
        <v>734</v>
      </c>
      <c r="E92" s="150" t="n">
        <v>1</v>
      </c>
      <c r="F92" s="112" t="s">
        <v>88</v>
      </c>
      <c r="G92" s="122" t="n">
        <v>12.29</v>
      </c>
      <c r="H92" s="152" t="n">
        <f aca="false">ROUND(G92*E92,2)</f>
        <v>12.29</v>
      </c>
    </row>
    <row r="93" customFormat="false" ht="15" hidden="false" customHeight="false" outlineLevel="0" collapsed="false">
      <c r="A93" s="168" t="n">
        <v>6313</v>
      </c>
      <c r="B93" s="168"/>
      <c r="C93" s="90" t="s">
        <v>401</v>
      </c>
      <c r="D93" s="53" t="s">
        <v>735</v>
      </c>
      <c r="E93" s="150" t="n">
        <v>1</v>
      </c>
      <c r="F93" s="112" t="s">
        <v>45</v>
      </c>
      <c r="G93" s="122" t="n">
        <v>0.83</v>
      </c>
      <c r="H93" s="152" t="n">
        <f aca="false">ROUND(G93*E93,2)</f>
        <v>0.83</v>
      </c>
    </row>
    <row r="94" customFormat="false" ht="15" hidden="false" customHeight="false" outlineLevel="0" collapsed="false">
      <c r="A94" s="168" t="n">
        <v>4895</v>
      </c>
      <c r="B94" s="168"/>
      <c r="C94" s="112" t="s">
        <v>76</v>
      </c>
      <c r="D94" s="53" t="s">
        <v>736</v>
      </c>
      <c r="E94" s="150" t="n">
        <v>1</v>
      </c>
      <c r="F94" s="112" t="s">
        <v>88</v>
      </c>
      <c r="G94" s="122" t="n">
        <v>0.7</v>
      </c>
      <c r="H94" s="152" t="n">
        <f aca="false">ROUND(G94*E94,2)</f>
        <v>0.7</v>
      </c>
    </row>
    <row r="95" customFormat="false" ht="15" hidden="false" customHeight="false" outlineLevel="0" collapsed="false">
      <c r="A95" s="168" t="n">
        <v>6036</v>
      </c>
      <c r="B95" s="168"/>
      <c r="C95" s="112" t="s">
        <v>76</v>
      </c>
      <c r="D95" s="53" t="s">
        <v>737</v>
      </c>
      <c r="E95" s="150" t="n">
        <v>1</v>
      </c>
      <c r="F95" s="112" t="s">
        <v>88</v>
      </c>
      <c r="G95" s="122" t="n">
        <v>26.86</v>
      </c>
      <c r="H95" s="152" t="n">
        <f aca="false">ROUND(G95*E95,2)</f>
        <v>26.86</v>
      </c>
    </row>
    <row r="96" customFormat="false" ht="15" hidden="false" customHeight="false" outlineLevel="0" collapsed="false">
      <c r="A96" s="168" t="n">
        <v>7098</v>
      </c>
      <c r="B96" s="168"/>
      <c r="C96" s="112" t="s">
        <v>76</v>
      </c>
      <c r="D96" s="53" t="s">
        <v>738</v>
      </c>
      <c r="E96" s="150" t="n">
        <v>1</v>
      </c>
      <c r="F96" s="112" t="s">
        <v>88</v>
      </c>
      <c r="G96" s="122" t="n">
        <v>3.94</v>
      </c>
      <c r="H96" s="152" t="n">
        <f aca="false">ROUND(G96*E96,2)</f>
        <v>3.94</v>
      </c>
    </row>
    <row r="97" customFormat="false" ht="30" hidden="false" customHeight="false" outlineLevel="0" collapsed="false">
      <c r="A97" s="168" t="n">
        <v>9813</v>
      </c>
      <c r="B97" s="168"/>
      <c r="C97" s="112" t="s">
        <v>76</v>
      </c>
      <c r="D97" s="53" t="s">
        <v>739</v>
      </c>
      <c r="E97" s="150" t="n">
        <v>6</v>
      </c>
      <c r="F97" s="112" t="s">
        <v>740</v>
      </c>
      <c r="G97" s="122" t="n">
        <v>5.71</v>
      </c>
      <c r="H97" s="152" t="n">
        <f aca="false">ROUND(G97*E97,2)</f>
        <v>34.26</v>
      </c>
    </row>
    <row r="98" customFormat="false" ht="15" hidden="false" customHeight="false" outlineLevel="0" collapsed="false">
      <c r="A98" s="168" t="n">
        <v>9856</v>
      </c>
      <c r="B98" s="168"/>
      <c r="C98" s="112" t="s">
        <v>76</v>
      </c>
      <c r="D98" s="53" t="s">
        <v>741</v>
      </c>
      <c r="E98" s="150" t="n">
        <v>1</v>
      </c>
      <c r="F98" s="112" t="s">
        <v>740</v>
      </c>
      <c r="G98" s="122" t="n">
        <v>9.04</v>
      </c>
      <c r="H98" s="152" t="n">
        <f aca="false">ROUND(G98*E98,2)</f>
        <v>9.04</v>
      </c>
    </row>
    <row r="99" customFormat="false" ht="45" hidden="false" customHeight="false" outlineLevel="0" collapsed="false">
      <c r="A99" s="168" t="n">
        <v>12773</v>
      </c>
      <c r="B99" s="168"/>
      <c r="C99" s="112" t="s">
        <v>76</v>
      </c>
      <c r="D99" s="53" t="s">
        <v>742</v>
      </c>
      <c r="E99" s="150" t="n">
        <v>1</v>
      </c>
      <c r="F99" s="112" t="s">
        <v>88</v>
      </c>
      <c r="G99" s="122" t="n">
        <v>123.85</v>
      </c>
      <c r="H99" s="152" t="n">
        <f aca="false">ROUND(G99*E99,2)</f>
        <v>123.85</v>
      </c>
    </row>
    <row r="100" customFormat="false" ht="15" hidden="false" customHeight="false" outlineLevel="0" collapsed="false">
      <c r="A100" s="168" t="n">
        <v>88267</v>
      </c>
      <c r="B100" s="168"/>
      <c r="C100" s="112" t="s">
        <v>76</v>
      </c>
      <c r="D100" s="53" t="s">
        <v>724</v>
      </c>
      <c r="E100" s="150" t="n">
        <v>1</v>
      </c>
      <c r="F100" s="112" t="s">
        <v>690</v>
      </c>
      <c r="G100" s="122" t="n">
        <v>25.58</v>
      </c>
      <c r="H100" s="152" t="n">
        <f aca="false">ROUND(G100*E100,2)</f>
        <v>25.58</v>
      </c>
    </row>
    <row r="101" customFormat="false" ht="15" hidden="false" customHeight="false" outlineLevel="0" collapsed="false">
      <c r="A101" s="168" t="n">
        <v>88316</v>
      </c>
      <c r="B101" s="168"/>
      <c r="C101" s="112" t="s">
        <v>76</v>
      </c>
      <c r="D101" s="53" t="s">
        <v>721</v>
      </c>
      <c r="E101" s="150" t="n">
        <v>1</v>
      </c>
      <c r="F101" s="112" t="s">
        <v>690</v>
      </c>
      <c r="G101" s="122" t="n">
        <v>19.39</v>
      </c>
      <c r="H101" s="152" t="n">
        <f aca="false">ROUND(G101*E101,2)</f>
        <v>19.39</v>
      </c>
    </row>
    <row r="102" customFormat="false" ht="15" hidden="false" customHeight="false" outlineLevel="0" collapsed="false">
      <c r="A102" s="168" t="n">
        <v>26</v>
      </c>
      <c r="B102" s="168"/>
      <c r="C102" s="112" t="s">
        <v>48</v>
      </c>
      <c r="D102" s="53" t="s">
        <v>743</v>
      </c>
      <c r="E102" s="150" t="n">
        <v>0.021</v>
      </c>
      <c r="F102" s="112" t="s">
        <v>122</v>
      </c>
      <c r="G102" s="122" t="n">
        <v>15.41</v>
      </c>
      <c r="H102" s="152" t="n">
        <f aca="false">ROUND(G102*E102,2)</f>
        <v>0.32</v>
      </c>
    </row>
    <row r="103" customFormat="false" ht="30" hidden="false" customHeight="false" outlineLevel="0" collapsed="false">
      <c r="A103" s="168" t="n">
        <v>93358</v>
      </c>
      <c r="B103" s="168"/>
      <c r="C103" s="112" t="s">
        <v>76</v>
      </c>
      <c r="D103" s="53" t="s">
        <v>633</v>
      </c>
      <c r="E103" s="150" t="n">
        <v>1.347</v>
      </c>
      <c r="F103" s="112" t="s">
        <v>122</v>
      </c>
      <c r="G103" s="122" t="n">
        <v>76.7</v>
      </c>
      <c r="H103" s="152" t="n">
        <f aca="false">ROUND(G103*E103,2)</f>
        <v>103.31</v>
      </c>
    </row>
    <row r="104" customFormat="false" ht="15" hidden="false" customHeight="false" outlineLevel="0" collapsed="false">
      <c r="A104" s="168" t="n">
        <v>93382</v>
      </c>
      <c r="B104" s="168"/>
      <c r="C104" s="112" t="s">
        <v>76</v>
      </c>
      <c r="D104" s="53" t="s">
        <v>744</v>
      </c>
      <c r="E104" s="150" t="n">
        <v>1.326</v>
      </c>
      <c r="F104" s="112" t="s">
        <v>122</v>
      </c>
      <c r="G104" s="122" t="n">
        <v>28.1</v>
      </c>
      <c r="H104" s="152" t="n">
        <f aca="false">ROUND(G104*E104,2)</f>
        <v>37.26</v>
      </c>
    </row>
    <row r="105" customFormat="false" ht="30" hidden="false" customHeight="false" outlineLevel="0" collapsed="false">
      <c r="A105" s="168" t="n">
        <v>95676</v>
      </c>
      <c r="B105" s="168"/>
      <c r="C105" s="112" t="s">
        <v>76</v>
      </c>
      <c r="D105" s="53" t="s">
        <v>745</v>
      </c>
      <c r="E105" s="150" t="n">
        <v>1</v>
      </c>
      <c r="F105" s="112" t="s">
        <v>45</v>
      </c>
      <c r="G105" s="122" t="n">
        <v>118.55</v>
      </c>
      <c r="H105" s="152" t="n">
        <f aca="false">ROUND(G105*E105,2)</f>
        <v>118.55</v>
      </c>
    </row>
    <row r="106" customFormat="false" ht="15" hidden="false" customHeight="true" outlineLevel="0" collapsed="false">
      <c r="A106" s="170"/>
      <c r="B106" s="170"/>
      <c r="C106" s="170"/>
      <c r="D106" s="171" t="s">
        <v>712</v>
      </c>
      <c r="E106" s="171"/>
      <c r="F106" s="171"/>
      <c r="G106" s="171"/>
      <c r="H106" s="172" t="n">
        <f aca="false">SUMIF(F88:F105,("H"),H88:H105)</f>
        <v>44.97</v>
      </c>
    </row>
    <row r="107" customFormat="false" ht="15" hidden="false" customHeight="true" outlineLevel="0" collapsed="false">
      <c r="A107" s="170"/>
      <c r="B107" s="170"/>
      <c r="C107" s="170"/>
      <c r="D107" s="171" t="s">
        <v>713</v>
      </c>
      <c r="E107" s="171"/>
      <c r="F107" s="171"/>
      <c r="G107" s="171"/>
      <c r="H107" s="172" t="n">
        <f aca="false">SUMIF(F88:F105,"&lt;&gt;h",H88:H105)</f>
        <v>526.71</v>
      </c>
    </row>
    <row r="108" customFormat="false" ht="15" hidden="false" customHeight="true" outlineLevel="0" collapsed="false">
      <c r="A108" s="170"/>
      <c r="B108" s="170"/>
      <c r="C108" s="170"/>
      <c r="D108" s="173" t="s">
        <v>714</v>
      </c>
      <c r="E108" s="173"/>
      <c r="F108" s="173"/>
      <c r="G108" s="173"/>
      <c r="H108" s="174" t="n">
        <f aca="false">SUM(H106:H107)</f>
        <v>571.68</v>
      </c>
    </row>
    <row r="109" customFormat="false" ht="15" hidden="false" customHeight="true" outlineLevel="0" collapsed="false">
      <c r="A109" s="170"/>
      <c r="B109" s="170"/>
      <c r="C109" s="170"/>
      <c r="D109" s="171" t="s">
        <v>715</v>
      </c>
      <c r="E109" s="171"/>
      <c r="F109" s="171"/>
      <c r="G109" s="171"/>
      <c r="H109" s="175" t="n">
        <f aca="false">E87</f>
        <v>1</v>
      </c>
    </row>
    <row r="110" customFormat="false" ht="15" hidden="false" customHeight="true" outlineLevel="0" collapsed="false">
      <c r="A110" s="170"/>
      <c r="B110" s="170"/>
      <c r="C110" s="170"/>
      <c r="D110" s="173" t="s">
        <v>716</v>
      </c>
      <c r="E110" s="173"/>
      <c r="F110" s="173"/>
      <c r="G110" s="173"/>
      <c r="H110" s="174" t="n">
        <f aca="false">ROUND(H108*H109,2)</f>
        <v>571.68</v>
      </c>
    </row>
    <row r="111" customFormat="false" ht="15" hidden="false" customHeight="true" outlineLevel="0" collapsed="false">
      <c r="A111" s="170"/>
      <c r="B111" s="170"/>
      <c r="C111" s="170"/>
      <c r="D111" s="171" t="s">
        <v>717</v>
      </c>
      <c r="E111" s="171"/>
      <c r="F111" s="171"/>
      <c r="G111" s="171"/>
      <c r="H111" s="172" t="n">
        <f aca="false">ROUND(H108*$B$13,2)</f>
        <v>119.71</v>
      </c>
    </row>
    <row r="112" customFormat="false" ht="15" hidden="false" customHeight="true" outlineLevel="0" collapsed="false">
      <c r="A112" s="170"/>
      <c r="B112" s="170"/>
      <c r="C112" s="170"/>
      <c r="D112" s="173" t="s">
        <v>718</v>
      </c>
      <c r="E112" s="173"/>
      <c r="F112" s="173"/>
      <c r="G112" s="173"/>
      <c r="H112" s="174" t="n">
        <f aca="false">H111+H108</f>
        <v>691.39</v>
      </c>
    </row>
    <row r="114" customFormat="false" ht="15" hidden="false" customHeight="false" outlineLevel="0" collapsed="false">
      <c r="A114" s="153" t="s">
        <v>698</v>
      </c>
      <c r="B114" s="154" t="s">
        <v>699</v>
      </c>
      <c r="C114" s="154"/>
      <c r="D114" s="155" t="s">
        <v>700</v>
      </c>
      <c r="E114" s="156" t="s">
        <v>701</v>
      </c>
      <c r="F114" s="155" t="s">
        <v>702</v>
      </c>
      <c r="G114" s="157" t="s">
        <v>703</v>
      </c>
      <c r="H114" s="158" t="s">
        <v>704</v>
      </c>
    </row>
    <row r="115" customFormat="false" ht="15" hidden="false" customHeight="false" outlineLevel="0" collapsed="false">
      <c r="A115" s="159" t="str">
        <f aca="false">'Orç Sintético'!A42</f>
        <v>02.01.205.01</v>
      </c>
      <c r="B115" s="159" t="str">
        <f aca="false">'Orç Sintético'!B42</f>
        <v>ORSE</v>
      </c>
      <c r="C115" s="159" t="n">
        <f aca="false">'Orç Sintético'!C42</f>
        <v>7124</v>
      </c>
      <c r="D115" s="176" t="s">
        <v>90</v>
      </c>
      <c r="E115" s="159" t="n">
        <v>1</v>
      </c>
      <c r="F115" s="159" t="s">
        <v>45</v>
      </c>
      <c r="G115" s="163" t="n">
        <v>61.79</v>
      </c>
      <c r="H115" s="164" t="n">
        <f aca="false">H123</f>
        <v>61.79</v>
      </c>
      <c r="I115" s="165" t="s">
        <v>705</v>
      </c>
    </row>
    <row r="116" customFormat="false" ht="15" hidden="false" customHeight="false" outlineLevel="0" collapsed="false">
      <c r="A116" s="168" t="n">
        <v>1200</v>
      </c>
      <c r="B116" s="168"/>
      <c r="C116" s="112" t="s">
        <v>76</v>
      </c>
      <c r="D116" s="53" t="s">
        <v>746</v>
      </c>
      <c r="E116" s="150" t="n">
        <v>1</v>
      </c>
      <c r="F116" s="112" t="s">
        <v>88</v>
      </c>
      <c r="G116" s="122" t="n">
        <v>10.31</v>
      </c>
      <c r="H116" s="152" t="n">
        <f aca="false">ROUND(G116*E116,2)</f>
        <v>10.31</v>
      </c>
      <c r="I116" s="90"/>
    </row>
    <row r="117" customFormat="false" ht="15" hidden="false" customHeight="false" outlineLevel="0" collapsed="false">
      <c r="A117" s="168" t="n">
        <v>88267</v>
      </c>
      <c r="B117" s="168"/>
      <c r="C117" s="112" t="s">
        <v>76</v>
      </c>
      <c r="D117" s="53" t="s">
        <v>724</v>
      </c>
      <c r="E117" s="150" t="n">
        <v>0.8</v>
      </c>
      <c r="F117" s="112" t="s">
        <v>690</v>
      </c>
      <c r="G117" s="122" t="n">
        <v>25.58</v>
      </c>
      <c r="H117" s="152" t="n">
        <f aca="false">ROUND(G117*E117,2)</f>
        <v>20.46</v>
      </c>
      <c r="I117" s="90"/>
    </row>
    <row r="118" customFormat="false" ht="15" hidden="false" customHeight="false" outlineLevel="0" collapsed="false">
      <c r="A118" s="168" t="n">
        <v>88316</v>
      </c>
      <c r="B118" s="168"/>
      <c r="C118" s="112" t="s">
        <v>76</v>
      </c>
      <c r="D118" s="53" t="s">
        <v>721</v>
      </c>
      <c r="E118" s="150" t="n">
        <v>1.6</v>
      </c>
      <c r="F118" s="112" t="s">
        <v>690</v>
      </c>
      <c r="G118" s="122" t="n">
        <v>19.39</v>
      </c>
      <c r="H118" s="152" t="n">
        <f aca="false">ROUND(G118*E118,2)</f>
        <v>31.02</v>
      </c>
      <c r="I118" s="90"/>
    </row>
    <row r="119" customFormat="false" ht="15" hidden="false" customHeight="true" outlineLevel="0" collapsed="false">
      <c r="A119" s="170"/>
      <c r="B119" s="170"/>
      <c r="C119" s="170"/>
      <c r="D119" s="171" t="s">
        <v>712</v>
      </c>
      <c r="E119" s="171"/>
      <c r="F119" s="171"/>
      <c r="G119" s="171"/>
      <c r="H119" s="172" t="n">
        <f aca="false">SUMIF(F116:F118,("H"),H116:H118)</f>
        <v>51.48</v>
      </c>
    </row>
    <row r="120" customFormat="false" ht="15" hidden="false" customHeight="true" outlineLevel="0" collapsed="false">
      <c r="A120" s="170"/>
      <c r="B120" s="170"/>
      <c r="C120" s="170"/>
      <c r="D120" s="171" t="s">
        <v>713</v>
      </c>
      <c r="E120" s="171"/>
      <c r="F120" s="171"/>
      <c r="G120" s="171"/>
      <c r="H120" s="172" t="n">
        <f aca="false">SUMIF(F116:F118,"&lt;&gt;h",H116:H118)</f>
        <v>10.31</v>
      </c>
    </row>
    <row r="121" customFormat="false" ht="15" hidden="false" customHeight="true" outlineLevel="0" collapsed="false">
      <c r="A121" s="170"/>
      <c r="B121" s="170"/>
      <c r="C121" s="170"/>
      <c r="D121" s="173" t="s">
        <v>714</v>
      </c>
      <c r="E121" s="173"/>
      <c r="F121" s="173"/>
      <c r="G121" s="173"/>
      <c r="H121" s="174" t="n">
        <f aca="false">SUM(H119:H120)</f>
        <v>61.79</v>
      </c>
    </row>
    <row r="122" customFormat="false" ht="15" hidden="false" customHeight="true" outlineLevel="0" collapsed="false">
      <c r="A122" s="170"/>
      <c r="B122" s="170"/>
      <c r="C122" s="170"/>
      <c r="D122" s="171" t="s">
        <v>715</v>
      </c>
      <c r="E122" s="171"/>
      <c r="F122" s="171"/>
      <c r="G122" s="171"/>
      <c r="H122" s="175" t="n">
        <f aca="false">E115</f>
        <v>1</v>
      </c>
    </row>
    <row r="123" customFormat="false" ht="15" hidden="false" customHeight="true" outlineLevel="0" collapsed="false">
      <c r="A123" s="170"/>
      <c r="B123" s="170"/>
      <c r="C123" s="170"/>
      <c r="D123" s="173" t="s">
        <v>716</v>
      </c>
      <c r="E123" s="173"/>
      <c r="F123" s="173"/>
      <c r="G123" s="173"/>
      <c r="H123" s="174" t="n">
        <f aca="false">ROUND(H121*H122,2)</f>
        <v>61.79</v>
      </c>
    </row>
    <row r="124" customFormat="false" ht="15" hidden="false" customHeight="true" outlineLevel="0" collapsed="false">
      <c r="A124" s="170"/>
      <c r="B124" s="170"/>
      <c r="C124" s="170"/>
      <c r="D124" s="171" t="s">
        <v>717</v>
      </c>
      <c r="E124" s="171"/>
      <c r="F124" s="171"/>
      <c r="G124" s="171"/>
      <c r="H124" s="172" t="n">
        <f aca="false">ROUND(H121*$B$13,2)</f>
        <v>12.94</v>
      </c>
    </row>
    <row r="125" customFormat="false" ht="15" hidden="false" customHeight="true" outlineLevel="0" collapsed="false">
      <c r="A125" s="170"/>
      <c r="B125" s="170"/>
      <c r="C125" s="170"/>
      <c r="D125" s="173" t="s">
        <v>718</v>
      </c>
      <c r="E125" s="173"/>
      <c r="F125" s="173"/>
      <c r="G125" s="173"/>
      <c r="H125" s="174" t="n">
        <f aca="false">H124+H121</f>
        <v>74.73</v>
      </c>
    </row>
    <row r="127" customFormat="false" ht="15" hidden="false" customHeight="false" outlineLevel="0" collapsed="false">
      <c r="A127" s="153" t="s">
        <v>698</v>
      </c>
      <c r="B127" s="154" t="s">
        <v>699</v>
      </c>
      <c r="C127" s="154"/>
      <c r="D127" s="155" t="s">
        <v>700</v>
      </c>
      <c r="E127" s="156" t="s">
        <v>701</v>
      </c>
      <c r="F127" s="155" t="s">
        <v>702</v>
      </c>
      <c r="G127" s="157" t="s">
        <v>703</v>
      </c>
      <c r="H127" s="158" t="s">
        <v>704</v>
      </c>
    </row>
    <row r="128" customFormat="false" ht="15" hidden="false" customHeight="false" outlineLevel="0" collapsed="false">
      <c r="A128" s="159" t="str">
        <f aca="false">'Orç Sintético'!A47</f>
        <v>02.01.404</v>
      </c>
      <c r="B128" s="159" t="str">
        <f aca="false">'Orç Sintético'!B47</f>
        <v>ORSE</v>
      </c>
      <c r="C128" s="159" t="n">
        <f aca="false">'Orç Sintético'!C47</f>
        <v>51</v>
      </c>
      <c r="D128" s="176" t="s">
        <v>101</v>
      </c>
      <c r="E128" s="159" t="n">
        <v>16.65</v>
      </c>
      <c r="F128" s="159" t="s">
        <v>99</v>
      </c>
      <c r="G128" s="163" t="n">
        <v>582.34</v>
      </c>
      <c r="H128" s="164" t="n">
        <f aca="false">H139</f>
        <v>9695.96</v>
      </c>
      <c r="I128" s="165" t="s">
        <v>705</v>
      </c>
    </row>
    <row r="129" customFormat="false" ht="30" hidden="false" customHeight="false" outlineLevel="0" collapsed="false">
      <c r="A129" s="168" t="n">
        <v>4430</v>
      </c>
      <c r="B129" s="168"/>
      <c r="C129" s="112" t="s">
        <v>76</v>
      </c>
      <c r="D129" s="53" t="s">
        <v>747</v>
      </c>
      <c r="E129" s="150" t="n">
        <v>4</v>
      </c>
      <c r="F129" s="112" t="s">
        <v>740</v>
      </c>
      <c r="G129" s="122" t="n">
        <v>15.8</v>
      </c>
      <c r="H129" s="152" t="n">
        <f aca="false">ROUND(G129*E129,2)</f>
        <v>63.2</v>
      </c>
    </row>
    <row r="130" customFormat="false" ht="30" hidden="false" customHeight="false" outlineLevel="0" collapsed="false">
      <c r="A130" s="168" t="n">
        <v>4415</v>
      </c>
      <c r="B130" s="168"/>
      <c r="C130" s="112" t="s">
        <v>76</v>
      </c>
      <c r="D130" s="53" t="s">
        <v>748</v>
      </c>
      <c r="E130" s="150" t="n">
        <v>1</v>
      </c>
      <c r="F130" s="112" t="s">
        <v>740</v>
      </c>
      <c r="G130" s="122" t="n">
        <v>5.97</v>
      </c>
      <c r="H130" s="152" t="n">
        <f aca="false">ROUND(G130*E130,2)</f>
        <v>5.97</v>
      </c>
    </row>
    <row r="131" customFormat="false" ht="15" hidden="false" customHeight="false" outlineLevel="0" collapsed="false">
      <c r="A131" s="168" t="n">
        <v>88262</v>
      </c>
      <c r="B131" s="168"/>
      <c r="C131" s="112" t="s">
        <v>76</v>
      </c>
      <c r="D131" s="53" t="s">
        <v>749</v>
      </c>
      <c r="E131" s="150" t="n">
        <v>1</v>
      </c>
      <c r="F131" s="112" t="s">
        <v>690</v>
      </c>
      <c r="G131" s="122" t="n">
        <v>25.93</v>
      </c>
      <c r="H131" s="152" t="n">
        <f aca="false">ROUND(G131*E131,2)</f>
        <v>25.93</v>
      </c>
    </row>
    <row r="132" customFormat="false" ht="30" hidden="false" customHeight="false" outlineLevel="0" collapsed="false">
      <c r="A132" s="168" t="n">
        <v>4813</v>
      </c>
      <c r="B132" s="168"/>
      <c r="C132" s="112" t="s">
        <v>76</v>
      </c>
      <c r="D132" s="53" t="s">
        <v>750</v>
      </c>
      <c r="E132" s="150" t="n">
        <v>1</v>
      </c>
      <c r="F132" s="112" t="s">
        <v>751</v>
      </c>
      <c r="G132" s="122" t="n">
        <v>445</v>
      </c>
      <c r="H132" s="152" t="n">
        <f aca="false">ROUND(G132*E132,2)</f>
        <v>445</v>
      </c>
    </row>
    <row r="133" customFormat="false" ht="15" hidden="false" customHeight="false" outlineLevel="0" collapsed="false">
      <c r="A133" s="168" t="n">
        <v>5075</v>
      </c>
      <c r="B133" s="168"/>
      <c r="C133" s="112" t="s">
        <v>76</v>
      </c>
      <c r="D133" s="53" t="s">
        <v>752</v>
      </c>
      <c r="E133" s="150" t="n">
        <v>0.15</v>
      </c>
      <c r="F133" s="112" t="s">
        <v>753</v>
      </c>
      <c r="G133" s="122" t="n">
        <v>23.09</v>
      </c>
      <c r="H133" s="152" t="n">
        <f aca="false">ROUND(G133*E133,2)</f>
        <v>3.46</v>
      </c>
    </row>
    <row r="134" customFormat="false" ht="15" hidden="false" customHeight="false" outlineLevel="0" collapsed="false">
      <c r="A134" s="168" t="n">
        <v>88316</v>
      </c>
      <c r="B134" s="168"/>
      <c r="C134" s="112" t="s">
        <v>76</v>
      </c>
      <c r="D134" s="53" t="s">
        <v>721</v>
      </c>
      <c r="E134" s="150" t="n">
        <v>2</v>
      </c>
      <c r="F134" s="112" t="s">
        <v>690</v>
      </c>
      <c r="G134" s="122" t="n">
        <v>19.39</v>
      </c>
      <c r="H134" s="152" t="n">
        <f aca="false">ROUND(G134*E134,2)</f>
        <v>38.78</v>
      </c>
    </row>
    <row r="135" customFormat="false" ht="15" hidden="false" customHeight="true" outlineLevel="0" collapsed="false">
      <c r="A135" s="170"/>
      <c r="B135" s="170"/>
      <c r="C135" s="170"/>
      <c r="D135" s="171" t="s">
        <v>712</v>
      </c>
      <c r="E135" s="171"/>
      <c r="F135" s="171"/>
      <c r="G135" s="171"/>
      <c r="H135" s="172" t="n">
        <f aca="false">SUMIF(F129:F134,("H"),H129:H134)</f>
        <v>64.71</v>
      </c>
    </row>
    <row r="136" customFormat="false" ht="15" hidden="false" customHeight="true" outlineLevel="0" collapsed="false">
      <c r="A136" s="170"/>
      <c r="B136" s="170"/>
      <c r="C136" s="170"/>
      <c r="D136" s="171" t="s">
        <v>713</v>
      </c>
      <c r="E136" s="171"/>
      <c r="F136" s="171"/>
      <c r="G136" s="171"/>
      <c r="H136" s="172" t="n">
        <f aca="false">SUMIF(F129:F134,"&lt;&gt;h",H129:H134)</f>
        <v>517.63</v>
      </c>
    </row>
    <row r="137" customFormat="false" ht="15" hidden="false" customHeight="true" outlineLevel="0" collapsed="false">
      <c r="A137" s="170"/>
      <c r="B137" s="170"/>
      <c r="C137" s="170"/>
      <c r="D137" s="173" t="s">
        <v>714</v>
      </c>
      <c r="E137" s="173"/>
      <c r="F137" s="173"/>
      <c r="G137" s="173"/>
      <c r="H137" s="174" t="n">
        <f aca="false">SUM(H135:H136)</f>
        <v>582.34</v>
      </c>
    </row>
    <row r="138" customFormat="false" ht="15" hidden="false" customHeight="true" outlineLevel="0" collapsed="false">
      <c r="A138" s="170"/>
      <c r="B138" s="170"/>
      <c r="C138" s="170"/>
      <c r="D138" s="171" t="s">
        <v>715</v>
      </c>
      <c r="E138" s="171"/>
      <c r="F138" s="171"/>
      <c r="G138" s="171"/>
      <c r="H138" s="175" t="n">
        <f aca="false">E128</f>
        <v>16.65</v>
      </c>
    </row>
    <row r="139" customFormat="false" ht="15" hidden="false" customHeight="true" outlineLevel="0" collapsed="false">
      <c r="A139" s="170"/>
      <c r="B139" s="170"/>
      <c r="C139" s="170"/>
      <c r="D139" s="173" t="s">
        <v>716</v>
      </c>
      <c r="E139" s="173"/>
      <c r="F139" s="173"/>
      <c r="G139" s="173"/>
      <c r="H139" s="174" t="n">
        <f aca="false">ROUND(H137*H138,2)</f>
        <v>9695.96</v>
      </c>
    </row>
    <row r="140" customFormat="false" ht="15" hidden="false" customHeight="true" outlineLevel="0" collapsed="false">
      <c r="A140" s="170"/>
      <c r="B140" s="170"/>
      <c r="C140" s="170"/>
      <c r="D140" s="171" t="s">
        <v>717</v>
      </c>
      <c r="E140" s="171"/>
      <c r="F140" s="171"/>
      <c r="G140" s="171"/>
      <c r="H140" s="172" t="n">
        <f aca="false">ROUND(H137*$B$13,2)</f>
        <v>121.94</v>
      </c>
    </row>
    <row r="141" customFormat="false" ht="15" hidden="false" customHeight="true" outlineLevel="0" collapsed="false">
      <c r="A141" s="170"/>
      <c r="B141" s="170"/>
      <c r="C141" s="170"/>
      <c r="D141" s="173" t="s">
        <v>718</v>
      </c>
      <c r="E141" s="173"/>
      <c r="F141" s="173"/>
      <c r="G141" s="173"/>
      <c r="H141" s="174" t="n">
        <f aca="false">H140+H137</f>
        <v>704.28</v>
      </c>
    </row>
    <row r="143" customFormat="false" ht="15" hidden="false" customHeight="false" outlineLevel="0" collapsed="false">
      <c r="A143" s="153" t="s">
        <v>698</v>
      </c>
      <c r="B143" s="154" t="s">
        <v>699</v>
      </c>
      <c r="C143" s="154"/>
      <c r="D143" s="155" t="s">
        <v>700</v>
      </c>
      <c r="E143" s="156" t="s">
        <v>701</v>
      </c>
      <c r="F143" s="155" t="s">
        <v>702</v>
      </c>
      <c r="G143" s="157" t="s">
        <v>703</v>
      </c>
      <c r="H143" s="158" t="s">
        <v>704</v>
      </c>
    </row>
    <row r="144" customFormat="false" ht="15" hidden="false" customHeight="false" outlineLevel="0" collapsed="false">
      <c r="A144" s="159" t="str">
        <f aca="false">'Orç Sintético'!A52</f>
        <v>02.02.323.01</v>
      </c>
      <c r="B144" s="159" t="str">
        <f aca="false">'Orç Sintético'!B52</f>
        <v>SCO-RJ</v>
      </c>
      <c r="C144" s="159" t="str">
        <f aca="false">'Orç Sintético'!C52</f>
        <v>IP 59.20.0650</v>
      </c>
      <c r="D144" s="176" t="s">
        <v>110</v>
      </c>
      <c r="E144" s="159" t="n">
        <v>4</v>
      </c>
      <c r="F144" s="159" t="s">
        <v>45</v>
      </c>
      <c r="G144" s="163" t="n">
        <v>111.24</v>
      </c>
      <c r="H144" s="164" t="n">
        <f aca="false">H150</f>
        <v>444.96</v>
      </c>
      <c r="I144" s="165" t="s">
        <v>705</v>
      </c>
    </row>
    <row r="145" customFormat="false" ht="15" hidden="false" customHeight="false" outlineLevel="0" collapsed="false">
      <c r="A145" s="168" t="n">
        <v>88279</v>
      </c>
      <c r="B145" s="168"/>
      <c r="C145" s="112" t="s">
        <v>76</v>
      </c>
      <c r="D145" s="53" t="s">
        <v>754</v>
      </c>
      <c r="E145" s="150" t="n">
        <v>4</v>
      </c>
      <c r="F145" s="112" t="s">
        <v>690</v>
      </c>
      <c r="G145" s="122" t="n">
        <v>27.81</v>
      </c>
      <c r="H145" s="152" t="n">
        <f aca="false">ROUND(G145*E145,2)</f>
        <v>111.24</v>
      </c>
    </row>
    <row r="146" customFormat="false" ht="15" hidden="false" customHeight="true" outlineLevel="0" collapsed="false">
      <c r="A146" s="170"/>
      <c r="B146" s="170"/>
      <c r="C146" s="170"/>
      <c r="D146" s="171" t="s">
        <v>712</v>
      </c>
      <c r="E146" s="171"/>
      <c r="F146" s="171"/>
      <c r="G146" s="171"/>
      <c r="H146" s="172" t="n">
        <f aca="false">SUMIF(F145,("H"),H145)</f>
        <v>111.24</v>
      </c>
    </row>
    <row r="147" customFormat="false" ht="15" hidden="false" customHeight="true" outlineLevel="0" collapsed="false">
      <c r="A147" s="170"/>
      <c r="B147" s="170"/>
      <c r="C147" s="170"/>
      <c r="D147" s="171" t="s">
        <v>713</v>
      </c>
      <c r="E147" s="171"/>
      <c r="F147" s="171"/>
      <c r="G147" s="171"/>
      <c r="H147" s="172" t="n">
        <f aca="false">SUMIF(F145,"&lt;&gt;h",H145)</f>
        <v>0</v>
      </c>
    </row>
    <row r="148" customFormat="false" ht="15" hidden="false" customHeight="true" outlineLevel="0" collapsed="false">
      <c r="A148" s="170"/>
      <c r="B148" s="170"/>
      <c r="C148" s="170"/>
      <c r="D148" s="173" t="s">
        <v>714</v>
      </c>
      <c r="E148" s="173"/>
      <c r="F148" s="173"/>
      <c r="G148" s="173"/>
      <c r="H148" s="174" t="n">
        <f aca="false">SUM(H146:H147)</f>
        <v>111.24</v>
      </c>
    </row>
    <row r="149" customFormat="false" ht="15" hidden="false" customHeight="true" outlineLevel="0" collapsed="false">
      <c r="A149" s="170"/>
      <c r="B149" s="170"/>
      <c r="C149" s="170"/>
      <c r="D149" s="171" t="s">
        <v>715</v>
      </c>
      <c r="E149" s="171"/>
      <c r="F149" s="171"/>
      <c r="G149" s="171"/>
      <c r="H149" s="175" t="n">
        <f aca="false">E144</f>
        <v>4</v>
      </c>
    </row>
    <row r="150" customFormat="false" ht="15" hidden="false" customHeight="true" outlineLevel="0" collapsed="false">
      <c r="A150" s="170"/>
      <c r="B150" s="170"/>
      <c r="C150" s="170"/>
      <c r="D150" s="173" t="s">
        <v>716</v>
      </c>
      <c r="E150" s="173"/>
      <c r="F150" s="173"/>
      <c r="G150" s="173"/>
      <c r="H150" s="174" t="n">
        <f aca="false">ROUND(H148*H149,2)</f>
        <v>444.96</v>
      </c>
    </row>
    <row r="151" customFormat="false" ht="15" hidden="false" customHeight="true" outlineLevel="0" collapsed="false">
      <c r="A151" s="170"/>
      <c r="B151" s="170"/>
      <c r="C151" s="170"/>
      <c r="D151" s="171" t="s">
        <v>717</v>
      </c>
      <c r="E151" s="171"/>
      <c r="F151" s="171"/>
      <c r="G151" s="171"/>
      <c r="H151" s="172" t="n">
        <f aca="false">ROUND(H148*$B$13,2)</f>
        <v>23.29</v>
      </c>
    </row>
    <row r="152" customFormat="false" ht="15" hidden="false" customHeight="true" outlineLevel="0" collapsed="false">
      <c r="A152" s="170"/>
      <c r="B152" s="170"/>
      <c r="C152" s="170"/>
      <c r="D152" s="173" t="s">
        <v>718</v>
      </c>
      <c r="E152" s="173"/>
      <c r="F152" s="173"/>
      <c r="G152" s="173"/>
      <c r="H152" s="174" t="n">
        <f aca="false">H151+H148</f>
        <v>134.53</v>
      </c>
    </row>
    <row r="154" customFormat="false" ht="15" hidden="false" customHeight="false" outlineLevel="0" collapsed="false">
      <c r="A154" s="153" t="s">
        <v>698</v>
      </c>
      <c r="B154" s="154" t="s">
        <v>699</v>
      </c>
      <c r="C154" s="154"/>
      <c r="D154" s="155" t="s">
        <v>700</v>
      </c>
      <c r="E154" s="156" t="s">
        <v>701</v>
      </c>
      <c r="F154" s="155" t="s">
        <v>702</v>
      </c>
      <c r="G154" s="157" t="s">
        <v>703</v>
      </c>
      <c r="H154" s="158" t="s">
        <v>704</v>
      </c>
    </row>
    <row r="155" customFormat="false" ht="30" hidden="false" customHeight="false" outlineLevel="0" collapsed="false">
      <c r="A155" s="159" t="str">
        <f aca="false">'Orç Sintético'!A53</f>
        <v>02.02.323.02</v>
      </c>
      <c r="B155" s="159" t="str">
        <f aca="false">'Orç Sintético'!B53</f>
        <v>SCO-RJ</v>
      </c>
      <c r="C155" s="159" t="str">
        <f aca="false">'Orç Sintético'!C53</f>
        <v>IP 59.20.0200</v>
      </c>
      <c r="D155" s="176" t="s">
        <v>114</v>
      </c>
      <c r="E155" s="159" t="n">
        <v>1</v>
      </c>
      <c r="F155" s="159" t="s">
        <v>45</v>
      </c>
      <c r="G155" s="163" t="n">
        <v>55.62</v>
      </c>
      <c r="H155" s="164" t="n">
        <f aca="false">H161</f>
        <v>55.62</v>
      </c>
      <c r="I155" s="165" t="s">
        <v>705</v>
      </c>
    </row>
    <row r="156" customFormat="false" ht="15" hidden="false" customHeight="false" outlineLevel="0" collapsed="false">
      <c r="A156" s="168" t="n">
        <v>88279</v>
      </c>
      <c r="B156" s="168"/>
      <c r="C156" s="112" t="s">
        <v>76</v>
      </c>
      <c r="D156" s="53" t="s">
        <v>754</v>
      </c>
      <c r="E156" s="150" t="n">
        <v>2</v>
      </c>
      <c r="F156" s="112" t="s">
        <v>690</v>
      </c>
      <c r="G156" s="122" t="n">
        <v>27.81</v>
      </c>
      <c r="H156" s="152" t="n">
        <f aca="false">ROUND(G156*E156,2)</f>
        <v>55.62</v>
      </c>
    </row>
    <row r="157" customFormat="false" ht="15" hidden="false" customHeight="true" outlineLevel="0" collapsed="false">
      <c r="A157" s="170"/>
      <c r="B157" s="170"/>
      <c r="C157" s="170"/>
      <c r="D157" s="171" t="s">
        <v>712</v>
      </c>
      <c r="E157" s="171"/>
      <c r="F157" s="171"/>
      <c r="G157" s="171"/>
      <c r="H157" s="172" t="n">
        <f aca="false">SUMIF(F156,("H"),H156)</f>
        <v>55.62</v>
      </c>
    </row>
    <row r="158" customFormat="false" ht="15" hidden="false" customHeight="true" outlineLevel="0" collapsed="false">
      <c r="A158" s="170"/>
      <c r="B158" s="170"/>
      <c r="C158" s="170"/>
      <c r="D158" s="171" t="s">
        <v>713</v>
      </c>
      <c r="E158" s="171"/>
      <c r="F158" s="171"/>
      <c r="G158" s="171"/>
      <c r="H158" s="172" t="n">
        <f aca="false">SUMIF(F156,"&lt;&gt;h",H156)</f>
        <v>0</v>
      </c>
    </row>
    <row r="159" customFormat="false" ht="15" hidden="false" customHeight="true" outlineLevel="0" collapsed="false">
      <c r="A159" s="170"/>
      <c r="B159" s="170"/>
      <c r="C159" s="170"/>
      <c r="D159" s="173" t="s">
        <v>714</v>
      </c>
      <c r="E159" s="173"/>
      <c r="F159" s="173"/>
      <c r="G159" s="173"/>
      <c r="H159" s="174" t="n">
        <f aca="false">SUM(H157:H158)</f>
        <v>55.62</v>
      </c>
    </row>
    <row r="160" customFormat="false" ht="15" hidden="false" customHeight="true" outlineLevel="0" collapsed="false">
      <c r="A160" s="170"/>
      <c r="B160" s="170"/>
      <c r="C160" s="170"/>
      <c r="D160" s="171" t="s">
        <v>715</v>
      </c>
      <c r="E160" s="171"/>
      <c r="F160" s="171"/>
      <c r="G160" s="171"/>
      <c r="H160" s="175" t="n">
        <f aca="false">E155</f>
        <v>1</v>
      </c>
    </row>
    <row r="161" customFormat="false" ht="15" hidden="false" customHeight="true" outlineLevel="0" collapsed="false">
      <c r="A161" s="170"/>
      <c r="B161" s="170"/>
      <c r="C161" s="170"/>
      <c r="D161" s="173" t="s">
        <v>716</v>
      </c>
      <c r="E161" s="173"/>
      <c r="F161" s="173"/>
      <c r="G161" s="173"/>
      <c r="H161" s="174" t="n">
        <f aca="false">ROUND(H159*H160,2)</f>
        <v>55.62</v>
      </c>
    </row>
    <row r="162" customFormat="false" ht="15" hidden="false" customHeight="true" outlineLevel="0" collapsed="false">
      <c r="A162" s="170"/>
      <c r="B162" s="170"/>
      <c r="C162" s="170"/>
      <c r="D162" s="171" t="s">
        <v>717</v>
      </c>
      <c r="E162" s="171"/>
      <c r="F162" s="171"/>
      <c r="G162" s="171"/>
      <c r="H162" s="172" t="n">
        <f aca="false">ROUND(H159*$B$13,2)</f>
        <v>11.65</v>
      </c>
    </row>
    <row r="163" customFormat="false" ht="15" hidden="false" customHeight="true" outlineLevel="0" collapsed="false">
      <c r="A163" s="170"/>
      <c r="B163" s="170"/>
      <c r="C163" s="170"/>
      <c r="D163" s="173" t="s">
        <v>718</v>
      </c>
      <c r="E163" s="173"/>
      <c r="F163" s="173"/>
      <c r="G163" s="173"/>
      <c r="H163" s="174" t="n">
        <f aca="false">H162+H159</f>
        <v>67.27</v>
      </c>
    </row>
    <row r="165" customFormat="false" ht="15" hidden="false" customHeight="false" outlineLevel="0" collapsed="false">
      <c r="A165" s="153" t="s">
        <v>698</v>
      </c>
      <c r="B165" s="154" t="s">
        <v>699</v>
      </c>
      <c r="C165" s="154"/>
      <c r="D165" s="155" t="s">
        <v>700</v>
      </c>
      <c r="E165" s="156" t="s">
        <v>701</v>
      </c>
      <c r="F165" s="155" t="s">
        <v>702</v>
      </c>
      <c r="G165" s="157" t="s">
        <v>703</v>
      </c>
      <c r="H165" s="158" t="s">
        <v>704</v>
      </c>
    </row>
    <row r="166" customFormat="false" ht="15" hidden="false" customHeight="false" outlineLevel="0" collapsed="false">
      <c r="A166" s="159" t="str">
        <f aca="false">'Orç Sintético'!A54</f>
        <v>02.02.323.03</v>
      </c>
      <c r="B166" s="159" t="str">
        <f aca="false">'Orç Sintético'!B54</f>
        <v>SCO-RJ</v>
      </c>
      <c r="C166" s="159" t="str">
        <f aca="false">'Orç Sintético'!C54</f>
        <v>IP 59.20.0112</v>
      </c>
      <c r="D166" s="176" t="s">
        <v>117</v>
      </c>
      <c r="E166" s="159" t="n">
        <v>1</v>
      </c>
      <c r="F166" s="159" t="s">
        <v>45</v>
      </c>
      <c r="G166" s="163" t="n">
        <v>55.62</v>
      </c>
      <c r="H166" s="164" t="n">
        <f aca="false">H172</f>
        <v>55.62</v>
      </c>
      <c r="I166" s="165" t="s">
        <v>705</v>
      </c>
    </row>
    <row r="167" customFormat="false" ht="15" hidden="false" customHeight="false" outlineLevel="0" collapsed="false">
      <c r="A167" s="168" t="n">
        <v>88279</v>
      </c>
      <c r="B167" s="168"/>
      <c r="C167" s="112" t="s">
        <v>76</v>
      </c>
      <c r="D167" s="53" t="s">
        <v>754</v>
      </c>
      <c r="E167" s="150" t="n">
        <v>2</v>
      </c>
      <c r="F167" s="112" t="s">
        <v>690</v>
      </c>
      <c r="G167" s="122" t="n">
        <v>27.81</v>
      </c>
      <c r="H167" s="152" t="n">
        <f aca="false">ROUND(G167*E167,2)</f>
        <v>55.62</v>
      </c>
    </row>
    <row r="168" customFormat="false" ht="15" hidden="false" customHeight="true" outlineLevel="0" collapsed="false">
      <c r="A168" s="170"/>
      <c r="B168" s="170"/>
      <c r="C168" s="170"/>
      <c r="D168" s="171" t="s">
        <v>712</v>
      </c>
      <c r="E168" s="171"/>
      <c r="F168" s="171"/>
      <c r="G168" s="171"/>
      <c r="H168" s="172" t="n">
        <f aca="false">SUMIF(F167,("H"),H167)</f>
        <v>55.62</v>
      </c>
    </row>
    <row r="169" customFormat="false" ht="15" hidden="false" customHeight="true" outlineLevel="0" collapsed="false">
      <c r="A169" s="170"/>
      <c r="B169" s="170"/>
      <c r="C169" s="170"/>
      <c r="D169" s="171" t="s">
        <v>713</v>
      </c>
      <c r="E169" s="171"/>
      <c r="F169" s="171"/>
      <c r="G169" s="171"/>
      <c r="H169" s="172" t="n">
        <f aca="false">SUMIF(F167,"&lt;&gt;h",H167)</f>
        <v>0</v>
      </c>
    </row>
    <row r="170" customFormat="false" ht="15" hidden="false" customHeight="true" outlineLevel="0" collapsed="false">
      <c r="A170" s="170"/>
      <c r="B170" s="170"/>
      <c r="C170" s="170"/>
      <c r="D170" s="173" t="s">
        <v>714</v>
      </c>
      <c r="E170" s="173"/>
      <c r="F170" s="173"/>
      <c r="G170" s="173"/>
      <c r="H170" s="174" t="n">
        <f aca="false">SUM(H168:H169)</f>
        <v>55.62</v>
      </c>
    </row>
    <row r="171" customFormat="false" ht="15" hidden="false" customHeight="true" outlineLevel="0" collapsed="false">
      <c r="A171" s="170"/>
      <c r="B171" s="170"/>
      <c r="C171" s="170"/>
      <c r="D171" s="171" t="s">
        <v>715</v>
      </c>
      <c r="E171" s="171"/>
      <c r="F171" s="171"/>
      <c r="G171" s="171"/>
      <c r="H171" s="175" t="n">
        <f aca="false">E166</f>
        <v>1</v>
      </c>
    </row>
    <row r="172" customFormat="false" ht="15" hidden="false" customHeight="true" outlineLevel="0" collapsed="false">
      <c r="A172" s="170"/>
      <c r="B172" s="170"/>
      <c r="C172" s="170"/>
      <c r="D172" s="173" t="s">
        <v>716</v>
      </c>
      <c r="E172" s="173"/>
      <c r="F172" s="173"/>
      <c r="G172" s="173"/>
      <c r="H172" s="174" t="n">
        <f aca="false">ROUND(H170*H171,2)</f>
        <v>55.62</v>
      </c>
    </row>
    <row r="173" customFormat="false" ht="15" hidden="false" customHeight="true" outlineLevel="0" collapsed="false">
      <c r="A173" s="170"/>
      <c r="B173" s="170"/>
      <c r="C173" s="170"/>
      <c r="D173" s="171" t="s">
        <v>717</v>
      </c>
      <c r="E173" s="171"/>
      <c r="F173" s="171"/>
      <c r="G173" s="171"/>
      <c r="H173" s="172" t="n">
        <f aca="false">ROUND(H170*$B$13,2)</f>
        <v>11.65</v>
      </c>
    </row>
    <row r="174" customFormat="false" ht="15" hidden="false" customHeight="true" outlineLevel="0" collapsed="false">
      <c r="A174" s="170"/>
      <c r="B174" s="170"/>
      <c r="C174" s="170"/>
      <c r="D174" s="173" t="s">
        <v>718</v>
      </c>
      <c r="E174" s="173"/>
      <c r="F174" s="173"/>
      <c r="G174" s="173"/>
      <c r="H174" s="174" t="n">
        <f aca="false">H173+H170</f>
        <v>67.27</v>
      </c>
    </row>
    <row r="176" customFormat="false" ht="15" hidden="false" customHeight="false" outlineLevel="0" collapsed="false">
      <c r="A176" s="153" t="s">
        <v>698</v>
      </c>
      <c r="B176" s="154" t="s">
        <v>699</v>
      </c>
      <c r="C176" s="154"/>
      <c r="D176" s="155" t="s">
        <v>700</v>
      </c>
      <c r="E176" s="156" t="s">
        <v>701</v>
      </c>
      <c r="F176" s="155" t="s">
        <v>702</v>
      </c>
      <c r="G176" s="157" t="s">
        <v>703</v>
      </c>
      <c r="H176" s="158" t="s">
        <v>704</v>
      </c>
    </row>
    <row r="177" customFormat="false" ht="15" hidden="false" customHeight="false" outlineLevel="0" collapsed="false">
      <c r="A177" s="159" t="str">
        <f aca="false">'Orç Sintético'!A56</f>
        <v>02.02.331</v>
      </c>
      <c r="B177" s="159" t="str">
        <f aca="false">'Orç Sintético'!B56</f>
        <v>ORSE</v>
      </c>
      <c r="C177" s="159" t="n">
        <f aca="false">'Orç Sintético'!C56</f>
        <v>26</v>
      </c>
      <c r="D177" s="176" t="s">
        <v>121</v>
      </c>
      <c r="E177" s="159" t="n">
        <v>24.6</v>
      </c>
      <c r="F177" s="159" t="s">
        <v>122</v>
      </c>
      <c r="G177" s="163" t="n">
        <v>19.39</v>
      </c>
      <c r="H177" s="164" t="n">
        <f aca="false">H183</f>
        <v>476.99</v>
      </c>
      <c r="I177" s="165" t="s">
        <v>705</v>
      </c>
    </row>
    <row r="178" customFormat="false" ht="15" hidden="false" customHeight="false" outlineLevel="0" collapsed="false">
      <c r="A178" s="168" t="n">
        <v>88316</v>
      </c>
      <c r="B178" s="168"/>
      <c r="C178" s="112" t="s">
        <v>76</v>
      </c>
      <c r="D178" s="53" t="s">
        <v>721</v>
      </c>
      <c r="E178" s="150" t="n">
        <v>1</v>
      </c>
      <c r="F178" s="112" t="s">
        <v>690</v>
      </c>
      <c r="G178" s="122" t="n">
        <v>19.39</v>
      </c>
      <c r="H178" s="152" t="n">
        <f aca="false">ROUND(G178*E178,2)</f>
        <v>19.39</v>
      </c>
    </row>
    <row r="179" customFormat="false" ht="15" hidden="false" customHeight="true" outlineLevel="0" collapsed="false">
      <c r="A179" s="170"/>
      <c r="B179" s="170"/>
      <c r="C179" s="170"/>
      <c r="D179" s="171" t="s">
        <v>712</v>
      </c>
      <c r="E179" s="171"/>
      <c r="F179" s="171"/>
      <c r="G179" s="171"/>
      <c r="H179" s="172" t="n">
        <f aca="false">SUMIF(F178,("H"),H178)</f>
        <v>19.39</v>
      </c>
    </row>
    <row r="180" customFormat="false" ht="15" hidden="false" customHeight="true" outlineLevel="0" collapsed="false">
      <c r="A180" s="170"/>
      <c r="B180" s="170"/>
      <c r="C180" s="170"/>
      <c r="D180" s="171" t="s">
        <v>713</v>
      </c>
      <c r="E180" s="171"/>
      <c r="F180" s="171"/>
      <c r="G180" s="171"/>
      <c r="H180" s="172" t="n">
        <f aca="false">SUMIF(F178,"&lt;&gt;h",H178)</f>
        <v>0</v>
      </c>
    </row>
    <row r="181" customFormat="false" ht="15" hidden="false" customHeight="true" outlineLevel="0" collapsed="false">
      <c r="A181" s="170"/>
      <c r="B181" s="170"/>
      <c r="C181" s="170"/>
      <c r="D181" s="173" t="s">
        <v>714</v>
      </c>
      <c r="E181" s="173"/>
      <c r="F181" s="173"/>
      <c r="G181" s="173"/>
      <c r="H181" s="174" t="n">
        <f aca="false">SUM(H179:H180)</f>
        <v>19.39</v>
      </c>
    </row>
    <row r="182" customFormat="false" ht="15" hidden="false" customHeight="true" outlineLevel="0" collapsed="false">
      <c r="A182" s="170"/>
      <c r="B182" s="170"/>
      <c r="C182" s="170"/>
      <c r="D182" s="171" t="s">
        <v>715</v>
      </c>
      <c r="E182" s="171"/>
      <c r="F182" s="171"/>
      <c r="G182" s="171"/>
      <c r="H182" s="175" t="n">
        <f aca="false">E177</f>
        <v>24.6</v>
      </c>
    </row>
    <row r="183" customFormat="false" ht="15" hidden="false" customHeight="true" outlineLevel="0" collapsed="false">
      <c r="A183" s="170"/>
      <c r="B183" s="170"/>
      <c r="C183" s="170"/>
      <c r="D183" s="173" t="s">
        <v>716</v>
      </c>
      <c r="E183" s="173"/>
      <c r="F183" s="173"/>
      <c r="G183" s="173"/>
      <c r="H183" s="174" t="n">
        <f aca="false">ROUND(H181*H182,2)</f>
        <v>476.99</v>
      </c>
    </row>
    <row r="184" customFormat="false" ht="15" hidden="false" customHeight="true" outlineLevel="0" collapsed="false">
      <c r="A184" s="170"/>
      <c r="B184" s="170"/>
      <c r="C184" s="170"/>
      <c r="D184" s="171" t="s">
        <v>717</v>
      </c>
      <c r="E184" s="171"/>
      <c r="F184" s="171"/>
      <c r="G184" s="171"/>
      <c r="H184" s="172" t="n">
        <f aca="false">ROUND(H181*$B$13,2)</f>
        <v>4.06</v>
      </c>
    </row>
    <row r="185" customFormat="false" ht="15" hidden="false" customHeight="true" outlineLevel="0" collapsed="false">
      <c r="A185" s="170"/>
      <c r="B185" s="170"/>
      <c r="C185" s="170"/>
      <c r="D185" s="173" t="s">
        <v>718</v>
      </c>
      <c r="E185" s="173"/>
      <c r="F185" s="173"/>
      <c r="G185" s="173"/>
      <c r="H185" s="174" t="n">
        <f aca="false">H184+H181</f>
        <v>23.45</v>
      </c>
    </row>
    <row r="187" customFormat="false" ht="15" hidden="false" customHeight="false" outlineLevel="0" collapsed="false">
      <c r="A187" s="153" t="s">
        <v>698</v>
      </c>
      <c r="B187" s="154" t="s">
        <v>699</v>
      </c>
      <c r="C187" s="154"/>
      <c r="D187" s="155" t="s">
        <v>700</v>
      </c>
      <c r="E187" s="156" t="s">
        <v>701</v>
      </c>
      <c r="F187" s="155" t="s">
        <v>702</v>
      </c>
      <c r="G187" s="157" t="s">
        <v>703</v>
      </c>
      <c r="H187" s="158" t="s">
        <v>704</v>
      </c>
      <c r="I187" s="165" t="s">
        <v>705</v>
      </c>
    </row>
    <row r="188" customFormat="false" ht="30" hidden="false" customHeight="false" outlineLevel="0" collapsed="false">
      <c r="A188" s="159" t="str">
        <f aca="false">'Orç Sintético'!A66</f>
        <v>02.04.201.02</v>
      </c>
      <c r="B188" s="159" t="str">
        <f aca="false">'Orç Sintético'!B66</f>
        <v>SINAPI ANTIGO</v>
      </c>
      <c r="C188" s="159" t="n">
        <f aca="false">'Orç Sintético'!C66</f>
        <v>83336</v>
      </c>
      <c r="D188" s="176" t="s">
        <v>138</v>
      </c>
      <c r="E188" s="159" t="n">
        <v>10.26</v>
      </c>
      <c r="F188" s="159" t="s">
        <v>122</v>
      </c>
      <c r="G188" s="163" t="n">
        <v>6.45</v>
      </c>
      <c r="H188" s="164" t="n">
        <f aca="false">H195</f>
        <v>66.18</v>
      </c>
    </row>
    <row r="189" customFormat="false" ht="15" hidden="false" customHeight="false" outlineLevel="0" collapsed="false">
      <c r="A189" s="168" t="n">
        <v>88316</v>
      </c>
      <c r="B189" s="168"/>
      <c r="C189" s="112" t="s">
        <v>76</v>
      </c>
      <c r="D189" s="53" t="s">
        <v>721</v>
      </c>
      <c r="E189" s="150" t="n">
        <v>0.071428</v>
      </c>
      <c r="F189" s="112" t="s">
        <v>690</v>
      </c>
      <c r="G189" s="122" t="n">
        <v>19.39</v>
      </c>
      <c r="H189" s="152" t="n">
        <f aca="false">ROUND(G189*E189,2)</f>
        <v>1.38</v>
      </c>
    </row>
    <row r="190" customFormat="false" ht="30" hidden="false" customHeight="false" outlineLevel="0" collapsed="false">
      <c r="A190" s="168" t="n">
        <v>90991</v>
      </c>
      <c r="B190" s="168"/>
      <c r="C190" s="112" t="s">
        <v>76</v>
      </c>
      <c r="D190" s="53" t="s">
        <v>755</v>
      </c>
      <c r="E190" s="150" t="n">
        <v>0.023809</v>
      </c>
      <c r="F190" s="112" t="s">
        <v>727</v>
      </c>
      <c r="G190" s="122" t="n">
        <v>212.92</v>
      </c>
      <c r="H190" s="152" t="n">
        <f aca="false">ROUND(G190*E190,2)</f>
        <v>5.07</v>
      </c>
    </row>
    <row r="191" customFormat="false" ht="15" hidden="false" customHeight="true" outlineLevel="0" collapsed="false">
      <c r="A191" s="170"/>
      <c r="B191" s="170"/>
      <c r="C191" s="170"/>
      <c r="D191" s="171" t="s">
        <v>712</v>
      </c>
      <c r="E191" s="171"/>
      <c r="F191" s="171"/>
      <c r="G191" s="171"/>
      <c r="H191" s="172" t="n">
        <f aca="false">SUMIF(F189:F190,("H"),H189:H190)</f>
        <v>1.38</v>
      </c>
    </row>
    <row r="192" customFormat="false" ht="15" hidden="false" customHeight="true" outlineLevel="0" collapsed="false">
      <c r="A192" s="170"/>
      <c r="B192" s="170"/>
      <c r="C192" s="170"/>
      <c r="D192" s="171" t="s">
        <v>713</v>
      </c>
      <c r="E192" s="171"/>
      <c r="F192" s="171"/>
      <c r="G192" s="171"/>
      <c r="H192" s="172" t="n">
        <f aca="false">SUMIF(F189:F190,"&lt;&gt;h",H189:H190)</f>
        <v>5.07</v>
      </c>
    </row>
    <row r="193" customFormat="false" ht="15" hidden="false" customHeight="true" outlineLevel="0" collapsed="false">
      <c r="A193" s="170"/>
      <c r="B193" s="170"/>
      <c r="C193" s="170"/>
      <c r="D193" s="173" t="s">
        <v>714</v>
      </c>
      <c r="E193" s="173"/>
      <c r="F193" s="173"/>
      <c r="G193" s="173"/>
      <c r="H193" s="174" t="n">
        <f aca="false">SUM(H191:H192)</f>
        <v>6.45</v>
      </c>
    </row>
    <row r="194" customFormat="false" ht="15" hidden="false" customHeight="true" outlineLevel="0" collapsed="false">
      <c r="A194" s="170"/>
      <c r="B194" s="170"/>
      <c r="C194" s="170"/>
      <c r="D194" s="171" t="s">
        <v>715</v>
      </c>
      <c r="E194" s="171"/>
      <c r="F194" s="171"/>
      <c r="G194" s="171"/>
      <c r="H194" s="175" t="n">
        <f aca="false">E188</f>
        <v>10.26</v>
      </c>
    </row>
    <row r="195" customFormat="false" ht="15" hidden="false" customHeight="true" outlineLevel="0" collapsed="false">
      <c r="A195" s="170"/>
      <c r="B195" s="170"/>
      <c r="C195" s="170"/>
      <c r="D195" s="173" t="s">
        <v>716</v>
      </c>
      <c r="E195" s="173"/>
      <c r="F195" s="173"/>
      <c r="G195" s="173"/>
      <c r="H195" s="174" t="n">
        <f aca="false">ROUND(H193*H194,2)</f>
        <v>66.18</v>
      </c>
    </row>
    <row r="196" customFormat="false" ht="15" hidden="false" customHeight="true" outlineLevel="0" collapsed="false">
      <c r="A196" s="170"/>
      <c r="B196" s="170"/>
      <c r="C196" s="170"/>
      <c r="D196" s="171" t="s">
        <v>717</v>
      </c>
      <c r="E196" s="171"/>
      <c r="F196" s="171"/>
      <c r="G196" s="171"/>
      <c r="H196" s="172" t="n">
        <f aca="false">ROUND(H193*$B$13,2)</f>
        <v>1.35</v>
      </c>
    </row>
    <row r="197" customFormat="false" ht="15" hidden="false" customHeight="true" outlineLevel="0" collapsed="false">
      <c r="A197" s="170"/>
      <c r="B197" s="170"/>
      <c r="C197" s="170"/>
      <c r="D197" s="173" t="s">
        <v>718</v>
      </c>
      <c r="E197" s="173"/>
      <c r="F197" s="173"/>
      <c r="G197" s="173"/>
      <c r="H197" s="174" t="n">
        <f aca="false">H196+H193</f>
        <v>7.8</v>
      </c>
    </row>
    <row r="199" customFormat="false" ht="15" hidden="false" customHeight="false" outlineLevel="0" collapsed="false">
      <c r="A199" s="142" t="str">
        <f aca="false">'Orç Sintético'!A71</f>
        <v>03.00.000</v>
      </c>
      <c r="B199" s="142"/>
      <c r="C199" s="142"/>
      <c r="D199" s="143" t="str">
        <f aca="false">'Orç Sintético'!B71</f>
        <v>FUNDAÇÕES E ESTRUTURAS</v>
      </c>
      <c r="E199" s="144"/>
      <c r="F199" s="142"/>
      <c r="G199" s="145"/>
      <c r="H199" s="146"/>
    </row>
    <row r="201" customFormat="false" ht="15" hidden="false" customHeight="false" outlineLevel="0" collapsed="false">
      <c r="A201" s="153" t="s">
        <v>698</v>
      </c>
      <c r="B201" s="154" t="s">
        <v>699</v>
      </c>
      <c r="C201" s="154"/>
      <c r="D201" s="155" t="s">
        <v>700</v>
      </c>
      <c r="E201" s="156" t="s">
        <v>701</v>
      </c>
      <c r="F201" s="155" t="s">
        <v>702</v>
      </c>
      <c r="G201" s="157" t="s">
        <v>703</v>
      </c>
      <c r="H201" s="158" t="s">
        <v>704</v>
      </c>
    </row>
    <row r="202" customFormat="false" ht="45" hidden="false" customHeight="false" outlineLevel="0" collapsed="false">
      <c r="A202" s="159" t="str">
        <f aca="false">'Orç Sintético'!A79</f>
        <v>03.01.425.01</v>
      </c>
      <c r="B202" s="159" t="str">
        <f aca="false">'Orç Sintético'!B79</f>
        <v>SINAPI</v>
      </c>
      <c r="C202" s="159" t="str">
        <f aca="false">'Orç Sintético'!C79</f>
        <v>100896 MOD</v>
      </c>
      <c r="D202" s="176" t="s">
        <v>157</v>
      </c>
      <c r="E202" s="159" t="n">
        <v>160</v>
      </c>
      <c r="F202" s="159" t="s">
        <v>82</v>
      </c>
      <c r="G202" s="163" t="n">
        <v>70.42</v>
      </c>
      <c r="H202" s="164" t="n">
        <f aca="false">H214</f>
        <v>11267.2</v>
      </c>
      <c r="I202" s="165" t="s">
        <v>705</v>
      </c>
    </row>
    <row r="203" customFormat="false" ht="30" hidden="false" customHeight="false" outlineLevel="0" collapsed="false">
      <c r="A203" s="168" t="n">
        <v>38404</v>
      </c>
      <c r="B203" s="168"/>
      <c r="C203" s="112" t="s">
        <v>76</v>
      </c>
      <c r="D203" s="53" t="s">
        <v>756</v>
      </c>
      <c r="E203" s="150" t="n">
        <v>0.080208</v>
      </c>
      <c r="F203" s="112" t="s">
        <v>757</v>
      </c>
      <c r="G203" s="122" t="n">
        <v>463.52</v>
      </c>
      <c r="H203" s="152" t="n">
        <f aca="false">ROUND(G203*E203,2)</f>
        <v>37.18</v>
      </c>
    </row>
    <row r="204" customFormat="false" ht="15" hidden="false" customHeight="false" outlineLevel="0" collapsed="false">
      <c r="A204" s="168" t="n">
        <v>88316</v>
      </c>
      <c r="B204" s="168"/>
      <c r="C204" s="112" t="s">
        <v>76</v>
      </c>
      <c r="D204" s="53" t="s">
        <v>721</v>
      </c>
      <c r="E204" s="150" t="n">
        <v>0.325872</v>
      </c>
      <c r="F204" s="112" t="s">
        <v>690</v>
      </c>
      <c r="G204" s="122" t="n">
        <v>19.39</v>
      </c>
      <c r="H204" s="152" t="n">
        <f aca="false">ROUND(G204*E204,2)</f>
        <v>6.32</v>
      </c>
    </row>
    <row r="205" customFormat="false" ht="60" hidden="false" customHeight="false" outlineLevel="0" collapsed="false">
      <c r="A205" s="168" t="n">
        <v>90680</v>
      </c>
      <c r="B205" s="168"/>
      <c r="C205" s="112" t="s">
        <v>76</v>
      </c>
      <c r="D205" s="53" t="s">
        <v>758</v>
      </c>
      <c r="E205" s="150" t="n">
        <v>0.035568</v>
      </c>
      <c r="F205" s="112" t="s">
        <v>727</v>
      </c>
      <c r="G205" s="122" t="n">
        <v>409.23</v>
      </c>
      <c r="H205" s="152" t="n">
        <f aca="false">ROUND(G205*E205,2)</f>
        <v>14.56</v>
      </c>
    </row>
    <row r="206" customFormat="false" ht="60" hidden="false" customHeight="false" outlineLevel="0" collapsed="false">
      <c r="A206" s="168" t="n">
        <v>90681</v>
      </c>
      <c r="B206" s="168"/>
      <c r="C206" s="112" t="s">
        <v>76</v>
      </c>
      <c r="D206" s="53" t="s">
        <v>759</v>
      </c>
      <c r="E206" s="150" t="n">
        <v>0.07056</v>
      </c>
      <c r="F206" s="112" t="s">
        <v>760</v>
      </c>
      <c r="G206" s="122" t="n">
        <v>152.62</v>
      </c>
      <c r="H206" s="152" t="n">
        <f aca="false">ROUND(G206*E206,2)</f>
        <v>10.77</v>
      </c>
    </row>
    <row r="207" customFormat="false" ht="15" hidden="false" customHeight="false" outlineLevel="0" collapsed="false">
      <c r="A207" s="168" t="n">
        <v>90778</v>
      </c>
      <c r="B207" s="168"/>
      <c r="C207" s="112" t="s">
        <v>76</v>
      </c>
      <c r="D207" s="53" t="s">
        <v>689</v>
      </c>
      <c r="E207" s="150" t="n">
        <v>0.007344</v>
      </c>
      <c r="F207" s="112" t="s">
        <v>690</v>
      </c>
      <c r="G207" s="122" t="n">
        <v>104.39</v>
      </c>
      <c r="H207" s="152" t="n">
        <f aca="false">ROUND(G207*E207,2)</f>
        <v>0.77</v>
      </c>
    </row>
    <row r="208" customFormat="false" ht="30" hidden="false" customHeight="false" outlineLevel="0" collapsed="false">
      <c r="A208" s="168" t="n">
        <v>97913</v>
      </c>
      <c r="B208" s="168"/>
      <c r="C208" s="112" t="s">
        <v>76</v>
      </c>
      <c r="D208" s="53" t="s">
        <v>761</v>
      </c>
      <c r="E208" s="150" t="n">
        <v>0.02952</v>
      </c>
      <c r="F208" s="112" t="s">
        <v>125</v>
      </c>
      <c r="G208" s="122" t="n">
        <v>3.08</v>
      </c>
      <c r="H208" s="152" t="n">
        <f aca="false">ROUND(G208*E208,2)</f>
        <v>0.09</v>
      </c>
    </row>
    <row r="209" customFormat="false" ht="45" hidden="false" customHeight="false" outlineLevel="0" collapsed="false">
      <c r="A209" s="168" t="n">
        <v>100973</v>
      </c>
      <c r="B209" s="168"/>
      <c r="C209" s="112" t="s">
        <v>76</v>
      </c>
      <c r="D209" s="53" t="s">
        <v>762</v>
      </c>
      <c r="E209" s="150" t="n">
        <v>0.088416</v>
      </c>
      <c r="F209" s="112" t="s">
        <v>122</v>
      </c>
      <c r="G209" s="122" t="n">
        <v>8.25</v>
      </c>
      <c r="H209" s="152" t="n">
        <f aca="false">ROUND(G209*E209,2)</f>
        <v>0.73</v>
      </c>
    </row>
    <row r="210" customFormat="false" ht="15" hidden="false" customHeight="true" outlineLevel="0" collapsed="false">
      <c r="A210" s="170"/>
      <c r="B210" s="170"/>
      <c r="C210" s="170"/>
      <c r="D210" s="171" t="s">
        <v>712</v>
      </c>
      <c r="E210" s="171"/>
      <c r="F210" s="171"/>
      <c r="G210" s="171"/>
      <c r="H210" s="172" t="n">
        <f aca="false">SUMIF(F203:F209,("H"),H203:H209)</f>
        <v>7.09</v>
      </c>
    </row>
    <row r="211" customFormat="false" ht="15" hidden="false" customHeight="true" outlineLevel="0" collapsed="false">
      <c r="A211" s="170"/>
      <c r="B211" s="170"/>
      <c r="C211" s="170"/>
      <c r="D211" s="171" t="s">
        <v>713</v>
      </c>
      <c r="E211" s="171"/>
      <c r="F211" s="171"/>
      <c r="G211" s="171"/>
      <c r="H211" s="172" t="n">
        <f aca="false">SUMIF(F203:F209,"&lt;&gt;h",H203:H209)</f>
        <v>63.33</v>
      </c>
    </row>
    <row r="212" customFormat="false" ht="15" hidden="false" customHeight="true" outlineLevel="0" collapsed="false">
      <c r="A212" s="170"/>
      <c r="B212" s="170"/>
      <c r="C212" s="170"/>
      <c r="D212" s="173" t="s">
        <v>714</v>
      </c>
      <c r="E212" s="173"/>
      <c r="F212" s="173"/>
      <c r="G212" s="173"/>
      <c r="H212" s="174" t="n">
        <f aca="false">SUM(H210:H211)</f>
        <v>70.42</v>
      </c>
    </row>
    <row r="213" customFormat="false" ht="15" hidden="false" customHeight="true" outlineLevel="0" collapsed="false">
      <c r="A213" s="170"/>
      <c r="B213" s="170"/>
      <c r="C213" s="170"/>
      <c r="D213" s="171" t="s">
        <v>715</v>
      </c>
      <c r="E213" s="171"/>
      <c r="F213" s="171"/>
      <c r="G213" s="171"/>
      <c r="H213" s="175" t="n">
        <f aca="false">E202</f>
        <v>160</v>
      </c>
    </row>
    <row r="214" customFormat="false" ht="15" hidden="false" customHeight="true" outlineLevel="0" collapsed="false">
      <c r="A214" s="170"/>
      <c r="B214" s="170"/>
      <c r="C214" s="170"/>
      <c r="D214" s="173" t="s">
        <v>716</v>
      </c>
      <c r="E214" s="173"/>
      <c r="F214" s="173"/>
      <c r="G214" s="173"/>
      <c r="H214" s="174" t="n">
        <f aca="false">ROUND(H212*H213,2)</f>
        <v>11267.2</v>
      </c>
    </row>
    <row r="215" customFormat="false" ht="15" hidden="false" customHeight="true" outlineLevel="0" collapsed="false">
      <c r="A215" s="170"/>
      <c r="B215" s="170"/>
      <c r="C215" s="170"/>
      <c r="D215" s="171" t="s">
        <v>717</v>
      </c>
      <c r="E215" s="171"/>
      <c r="F215" s="171"/>
      <c r="G215" s="171"/>
      <c r="H215" s="172" t="n">
        <f aca="false">ROUND(H212*$B$13,2)</f>
        <v>14.75</v>
      </c>
    </row>
    <row r="216" customFormat="false" ht="15" hidden="false" customHeight="true" outlineLevel="0" collapsed="false">
      <c r="A216" s="170"/>
      <c r="B216" s="170"/>
      <c r="C216" s="170"/>
      <c r="D216" s="173" t="s">
        <v>718</v>
      </c>
      <c r="E216" s="173"/>
      <c r="F216" s="173"/>
      <c r="G216" s="173"/>
      <c r="H216" s="174" t="n">
        <f aca="false">H215+H212</f>
        <v>85.17</v>
      </c>
    </row>
    <row r="217" customFormat="false" ht="15" hidden="false" customHeight="true" outlineLevel="0" collapsed="false">
      <c r="A217" s="178" t="s">
        <v>763</v>
      </c>
      <c r="B217" s="178"/>
      <c r="C217" s="178"/>
      <c r="D217" s="178"/>
      <c r="E217" s="178"/>
      <c r="F217" s="178"/>
      <c r="G217" s="178"/>
      <c r="H217" s="178"/>
    </row>
    <row r="219" customFormat="false" ht="15" hidden="false" customHeight="false" outlineLevel="0" collapsed="false">
      <c r="A219" s="153" t="s">
        <v>698</v>
      </c>
      <c r="B219" s="154" t="s">
        <v>699</v>
      </c>
      <c r="C219" s="154"/>
      <c r="D219" s="155" t="s">
        <v>700</v>
      </c>
      <c r="E219" s="156" t="s">
        <v>701</v>
      </c>
      <c r="F219" s="155" t="s">
        <v>702</v>
      </c>
      <c r="G219" s="157" t="s">
        <v>703</v>
      </c>
      <c r="H219" s="158" t="s">
        <v>704</v>
      </c>
    </row>
    <row r="220" customFormat="false" ht="30" hidden="false" customHeight="false" outlineLevel="0" collapsed="false">
      <c r="A220" s="159" t="str">
        <f aca="false">'Orç Sintético'!A85</f>
        <v>03.01.471</v>
      </c>
      <c r="B220" s="159" t="s">
        <v>172</v>
      </c>
      <c r="C220" s="159" t="str">
        <f aca="false">'Orç Sintético'!C85</f>
        <v>ED-49750</v>
      </c>
      <c r="D220" s="176" t="s">
        <v>174</v>
      </c>
      <c r="E220" s="159" t="n">
        <v>1</v>
      </c>
      <c r="F220" s="159" t="s">
        <v>45</v>
      </c>
      <c r="G220" s="163" t="n">
        <v>1040.4</v>
      </c>
      <c r="H220" s="164" t="n">
        <f aca="false">H226</f>
        <v>1040.4</v>
      </c>
      <c r="I220" s="165" t="s">
        <v>705</v>
      </c>
    </row>
    <row r="221" customFormat="false" ht="30" hidden="false" customHeight="false" outlineLevel="0" collapsed="false">
      <c r="A221" s="168" t="s">
        <v>764</v>
      </c>
      <c r="B221" s="168"/>
      <c r="C221" s="112" t="s">
        <v>172</v>
      </c>
      <c r="D221" s="53" t="s">
        <v>174</v>
      </c>
      <c r="E221" s="150" t="n">
        <v>1</v>
      </c>
      <c r="F221" s="112" t="s">
        <v>45</v>
      </c>
      <c r="G221" s="122" t="n">
        <v>1040.4</v>
      </c>
      <c r="H221" s="152" t="n">
        <f aca="false">ROUND(G221*E221,2)</f>
        <v>1040.4</v>
      </c>
    </row>
    <row r="222" customFormat="false" ht="15" hidden="false" customHeight="true" outlineLevel="0" collapsed="false">
      <c r="A222" s="170"/>
      <c r="B222" s="170"/>
      <c r="C222" s="170"/>
      <c r="D222" s="171" t="s">
        <v>712</v>
      </c>
      <c r="E222" s="171"/>
      <c r="F222" s="171"/>
      <c r="G222" s="171"/>
      <c r="H222" s="172" t="n">
        <f aca="false">SUMIF(F221,("H"),H221)</f>
        <v>0</v>
      </c>
    </row>
    <row r="223" customFormat="false" ht="15" hidden="false" customHeight="true" outlineLevel="0" collapsed="false">
      <c r="A223" s="170"/>
      <c r="B223" s="170"/>
      <c r="C223" s="170"/>
      <c r="D223" s="171" t="s">
        <v>713</v>
      </c>
      <c r="E223" s="171"/>
      <c r="F223" s="171"/>
      <c r="G223" s="171"/>
      <c r="H223" s="172" t="n">
        <f aca="false">SUMIF(F221,"&lt;&gt;h",H221)</f>
        <v>1040.4</v>
      </c>
    </row>
    <row r="224" customFormat="false" ht="15" hidden="false" customHeight="true" outlineLevel="0" collapsed="false">
      <c r="A224" s="170"/>
      <c r="B224" s="170"/>
      <c r="C224" s="170"/>
      <c r="D224" s="173" t="s">
        <v>714</v>
      </c>
      <c r="E224" s="173"/>
      <c r="F224" s="173"/>
      <c r="G224" s="173"/>
      <c r="H224" s="174" t="n">
        <f aca="false">SUM(H222:H223)</f>
        <v>1040.4</v>
      </c>
    </row>
    <row r="225" customFormat="false" ht="15" hidden="false" customHeight="true" outlineLevel="0" collapsed="false">
      <c r="A225" s="170"/>
      <c r="B225" s="170"/>
      <c r="C225" s="170"/>
      <c r="D225" s="171" t="s">
        <v>715</v>
      </c>
      <c r="E225" s="171"/>
      <c r="F225" s="171"/>
      <c r="G225" s="171"/>
      <c r="H225" s="175" t="n">
        <f aca="false">E220</f>
        <v>1</v>
      </c>
    </row>
    <row r="226" customFormat="false" ht="15" hidden="false" customHeight="true" outlineLevel="0" collapsed="false">
      <c r="A226" s="170"/>
      <c r="B226" s="170"/>
      <c r="C226" s="170"/>
      <c r="D226" s="173" t="s">
        <v>716</v>
      </c>
      <c r="E226" s="173"/>
      <c r="F226" s="173"/>
      <c r="G226" s="173"/>
      <c r="H226" s="174" t="n">
        <f aca="false">ROUND(H224*H225,2)</f>
        <v>1040.4</v>
      </c>
    </row>
    <row r="227" customFormat="false" ht="15" hidden="false" customHeight="true" outlineLevel="0" collapsed="false">
      <c r="A227" s="170"/>
      <c r="B227" s="170"/>
      <c r="C227" s="170"/>
      <c r="D227" s="171" t="s">
        <v>717</v>
      </c>
      <c r="E227" s="171"/>
      <c r="F227" s="171"/>
      <c r="G227" s="171"/>
      <c r="H227" s="172" t="n">
        <f aca="false">ROUND(H224*$B$13,2)</f>
        <v>217.86</v>
      </c>
    </row>
    <row r="228" customFormat="false" ht="15" hidden="false" customHeight="true" outlineLevel="0" collapsed="false">
      <c r="A228" s="170"/>
      <c r="B228" s="170"/>
      <c r="C228" s="170"/>
      <c r="D228" s="173" t="s">
        <v>718</v>
      </c>
      <c r="E228" s="173"/>
      <c r="F228" s="173"/>
      <c r="G228" s="173"/>
      <c r="H228" s="174" t="n">
        <f aca="false">H227+H224</f>
        <v>1258.26</v>
      </c>
    </row>
    <row r="230" customFormat="false" ht="15" hidden="false" customHeight="false" outlineLevel="0" collapsed="false">
      <c r="A230" s="153" t="s">
        <v>698</v>
      </c>
      <c r="B230" s="154" t="s">
        <v>699</v>
      </c>
      <c r="C230" s="154"/>
      <c r="D230" s="155" t="s">
        <v>700</v>
      </c>
      <c r="E230" s="156" t="s">
        <v>701</v>
      </c>
      <c r="F230" s="155" t="s">
        <v>702</v>
      </c>
      <c r="G230" s="157" t="s">
        <v>703</v>
      </c>
      <c r="H230" s="158" t="s">
        <v>704</v>
      </c>
    </row>
    <row r="231" customFormat="false" ht="30" hidden="false" customHeight="false" outlineLevel="0" collapsed="false">
      <c r="A231" s="159" t="str">
        <f aca="false">'Orç Sintético'!A94</f>
        <v>03.01.504</v>
      </c>
      <c r="B231" s="159" t="str">
        <f aca="false">'Orç Sintético'!B94</f>
        <v>SINAPI</v>
      </c>
      <c r="C231" s="159" t="str">
        <f aca="false">'Orç Sintético'!C94</f>
        <v>96557 MOD</v>
      </c>
      <c r="D231" s="176" t="s">
        <v>195</v>
      </c>
      <c r="E231" s="159" t="n">
        <v>3.27</v>
      </c>
      <c r="F231" s="159" t="s">
        <v>122</v>
      </c>
      <c r="G231" s="163" t="n">
        <v>593.44</v>
      </c>
      <c r="H231" s="164" t="n">
        <f aca="false">H241</f>
        <v>1940.55</v>
      </c>
      <c r="I231" s="165" t="s">
        <v>705</v>
      </c>
    </row>
    <row r="232" customFormat="false" ht="30" hidden="false" customHeight="false" outlineLevel="0" collapsed="false">
      <c r="A232" s="168" t="n">
        <v>1527</v>
      </c>
      <c r="B232" s="168"/>
      <c r="C232" s="112" t="s">
        <v>76</v>
      </c>
      <c r="D232" s="53" t="s">
        <v>765</v>
      </c>
      <c r="E232" s="150" t="n">
        <v>1.15</v>
      </c>
      <c r="F232" s="112" t="s">
        <v>757</v>
      </c>
      <c r="G232" s="122" t="n">
        <v>498.45</v>
      </c>
      <c r="H232" s="152" t="n">
        <f aca="false">ROUND(G232*E232,2)</f>
        <v>573.22</v>
      </c>
    </row>
    <row r="233" customFormat="false" ht="15" hidden="false" customHeight="false" outlineLevel="0" collapsed="false">
      <c r="A233" s="168" t="n">
        <v>88309</v>
      </c>
      <c r="B233" s="168"/>
      <c r="C233" s="112" t="s">
        <v>76</v>
      </c>
      <c r="D233" s="53" t="s">
        <v>720</v>
      </c>
      <c r="E233" s="150" t="n">
        <v>0.363</v>
      </c>
      <c r="F233" s="112" t="s">
        <v>690</v>
      </c>
      <c r="G233" s="122" t="n">
        <v>26.2</v>
      </c>
      <c r="H233" s="152" t="n">
        <f aca="false">ROUND(G233*E233,2)</f>
        <v>9.51</v>
      </c>
    </row>
    <row r="234" customFormat="false" ht="15" hidden="false" customHeight="false" outlineLevel="0" collapsed="false">
      <c r="A234" s="168" t="n">
        <v>88316</v>
      </c>
      <c r="B234" s="168"/>
      <c r="C234" s="112" t="s">
        <v>76</v>
      </c>
      <c r="D234" s="53" t="s">
        <v>721</v>
      </c>
      <c r="E234" s="150" t="n">
        <v>0.544</v>
      </c>
      <c r="F234" s="112" t="s">
        <v>690</v>
      </c>
      <c r="G234" s="122" t="n">
        <v>19.39</v>
      </c>
      <c r="H234" s="152" t="n">
        <f aca="false">ROUND(G234*E234,2)</f>
        <v>10.55</v>
      </c>
    </row>
    <row r="235" customFormat="false" ht="30" hidden="false" customHeight="false" outlineLevel="0" collapsed="false">
      <c r="A235" s="168" t="n">
        <v>90586</v>
      </c>
      <c r="B235" s="168"/>
      <c r="C235" s="112" t="s">
        <v>76</v>
      </c>
      <c r="D235" s="53" t="s">
        <v>766</v>
      </c>
      <c r="E235" s="150" t="n">
        <v>0.088</v>
      </c>
      <c r="F235" s="112" t="s">
        <v>727</v>
      </c>
      <c r="G235" s="122" t="n">
        <v>1.24</v>
      </c>
      <c r="H235" s="152" t="n">
        <f aca="false">ROUND(G235*E235,2)</f>
        <v>0.11</v>
      </c>
    </row>
    <row r="236" customFormat="false" ht="30" hidden="false" customHeight="false" outlineLevel="0" collapsed="false">
      <c r="A236" s="168" t="n">
        <v>90587</v>
      </c>
      <c r="B236" s="168"/>
      <c r="C236" s="112" t="s">
        <v>76</v>
      </c>
      <c r="D236" s="53" t="s">
        <v>767</v>
      </c>
      <c r="E236" s="150" t="n">
        <v>0.093</v>
      </c>
      <c r="F236" s="112" t="s">
        <v>760</v>
      </c>
      <c r="G236" s="122" t="n">
        <v>0.56</v>
      </c>
      <c r="H236" s="152" t="n">
        <f aca="false">ROUND(G236*E236,2)</f>
        <v>0.05</v>
      </c>
    </row>
    <row r="237" customFormat="false" ht="15" hidden="false" customHeight="true" outlineLevel="0" collapsed="false">
      <c r="A237" s="170"/>
      <c r="B237" s="170"/>
      <c r="C237" s="170"/>
      <c r="D237" s="171" t="s">
        <v>712</v>
      </c>
      <c r="E237" s="171"/>
      <c r="F237" s="171"/>
      <c r="G237" s="171"/>
      <c r="H237" s="172" t="n">
        <f aca="false">SUMIF(F232:F236,("H"),H232:H236)</f>
        <v>20.06</v>
      </c>
    </row>
    <row r="238" customFormat="false" ht="15" hidden="false" customHeight="true" outlineLevel="0" collapsed="false">
      <c r="A238" s="170"/>
      <c r="B238" s="170"/>
      <c r="C238" s="170"/>
      <c r="D238" s="171" t="s">
        <v>713</v>
      </c>
      <c r="E238" s="171"/>
      <c r="F238" s="171"/>
      <c r="G238" s="171"/>
      <c r="H238" s="172" t="n">
        <f aca="false">SUMIF(F232:F236,"&lt;&gt;h",H232:H236)</f>
        <v>573.38</v>
      </c>
    </row>
    <row r="239" customFormat="false" ht="15" hidden="false" customHeight="true" outlineLevel="0" collapsed="false">
      <c r="A239" s="170"/>
      <c r="B239" s="170"/>
      <c r="C239" s="170"/>
      <c r="D239" s="173" t="s">
        <v>714</v>
      </c>
      <c r="E239" s="173"/>
      <c r="F239" s="173"/>
      <c r="G239" s="173"/>
      <c r="H239" s="174" t="n">
        <f aca="false">SUM(H237:H238)</f>
        <v>593.44</v>
      </c>
    </row>
    <row r="240" customFormat="false" ht="15" hidden="false" customHeight="true" outlineLevel="0" collapsed="false">
      <c r="A240" s="170"/>
      <c r="B240" s="170"/>
      <c r="C240" s="170"/>
      <c r="D240" s="171" t="s">
        <v>715</v>
      </c>
      <c r="E240" s="171"/>
      <c r="F240" s="171"/>
      <c r="G240" s="171"/>
      <c r="H240" s="175" t="n">
        <f aca="false">E231</f>
        <v>3.27</v>
      </c>
    </row>
    <row r="241" customFormat="false" ht="15" hidden="false" customHeight="true" outlineLevel="0" collapsed="false">
      <c r="A241" s="170"/>
      <c r="B241" s="170"/>
      <c r="C241" s="170"/>
      <c r="D241" s="173" t="s">
        <v>716</v>
      </c>
      <c r="E241" s="173"/>
      <c r="F241" s="173"/>
      <c r="G241" s="173"/>
      <c r="H241" s="174" t="n">
        <f aca="false">ROUND(H239*H240,2)</f>
        <v>1940.55</v>
      </c>
    </row>
    <row r="242" customFormat="false" ht="15" hidden="false" customHeight="true" outlineLevel="0" collapsed="false">
      <c r="A242" s="170"/>
      <c r="B242" s="170"/>
      <c r="C242" s="170"/>
      <c r="D242" s="171" t="s">
        <v>717</v>
      </c>
      <c r="E242" s="171"/>
      <c r="F242" s="171"/>
      <c r="G242" s="171"/>
      <c r="H242" s="172" t="n">
        <f aca="false">ROUND(H239*$B$13,2)</f>
        <v>124.27</v>
      </c>
    </row>
    <row r="243" customFormat="false" ht="15" hidden="false" customHeight="true" outlineLevel="0" collapsed="false">
      <c r="A243" s="170"/>
      <c r="B243" s="170"/>
      <c r="C243" s="170"/>
      <c r="D243" s="173" t="s">
        <v>718</v>
      </c>
      <c r="E243" s="173"/>
      <c r="F243" s="173"/>
      <c r="G243" s="173"/>
      <c r="H243" s="174" t="n">
        <f aca="false">H242+H239</f>
        <v>717.71</v>
      </c>
    </row>
    <row r="244" customFormat="false" ht="15" hidden="false" customHeight="true" outlineLevel="0" collapsed="false">
      <c r="A244" s="178" t="s">
        <v>768</v>
      </c>
      <c r="B244" s="178"/>
      <c r="C244" s="178"/>
      <c r="D244" s="178"/>
      <c r="E244" s="178"/>
      <c r="F244" s="178"/>
      <c r="G244" s="178"/>
      <c r="H244" s="178"/>
    </row>
    <row r="246" customFormat="false" ht="15" hidden="false" customHeight="false" outlineLevel="0" collapsed="false">
      <c r="A246" s="153" t="s">
        <v>698</v>
      </c>
      <c r="B246" s="154" t="s">
        <v>699</v>
      </c>
      <c r="C246" s="154"/>
      <c r="D246" s="155" t="s">
        <v>700</v>
      </c>
      <c r="E246" s="156" t="s">
        <v>701</v>
      </c>
      <c r="F246" s="155" t="s">
        <v>702</v>
      </c>
      <c r="G246" s="157" t="s">
        <v>703</v>
      </c>
      <c r="H246" s="158" t="s">
        <v>704</v>
      </c>
    </row>
    <row r="247" customFormat="false" ht="30" hidden="false" customHeight="false" outlineLevel="0" collapsed="false">
      <c r="A247" s="159" t="str">
        <f aca="false">'Orç Sintético'!A128</f>
        <v>03.02.133</v>
      </c>
      <c r="B247" s="159" t="str">
        <f aca="false">'Orç Sintético'!B128</f>
        <v>SINAPI</v>
      </c>
      <c r="C247" s="159" t="str">
        <f aca="false">'Orç Sintético'!C128</f>
        <v>97096 MOD</v>
      </c>
      <c r="D247" s="176" t="s">
        <v>256</v>
      </c>
      <c r="E247" s="159" t="n">
        <v>7.87</v>
      </c>
      <c r="F247" s="159" t="s">
        <v>122</v>
      </c>
      <c r="G247" s="163" t="n">
        <v>547.2</v>
      </c>
      <c r="H247" s="164" t="n">
        <f aca="false">H257</f>
        <v>4306.46</v>
      </c>
      <c r="I247" s="165" t="s">
        <v>705</v>
      </c>
    </row>
    <row r="248" customFormat="false" ht="30" hidden="false" customHeight="false" outlineLevel="0" collapsed="false">
      <c r="A248" s="168" t="n">
        <v>1527</v>
      </c>
      <c r="B248" s="168"/>
      <c r="C248" s="112" t="s">
        <v>76</v>
      </c>
      <c r="D248" s="53" t="s">
        <v>765</v>
      </c>
      <c r="E248" s="150" t="n">
        <v>1.06</v>
      </c>
      <c r="F248" s="112" t="s">
        <v>757</v>
      </c>
      <c r="G248" s="122" t="n">
        <v>498.45</v>
      </c>
      <c r="H248" s="152" t="n">
        <f aca="false">ROUND(G248*E248,2)</f>
        <v>528.36</v>
      </c>
    </row>
    <row r="249" customFormat="false" ht="15" hidden="false" customHeight="false" outlineLevel="0" collapsed="false">
      <c r="A249" s="168" t="n">
        <v>88309</v>
      </c>
      <c r="B249" s="168"/>
      <c r="C249" s="112" t="s">
        <v>76</v>
      </c>
      <c r="D249" s="53" t="s">
        <v>720</v>
      </c>
      <c r="E249" s="150" t="n">
        <v>0.411</v>
      </c>
      <c r="F249" s="112" t="s">
        <v>690</v>
      </c>
      <c r="G249" s="122" t="n">
        <v>26.2</v>
      </c>
      <c r="H249" s="152" t="n">
        <f aca="false">ROUND(G249*E249,2)</f>
        <v>10.77</v>
      </c>
    </row>
    <row r="250" customFormat="false" ht="15" hidden="false" customHeight="false" outlineLevel="0" collapsed="false">
      <c r="A250" s="168" t="n">
        <v>88316</v>
      </c>
      <c r="B250" s="168"/>
      <c r="C250" s="112" t="s">
        <v>76</v>
      </c>
      <c r="D250" s="53" t="s">
        <v>721</v>
      </c>
      <c r="E250" s="150" t="n">
        <v>0.411</v>
      </c>
      <c r="F250" s="112" t="s">
        <v>690</v>
      </c>
      <c r="G250" s="122" t="n">
        <v>19.39</v>
      </c>
      <c r="H250" s="152" t="n">
        <f aca="false">ROUND(G250*E250,2)</f>
        <v>7.97</v>
      </c>
    </row>
    <row r="251" customFormat="false" ht="30" hidden="false" customHeight="false" outlineLevel="0" collapsed="false">
      <c r="A251" s="168" t="n">
        <v>90586</v>
      </c>
      <c r="B251" s="168"/>
      <c r="C251" s="112" t="s">
        <v>76</v>
      </c>
      <c r="D251" s="53" t="s">
        <v>766</v>
      </c>
      <c r="E251" s="150" t="n">
        <v>0.053</v>
      </c>
      <c r="F251" s="112" t="s">
        <v>727</v>
      </c>
      <c r="G251" s="122" t="n">
        <v>1.24</v>
      </c>
      <c r="H251" s="152" t="n">
        <f aca="false">ROUND(G251*E251,2)</f>
        <v>0.07</v>
      </c>
    </row>
    <row r="252" customFormat="false" ht="30" hidden="false" customHeight="false" outlineLevel="0" collapsed="false">
      <c r="A252" s="168" t="n">
        <v>90587</v>
      </c>
      <c r="B252" s="168"/>
      <c r="C252" s="112" t="s">
        <v>76</v>
      </c>
      <c r="D252" s="53" t="s">
        <v>767</v>
      </c>
      <c r="E252" s="150" t="n">
        <v>0.049</v>
      </c>
      <c r="F252" s="112" t="s">
        <v>760</v>
      </c>
      <c r="G252" s="122" t="n">
        <v>0.56</v>
      </c>
      <c r="H252" s="152" t="n">
        <f aca="false">ROUND(G252*E252,2)</f>
        <v>0.03</v>
      </c>
    </row>
    <row r="253" customFormat="false" ht="15" hidden="false" customHeight="true" outlineLevel="0" collapsed="false">
      <c r="A253" s="170"/>
      <c r="B253" s="170"/>
      <c r="C253" s="170"/>
      <c r="D253" s="171" t="s">
        <v>712</v>
      </c>
      <c r="E253" s="171"/>
      <c r="F253" s="171"/>
      <c r="G253" s="171"/>
      <c r="H253" s="172" t="n">
        <f aca="false">SUMIF(F248:F252,("H"),H248:H252)</f>
        <v>18.74</v>
      </c>
    </row>
    <row r="254" customFormat="false" ht="15" hidden="false" customHeight="true" outlineLevel="0" collapsed="false">
      <c r="A254" s="170"/>
      <c r="B254" s="170"/>
      <c r="C254" s="170"/>
      <c r="D254" s="171" t="s">
        <v>713</v>
      </c>
      <c r="E254" s="171"/>
      <c r="F254" s="171"/>
      <c r="G254" s="171"/>
      <c r="H254" s="172" t="n">
        <f aca="false">SUMIF(F248:F252,"&lt;&gt;h",H248:H252)</f>
        <v>528.46</v>
      </c>
    </row>
    <row r="255" customFormat="false" ht="15" hidden="false" customHeight="true" outlineLevel="0" collapsed="false">
      <c r="A255" s="170"/>
      <c r="B255" s="170"/>
      <c r="C255" s="170"/>
      <c r="D255" s="173" t="s">
        <v>714</v>
      </c>
      <c r="E255" s="173"/>
      <c r="F255" s="173"/>
      <c r="G255" s="173"/>
      <c r="H255" s="174" t="n">
        <f aca="false">SUM(H253:H254)</f>
        <v>547.2</v>
      </c>
    </row>
    <row r="256" customFormat="false" ht="15" hidden="false" customHeight="true" outlineLevel="0" collapsed="false">
      <c r="A256" s="170"/>
      <c r="B256" s="170"/>
      <c r="C256" s="170"/>
      <c r="D256" s="171" t="s">
        <v>715</v>
      </c>
      <c r="E256" s="171"/>
      <c r="F256" s="171"/>
      <c r="G256" s="171"/>
      <c r="H256" s="175" t="n">
        <f aca="false">E247</f>
        <v>7.87</v>
      </c>
    </row>
    <row r="257" customFormat="false" ht="15" hidden="false" customHeight="true" outlineLevel="0" collapsed="false">
      <c r="A257" s="170"/>
      <c r="B257" s="170"/>
      <c r="C257" s="170"/>
      <c r="D257" s="173" t="s">
        <v>716</v>
      </c>
      <c r="E257" s="173"/>
      <c r="F257" s="173"/>
      <c r="G257" s="173"/>
      <c r="H257" s="174" t="n">
        <f aca="false">ROUND(H255*H256,2)</f>
        <v>4306.46</v>
      </c>
    </row>
    <row r="258" customFormat="false" ht="15" hidden="false" customHeight="true" outlineLevel="0" collapsed="false">
      <c r="A258" s="170"/>
      <c r="B258" s="170"/>
      <c r="C258" s="170"/>
      <c r="D258" s="171" t="s">
        <v>717</v>
      </c>
      <c r="E258" s="171"/>
      <c r="F258" s="171"/>
      <c r="G258" s="171"/>
      <c r="H258" s="172" t="n">
        <f aca="false">ROUND(H255*$B$13,2)</f>
        <v>114.58</v>
      </c>
    </row>
    <row r="259" customFormat="false" ht="15" hidden="false" customHeight="true" outlineLevel="0" collapsed="false">
      <c r="A259" s="170"/>
      <c r="B259" s="170"/>
      <c r="C259" s="170"/>
      <c r="D259" s="173" t="s">
        <v>718</v>
      </c>
      <c r="E259" s="173"/>
      <c r="F259" s="173"/>
      <c r="G259" s="173"/>
      <c r="H259" s="174" t="n">
        <f aca="false">H258+H255</f>
        <v>661.78</v>
      </c>
    </row>
    <row r="260" customFormat="false" ht="15" hidden="false" customHeight="true" outlineLevel="0" collapsed="false">
      <c r="A260" s="178" t="s">
        <v>769</v>
      </c>
      <c r="B260" s="178"/>
      <c r="C260" s="178"/>
      <c r="D260" s="178"/>
      <c r="E260" s="178"/>
      <c r="F260" s="178"/>
      <c r="G260" s="178"/>
      <c r="H260" s="178"/>
    </row>
    <row r="262" customFormat="false" ht="15" hidden="false" customHeight="false" outlineLevel="0" collapsed="false">
      <c r="A262" s="142" t="str">
        <f aca="false">'Orç Sintético'!A139</f>
        <v>04.00.000</v>
      </c>
      <c r="B262" s="142"/>
      <c r="C262" s="142"/>
      <c r="D262" s="143" t="str">
        <f aca="false">'Orç Sintético'!B139</f>
        <v>ARQUITETURA E ELEMENTOS DE URBANISMO</v>
      </c>
      <c r="E262" s="144"/>
      <c r="F262" s="142"/>
      <c r="G262" s="145"/>
      <c r="H262" s="146"/>
    </row>
    <row r="264" customFormat="false" ht="15" hidden="false" customHeight="false" outlineLevel="0" collapsed="false">
      <c r="A264" s="153" t="s">
        <v>698</v>
      </c>
      <c r="B264" s="154" t="s">
        <v>699</v>
      </c>
      <c r="C264" s="154"/>
      <c r="D264" s="155" t="s">
        <v>700</v>
      </c>
      <c r="E264" s="156" t="s">
        <v>701</v>
      </c>
      <c r="F264" s="155" t="s">
        <v>702</v>
      </c>
      <c r="G264" s="157" t="s">
        <v>703</v>
      </c>
      <c r="H264" s="158" t="s">
        <v>704</v>
      </c>
    </row>
    <row r="265" customFormat="false" ht="30" hidden="false" customHeight="false" outlineLevel="0" collapsed="false">
      <c r="A265" s="159" t="str">
        <f aca="false">'Orç Sintético'!A152</f>
        <v>04.01.220.01</v>
      </c>
      <c r="B265" s="159" t="str">
        <f aca="false">'Orç Sintético'!B152</f>
        <v>SINAPI</v>
      </c>
      <c r="C265" s="159" t="str">
        <f aca="false">'Orç Sintético'!C152</f>
        <v>91341 MOD 1</v>
      </c>
      <c r="D265" s="176" t="s">
        <v>293</v>
      </c>
      <c r="E265" s="159" t="n">
        <v>1</v>
      </c>
      <c r="F265" s="159" t="s">
        <v>45</v>
      </c>
      <c r="G265" s="163" t="n">
        <v>1182.91</v>
      </c>
      <c r="H265" s="164" t="n">
        <f aca="false">H271</f>
        <v>1182.91</v>
      </c>
      <c r="I265" s="165" t="s">
        <v>705</v>
      </c>
    </row>
    <row r="266" customFormat="false" ht="30" hidden="false" customHeight="false" outlineLevel="0" collapsed="false">
      <c r="A266" s="168" t="n">
        <v>91341</v>
      </c>
      <c r="B266" s="168"/>
      <c r="C266" s="112" t="s">
        <v>76</v>
      </c>
      <c r="D266" s="53" t="s">
        <v>770</v>
      </c>
      <c r="E266" s="150" t="n">
        <v>1.89</v>
      </c>
      <c r="F266" s="112" t="s">
        <v>99</v>
      </c>
      <c r="G266" s="122" t="n">
        <v>625.88</v>
      </c>
      <c r="H266" s="152" t="n">
        <f aca="false">ROUND(G266*E266,2)</f>
        <v>1182.91</v>
      </c>
    </row>
    <row r="267" customFormat="false" ht="15" hidden="false" customHeight="true" outlineLevel="0" collapsed="false">
      <c r="A267" s="170"/>
      <c r="B267" s="170"/>
      <c r="C267" s="170"/>
      <c r="D267" s="171" t="s">
        <v>712</v>
      </c>
      <c r="E267" s="171"/>
      <c r="F267" s="171"/>
      <c r="G267" s="171"/>
      <c r="H267" s="172" t="n">
        <f aca="false">SUMIF(F266,("H"),H266)</f>
        <v>0</v>
      </c>
    </row>
    <row r="268" customFormat="false" ht="15" hidden="false" customHeight="true" outlineLevel="0" collapsed="false">
      <c r="A268" s="170"/>
      <c r="B268" s="170"/>
      <c r="C268" s="170"/>
      <c r="D268" s="171" t="s">
        <v>713</v>
      </c>
      <c r="E268" s="171"/>
      <c r="F268" s="171"/>
      <c r="G268" s="171"/>
      <c r="H268" s="172" t="n">
        <f aca="false">SUMIF(F266,"&lt;&gt;h",H266)</f>
        <v>1182.91</v>
      </c>
    </row>
    <row r="269" customFormat="false" ht="15" hidden="false" customHeight="true" outlineLevel="0" collapsed="false">
      <c r="A269" s="170"/>
      <c r="B269" s="170"/>
      <c r="C269" s="170"/>
      <c r="D269" s="173" t="s">
        <v>714</v>
      </c>
      <c r="E269" s="173"/>
      <c r="F269" s="173"/>
      <c r="G269" s="173"/>
      <c r="H269" s="174" t="n">
        <f aca="false">SUM(H267:H268)</f>
        <v>1182.91</v>
      </c>
    </row>
    <row r="270" customFormat="false" ht="15" hidden="false" customHeight="true" outlineLevel="0" collapsed="false">
      <c r="A270" s="170"/>
      <c r="B270" s="170"/>
      <c r="C270" s="170"/>
      <c r="D270" s="171" t="s">
        <v>715</v>
      </c>
      <c r="E270" s="171"/>
      <c r="F270" s="171"/>
      <c r="G270" s="171"/>
      <c r="H270" s="175" t="n">
        <f aca="false">E265</f>
        <v>1</v>
      </c>
    </row>
    <row r="271" customFormat="false" ht="15" hidden="false" customHeight="true" outlineLevel="0" collapsed="false">
      <c r="A271" s="170"/>
      <c r="B271" s="170"/>
      <c r="C271" s="170"/>
      <c r="D271" s="173" t="s">
        <v>716</v>
      </c>
      <c r="E271" s="173"/>
      <c r="F271" s="173"/>
      <c r="G271" s="173"/>
      <c r="H271" s="174" t="n">
        <f aca="false">ROUND(H269*H270,2)</f>
        <v>1182.91</v>
      </c>
    </row>
    <row r="272" customFormat="false" ht="15" hidden="false" customHeight="true" outlineLevel="0" collapsed="false">
      <c r="A272" s="170"/>
      <c r="B272" s="170"/>
      <c r="C272" s="170"/>
      <c r="D272" s="171" t="s">
        <v>717</v>
      </c>
      <c r="E272" s="171"/>
      <c r="F272" s="171"/>
      <c r="G272" s="171"/>
      <c r="H272" s="172" t="n">
        <f aca="false">ROUND(H269*$B$13,2)</f>
        <v>247.7</v>
      </c>
    </row>
    <row r="273" customFormat="false" ht="15" hidden="false" customHeight="true" outlineLevel="0" collapsed="false">
      <c r="A273" s="170"/>
      <c r="B273" s="170"/>
      <c r="C273" s="170"/>
      <c r="D273" s="173" t="s">
        <v>718</v>
      </c>
      <c r="E273" s="173"/>
      <c r="F273" s="173"/>
      <c r="G273" s="173"/>
      <c r="H273" s="174" t="n">
        <f aca="false">H272+H269</f>
        <v>1430.61</v>
      </c>
    </row>
    <row r="275" customFormat="false" ht="15" hidden="false" customHeight="false" outlineLevel="0" collapsed="false">
      <c r="A275" s="153" t="s">
        <v>698</v>
      </c>
      <c r="B275" s="154" t="s">
        <v>699</v>
      </c>
      <c r="C275" s="154"/>
      <c r="D275" s="155" t="s">
        <v>700</v>
      </c>
      <c r="E275" s="156" t="s">
        <v>701</v>
      </c>
      <c r="F275" s="155" t="s">
        <v>702</v>
      </c>
      <c r="G275" s="157" t="s">
        <v>703</v>
      </c>
      <c r="H275" s="158" t="s">
        <v>704</v>
      </c>
    </row>
    <row r="276" customFormat="false" ht="30" hidden="false" customHeight="false" outlineLevel="0" collapsed="false">
      <c r="A276" s="159" t="str">
        <f aca="false">'Orç Sintético'!A153</f>
        <v>04.01.220.02</v>
      </c>
      <c r="B276" s="159" t="str">
        <f aca="false">'Orç Sintético'!B153</f>
        <v>SINAPI</v>
      </c>
      <c r="C276" s="159" t="str">
        <f aca="false">'Orç Sintético'!C153</f>
        <v>91341 MOD 2</v>
      </c>
      <c r="D276" s="176" t="s">
        <v>297</v>
      </c>
      <c r="E276" s="159" t="n">
        <v>1</v>
      </c>
      <c r="F276" s="159" t="s">
        <v>45</v>
      </c>
      <c r="G276" s="163" t="n">
        <v>2059.15</v>
      </c>
      <c r="H276" s="164" t="n">
        <f aca="false">H282</f>
        <v>2059.15</v>
      </c>
      <c r="I276" s="165" t="s">
        <v>705</v>
      </c>
    </row>
    <row r="277" customFormat="false" ht="30" hidden="false" customHeight="false" outlineLevel="0" collapsed="false">
      <c r="A277" s="168" t="n">
        <v>91341</v>
      </c>
      <c r="B277" s="168"/>
      <c r="C277" s="112" t="s">
        <v>76</v>
      </c>
      <c r="D277" s="53" t="s">
        <v>770</v>
      </c>
      <c r="E277" s="150" t="n">
        <v>3.29</v>
      </c>
      <c r="F277" s="112" t="s">
        <v>99</v>
      </c>
      <c r="G277" s="122" t="n">
        <v>625.88</v>
      </c>
      <c r="H277" s="152" t="n">
        <f aca="false">ROUND(G277*E277,2)</f>
        <v>2059.15</v>
      </c>
    </row>
    <row r="278" customFormat="false" ht="15" hidden="false" customHeight="true" outlineLevel="0" collapsed="false">
      <c r="A278" s="170"/>
      <c r="B278" s="170"/>
      <c r="C278" s="170"/>
      <c r="D278" s="171" t="s">
        <v>712</v>
      </c>
      <c r="E278" s="171"/>
      <c r="F278" s="171"/>
      <c r="G278" s="171"/>
      <c r="H278" s="172" t="n">
        <f aca="false">SUMIF(F277,("H"),H277)</f>
        <v>0</v>
      </c>
    </row>
    <row r="279" customFormat="false" ht="15" hidden="false" customHeight="true" outlineLevel="0" collapsed="false">
      <c r="A279" s="170"/>
      <c r="B279" s="170"/>
      <c r="C279" s="170"/>
      <c r="D279" s="171" t="s">
        <v>713</v>
      </c>
      <c r="E279" s="171"/>
      <c r="F279" s="171"/>
      <c r="G279" s="171"/>
      <c r="H279" s="172" t="n">
        <f aca="false">SUMIF(F277,"&lt;&gt;h",H277)</f>
        <v>2059.15</v>
      </c>
    </row>
    <row r="280" customFormat="false" ht="15" hidden="false" customHeight="true" outlineLevel="0" collapsed="false">
      <c r="A280" s="170"/>
      <c r="B280" s="170"/>
      <c r="C280" s="170"/>
      <c r="D280" s="173" t="s">
        <v>714</v>
      </c>
      <c r="E280" s="173"/>
      <c r="F280" s="173"/>
      <c r="G280" s="173"/>
      <c r="H280" s="174" t="n">
        <f aca="false">SUM(H278:H279)</f>
        <v>2059.15</v>
      </c>
    </row>
    <row r="281" customFormat="false" ht="15" hidden="false" customHeight="true" outlineLevel="0" collapsed="false">
      <c r="A281" s="170"/>
      <c r="B281" s="170"/>
      <c r="C281" s="170"/>
      <c r="D281" s="171" t="s">
        <v>715</v>
      </c>
      <c r="E281" s="171"/>
      <c r="F281" s="171"/>
      <c r="G281" s="171"/>
      <c r="H281" s="175" t="n">
        <f aca="false">E276</f>
        <v>1</v>
      </c>
    </row>
    <row r="282" customFormat="false" ht="15" hidden="false" customHeight="true" outlineLevel="0" collapsed="false">
      <c r="A282" s="170"/>
      <c r="B282" s="170"/>
      <c r="C282" s="170"/>
      <c r="D282" s="173" t="s">
        <v>716</v>
      </c>
      <c r="E282" s="173"/>
      <c r="F282" s="173"/>
      <c r="G282" s="173"/>
      <c r="H282" s="174" t="n">
        <f aca="false">ROUND(H280*H281,2)</f>
        <v>2059.15</v>
      </c>
    </row>
    <row r="283" customFormat="false" ht="15" hidden="false" customHeight="true" outlineLevel="0" collapsed="false">
      <c r="A283" s="170"/>
      <c r="B283" s="170"/>
      <c r="C283" s="170"/>
      <c r="D283" s="171" t="s">
        <v>717</v>
      </c>
      <c r="E283" s="171"/>
      <c r="F283" s="171"/>
      <c r="G283" s="171"/>
      <c r="H283" s="172" t="n">
        <f aca="false">ROUND(H280*$B$13,2)</f>
        <v>431.19</v>
      </c>
    </row>
    <row r="284" customFormat="false" ht="15" hidden="false" customHeight="true" outlineLevel="0" collapsed="false">
      <c r="A284" s="170"/>
      <c r="B284" s="170"/>
      <c r="C284" s="170"/>
      <c r="D284" s="173" t="s">
        <v>718</v>
      </c>
      <c r="E284" s="173"/>
      <c r="F284" s="173"/>
      <c r="G284" s="173"/>
      <c r="H284" s="174" t="n">
        <f aca="false">H283+H280</f>
        <v>2490.34</v>
      </c>
    </row>
    <row r="286" customFormat="false" ht="15" hidden="false" customHeight="false" outlineLevel="0" collapsed="false">
      <c r="A286" s="153" t="s">
        <v>698</v>
      </c>
      <c r="B286" s="154" t="s">
        <v>699</v>
      </c>
      <c r="C286" s="154"/>
      <c r="D286" s="155" t="s">
        <v>700</v>
      </c>
      <c r="E286" s="156" t="s">
        <v>701</v>
      </c>
      <c r="F286" s="155" t="s">
        <v>702</v>
      </c>
      <c r="G286" s="157" t="s">
        <v>703</v>
      </c>
      <c r="H286" s="158" t="s">
        <v>704</v>
      </c>
    </row>
    <row r="287" customFormat="false" ht="30" hidden="false" customHeight="false" outlineLevel="0" collapsed="false">
      <c r="A287" s="159" t="str">
        <f aca="false">'Orç Sintético'!A154</f>
        <v>04.01.220.03</v>
      </c>
      <c r="B287" s="159" t="str">
        <f aca="false">'Orç Sintético'!B154</f>
        <v>SINAPI</v>
      </c>
      <c r="C287" s="159" t="str">
        <f aca="false">'Orç Sintético'!C154</f>
        <v>91341 MOD 3</v>
      </c>
      <c r="D287" s="176" t="s">
        <v>300</v>
      </c>
      <c r="E287" s="159" t="n">
        <v>1</v>
      </c>
      <c r="F287" s="159" t="s">
        <v>45</v>
      </c>
      <c r="G287" s="163" t="n">
        <v>3191.68</v>
      </c>
      <c r="H287" s="164" t="n">
        <f aca="false">H293</f>
        <v>3191.68</v>
      </c>
      <c r="I287" s="165" t="s">
        <v>705</v>
      </c>
    </row>
    <row r="288" customFormat="false" ht="30" hidden="false" customHeight="false" outlineLevel="0" collapsed="false">
      <c r="A288" s="168" t="n">
        <v>91341</v>
      </c>
      <c r="B288" s="168"/>
      <c r="C288" s="112" t="s">
        <v>76</v>
      </c>
      <c r="D288" s="53" t="s">
        <v>770</v>
      </c>
      <c r="E288" s="150" t="n">
        <v>5.0995</v>
      </c>
      <c r="F288" s="112" t="s">
        <v>99</v>
      </c>
      <c r="G288" s="122" t="n">
        <v>625.88</v>
      </c>
      <c r="H288" s="152" t="n">
        <f aca="false">ROUND(G288*E288,2)</f>
        <v>3191.68</v>
      </c>
    </row>
    <row r="289" customFormat="false" ht="15" hidden="false" customHeight="true" outlineLevel="0" collapsed="false">
      <c r="A289" s="170"/>
      <c r="B289" s="170"/>
      <c r="C289" s="170"/>
      <c r="D289" s="171" t="s">
        <v>712</v>
      </c>
      <c r="E289" s="171"/>
      <c r="F289" s="171"/>
      <c r="G289" s="171"/>
      <c r="H289" s="172" t="n">
        <f aca="false">SUMIF(F288,("H"),H288)</f>
        <v>0</v>
      </c>
    </row>
    <row r="290" customFormat="false" ht="15" hidden="false" customHeight="true" outlineLevel="0" collapsed="false">
      <c r="A290" s="170"/>
      <c r="B290" s="170"/>
      <c r="C290" s="170"/>
      <c r="D290" s="171" t="s">
        <v>713</v>
      </c>
      <c r="E290" s="171"/>
      <c r="F290" s="171"/>
      <c r="G290" s="171"/>
      <c r="H290" s="172" t="n">
        <f aca="false">SUMIF(F288,"&lt;&gt;h",H288)</f>
        <v>3191.68</v>
      </c>
    </row>
    <row r="291" customFormat="false" ht="15" hidden="false" customHeight="true" outlineLevel="0" collapsed="false">
      <c r="A291" s="170"/>
      <c r="B291" s="170"/>
      <c r="C291" s="170"/>
      <c r="D291" s="173" t="s">
        <v>714</v>
      </c>
      <c r="E291" s="173"/>
      <c r="F291" s="173"/>
      <c r="G291" s="173"/>
      <c r="H291" s="174" t="n">
        <f aca="false">SUM(H289:H290)</f>
        <v>3191.68</v>
      </c>
    </row>
    <row r="292" customFormat="false" ht="15" hidden="false" customHeight="true" outlineLevel="0" collapsed="false">
      <c r="A292" s="170"/>
      <c r="B292" s="170"/>
      <c r="C292" s="170"/>
      <c r="D292" s="171" t="s">
        <v>715</v>
      </c>
      <c r="E292" s="171"/>
      <c r="F292" s="171"/>
      <c r="G292" s="171"/>
      <c r="H292" s="175" t="n">
        <f aca="false">E287</f>
        <v>1</v>
      </c>
    </row>
    <row r="293" customFormat="false" ht="15" hidden="false" customHeight="true" outlineLevel="0" collapsed="false">
      <c r="A293" s="170"/>
      <c r="B293" s="170"/>
      <c r="C293" s="170"/>
      <c r="D293" s="173" t="s">
        <v>716</v>
      </c>
      <c r="E293" s="173"/>
      <c r="F293" s="173"/>
      <c r="G293" s="173"/>
      <c r="H293" s="174" t="n">
        <f aca="false">ROUND(H291*H292,2)</f>
        <v>3191.68</v>
      </c>
    </row>
    <row r="294" customFormat="false" ht="15" hidden="false" customHeight="true" outlineLevel="0" collapsed="false">
      <c r="A294" s="170"/>
      <c r="B294" s="170"/>
      <c r="C294" s="170"/>
      <c r="D294" s="171" t="s">
        <v>717</v>
      </c>
      <c r="E294" s="171"/>
      <c r="F294" s="171"/>
      <c r="G294" s="171"/>
      <c r="H294" s="172" t="n">
        <f aca="false">ROUND(H291*$B$13,2)</f>
        <v>668.34</v>
      </c>
    </row>
    <row r="295" customFormat="false" ht="15" hidden="false" customHeight="true" outlineLevel="0" collapsed="false">
      <c r="A295" s="170"/>
      <c r="B295" s="170"/>
      <c r="C295" s="170"/>
      <c r="D295" s="173" t="s">
        <v>718</v>
      </c>
      <c r="E295" s="173"/>
      <c r="F295" s="173"/>
      <c r="G295" s="173"/>
      <c r="H295" s="174" t="n">
        <f aca="false">H294+H291</f>
        <v>3860.02</v>
      </c>
    </row>
    <row r="297" customFormat="false" ht="15" hidden="false" customHeight="false" outlineLevel="0" collapsed="false">
      <c r="A297" s="153" t="s">
        <v>698</v>
      </c>
      <c r="B297" s="154" t="s">
        <v>699</v>
      </c>
      <c r="C297" s="154"/>
      <c r="D297" s="155" t="s">
        <v>700</v>
      </c>
      <c r="E297" s="156" t="s">
        <v>701</v>
      </c>
      <c r="F297" s="155" t="s">
        <v>702</v>
      </c>
      <c r="G297" s="157" t="s">
        <v>703</v>
      </c>
      <c r="H297" s="158" t="s">
        <v>704</v>
      </c>
    </row>
    <row r="298" customFormat="false" ht="45" hidden="false" customHeight="false" outlineLevel="0" collapsed="false">
      <c r="A298" s="159" t="str">
        <f aca="false">'Orç Sintético'!A155</f>
        <v>04.01.249.01</v>
      </c>
      <c r="B298" s="159" t="str">
        <f aca="false">'Orç Sintético'!B155</f>
        <v>SINAPI</v>
      </c>
      <c r="C298" s="159" t="str">
        <f aca="false">'Orç Sintético'!C155</f>
        <v>94559 MOD 1</v>
      </c>
      <c r="D298" s="176" t="s">
        <v>303</v>
      </c>
      <c r="E298" s="159" t="n">
        <v>6</v>
      </c>
      <c r="F298" s="159" t="s">
        <v>45</v>
      </c>
      <c r="G298" s="163" t="n">
        <v>3720.7</v>
      </c>
      <c r="H298" s="164" t="n">
        <f aca="false">H307</f>
        <v>22324.2</v>
      </c>
      <c r="I298" s="165" t="s">
        <v>705</v>
      </c>
    </row>
    <row r="299" customFormat="false" ht="15" hidden="false" customHeight="false" outlineLevel="0" collapsed="false">
      <c r="A299" s="168" t="n">
        <v>61015</v>
      </c>
      <c r="B299" s="168"/>
      <c r="C299" s="112" t="s">
        <v>771</v>
      </c>
      <c r="D299" s="53" t="s">
        <v>772</v>
      </c>
      <c r="E299" s="150" t="n">
        <v>2.025</v>
      </c>
      <c r="F299" s="112" t="s">
        <v>99</v>
      </c>
      <c r="G299" s="122" t="n">
        <v>1658.15</v>
      </c>
      <c r="H299" s="152" t="n">
        <f aca="false">ROUND(G299*E299,2)</f>
        <v>3357.75</v>
      </c>
    </row>
    <row r="300" customFormat="false" ht="15" hidden="false" customHeight="false" outlineLevel="0" collapsed="false">
      <c r="A300" s="168" t="n">
        <v>88309</v>
      </c>
      <c r="B300" s="168"/>
      <c r="C300" s="112" t="s">
        <v>76</v>
      </c>
      <c r="D300" s="53" t="s">
        <v>720</v>
      </c>
      <c r="E300" s="150" t="n">
        <v>9.276525</v>
      </c>
      <c r="F300" s="112" t="s">
        <v>690</v>
      </c>
      <c r="G300" s="122" t="n">
        <v>26.2</v>
      </c>
      <c r="H300" s="152" t="n">
        <f aca="false">ROUND(G300*E300,2)</f>
        <v>243.04</v>
      </c>
    </row>
    <row r="301" customFormat="false" ht="15" hidden="false" customHeight="false" outlineLevel="0" collapsed="false">
      <c r="A301" s="168" t="n">
        <v>88316</v>
      </c>
      <c r="B301" s="168"/>
      <c r="C301" s="112" t="s">
        <v>76</v>
      </c>
      <c r="D301" s="53" t="s">
        <v>721</v>
      </c>
      <c r="E301" s="150" t="n">
        <v>4.639275</v>
      </c>
      <c r="F301" s="112" t="s">
        <v>690</v>
      </c>
      <c r="G301" s="122" t="n">
        <v>19.39</v>
      </c>
      <c r="H301" s="152" t="n">
        <f aca="false">ROUND(G301*E301,2)</f>
        <v>89.96</v>
      </c>
    </row>
    <row r="302" customFormat="false" ht="30" hidden="false" customHeight="false" outlineLevel="0" collapsed="false">
      <c r="A302" s="168" t="n">
        <v>88629</v>
      </c>
      <c r="B302" s="168"/>
      <c r="C302" s="112" t="s">
        <v>76</v>
      </c>
      <c r="D302" s="53" t="s">
        <v>773</v>
      </c>
      <c r="E302" s="150" t="n">
        <v>0.042525</v>
      </c>
      <c r="F302" s="112" t="s">
        <v>122</v>
      </c>
      <c r="G302" s="122" t="n">
        <v>704.25</v>
      </c>
      <c r="H302" s="152" t="n">
        <f aca="false">ROUND(G302*E302,2)</f>
        <v>29.95</v>
      </c>
    </row>
    <row r="303" customFormat="false" ht="15" hidden="false" customHeight="true" outlineLevel="0" collapsed="false">
      <c r="A303" s="170"/>
      <c r="B303" s="170"/>
      <c r="C303" s="170"/>
      <c r="D303" s="171" t="s">
        <v>712</v>
      </c>
      <c r="E303" s="171"/>
      <c r="F303" s="171"/>
      <c r="G303" s="171"/>
      <c r="H303" s="172" t="n">
        <f aca="false">SUMIF(F299:F302,("H"),H299:H302)</f>
        <v>333</v>
      </c>
    </row>
    <row r="304" customFormat="false" ht="15" hidden="false" customHeight="true" outlineLevel="0" collapsed="false">
      <c r="A304" s="170"/>
      <c r="B304" s="170"/>
      <c r="C304" s="170"/>
      <c r="D304" s="171" t="s">
        <v>713</v>
      </c>
      <c r="E304" s="171"/>
      <c r="F304" s="171"/>
      <c r="G304" s="171"/>
      <c r="H304" s="172" t="n">
        <f aca="false">SUMIF(F299:F302,"&lt;&gt;h",H299:H302)</f>
        <v>3387.7</v>
      </c>
    </row>
    <row r="305" customFormat="false" ht="15" hidden="false" customHeight="true" outlineLevel="0" collapsed="false">
      <c r="A305" s="170"/>
      <c r="B305" s="170"/>
      <c r="C305" s="170"/>
      <c r="D305" s="173" t="s">
        <v>714</v>
      </c>
      <c r="E305" s="173"/>
      <c r="F305" s="173"/>
      <c r="G305" s="173"/>
      <c r="H305" s="174" t="n">
        <f aca="false">SUM(H303:H304)</f>
        <v>3720.7</v>
      </c>
    </row>
    <row r="306" customFormat="false" ht="15" hidden="false" customHeight="true" outlineLevel="0" collapsed="false">
      <c r="A306" s="170"/>
      <c r="B306" s="170"/>
      <c r="C306" s="170"/>
      <c r="D306" s="171" t="s">
        <v>715</v>
      </c>
      <c r="E306" s="171"/>
      <c r="F306" s="171"/>
      <c r="G306" s="171"/>
      <c r="H306" s="175" t="n">
        <f aca="false">E298</f>
        <v>6</v>
      </c>
    </row>
    <row r="307" customFormat="false" ht="15" hidden="false" customHeight="true" outlineLevel="0" collapsed="false">
      <c r="A307" s="170"/>
      <c r="B307" s="170"/>
      <c r="C307" s="170"/>
      <c r="D307" s="173" t="s">
        <v>716</v>
      </c>
      <c r="E307" s="173"/>
      <c r="F307" s="173"/>
      <c r="G307" s="173"/>
      <c r="H307" s="174" t="n">
        <f aca="false">ROUND(H305*H306,2)</f>
        <v>22324.2</v>
      </c>
    </row>
    <row r="308" customFormat="false" ht="15" hidden="false" customHeight="true" outlineLevel="0" collapsed="false">
      <c r="A308" s="170"/>
      <c r="B308" s="170"/>
      <c r="C308" s="170"/>
      <c r="D308" s="171" t="s">
        <v>717</v>
      </c>
      <c r="E308" s="171"/>
      <c r="F308" s="171"/>
      <c r="G308" s="171"/>
      <c r="H308" s="172" t="n">
        <f aca="false">ROUND(H305*$B$13,2)</f>
        <v>779.11</v>
      </c>
    </row>
    <row r="309" customFormat="false" ht="15" hidden="false" customHeight="true" outlineLevel="0" collapsed="false">
      <c r="A309" s="170"/>
      <c r="B309" s="170"/>
      <c r="C309" s="170"/>
      <c r="D309" s="173" t="s">
        <v>718</v>
      </c>
      <c r="E309" s="173"/>
      <c r="F309" s="173"/>
      <c r="G309" s="173"/>
      <c r="H309" s="174" t="n">
        <f aca="false">H308+H305</f>
        <v>4499.81</v>
      </c>
    </row>
    <row r="310" customFormat="false" ht="15" hidden="false" customHeight="true" outlineLevel="0" collapsed="false">
      <c r="A310" s="179" t="s">
        <v>774</v>
      </c>
      <c r="B310" s="179"/>
      <c r="C310" s="179"/>
      <c r="D310" s="179"/>
      <c r="E310" s="179"/>
      <c r="F310" s="179"/>
      <c r="G310" s="179"/>
      <c r="H310" s="179"/>
    </row>
    <row r="312" customFormat="false" ht="15" hidden="false" customHeight="false" outlineLevel="0" collapsed="false">
      <c r="A312" s="153" t="s">
        <v>698</v>
      </c>
      <c r="B312" s="154" t="s">
        <v>699</v>
      </c>
      <c r="C312" s="154"/>
      <c r="D312" s="155" t="s">
        <v>700</v>
      </c>
      <c r="E312" s="156" t="s">
        <v>701</v>
      </c>
      <c r="F312" s="155" t="s">
        <v>702</v>
      </c>
      <c r="G312" s="157" t="s">
        <v>703</v>
      </c>
      <c r="H312" s="158" t="s">
        <v>704</v>
      </c>
    </row>
    <row r="313" customFormat="false" ht="45" hidden="false" customHeight="false" outlineLevel="0" collapsed="false">
      <c r="A313" s="159" t="str">
        <f aca="false">'Orç Sintético'!A156</f>
        <v>04.01.249.02</v>
      </c>
      <c r="B313" s="159" t="str">
        <f aca="false">'Orç Sintético'!B156</f>
        <v>SINAPI</v>
      </c>
      <c r="C313" s="159" t="str">
        <f aca="false">'Orç Sintético'!C156</f>
        <v>94559 MOD 2</v>
      </c>
      <c r="D313" s="176" t="s">
        <v>306</v>
      </c>
      <c r="E313" s="159" t="n">
        <v>3</v>
      </c>
      <c r="F313" s="159" t="s">
        <v>45</v>
      </c>
      <c r="G313" s="163" t="n">
        <v>5401.91</v>
      </c>
      <c r="H313" s="164" t="n">
        <f aca="false">H322</f>
        <v>16205.73</v>
      </c>
      <c r="I313" s="165" t="s">
        <v>705</v>
      </c>
    </row>
    <row r="314" customFormat="false" ht="15" hidden="false" customHeight="false" outlineLevel="0" collapsed="false">
      <c r="A314" s="168" t="n">
        <v>61015</v>
      </c>
      <c r="B314" s="168"/>
      <c r="C314" s="112" t="s">
        <v>771</v>
      </c>
      <c r="D314" s="53" t="s">
        <v>772</v>
      </c>
      <c r="E314" s="150" t="n">
        <v>2.94</v>
      </c>
      <c r="F314" s="112" t="s">
        <v>99</v>
      </c>
      <c r="G314" s="122" t="n">
        <v>1658.15</v>
      </c>
      <c r="H314" s="152" t="n">
        <f aca="false">ROUND(G314*E314,2)</f>
        <v>4874.96</v>
      </c>
    </row>
    <row r="315" customFormat="false" ht="15" hidden="false" customHeight="false" outlineLevel="0" collapsed="false">
      <c r="A315" s="168" t="n">
        <v>88309</v>
      </c>
      <c r="B315" s="168"/>
      <c r="C315" s="112" t="s">
        <v>76</v>
      </c>
      <c r="D315" s="53" t="s">
        <v>720</v>
      </c>
      <c r="E315" s="150" t="n">
        <v>13.46814</v>
      </c>
      <c r="F315" s="112" t="s">
        <v>690</v>
      </c>
      <c r="G315" s="122" t="n">
        <v>26.2</v>
      </c>
      <c r="H315" s="152" t="n">
        <f aca="false">ROUND(G315*E315,2)</f>
        <v>352.87</v>
      </c>
    </row>
    <row r="316" customFormat="false" ht="15" hidden="false" customHeight="false" outlineLevel="0" collapsed="false">
      <c r="A316" s="168" t="n">
        <v>88316</v>
      </c>
      <c r="B316" s="168"/>
      <c r="C316" s="112" t="s">
        <v>76</v>
      </c>
      <c r="D316" s="53" t="s">
        <v>721</v>
      </c>
      <c r="E316" s="150" t="n">
        <v>6.73554</v>
      </c>
      <c r="F316" s="112" t="s">
        <v>690</v>
      </c>
      <c r="G316" s="122" t="n">
        <v>19.39</v>
      </c>
      <c r="H316" s="152" t="n">
        <f aca="false">ROUND(G316*E316,2)</f>
        <v>130.6</v>
      </c>
    </row>
    <row r="317" customFormat="false" ht="30" hidden="false" customHeight="false" outlineLevel="0" collapsed="false">
      <c r="A317" s="168" t="n">
        <v>88629</v>
      </c>
      <c r="B317" s="168"/>
      <c r="C317" s="112" t="s">
        <v>76</v>
      </c>
      <c r="D317" s="53" t="s">
        <v>773</v>
      </c>
      <c r="E317" s="150" t="n">
        <v>0.06174</v>
      </c>
      <c r="F317" s="112" t="s">
        <v>122</v>
      </c>
      <c r="G317" s="122" t="n">
        <v>704.25</v>
      </c>
      <c r="H317" s="152" t="n">
        <f aca="false">ROUND(G317*E317,2)</f>
        <v>43.48</v>
      </c>
    </row>
    <row r="318" customFormat="false" ht="15" hidden="false" customHeight="true" outlineLevel="0" collapsed="false">
      <c r="A318" s="170"/>
      <c r="B318" s="170"/>
      <c r="C318" s="170"/>
      <c r="D318" s="171" t="s">
        <v>712</v>
      </c>
      <c r="E318" s="171"/>
      <c r="F318" s="171"/>
      <c r="G318" s="171"/>
      <c r="H318" s="172" t="n">
        <f aca="false">SUMIF(F314:F317,("H"),H314:H317)</f>
        <v>483.47</v>
      </c>
    </row>
    <row r="319" customFormat="false" ht="15" hidden="false" customHeight="true" outlineLevel="0" collapsed="false">
      <c r="A319" s="170"/>
      <c r="B319" s="170"/>
      <c r="C319" s="170"/>
      <c r="D319" s="171" t="s">
        <v>713</v>
      </c>
      <c r="E319" s="171"/>
      <c r="F319" s="171"/>
      <c r="G319" s="171"/>
      <c r="H319" s="172" t="n">
        <f aca="false">SUMIF(F314:F317,"&lt;&gt;h",H314:H317)</f>
        <v>4918.44</v>
      </c>
    </row>
    <row r="320" customFormat="false" ht="15" hidden="false" customHeight="true" outlineLevel="0" collapsed="false">
      <c r="A320" s="170"/>
      <c r="B320" s="170"/>
      <c r="C320" s="170"/>
      <c r="D320" s="173" t="s">
        <v>714</v>
      </c>
      <c r="E320" s="173"/>
      <c r="F320" s="173"/>
      <c r="G320" s="173"/>
      <c r="H320" s="174" t="n">
        <f aca="false">SUM(H318:H319)</f>
        <v>5401.91</v>
      </c>
    </row>
    <row r="321" customFormat="false" ht="15" hidden="false" customHeight="true" outlineLevel="0" collapsed="false">
      <c r="A321" s="170"/>
      <c r="B321" s="170"/>
      <c r="C321" s="170"/>
      <c r="D321" s="171" t="s">
        <v>715</v>
      </c>
      <c r="E321" s="171"/>
      <c r="F321" s="171"/>
      <c r="G321" s="171"/>
      <c r="H321" s="175" t="n">
        <f aca="false">E313</f>
        <v>3</v>
      </c>
    </row>
    <row r="322" customFormat="false" ht="15" hidden="false" customHeight="true" outlineLevel="0" collapsed="false">
      <c r="A322" s="170"/>
      <c r="B322" s="170"/>
      <c r="C322" s="170"/>
      <c r="D322" s="173" t="s">
        <v>716</v>
      </c>
      <c r="E322" s="173"/>
      <c r="F322" s="173"/>
      <c r="G322" s="173"/>
      <c r="H322" s="174" t="n">
        <f aca="false">ROUND(H320*H321,2)</f>
        <v>16205.73</v>
      </c>
    </row>
    <row r="323" customFormat="false" ht="15" hidden="false" customHeight="true" outlineLevel="0" collapsed="false">
      <c r="A323" s="170"/>
      <c r="B323" s="170"/>
      <c r="C323" s="170"/>
      <c r="D323" s="171" t="s">
        <v>717</v>
      </c>
      <c r="E323" s="171"/>
      <c r="F323" s="171"/>
      <c r="G323" s="171"/>
      <c r="H323" s="172" t="n">
        <f aca="false">ROUND(H320*$B$13,2)</f>
        <v>1131.16</v>
      </c>
    </row>
    <row r="324" customFormat="false" ht="15" hidden="false" customHeight="true" outlineLevel="0" collapsed="false">
      <c r="A324" s="170"/>
      <c r="B324" s="170"/>
      <c r="C324" s="170"/>
      <c r="D324" s="173" t="s">
        <v>718</v>
      </c>
      <c r="E324" s="173"/>
      <c r="F324" s="173"/>
      <c r="G324" s="173"/>
      <c r="H324" s="174" t="n">
        <f aca="false">H323+H320</f>
        <v>6533.07</v>
      </c>
    </row>
    <row r="325" customFormat="false" ht="15" hidden="false" customHeight="true" outlineLevel="0" collapsed="false">
      <c r="A325" s="179" t="s">
        <v>774</v>
      </c>
      <c r="B325" s="179"/>
      <c r="C325" s="179"/>
      <c r="D325" s="179"/>
      <c r="E325" s="179"/>
      <c r="F325" s="179"/>
      <c r="G325" s="179"/>
      <c r="H325" s="179"/>
    </row>
    <row r="327" customFormat="false" ht="15" hidden="false" customHeight="false" outlineLevel="0" collapsed="false">
      <c r="A327" s="153" t="s">
        <v>698</v>
      </c>
      <c r="B327" s="154" t="s">
        <v>699</v>
      </c>
      <c r="C327" s="154"/>
      <c r="D327" s="155" t="s">
        <v>700</v>
      </c>
      <c r="E327" s="156" t="s">
        <v>701</v>
      </c>
      <c r="F327" s="155" t="s">
        <v>702</v>
      </c>
      <c r="G327" s="157" t="s">
        <v>703</v>
      </c>
      <c r="H327" s="158" t="s">
        <v>704</v>
      </c>
    </row>
    <row r="328" customFormat="false" ht="30" hidden="false" customHeight="false" outlineLevel="0" collapsed="false">
      <c r="A328" s="159" t="str">
        <f aca="false">'Orç Sintético'!A157</f>
        <v>04.01.250.01</v>
      </c>
      <c r="B328" s="159" t="str">
        <f aca="false">'Orç Sintético'!B157</f>
        <v>ORSE</v>
      </c>
      <c r="C328" s="159" t="str">
        <f aca="false">'Orç Sintético'!C157</f>
        <v>11201 MOD 1</v>
      </c>
      <c r="D328" s="176" t="s">
        <v>309</v>
      </c>
      <c r="E328" s="159" t="n">
        <v>6</v>
      </c>
      <c r="F328" s="159" t="s">
        <v>45</v>
      </c>
      <c r="G328" s="163" t="n">
        <v>738.83</v>
      </c>
      <c r="H328" s="164" t="n">
        <f aca="false">H339</f>
        <v>4432.98</v>
      </c>
      <c r="I328" s="165" t="s">
        <v>705</v>
      </c>
    </row>
    <row r="329" customFormat="false" ht="30" hidden="false" customHeight="false" outlineLevel="0" collapsed="false">
      <c r="A329" s="168" t="n">
        <v>7162</v>
      </c>
      <c r="B329" s="168"/>
      <c r="C329" s="112" t="s">
        <v>76</v>
      </c>
      <c r="D329" s="53" t="s">
        <v>775</v>
      </c>
      <c r="E329" s="150" t="n">
        <v>2.24</v>
      </c>
      <c r="F329" s="112" t="s">
        <v>751</v>
      </c>
      <c r="G329" s="122" t="n">
        <v>65.66</v>
      </c>
      <c r="H329" s="152" t="n">
        <f aca="false">ROUND(G329*E329,2)</f>
        <v>147.08</v>
      </c>
    </row>
    <row r="330" customFormat="false" ht="30" hidden="false" customHeight="false" outlineLevel="0" collapsed="false">
      <c r="A330" s="168" t="s">
        <v>776</v>
      </c>
      <c r="B330" s="168"/>
      <c r="C330" s="112" t="s">
        <v>108</v>
      </c>
      <c r="D330" s="53" t="s">
        <v>777</v>
      </c>
      <c r="E330" s="150" t="n">
        <v>31.79</v>
      </c>
      <c r="F330" s="112" t="s">
        <v>161</v>
      </c>
      <c r="G330" s="122" t="n">
        <v>13.1</v>
      </c>
      <c r="H330" s="152" t="n">
        <f aca="false">ROUND(G330*E330,2)</f>
        <v>416.45</v>
      </c>
    </row>
    <row r="331" customFormat="false" ht="30" hidden="false" customHeight="false" outlineLevel="0" collapsed="false">
      <c r="A331" s="168" t="n">
        <v>2432</v>
      </c>
      <c r="B331" s="168"/>
      <c r="C331" s="112" t="s">
        <v>76</v>
      </c>
      <c r="D331" s="53" t="s">
        <v>778</v>
      </c>
      <c r="E331" s="150" t="n">
        <v>2</v>
      </c>
      <c r="F331" s="112" t="s">
        <v>88</v>
      </c>
      <c r="G331" s="122" t="n">
        <v>17.89</v>
      </c>
      <c r="H331" s="152" t="n">
        <f aca="false">ROUND(G331*E331,2)</f>
        <v>35.78</v>
      </c>
    </row>
    <row r="332" customFormat="false" ht="30" hidden="false" customHeight="false" outlineLevel="0" collapsed="false">
      <c r="A332" s="168" t="n">
        <v>100490</v>
      </c>
      <c r="B332" s="168"/>
      <c r="C332" s="112" t="s">
        <v>76</v>
      </c>
      <c r="D332" s="53" t="s">
        <v>779</v>
      </c>
      <c r="E332" s="150" t="n">
        <v>0.0672</v>
      </c>
      <c r="F332" s="112" t="s">
        <v>122</v>
      </c>
      <c r="G332" s="122" t="n">
        <v>556.48</v>
      </c>
      <c r="H332" s="152" t="n">
        <f aca="false">ROUND(G332*E332,2)</f>
        <v>37.4</v>
      </c>
    </row>
    <row r="333" customFormat="false" ht="15" hidden="false" customHeight="false" outlineLevel="0" collapsed="false">
      <c r="A333" s="168" t="n">
        <v>88309</v>
      </c>
      <c r="B333" s="168"/>
      <c r="C333" s="112" t="s">
        <v>76</v>
      </c>
      <c r="D333" s="53" t="s">
        <v>720</v>
      </c>
      <c r="E333" s="150" t="n">
        <v>2.24</v>
      </c>
      <c r="F333" s="112" t="s">
        <v>690</v>
      </c>
      <c r="G333" s="122" t="n">
        <v>26.2</v>
      </c>
      <c r="H333" s="152" t="n">
        <f aca="false">ROUND(G333*E333,2)</f>
        <v>58.69</v>
      </c>
    </row>
    <row r="334" customFormat="false" ht="15" hidden="false" customHeight="false" outlineLevel="0" collapsed="false">
      <c r="A334" s="168" t="n">
        <v>88316</v>
      </c>
      <c r="B334" s="168"/>
      <c r="C334" s="112" t="s">
        <v>76</v>
      </c>
      <c r="D334" s="53" t="s">
        <v>721</v>
      </c>
      <c r="E334" s="150" t="n">
        <v>2.24</v>
      </c>
      <c r="F334" s="112" t="s">
        <v>690</v>
      </c>
      <c r="G334" s="122" t="n">
        <v>19.39</v>
      </c>
      <c r="H334" s="152" t="n">
        <f aca="false">ROUND(G334*E334,2)</f>
        <v>43.43</v>
      </c>
    </row>
    <row r="335" customFormat="false" ht="15" hidden="false" customHeight="true" outlineLevel="0" collapsed="false">
      <c r="A335" s="170"/>
      <c r="B335" s="170"/>
      <c r="C335" s="170"/>
      <c r="D335" s="171" t="s">
        <v>712</v>
      </c>
      <c r="E335" s="171"/>
      <c r="F335" s="171"/>
      <c r="G335" s="171"/>
      <c r="H335" s="172" t="n">
        <f aca="false">SUMIF(F329:F334,("H"),H329:H334)</f>
        <v>102.12</v>
      </c>
    </row>
    <row r="336" customFormat="false" ht="15" hidden="false" customHeight="true" outlineLevel="0" collapsed="false">
      <c r="A336" s="170"/>
      <c r="B336" s="170"/>
      <c r="C336" s="170"/>
      <c r="D336" s="171" t="s">
        <v>713</v>
      </c>
      <c r="E336" s="171"/>
      <c r="F336" s="171"/>
      <c r="G336" s="171"/>
      <c r="H336" s="172" t="n">
        <f aca="false">SUMIF(F329:F334,"&lt;&gt;h",H329:H334)</f>
        <v>636.71</v>
      </c>
    </row>
    <row r="337" customFormat="false" ht="15" hidden="false" customHeight="true" outlineLevel="0" collapsed="false">
      <c r="A337" s="170"/>
      <c r="B337" s="170"/>
      <c r="C337" s="170"/>
      <c r="D337" s="173" t="s">
        <v>714</v>
      </c>
      <c r="E337" s="173"/>
      <c r="F337" s="173"/>
      <c r="G337" s="173"/>
      <c r="H337" s="174" t="n">
        <f aca="false">SUM(H335:H336)</f>
        <v>738.83</v>
      </c>
    </row>
    <row r="338" customFormat="false" ht="15" hidden="false" customHeight="true" outlineLevel="0" collapsed="false">
      <c r="A338" s="170"/>
      <c r="B338" s="170"/>
      <c r="C338" s="170"/>
      <c r="D338" s="171" t="s">
        <v>715</v>
      </c>
      <c r="E338" s="171"/>
      <c r="F338" s="171"/>
      <c r="G338" s="171"/>
      <c r="H338" s="175" t="n">
        <f aca="false">E328</f>
        <v>6</v>
      </c>
    </row>
    <row r="339" customFormat="false" ht="15" hidden="false" customHeight="true" outlineLevel="0" collapsed="false">
      <c r="A339" s="170"/>
      <c r="B339" s="170"/>
      <c r="C339" s="170"/>
      <c r="D339" s="173" t="s">
        <v>716</v>
      </c>
      <c r="E339" s="173"/>
      <c r="F339" s="173"/>
      <c r="G339" s="173"/>
      <c r="H339" s="174" t="n">
        <f aca="false">ROUND(H337*H338,2)</f>
        <v>4432.98</v>
      </c>
    </row>
    <row r="340" customFormat="false" ht="15" hidden="false" customHeight="true" outlineLevel="0" collapsed="false">
      <c r="A340" s="170"/>
      <c r="B340" s="170"/>
      <c r="C340" s="170"/>
      <c r="D340" s="171" t="s">
        <v>717</v>
      </c>
      <c r="E340" s="171"/>
      <c r="F340" s="171"/>
      <c r="G340" s="171"/>
      <c r="H340" s="172" t="n">
        <f aca="false">ROUND(H337*$B$13,2)</f>
        <v>154.71</v>
      </c>
    </row>
    <row r="341" customFormat="false" ht="15" hidden="false" customHeight="true" outlineLevel="0" collapsed="false">
      <c r="A341" s="170"/>
      <c r="B341" s="170"/>
      <c r="C341" s="170"/>
      <c r="D341" s="173" t="s">
        <v>718</v>
      </c>
      <c r="E341" s="173"/>
      <c r="F341" s="173"/>
      <c r="G341" s="173"/>
      <c r="H341" s="174" t="n">
        <f aca="false">H340+H337</f>
        <v>893.54</v>
      </c>
    </row>
    <row r="342" customFormat="false" ht="31.5" hidden="false" customHeight="true" outlineLevel="0" collapsed="false">
      <c r="A342" s="179" t="s">
        <v>780</v>
      </c>
      <c r="B342" s="179"/>
      <c r="C342" s="179"/>
      <c r="D342" s="179"/>
      <c r="E342" s="179"/>
      <c r="F342" s="179"/>
      <c r="G342" s="179"/>
      <c r="H342" s="179"/>
    </row>
    <row r="344" customFormat="false" ht="15" hidden="false" customHeight="false" outlineLevel="0" collapsed="false">
      <c r="A344" s="153" t="s">
        <v>698</v>
      </c>
      <c r="B344" s="154" t="s">
        <v>699</v>
      </c>
      <c r="C344" s="154"/>
      <c r="D344" s="155" t="s">
        <v>700</v>
      </c>
      <c r="E344" s="156" t="s">
        <v>701</v>
      </c>
      <c r="F344" s="155" t="s">
        <v>702</v>
      </c>
      <c r="G344" s="157" t="s">
        <v>703</v>
      </c>
      <c r="H344" s="158" t="s">
        <v>704</v>
      </c>
    </row>
    <row r="345" customFormat="false" ht="30" hidden="false" customHeight="false" outlineLevel="0" collapsed="false">
      <c r="A345" s="159" t="str">
        <f aca="false">'Orç Sintético'!A158</f>
        <v>04.01.250.02</v>
      </c>
      <c r="B345" s="159" t="str">
        <f aca="false">'Orç Sintético'!B158</f>
        <v>ORSE</v>
      </c>
      <c r="C345" s="159" t="str">
        <f aca="false">'Orç Sintético'!C158</f>
        <v>11201 MOD 2</v>
      </c>
      <c r="D345" s="176" t="s">
        <v>312</v>
      </c>
      <c r="E345" s="159" t="n">
        <v>1</v>
      </c>
      <c r="F345" s="159" t="s">
        <v>45</v>
      </c>
      <c r="G345" s="163" t="n">
        <v>859.94</v>
      </c>
      <c r="H345" s="164" t="n">
        <f aca="false">H356</f>
        <v>859.94</v>
      </c>
      <c r="I345" s="165" t="s">
        <v>705</v>
      </c>
    </row>
    <row r="346" customFormat="false" ht="30" hidden="false" customHeight="false" outlineLevel="0" collapsed="false">
      <c r="A346" s="168" t="n">
        <v>7162</v>
      </c>
      <c r="B346" s="168"/>
      <c r="C346" s="112" t="s">
        <v>76</v>
      </c>
      <c r="D346" s="53" t="s">
        <v>775</v>
      </c>
      <c r="E346" s="150" t="n">
        <v>2.94</v>
      </c>
      <c r="F346" s="112" t="s">
        <v>751</v>
      </c>
      <c r="G346" s="122" t="n">
        <v>65.66</v>
      </c>
      <c r="H346" s="152" t="n">
        <f aca="false">ROUND(G346*E346,2)</f>
        <v>193.04</v>
      </c>
    </row>
    <row r="347" customFormat="false" ht="30" hidden="false" customHeight="false" outlineLevel="0" collapsed="false">
      <c r="A347" s="168" t="s">
        <v>776</v>
      </c>
      <c r="B347" s="168"/>
      <c r="C347" s="112" t="s">
        <v>108</v>
      </c>
      <c r="D347" s="53" t="s">
        <v>777</v>
      </c>
      <c r="E347" s="150" t="n">
        <v>34.1983333333333</v>
      </c>
      <c r="F347" s="112" t="s">
        <v>161</v>
      </c>
      <c r="G347" s="122" t="n">
        <v>13.1</v>
      </c>
      <c r="H347" s="152" t="n">
        <f aca="false">ROUND(G347*E347,2)</f>
        <v>448</v>
      </c>
    </row>
    <row r="348" customFormat="false" ht="30" hidden="false" customHeight="false" outlineLevel="0" collapsed="false">
      <c r="A348" s="168" t="n">
        <v>2432</v>
      </c>
      <c r="B348" s="168"/>
      <c r="C348" s="112" t="s">
        <v>76</v>
      </c>
      <c r="D348" s="53" t="s">
        <v>778</v>
      </c>
      <c r="E348" s="150" t="n">
        <v>2</v>
      </c>
      <c r="F348" s="112" t="s">
        <v>88</v>
      </c>
      <c r="G348" s="122" t="n">
        <v>17.89</v>
      </c>
      <c r="H348" s="152" t="n">
        <f aca="false">ROUND(G348*E348,2)</f>
        <v>35.78</v>
      </c>
    </row>
    <row r="349" customFormat="false" ht="30" hidden="false" customHeight="false" outlineLevel="0" collapsed="false">
      <c r="A349" s="168" t="n">
        <v>100490</v>
      </c>
      <c r="B349" s="168"/>
      <c r="C349" s="112" t="s">
        <v>76</v>
      </c>
      <c r="D349" s="53" t="s">
        <v>779</v>
      </c>
      <c r="E349" s="150" t="n">
        <v>0.0882</v>
      </c>
      <c r="F349" s="112" t="s">
        <v>122</v>
      </c>
      <c r="G349" s="122" t="n">
        <v>556.48</v>
      </c>
      <c r="H349" s="152" t="n">
        <f aca="false">ROUND(G349*E349,2)</f>
        <v>49.08</v>
      </c>
    </row>
    <row r="350" customFormat="false" ht="15" hidden="false" customHeight="false" outlineLevel="0" collapsed="false">
      <c r="A350" s="168" t="n">
        <v>88309</v>
      </c>
      <c r="B350" s="168"/>
      <c r="C350" s="112" t="s">
        <v>76</v>
      </c>
      <c r="D350" s="53" t="s">
        <v>720</v>
      </c>
      <c r="E350" s="150" t="n">
        <v>2.94</v>
      </c>
      <c r="F350" s="112" t="s">
        <v>690</v>
      </c>
      <c r="G350" s="122" t="n">
        <v>26.2</v>
      </c>
      <c r="H350" s="152" t="n">
        <f aca="false">ROUND(G350*E350,2)</f>
        <v>77.03</v>
      </c>
    </row>
    <row r="351" customFormat="false" ht="15" hidden="false" customHeight="false" outlineLevel="0" collapsed="false">
      <c r="A351" s="168" t="n">
        <v>88316</v>
      </c>
      <c r="B351" s="168"/>
      <c r="C351" s="112" t="s">
        <v>76</v>
      </c>
      <c r="D351" s="53" t="s">
        <v>721</v>
      </c>
      <c r="E351" s="150" t="n">
        <v>2.94</v>
      </c>
      <c r="F351" s="112" t="s">
        <v>690</v>
      </c>
      <c r="G351" s="122" t="n">
        <v>19.39</v>
      </c>
      <c r="H351" s="152" t="n">
        <f aca="false">ROUND(G351*E351,2)</f>
        <v>57.01</v>
      </c>
    </row>
    <row r="352" customFormat="false" ht="15" hidden="false" customHeight="true" outlineLevel="0" collapsed="false">
      <c r="A352" s="170"/>
      <c r="B352" s="170"/>
      <c r="C352" s="170"/>
      <c r="D352" s="171" t="s">
        <v>712</v>
      </c>
      <c r="E352" s="171"/>
      <c r="F352" s="171"/>
      <c r="G352" s="171"/>
      <c r="H352" s="172" t="n">
        <f aca="false">SUMIF(F346:F351,("H"),H346:H351)</f>
        <v>134.04</v>
      </c>
    </row>
    <row r="353" customFormat="false" ht="15" hidden="false" customHeight="true" outlineLevel="0" collapsed="false">
      <c r="A353" s="170"/>
      <c r="B353" s="170"/>
      <c r="C353" s="170"/>
      <c r="D353" s="171" t="s">
        <v>713</v>
      </c>
      <c r="E353" s="171"/>
      <c r="F353" s="171"/>
      <c r="G353" s="171"/>
      <c r="H353" s="172" t="n">
        <f aca="false">SUMIF(F346:F351,"&lt;&gt;h",H346:H351)</f>
        <v>725.9</v>
      </c>
    </row>
    <row r="354" customFormat="false" ht="15" hidden="false" customHeight="true" outlineLevel="0" collapsed="false">
      <c r="A354" s="170"/>
      <c r="B354" s="170"/>
      <c r="C354" s="170"/>
      <c r="D354" s="173" t="s">
        <v>714</v>
      </c>
      <c r="E354" s="173"/>
      <c r="F354" s="173"/>
      <c r="G354" s="173"/>
      <c r="H354" s="174" t="n">
        <f aca="false">SUM(H352:H353)</f>
        <v>859.94</v>
      </c>
    </row>
    <row r="355" customFormat="false" ht="15" hidden="false" customHeight="true" outlineLevel="0" collapsed="false">
      <c r="A355" s="170"/>
      <c r="B355" s="170"/>
      <c r="C355" s="170"/>
      <c r="D355" s="171" t="s">
        <v>715</v>
      </c>
      <c r="E355" s="171"/>
      <c r="F355" s="171"/>
      <c r="G355" s="171"/>
      <c r="H355" s="175" t="n">
        <f aca="false">E345</f>
        <v>1</v>
      </c>
    </row>
    <row r="356" customFormat="false" ht="15" hidden="false" customHeight="true" outlineLevel="0" collapsed="false">
      <c r="A356" s="170"/>
      <c r="B356" s="170"/>
      <c r="C356" s="170"/>
      <c r="D356" s="173" t="s">
        <v>716</v>
      </c>
      <c r="E356" s="173"/>
      <c r="F356" s="173"/>
      <c r="G356" s="173"/>
      <c r="H356" s="174" t="n">
        <f aca="false">ROUND(H354*H355,2)</f>
        <v>859.94</v>
      </c>
    </row>
    <row r="357" customFormat="false" ht="15" hidden="false" customHeight="true" outlineLevel="0" collapsed="false">
      <c r="A357" s="170"/>
      <c r="B357" s="170"/>
      <c r="C357" s="170"/>
      <c r="D357" s="171" t="s">
        <v>717</v>
      </c>
      <c r="E357" s="171"/>
      <c r="F357" s="171"/>
      <c r="G357" s="171"/>
      <c r="H357" s="172" t="n">
        <f aca="false">ROUND(H354*$B$13,2)</f>
        <v>180.07</v>
      </c>
    </row>
    <row r="358" customFormat="false" ht="15" hidden="false" customHeight="true" outlineLevel="0" collapsed="false">
      <c r="A358" s="170"/>
      <c r="B358" s="170"/>
      <c r="C358" s="170"/>
      <c r="D358" s="173" t="s">
        <v>718</v>
      </c>
      <c r="E358" s="173"/>
      <c r="F358" s="173"/>
      <c r="G358" s="173"/>
      <c r="H358" s="174" t="n">
        <f aca="false">H357+H354</f>
        <v>1040.01</v>
      </c>
    </row>
    <row r="359" customFormat="false" ht="33" hidden="false" customHeight="true" outlineLevel="0" collapsed="false">
      <c r="A359" s="179" t="s">
        <v>780</v>
      </c>
      <c r="B359" s="179"/>
      <c r="C359" s="179"/>
      <c r="D359" s="179"/>
      <c r="E359" s="179"/>
      <c r="F359" s="179"/>
      <c r="G359" s="179"/>
      <c r="H359" s="179"/>
    </row>
    <row r="361" customFormat="false" ht="15" hidden="false" customHeight="false" outlineLevel="0" collapsed="false">
      <c r="A361" s="153" t="s">
        <v>698</v>
      </c>
      <c r="B361" s="154" t="s">
        <v>699</v>
      </c>
      <c r="C361" s="154"/>
      <c r="D361" s="155" t="s">
        <v>700</v>
      </c>
      <c r="E361" s="156" t="s">
        <v>701</v>
      </c>
      <c r="F361" s="155" t="s">
        <v>702</v>
      </c>
      <c r="G361" s="157" t="s">
        <v>703</v>
      </c>
      <c r="H361" s="158" t="s">
        <v>704</v>
      </c>
    </row>
    <row r="362" customFormat="false" ht="30" hidden="false" customHeight="false" outlineLevel="0" collapsed="false">
      <c r="A362" s="159" t="str">
        <f aca="false">'Orç Sintético'!A162</f>
        <v>04.01.528.02</v>
      </c>
      <c r="B362" s="159" t="str">
        <f aca="false">'Orç Sintético'!B162</f>
        <v>SINAPI</v>
      </c>
      <c r="C362" s="159" t="str">
        <f aca="false">'Orç Sintético'!C162</f>
        <v>101156 MOD</v>
      </c>
      <c r="D362" s="176" t="s">
        <v>322</v>
      </c>
      <c r="E362" s="159" t="n">
        <v>4.16</v>
      </c>
      <c r="F362" s="159" t="s">
        <v>122</v>
      </c>
      <c r="G362" s="163" t="n">
        <v>1232.9</v>
      </c>
      <c r="H362" s="164" t="n">
        <f aca="false">H368</f>
        <v>5128.86</v>
      </c>
      <c r="I362" s="165" t="s">
        <v>705</v>
      </c>
    </row>
    <row r="363" customFormat="false" ht="45" hidden="false" customHeight="false" outlineLevel="0" collapsed="false">
      <c r="A363" s="168" t="n">
        <v>101156</v>
      </c>
      <c r="B363" s="168"/>
      <c r="C363" s="112" t="s">
        <v>76</v>
      </c>
      <c r="D363" s="53" t="s">
        <v>781</v>
      </c>
      <c r="E363" s="150" t="n">
        <v>5</v>
      </c>
      <c r="F363" s="112" t="s">
        <v>99</v>
      </c>
      <c r="G363" s="122" t="n">
        <v>246.58</v>
      </c>
      <c r="H363" s="152" t="n">
        <f aca="false">ROUND(G363*E363,2)</f>
        <v>1232.9</v>
      </c>
    </row>
    <row r="364" customFormat="false" ht="15" hidden="false" customHeight="true" outlineLevel="0" collapsed="false">
      <c r="A364" s="170"/>
      <c r="B364" s="170"/>
      <c r="C364" s="170"/>
      <c r="D364" s="171" t="s">
        <v>712</v>
      </c>
      <c r="E364" s="171"/>
      <c r="F364" s="171"/>
      <c r="G364" s="171"/>
      <c r="H364" s="172" t="n">
        <f aca="false">SUMIF(F363:F363,("H"),H363:H363)</f>
        <v>0</v>
      </c>
    </row>
    <row r="365" customFormat="false" ht="15" hidden="false" customHeight="true" outlineLevel="0" collapsed="false">
      <c r="A365" s="170"/>
      <c r="B365" s="170"/>
      <c r="C365" s="170"/>
      <c r="D365" s="171" t="s">
        <v>713</v>
      </c>
      <c r="E365" s="171"/>
      <c r="F365" s="171"/>
      <c r="G365" s="171"/>
      <c r="H365" s="172" t="n">
        <f aca="false">SUMIF(F363:F363,"&lt;&gt;h",H363:H363)</f>
        <v>1232.9</v>
      </c>
    </row>
    <row r="366" customFormat="false" ht="15" hidden="false" customHeight="true" outlineLevel="0" collapsed="false">
      <c r="A366" s="170"/>
      <c r="B366" s="170"/>
      <c r="C366" s="170"/>
      <c r="D366" s="173" t="s">
        <v>714</v>
      </c>
      <c r="E366" s="173"/>
      <c r="F366" s="173"/>
      <c r="G366" s="173"/>
      <c r="H366" s="174" t="n">
        <f aca="false">SUM(H364:H365)</f>
        <v>1232.9</v>
      </c>
    </row>
    <row r="367" customFormat="false" ht="15" hidden="false" customHeight="true" outlineLevel="0" collapsed="false">
      <c r="A367" s="170"/>
      <c r="B367" s="170"/>
      <c r="C367" s="170"/>
      <c r="D367" s="171" t="s">
        <v>715</v>
      </c>
      <c r="E367" s="171"/>
      <c r="F367" s="171"/>
      <c r="G367" s="171"/>
      <c r="H367" s="175" t="n">
        <f aca="false">E362</f>
        <v>4.16</v>
      </c>
    </row>
    <row r="368" customFormat="false" ht="15" hidden="false" customHeight="true" outlineLevel="0" collapsed="false">
      <c r="A368" s="170"/>
      <c r="B368" s="170"/>
      <c r="C368" s="170"/>
      <c r="D368" s="173" t="s">
        <v>716</v>
      </c>
      <c r="E368" s="173"/>
      <c r="F368" s="173"/>
      <c r="G368" s="173"/>
      <c r="H368" s="174" t="n">
        <f aca="false">ROUND(H366*H367,2)</f>
        <v>5128.86</v>
      </c>
    </row>
    <row r="369" customFormat="false" ht="15" hidden="false" customHeight="true" outlineLevel="0" collapsed="false">
      <c r="A369" s="170"/>
      <c r="B369" s="170"/>
      <c r="C369" s="170"/>
      <c r="D369" s="171" t="s">
        <v>717</v>
      </c>
      <c r="E369" s="171"/>
      <c r="F369" s="171"/>
      <c r="G369" s="171"/>
      <c r="H369" s="172" t="n">
        <f aca="false">ROUND(H366*$B$13,2)</f>
        <v>258.17</v>
      </c>
    </row>
    <row r="370" customFormat="false" ht="15" hidden="false" customHeight="true" outlineLevel="0" collapsed="false">
      <c r="A370" s="170"/>
      <c r="B370" s="170"/>
      <c r="C370" s="170"/>
      <c r="D370" s="173" t="s">
        <v>718</v>
      </c>
      <c r="E370" s="173"/>
      <c r="F370" s="173"/>
      <c r="G370" s="173"/>
      <c r="H370" s="174" t="n">
        <f aca="false">H369+H366</f>
        <v>1491.07</v>
      </c>
    </row>
    <row r="371" customFormat="false" ht="15" hidden="false" customHeight="true" outlineLevel="0" collapsed="false">
      <c r="A371" s="179" t="s">
        <v>782</v>
      </c>
      <c r="B371" s="179"/>
      <c r="C371" s="179"/>
      <c r="D371" s="179"/>
      <c r="E371" s="179"/>
      <c r="F371" s="179"/>
      <c r="G371" s="179"/>
      <c r="H371" s="179"/>
    </row>
    <row r="373" customFormat="false" ht="15" hidden="false" customHeight="false" outlineLevel="0" collapsed="false">
      <c r="A373" s="153" t="s">
        <v>698</v>
      </c>
      <c r="B373" s="154" t="s">
        <v>699</v>
      </c>
      <c r="C373" s="154"/>
      <c r="D373" s="155" t="s">
        <v>700</v>
      </c>
      <c r="E373" s="156" t="s">
        <v>701</v>
      </c>
      <c r="F373" s="155" t="s">
        <v>702</v>
      </c>
      <c r="G373" s="157" t="s">
        <v>703</v>
      </c>
      <c r="H373" s="158" t="s">
        <v>704</v>
      </c>
    </row>
    <row r="374" customFormat="false" ht="30" hidden="false" customHeight="false" outlineLevel="0" collapsed="false">
      <c r="A374" s="159" t="str">
        <f aca="false">'Orç Sintético'!A174</f>
        <v>04.01.576</v>
      </c>
      <c r="B374" s="159" t="str">
        <f aca="false">'Orç Sintético'!B174</f>
        <v>ORSE</v>
      </c>
      <c r="C374" s="159" t="str">
        <f aca="false">'Orç Sintético'!C174</f>
        <v>4934 MOD</v>
      </c>
      <c r="D374" s="176" t="s">
        <v>352</v>
      </c>
      <c r="E374" s="159" t="n">
        <v>171.76</v>
      </c>
      <c r="F374" s="159" t="s">
        <v>99</v>
      </c>
      <c r="G374" s="163" t="n">
        <v>17.71</v>
      </c>
      <c r="H374" s="164" t="n">
        <f aca="false">H382</f>
        <v>3041.87</v>
      </c>
      <c r="I374" s="165" t="s">
        <v>705</v>
      </c>
    </row>
    <row r="375" customFormat="false" ht="15" hidden="false" customHeight="false" outlineLevel="0" collapsed="false">
      <c r="A375" s="168" t="n">
        <v>4740</v>
      </c>
      <c r="B375" s="168"/>
      <c r="C375" s="90" t="s">
        <v>401</v>
      </c>
      <c r="D375" s="53" t="s">
        <v>783</v>
      </c>
      <c r="E375" s="150" t="n">
        <v>0.16</v>
      </c>
      <c r="F375" s="112" t="s">
        <v>784</v>
      </c>
      <c r="G375" s="122" t="n">
        <v>18.33</v>
      </c>
      <c r="H375" s="152" t="n">
        <f aca="false">ROUND(G375*E375,2)</f>
        <v>2.93</v>
      </c>
    </row>
    <row r="376" customFormat="false" ht="15" hidden="false" customHeight="false" outlineLevel="0" collapsed="false">
      <c r="A376" s="168" t="n">
        <v>88310</v>
      </c>
      <c r="B376" s="168"/>
      <c r="C376" s="112" t="s">
        <v>76</v>
      </c>
      <c r="D376" s="53" t="s">
        <v>785</v>
      </c>
      <c r="E376" s="150" t="n">
        <v>0.4</v>
      </c>
      <c r="F376" s="112" t="s">
        <v>690</v>
      </c>
      <c r="G376" s="122" t="n">
        <v>27.25</v>
      </c>
      <c r="H376" s="152" t="n">
        <f aca="false">ROUND(G376*E376,2)</f>
        <v>10.9</v>
      </c>
    </row>
    <row r="377" customFormat="false" ht="15" hidden="false" customHeight="false" outlineLevel="0" collapsed="false">
      <c r="A377" s="168" t="n">
        <v>88316</v>
      </c>
      <c r="B377" s="168"/>
      <c r="C377" s="112" t="s">
        <v>76</v>
      </c>
      <c r="D377" s="53" t="s">
        <v>721</v>
      </c>
      <c r="E377" s="150" t="n">
        <v>0.2</v>
      </c>
      <c r="F377" s="112" t="s">
        <v>690</v>
      </c>
      <c r="G377" s="122" t="n">
        <v>19.39</v>
      </c>
      <c r="H377" s="152" t="n">
        <f aca="false">ROUND(G377*E377,2)</f>
        <v>3.88</v>
      </c>
    </row>
    <row r="378" customFormat="false" ht="15" hidden="false" customHeight="true" outlineLevel="0" collapsed="false">
      <c r="A378" s="170"/>
      <c r="B378" s="170"/>
      <c r="C378" s="170"/>
      <c r="D378" s="171" t="s">
        <v>712</v>
      </c>
      <c r="E378" s="171"/>
      <c r="F378" s="171"/>
      <c r="G378" s="171"/>
      <c r="H378" s="172" t="n">
        <f aca="false">SUMIF(F375:F377,("H"),H375:H377)</f>
        <v>14.78</v>
      </c>
    </row>
    <row r="379" customFormat="false" ht="15" hidden="false" customHeight="true" outlineLevel="0" collapsed="false">
      <c r="A379" s="170"/>
      <c r="B379" s="170"/>
      <c r="C379" s="170"/>
      <c r="D379" s="171" t="s">
        <v>713</v>
      </c>
      <c r="E379" s="171"/>
      <c r="F379" s="171"/>
      <c r="G379" s="171"/>
      <c r="H379" s="172" t="n">
        <f aca="false">SUMIF(F375:F377,"&lt;&gt;h",H375:H377)</f>
        <v>2.93</v>
      </c>
    </row>
    <row r="380" customFormat="false" ht="15" hidden="false" customHeight="true" outlineLevel="0" collapsed="false">
      <c r="A380" s="170"/>
      <c r="B380" s="170"/>
      <c r="C380" s="170"/>
      <c r="D380" s="173" t="s">
        <v>714</v>
      </c>
      <c r="E380" s="173"/>
      <c r="F380" s="173"/>
      <c r="G380" s="173"/>
      <c r="H380" s="174" t="n">
        <f aca="false">SUM(H378:H379)</f>
        <v>17.71</v>
      </c>
    </row>
    <row r="381" customFormat="false" ht="15" hidden="false" customHeight="true" outlineLevel="0" collapsed="false">
      <c r="A381" s="170"/>
      <c r="B381" s="170"/>
      <c r="C381" s="170"/>
      <c r="D381" s="171" t="s">
        <v>715</v>
      </c>
      <c r="E381" s="171"/>
      <c r="F381" s="171"/>
      <c r="G381" s="171"/>
      <c r="H381" s="175" t="n">
        <f aca="false">E374</f>
        <v>171.76</v>
      </c>
    </row>
    <row r="382" customFormat="false" ht="15" hidden="false" customHeight="true" outlineLevel="0" collapsed="false">
      <c r="A382" s="170"/>
      <c r="B382" s="170"/>
      <c r="C382" s="170"/>
      <c r="D382" s="173" t="s">
        <v>716</v>
      </c>
      <c r="E382" s="173"/>
      <c r="F382" s="173"/>
      <c r="G382" s="173"/>
      <c r="H382" s="174" t="n">
        <f aca="false">ROUND(H380*H381,2)</f>
        <v>3041.87</v>
      </c>
    </row>
    <row r="383" customFormat="false" ht="15" hidden="false" customHeight="true" outlineLevel="0" collapsed="false">
      <c r="A383" s="170"/>
      <c r="B383" s="170"/>
      <c r="C383" s="170"/>
      <c r="D383" s="171" t="s">
        <v>717</v>
      </c>
      <c r="E383" s="171"/>
      <c r="F383" s="171"/>
      <c r="G383" s="171"/>
      <c r="H383" s="172" t="n">
        <f aca="false">ROUND(H380*$B$13,2)</f>
        <v>3.71</v>
      </c>
    </row>
    <row r="384" customFormat="false" ht="15" hidden="false" customHeight="true" outlineLevel="0" collapsed="false">
      <c r="A384" s="170"/>
      <c r="B384" s="170"/>
      <c r="C384" s="170"/>
      <c r="D384" s="173" t="s">
        <v>718</v>
      </c>
      <c r="E384" s="173"/>
      <c r="F384" s="173"/>
      <c r="G384" s="173"/>
      <c r="H384" s="174" t="n">
        <f aca="false">H383+H380</f>
        <v>21.42</v>
      </c>
    </row>
    <row r="385" customFormat="false" ht="15" hidden="false" customHeight="true" outlineLevel="0" collapsed="false">
      <c r="A385" s="179" t="s">
        <v>786</v>
      </c>
      <c r="B385" s="179"/>
      <c r="C385" s="179"/>
      <c r="D385" s="179"/>
      <c r="E385" s="179"/>
      <c r="F385" s="179"/>
      <c r="G385" s="179"/>
      <c r="H385" s="179"/>
    </row>
    <row r="387" customFormat="false" ht="15" hidden="false" customHeight="false" outlineLevel="0" collapsed="false">
      <c r="A387" s="153" t="s">
        <v>698</v>
      </c>
      <c r="B387" s="154" t="s">
        <v>699</v>
      </c>
      <c r="C387" s="154"/>
      <c r="D387" s="155" t="s">
        <v>700</v>
      </c>
      <c r="E387" s="156" t="s">
        <v>701</v>
      </c>
      <c r="F387" s="155" t="s">
        <v>702</v>
      </c>
      <c r="G387" s="157" t="s">
        <v>703</v>
      </c>
      <c r="H387" s="158" t="s">
        <v>704</v>
      </c>
    </row>
    <row r="388" customFormat="false" ht="45" hidden="false" customHeight="false" outlineLevel="0" collapsed="false">
      <c r="A388" s="159" t="str">
        <f aca="false">'Orç Sintético'!A183</f>
        <v>04.01.802.01</v>
      </c>
      <c r="B388" s="159" t="str">
        <f aca="false">'Orç Sintético'!B183</f>
        <v>SINAPI</v>
      </c>
      <c r="C388" s="159" t="str">
        <f aca="false">'Orç Sintético'!C183</f>
        <v>99861 MOD 1</v>
      </c>
      <c r="D388" s="176" t="s">
        <v>372</v>
      </c>
      <c r="E388" s="159" t="n">
        <v>2</v>
      </c>
      <c r="F388" s="159" t="s">
        <v>45</v>
      </c>
      <c r="G388" s="163" t="n">
        <v>6371.48</v>
      </c>
      <c r="H388" s="164" t="n">
        <f aca="false">H398</f>
        <v>12742.96</v>
      </c>
      <c r="I388" s="165" t="s">
        <v>705</v>
      </c>
    </row>
    <row r="389" customFormat="false" ht="15" hidden="false" customHeight="false" outlineLevel="0" collapsed="false">
      <c r="A389" s="168" t="n">
        <v>559</v>
      </c>
      <c r="B389" s="168"/>
      <c r="C389" s="112" t="s">
        <v>76</v>
      </c>
      <c r="D389" s="53" t="s">
        <v>787</v>
      </c>
      <c r="E389" s="150" t="n">
        <v>149.5</v>
      </c>
      <c r="F389" s="112" t="s">
        <v>740</v>
      </c>
      <c r="G389" s="122" t="n">
        <v>33.35</v>
      </c>
      <c r="H389" s="152" t="n">
        <f aca="false">ROUND(G389*E389,2)</f>
        <v>4985.83</v>
      </c>
    </row>
    <row r="390" customFormat="false" ht="30" hidden="false" customHeight="false" outlineLevel="0" collapsed="false">
      <c r="A390" s="168" t="s">
        <v>788</v>
      </c>
      <c r="B390" s="168"/>
      <c r="C390" s="112" t="s">
        <v>108</v>
      </c>
      <c r="D390" s="53" t="s">
        <v>777</v>
      </c>
      <c r="E390" s="150" t="n">
        <v>22.1566666666667</v>
      </c>
      <c r="F390" s="112" t="s">
        <v>161</v>
      </c>
      <c r="G390" s="122" t="n">
        <v>13.1</v>
      </c>
      <c r="H390" s="152" t="n">
        <f aca="false">ROUND(G390*E390,2)</f>
        <v>290.25</v>
      </c>
    </row>
    <row r="391" customFormat="false" ht="15" hidden="false" customHeight="false" outlineLevel="0" collapsed="false">
      <c r="A391" s="168" t="n">
        <v>2760</v>
      </c>
      <c r="B391" s="168"/>
      <c r="C391" s="112" t="s">
        <v>465</v>
      </c>
      <c r="D391" s="53" t="s">
        <v>789</v>
      </c>
      <c r="E391" s="150" t="n">
        <v>11.79</v>
      </c>
      <c r="F391" s="112" t="s">
        <v>161</v>
      </c>
      <c r="G391" s="122" t="n">
        <v>13.3</v>
      </c>
      <c r="H391" s="152" t="n">
        <f aca="false">ROUND(G391*E391,2)</f>
        <v>156.81</v>
      </c>
    </row>
    <row r="392" customFormat="false" ht="45" hidden="false" customHeight="false" outlineLevel="0" collapsed="false">
      <c r="A392" s="168" t="n">
        <v>100759</v>
      </c>
      <c r="B392" s="168"/>
      <c r="C392" s="112" t="s">
        <v>76</v>
      </c>
      <c r="D392" s="53" t="s">
        <v>790</v>
      </c>
      <c r="E392" s="150" t="n">
        <v>19.41</v>
      </c>
      <c r="F392" s="112" t="s">
        <v>99</v>
      </c>
      <c r="G392" s="122" t="n">
        <v>47.46</v>
      </c>
      <c r="H392" s="152" t="n">
        <f aca="false">ROUND(G392*E392,2)</f>
        <v>921.2</v>
      </c>
    </row>
    <row r="393" customFormat="false" ht="15" hidden="false" customHeight="false" outlineLevel="0" collapsed="false">
      <c r="A393" s="168" t="n">
        <v>11002</v>
      </c>
      <c r="B393" s="168"/>
      <c r="C393" s="112" t="s">
        <v>76</v>
      </c>
      <c r="D393" s="53" t="s">
        <v>791</v>
      </c>
      <c r="E393" s="150" t="n">
        <v>0.5045625</v>
      </c>
      <c r="F393" s="112" t="s">
        <v>753</v>
      </c>
      <c r="G393" s="122" t="n">
        <v>34.47</v>
      </c>
      <c r="H393" s="152" t="n">
        <f aca="false">ROUND(G393*E393,2)</f>
        <v>17.39</v>
      </c>
    </row>
    <row r="394" customFormat="false" ht="15" hidden="false" customHeight="true" outlineLevel="0" collapsed="false">
      <c r="A394" s="170"/>
      <c r="B394" s="170"/>
      <c r="C394" s="170"/>
      <c r="D394" s="171" t="s">
        <v>712</v>
      </c>
      <c r="E394" s="171"/>
      <c r="F394" s="171"/>
      <c r="G394" s="171"/>
      <c r="H394" s="172" t="n">
        <f aca="false">SUMIF(F389:F393,("H"),H389:H393)</f>
        <v>0</v>
      </c>
    </row>
    <row r="395" customFormat="false" ht="15" hidden="false" customHeight="true" outlineLevel="0" collapsed="false">
      <c r="A395" s="170"/>
      <c r="B395" s="170"/>
      <c r="C395" s="170"/>
      <c r="D395" s="171" t="s">
        <v>713</v>
      </c>
      <c r="E395" s="171"/>
      <c r="F395" s="171"/>
      <c r="G395" s="171"/>
      <c r="H395" s="172" t="n">
        <f aca="false">SUMIF(F389:F393,"&lt;&gt;h",H389:H393)</f>
        <v>6371.48</v>
      </c>
    </row>
    <row r="396" customFormat="false" ht="15" hidden="false" customHeight="true" outlineLevel="0" collapsed="false">
      <c r="A396" s="170"/>
      <c r="B396" s="170"/>
      <c r="C396" s="170"/>
      <c r="D396" s="173" t="s">
        <v>714</v>
      </c>
      <c r="E396" s="173"/>
      <c r="F396" s="173"/>
      <c r="G396" s="173"/>
      <c r="H396" s="174" t="n">
        <f aca="false">SUM(H394:H395)</f>
        <v>6371.48</v>
      </c>
    </row>
    <row r="397" customFormat="false" ht="15" hidden="false" customHeight="true" outlineLevel="0" collapsed="false">
      <c r="A397" s="170"/>
      <c r="B397" s="170"/>
      <c r="C397" s="170"/>
      <c r="D397" s="171" t="s">
        <v>715</v>
      </c>
      <c r="E397" s="171"/>
      <c r="F397" s="171"/>
      <c r="G397" s="171"/>
      <c r="H397" s="175" t="n">
        <f aca="false">E388</f>
        <v>2</v>
      </c>
    </row>
    <row r="398" customFormat="false" ht="15" hidden="false" customHeight="true" outlineLevel="0" collapsed="false">
      <c r="A398" s="170"/>
      <c r="B398" s="170"/>
      <c r="C398" s="170"/>
      <c r="D398" s="173" t="s">
        <v>716</v>
      </c>
      <c r="E398" s="173"/>
      <c r="F398" s="173"/>
      <c r="G398" s="173"/>
      <c r="H398" s="174" t="n">
        <f aca="false">ROUND(H396*H397,2)</f>
        <v>12742.96</v>
      </c>
    </row>
    <row r="399" customFormat="false" ht="15" hidden="false" customHeight="true" outlineLevel="0" collapsed="false">
      <c r="A399" s="170"/>
      <c r="B399" s="170"/>
      <c r="C399" s="170"/>
      <c r="D399" s="171" t="s">
        <v>792</v>
      </c>
      <c r="E399" s="171"/>
      <c r="F399" s="171"/>
      <c r="G399" s="171"/>
      <c r="H399" s="172" t="n">
        <f aca="false">ROUND(H396*$B$14,2)</f>
        <v>973.56</v>
      </c>
    </row>
    <row r="400" customFormat="false" ht="15" hidden="false" customHeight="true" outlineLevel="0" collapsed="false">
      <c r="A400" s="170"/>
      <c r="B400" s="170"/>
      <c r="C400" s="170"/>
      <c r="D400" s="173" t="s">
        <v>718</v>
      </c>
      <c r="E400" s="173"/>
      <c r="F400" s="173"/>
      <c r="G400" s="173"/>
      <c r="H400" s="174" t="n">
        <f aca="false">H399+H396</f>
        <v>7345.04</v>
      </c>
    </row>
    <row r="401" customFormat="false" ht="31.5" hidden="false" customHeight="true" outlineLevel="0" collapsed="false">
      <c r="A401" s="179" t="s">
        <v>793</v>
      </c>
      <c r="B401" s="179"/>
      <c r="C401" s="179"/>
      <c r="D401" s="179"/>
      <c r="E401" s="179"/>
      <c r="F401" s="179"/>
      <c r="G401" s="179"/>
      <c r="H401" s="179"/>
    </row>
    <row r="403" customFormat="false" ht="15" hidden="false" customHeight="false" outlineLevel="0" collapsed="false">
      <c r="A403" s="153" t="s">
        <v>698</v>
      </c>
      <c r="B403" s="154" t="s">
        <v>699</v>
      </c>
      <c r="C403" s="154"/>
      <c r="D403" s="155" t="s">
        <v>700</v>
      </c>
      <c r="E403" s="156" t="s">
        <v>701</v>
      </c>
      <c r="F403" s="155" t="s">
        <v>702</v>
      </c>
      <c r="G403" s="157" t="s">
        <v>703</v>
      </c>
      <c r="H403" s="158" t="s">
        <v>704</v>
      </c>
    </row>
    <row r="404" customFormat="false" ht="45" hidden="false" customHeight="false" outlineLevel="0" collapsed="false">
      <c r="A404" s="159" t="str">
        <f aca="false">'Orç Sintético'!A184</f>
        <v>04.01.802.02</v>
      </c>
      <c r="B404" s="160" t="str">
        <f aca="false">'Orç Sintético'!B184</f>
        <v>SINAPI</v>
      </c>
      <c r="C404" s="160" t="str">
        <f aca="false">'Orç Sintético'!C184</f>
        <v>99861 MOD 2</v>
      </c>
      <c r="D404" s="176" t="s">
        <v>375</v>
      </c>
      <c r="E404" s="162" t="n">
        <v>2</v>
      </c>
      <c r="F404" s="159" t="s">
        <v>45</v>
      </c>
      <c r="G404" s="163" t="n">
        <v>1599.23</v>
      </c>
      <c r="H404" s="164" t="n">
        <f aca="false">H411</f>
        <v>3198.46</v>
      </c>
      <c r="I404" s="165" t="s">
        <v>705</v>
      </c>
    </row>
    <row r="405" customFormat="false" ht="15" hidden="false" customHeight="false" outlineLevel="0" collapsed="false">
      <c r="A405" s="168" t="n">
        <v>88315</v>
      </c>
      <c r="B405" s="168"/>
      <c r="C405" s="112" t="s">
        <v>76</v>
      </c>
      <c r="D405" s="53" t="s">
        <v>794</v>
      </c>
      <c r="E405" s="150" t="n">
        <v>37.2016125</v>
      </c>
      <c r="F405" s="112" t="s">
        <v>690</v>
      </c>
      <c r="G405" s="122" t="n">
        <v>26.05</v>
      </c>
      <c r="H405" s="152" t="n">
        <f aca="false">ROUND(G405*E405,2)</f>
        <v>969.1</v>
      </c>
    </row>
    <row r="406" customFormat="false" ht="15" hidden="false" customHeight="false" outlineLevel="0" collapsed="false">
      <c r="A406" s="168" t="n">
        <v>88251</v>
      </c>
      <c r="B406" s="168"/>
      <c r="C406" s="112" t="s">
        <v>76</v>
      </c>
      <c r="D406" s="53" t="s">
        <v>795</v>
      </c>
      <c r="E406" s="150" t="n">
        <v>30.5589375</v>
      </c>
      <c r="F406" s="112" t="s">
        <v>690</v>
      </c>
      <c r="G406" s="122" t="n">
        <v>20.62</v>
      </c>
      <c r="H406" s="152" t="n">
        <f aca="false">ROUND(G406*E406,2)</f>
        <v>630.13</v>
      </c>
    </row>
    <row r="407" customFormat="false" ht="15" hidden="false" customHeight="true" outlineLevel="0" collapsed="false">
      <c r="A407" s="170"/>
      <c r="B407" s="170"/>
      <c r="C407" s="170"/>
      <c r="D407" s="171" t="s">
        <v>712</v>
      </c>
      <c r="E407" s="171"/>
      <c r="F407" s="171"/>
      <c r="G407" s="171"/>
      <c r="H407" s="172" t="n">
        <f aca="false">SUMIF(F405:F406,("H"),H405:H406)</f>
        <v>1599.23</v>
      </c>
    </row>
    <row r="408" customFormat="false" ht="15" hidden="false" customHeight="true" outlineLevel="0" collapsed="false">
      <c r="A408" s="170"/>
      <c r="B408" s="170"/>
      <c r="C408" s="170"/>
      <c r="D408" s="171" t="s">
        <v>713</v>
      </c>
      <c r="E408" s="171"/>
      <c r="F408" s="171"/>
      <c r="G408" s="171"/>
      <c r="H408" s="172" t="n">
        <f aca="false">SUMIF(F405:F406,"&lt;&gt;h",H405:H406)</f>
        <v>0</v>
      </c>
    </row>
    <row r="409" customFormat="false" ht="15" hidden="false" customHeight="true" outlineLevel="0" collapsed="false">
      <c r="A409" s="170"/>
      <c r="B409" s="170"/>
      <c r="C409" s="170"/>
      <c r="D409" s="173" t="s">
        <v>714</v>
      </c>
      <c r="E409" s="173"/>
      <c r="F409" s="173"/>
      <c r="G409" s="173"/>
      <c r="H409" s="174" t="n">
        <f aca="false">SUM(H407:H408)</f>
        <v>1599.23</v>
      </c>
    </row>
    <row r="410" customFormat="false" ht="15" hidden="false" customHeight="true" outlineLevel="0" collapsed="false">
      <c r="A410" s="170"/>
      <c r="B410" s="170"/>
      <c r="C410" s="170"/>
      <c r="D410" s="171" t="s">
        <v>715</v>
      </c>
      <c r="E410" s="171"/>
      <c r="F410" s="171"/>
      <c r="G410" s="171"/>
      <c r="H410" s="175" t="n">
        <f aca="false">E404</f>
        <v>2</v>
      </c>
    </row>
    <row r="411" customFormat="false" ht="15" hidden="false" customHeight="true" outlineLevel="0" collapsed="false">
      <c r="A411" s="170"/>
      <c r="B411" s="170"/>
      <c r="C411" s="170"/>
      <c r="D411" s="173" t="s">
        <v>716</v>
      </c>
      <c r="E411" s="173"/>
      <c r="F411" s="173"/>
      <c r="G411" s="173"/>
      <c r="H411" s="174" t="n">
        <f aca="false">ROUND(H409*H410,2)</f>
        <v>3198.46</v>
      </c>
    </row>
    <row r="412" customFormat="false" ht="15" hidden="false" customHeight="true" outlineLevel="0" collapsed="false">
      <c r="A412" s="170"/>
      <c r="B412" s="170"/>
      <c r="C412" s="170"/>
      <c r="D412" s="171" t="s">
        <v>717</v>
      </c>
      <c r="E412" s="171"/>
      <c r="F412" s="171"/>
      <c r="G412" s="171"/>
      <c r="H412" s="172" t="n">
        <f aca="false">ROUND(H409*$B$13,2)</f>
        <v>334.88</v>
      </c>
    </row>
    <row r="413" customFormat="false" ht="15" hidden="false" customHeight="true" outlineLevel="0" collapsed="false">
      <c r="A413" s="170"/>
      <c r="B413" s="170"/>
      <c r="C413" s="170"/>
      <c r="D413" s="173" t="s">
        <v>718</v>
      </c>
      <c r="E413" s="173"/>
      <c r="F413" s="173"/>
      <c r="G413" s="173"/>
      <c r="H413" s="174" t="n">
        <f aca="false">H412+H409</f>
        <v>1934.11</v>
      </c>
    </row>
    <row r="414" customFormat="false" ht="33" hidden="false" customHeight="true" outlineLevel="0" collapsed="false">
      <c r="A414" s="179" t="s">
        <v>793</v>
      </c>
      <c r="B414" s="179"/>
      <c r="C414" s="179"/>
      <c r="D414" s="179"/>
      <c r="E414" s="179"/>
      <c r="F414" s="179"/>
      <c r="G414" s="179"/>
      <c r="H414" s="179"/>
    </row>
    <row r="416" customFormat="false" ht="15" hidden="false" customHeight="false" outlineLevel="0" collapsed="false">
      <c r="A416" s="153" t="s">
        <v>698</v>
      </c>
      <c r="B416" s="154" t="s">
        <v>699</v>
      </c>
      <c r="C416" s="154"/>
      <c r="D416" s="155" t="s">
        <v>700</v>
      </c>
      <c r="E416" s="156" t="s">
        <v>701</v>
      </c>
      <c r="F416" s="155" t="s">
        <v>702</v>
      </c>
      <c r="G416" s="157" t="s">
        <v>703</v>
      </c>
      <c r="H416" s="158" t="s">
        <v>704</v>
      </c>
    </row>
    <row r="417" customFormat="false" ht="45" hidden="false" customHeight="false" outlineLevel="0" collapsed="false">
      <c r="A417" s="159" t="str">
        <f aca="false">'Orç Sintético'!A185</f>
        <v>04.01.802.03</v>
      </c>
      <c r="B417" s="159" t="str">
        <f aca="false">'Orç Sintético'!B185</f>
        <v>SINAPI</v>
      </c>
      <c r="C417" s="159" t="str">
        <f aca="false">'Orç Sintético'!C185</f>
        <v>99861 MOD 3</v>
      </c>
      <c r="D417" s="176" t="s">
        <v>378</v>
      </c>
      <c r="E417" s="159" t="n">
        <v>2</v>
      </c>
      <c r="F417" s="159" t="s">
        <v>45</v>
      </c>
      <c r="G417" s="163" t="n">
        <v>13219.3</v>
      </c>
      <c r="H417" s="164" t="n">
        <f aca="false">H427</f>
        <v>26438.6</v>
      </c>
      <c r="I417" s="165" t="s">
        <v>705</v>
      </c>
    </row>
    <row r="418" customFormat="false" ht="15" hidden="false" customHeight="false" outlineLevel="0" collapsed="false">
      <c r="A418" s="168" t="n">
        <v>559</v>
      </c>
      <c r="B418" s="168"/>
      <c r="C418" s="112" t="s">
        <v>76</v>
      </c>
      <c r="D418" s="53" t="s">
        <v>787</v>
      </c>
      <c r="E418" s="150" t="n">
        <v>312</v>
      </c>
      <c r="F418" s="112" t="s">
        <v>740</v>
      </c>
      <c r="G418" s="122" t="n">
        <v>33.35</v>
      </c>
      <c r="H418" s="152" t="n">
        <f aca="false">ROUND(G418*E418,2)</f>
        <v>10405.2</v>
      </c>
    </row>
    <row r="419" customFormat="false" ht="30" hidden="false" customHeight="false" outlineLevel="0" collapsed="false">
      <c r="A419" s="168" t="s">
        <v>788</v>
      </c>
      <c r="B419" s="168"/>
      <c r="C419" s="112" t="s">
        <v>108</v>
      </c>
      <c r="D419" s="53" t="s">
        <v>777</v>
      </c>
      <c r="E419" s="150" t="n">
        <v>37.2569166666667</v>
      </c>
      <c r="F419" s="112" t="s">
        <v>161</v>
      </c>
      <c r="G419" s="122" t="n">
        <v>13.1</v>
      </c>
      <c r="H419" s="152" t="n">
        <f aca="false">ROUND(G419*E419,2)</f>
        <v>488.07</v>
      </c>
    </row>
    <row r="420" customFormat="false" ht="15" hidden="false" customHeight="false" outlineLevel="0" collapsed="false">
      <c r="A420" s="168" t="n">
        <v>2760</v>
      </c>
      <c r="B420" s="168"/>
      <c r="C420" s="112" t="s">
        <v>465</v>
      </c>
      <c r="D420" s="53" t="s">
        <v>789</v>
      </c>
      <c r="E420" s="150" t="n">
        <v>28.52525</v>
      </c>
      <c r="F420" s="112" t="s">
        <v>161</v>
      </c>
      <c r="G420" s="122" t="n">
        <v>13.3</v>
      </c>
      <c r="H420" s="152" t="n">
        <f aca="false">ROUND(G420*E420,2)</f>
        <v>379.39</v>
      </c>
    </row>
    <row r="421" customFormat="false" ht="45" hidden="false" customHeight="false" outlineLevel="0" collapsed="false">
      <c r="A421" s="168" t="n">
        <v>100759</v>
      </c>
      <c r="B421" s="168"/>
      <c r="C421" s="112" t="s">
        <v>76</v>
      </c>
      <c r="D421" s="53" t="s">
        <v>790</v>
      </c>
      <c r="E421" s="150" t="n">
        <v>40.24</v>
      </c>
      <c r="F421" s="112" t="s">
        <v>99</v>
      </c>
      <c r="G421" s="122" t="n">
        <v>47.46</v>
      </c>
      <c r="H421" s="152" t="n">
        <f aca="false">ROUND(G421*E421,2)</f>
        <v>1909.79</v>
      </c>
    </row>
    <row r="422" customFormat="false" ht="15" hidden="false" customHeight="false" outlineLevel="0" collapsed="false">
      <c r="A422" s="168" t="n">
        <v>11002</v>
      </c>
      <c r="B422" s="168"/>
      <c r="C422" s="112" t="s">
        <v>76</v>
      </c>
      <c r="D422" s="53" t="s">
        <v>791</v>
      </c>
      <c r="E422" s="150" t="n">
        <v>1.068925</v>
      </c>
      <c r="F422" s="112" t="s">
        <v>753</v>
      </c>
      <c r="G422" s="122" t="n">
        <v>34.47</v>
      </c>
      <c r="H422" s="152" t="n">
        <f aca="false">ROUND(G422*E422,2)</f>
        <v>36.85</v>
      </c>
    </row>
    <row r="423" customFormat="false" ht="15" hidden="false" customHeight="true" outlineLevel="0" collapsed="false">
      <c r="A423" s="170"/>
      <c r="B423" s="170"/>
      <c r="C423" s="170"/>
      <c r="D423" s="171" t="s">
        <v>712</v>
      </c>
      <c r="E423" s="171"/>
      <c r="F423" s="171"/>
      <c r="G423" s="171"/>
      <c r="H423" s="172" t="n">
        <f aca="false">SUMIF(F418:F422,("H"),H418:H422)</f>
        <v>0</v>
      </c>
    </row>
    <row r="424" customFormat="false" ht="15" hidden="false" customHeight="true" outlineLevel="0" collapsed="false">
      <c r="A424" s="170"/>
      <c r="B424" s="170"/>
      <c r="C424" s="170"/>
      <c r="D424" s="171" t="s">
        <v>713</v>
      </c>
      <c r="E424" s="171"/>
      <c r="F424" s="171"/>
      <c r="G424" s="171"/>
      <c r="H424" s="172" t="n">
        <f aca="false">SUMIF(F418:F422,"&lt;&gt;h",H418:H422)</f>
        <v>13219.3</v>
      </c>
    </row>
    <row r="425" customFormat="false" ht="15" hidden="false" customHeight="true" outlineLevel="0" collapsed="false">
      <c r="A425" s="170"/>
      <c r="B425" s="170"/>
      <c r="C425" s="170"/>
      <c r="D425" s="173" t="s">
        <v>714</v>
      </c>
      <c r="E425" s="173"/>
      <c r="F425" s="173"/>
      <c r="G425" s="173"/>
      <c r="H425" s="174" t="n">
        <f aca="false">SUM(H423:H424)</f>
        <v>13219.3</v>
      </c>
    </row>
    <row r="426" customFormat="false" ht="15" hidden="false" customHeight="true" outlineLevel="0" collapsed="false">
      <c r="A426" s="170"/>
      <c r="B426" s="170"/>
      <c r="C426" s="170"/>
      <c r="D426" s="171" t="s">
        <v>715</v>
      </c>
      <c r="E426" s="171"/>
      <c r="F426" s="171"/>
      <c r="G426" s="171"/>
      <c r="H426" s="175" t="n">
        <f aca="false">E417</f>
        <v>2</v>
      </c>
    </row>
    <row r="427" customFormat="false" ht="15" hidden="false" customHeight="true" outlineLevel="0" collapsed="false">
      <c r="A427" s="170"/>
      <c r="B427" s="170"/>
      <c r="C427" s="170"/>
      <c r="D427" s="173" t="s">
        <v>716</v>
      </c>
      <c r="E427" s="173"/>
      <c r="F427" s="173"/>
      <c r="G427" s="173"/>
      <c r="H427" s="174" t="n">
        <f aca="false">ROUND(H425*H426,2)</f>
        <v>26438.6</v>
      </c>
    </row>
    <row r="428" customFormat="false" ht="15" hidden="false" customHeight="true" outlineLevel="0" collapsed="false">
      <c r="A428" s="170"/>
      <c r="B428" s="170"/>
      <c r="C428" s="170"/>
      <c r="D428" s="171" t="s">
        <v>792</v>
      </c>
      <c r="E428" s="171"/>
      <c r="F428" s="171"/>
      <c r="G428" s="171"/>
      <c r="H428" s="172" t="n">
        <f aca="false">ROUND(H425*$B$14,2)</f>
        <v>2019.91</v>
      </c>
    </row>
    <row r="429" customFormat="false" ht="15" hidden="false" customHeight="true" outlineLevel="0" collapsed="false">
      <c r="A429" s="170"/>
      <c r="B429" s="170"/>
      <c r="C429" s="170"/>
      <c r="D429" s="173" t="s">
        <v>718</v>
      </c>
      <c r="E429" s="173"/>
      <c r="F429" s="173"/>
      <c r="G429" s="173"/>
      <c r="H429" s="174" t="n">
        <f aca="false">H428+H425</f>
        <v>15239.21</v>
      </c>
    </row>
    <row r="430" customFormat="false" ht="28.5" hidden="false" customHeight="true" outlineLevel="0" collapsed="false">
      <c r="A430" s="179" t="s">
        <v>793</v>
      </c>
      <c r="B430" s="179"/>
      <c r="C430" s="179"/>
      <c r="D430" s="179"/>
      <c r="E430" s="179"/>
      <c r="F430" s="179"/>
      <c r="G430" s="179"/>
      <c r="H430" s="179"/>
    </row>
    <row r="432" customFormat="false" ht="15" hidden="false" customHeight="false" outlineLevel="0" collapsed="false">
      <c r="A432" s="153" t="s">
        <v>698</v>
      </c>
      <c r="B432" s="154" t="s">
        <v>699</v>
      </c>
      <c r="C432" s="154"/>
      <c r="D432" s="155" t="s">
        <v>700</v>
      </c>
      <c r="E432" s="156" t="s">
        <v>701</v>
      </c>
      <c r="F432" s="155" t="s">
        <v>702</v>
      </c>
      <c r="G432" s="157" t="s">
        <v>703</v>
      </c>
      <c r="H432" s="158" t="s">
        <v>704</v>
      </c>
    </row>
    <row r="433" customFormat="false" ht="45" hidden="false" customHeight="false" outlineLevel="0" collapsed="false">
      <c r="A433" s="159" t="str">
        <f aca="false">'Orç Sintético'!A186</f>
        <v>04.01.802.04</v>
      </c>
      <c r="B433" s="160" t="str">
        <f aca="false">'Orç Sintético'!B186</f>
        <v>SINAPI</v>
      </c>
      <c r="C433" s="160" t="str">
        <f aca="false">'Orç Sintético'!C186</f>
        <v>99861 MOD 4</v>
      </c>
      <c r="D433" s="176" t="s">
        <v>381</v>
      </c>
      <c r="E433" s="162" t="n">
        <v>2</v>
      </c>
      <c r="F433" s="159" t="s">
        <v>45</v>
      </c>
      <c r="G433" s="163" t="n">
        <v>3387.99</v>
      </c>
      <c r="H433" s="164" t="n">
        <f aca="false">H440</f>
        <v>6775.98</v>
      </c>
      <c r="I433" s="165" t="s">
        <v>705</v>
      </c>
    </row>
    <row r="434" customFormat="false" ht="15" hidden="false" customHeight="false" outlineLevel="0" collapsed="false">
      <c r="A434" s="168" t="n">
        <v>88315</v>
      </c>
      <c r="B434" s="168"/>
      <c r="C434" s="112" t="s">
        <v>76</v>
      </c>
      <c r="D434" s="53" t="s">
        <v>794</v>
      </c>
      <c r="E434" s="150" t="n">
        <v>78.812305</v>
      </c>
      <c r="F434" s="112" t="s">
        <v>690</v>
      </c>
      <c r="G434" s="122" t="n">
        <v>26.05</v>
      </c>
      <c r="H434" s="152" t="n">
        <f aca="false">ROUND(G434*E434,2)</f>
        <v>2053.06</v>
      </c>
    </row>
    <row r="435" customFormat="false" ht="15" hidden="false" customHeight="false" outlineLevel="0" collapsed="false">
      <c r="A435" s="168" t="n">
        <v>88251</v>
      </c>
      <c r="B435" s="168"/>
      <c r="C435" s="112" t="s">
        <v>76</v>
      </c>
      <c r="D435" s="53" t="s">
        <v>795</v>
      </c>
      <c r="E435" s="150" t="n">
        <v>64.739675</v>
      </c>
      <c r="F435" s="112" t="s">
        <v>690</v>
      </c>
      <c r="G435" s="122" t="n">
        <v>20.62</v>
      </c>
      <c r="H435" s="152" t="n">
        <f aca="false">ROUND(G435*E435,2)</f>
        <v>1334.93</v>
      </c>
    </row>
    <row r="436" customFormat="false" ht="15" hidden="false" customHeight="true" outlineLevel="0" collapsed="false">
      <c r="A436" s="170"/>
      <c r="B436" s="170"/>
      <c r="C436" s="170"/>
      <c r="D436" s="171" t="s">
        <v>712</v>
      </c>
      <c r="E436" s="171"/>
      <c r="F436" s="171"/>
      <c r="G436" s="171"/>
      <c r="H436" s="172" t="n">
        <f aca="false">SUMIF(F434:F435,("H"),H434:H435)</f>
        <v>3387.99</v>
      </c>
    </row>
    <row r="437" customFormat="false" ht="15" hidden="false" customHeight="true" outlineLevel="0" collapsed="false">
      <c r="A437" s="170"/>
      <c r="B437" s="170"/>
      <c r="C437" s="170"/>
      <c r="D437" s="171" t="s">
        <v>713</v>
      </c>
      <c r="E437" s="171"/>
      <c r="F437" s="171"/>
      <c r="G437" s="171"/>
      <c r="H437" s="172" t="n">
        <f aca="false">SUMIF(F434:F435,"&lt;&gt;h",H434:H435)</f>
        <v>0</v>
      </c>
    </row>
    <row r="438" customFormat="false" ht="15" hidden="false" customHeight="true" outlineLevel="0" collapsed="false">
      <c r="A438" s="170"/>
      <c r="B438" s="170"/>
      <c r="C438" s="170"/>
      <c r="D438" s="173" t="s">
        <v>714</v>
      </c>
      <c r="E438" s="173"/>
      <c r="F438" s="173"/>
      <c r="G438" s="173"/>
      <c r="H438" s="174" t="n">
        <f aca="false">SUM(H436:H437)</f>
        <v>3387.99</v>
      </c>
    </row>
    <row r="439" customFormat="false" ht="15" hidden="false" customHeight="true" outlineLevel="0" collapsed="false">
      <c r="A439" s="170"/>
      <c r="B439" s="170"/>
      <c r="C439" s="170"/>
      <c r="D439" s="171" t="s">
        <v>715</v>
      </c>
      <c r="E439" s="171"/>
      <c r="F439" s="171"/>
      <c r="G439" s="171"/>
      <c r="H439" s="175" t="n">
        <f aca="false">E433</f>
        <v>2</v>
      </c>
    </row>
    <row r="440" customFormat="false" ht="15" hidden="false" customHeight="true" outlineLevel="0" collapsed="false">
      <c r="A440" s="170"/>
      <c r="B440" s="170"/>
      <c r="C440" s="170"/>
      <c r="D440" s="173" t="s">
        <v>716</v>
      </c>
      <c r="E440" s="173"/>
      <c r="F440" s="173"/>
      <c r="G440" s="173"/>
      <c r="H440" s="174" t="n">
        <f aca="false">ROUND(H438*H439,2)</f>
        <v>6775.98</v>
      </c>
    </row>
    <row r="441" customFormat="false" ht="15" hidden="false" customHeight="true" outlineLevel="0" collapsed="false">
      <c r="A441" s="170"/>
      <c r="B441" s="170"/>
      <c r="C441" s="170"/>
      <c r="D441" s="171" t="s">
        <v>717</v>
      </c>
      <c r="E441" s="171"/>
      <c r="F441" s="171"/>
      <c r="G441" s="171"/>
      <c r="H441" s="172" t="n">
        <f aca="false">ROUND(H438*$B$13,2)</f>
        <v>709.45</v>
      </c>
    </row>
    <row r="442" customFormat="false" ht="15" hidden="false" customHeight="true" outlineLevel="0" collapsed="false">
      <c r="A442" s="170"/>
      <c r="B442" s="170"/>
      <c r="C442" s="170"/>
      <c r="D442" s="173" t="s">
        <v>718</v>
      </c>
      <c r="E442" s="173"/>
      <c r="F442" s="173"/>
      <c r="G442" s="173"/>
      <c r="H442" s="174" t="n">
        <f aca="false">H441+H438</f>
        <v>4097.44</v>
      </c>
    </row>
    <row r="443" customFormat="false" ht="30.75" hidden="false" customHeight="true" outlineLevel="0" collapsed="false">
      <c r="A443" s="179" t="s">
        <v>793</v>
      </c>
      <c r="B443" s="179"/>
      <c r="C443" s="179"/>
      <c r="D443" s="179"/>
      <c r="E443" s="179"/>
      <c r="F443" s="179"/>
      <c r="G443" s="179"/>
      <c r="H443" s="179"/>
    </row>
    <row r="445" customFormat="false" ht="15" hidden="false" customHeight="false" outlineLevel="0" collapsed="false">
      <c r="A445" s="153" t="s">
        <v>698</v>
      </c>
      <c r="B445" s="154" t="s">
        <v>699</v>
      </c>
      <c r="C445" s="154"/>
      <c r="D445" s="155" t="s">
        <v>700</v>
      </c>
      <c r="E445" s="156" t="s">
        <v>701</v>
      </c>
      <c r="F445" s="155" t="s">
        <v>702</v>
      </c>
      <c r="G445" s="157" t="s">
        <v>703</v>
      </c>
      <c r="H445" s="158" t="s">
        <v>704</v>
      </c>
    </row>
    <row r="446" customFormat="false" ht="45" hidden="false" customHeight="false" outlineLevel="0" collapsed="false">
      <c r="A446" s="159" t="str">
        <f aca="false">'Orç Sintético'!A187</f>
        <v>04.01.802.05</v>
      </c>
      <c r="B446" s="159" t="str">
        <f aca="false">'Orç Sintético'!B187</f>
        <v>SINAPI</v>
      </c>
      <c r="C446" s="159" t="str">
        <f aca="false">'Orç Sintético'!C187</f>
        <v>99861 MOD 5</v>
      </c>
      <c r="D446" s="176" t="s">
        <v>384</v>
      </c>
      <c r="E446" s="159" t="n">
        <v>3</v>
      </c>
      <c r="F446" s="159" t="s">
        <v>45</v>
      </c>
      <c r="G446" s="163" t="n">
        <v>9033.74</v>
      </c>
      <c r="H446" s="164" t="n">
        <f aca="false">H456</f>
        <v>27101.22</v>
      </c>
      <c r="I446" s="165" t="s">
        <v>705</v>
      </c>
    </row>
    <row r="447" customFormat="false" ht="15" hidden="false" customHeight="false" outlineLevel="0" collapsed="false">
      <c r="A447" s="168" t="n">
        <v>559</v>
      </c>
      <c r="B447" s="168"/>
      <c r="C447" s="112" t="s">
        <v>76</v>
      </c>
      <c r="D447" s="53" t="s">
        <v>787</v>
      </c>
      <c r="E447" s="150" t="n">
        <v>214.5</v>
      </c>
      <c r="F447" s="112" t="s">
        <v>740</v>
      </c>
      <c r="G447" s="122" t="n">
        <v>33.35</v>
      </c>
      <c r="H447" s="152" t="n">
        <f aca="false">ROUND(G447*E447,2)</f>
        <v>7153.58</v>
      </c>
    </row>
    <row r="448" customFormat="false" ht="30" hidden="false" customHeight="false" outlineLevel="0" collapsed="false">
      <c r="A448" s="168" t="s">
        <v>788</v>
      </c>
      <c r="B448" s="168"/>
      <c r="C448" s="112" t="s">
        <v>108</v>
      </c>
      <c r="D448" s="53" t="s">
        <v>777</v>
      </c>
      <c r="E448" s="150" t="n">
        <v>25.0948333333333</v>
      </c>
      <c r="F448" s="112" t="s">
        <v>161</v>
      </c>
      <c r="G448" s="122" t="n">
        <v>13.1</v>
      </c>
      <c r="H448" s="152" t="n">
        <f aca="false">ROUND(G448*E448,2)</f>
        <v>328.74</v>
      </c>
    </row>
    <row r="449" customFormat="false" ht="15" hidden="false" customHeight="false" outlineLevel="0" collapsed="false">
      <c r="A449" s="168" t="n">
        <v>2760</v>
      </c>
      <c r="B449" s="168"/>
      <c r="C449" s="112" t="s">
        <v>465</v>
      </c>
      <c r="D449" s="53" t="s">
        <v>789</v>
      </c>
      <c r="E449" s="150" t="n">
        <v>17.1173333333333</v>
      </c>
      <c r="F449" s="112" t="s">
        <v>161</v>
      </c>
      <c r="G449" s="122" t="n">
        <v>13.3</v>
      </c>
      <c r="H449" s="152" t="n">
        <f aca="false">ROUND(G449*E449,2)</f>
        <v>227.66</v>
      </c>
    </row>
    <row r="450" customFormat="false" ht="45" hidden="false" customHeight="false" outlineLevel="0" collapsed="false">
      <c r="A450" s="168" t="n">
        <v>100759</v>
      </c>
      <c r="B450" s="168"/>
      <c r="C450" s="112" t="s">
        <v>76</v>
      </c>
      <c r="D450" s="53" t="s">
        <v>790</v>
      </c>
      <c r="E450" s="150" t="n">
        <v>27.36</v>
      </c>
      <c r="F450" s="112" t="s">
        <v>99</v>
      </c>
      <c r="G450" s="122" t="n">
        <v>47.46</v>
      </c>
      <c r="H450" s="152" t="n">
        <f aca="false">ROUND(G450*E450,2)</f>
        <v>1298.51</v>
      </c>
    </row>
    <row r="451" customFormat="false" ht="15" hidden="false" customHeight="false" outlineLevel="0" collapsed="false">
      <c r="A451" s="168" t="n">
        <v>11002</v>
      </c>
      <c r="B451" s="168"/>
      <c r="C451" s="112" t="s">
        <v>76</v>
      </c>
      <c r="D451" s="53" t="s">
        <v>791</v>
      </c>
      <c r="E451" s="150" t="n">
        <v>0.73255</v>
      </c>
      <c r="F451" s="112" t="s">
        <v>753</v>
      </c>
      <c r="G451" s="122" t="n">
        <v>34.47</v>
      </c>
      <c r="H451" s="152" t="n">
        <f aca="false">ROUND(G451*E451,2)</f>
        <v>25.25</v>
      </c>
    </row>
    <row r="452" customFormat="false" ht="15" hidden="false" customHeight="true" outlineLevel="0" collapsed="false">
      <c r="A452" s="170"/>
      <c r="B452" s="170"/>
      <c r="C452" s="170"/>
      <c r="D452" s="171" t="s">
        <v>712</v>
      </c>
      <c r="E452" s="171"/>
      <c r="F452" s="171"/>
      <c r="G452" s="171"/>
      <c r="H452" s="172" t="n">
        <f aca="false">SUMIF(F447:F451,("H"),H447:H451)</f>
        <v>0</v>
      </c>
    </row>
    <row r="453" customFormat="false" ht="15" hidden="false" customHeight="true" outlineLevel="0" collapsed="false">
      <c r="A453" s="170"/>
      <c r="B453" s="170"/>
      <c r="C453" s="170"/>
      <c r="D453" s="171" t="s">
        <v>713</v>
      </c>
      <c r="E453" s="171"/>
      <c r="F453" s="171"/>
      <c r="G453" s="171"/>
      <c r="H453" s="172" t="n">
        <f aca="false">SUMIF(F447:F451,"&lt;&gt;h",H447:H451)</f>
        <v>9033.74</v>
      </c>
    </row>
    <row r="454" customFormat="false" ht="15" hidden="false" customHeight="true" outlineLevel="0" collapsed="false">
      <c r="A454" s="170"/>
      <c r="B454" s="170"/>
      <c r="C454" s="170"/>
      <c r="D454" s="173" t="s">
        <v>714</v>
      </c>
      <c r="E454" s="173"/>
      <c r="F454" s="173"/>
      <c r="G454" s="173"/>
      <c r="H454" s="174" t="n">
        <f aca="false">SUM(H452:H453)</f>
        <v>9033.74</v>
      </c>
    </row>
    <row r="455" customFormat="false" ht="15" hidden="false" customHeight="true" outlineLevel="0" collapsed="false">
      <c r="A455" s="170"/>
      <c r="B455" s="170"/>
      <c r="C455" s="170"/>
      <c r="D455" s="171" t="s">
        <v>715</v>
      </c>
      <c r="E455" s="171"/>
      <c r="F455" s="171"/>
      <c r="G455" s="171"/>
      <c r="H455" s="175" t="n">
        <f aca="false">E446</f>
        <v>3</v>
      </c>
    </row>
    <row r="456" customFormat="false" ht="15" hidden="false" customHeight="true" outlineLevel="0" collapsed="false">
      <c r="A456" s="170"/>
      <c r="B456" s="170"/>
      <c r="C456" s="170"/>
      <c r="D456" s="173" t="s">
        <v>716</v>
      </c>
      <c r="E456" s="173"/>
      <c r="F456" s="173"/>
      <c r="G456" s="173"/>
      <c r="H456" s="174" t="n">
        <f aca="false">ROUND(H454*H455,2)</f>
        <v>27101.22</v>
      </c>
    </row>
    <row r="457" customFormat="false" ht="15" hidden="false" customHeight="true" outlineLevel="0" collapsed="false">
      <c r="A457" s="170"/>
      <c r="B457" s="170"/>
      <c r="C457" s="170"/>
      <c r="D457" s="171" t="s">
        <v>792</v>
      </c>
      <c r="E457" s="171"/>
      <c r="F457" s="171"/>
      <c r="G457" s="171"/>
      <c r="H457" s="172" t="n">
        <f aca="false">ROUND(H454*$B$14,2)</f>
        <v>1380.36</v>
      </c>
    </row>
    <row r="458" customFormat="false" ht="15" hidden="false" customHeight="true" outlineLevel="0" collapsed="false">
      <c r="A458" s="170"/>
      <c r="B458" s="170"/>
      <c r="C458" s="170"/>
      <c r="D458" s="173" t="s">
        <v>718</v>
      </c>
      <c r="E458" s="173"/>
      <c r="F458" s="173"/>
      <c r="G458" s="173"/>
      <c r="H458" s="174" t="n">
        <f aca="false">H457+H454</f>
        <v>10414.1</v>
      </c>
    </row>
    <row r="459" customFormat="false" ht="32.25" hidden="false" customHeight="true" outlineLevel="0" collapsed="false">
      <c r="A459" s="179" t="s">
        <v>793</v>
      </c>
      <c r="B459" s="179"/>
      <c r="C459" s="179"/>
      <c r="D459" s="179"/>
      <c r="E459" s="179"/>
      <c r="F459" s="179"/>
      <c r="G459" s="179"/>
      <c r="H459" s="179"/>
    </row>
    <row r="461" customFormat="false" ht="15" hidden="false" customHeight="false" outlineLevel="0" collapsed="false">
      <c r="A461" s="153" t="s">
        <v>698</v>
      </c>
      <c r="B461" s="154" t="s">
        <v>699</v>
      </c>
      <c r="C461" s="154"/>
      <c r="D461" s="155" t="s">
        <v>700</v>
      </c>
      <c r="E461" s="156" t="s">
        <v>701</v>
      </c>
      <c r="F461" s="155" t="s">
        <v>702</v>
      </c>
      <c r="G461" s="157" t="s">
        <v>703</v>
      </c>
      <c r="H461" s="158" t="s">
        <v>704</v>
      </c>
    </row>
    <row r="462" customFormat="false" ht="45" hidden="false" customHeight="false" outlineLevel="0" collapsed="false">
      <c r="A462" s="159" t="str">
        <f aca="false">'Orç Sintético'!A188</f>
        <v>04.01.802.06</v>
      </c>
      <c r="B462" s="160" t="str">
        <f aca="false">'Orç Sintético'!B188</f>
        <v>SINAPI</v>
      </c>
      <c r="C462" s="160" t="str">
        <f aca="false">'Orç Sintético'!C188</f>
        <v>99861 MOD 6</v>
      </c>
      <c r="D462" s="176" t="s">
        <v>387</v>
      </c>
      <c r="E462" s="162" t="n">
        <v>3</v>
      </c>
      <c r="F462" s="159" t="s">
        <v>45</v>
      </c>
      <c r="G462" s="163" t="n">
        <v>2321.84</v>
      </c>
      <c r="H462" s="164" t="n">
        <f aca="false">H469</f>
        <v>6965.52</v>
      </c>
      <c r="I462" s="165" t="s">
        <v>705</v>
      </c>
    </row>
    <row r="463" customFormat="false" ht="15" hidden="false" customHeight="false" outlineLevel="0" collapsed="false">
      <c r="A463" s="168" t="n">
        <v>88315</v>
      </c>
      <c r="B463" s="168"/>
      <c r="C463" s="112" t="s">
        <v>76</v>
      </c>
      <c r="D463" s="53" t="s">
        <v>794</v>
      </c>
      <c r="E463" s="150" t="n">
        <v>54.01123</v>
      </c>
      <c r="F463" s="112" t="s">
        <v>690</v>
      </c>
      <c r="G463" s="122" t="n">
        <v>26.05</v>
      </c>
      <c r="H463" s="152" t="n">
        <f aca="false">ROUND(G463*E463,2)</f>
        <v>1406.99</v>
      </c>
    </row>
    <row r="464" customFormat="false" ht="15" hidden="false" customHeight="false" outlineLevel="0" collapsed="false">
      <c r="A464" s="168" t="n">
        <v>88251</v>
      </c>
      <c r="B464" s="168"/>
      <c r="C464" s="112" t="s">
        <v>76</v>
      </c>
      <c r="D464" s="53" t="s">
        <v>795</v>
      </c>
      <c r="E464" s="150" t="n">
        <v>44.36705</v>
      </c>
      <c r="F464" s="112" t="s">
        <v>690</v>
      </c>
      <c r="G464" s="122" t="n">
        <v>20.62</v>
      </c>
      <c r="H464" s="152" t="n">
        <f aca="false">ROUND(G464*E464,2)</f>
        <v>914.85</v>
      </c>
    </row>
    <row r="465" customFormat="false" ht="15" hidden="false" customHeight="true" outlineLevel="0" collapsed="false">
      <c r="A465" s="170"/>
      <c r="B465" s="170"/>
      <c r="C465" s="170"/>
      <c r="D465" s="171" t="s">
        <v>712</v>
      </c>
      <c r="E465" s="171"/>
      <c r="F465" s="171"/>
      <c r="G465" s="171"/>
      <c r="H465" s="172" t="n">
        <f aca="false">SUMIF(F463:F464,("H"),H463:H464)</f>
        <v>2321.84</v>
      </c>
    </row>
    <row r="466" customFormat="false" ht="15" hidden="false" customHeight="true" outlineLevel="0" collapsed="false">
      <c r="A466" s="170"/>
      <c r="B466" s="170"/>
      <c r="C466" s="170"/>
      <c r="D466" s="171" t="s">
        <v>713</v>
      </c>
      <c r="E466" s="171"/>
      <c r="F466" s="171"/>
      <c r="G466" s="171"/>
      <c r="H466" s="172" t="n">
        <f aca="false">SUMIF(F463:F464,"&lt;&gt;h",H463:H464)</f>
        <v>0</v>
      </c>
    </row>
    <row r="467" customFormat="false" ht="15" hidden="false" customHeight="true" outlineLevel="0" collapsed="false">
      <c r="A467" s="170"/>
      <c r="B467" s="170"/>
      <c r="C467" s="170"/>
      <c r="D467" s="173" t="s">
        <v>714</v>
      </c>
      <c r="E467" s="173"/>
      <c r="F467" s="173"/>
      <c r="G467" s="173"/>
      <c r="H467" s="174" t="n">
        <f aca="false">SUM(H465:H466)</f>
        <v>2321.84</v>
      </c>
    </row>
    <row r="468" customFormat="false" ht="15" hidden="false" customHeight="true" outlineLevel="0" collapsed="false">
      <c r="A468" s="170"/>
      <c r="B468" s="170"/>
      <c r="C468" s="170"/>
      <c r="D468" s="171" t="s">
        <v>715</v>
      </c>
      <c r="E468" s="171"/>
      <c r="F468" s="171"/>
      <c r="G468" s="171"/>
      <c r="H468" s="175" t="n">
        <f aca="false">E462</f>
        <v>3</v>
      </c>
    </row>
    <row r="469" customFormat="false" ht="15" hidden="false" customHeight="true" outlineLevel="0" collapsed="false">
      <c r="A469" s="170"/>
      <c r="B469" s="170"/>
      <c r="C469" s="170"/>
      <c r="D469" s="173" t="s">
        <v>716</v>
      </c>
      <c r="E469" s="173"/>
      <c r="F469" s="173"/>
      <c r="G469" s="173"/>
      <c r="H469" s="174" t="n">
        <f aca="false">ROUND(H467*H468,2)</f>
        <v>6965.52</v>
      </c>
    </row>
    <row r="470" customFormat="false" ht="15" hidden="false" customHeight="true" outlineLevel="0" collapsed="false">
      <c r="A470" s="170"/>
      <c r="B470" s="170"/>
      <c r="C470" s="170"/>
      <c r="D470" s="171" t="s">
        <v>717</v>
      </c>
      <c r="E470" s="171"/>
      <c r="F470" s="171"/>
      <c r="G470" s="171"/>
      <c r="H470" s="172" t="n">
        <f aca="false">ROUND(H467*$B$13,2)</f>
        <v>486.19</v>
      </c>
    </row>
    <row r="471" customFormat="false" ht="15" hidden="false" customHeight="true" outlineLevel="0" collapsed="false">
      <c r="A471" s="170"/>
      <c r="B471" s="170"/>
      <c r="C471" s="170"/>
      <c r="D471" s="173" t="s">
        <v>718</v>
      </c>
      <c r="E471" s="173"/>
      <c r="F471" s="173"/>
      <c r="G471" s="173"/>
      <c r="H471" s="174" t="n">
        <f aca="false">H470+H467</f>
        <v>2808.03</v>
      </c>
    </row>
    <row r="472" customFormat="false" ht="32.25" hidden="false" customHeight="true" outlineLevel="0" collapsed="false">
      <c r="A472" s="179" t="s">
        <v>793</v>
      </c>
      <c r="B472" s="179"/>
      <c r="C472" s="179"/>
      <c r="D472" s="179"/>
      <c r="E472" s="179"/>
      <c r="F472" s="179"/>
      <c r="G472" s="179"/>
      <c r="H472" s="179"/>
    </row>
    <row r="474" customFormat="false" ht="15" hidden="false" customHeight="false" outlineLevel="0" collapsed="false">
      <c r="A474" s="153" t="s">
        <v>698</v>
      </c>
      <c r="B474" s="154" t="s">
        <v>699</v>
      </c>
      <c r="C474" s="154"/>
      <c r="D474" s="155" t="s">
        <v>700</v>
      </c>
      <c r="E474" s="156" t="s">
        <v>701</v>
      </c>
      <c r="F474" s="155" t="s">
        <v>702</v>
      </c>
      <c r="G474" s="157" t="s">
        <v>703</v>
      </c>
      <c r="H474" s="158" t="s">
        <v>704</v>
      </c>
    </row>
    <row r="475" customFormat="false" ht="30" hidden="false" customHeight="false" outlineLevel="0" collapsed="false">
      <c r="A475" s="159" t="str">
        <f aca="false">'Orç Sintético'!A194</f>
        <v>04.02.103.03</v>
      </c>
      <c r="B475" s="159" t="str">
        <f aca="false">'Orç Sintético'!B194</f>
        <v>SINAPI</v>
      </c>
      <c r="C475" s="159" t="str">
        <f aca="false">'Orç Sintético'!C194</f>
        <v>34721 MOD</v>
      </c>
      <c r="D475" s="176" t="s">
        <v>397</v>
      </c>
      <c r="E475" s="159" t="n">
        <v>10</v>
      </c>
      <c r="F475" s="159" t="s">
        <v>45</v>
      </c>
      <c r="G475" s="163" t="n">
        <v>107.66</v>
      </c>
      <c r="H475" s="164" t="n">
        <f aca="false">H481</f>
        <v>1076.6</v>
      </c>
      <c r="I475" s="165" t="s">
        <v>705</v>
      </c>
    </row>
    <row r="476" customFormat="false" ht="30" hidden="false" customHeight="false" outlineLevel="0" collapsed="false">
      <c r="A476" s="168" t="n">
        <v>34721</v>
      </c>
      <c r="B476" s="168"/>
      <c r="C476" s="90" t="s">
        <v>76</v>
      </c>
      <c r="D476" s="53" t="s">
        <v>796</v>
      </c>
      <c r="E476" s="150" t="n">
        <v>0.084</v>
      </c>
      <c r="F476" s="112" t="s">
        <v>751</v>
      </c>
      <c r="G476" s="122" t="n">
        <v>1281.61</v>
      </c>
      <c r="H476" s="152" t="n">
        <f aca="false">ROUND(G476*E476,2)</f>
        <v>107.66</v>
      </c>
    </row>
    <row r="477" customFormat="false" ht="15" hidden="false" customHeight="true" outlineLevel="0" collapsed="false">
      <c r="A477" s="170"/>
      <c r="B477" s="170"/>
      <c r="C477" s="170"/>
      <c r="D477" s="171" t="s">
        <v>712</v>
      </c>
      <c r="E477" s="171"/>
      <c r="F477" s="171"/>
      <c r="G477" s="171"/>
      <c r="H477" s="172" t="n">
        <f aca="false">SUMIF(F476,("H"),H476)</f>
        <v>0</v>
      </c>
    </row>
    <row r="478" customFormat="false" ht="15" hidden="false" customHeight="true" outlineLevel="0" collapsed="false">
      <c r="A478" s="170"/>
      <c r="B478" s="170"/>
      <c r="C478" s="170"/>
      <c r="D478" s="171" t="s">
        <v>713</v>
      </c>
      <c r="E478" s="171"/>
      <c r="F478" s="171"/>
      <c r="G478" s="171"/>
      <c r="H478" s="172" t="n">
        <f aca="false">SUMIF(F476,"&lt;&gt;h",H476)</f>
        <v>107.66</v>
      </c>
    </row>
    <row r="479" customFormat="false" ht="15" hidden="false" customHeight="true" outlineLevel="0" collapsed="false">
      <c r="A479" s="170"/>
      <c r="B479" s="170"/>
      <c r="C479" s="170"/>
      <c r="D479" s="173" t="s">
        <v>714</v>
      </c>
      <c r="E479" s="173"/>
      <c r="F479" s="173"/>
      <c r="G479" s="173"/>
      <c r="H479" s="174" t="n">
        <f aca="false">SUM(H477:H478)</f>
        <v>107.66</v>
      </c>
    </row>
    <row r="480" customFormat="false" ht="15" hidden="false" customHeight="true" outlineLevel="0" collapsed="false">
      <c r="A480" s="170"/>
      <c r="B480" s="170"/>
      <c r="C480" s="170"/>
      <c r="D480" s="171" t="s">
        <v>715</v>
      </c>
      <c r="E480" s="171"/>
      <c r="F480" s="171"/>
      <c r="G480" s="171"/>
      <c r="H480" s="175" t="n">
        <f aca="false">E475</f>
        <v>10</v>
      </c>
    </row>
    <row r="481" customFormat="false" ht="15" hidden="false" customHeight="true" outlineLevel="0" collapsed="false">
      <c r="A481" s="170"/>
      <c r="B481" s="170"/>
      <c r="C481" s="170"/>
      <c r="D481" s="173" t="s">
        <v>716</v>
      </c>
      <c r="E481" s="173"/>
      <c r="F481" s="173"/>
      <c r="G481" s="173"/>
      <c r="H481" s="174" t="n">
        <f aca="false">ROUND(H479*H480,2)</f>
        <v>1076.6</v>
      </c>
    </row>
    <row r="482" customFormat="false" ht="15" hidden="false" customHeight="true" outlineLevel="0" collapsed="false">
      <c r="A482" s="170"/>
      <c r="B482" s="170"/>
      <c r="C482" s="170"/>
      <c r="D482" s="171" t="s">
        <v>717</v>
      </c>
      <c r="E482" s="171"/>
      <c r="F482" s="171"/>
      <c r="G482" s="171"/>
      <c r="H482" s="172" t="n">
        <f aca="false">ROUND(H479*$B$13,2)</f>
        <v>22.54</v>
      </c>
    </row>
    <row r="483" customFormat="false" ht="15" hidden="false" customHeight="true" outlineLevel="0" collapsed="false">
      <c r="A483" s="170"/>
      <c r="B483" s="170"/>
      <c r="C483" s="170"/>
      <c r="D483" s="173" t="s">
        <v>718</v>
      </c>
      <c r="E483" s="173"/>
      <c r="F483" s="173"/>
      <c r="G483" s="173"/>
      <c r="H483" s="174" t="n">
        <f aca="false">H482+H479</f>
        <v>130.2</v>
      </c>
    </row>
    <row r="485" customFormat="false" ht="15" hidden="false" customHeight="false" outlineLevel="0" collapsed="false">
      <c r="A485" s="153" t="s">
        <v>698</v>
      </c>
      <c r="B485" s="154" t="s">
        <v>699</v>
      </c>
      <c r="C485" s="154"/>
      <c r="D485" s="155" t="s">
        <v>700</v>
      </c>
      <c r="E485" s="156" t="s">
        <v>701</v>
      </c>
      <c r="F485" s="155" t="s">
        <v>702</v>
      </c>
      <c r="G485" s="157" t="s">
        <v>703</v>
      </c>
      <c r="H485" s="158" t="s">
        <v>704</v>
      </c>
    </row>
    <row r="486" customFormat="false" ht="30" hidden="false" customHeight="false" outlineLevel="0" collapsed="false">
      <c r="A486" s="159" t="str">
        <f aca="false">'Orç Sintético'!A196</f>
        <v>04.02.104</v>
      </c>
      <c r="B486" s="159" t="str">
        <f aca="false">'Orç Sintético'!B196</f>
        <v>ORSE INSUMO</v>
      </c>
      <c r="C486" s="159" t="n">
        <f aca="false">'Orç Sintético'!C196</f>
        <v>11558</v>
      </c>
      <c r="D486" s="176" t="s">
        <v>402</v>
      </c>
      <c r="E486" s="159" t="n">
        <v>1.9</v>
      </c>
      <c r="F486" s="159" t="s">
        <v>82</v>
      </c>
      <c r="G486" s="163" t="n">
        <v>0.46</v>
      </c>
      <c r="H486" s="164" t="n">
        <f aca="false">H492</f>
        <v>0.87</v>
      </c>
      <c r="I486" s="165" t="s">
        <v>705</v>
      </c>
    </row>
    <row r="487" customFormat="false" ht="30" hidden="false" customHeight="false" outlineLevel="0" collapsed="false">
      <c r="A487" s="168" t="n">
        <v>11558</v>
      </c>
      <c r="B487" s="168"/>
      <c r="C487" s="90" t="s">
        <v>401</v>
      </c>
      <c r="D487" s="53" t="s">
        <v>797</v>
      </c>
      <c r="E487" s="150" t="n">
        <v>1</v>
      </c>
      <c r="F487" s="112" t="s">
        <v>82</v>
      </c>
      <c r="G487" s="122" t="n">
        <v>0.46</v>
      </c>
      <c r="H487" s="152" t="n">
        <f aca="false">ROUND(G487*E487,2)</f>
        <v>0.46</v>
      </c>
    </row>
    <row r="488" customFormat="false" ht="15" hidden="false" customHeight="true" outlineLevel="0" collapsed="false">
      <c r="A488" s="170"/>
      <c r="B488" s="170"/>
      <c r="C488" s="170"/>
      <c r="D488" s="171" t="s">
        <v>712</v>
      </c>
      <c r="E488" s="171"/>
      <c r="F488" s="171"/>
      <c r="G488" s="171"/>
      <c r="H488" s="172" t="n">
        <f aca="false">SUMIF(F487,("H"),H487)</f>
        <v>0</v>
      </c>
    </row>
    <row r="489" customFormat="false" ht="15" hidden="false" customHeight="true" outlineLevel="0" collapsed="false">
      <c r="A489" s="170"/>
      <c r="B489" s="170"/>
      <c r="C489" s="170"/>
      <c r="D489" s="171" t="s">
        <v>713</v>
      </c>
      <c r="E489" s="171"/>
      <c r="F489" s="171"/>
      <c r="G489" s="171"/>
      <c r="H489" s="172" t="n">
        <f aca="false">SUMIF(F487,"&lt;&gt;h",H487)</f>
        <v>0.46</v>
      </c>
    </row>
    <row r="490" customFormat="false" ht="15" hidden="false" customHeight="true" outlineLevel="0" collapsed="false">
      <c r="A490" s="170"/>
      <c r="B490" s="170"/>
      <c r="C490" s="170"/>
      <c r="D490" s="173" t="s">
        <v>714</v>
      </c>
      <c r="E490" s="173"/>
      <c r="F490" s="173"/>
      <c r="G490" s="173"/>
      <c r="H490" s="174" t="n">
        <f aca="false">SUM(H488:H489)</f>
        <v>0.46</v>
      </c>
    </row>
    <row r="491" customFormat="false" ht="15" hidden="false" customHeight="true" outlineLevel="0" collapsed="false">
      <c r="A491" s="170"/>
      <c r="B491" s="170"/>
      <c r="C491" s="170"/>
      <c r="D491" s="171" t="s">
        <v>715</v>
      </c>
      <c r="E491" s="171"/>
      <c r="F491" s="171"/>
      <c r="G491" s="171"/>
      <c r="H491" s="175" t="n">
        <f aca="false">E486</f>
        <v>1.9</v>
      </c>
    </row>
    <row r="492" customFormat="false" ht="15" hidden="false" customHeight="true" outlineLevel="0" collapsed="false">
      <c r="A492" s="170"/>
      <c r="B492" s="170"/>
      <c r="C492" s="170"/>
      <c r="D492" s="173" t="s">
        <v>716</v>
      </c>
      <c r="E492" s="173"/>
      <c r="F492" s="173"/>
      <c r="G492" s="173"/>
      <c r="H492" s="174" t="n">
        <f aca="false">ROUND(H490*H491,2)</f>
        <v>0.87</v>
      </c>
    </row>
    <row r="493" customFormat="false" ht="15" hidden="false" customHeight="true" outlineLevel="0" collapsed="false">
      <c r="A493" s="170"/>
      <c r="B493" s="170"/>
      <c r="C493" s="170"/>
      <c r="D493" s="171" t="s">
        <v>717</v>
      </c>
      <c r="E493" s="171"/>
      <c r="F493" s="171"/>
      <c r="G493" s="171"/>
      <c r="H493" s="172" t="n">
        <f aca="false">ROUND(H490*$B$13,2)</f>
        <v>0.1</v>
      </c>
    </row>
    <row r="494" customFormat="false" ht="15" hidden="false" customHeight="true" outlineLevel="0" collapsed="false">
      <c r="A494" s="170"/>
      <c r="B494" s="170"/>
      <c r="C494" s="170"/>
      <c r="D494" s="173" t="s">
        <v>718</v>
      </c>
      <c r="E494" s="173"/>
      <c r="F494" s="173"/>
      <c r="G494" s="173"/>
      <c r="H494" s="174" t="n">
        <f aca="false">H493+H490</f>
        <v>0.56</v>
      </c>
    </row>
    <row r="496" customFormat="false" ht="15" hidden="false" customHeight="false" outlineLevel="0" collapsed="false">
      <c r="A496" s="142" t="str">
        <f aca="false">'Orç Sintético'!A201</f>
        <v>06.00.000</v>
      </c>
      <c r="B496" s="142"/>
      <c r="C496" s="142"/>
      <c r="D496" s="143" t="str">
        <f aca="false">'Orç Sintético'!B201</f>
        <v> INSTALAÇÕES ELÉTRICAS E ELETRÔNICAS</v>
      </c>
      <c r="E496" s="144"/>
      <c r="F496" s="142"/>
      <c r="G496" s="145"/>
      <c r="H496" s="146"/>
    </row>
    <row r="498" customFormat="false" ht="15" hidden="false" customHeight="false" outlineLevel="0" collapsed="false">
      <c r="A498" s="153" t="s">
        <v>698</v>
      </c>
      <c r="B498" s="154" t="s">
        <v>699</v>
      </c>
      <c r="C498" s="154"/>
      <c r="D498" s="155" t="s">
        <v>700</v>
      </c>
      <c r="E498" s="156" t="s">
        <v>701</v>
      </c>
      <c r="F498" s="155" t="s">
        <v>702</v>
      </c>
      <c r="G498" s="157" t="s">
        <v>703</v>
      </c>
      <c r="H498" s="158" t="s">
        <v>704</v>
      </c>
      <c r="L498" s="132"/>
      <c r="M498" s="115"/>
    </row>
    <row r="499" s="167" customFormat="true" ht="30" hidden="false" customHeight="false" outlineLevel="0" collapsed="false">
      <c r="A499" s="159" t="str">
        <f aca="false">'Orç Sintético'!A205</f>
        <v>06.01.201.01</v>
      </c>
      <c r="B499" s="159" t="str">
        <f aca="false">'Orç Sintético'!B205</f>
        <v>SBC</v>
      </c>
      <c r="C499" s="159" t="str">
        <f aca="false">'Orç Sintético'!C205</f>
        <v>65230 MOD 1</v>
      </c>
      <c r="D499" s="176" t="s">
        <v>414</v>
      </c>
      <c r="E499" s="159" t="n">
        <v>6</v>
      </c>
      <c r="F499" s="159" t="s">
        <v>45</v>
      </c>
      <c r="G499" s="163" t="n">
        <v>361.17</v>
      </c>
      <c r="H499" s="164" t="n">
        <f aca="false">H507</f>
        <v>2167.02</v>
      </c>
      <c r="I499" s="165" t="s">
        <v>705</v>
      </c>
      <c r="J499" s="32"/>
      <c r="K499" s="32"/>
      <c r="L499" s="166"/>
      <c r="M499" s="42"/>
    </row>
    <row r="500" s="49" customFormat="true" ht="15" hidden="false" customHeight="false" outlineLevel="0" collapsed="false">
      <c r="A500" s="168" t="n">
        <v>13756</v>
      </c>
      <c r="B500" s="168"/>
      <c r="C500" s="90" t="s">
        <v>401</v>
      </c>
      <c r="D500" s="53" t="s">
        <v>798</v>
      </c>
      <c r="E500" s="150" t="n">
        <v>1</v>
      </c>
      <c r="F500" s="112" t="s">
        <v>45</v>
      </c>
      <c r="G500" s="122" t="n">
        <v>223</v>
      </c>
      <c r="H500" s="152" t="n">
        <f aca="false">ROUND(G500*E500,2)</f>
        <v>223</v>
      </c>
      <c r="I500" s="90"/>
      <c r="J500" s="112"/>
      <c r="K500" s="112"/>
      <c r="L500" s="169"/>
      <c r="M500" s="138"/>
    </row>
    <row r="501" s="49" customFormat="true" ht="15" hidden="false" customHeight="false" outlineLevel="0" collapsed="false">
      <c r="A501" s="168" t="n">
        <v>88264</v>
      </c>
      <c r="B501" s="168"/>
      <c r="C501" s="112" t="s">
        <v>76</v>
      </c>
      <c r="D501" s="53" t="s">
        <v>722</v>
      </c>
      <c r="E501" s="150" t="n">
        <v>2.946</v>
      </c>
      <c r="F501" s="112" t="s">
        <v>690</v>
      </c>
      <c r="G501" s="122" t="n">
        <v>26.47</v>
      </c>
      <c r="H501" s="152" t="n">
        <f aca="false">ROUND(G501*E501,2)</f>
        <v>77.98</v>
      </c>
      <c r="I501" s="90"/>
      <c r="J501" s="112"/>
      <c r="K501" s="112"/>
      <c r="L501" s="169"/>
      <c r="M501" s="138"/>
    </row>
    <row r="502" s="49" customFormat="true" ht="15" hidden="false" customHeight="false" outlineLevel="0" collapsed="false">
      <c r="A502" s="168" t="n">
        <v>88247</v>
      </c>
      <c r="B502" s="168"/>
      <c r="C502" s="112" t="s">
        <v>76</v>
      </c>
      <c r="D502" s="53" t="s">
        <v>723</v>
      </c>
      <c r="E502" s="150" t="n">
        <v>2.946</v>
      </c>
      <c r="F502" s="112" t="s">
        <v>690</v>
      </c>
      <c r="G502" s="122" t="n">
        <v>20.43</v>
      </c>
      <c r="H502" s="152" t="n">
        <f aca="false">ROUND(G502*E502,2)</f>
        <v>60.19</v>
      </c>
      <c r="I502" s="90"/>
      <c r="J502" s="112"/>
      <c r="K502" s="112"/>
      <c r="L502" s="169"/>
      <c r="M502" s="138"/>
    </row>
    <row r="503" customFormat="false" ht="15" hidden="false" customHeight="true" outlineLevel="0" collapsed="false">
      <c r="A503" s="170"/>
      <c r="B503" s="170"/>
      <c r="C503" s="170"/>
      <c r="D503" s="171" t="s">
        <v>712</v>
      </c>
      <c r="E503" s="171"/>
      <c r="F503" s="171"/>
      <c r="G503" s="171"/>
      <c r="H503" s="172" t="n">
        <f aca="false">SUMIF(F500:F502,("H"),H500:H502)</f>
        <v>138.17</v>
      </c>
      <c r="L503" s="132"/>
      <c r="M503" s="115"/>
    </row>
    <row r="504" customFormat="false" ht="15" hidden="false" customHeight="true" outlineLevel="0" collapsed="false">
      <c r="A504" s="170"/>
      <c r="B504" s="170"/>
      <c r="C504" s="170"/>
      <c r="D504" s="171" t="s">
        <v>713</v>
      </c>
      <c r="E504" s="171"/>
      <c r="F504" s="171"/>
      <c r="G504" s="171"/>
      <c r="H504" s="172" t="n">
        <f aca="false">SUMIF(F500:F502,"&lt;&gt;h",H500:H502)</f>
        <v>223</v>
      </c>
      <c r="L504" s="132"/>
      <c r="M504" s="115"/>
    </row>
    <row r="505" customFormat="false" ht="15" hidden="false" customHeight="true" outlineLevel="0" collapsed="false">
      <c r="A505" s="170"/>
      <c r="B505" s="170"/>
      <c r="C505" s="170"/>
      <c r="D505" s="173" t="s">
        <v>714</v>
      </c>
      <c r="E505" s="173"/>
      <c r="F505" s="173"/>
      <c r="G505" s="173"/>
      <c r="H505" s="174" t="n">
        <f aca="false">SUM(H503:H504)</f>
        <v>361.17</v>
      </c>
      <c r="L505" s="132"/>
      <c r="M505" s="115"/>
    </row>
    <row r="506" customFormat="false" ht="15" hidden="false" customHeight="true" outlineLevel="0" collapsed="false">
      <c r="A506" s="170"/>
      <c r="B506" s="170"/>
      <c r="C506" s="170"/>
      <c r="D506" s="171" t="s">
        <v>715</v>
      </c>
      <c r="E506" s="171"/>
      <c r="F506" s="171"/>
      <c r="G506" s="171"/>
      <c r="H506" s="175" t="n">
        <f aca="false">E499</f>
        <v>6</v>
      </c>
      <c r="L506" s="132"/>
      <c r="M506" s="115"/>
    </row>
    <row r="507" customFormat="false" ht="15" hidden="false" customHeight="true" outlineLevel="0" collapsed="false">
      <c r="A507" s="170"/>
      <c r="B507" s="170"/>
      <c r="C507" s="170"/>
      <c r="D507" s="173" t="s">
        <v>716</v>
      </c>
      <c r="E507" s="173"/>
      <c r="F507" s="173"/>
      <c r="G507" s="173"/>
      <c r="H507" s="174" t="n">
        <f aca="false">ROUND(H505*H506,2)</f>
        <v>2167.02</v>
      </c>
      <c r="L507" s="132"/>
      <c r="M507" s="115"/>
    </row>
    <row r="508" customFormat="false" ht="15" hidden="false" customHeight="true" outlineLevel="0" collapsed="false">
      <c r="A508" s="170"/>
      <c r="B508" s="170"/>
      <c r="C508" s="170"/>
      <c r="D508" s="171" t="s">
        <v>717</v>
      </c>
      <c r="E508" s="171"/>
      <c r="F508" s="171"/>
      <c r="G508" s="171"/>
      <c r="H508" s="172" t="n">
        <f aca="false">ROUND(H505*$B$13,2)</f>
        <v>75.63</v>
      </c>
      <c r="L508" s="132"/>
      <c r="M508" s="115"/>
    </row>
    <row r="509" customFormat="false" ht="15" hidden="false" customHeight="true" outlineLevel="0" collapsed="false">
      <c r="A509" s="170"/>
      <c r="B509" s="170"/>
      <c r="C509" s="170"/>
      <c r="D509" s="173" t="s">
        <v>718</v>
      </c>
      <c r="E509" s="173"/>
      <c r="F509" s="173"/>
      <c r="G509" s="173"/>
      <c r="H509" s="174" t="n">
        <f aca="false">H508+H505</f>
        <v>436.8</v>
      </c>
    </row>
    <row r="511" customFormat="false" ht="15" hidden="false" customHeight="false" outlineLevel="0" collapsed="false">
      <c r="A511" s="153" t="s">
        <v>698</v>
      </c>
      <c r="B511" s="154" t="s">
        <v>699</v>
      </c>
      <c r="C511" s="154"/>
      <c r="D511" s="155" t="s">
        <v>700</v>
      </c>
      <c r="E511" s="156" t="s">
        <v>701</v>
      </c>
      <c r="F511" s="155" t="s">
        <v>702</v>
      </c>
      <c r="G511" s="157" t="s">
        <v>703</v>
      </c>
      <c r="H511" s="158" t="s">
        <v>704</v>
      </c>
      <c r="L511" s="132"/>
      <c r="M511" s="115"/>
    </row>
    <row r="512" s="167" customFormat="true" ht="30" hidden="false" customHeight="false" outlineLevel="0" collapsed="false">
      <c r="A512" s="159" t="str">
        <f aca="false">'Orç Sintético'!A206</f>
        <v>06.01.201.02</v>
      </c>
      <c r="B512" s="159" t="str">
        <f aca="false">'Orç Sintético'!B206</f>
        <v>SBC</v>
      </c>
      <c r="C512" s="159" t="str">
        <f aca="false">'Orç Sintético'!C206</f>
        <v>65230 MOD 2</v>
      </c>
      <c r="D512" s="176" t="s">
        <v>417</v>
      </c>
      <c r="E512" s="159" t="n">
        <v>3</v>
      </c>
      <c r="F512" s="159" t="s">
        <v>45</v>
      </c>
      <c r="G512" s="163" t="n">
        <v>388.16</v>
      </c>
      <c r="H512" s="164" t="n">
        <f aca="false">H520</f>
        <v>1164.48</v>
      </c>
      <c r="I512" s="165" t="s">
        <v>705</v>
      </c>
      <c r="J512" s="32"/>
      <c r="K512" s="32"/>
      <c r="L512" s="166"/>
      <c r="M512" s="42"/>
    </row>
    <row r="513" s="49" customFormat="true" ht="15" hidden="false" customHeight="false" outlineLevel="0" collapsed="false">
      <c r="A513" s="168" t="s">
        <v>425</v>
      </c>
      <c r="B513" s="168"/>
      <c r="C513" s="112"/>
      <c r="D513" s="53" t="s">
        <v>799</v>
      </c>
      <c r="E513" s="150" t="n">
        <v>1</v>
      </c>
      <c r="F513" s="112" t="s">
        <v>45</v>
      </c>
      <c r="G513" s="122" t="n">
        <v>249.99</v>
      </c>
      <c r="H513" s="152" t="n">
        <f aca="false">ROUND(G513*E513,2)</f>
        <v>249.99</v>
      </c>
      <c r="I513" s="90"/>
      <c r="J513" s="112"/>
      <c r="K513" s="112"/>
      <c r="L513" s="169"/>
      <c r="M513" s="138"/>
    </row>
    <row r="514" s="49" customFormat="true" ht="15" hidden="false" customHeight="false" outlineLevel="0" collapsed="false">
      <c r="A514" s="168" t="n">
        <v>88264</v>
      </c>
      <c r="B514" s="168"/>
      <c r="C514" s="112" t="s">
        <v>76</v>
      </c>
      <c r="D514" s="53" t="s">
        <v>722</v>
      </c>
      <c r="E514" s="150" t="n">
        <v>2.946</v>
      </c>
      <c r="F514" s="112" t="s">
        <v>690</v>
      </c>
      <c r="G514" s="122" t="n">
        <v>26.47</v>
      </c>
      <c r="H514" s="152" t="n">
        <f aca="false">ROUND(G514*E514,2)</f>
        <v>77.98</v>
      </c>
      <c r="I514" s="90"/>
      <c r="J514" s="112"/>
      <c r="K514" s="112"/>
      <c r="L514" s="169"/>
      <c r="M514" s="138"/>
    </row>
    <row r="515" s="49" customFormat="true" ht="15" hidden="false" customHeight="false" outlineLevel="0" collapsed="false">
      <c r="A515" s="168" t="n">
        <v>88247</v>
      </c>
      <c r="B515" s="168"/>
      <c r="C515" s="112" t="s">
        <v>76</v>
      </c>
      <c r="D515" s="53" t="s">
        <v>723</v>
      </c>
      <c r="E515" s="150" t="n">
        <v>2.946</v>
      </c>
      <c r="F515" s="112" t="s">
        <v>690</v>
      </c>
      <c r="G515" s="122" t="n">
        <v>20.43</v>
      </c>
      <c r="H515" s="152" t="n">
        <f aca="false">ROUND(G515*E515,2)</f>
        <v>60.19</v>
      </c>
      <c r="I515" s="90"/>
      <c r="J515" s="112"/>
      <c r="K515" s="112"/>
      <c r="L515" s="169"/>
      <c r="M515" s="138"/>
    </row>
    <row r="516" customFormat="false" ht="15" hidden="false" customHeight="true" outlineLevel="0" collapsed="false">
      <c r="A516" s="170"/>
      <c r="B516" s="170"/>
      <c r="C516" s="170"/>
      <c r="D516" s="171" t="s">
        <v>712</v>
      </c>
      <c r="E516" s="171"/>
      <c r="F516" s="171"/>
      <c r="G516" s="171"/>
      <c r="H516" s="172" t="n">
        <f aca="false">SUMIF(F513:F515,("H"),H513:H515)</f>
        <v>138.17</v>
      </c>
      <c r="L516" s="132"/>
      <c r="M516" s="115"/>
    </row>
    <row r="517" customFormat="false" ht="15" hidden="false" customHeight="true" outlineLevel="0" collapsed="false">
      <c r="A517" s="170"/>
      <c r="B517" s="170"/>
      <c r="C517" s="170"/>
      <c r="D517" s="171" t="s">
        <v>713</v>
      </c>
      <c r="E517" s="171"/>
      <c r="F517" s="171"/>
      <c r="G517" s="171"/>
      <c r="H517" s="172" t="n">
        <f aca="false">SUMIF(F513:F515,"&lt;&gt;h",H513:H515)</f>
        <v>249.99</v>
      </c>
      <c r="L517" s="132"/>
      <c r="M517" s="115"/>
    </row>
    <row r="518" customFormat="false" ht="15" hidden="false" customHeight="true" outlineLevel="0" collapsed="false">
      <c r="A518" s="170"/>
      <c r="B518" s="170"/>
      <c r="C518" s="170"/>
      <c r="D518" s="173" t="s">
        <v>714</v>
      </c>
      <c r="E518" s="173"/>
      <c r="F518" s="173"/>
      <c r="G518" s="173"/>
      <c r="H518" s="174" t="n">
        <f aca="false">SUM(H516:H517)</f>
        <v>388.16</v>
      </c>
      <c r="L518" s="132"/>
      <c r="M518" s="115"/>
    </row>
    <row r="519" customFormat="false" ht="15" hidden="false" customHeight="true" outlineLevel="0" collapsed="false">
      <c r="A519" s="170"/>
      <c r="B519" s="170"/>
      <c r="C519" s="170"/>
      <c r="D519" s="171" t="s">
        <v>715</v>
      </c>
      <c r="E519" s="171"/>
      <c r="F519" s="171"/>
      <c r="G519" s="171"/>
      <c r="H519" s="175" t="n">
        <f aca="false">E512</f>
        <v>3</v>
      </c>
      <c r="L519" s="132"/>
      <c r="M519" s="115"/>
    </row>
    <row r="520" customFormat="false" ht="15" hidden="false" customHeight="true" outlineLevel="0" collapsed="false">
      <c r="A520" s="170"/>
      <c r="B520" s="170"/>
      <c r="C520" s="170"/>
      <c r="D520" s="173" t="s">
        <v>716</v>
      </c>
      <c r="E520" s="173"/>
      <c r="F520" s="173"/>
      <c r="G520" s="173"/>
      <c r="H520" s="174" t="n">
        <f aca="false">ROUND(H518*H519,2)</f>
        <v>1164.48</v>
      </c>
      <c r="L520" s="132"/>
      <c r="M520" s="115"/>
    </row>
    <row r="521" customFormat="false" ht="15" hidden="false" customHeight="true" outlineLevel="0" collapsed="false">
      <c r="A521" s="170"/>
      <c r="B521" s="170"/>
      <c r="C521" s="170"/>
      <c r="D521" s="171" t="s">
        <v>717</v>
      </c>
      <c r="E521" s="171"/>
      <c r="F521" s="171"/>
      <c r="G521" s="171"/>
      <c r="H521" s="172" t="n">
        <f aca="false">ROUND(H518*$B$13,2)</f>
        <v>81.28</v>
      </c>
      <c r="L521" s="132"/>
      <c r="M521" s="115"/>
    </row>
    <row r="522" customFormat="false" ht="15" hidden="false" customHeight="true" outlineLevel="0" collapsed="false">
      <c r="A522" s="170"/>
      <c r="B522" s="170"/>
      <c r="C522" s="170"/>
      <c r="D522" s="173" t="s">
        <v>718</v>
      </c>
      <c r="E522" s="173"/>
      <c r="F522" s="173"/>
      <c r="G522" s="173"/>
      <c r="H522" s="174" t="n">
        <f aca="false">H521+H518</f>
        <v>469.44</v>
      </c>
    </row>
    <row r="524" customFormat="false" ht="15" hidden="false" customHeight="false" outlineLevel="0" collapsed="false">
      <c r="A524" s="153" t="s">
        <v>698</v>
      </c>
      <c r="B524" s="154" t="s">
        <v>699</v>
      </c>
      <c r="C524" s="154"/>
      <c r="D524" s="155" t="s">
        <v>700</v>
      </c>
      <c r="E524" s="156" t="s">
        <v>701</v>
      </c>
      <c r="F524" s="155" t="s">
        <v>702</v>
      </c>
      <c r="G524" s="157" t="s">
        <v>703</v>
      </c>
      <c r="H524" s="158" t="s">
        <v>704</v>
      </c>
      <c r="L524" s="132"/>
      <c r="M524" s="115"/>
    </row>
    <row r="525" s="167" customFormat="true" ht="30" hidden="false" customHeight="false" outlineLevel="0" collapsed="false">
      <c r="A525" s="159" t="str">
        <f aca="false">'Orç Sintético'!A207</f>
        <v>06.01.201.03</v>
      </c>
      <c r="B525" s="159" t="str">
        <f aca="false">'Orç Sintético'!B207</f>
        <v>SBC</v>
      </c>
      <c r="C525" s="159" t="str">
        <f aca="false">'Orç Sintético'!C207</f>
        <v>65230 MOD 3</v>
      </c>
      <c r="D525" s="176" t="s">
        <v>420</v>
      </c>
      <c r="E525" s="159" t="n">
        <v>12</v>
      </c>
      <c r="F525" s="159" t="s">
        <v>45</v>
      </c>
      <c r="G525" s="163" t="n">
        <v>398.87</v>
      </c>
      <c r="H525" s="164" t="n">
        <f aca="false">H533</f>
        <v>4786.44</v>
      </c>
      <c r="I525" s="165" t="s">
        <v>705</v>
      </c>
      <c r="J525" s="32"/>
      <c r="K525" s="32"/>
      <c r="L525" s="166"/>
      <c r="M525" s="42"/>
    </row>
    <row r="526" s="49" customFormat="true" ht="30" hidden="false" customHeight="false" outlineLevel="0" collapsed="false">
      <c r="A526" s="168" t="n">
        <v>45610</v>
      </c>
      <c r="B526" s="168"/>
      <c r="C526" s="112" t="s">
        <v>412</v>
      </c>
      <c r="D526" s="53" t="s">
        <v>800</v>
      </c>
      <c r="E526" s="150" t="n">
        <v>1</v>
      </c>
      <c r="F526" s="112" t="s">
        <v>45</v>
      </c>
      <c r="G526" s="122" t="n">
        <v>260.7</v>
      </c>
      <c r="H526" s="152" t="n">
        <f aca="false">ROUND(G526*E526,2)</f>
        <v>260.7</v>
      </c>
      <c r="I526" s="90"/>
      <c r="J526" s="112"/>
      <c r="K526" s="112"/>
      <c r="L526" s="169"/>
      <c r="M526" s="138"/>
    </row>
    <row r="527" s="49" customFormat="true" ht="15" hidden="false" customHeight="false" outlineLevel="0" collapsed="false">
      <c r="A527" s="168" t="n">
        <v>88264</v>
      </c>
      <c r="B527" s="168"/>
      <c r="C527" s="112" t="s">
        <v>76</v>
      </c>
      <c r="D527" s="53" t="s">
        <v>722</v>
      </c>
      <c r="E527" s="150" t="n">
        <v>2.946</v>
      </c>
      <c r="F527" s="112" t="s">
        <v>690</v>
      </c>
      <c r="G527" s="122" t="n">
        <v>26.47</v>
      </c>
      <c r="H527" s="152" t="n">
        <f aca="false">ROUND(G527*E527,2)</f>
        <v>77.98</v>
      </c>
      <c r="I527" s="90"/>
      <c r="J527" s="112"/>
      <c r="K527" s="112"/>
      <c r="L527" s="169"/>
      <c r="M527" s="138"/>
    </row>
    <row r="528" s="49" customFormat="true" ht="15" hidden="false" customHeight="false" outlineLevel="0" collapsed="false">
      <c r="A528" s="168" t="n">
        <v>88247</v>
      </c>
      <c r="B528" s="168"/>
      <c r="C528" s="112" t="s">
        <v>76</v>
      </c>
      <c r="D528" s="53" t="s">
        <v>723</v>
      </c>
      <c r="E528" s="150" t="n">
        <v>2.946</v>
      </c>
      <c r="F528" s="112" t="s">
        <v>690</v>
      </c>
      <c r="G528" s="122" t="n">
        <v>20.43</v>
      </c>
      <c r="H528" s="152" t="n">
        <f aca="false">ROUND(G528*E528,2)</f>
        <v>60.19</v>
      </c>
      <c r="I528" s="90"/>
      <c r="J528" s="112"/>
      <c r="K528" s="112"/>
      <c r="L528" s="169"/>
      <c r="M528" s="138"/>
    </row>
    <row r="529" customFormat="false" ht="15" hidden="false" customHeight="true" outlineLevel="0" collapsed="false">
      <c r="A529" s="170"/>
      <c r="B529" s="170"/>
      <c r="C529" s="170"/>
      <c r="D529" s="171" t="s">
        <v>712</v>
      </c>
      <c r="E529" s="171"/>
      <c r="F529" s="171"/>
      <c r="G529" s="171"/>
      <c r="H529" s="172" t="n">
        <f aca="false">SUMIF(F526:F528,("H"),H526:H528)</f>
        <v>138.17</v>
      </c>
      <c r="L529" s="132"/>
      <c r="M529" s="115"/>
    </row>
    <row r="530" customFormat="false" ht="15" hidden="false" customHeight="true" outlineLevel="0" collapsed="false">
      <c r="A530" s="170"/>
      <c r="B530" s="170"/>
      <c r="C530" s="170"/>
      <c r="D530" s="171" t="s">
        <v>713</v>
      </c>
      <c r="E530" s="171"/>
      <c r="F530" s="171"/>
      <c r="G530" s="171"/>
      <c r="H530" s="172" t="n">
        <f aca="false">SUMIF(F526:F528,"&lt;&gt;h",H526:H528)</f>
        <v>260.7</v>
      </c>
      <c r="L530" s="132"/>
      <c r="M530" s="115"/>
    </row>
    <row r="531" customFormat="false" ht="15" hidden="false" customHeight="true" outlineLevel="0" collapsed="false">
      <c r="A531" s="170"/>
      <c r="B531" s="170"/>
      <c r="C531" s="170"/>
      <c r="D531" s="173" t="s">
        <v>714</v>
      </c>
      <c r="E531" s="173"/>
      <c r="F531" s="173"/>
      <c r="G531" s="173"/>
      <c r="H531" s="174" t="n">
        <f aca="false">SUM(H529:H530)</f>
        <v>398.87</v>
      </c>
      <c r="L531" s="132"/>
      <c r="M531" s="115"/>
    </row>
    <row r="532" customFormat="false" ht="15" hidden="false" customHeight="true" outlineLevel="0" collapsed="false">
      <c r="A532" s="170"/>
      <c r="B532" s="170"/>
      <c r="C532" s="170"/>
      <c r="D532" s="171" t="s">
        <v>715</v>
      </c>
      <c r="E532" s="171"/>
      <c r="F532" s="171"/>
      <c r="G532" s="171"/>
      <c r="H532" s="175" t="n">
        <f aca="false">E525</f>
        <v>12</v>
      </c>
      <c r="L532" s="132"/>
      <c r="M532" s="115"/>
    </row>
    <row r="533" customFormat="false" ht="15" hidden="false" customHeight="true" outlineLevel="0" collapsed="false">
      <c r="A533" s="170"/>
      <c r="B533" s="170"/>
      <c r="C533" s="170"/>
      <c r="D533" s="173" t="s">
        <v>716</v>
      </c>
      <c r="E533" s="173"/>
      <c r="F533" s="173"/>
      <c r="G533" s="173"/>
      <c r="H533" s="174" t="n">
        <f aca="false">ROUND(H531*H532,2)</f>
        <v>4786.44</v>
      </c>
      <c r="L533" s="132"/>
      <c r="M533" s="115"/>
    </row>
    <row r="534" customFormat="false" ht="15" hidden="false" customHeight="true" outlineLevel="0" collapsed="false">
      <c r="A534" s="170"/>
      <c r="B534" s="170"/>
      <c r="C534" s="170"/>
      <c r="D534" s="171" t="s">
        <v>717</v>
      </c>
      <c r="E534" s="171"/>
      <c r="F534" s="171"/>
      <c r="G534" s="171"/>
      <c r="H534" s="172" t="n">
        <f aca="false">ROUND(H531*$B$13,2)</f>
        <v>83.52</v>
      </c>
      <c r="L534" s="132"/>
      <c r="M534" s="115"/>
    </row>
    <row r="535" customFormat="false" ht="15" hidden="false" customHeight="true" outlineLevel="0" collapsed="false">
      <c r="A535" s="170"/>
      <c r="B535" s="170"/>
      <c r="C535" s="170"/>
      <c r="D535" s="173" t="s">
        <v>718</v>
      </c>
      <c r="E535" s="173"/>
      <c r="F535" s="173"/>
      <c r="G535" s="173"/>
      <c r="H535" s="174" t="n">
        <f aca="false">H534+H531</f>
        <v>482.39</v>
      </c>
    </row>
    <row r="537" customFormat="false" ht="15" hidden="false" customHeight="false" outlineLevel="0" collapsed="false">
      <c r="A537" s="153" t="s">
        <v>698</v>
      </c>
      <c r="B537" s="154" t="s">
        <v>699</v>
      </c>
      <c r="C537" s="154"/>
      <c r="D537" s="155" t="s">
        <v>700</v>
      </c>
      <c r="E537" s="156" t="s">
        <v>701</v>
      </c>
      <c r="F537" s="155" t="s">
        <v>702</v>
      </c>
      <c r="G537" s="157" t="s">
        <v>703</v>
      </c>
      <c r="H537" s="158" t="s">
        <v>704</v>
      </c>
      <c r="L537" s="132"/>
      <c r="M537" s="115"/>
    </row>
    <row r="538" s="167" customFormat="true" ht="15" hidden="false" customHeight="false" outlineLevel="0" collapsed="false">
      <c r="A538" s="159" t="str">
        <f aca="false">'Orç Sintético'!A208</f>
        <v>06.01.201.04</v>
      </c>
      <c r="B538" s="159" t="str">
        <f aca="false">'Orç Sintético'!B208</f>
        <v>CDHU</v>
      </c>
      <c r="C538" s="159" t="str">
        <f aca="false">'Orç Sintético'!C208</f>
        <v>36.20.540</v>
      </c>
      <c r="D538" s="176" t="s">
        <v>423</v>
      </c>
      <c r="E538" s="159" t="n">
        <v>2</v>
      </c>
      <c r="F538" s="159" t="s">
        <v>45</v>
      </c>
      <c r="G538" s="163" t="n">
        <v>698.81</v>
      </c>
      <c r="H538" s="164" t="n">
        <f aca="false">H546</f>
        <v>1397.62</v>
      </c>
      <c r="I538" s="165" t="s">
        <v>705</v>
      </c>
      <c r="J538" s="32"/>
      <c r="K538" s="32"/>
      <c r="L538" s="166"/>
      <c r="M538" s="42"/>
    </row>
    <row r="539" s="49" customFormat="true" ht="30" hidden="false" customHeight="false" outlineLevel="0" collapsed="false">
      <c r="A539" s="168" t="s">
        <v>801</v>
      </c>
      <c r="B539" s="168"/>
      <c r="C539" s="112" t="s">
        <v>42</v>
      </c>
      <c r="D539" s="53" t="s">
        <v>802</v>
      </c>
      <c r="E539" s="150" t="n">
        <v>1</v>
      </c>
      <c r="F539" s="112" t="s">
        <v>45</v>
      </c>
      <c r="G539" s="122" t="n">
        <v>564.15</v>
      </c>
      <c r="H539" s="152" t="n">
        <f aca="false">ROUND(G539*E539,2)</f>
        <v>564.15</v>
      </c>
      <c r="I539" s="90"/>
      <c r="J539" s="112"/>
      <c r="K539" s="112"/>
      <c r="L539" s="169"/>
      <c r="M539" s="138"/>
    </row>
    <row r="540" s="49" customFormat="true" ht="15" hidden="false" customHeight="false" outlineLevel="0" collapsed="false">
      <c r="A540" s="168" t="n">
        <v>88264</v>
      </c>
      <c r="B540" s="168"/>
      <c r="C540" s="112" t="s">
        <v>76</v>
      </c>
      <c r="D540" s="53" t="s">
        <v>722</v>
      </c>
      <c r="E540" s="150" t="n">
        <v>2</v>
      </c>
      <c r="F540" s="112" t="s">
        <v>690</v>
      </c>
      <c r="G540" s="122" t="n">
        <v>26.47</v>
      </c>
      <c r="H540" s="152" t="n">
        <f aca="false">ROUND(G540*E540,2)</f>
        <v>52.94</v>
      </c>
      <c r="I540" s="90"/>
      <c r="J540" s="112"/>
      <c r="K540" s="112"/>
      <c r="L540" s="169"/>
      <c r="M540" s="138"/>
    </row>
    <row r="541" s="49" customFormat="true" ht="15" hidden="false" customHeight="false" outlineLevel="0" collapsed="false">
      <c r="A541" s="168" t="n">
        <v>88247</v>
      </c>
      <c r="B541" s="168"/>
      <c r="C541" s="112" t="s">
        <v>76</v>
      </c>
      <c r="D541" s="53" t="s">
        <v>723</v>
      </c>
      <c r="E541" s="150" t="n">
        <v>4</v>
      </c>
      <c r="F541" s="112" t="s">
        <v>690</v>
      </c>
      <c r="G541" s="122" t="n">
        <v>20.43</v>
      </c>
      <c r="H541" s="152" t="n">
        <f aca="false">ROUND(G541*E541,2)</f>
        <v>81.72</v>
      </c>
      <c r="I541" s="90"/>
      <c r="J541" s="112"/>
      <c r="K541" s="112"/>
      <c r="L541" s="169"/>
      <c r="M541" s="138"/>
    </row>
    <row r="542" customFormat="false" ht="15" hidden="false" customHeight="true" outlineLevel="0" collapsed="false">
      <c r="A542" s="170"/>
      <c r="B542" s="170"/>
      <c r="C542" s="170"/>
      <c r="D542" s="171" t="s">
        <v>712</v>
      </c>
      <c r="E542" s="171"/>
      <c r="F542" s="171"/>
      <c r="G542" s="171"/>
      <c r="H542" s="172" t="n">
        <f aca="false">SUMIF(F539:F541,("H"),H539:H541)</f>
        <v>134.66</v>
      </c>
      <c r="L542" s="132"/>
      <c r="M542" s="115"/>
    </row>
    <row r="543" customFormat="false" ht="15" hidden="false" customHeight="true" outlineLevel="0" collapsed="false">
      <c r="A543" s="170"/>
      <c r="B543" s="170"/>
      <c r="C543" s="170"/>
      <c r="D543" s="171" t="s">
        <v>713</v>
      </c>
      <c r="E543" s="171"/>
      <c r="F543" s="171"/>
      <c r="G543" s="171"/>
      <c r="H543" s="172" t="n">
        <f aca="false">SUMIF(F539:F541,"&lt;&gt;h",H539:H541)</f>
        <v>564.15</v>
      </c>
      <c r="L543" s="132"/>
      <c r="M543" s="115"/>
    </row>
    <row r="544" customFormat="false" ht="15" hidden="false" customHeight="true" outlineLevel="0" collapsed="false">
      <c r="A544" s="170"/>
      <c r="B544" s="170"/>
      <c r="C544" s="170"/>
      <c r="D544" s="173" t="s">
        <v>714</v>
      </c>
      <c r="E544" s="173"/>
      <c r="F544" s="173"/>
      <c r="G544" s="173"/>
      <c r="H544" s="174" t="n">
        <f aca="false">SUM(H542:H543)</f>
        <v>698.81</v>
      </c>
      <c r="L544" s="132"/>
      <c r="M544" s="115"/>
    </row>
    <row r="545" customFormat="false" ht="15" hidden="false" customHeight="true" outlineLevel="0" collapsed="false">
      <c r="A545" s="170"/>
      <c r="B545" s="170"/>
      <c r="C545" s="170"/>
      <c r="D545" s="171" t="s">
        <v>715</v>
      </c>
      <c r="E545" s="171"/>
      <c r="F545" s="171"/>
      <c r="G545" s="171"/>
      <c r="H545" s="175" t="n">
        <f aca="false">E538</f>
        <v>2</v>
      </c>
      <c r="L545" s="132"/>
      <c r="M545" s="115"/>
    </row>
    <row r="546" customFormat="false" ht="15" hidden="false" customHeight="true" outlineLevel="0" collapsed="false">
      <c r="A546" s="170"/>
      <c r="B546" s="170"/>
      <c r="C546" s="170"/>
      <c r="D546" s="173" t="s">
        <v>716</v>
      </c>
      <c r="E546" s="173"/>
      <c r="F546" s="173"/>
      <c r="G546" s="173"/>
      <c r="H546" s="174" t="n">
        <f aca="false">ROUND(H544*H545,2)</f>
        <v>1397.62</v>
      </c>
      <c r="L546" s="132"/>
      <c r="M546" s="115"/>
    </row>
    <row r="547" customFormat="false" ht="15" hidden="false" customHeight="true" outlineLevel="0" collapsed="false">
      <c r="A547" s="170"/>
      <c r="B547" s="170"/>
      <c r="C547" s="170"/>
      <c r="D547" s="171" t="s">
        <v>717</v>
      </c>
      <c r="E547" s="171"/>
      <c r="F547" s="171"/>
      <c r="G547" s="171"/>
      <c r="H547" s="172" t="n">
        <f aca="false">ROUND(H544*$B$13,2)</f>
        <v>146.33</v>
      </c>
      <c r="L547" s="132"/>
      <c r="M547" s="115"/>
    </row>
    <row r="548" customFormat="false" ht="15" hidden="false" customHeight="true" outlineLevel="0" collapsed="false">
      <c r="A548" s="170"/>
      <c r="B548" s="170"/>
      <c r="C548" s="170"/>
      <c r="D548" s="173" t="s">
        <v>718</v>
      </c>
      <c r="E548" s="173"/>
      <c r="F548" s="173"/>
      <c r="G548" s="173"/>
      <c r="H548" s="174" t="n">
        <f aca="false">H547+H544</f>
        <v>845.14</v>
      </c>
    </row>
    <row r="550" customFormat="false" ht="15" hidden="false" customHeight="false" outlineLevel="0" collapsed="false">
      <c r="A550" s="153" t="s">
        <v>698</v>
      </c>
      <c r="B550" s="154" t="s">
        <v>699</v>
      </c>
      <c r="C550" s="154"/>
      <c r="D550" s="155" t="s">
        <v>700</v>
      </c>
      <c r="E550" s="156" t="s">
        <v>701</v>
      </c>
      <c r="F550" s="155" t="s">
        <v>702</v>
      </c>
      <c r="G550" s="157" t="s">
        <v>703</v>
      </c>
      <c r="H550" s="158" t="s">
        <v>704</v>
      </c>
      <c r="L550" s="132"/>
      <c r="M550" s="115"/>
    </row>
    <row r="551" s="167" customFormat="true" ht="30" hidden="false" customHeight="false" outlineLevel="0" collapsed="false">
      <c r="A551" s="159" t="str">
        <f aca="false">'Orç Sintético'!A210</f>
        <v>06.01.202.02</v>
      </c>
      <c r="B551" s="159" t="str">
        <f aca="false">'Orç Sintético'!B210</f>
        <v>ORSE</v>
      </c>
      <c r="C551" s="159" t="str">
        <f aca="false">'Orç Sintético'!C210</f>
        <v>8072 MOD 1</v>
      </c>
      <c r="D551" s="176" t="s">
        <v>429</v>
      </c>
      <c r="E551" s="159" t="n">
        <v>639.39</v>
      </c>
      <c r="F551" s="159" t="s">
        <v>82</v>
      </c>
      <c r="G551" s="163" t="n">
        <v>136.17</v>
      </c>
      <c r="H551" s="164" t="n">
        <f aca="false">H557</f>
        <v>87065.74</v>
      </c>
      <c r="I551" s="165" t="s">
        <v>705</v>
      </c>
      <c r="J551" s="32"/>
      <c r="K551" s="32"/>
      <c r="L551" s="166"/>
      <c r="M551" s="42"/>
    </row>
    <row r="552" s="49" customFormat="true" ht="30" hidden="false" customHeight="false" outlineLevel="0" collapsed="false">
      <c r="A552" s="168" t="n">
        <v>4121</v>
      </c>
      <c r="B552" s="168"/>
      <c r="C552" s="90" t="s">
        <v>401</v>
      </c>
      <c r="D552" s="53" t="s">
        <v>803</v>
      </c>
      <c r="E552" s="150" t="n">
        <v>1.02</v>
      </c>
      <c r="F552" s="112" t="s">
        <v>82</v>
      </c>
      <c r="G552" s="122" t="n">
        <v>133.5</v>
      </c>
      <c r="H552" s="152" t="n">
        <f aca="false">ROUND(G552*E552,2)</f>
        <v>136.17</v>
      </c>
      <c r="I552" s="90"/>
      <c r="J552" s="112"/>
      <c r="K552" s="112"/>
      <c r="L552" s="169"/>
      <c r="M552" s="138"/>
    </row>
    <row r="553" customFormat="false" ht="15" hidden="false" customHeight="true" outlineLevel="0" collapsed="false">
      <c r="A553" s="170"/>
      <c r="B553" s="170"/>
      <c r="C553" s="170"/>
      <c r="D553" s="171" t="s">
        <v>712</v>
      </c>
      <c r="E553" s="171"/>
      <c r="F553" s="171"/>
      <c r="G553" s="171"/>
      <c r="H553" s="172" t="n">
        <f aca="false">SUMIF(F552:F552,("H"),H552:H552)</f>
        <v>0</v>
      </c>
      <c r="L553" s="132"/>
      <c r="M553" s="115"/>
    </row>
    <row r="554" customFormat="false" ht="15" hidden="false" customHeight="true" outlineLevel="0" collapsed="false">
      <c r="A554" s="170"/>
      <c r="B554" s="170"/>
      <c r="C554" s="170"/>
      <c r="D554" s="171" t="s">
        <v>713</v>
      </c>
      <c r="E554" s="171"/>
      <c r="F554" s="171"/>
      <c r="G554" s="171"/>
      <c r="H554" s="172" t="n">
        <f aca="false">SUMIF(F552:F552,"&lt;&gt;h",H552:H552)</f>
        <v>136.17</v>
      </c>
      <c r="L554" s="132"/>
      <c r="M554" s="115"/>
    </row>
    <row r="555" customFormat="false" ht="15" hidden="false" customHeight="true" outlineLevel="0" collapsed="false">
      <c r="A555" s="170"/>
      <c r="B555" s="170"/>
      <c r="C555" s="170"/>
      <c r="D555" s="173" t="s">
        <v>714</v>
      </c>
      <c r="E555" s="173"/>
      <c r="F555" s="173"/>
      <c r="G555" s="173"/>
      <c r="H555" s="174" t="n">
        <f aca="false">SUM(H553:H554)</f>
        <v>136.17</v>
      </c>
      <c r="L555" s="132"/>
      <c r="M555" s="115"/>
    </row>
    <row r="556" customFormat="false" ht="15" hidden="false" customHeight="true" outlineLevel="0" collapsed="false">
      <c r="A556" s="170"/>
      <c r="B556" s="170"/>
      <c r="C556" s="170"/>
      <c r="D556" s="171" t="s">
        <v>715</v>
      </c>
      <c r="E556" s="171"/>
      <c r="F556" s="171"/>
      <c r="G556" s="171"/>
      <c r="H556" s="175" t="n">
        <f aca="false">E551</f>
        <v>639.39</v>
      </c>
      <c r="L556" s="132"/>
      <c r="M556" s="115"/>
    </row>
    <row r="557" customFormat="false" ht="15" hidden="false" customHeight="true" outlineLevel="0" collapsed="false">
      <c r="A557" s="170"/>
      <c r="B557" s="170"/>
      <c r="C557" s="170"/>
      <c r="D557" s="173" t="s">
        <v>716</v>
      </c>
      <c r="E557" s="173"/>
      <c r="F557" s="173"/>
      <c r="G557" s="173"/>
      <c r="H557" s="174" t="n">
        <f aca="false">ROUND(H555*H556,2)</f>
        <v>87065.74</v>
      </c>
      <c r="L557" s="132"/>
      <c r="M557" s="115"/>
    </row>
    <row r="558" customFormat="false" ht="15" hidden="false" customHeight="true" outlineLevel="0" collapsed="false">
      <c r="A558" s="170"/>
      <c r="B558" s="170"/>
      <c r="C558" s="170"/>
      <c r="D558" s="171" t="s">
        <v>804</v>
      </c>
      <c r="E558" s="171"/>
      <c r="F558" s="171"/>
      <c r="G558" s="171"/>
      <c r="H558" s="172" t="n">
        <f aca="false">ROUND(H555*$B$14,2)</f>
        <v>20.81</v>
      </c>
      <c r="L558" s="132"/>
      <c r="M558" s="115"/>
    </row>
    <row r="559" customFormat="false" ht="15" hidden="false" customHeight="true" outlineLevel="0" collapsed="false">
      <c r="A559" s="170"/>
      <c r="B559" s="170"/>
      <c r="C559" s="170"/>
      <c r="D559" s="173" t="s">
        <v>718</v>
      </c>
      <c r="E559" s="173"/>
      <c r="F559" s="173"/>
      <c r="G559" s="173"/>
      <c r="H559" s="174" t="n">
        <f aca="false">H558+H555</f>
        <v>156.98</v>
      </c>
    </row>
    <row r="561" customFormat="false" ht="15" hidden="false" customHeight="false" outlineLevel="0" collapsed="false">
      <c r="A561" s="153" t="s">
        <v>698</v>
      </c>
      <c r="B561" s="154" t="s">
        <v>699</v>
      </c>
      <c r="C561" s="154"/>
      <c r="D561" s="155" t="s">
        <v>700</v>
      </c>
      <c r="E561" s="156" t="s">
        <v>701</v>
      </c>
      <c r="F561" s="155" t="s">
        <v>702</v>
      </c>
      <c r="G561" s="157" t="s">
        <v>703</v>
      </c>
      <c r="H561" s="158" t="s">
        <v>704</v>
      </c>
      <c r="L561" s="132"/>
      <c r="M561" s="115"/>
    </row>
    <row r="562" s="167" customFormat="true" ht="30" hidden="false" customHeight="false" outlineLevel="0" collapsed="false">
      <c r="A562" s="159" t="str">
        <f aca="false">'Orç Sintético'!A211</f>
        <v>06.01.202.03</v>
      </c>
      <c r="B562" s="160" t="str">
        <f aca="false">'Orç Sintético'!B211</f>
        <v>ORSE</v>
      </c>
      <c r="C562" s="160" t="str">
        <f aca="false">'Orç Sintético'!C211</f>
        <v>8072 MOD 2</v>
      </c>
      <c r="D562" s="176" t="s">
        <v>432</v>
      </c>
      <c r="E562" s="162" t="n">
        <v>639.39</v>
      </c>
      <c r="F562" s="159" t="s">
        <v>82</v>
      </c>
      <c r="G562" s="163" t="n">
        <v>21.1</v>
      </c>
      <c r="H562" s="164" t="n">
        <f aca="false">H569</f>
        <v>13491.13</v>
      </c>
      <c r="I562" s="165" t="s">
        <v>705</v>
      </c>
      <c r="J562" s="32"/>
      <c r="K562" s="32"/>
      <c r="L562" s="166"/>
      <c r="M562" s="42"/>
    </row>
    <row r="563" s="49" customFormat="true" ht="15" hidden="false" customHeight="false" outlineLevel="0" collapsed="false">
      <c r="A563" s="168" t="n">
        <v>88264</v>
      </c>
      <c r="B563" s="168"/>
      <c r="C563" s="112" t="s">
        <v>76</v>
      </c>
      <c r="D563" s="53" t="s">
        <v>722</v>
      </c>
      <c r="E563" s="150" t="n">
        <v>0.46</v>
      </c>
      <c r="F563" s="112" t="s">
        <v>690</v>
      </c>
      <c r="G563" s="122" t="n">
        <v>26.47</v>
      </c>
      <c r="H563" s="152" t="n">
        <f aca="false">ROUND(G563*E563,2)</f>
        <v>12.18</v>
      </c>
      <c r="I563" s="90"/>
      <c r="J563" s="112"/>
      <c r="K563" s="112"/>
      <c r="L563" s="169"/>
      <c r="M563" s="138"/>
    </row>
    <row r="564" s="49" customFormat="true" ht="15" hidden="false" customHeight="false" outlineLevel="0" collapsed="false">
      <c r="A564" s="168" t="n">
        <v>88316</v>
      </c>
      <c r="B564" s="168"/>
      <c r="C564" s="112" t="s">
        <v>76</v>
      </c>
      <c r="D564" s="53" t="s">
        <v>721</v>
      </c>
      <c r="E564" s="150" t="n">
        <v>0.46</v>
      </c>
      <c r="F564" s="112" t="s">
        <v>690</v>
      </c>
      <c r="G564" s="122" t="n">
        <v>19.39</v>
      </c>
      <c r="H564" s="152" t="n">
        <f aca="false">ROUND(G564*E564,2)</f>
        <v>8.92</v>
      </c>
      <c r="I564" s="90"/>
      <c r="J564" s="112"/>
      <c r="K564" s="112"/>
      <c r="L564" s="169"/>
      <c r="M564" s="138"/>
    </row>
    <row r="565" customFormat="false" ht="15" hidden="false" customHeight="true" outlineLevel="0" collapsed="false">
      <c r="A565" s="170"/>
      <c r="B565" s="170"/>
      <c r="C565" s="170"/>
      <c r="D565" s="171" t="s">
        <v>712</v>
      </c>
      <c r="E565" s="171"/>
      <c r="F565" s="171"/>
      <c r="G565" s="171"/>
      <c r="H565" s="172" t="n">
        <f aca="false">SUMIF(F563:F564,("H"),H563:H564)</f>
        <v>21.1</v>
      </c>
      <c r="L565" s="132"/>
      <c r="M565" s="115"/>
    </row>
    <row r="566" customFormat="false" ht="15" hidden="false" customHeight="true" outlineLevel="0" collapsed="false">
      <c r="A566" s="170"/>
      <c r="B566" s="170"/>
      <c r="C566" s="170"/>
      <c r="D566" s="171" t="s">
        <v>713</v>
      </c>
      <c r="E566" s="171"/>
      <c r="F566" s="171"/>
      <c r="G566" s="171"/>
      <c r="H566" s="172" t="n">
        <f aca="false">SUMIF(F563:F564,"&lt;&gt;h",H563:H564)</f>
        <v>0</v>
      </c>
      <c r="L566" s="132"/>
      <c r="M566" s="115"/>
    </row>
    <row r="567" customFormat="false" ht="15" hidden="false" customHeight="true" outlineLevel="0" collapsed="false">
      <c r="A567" s="170"/>
      <c r="B567" s="170"/>
      <c r="C567" s="170"/>
      <c r="D567" s="173" t="s">
        <v>714</v>
      </c>
      <c r="E567" s="173"/>
      <c r="F567" s="173"/>
      <c r="G567" s="173"/>
      <c r="H567" s="174" t="n">
        <f aca="false">SUM(H565:H566)</f>
        <v>21.1</v>
      </c>
      <c r="L567" s="132"/>
      <c r="M567" s="115"/>
    </row>
    <row r="568" customFormat="false" ht="15" hidden="false" customHeight="true" outlineLevel="0" collapsed="false">
      <c r="A568" s="170"/>
      <c r="B568" s="170"/>
      <c r="C568" s="170"/>
      <c r="D568" s="171" t="s">
        <v>715</v>
      </c>
      <c r="E568" s="171"/>
      <c r="F568" s="171"/>
      <c r="G568" s="171"/>
      <c r="H568" s="175" t="n">
        <f aca="false">E562</f>
        <v>639.39</v>
      </c>
      <c r="L568" s="132"/>
      <c r="M568" s="115"/>
    </row>
    <row r="569" customFormat="false" ht="15" hidden="false" customHeight="true" outlineLevel="0" collapsed="false">
      <c r="A569" s="170"/>
      <c r="B569" s="170"/>
      <c r="C569" s="170"/>
      <c r="D569" s="173" t="s">
        <v>716</v>
      </c>
      <c r="E569" s="173"/>
      <c r="F569" s="173"/>
      <c r="G569" s="173"/>
      <c r="H569" s="174" t="n">
        <f aca="false">ROUND(H567*H568,2)</f>
        <v>13491.13</v>
      </c>
      <c r="L569" s="132"/>
      <c r="M569" s="115"/>
    </row>
    <row r="570" customFormat="false" ht="15" hidden="false" customHeight="true" outlineLevel="0" collapsed="false">
      <c r="A570" s="170"/>
      <c r="B570" s="170"/>
      <c r="C570" s="170"/>
      <c r="D570" s="171" t="s">
        <v>717</v>
      </c>
      <c r="E570" s="171"/>
      <c r="F570" s="171"/>
      <c r="G570" s="171"/>
      <c r="H570" s="172" t="n">
        <f aca="false">ROUND(H567*$B$13,2)</f>
        <v>4.42</v>
      </c>
      <c r="L570" s="132"/>
      <c r="M570" s="115"/>
    </row>
    <row r="571" customFormat="false" ht="15" hidden="false" customHeight="true" outlineLevel="0" collapsed="false">
      <c r="A571" s="170"/>
      <c r="B571" s="170"/>
      <c r="C571" s="170"/>
      <c r="D571" s="173" t="s">
        <v>718</v>
      </c>
      <c r="E571" s="173"/>
      <c r="F571" s="173"/>
      <c r="G571" s="173"/>
      <c r="H571" s="174" t="n">
        <f aca="false">H570+H567</f>
        <v>25.52</v>
      </c>
    </row>
    <row r="573" customFormat="false" ht="15" hidden="false" customHeight="false" outlineLevel="0" collapsed="false">
      <c r="A573" s="153" t="s">
        <v>698</v>
      </c>
      <c r="B573" s="154" t="s">
        <v>699</v>
      </c>
      <c r="C573" s="154"/>
      <c r="D573" s="155" t="s">
        <v>700</v>
      </c>
      <c r="E573" s="156" t="s">
        <v>701</v>
      </c>
      <c r="F573" s="155" t="s">
        <v>702</v>
      </c>
      <c r="G573" s="157" t="s">
        <v>703</v>
      </c>
      <c r="H573" s="158" t="s">
        <v>704</v>
      </c>
      <c r="L573" s="132"/>
      <c r="M573" s="115"/>
    </row>
    <row r="574" s="167" customFormat="true" ht="30" hidden="false" customHeight="false" outlineLevel="0" collapsed="false">
      <c r="A574" s="159" t="str">
        <f aca="false">'Orç Sintético'!A212</f>
        <v>06.01.202.04</v>
      </c>
      <c r="B574" s="159" t="str">
        <f aca="false">'Orç Sintético'!B212</f>
        <v>ORSE</v>
      </c>
      <c r="C574" s="159" t="str">
        <f aca="false">'Orç Sintético'!C212</f>
        <v>8073 MOD 1</v>
      </c>
      <c r="D574" s="176" t="s">
        <v>435</v>
      </c>
      <c r="E574" s="159" t="n">
        <v>252.63</v>
      </c>
      <c r="F574" s="159" t="s">
        <v>82</v>
      </c>
      <c r="G574" s="163" t="n">
        <v>179.74</v>
      </c>
      <c r="H574" s="164" t="n">
        <f aca="false">H580</f>
        <v>45407.72</v>
      </c>
      <c r="I574" s="165" t="s">
        <v>705</v>
      </c>
      <c r="J574" s="32"/>
      <c r="K574" s="32"/>
      <c r="L574" s="166"/>
      <c r="M574" s="42"/>
    </row>
    <row r="575" s="49" customFormat="true" ht="30" hidden="false" customHeight="false" outlineLevel="0" collapsed="false">
      <c r="A575" s="168" t="n">
        <v>4122</v>
      </c>
      <c r="B575" s="168"/>
      <c r="C575" s="90" t="s">
        <v>401</v>
      </c>
      <c r="D575" s="53" t="s">
        <v>805</v>
      </c>
      <c r="E575" s="150" t="n">
        <v>1.02</v>
      </c>
      <c r="F575" s="112" t="s">
        <v>82</v>
      </c>
      <c r="G575" s="122" t="n">
        <v>176.22</v>
      </c>
      <c r="H575" s="152" t="n">
        <f aca="false">ROUND(G575*E575,2)</f>
        <v>179.74</v>
      </c>
      <c r="I575" s="90"/>
      <c r="J575" s="112"/>
      <c r="K575" s="112"/>
      <c r="L575" s="169"/>
      <c r="M575" s="138"/>
    </row>
    <row r="576" customFormat="false" ht="15" hidden="false" customHeight="true" outlineLevel="0" collapsed="false">
      <c r="A576" s="170"/>
      <c r="B576" s="170"/>
      <c r="C576" s="170"/>
      <c r="D576" s="171" t="s">
        <v>712</v>
      </c>
      <c r="E576" s="171"/>
      <c r="F576" s="171"/>
      <c r="G576" s="171"/>
      <c r="H576" s="172" t="n">
        <f aca="false">SUMIF(F575:F575,("H"),H575:H575)</f>
        <v>0</v>
      </c>
      <c r="L576" s="132"/>
      <c r="M576" s="115"/>
    </row>
    <row r="577" customFormat="false" ht="15" hidden="false" customHeight="true" outlineLevel="0" collapsed="false">
      <c r="A577" s="170"/>
      <c r="B577" s="170"/>
      <c r="C577" s="170"/>
      <c r="D577" s="171" t="s">
        <v>713</v>
      </c>
      <c r="E577" s="171"/>
      <c r="F577" s="171"/>
      <c r="G577" s="171"/>
      <c r="H577" s="172" t="n">
        <f aca="false">SUMIF(F575:F575,"&lt;&gt;h",H575:H575)</f>
        <v>179.74</v>
      </c>
      <c r="L577" s="132"/>
      <c r="M577" s="115"/>
    </row>
    <row r="578" customFormat="false" ht="15" hidden="false" customHeight="true" outlineLevel="0" collapsed="false">
      <c r="A578" s="170"/>
      <c r="B578" s="170"/>
      <c r="C578" s="170"/>
      <c r="D578" s="173" t="s">
        <v>714</v>
      </c>
      <c r="E578" s="173"/>
      <c r="F578" s="173"/>
      <c r="G578" s="173"/>
      <c r="H578" s="174" t="n">
        <f aca="false">SUM(H576:H577)</f>
        <v>179.74</v>
      </c>
      <c r="L578" s="132"/>
      <c r="M578" s="115"/>
    </row>
    <row r="579" customFormat="false" ht="15" hidden="false" customHeight="true" outlineLevel="0" collapsed="false">
      <c r="A579" s="170"/>
      <c r="B579" s="170"/>
      <c r="C579" s="170"/>
      <c r="D579" s="171" t="s">
        <v>715</v>
      </c>
      <c r="E579" s="171"/>
      <c r="F579" s="171"/>
      <c r="G579" s="171"/>
      <c r="H579" s="175" t="n">
        <f aca="false">E574</f>
        <v>252.63</v>
      </c>
      <c r="L579" s="132"/>
      <c r="M579" s="115"/>
    </row>
    <row r="580" customFormat="false" ht="15" hidden="false" customHeight="true" outlineLevel="0" collapsed="false">
      <c r="A580" s="170"/>
      <c r="B580" s="170"/>
      <c r="C580" s="170"/>
      <c r="D580" s="173" t="s">
        <v>716</v>
      </c>
      <c r="E580" s="173"/>
      <c r="F580" s="173"/>
      <c r="G580" s="173"/>
      <c r="H580" s="174" t="n">
        <f aca="false">ROUND(H578*H579,2)</f>
        <v>45407.72</v>
      </c>
      <c r="L580" s="132"/>
      <c r="M580" s="115"/>
    </row>
    <row r="581" customFormat="false" ht="15" hidden="false" customHeight="true" outlineLevel="0" collapsed="false">
      <c r="A581" s="170"/>
      <c r="B581" s="170"/>
      <c r="C581" s="170"/>
      <c r="D581" s="171" t="s">
        <v>792</v>
      </c>
      <c r="E581" s="171"/>
      <c r="F581" s="171"/>
      <c r="G581" s="171"/>
      <c r="H581" s="172" t="n">
        <f aca="false">ROUND(H578*$B$14,2)</f>
        <v>27.46</v>
      </c>
      <c r="L581" s="132"/>
      <c r="M581" s="115"/>
    </row>
    <row r="582" customFormat="false" ht="15" hidden="false" customHeight="true" outlineLevel="0" collapsed="false">
      <c r="A582" s="170"/>
      <c r="B582" s="170"/>
      <c r="C582" s="170"/>
      <c r="D582" s="173" t="s">
        <v>718</v>
      </c>
      <c r="E582" s="173"/>
      <c r="F582" s="173"/>
      <c r="G582" s="173"/>
      <c r="H582" s="174" t="n">
        <f aca="false">H581+H578</f>
        <v>207.2</v>
      </c>
    </row>
    <row r="584" customFormat="false" ht="15" hidden="false" customHeight="false" outlineLevel="0" collapsed="false">
      <c r="A584" s="153" t="s">
        <v>698</v>
      </c>
      <c r="B584" s="154" t="s">
        <v>699</v>
      </c>
      <c r="C584" s="154"/>
      <c r="D584" s="155" t="s">
        <v>700</v>
      </c>
      <c r="E584" s="156" t="s">
        <v>701</v>
      </c>
      <c r="F584" s="155" t="s">
        <v>702</v>
      </c>
      <c r="G584" s="157" t="s">
        <v>703</v>
      </c>
      <c r="H584" s="158" t="s">
        <v>704</v>
      </c>
      <c r="L584" s="132"/>
      <c r="M584" s="115"/>
    </row>
    <row r="585" s="167" customFormat="true" ht="30" hidden="false" customHeight="false" outlineLevel="0" collapsed="false">
      <c r="A585" s="159" t="str">
        <f aca="false">'Orç Sintético'!A213</f>
        <v>06.01.202.05</v>
      </c>
      <c r="B585" s="159" t="str">
        <f aca="false">'Orç Sintético'!B213</f>
        <v>ORSE</v>
      </c>
      <c r="C585" s="159" t="str">
        <f aca="false">'Orç Sintético'!C213</f>
        <v>8073 MOD 2</v>
      </c>
      <c r="D585" s="176" t="s">
        <v>438</v>
      </c>
      <c r="E585" s="159" t="n">
        <v>252.63</v>
      </c>
      <c r="F585" s="159" t="s">
        <v>82</v>
      </c>
      <c r="G585" s="163" t="n">
        <v>33.94</v>
      </c>
      <c r="H585" s="164" t="n">
        <f aca="false">H592</f>
        <v>8574.26</v>
      </c>
      <c r="I585" s="165" t="s">
        <v>705</v>
      </c>
      <c r="J585" s="32"/>
      <c r="K585" s="32"/>
      <c r="L585" s="166"/>
      <c r="M585" s="42"/>
    </row>
    <row r="586" s="49" customFormat="true" ht="15" hidden="false" customHeight="false" outlineLevel="0" collapsed="false">
      <c r="A586" s="168" t="n">
        <v>88264</v>
      </c>
      <c r="B586" s="168"/>
      <c r="C586" s="112" t="s">
        <v>76</v>
      </c>
      <c r="D586" s="53" t="s">
        <v>722</v>
      </c>
      <c r="E586" s="150" t="n">
        <v>0.74</v>
      </c>
      <c r="F586" s="112" t="s">
        <v>690</v>
      </c>
      <c r="G586" s="122" t="n">
        <v>26.47</v>
      </c>
      <c r="H586" s="152" t="n">
        <f aca="false">ROUND(G586*E586,2)</f>
        <v>19.59</v>
      </c>
      <c r="I586" s="90"/>
      <c r="J586" s="112"/>
      <c r="K586" s="112"/>
      <c r="L586" s="169"/>
      <c r="M586" s="138"/>
    </row>
    <row r="587" s="49" customFormat="true" ht="15" hidden="false" customHeight="false" outlineLevel="0" collapsed="false">
      <c r="A587" s="168" t="n">
        <v>88316</v>
      </c>
      <c r="B587" s="168"/>
      <c r="C587" s="112" t="s">
        <v>76</v>
      </c>
      <c r="D587" s="53" t="s">
        <v>721</v>
      </c>
      <c r="E587" s="150" t="n">
        <v>0.74</v>
      </c>
      <c r="F587" s="112" t="s">
        <v>690</v>
      </c>
      <c r="G587" s="122" t="n">
        <v>19.39</v>
      </c>
      <c r="H587" s="152" t="n">
        <f aca="false">ROUND(G587*E587,2)</f>
        <v>14.35</v>
      </c>
      <c r="I587" s="90"/>
      <c r="J587" s="112"/>
      <c r="K587" s="112"/>
      <c r="L587" s="169"/>
      <c r="M587" s="138"/>
    </row>
    <row r="588" customFormat="false" ht="15" hidden="false" customHeight="true" outlineLevel="0" collapsed="false">
      <c r="A588" s="170"/>
      <c r="B588" s="170"/>
      <c r="C588" s="170"/>
      <c r="D588" s="171" t="s">
        <v>712</v>
      </c>
      <c r="E588" s="171"/>
      <c r="F588" s="171"/>
      <c r="G588" s="171"/>
      <c r="H588" s="172" t="n">
        <f aca="false">SUMIF(F586:F587,("H"),H586:H587)</f>
        <v>33.94</v>
      </c>
      <c r="L588" s="132"/>
      <c r="M588" s="115"/>
    </row>
    <row r="589" customFormat="false" ht="15" hidden="false" customHeight="true" outlineLevel="0" collapsed="false">
      <c r="A589" s="170"/>
      <c r="B589" s="170"/>
      <c r="C589" s="170"/>
      <c r="D589" s="171" t="s">
        <v>713</v>
      </c>
      <c r="E589" s="171"/>
      <c r="F589" s="171"/>
      <c r="G589" s="171"/>
      <c r="H589" s="172" t="n">
        <f aca="false">SUMIF(F586:F587,"&lt;&gt;h",H586:H587)</f>
        <v>0</v>
      </c>
      <c r="L589" s="132"/>
      <c r="M589" s="115"/>
    </row>
    <row r="590" customFormat="false" ht="15" hidden="false" customHeight="true" outlineLevel="0" collapsed="false">
      <c r="A590" s="170"/>
      <c r="B590" s="170"/>
      <c r="C590" s="170"/>
      <c r="D590" s="173" t="s">
        <v>714</v>
      </c>
      <c r="E590" s="173"/>
      <c r="F590" s="173"/>
      <c r="G590" s="173"/>
      <c r="H590" s="174" t="n">
        <f aca="false">SUM(H588:H589)</f>
        <v>33.94</v>
      </c>
      <c r="L590" s="132"/>
      <c r="M590" s="115"/>
    </row>
    <row r="591" customFormat="false" ht="15" hidden="false" customHeight="true" outlineLevel="0" collapsed="false">
      <c r="A591" s="170"/>
      <c r="B591" s="170"/>
      <c r="C591" s="170"/>
      <c r="D591" s="171" t="s">
        <v>715</v>
      </c>
      <c r="E591" s="171"/>
      <c r="F591" s="171"/>
      <c r="G591" s="171"/>
      <c r="H591" s="175" t="n">
        <f aca="false">E585</f>
        <v>252.63</v>
      </c>
      <c r="L591" s="132"/>
      <c r="M591" s="115"/>
    </row>
    <row r="592" customFormat="false" ht="15" hidden="false" customHeight="true" outlineLevel="0" collapsed="false">
      <c r="A592" s="170"/>
      <c r="B592" s="170"/>
      <c r="C592" s="170"/>
      <c r="D592" s="173" t="s">
        <v>716</v>
      </c>
      <c r="E592" s="173"/>
      <c r="F592" s="173"/>
      <c r="G592" s="173"/>
      <c r="H592" s="174" t="n">
        <f aca="false">ROUND(H590*H591,2)</f>
        <v>8574.26</v>
      </c>
      <c r="L592" s="132"/>
      <c r="M592" s="115"/>
    </row>
    <row r="593" customFormat="false" ht="15" hidden="false" customHeight="true" outlineLevel="0" collapsed="false">
      <c r="A593" s="170"/>
      <c r="B593" s="170"/>
      <c r="C593" s="170"/>
      <c r="D593" s="171" t="s">
        <v>717</v>
      </c>
      <c r="E593" s="171"/>
      <c r="F593" s="171"/>
      <c r="G593" s="171"/>
      <c r="H593" s="172" t="n">
        <f aca="false">ROUND(H590*$B$13,2)</f>
        <v>7.11</v>
      </c>
      <c r="L593" s="132"/>
      <c r="M593" s="115"/>
    </row>
    <row r="594" customFormat="false" ht="15" hidden="false" customHeight="true" outlineLevel="0" collapsed="false">
      <c r="A594" s="170"/>
      <c r="B594" s="170"/>
      <c r="C594" s="170"/>
      <c r="D594" s="173" t="s">
        <v>718</v>
      </c>
      <c r="E594" s="173"/>
      <c r="F594" s="173"/>
      <c r="G594" s="173"/>
      <c r="H594" s="174" t="n">
        <f aca="false">H593+H590</f>
        <v>41.05</v>
      </c>
    </row>
    <row r="596" customFormat="false" ht="15" hidden="false" customHeight="false" outlineLevel="0" collapsed="false">
      <c r="A596" s="153" t="s">
        <v>698</v>
      </c>
      <c r="B596" s="154" t="s">
        <v>699</v>
      </c>
      <c r="C596" s="154"/>
      <c r="D596" s="155" t="s">
        <v>700</v>
      </c>
      <c r="E596" s="156" t="s">
        <v>701</v>
      </c>
      <c r="F596" s="155" t="s">
        <v>702</v>
      </c>
      <c r="G596" s="157" t="s">
        <v>703</v>
      </c>
      <c r="H596" s="158" t="s">
        <v>704</v>
      </c>
      <c r="L596" s="132"/>
      <c r="M596" s="115"/>
    </row>
    <row r="597" s="167" customFormat="true" ht="15" hidden="false" customHeight="false" outlineLevel="0" collapsed="false">
      <c r="A597" s="160" t="str">
        <f aca="false">'Orç Sintético'!A214</f>
        <v>06.01.203.01</v>
      </c>
      <c r="B597" s="160" t="str">
        <f aca="false">'Orç Sintético'!B214</f>
        <v>ORSE</v>
      </c>
      <c r="C597" s="160" t="str">
        <f aca="false">'Orç Sintético'!C214</f>
        <v>9510 MOD</v>
      </c>
      <c r="D597" s="177" t="s">
        <v>441</v>
      </c>
      <c r="E597" s="160" t="n">
        <v>19.95</v>
      </c>
      <c r="F597" s="160" t="s">
        <v>82</v>
      </c>
      <c r="G597" s="163" t="n">
        <v>301.27</v>
      </c>
      <c r="H597" s="164" t="n">
        <f aca="false">H605</f>
        <v>6010.34</v>
      </c>
      <c r="I597" s="165" t="s">
        <v>705</v>
      </c>
      <c r="J597" s="32"/>
      <c r="K597" s="32"/>
      <c r="L597" s="166"/>
      <c r="M597" s="42"/>
    </row>
    <row r="598" s="49" customFormat="true" ht="15" hidden="false" customHeight="false" outlineLevel="0" collapsed="false">
      <c r="A598" s="168" t="n">
        <v>3977</v>
      </c>
      <c r="B598" s="168"/>
      <c r="C598" s="90" t="s">
        <v>401</v>
      </c>
      <c r="D598" s="53" t="s">
        <v>806</v>
      </c>
      <c r="E598" s="150" t="n">
        <v>0.35</v>
      </c>
      <c r="F598" s="112" t="s">
        <v>82</v>
      </c>
      <c r="G598" s="122" t="n">
        <v>828</v>
      </c>
      <c r="H598" s="152" t="n">
        <f aca="false">ROUND(G598*E598,2)</f>
        <v>289.8</v>
      </c>
      <c r="I598" s="90"/>
      <c r="J598" s="112"/>
      <c r="K598" s="112"/>
      <c r="L598" s="169"/>
      <c r="M598" s="138"/>
    </row>
    <row r="599" s="49" customFormat="true" ht="15" hidden="false" customHeight="false" outlineLevel="0" collapsed="false">
      <c r="A599" s="168" t="n">
        <v>88264</v>
      </c>
      <c r="B599" s="168"/>
      <c r="C599" s="112" t="s">
        <v>76</v>
      </c>
      <c r="D599" s="53" t="s">
        <v>722</v>
      </c>
      <c r="E599" s="150" t="n">
        <v>0.25</v>
      </c>
      <c r="F599" s="112" t="s">
        <v>690</v>
      </c>
      <c r="G599" s="122" t="n">
        <v>26.47</v>
      </c>
      <c r="H599" s="152" t="n">
        <f aca="false">ROUND(G599*E599,2)</f>
        <v>6.62</v>
      </c>
      <c r="I599" s="90"/>
      <c r="J599" s="112"/>
      <c r="K599" s="112"/>
      <c r="L599" s="169"/>
      <c r="M599" s="138"/>
    </row>
    <row r="600" s="49" customFormat="true" ht="15" hidden="false" customHeight="false" outlineLevel="0" collapsed="false">
      <c r="A600" s="168" t="n">
        <v>88316</v>
      </c>
      <c r="B600" s="168"/>
      <c r="C600" s="112" t="s">
        <v>76</v>
      </c>
      <c r="D600" s="53" t="s">
        <v>721</v>
      </c>
      <c r="E600" s="150" t="n">
        <v>0.25</v>
      </c>
      <c r="F600" s="112" t="s">
        <v>690</v>
      </c>
      <c r="G600" s="122" t="n">
        <v>19.39</v>
      </c>
      <c r="H600" s="152" t="n">
        <f aca="false">ROUND(G600*E600,2)</f>
        <v>4.85</v>
      </c>
      <c r="I600" s="90"/>
      <c r="J600" s="112"/>
      <c r="K600" s="112"/>
      <c r="L600" s="169"/>
      <c r="M600" s="138"/>
    </row>
    <row r="601" customFormat="false" ht="15" hidden="false" customHeight="true" outlineLevel="0" collapsed="false">
      <c r="A601" s="170"/>
      <c r="B601" s="170"/>
      <c r="C601" s="170"/>
      <c r="D601" s="171" t="s">
        <v>712</v>
      </c>
      <c r="E601" s="171"/>
      <c r="F601" s="171"/>
      <c r="G601" s="171"/>
      <c r="H601" s="172" t="n">
        <f aca="false">SUMIF(F598:F600,("H"),H598:H600)</f>
        <v>11.47</v>
      </c>
      <c r="L601" s="132"/>
      <c r="M601" s="115"/>
    </row>
    <row r="602" customFormat="false" ht="15" hidden="false" customHeight="true" outlineLevel="0" collapsed="false">
      <c r="A602" s="170"/>
      <c r="B602" s="170"/>
      <c r="C602" s="170"/>
      <c r="D602" s="171" t="s">
        <v>713</v>
      </c>
      <c r="E602" s="171"/>
      <c r="F602" s="171"/>
      <c r="G602" s="171"/>
      <c r="H602" s="172" t="n">
        <f aca="false">SUMIF(F598:F600,"&lt;&gt;h",H598:H600)</f>
        <v>289.8</v>
      </c>
      <c r="L602" s="132"/>
      <c r="M602" s="115"/>
    </row>
    <row r="603" customFormat="false" ht="15" hidden="false" customHeight="true" outlineLevel="0" collapsed="false">
      <c r="A603" s="170"/>
      <c r="B603" s="170"/>
      <c r="C603" s="170"/>
      <c r="D603" s="173" t="s">
        <v>714</v>
      </c>
      <c r="E603" s="173"/>
      <c r="F603" s="173"/>
      <c r="G603" s="173"/>
      <c r="H603" s="174" t="n">
        <f aca="false">SUM(H601:H602)</f>
        <v>301.27</v>
      </c>
      <c r="L603" s="132"/>
      <c r="M603" s="115"/>
    </row>
    <row r="604" customFormat="false" ht="15" hidden="false" customHeight="true" outlineLevel="0" collapsed="false">
      <c r="A604" s="170"/>
      <c r="B604" s="170"/>
      <c r="C604" s="170"/>
      <c r="D604" s="171" t="s">
        <v>715</v>
      </c>
      <c r="E604" s="171"/>
      <c r="F604" s="171"/>
      <c r="G604" s="171"/>
      <c r="H604" s="175" t="n">
        <f aca="false">E597</f>
        <v>19.95</v>
      </c>
      <c r="L604" s="132"/>
      <c r="M604" s="115"/>
    </row>
    <row r="605" customFormat="false" ht="15" hidden="false" customHeight="true" outlineLevel="0" collapsed="false">
      <c r="A605" s="170"/>
      <c r="B605" s="170"/>
      <c r="C605" s="170"/>
      <c r="D605" s="173" t="s">
        <v>716</v>
      </c>
      <c r="E605" s="173"/>
      <c r="F605" s="173"/>
      <c r="G605" s="173"/>
      <c r="H605" s="174" t="n">
        <f aca="false">ROUND(H603*H604,2)</f>
        <v>6010.34</v>
      </c>
      <c r="L605" s="132"/>
      <c r="M605" s="115"/>
    </row>
    <row r="606" customFormat="false" ht="15" hidden="false" customHeight="true" outlineLevel="0" collapsed="false">
      <c r="A606" s="170"/>
      <c r="B606" s="170"/>
      <c r="C606" s="170"/>
      <c r="D606" s="171" t="s">
        <v>717</v>
      </c>
      <c r="E606" s="171"/>
      <c r="F606" s="171"/>
      <c r="G606" s="171"/>
      <c r="H606" s="172" t="n">
        <f aca="false">ROUND(H603*$B$13,2)</f>
        <v>63.09</v>
      </c>
      <c r="L606" s="132"/>
      <c r="M606" s="115"/>
    </row>
    <row r="607" customFormat="false" ht="15" hidden="false" customHeight="true" outlineLevel="0" collapsed="false">
      <c r="A607" s="170"/>
      <c r="B607" s="170"/>
      <c r="C607" s="170"/>
      <c r="D607" s="173" t="s">
        <v>718</v>
      </c>
      <c r="E607" s="173"/>
      <c r="F607" s="173"/>
      <c r="G607" s="173"/>
      <c r="H607" s="174" t="n">
        <f aca="false">H606+H603</f>
        <v>364.36</v>
      </c>
    </row>
    <row r="608" customFormat="false" ht="15" hidden="false" customHeight="true" outlineLevel="0" collapsed="false">
      <c r="A608" s="179" t="s">
        <v>807</v>
      </c>
      <c r="B608" s="179"/>
      <c r="C608" s="179"/>
      <c r="D608" s="179"/>
      <c r="E608" s="179"/>
      <c r="F608" s="179"/>
      <c r="G608" s="179"/>
      <c r="H608" s="179"/>
    </row>
    <row r="610" customFormat="false" ht="15" hidden="false" customHeight="false" outlineLevel="0" collapsed="false">
      <c r="A610" s="153" t="s">
        <v>698</v>
      </c>
      <c r="B610" s="154" t="s">
        <v>699</v>
      </c>
      <c r="C610" s="154"/>
      <c r="D610" s="155" t="s">
        <v>700</v>
      </c>
      <c r="E610" s="156" t="s">
        <v>701</v>
      </c>
      <c r="F610" s="155" t="s">
        <v>702</v>
      </c>
      <c r="G610" s="157" t="s">
        <v>703</v>
      </c>
      <c r="H610" s="158" t="s">
        <v>704</v>
      </c>
      <c r="L610" s="132"/>
      <c r="M610" s="115"/>
    </row>
    <row r="611" s="167" customFormat="true" ht="15" hidden="false" customHeight="false" outlineLevel="0" collapsed="false">
      <c r="A611" s="160" t="str">
        <f aca="false">'Orç Sintético'!A215</f>
        <v>06.01.203.02</v>
      </c>
      <c r="B611" s="160" t="str">
        <f aca="false">'Orç Sintético'!B215</f>
        <v>ORSE</v>
      </c>
      <c r="C611" s="160" t="n">
        <f aca="false">'Orç Sintético'!C215</f>
        <v>922</v>
      </c>
      <c r="D611" s="177" t="s">
        <v>443</v>
      </c>
      <c r="E611" s="160" t="n">
        <v>3</v>
      </c>
      <c r="F611" s="160" t="s">
        <v>45</v>
      </c>
      <c r="G611" s="163" t="n">
        <v>651.04</v>
      </c>
      <c r="H611" s="164" t="n">
        <f aca="false">H619</f>
        <v>1953.12</v>
      </c>
      <c r="I611" s="165" t="s">
        <v>705</v>
      </c>
      <c r="J611" s="32"/>
      <c r="K611" s="32"/>
      <c r="L611" s="166"/>
      <c r="M611" s="42"/>
    </row>
    <row r="612" s="49" customFormat="true" ht="30" hidden="false" customHeight="false" outlineLevel="0" collapsed="false">
      <c r="A612" s="168" t="n">
        <v>1808</v>
      </c>
      <c r="B612" s="168"/>
      <c r="C612" s="112" t="s">
        <v>76</v>
      </c>
      <c r="D612" s="53" t="s">
        <v>808</v>
      </c>
      <c r="E612" s="150" t="n">
        <v>1</v>
      </c>
      <c r="F612" s="112" t="s">
        <v>88</v>
      </c>
      <c r="G612" s="122" t="n">
        <v>629.91</v>
      </c>
      <c r="H612" s="152" t="n">
        <f aca="false">ROUND(G612*E612,2)</f>
        <v>629.91</v>
      </c>
      <c r="I612" s="90"/>
      <c r="J612" s="112"/>
      <c r="K612" s="112"/>
      <c r="L612" s="169"/>
      <c r="M612" s="138"/>
    </row>
    <row r="613" s="49" customFormat="true" ht="15" hidden="false" customHeight="false" outlineLevel="0" collapsed="false">
      <c r="A613" s="168" t="n">
        <v>88267</v>
      </c>
      <c r="B613" s="168"/>
      <c r="C613" s="112" t="s">
        <v>76</v>
      </c>
      <c r="D613" s="53" t="s">
        <v>724</v>
      </c>
      <c r="E613" s="150" t="n">
        <v>0.47</v>
      </c>
      <c r="F613" s="112" t="s">
        <v>690</v>
      </c>
      <c r="G613" s="122" t="n">
        <v>25.58</v>
      </c>
      <c r="H613" s="152" t="n">
        <f aca="false">ROUND(G613*E613,2)</f>
        <v>12.02</v>
      </c>
      <c r="I613" s="90"/>
      <c r="J613" s="112"/>
      <c r="K613" s="112"/>
      <c r="L613" s="169"/>
      <c r="M613" s="138"/>
    </row>
    <row r="614" s="49" customFormat="true" ht="15" hidden="false" customHeight="false" outlineLevel="0" collapsed="false">
      <c r="A614" s="168" t="n">
        <v>88316</v>
      </c>
      <c r="B614" s="168"/>
      <c r="C614" s="112" t="s">
        <v>76</v>
      </c>
      <c r="D614" s="53" t="s">
        <v>721</v>
      </c>
      <c r="E614" s="150" t="n">
        <v>0.47</v>
      </c>
      <c r="F614" s="112" t="s">
        <v>690</v>
      </c>
      <c r="G614" s="122" t="n">
        <v>19.39</v>
      </c>
      <c r="H614" s="152" t="n">
        <f aca="false">ROUND(G614*E614,2)</f>
        <v>9.11</v>
      </c>
      <c r="I614" s="90"/>
      <c r="J614" s="112"/>
      <c r="K614" s="112"/>
      <c r="L614" s="169"/>
      <c r="M614" s="138"/>
    </row>
    <row r="615" customFormat="false" ht="15" hidden="false" customHeight="true" outlineLevel="0" collapsed="false">
      <c r="A615" s="170"/>
      <c r="B615" s="170"/>
      <c r="C615" s="170"/>
      <c r="D615" s="171" t="s">
        <v>712</v>
      </c>
      <c r="E615" s="171"/>
      <c r="F615" s="171"/>
      <c r="G615" s="171"/>
      <c r="H615" s="172" t="n">
        <f aca="false">SUMIF(F612:F614,("H"),H612:H614)</f>
        <v>21.13</v>
      </c>
      <c r="L615" s="132"/>
      <c r="M615" s="115"/>
    </row>
    <row r="616" customFormat="false" ht="15" hidden="false" customHeight="true" outlineLevel="0" collapsed="false">
      <c r="A616" s="170"/>
      <c r="B616" s="170"/>
      <c r="C616" s="170"/>
      <c r="D616" s="171" t="s">
        <v>713</v>
      </c>
      <c r="E616" s="171"/>
      <c r="F616" s="171"/>
      <c r="G616" s="171"/>
      <c r="H616" s="172" t="n">
        <f aca="false">SUMIF(F612:F614,"&lt;&gt;h",H612:H614)</f>
        <v>629.91</v>
      </c>
      <c r="L616" s="132"/>
      <c r="M616" s="115"/>
    </row>
    <row r="617" customFormat="false" ht="15" hidden="false" customHeight="true" outlineLevel="0" collapsed="false">
      <c r="A617" s="170"/>
      <c r="B617" s="170"/>
      <c r="C617" s="170"/>
      <c r="D617" s="173" t="s">
        <v>714</v>
      </c>
      <c r="E617" s="173"/>
      <c r="F617" s="173"/>
      <c r="G617" s="173"/>
      <c r="H617" s="174" t="n">
        <f aca="false">SUM(H615:H616)</f>
        <v>651.04</v>
      </c>
      <c r="L617" s="132"/>
      <c r="M617" s="115"/>
    </row>
    <row r="618" customFormat="false" ht="15" hidden="false" customHeight="true" outlineLevel="0" collapsed="false">
      <c r="A618" s="170"/>
      <c r="B618" s="170"/>
      <c r="C618" s="170"/>
      <c r="D618" s="171" t="s">
        <v>715</v>
      </c>
      <c r="E618" s="171"/>
      <c r="F618" s="171"/>
      <c r="G618" s="171"/>
      <c r="H618" s="175" t="n">
        <f aca="false">E611</f>
        <v>3</v>
      </c>
      <c r="L618" s="132"/>
      <c r="M618" s="115"/>
    </row>
    <row r="619" customFormat="false" ht="15" hidden="false" customHeight="true" outlineLevel="0" collapsed="false">
      <c r="A619" s="170"/>
      <c r="B619" s="170"/>
      <c r="C619" s="170"/>
      <c r="D619" s="173" t="s">
        <v>716</v>
      </c>
      <c r="E619" s="173"/>
      <c r="F619" s="173"/>
      <c r="G619" s="173"/>
      <c r="H619" s="174" t="n">
        <f aca="false">ROUND(H617*H618,2)</f>
        <v>1953.12</v>
      </c>
      <c r="L619" s="132"/>
      <c r="M619" s="115"/>
    </row>
    <row r="620" customFormat="false" ht="15" hidden="false" customHeight="true" outlineLevel="0" collapsed="false">
      <c r="A620" s="170"/>
      <c r="B620" s="170"/>
      <c r="C620" s="170"/>
      <c r="D620" s="171" t="s">
        <v>717</v>
      </c>
      <c r="E620" s="171"/>
      <c r="F620" s="171"/>
      <c r="G620" s="171"/>
      <c r="H620" s="172" t="n">
        <f aca="false">ROUND(H617*$B$13,2)</f>
        <v>136.33</v>
      </c>
      <c r="L620" s="132"/>
      <c r="M620" s="115"/>
    </row>
    <row r="621" customFormat="false" ht="15" hidden="false" customHeight="true" outlineLevel="0" collapsed="false">
      <c r="A621" s="170"/>
      <c r="B621" s="170"/>
      <c r="C621" s="170"/>
      <c r="D621" s="173" t="s">
        <v>718</v>
      </c>
      <c r="E621" s="173"/>
      <c r="F621" s="173"/>
      <c r="G621" s="173"/>
      <c r="H621" s="174" t="n">
        <f aca="false">H620+H617</f>
        <v>787.37</v>
      </c>
    </row>
    <row r="623" customFormat="false" ht="15" hidden="false" customHeight="false" outlineLevel="0" collapsed="false">
      <c r="A623" s="153" t="s">
        <v>698</v>
      </c>
      <c r="B623" s="154" t="s">
        <v>699</v>
      </c>
      <c r="C623" s="154"/>
      <c r="D623" s="155" t="s">
        <v>700</v>
      </c>
      <c r="E623" s="156" t="s">
        <v>701</v>
      </c>
      <c r="F623" s="155" t="s">
        <v>702</v>
      </c>
      <c r="G623" s="157" t="s">
        <v>703</v>
      </c>
      <c r="H623" s="158" t="s">
        <v>704</v>
      </c>
      <c r="L623" s="132"/>
      <c r="M623" s="115"/>
    </row>
    <row r="624" s="167" customFormat="true" ht="45" hidden="false" customHeight="false" outlineLevel="0" collapsed="false">
      <c r="A624" s="160" t="str">
        <f aca="false">'Orç Sintético'!A216</f>
        <v>06.01.203.03</v>
      </c>
      <c r="B624" s="160" t="str">
        <f aca="false">'Orç Sintético'!B216</f>
        <v>SINAPI</v>
      </c>
      <c r="C624" s="160" t="str">
        <f aca="false">'Orç Sintético'!C216</f>
        <v>97670 MOD 1 </v>
      </c>
      <c r="D624" s="177" t="s">
        <v>446</v>
      </c>
      <c r="E624" s="160" t="n">
        <v>1041.26</v>
      </c>
      <c r="F624" s="160" t="s">
        <v>82</v>
      </c>
      <c r="G624" s="163" t="n">
        <v>13.78</v>
      </c>
      <c r="H624" s="164" t="n">
        <f aca="false">H630</f>
        <v>14348.56</v>
      </c>
      <c r="I624" s="165" t="s">
        <v>705</v>
      </c>
      <c r="J624" s="32"/>
      <c r="K624" s="32"/>
      <c r="L624" s="166"/>
      <c r="M624" s="42"/>
    </row>
    <row r="625" s="49" customFormat="true" ht="30" hidden="false" customHeight="false" outlineLevel="0" collapsed="false">
      <c r="A625" s="168" t="n">
        <v>39248</v>
      </c>
      <c r="B625" s="168"/>
      <c r="C625" s="112" t="s">
        <v>76</v>
      </c>
      <c r="D625" s="53" t="s">
        <v>809</v>
      </c>
      <c r="E625" s="150" t="n">
        <v>1.1</v>
      </c>
      <c r="F625" s="112" t="s">
        <v>740</v>
      </c>
      <c r="G625" s="122" t="n">
        <v>12.53</v>
      </c>
      <c r="H625" s="152" t="n">
        <f aca="false">ROUND(G625*E625,2)</f>
        <v>13.78</v>
      </c>
      <c r="I625" s="90"/>
      <c r="J625" s="112"/>
      <c r="K625" s="112"/>
      <c r="L625" s="169"/>
      <c r="M625" s="138"/>
    </row>
    <row r="626" customFormat="false" ht="15" hidden="false" customHeight="true" outlineLevel="0" collapsed="false">
      <c r="A626" s="170"/>
      <c r="B626" s="170"/>
      <c r="C626" s="170"/>
      <c r="D626" s="171" t="s">
        <v>712</v>
      </c>
      <c r="E626" s="171"/>
      <c r="F626" s="171"/>
      <c r="G626" s="171"/>
      <c r="H626" s="172" t="n">
        <f aca="false">SUMIF(F625:F625,("H"),H625:H625)</f>
        <v>0</v>
      </c>
      <c r="L626" s="132"/>
      <c r="M626" s="115"/>
    </row>
    <row r="627" customFormat="false" ht="15" hidden="false" customHeight="true" outlineLevel="0" collapsed="false">
      <c r="A627" s="170"/>
      <c r="B627" s="170"/>
      <c r="C627" s="170"/>
      <c r="D627" s="171" t="s">
        <v>713</v>
      </c>
      <c r="E627" s="171"/>
      <c r="F627" s="171"/>
      <c r="G627" s="171"/>
      <c r="H627" s="172" t="n">
        <f aca="false">SUMIF(F625:F625,"&lt;&gt;h",H625:H625)</f>
        <v>13.78</v>
      </c>
      <c r="L627" s="132"/>
      <c r="M627" s="115"/>
    </row>
    <row r="628" customFormat="false" ht="15" hidden="false" customHeight="true" outlineLevel="0" collapsed="false">
      <c r="A628" s="170"/>
      <c r="B628" s="170"/>
      <c r="C628" s="170"/>
      <c r="D628" s="173" t="s">
        <v>714</v>
      </c>
      <c r="E628" s="173"/>
      <c r="F628" s="173"/>
      <c r="G628" s="173"/>
      <c r="H628" s="174" t="n">
        <f aca="false">SUM(H626:H627)</f>
        <v>13.78</v>
      </c>
      <c r="L628" s="132"/>
      <c r="M628" s="115"/>
    </row>
    <row r="629" customFormat="false" ht="15" hidden="false" customHeight="true" outlineLevel="0" collapsed="false">
      <c r="A629" s="170"/>
      <c r="B629" s="170"/>
      <c r="C629" s="170"/>
      <c r="D629" s="171" t="s">
        <v>715</v>
      </c>
      <c r="E629" s="171"/>
      <c r="F629" s="171"/>
      <c r="G629" s="171"/>
      <c r="H629" s="175" t="n">
        <f aca="false">E624</f>
        <v>1041.26</v>
      </c>
      <c r="L629" s="132"/>
      <c r="M629" s="115"/>
    </row>
    <row r="630" customFormat="false" ht="15" hidden="false" customHeight="true" outlineLevel="0" collapsed="false">
      <c r="A630" s="170"/>
      <c r="B630" s="170"/>
      <c r="C630" s="170"/>
      <c r="D630" s="173" t="s">
        <v>716</v>
      </c>
      <c r="E630" s="173"/>
      <c r="F630" s="173"/>
      <c r="G630" s="173"/>
      <c r="H630" s="174" t="n">
        <f aca="false">ROUND(H628*H629,2)</f>
        <v>14348.56</v>
      </c>
      <c r="L630" s="132"/>
      <c r="M630" s="115"/>
    </row>
    <row r="631" customFormat="false" ht="15" hidden="false" customHeight="true" outlineLevel="0" collapsed="false">
      <c r="A631" s="170"/>
      <c r="B631" s="170"/>
      <c r="C631" s="170"/>
      <c r="D631" s="171" t="s">
        <v>792</v>
      </c>
      <c r="E631" s="171"/>
      <c r="F631" s="171"/>
      <c r="G631" s="171"/>
      <c r="H631" s="172" t="n">
        <f aca="false">ROUND(H628*$B$14,2)</f>
        <v>2.11</v>
      </c>
      <c r="L631" s="132"/>
      <c r="M631" s="115"/>
    </row>
    <row r="632" customFormat="false" ht="15" hidden="false" customHeight="true" outlineLevel="0" collapsed="false">
      <c r="A632" s="170"/>
      <c r="B632" s="170"/>
      <c r="C632" s="170"/>
      <c r="D632" s="173" t="s">
        <v>718</v>
      </c>
      <c r="E632" s="173"/>
      <c r="F632" s="173"/>
      <c r="G632" s="173"/>
      <c r="H632" s="174" t="n">
        <f aca="false">H631+H628</f>
        <v>15.89</v>
      </c>
    </row>
    <row r="634" customFormat="false" ht="15" hidden="false" customHeight="false" outlineLevel="0" collapsed="false">
      <c r="A634" s="153" t="s">
        <v>698</v>
      </c>
      <c r="B634" s="154" t="s">
        <v>699</v>
      </c>
      <c r="C634" s="154"/>
      <c r="D634" s="155" t="s">
        <v>700</v>
      </c>
      <c r="E634" s="156" t="s">
        <v>701</v>
      </c>
      <c r="F634" s="155" t="s">
        <v>702</v>
      </c>
      <c r="G634" s="157" t="s">
        <v>703</v>
      </c>
      <c r="H634" s="158" t="s">
        <v>704</v>
      </c>
      <c r="L634" s="132"/>
      <c r="M634" s="115"/>
    </row>
    <row r="635" s="167" customFormat="true" ht="45" hidden="false" customHeight="false" outlineLevel="0" collapsed="false">
      <c r="A635" s="160" t="str">
        <f aca="false">'Orç Sintético'!A217</f>
        <v>06.01.203.04</v>
      </c>
      <c r="B635" s="160" t="str">
        <f aca="false">'Orç Sintético'!B217</f>
        <v>SINAPI</v>
      </c>
      <c r="C635" s="160" t="str">
        <f aca="false">'Orç Sintético'!C217</f>
        <v>97670 MOD 2</v>
      </c>
      <c r="D635" s="177" t="s">
        <v>449</v>
      </c>
      <c r="E635" s="160" t="n">
        <v>1041.26</v>
      </c>
      <c r="F635" s="160" t="s">
        <v>82</v>
      </c>
      <c r="G635" s="163" t="n">
        <v>8.06</v>
      </c>
      <c r="H635" s="164" t="n">
        <f aca="false">H642</f>
        <v>8392.56</v>
      </c>
      <c r="I635" s="165" t="s">
        <v>705</v>
      </c>
      <c r="J635" s="32"/>
      <c r="K635" s="32"/>
      <c r="L635" s="166"/>
      <c r="M635" s="42"/>
    </row>
    <row r="636" s="49" customFormat="true" ht="15" hidden="false" customHeight="false" outlineLevel="0" collapsed="false">
      <c r="A636" s="168" t="n">
        <v>88247</v>
      </c>
      <c r="B636" s="168"/>
      <c r="C636" s="112" t="s">
        <v>76</v>
      </c>
      <c r="D636" s="53" t="s">
        <v>723</v>
      </c>
      <c r="E636" s="150" t="n">
        <v>0.172</v>
      </c>
      <c r="F636" s="112" t="s">
        <v>690</v>
      </c>
      <c r="G636" s="122" t="n">
        <v>20.43</v>
      </c>
      <c r="H636" s="152" t="n">
        <f aca="false">ROUND(G636*E636,2)</f>
        <v>3.51</v>
      </c>
      <c r="I636" s="90"/>
      <c r="J636" s="112"/>
      <c r="K636" s="112"/>
      <c r="L636" s="169"/>
      <c r="M636" s="138"/>
    </row>
    <row r="637" s="49" customFormat="true" ht="15" hidden="false" customHeight="false" outlineLevel="0" collapsed="false">
      <c r="A637" s="168" t="n">
        <v>88264</v>
      </c>
      <c r="B637" s="168"/>
      <c r="C637" s="112" t="s">
        <v>76</v>
      </c>
      <c r="D637" s="53" t="s">
        <v>722</v>
      </c>
      <c r="E637" s="150" t="n">
        <v>0.172</v>
      </c>
      <c r="F637" s="112" t="s">
        <v>690</v>
      </c>
      <c r="G637" s="122" t="n">
        <v>26.47</v>
      </c>
      <c r="H637" s="152" t="n">
        <f aca="false">ROUND(G637*E637,2)</f>
        <v>4.55</v>
      </c>
      <c r="I637" s="90"/>
      <c r="J637" s="112"/>
      <c r="K637" s="112"/>
      <c r="L637" s="169"/>
      <c r="M637" s="138"/>
    </row>
    <row r="638" customFormat="false" ht="15" hidden="false" customHeight="true" outlineLevel="0" collapsed="false">
      <c r="A638" s="170"/>
      <c r="B638" s="170"/>
      <c r="C638" s="170"/>
      <c r="D638" s="171" t="s">
        <v>712</v>
      </c>
      <c r="E638" s="171"/>
      <c r="F638" s="171"/>
      <c r="G638" s="171"/>
      <c r="H638" s="172" t="n">
        <f aca="false">SUMIF(F636:F637,("H"),H636:H637)</f>
        <v>8.06</v>
      </c>
      <c r="L638" s="132"/>
      <c r="M638" s="115"/>
    </row>
    <row r="639" customFormat="false" ht="15" hidden="false" customHeight="true" outlineLevel="0" collapsed="false">
      <c r="A639" s="170"/>
      <c r="B639" s="170"/>
      <c r="C639" s="170"/>
      <c r="D639" s="171" t="s">
        <v>713</v>
      </c>
      <c r="E639" s="171"/>
      <c r="F639" s="171"/>
      <c r="G639" s="171"/>
      <c r="H639" s="172" t="n">
        <f aca="false">SUMIF(F636:F637,"&lt;&gt;h",H636:H637)</f>
        <v>0</v>
      </c>
      <c r="L639" s="132"/>
      <c r="M639" s="115"/>
    </row>
    <row r="640" customFormat="false" ht="15" hidden="false" customHeight="true" outlineLevel="0" collapsed="false">
      <c r="A640" s="170"/>
      <c r="B640" s="170"/>
      <c r="C640" s="170"/>
      <c r="D640" s="173" t="s">
        <v>714</v>
      </c>
      <c r="E640" s="173"/>
      <c r="F640" s="173"/>
      <c r="G640" s="173"/>
      <c r="H640" s="174" t="n">
        <f aca="false">SUM(H638:H639)</f>
        <v>8.06</v>
      </c>
      <c r="L640" s="132"/>
      <c r="M640" s="115"/>
    </row>
    <row r="641" customFormat="false" ht="15" hidden="false" customHeight="true" outlineLevel="0" collapsed="false">
      <c r="A641" s="170"/>
      <c r="B641" s="170"/>
      <c r="C641" s="170"/>
      <c r="D641" s="171" t="s">
        <v>715</v>
      </c>
      <c r="E641" s="171"/>
      <c r="F641" s="171"/>
      <c r="G641" s="171"/>
      <c r="H641" s="175" t="n">
        <f aca="false">E635</f>
        <v>1041.26</v>
      </c>
      <c r="L641" s="132"/>
      <c r="M641" s="115"/>
    </row>
    <row r="642" customFormat="false" ht="15" hidden="false" customHeight="true" outlineLevel="0" collapsed="false">
      <c r="A642" s="170"/>
      <c r="B642" s="170"/>
      <c r="C642" s="170"/>
      <c r="D642" s="173" t="s">
        <v>716</v>
      </c>
      <c r="E642" s="173"/>
      <c r="F642" s="173"/>
      <c r="G642" s="173"/>
      <c r="H642" s="174" t="n">
        <f aca="false">ROUND(H640*H641,2)</f>
        <v>8392.56</v>
      </c>
      <c r="L642" s="132"/>
      <c r="M642" s="115"/>
    </row>
    <row r="643" customFormat="false" ht="15" hidden="false" customHeight="true" outlineLevel="0" collapsed="false">
      <c r="A643" s="170"/>
      <c r="B643" s="170"/>
      <c r="C643" s="170"/>
      <c r="D643" s="171" t="s">
        <v>717</v>
      </c>
      <c r="E643" s="171"/>
      <c r="F643" s="171"/>
      <c r="G643" s="171"/>
      <c r="H643" s="172" t="n">
        <f aca="false">ROUND(H640*$B$13,2)</f>
        <v>1.69</v>
      </c>
      <c r="L643" s="132"/>
      <c r="M643" s="115"/>
    </row>
    <row r="644" customFormat="false" ht="15" hidden="false" customHeight="true" outlineLevel="0" collapsed="false">
      <c r="A644" s="170"/>
      <c r="B644" s="170"/>
      <c r="C644" s="170"/>
      <c r="D644" s="173" t="s">
        <v>718</v>
      </c>
      <c r="E644" s="173"/>
      <c r="F644" s="173"/>
      <c r="G644" s="173"/>
      <c r="H644" s="174" t="n">
        <f aca="false">H643+H640</f>
        <v>9.75</v>
      </c>
    </row>
    <row r="646" s="182" customFormat="true" ht="15" hidden="false" customHeight="false" outlineLevel="0" collapsed="false">
      <c r="A646" s="153" t="s">
        <v>698</v>
      </c>
      <c r="B646" s="154" t="s">
        <v>699</v>
      </c>
      <c r="C646" s="154"/>
      <c r="D646" s="155" t="s">
        <v>700</v>
      </c>
      <c r="E646" s="156" t="s">
        <v>701</v>
      </c>
      <c r="F646" s="155" t="s">
        <v>702</v>
      </c>
      <c r="G646" s="157" t="s">
        <v>703</v>
      </c>
      <c r="H646" s="158" t="s">
        <v>704</v>
      </c>
      <c r="I646" s="180"/>
      <c r="J646" s="181"/>
      <c r="K646" s="181"/>
      <c r="M646" s="183"/>
      <c r="O646" s="184"/>
      <c r="P646" s="185"/>
      <c r="Q646" s="180"/>
      <c r="R646" s="181"/>
      <c r="S646" s="181"/>
      <c r="U646" s="183"/>
      <c r="W646" s="184"/>
      <c r="X646" s="185"/>
      <c r="Y646" s="180"/>
      <c r="Z646" s="186"/>
      <c r="AA646" s="186"/>
      <c r="AC646" s="183"/>
      <c r="AE646" s="184"/>
      <c r="AF646" s="185"/>
      <c r="AG646" s="180"/>
      <c r="AH646" s="186"/>
      <c r="AI646" s="186"/>
      <c r="AK646" s="183"/>
      <c r="AM646" s="184"/>
      <c r="AN646" s="185"/>
      <c r="AO646" s="180"/>
      <c r="AP646" s="186"/>
      <c r="AQ646" s="186"/>
      <c r="AS646" s="183"/>
      <c r="AU646" s="184"/>
      <c r="AV646" s="185"/>
      <c r="AW646" s="180"/>
      <c r="AX646" s="186"/>
      <c r="AY646" s="186"/>
      <c r="BA646" s="183"/>
      <c r="BC646" s="184"/>
      <c r="BD646" s="185"/>
      <c r="BE646" s="180"/>
      <c r="BF646" s="186"/>
      <c r="BG646" s="186"/>
      <c r="BI646" s="183"/>
      <c r="BK646" s="184"/>
      <c r="BL646" s="185"/>
      <c r="BM646" s="180"/>
      <c r="BN646" s="186"/>
      <c r="BO646" s="186"/>
      <c r="BQ646" s="183"/>
      <c r="BS646" s="184"/>
      <c r="BT646" s="185"/>
      <c r="BU646" s="180"/>
      <c r="BV646" s="186"/>
      <c r="BW646" s="186"/>
      <c r="BY646" s="183"/>
      <c r="CA646" s="184"/>
      <c r="CB646" s="185"/>
      <c r="CC646" s="180"/>
      <c r="CD646" s="186"/>
      <c r="CE646" s="186"/>
      <c r="CG646" s="183"/>
      <c r="CI646" s="184"/>
      <c r="CJ646" s="185"/>
      <c r="CK646" s="180"/>
      <c r="CL646" s="186"/>
      <c r="CM646" s="186"/>
      <c r="CO646" s="183"/>
      <c r="CQ646" s="184"/>
      <c r="CR646" s="185"/>
      <c r="CS646" s="180"/>
      <c r="CT646" s="186"/>
      <c r="CU646" s="186"/>
      <c r="CW646" s="183"/>
      <c r="CY646" s="184"/>
      <c r="CZ646" s="185"/>
      <c r="DA646" s="180"/>
      <c r="DB646" s="186"/>
      <c r="DC646" s="186"/>
      <c r="DE646" s="183"/>
      <c r="DG646" s="184"/>
      <c r="DH646" s="185"/>
      <c r="DI646" s="180"/>
      <c r="DJ646" s="186"/>
      <c r="DK646" s="186"/>
      <c r="DM646" s="183"/>
      <c r="DO646" s="184"/>
      <c r="DP646" s="185"/>
      <c r="DQ646" s="180"/>
      <c r="DR646" s="186"/>
      <c r="DS646" s="186"/>
      <c r="DU646" s="183"/>
      <c r="DW646" s="184"/>
      <c r="DX646" s="185"/>
      <c r="DY646" s="180"/>
      <c r="DZ646" s="186"/>
      <c r="EA646" s="186"/>
      <c r="EC646" s="183"/>
      <c r="EE646" s="184"/>
      <c r="EF646" s="185"/>
      <c r="EG646" s="180"/>
      <c r="EH646" s="186"/>
      <c r="EI646" s="186"/>
      <c r="EK646" s="183"/>
      <c r="EM646" s="184"/>
      <c r="EN646" s="185"/>
      <c r="EO646" s="180"/>
      <c r="EP646" s="186"/>
      <c r="EQ646" s="186"/>
      <c r="ES646" s="183"/>
      <c r="EU646" s="184"/>
      <c r="EV646" s="185"/>
      <c r="EW646" s="180"/>
      <c r="EX646" s="186"/>
      <c r="EY646" s="186"/>
      <c r="FA646" s="183"/>
      <c r="FC646" s="184"/>
      <c r="FD646" s="185"/>
      <c r="FE646" s="180"/>
      <c r="FF646" s="186"/>
      <c r="FG646" s="186"/>
      <c r="FI646" s="183"/>
      <c r="FK646" s="184"/>
      <c r="FL646" s="185"/>
      <c r="FM646" s="180"/>
      <c r="FN646" s="186"/>
      <c r="FO646" s="186"/>
      <c r="FQ646" s="183"/>
      <c r="FS646" s="184"/>
      <c r="FT646" s="185"/>
      <c r="FU646" s="180"/>
      <c r="FV646" s="186"/>
      <c r="FW646" s="186"/>
      <c r="FY646" s="183"/>
      <c r="GA646" s="184"/>
      <c r="GB646" s="185"/>
      <c r="GC646" s="180"/>
      <c r="GD646" s="186"/>
      <c r="GE646" s="186"/>
      <c r="GG646" s="183"/>
      <c r="GI646" s="184"/>
      <c r="GJ646" s="185"/>
      <c r="GK646" s="180"/>
      <c r="GL646" s="186"/>
      <c r="GM646" s="186"/>
      <c r="GO646" s="183"/>
      <c r="GQ646" s="184"/>
      <c r="GR646" s="185"/>
      <c r="GS646" s="180"/>
      <c r="GT646" s="186"/>
      <c r="GU646" s="186"/>
      <c r="GW646" s="183"/>
      <c r="GY646" s="184"/>
      <c r="GZ646" s="185"/>
      <c r="HA646" s="180"/>
      <c r="HB646" s="186"/>
      <c r="HC646" s="186"/>
      <c r="HE646" s="183"/>
      <c r="HG646" s="184"/>
      <c r="HH646" s="185"/>
      <c r="HI646" s="180"/>
      <c r="HJ646" s="186"/>
      <c r="HK646" s="186"/>
      <c r="HM646" s="183"/>
      <c r="HO646" s="184"/>
      <c r="HP646" s="185"/>
      <c r="HQ646" s="180"/>
      <c r="HR646" s="186"/>
      <c r="HS646" s="186"/>
      <c r="HU646" s="183"/>
      <c r="HW646" s="184"/>
      <c r="HX646" s="185"/>
      <c r="HY646" s="180"/>
      <c r="HZ646" s="186"/>
      <c r="IA646" s="186"/>
      <c r="IC646" s="183"/>
      <c r="IE646" s="184"/>
      <c r="IF646" s="185"/>
      <c r="IG646" s="180"/>
      <c r="IH646" s="186"/>
      <c r="II646" s="186"/>
      <c r="IK646" s="183"/>
      <c r="IM646" s="184"/>
      <c r="IN646" s="185"/>
      <c r="IO646" s="180"/>
      <c r="IP646" s="186"/>
      <c r="IQ646" s="186"/>
      <c r="IS646" s="183"/>
      <c r="IU646" s="184"/>
      <c r="IV646" s="185"/>
      <c r="IW646" s="180"/>
      <c r="IX646" s="186"/>
      <c r="IY646" s="186"/>
      <c r="JA646" s="183"/>
      <c r="JC646" s="184"/>
      <c r="JD646" s="185"/>
      <c r="JE646" s="180"/>
      <c r="JF646" s="186"/>
      <c r="JG646" s="186"/>
      <c r="JI646" s="183"/>
      <c r="JK646" s="184"/>
      <c r="JL646" s="185"/>
      <c r="JM646" s="180"/>
      <c r="JN646" s="186"/>
      <c r="JO646" s="186"/>
      <c r="JQ646" s="183"/>
      <c r="JS646" s="184"/>
      <c r="JT646" s="185"/>
      <c r="JU646" s="180"/>
      <c r="JV646" s="186"/>
      <c r="JW646" s="186"/>
      <c r="JY646" s="183"/>
      <c r="KA646" s="184"/>
      <c r="KB646" s="185"/>
      <c r="KC646" s="180"/>
      <c r="KD646" s="186"/>
      <c r="KE646" s="186"/>
      <c r="KG646" s="183"/>
      <c r="KI646" s="184"/>
      <c r="KJ646" s="185"/>
      <c r="KK646" s="180"/>
      <c r="KL646" s="186"/>
      <c r="KM646" s="186"/>
      <c r="KO646" s="183"/>
      <c r="KQ646" s="184"/>
      <c r="KR646" s="185"/>
      <c r="KS646" s="180"/>
      <c r="KT646" s="186"/>
      <c r="KU646" s="186"/>
      <c r="KW646" s="183"/>
      <c r="KY646" s="184"/>
      <c r="KZ646" s="185"/>
      <c r="LA646" s="180"/>
      <c r="LB646" s="186"/>
      <c r="LC646" s="186"/>
      <c r="LE646" s="183"/>
      <c r="LG646" s="184"/>
      <c r="LH646" s="185"/>
      <c r="LI646" s="180"/>
      <c r="LJ646" s="186"/>
      <c r="LK646" s="186"/>
      <c r="LM646" s="183"/>
      <c r="LO646" s="184"/>
      <c r="LP646" s="185"/>
      <c r="LQ646" s="180"/>
      <c r="LR646" s="186"/>
      <c r="LS646" s="186"/>
      <c r="LU646" s="183"/>
      <c r="LW646" s="184"/>
      <c r="LX646" s="185"/>
      <c r="LY646" s="180"/>
      <c r="LZ646" s="186"/>
      <c r="MA646" s="186"/>
      <c r="MC646" s="183"/>
      <c r="ME646" s="184"/>
      <c r="MF646" s="185"/>
      <c r="MG646" s="180"/>
      <c r="MH646" s="186"/>
      <c r="MI646" s="186"/>
      <c r="MK646" s="183"/>
      <c r="MM646" s="184"/>
      <c r="MN646" s="185"/>
      <c r="MO646" s="180"/>
      <c r="MP646" s="186"/>
      <c r="MQ646" s="186"/>
      <c r="MS646" s="183"/>
      <c r="MU646" s="184"/>
      <c r="MV646" s="185"/>
      <c r="MW646" s="180"/>
      <c r="MX646" s="186"/>
      <c r="MY646" s="186"/>
      <c r="NA646" s="183"/>
      <c r="NC646" s="184"/>
      <c r="ND646" s="185"/>
      <c r="NE646" s="180"/>
      <c r="NF646" s="186"/>
      <c r="NG646" s="186"/>
      <c r="NI646" s="183"/>
      <c r="NK646" s="184"/>
      <c r="NL646" s="185"/>
      <c r="NM646" s="180"/>
      <c r="NN646" s="186"/>
      <c r="NO646" s="186"/>
      <c r="NQ646" s="183"/>
      <c r="NS646" s="184"/>
      <c r="NT646" s="185"/>
      <c r="NU646" s="180"/>
      <c r="NV646" s="186"/>
      <c r="NW646" s="186"/>
      <c r="NY646" s="183"/>
      <c r="OA646" s="184"/>
      <c r="OB646" s="185"/>
      <c r="OC646" s="180"/>
      <c r="OD646" s="186"/>
      <c r="OE646" s="186"/>
      <c r="OG646" s="183"/>
      <c r="OI646" s="184"/>
      <c r="OJ646" s="185"/>
      <c r="OK646" s="180"/>
      <c r="OL646" s="186"/>
      <c r="OM646" s="186"/>
      <c r="OO646" s="183"/>
      <c r="OQ646" s="184"/>
      <c r="OR646" s="185"/>
      <c r="OS646" s="180"/>
      <c r="OT646" s="186"/>
      <c r="OU646" s="186"/>
      <c r="OW646" s="183"/>
      <c r="OY646" s="184"/>
      <c r="OZ646" s="185"/>
      <c r="PA646" s="180"/>
      <c r="PB646" s="186"/>
      <c r="PC646" s="186"/>
      <c r="PE646" s="183"/>
      <c r="PG646" s="184"/>
      <c r="PH646" s="185"/>
      <c r="PI646" s="180"/>
      <c r="PJ646" s="186"/>
      <c r="PK646" s="186"/>
      <c r="PM646" s="183"/>
      <c r="PO646" s="184"/>
      <c r="PP646" s="185"/>
      <c r="PQ646" s="180"/>
      <c r="PR646" s="186"/>
      <c r="PS646" s="186"/>
      <c r="PU646" s="183"/>
      <c r="PW646" s="184"/>
      <c r="PX646" s="185"/>
      <c r="PY646" s="180"/>
      <c r="PZ646" s="186"/>
      <c r="QA646" s="186"/>
      <c r="QC646" s="183"/>
      <c r="QE646" s="184"/>
      <c r="QF646" s="185"/>
      <c r="QG646" s="180"/>
      <c r="QH646" s="186"/>
      <c r="QI646" s="186"/>
      <c r="QK646" s="183"/>
      <c r="QM646" s="184"/>
      <c r="QN646" s="185"/>
      <c r="QO646" s="180"/>
      <c r="QP646" s="186"/>
      <c r="QQ646" s="186"/>
      <c r="QS646" s="183"/>
      <c r="QU646" s="184"/>
      <c r="QV646" s="185"/>
      <c r="QW646" s="180"/>
      <c r="QX646" s="186"/>
      <c r="QY646" s="186"/>
      <c r="RA646" s="183"/>
      <c r="RC646" s="184"/>
      <c r="RD646" s="185"/>
      <c r="RE646" s="180"/>
      <c r="RF646" s="186"/>
      <c r="RG646" s="186"/>
      <c r="RI646" s="183"/>
      <c r="RK646" s="184"/>
      <c r="RL646" s="185"/>
      <c r="RM646" s="180"/>
      <c r="RN646" s="186"/>
      <c r="RO646" s="186"/>
      <c r="RQ646" s="183"/>
      <c r="RS646" s="184"/>
      <c r="RT646" s="185"/>
      <c r="RU646" s="180"/>
      <c r="RV646" s="186"/>
      <c r="RW646" s="186"/>
      <c r="RY646" s="183"/>
      <c r="SA646" s="184"/>
      <c r="SB646" s="185"/>
      <c r="SC646" s="180"/>
      <c r="SD646" s="186"/>
      <c r="SE646" s="186"/>
      <c r="SG646" s="183"/>
      <c r="SI646" s="184"/>
      <c r="SJ646" s="185"/>
      <c r="SK646" s="180"/>
      <c r="SL646" s="186"/>
      <c r="SM646" s="186"/>
      <c r="SO646" s="183"/>
      <c r="SQ646" s="184"/>
      <c r="SR646" s="185"/>
      <c r="SS646" s="180"/>
      <c r="ST646" s="186"/>
      <c r="SU646" s="186"/>
      <c r="SW646" s="183"/>
      <c r="SY646" s="184"/>
      <c r="SZ646" s="185"/>
      <c r="TA646" s="180"/>
      <c r="TB646" s="186"/>
      <c r="TC646" s="186"/>
      <c r="TE646" s="183"/>
      <c r="TG646" s="184"/>
      <c r="TH646" s="185"/>
      <c r="TI646" s="180"/>
      <c r="TJ646" s="186"/>
      <c r="TK646" s="186"/>
      <c r="TM646" s="183"/>
      <c r="TO646" s="184"/>
      <c r="TP646" s="185"/>
      <c r="TQ646" s="180"/>
      <c r="TR646" s="186"/>
      <c r="TS646" s="186"/>
      <c r="TU646" s="183"/>
      <c r="TW646" s="184"/>
      <c r="TX646" s="185"/>
      <c r="TY646" s="180"/>
      <c r="TZ646" s="186"/>
      <c r="UA646" s="186"/>
      <c r="UC646" s="183"/>
      <c r="UE646" s="184"/>
      <c r="UF646" s="185"/>
      <c r="UG646" s="180"/>
      <c r="UH646" s="186"/>
      <c r="UI646" s="186"/>
      <c r="UK646" s="183"/>
      <c r="UM646" s="184"/>
      <c r="UN646" s="185"/>
      <c r="UO646" s="180"/>
      <c r="UP646" s="186"/>
      <c r="UQ646" s="186"/>
      <c r="US646" s="183"/>
      <c r="UU646" s="184"/>
      <c r="UV646" s="185"/>
      <c r="UW646" s="180"/>
      <c r="UX646" s="186"/>
      <c r="UY646" s="186"/>
      <c r="VA646" s="183"/>
      <c r="VC646" s="184"/>
      <c r="VD646" s="185"/>
      <c r="VE646" s="180"/>
      <c r="VF646" s="186"/>
      <c r="VG646" s="186"/>
      <c r="VI646" s="183"/>
      <c r="VK646" s="184"/>
      <c r="VL646" s="185"/>
      <c r="VM646" s="180"/>
      <c r="VN646" s="186"/>
      <c r="VO646" s="186"/>
      <c r="VQ646" s="183"/>
      <c r="VS646" s="184"/>
      <c r="VT646" s="185"/>
      <c r="VU646" s="180"/>
      <c r="VV646" s="186"/>
      <c r="VW646" s="186"/>
      <c r="VY646" s="183"/>
      <c r="WA646" s="184"/>
      <c r="WB646" s="185"/>
      <c r="WC646" s="180"/>
      <c r="WD646" s="186"/>
      <c r="WE646" s="186"/>
      <c r="WG646" s="183"/>
      <c r="WI646" s="184"/>
      <c r="WJ646" s="185"/>
      <c r="WK646" s="180"/>
      <c r="WL646" s="186"/>
      <c r="WM646" s="186"/>
      <c r="WO646" s="183"/>
      <c r="WQ646" s="184"/>
      <c r="WR646" s="185"/>
      <c r="WS646" s="180"/>
      <c r="WT646" s="186"/>
      <c r="WU646" s="186"/>
      <c r="WW646" s="183"/>
      <c r="WY646" s="184"/>
      <c r="WZ646" s="185"/>
      <c r="XA646" s="180"/>
      <c r="XB646" s="186"/>
      <c r="XC646" s="186"/>
      <c r="XE646" s="183"/>
      <c r="XG646" s="184"/>
      <c r="XH646" s="185"/>
      <c r="XI646" s="180"/>
      <c r="XJ646" s="186"/>
      <c r="XK646" s="186"/>
      <c r="XM646" s="183"/>
      <c r="XO646" s="184"/>
      <c r="XP646" s="185"/>
      <c r="XQ646" s="180"/>
      <c r="XR646" s="186"/>
      <c r="XS646" s="186"/>
      <c r="XU646" s="183"/>
      <c r="XW646" s="184"/>
      <c r="XX646" s="185"/>
      <c r="XY646" s="180"/>
      <c r="XZ646" s="186"/>
      <c r="YA646" s="186"/>
      <c r="YC646" s="183"/>
      <c r="YE646" s="184"/>
      <c r="YF646" s="185"/>
      <c r="YG646" s="180"/>
      <c r="YH646" s="186"/>
      <c r="YI646" s="186"/>
      <c r="YK646" s="183"/>
      <c r="YM646" s="184"/>
      <c r="YN646" s="185"/>
      <c r="YO646" s="180"/>
      <c r="YP646" s="186"/>
      <c r="YQ646" s="186"/>
      <c r="YS646" s="183"/>
      <c r="YU646" s="184"/>
      <c r="YV646" s="185"/>
      <c r="YW646" s="180"/>
      <c r="YX646" s="186"/>
      <c r="YY646" s="186"/>
      <c r="ZA646" s="183"/>
      <c r="ZC646" s="184"/>
      <c r="ZD646" s="185"/>
      <c r="ZE646" s="180"/>
      <c r="ZF646" s="186"/>
      <c r="ZG646" s="186"/>
      <c r="ZI646" s="183"/>
      <c r="ZK646" s="184"/>
      <c r="ZL646" s="185"/>
      <c r="ZM646" s="180"/>
      <c r="ZN646" s="186"/>
      <c r="ZO646" s="186"/>
      <c r="ZQ646" s="183"/>
      <c r="ZS646" s="184"/>
      <c r="ZT646" s="185"/>
      <c r="ZU646" s="180"/>
      <c r="ZV646" s="186"/>
      <c r="ZW646" s="186"/>
      <c r="ZY646" s="183"/>
      <c r="AAA646" s="184"/>
      <c r="AAB646" s="185"/>
      <c r="AAC646" s="180"/>
      <c r="AAD646" s="186"/>
      <c r="AAE646" s="186"/>
      <c r="AAG646" s="183"/>
      <c r="AAI646" s="184"/>
      <c r="AAJ646" s="185"/>
      <c r="AAK646" s="180"/>
      <c r="AAL646" s="186"/>
      <c r="AAM646" s="186"/>
      <c r="AAO646" s="183"/>
      <c r="AAQ646" s="184"/>
      <c r="AAR646" s="185"/>
      <c r="AAS646" s="180"/>
      <c r="AAT646" s="186"/>
      <c r="AAU646" s="186"/>
      <c r="AAW646" s="183"/>
      <c r="AAY646" s="184"/>
      <c r="AAZ646" s="185"/>
      <c r="ABA646" s="180"/>
      <c r="ABB646" s="186"/>
      <c r="ABC646" s="186"/>
      <c r="ABE646" s="183"/>
      <c r="ABG646" s="184"/>
      <c r="ABH646" s="185"/>
      <c r="ABI646" s="180"/>
      <c r="ABJ646" s="186"/>
      <c r="ABK646" s="186"/>
      <c r="ABM646" s="183"/>
      <c r="ABO646" s="184"/>
      <c r="ABP646" s="185"/>
      <c r="ABQ646" s="180"/>
      <c r="ABR646" s="186"/>
      <c r="ABS646" s="186"/>
      <c r="ABU646" s="183"/>
      <c r="ABW646" s="184"/>
      <c r="ABX646" s="185"/>
      <c r="ABY646" s="180"/>
      <c r="ABZ646" s="186"/>
      <c r="ACA646" s="186"/>
      <c r="ACC646" s="183"/>
      <c r="ACE646" s="184"/>
      <c r="ACF646" s="185"/>
      <c r="ACG646" s="180"/>
      <c r="ACH646" s="186"/>
      <c r="ACI646" s="186"/>
      <c r="ACK646" s="183"/>
      <c r="ACM646" s="184"/>
      <c r="ACN646" s="185"/>
      <c r="ACO646" s="180"/>
      <c r="ACP646" s="186"/>
      <c r="ACQ646" s="186"/>
      <c r="ACS646" s="183"/>
      <c r="ACU646" s="184"/>
      <c r="ACV646" s="185"/>
      <c r="ACW646" s="180"/>
      <c r="ACX646" s="186"/>
      <c r="ACY646" s="186"/>
      <c r="ADA646" s="183"/>
      <c r="ADC646" s="184"/>
      <c r="ADD646" s="185"/>
      <c r="ADE646" s="180"/>
      <c r="ADF646" s="186"/>
      <c r="ADG646" s="186"/>
      <c r="ADI646" s="183"/>
      <c r="ADK646" s="184"/>
      <c r="ADL646" s="185"/>
      <c r="ADM646" s="180"/>
      <c r="ADN646" s="186"/>
      <c r="ADO646" s="186"/>
      <c r="ADQ646" s="183"/>
      <c r="ADS646" s="184"/>
      <c r="ADT646" s="185"/>
      <c r="ADU646" s="180"/>
      <c r="ADV646" s="186"/>
      <c r="ADW646" s="186"/>
      <c r="ADY646" s="183"/>
      <c r="AEA646" s="184"/>
      <c r="AEB646" s="185"/>
      <c r="AEC646" s="180"/>
      <c r="AED646" s="186"/>
      <c r="AEE646" s="186"/>
      <c r="AEG646" s="183"/>
      <c r="AEI646" s="184"/>
      <c r="AEJ646" s="185"/>
      <c r="AEK646" s="180"/>
      <c r="AEL646" s="186"/>
      <c r="AEM646" s="186"/>
      <c r="AEO646" s="183"/>
      <c r="AEQ646" s="184"/>
      <c r="AER646" s="185"/>
      <c r="AES646" s="180"/>
      <c r="AET646" s="186"/>
      <c r="AEU646" s="186"/>
      <c r="AEW646" s="183"/>
      <c r="AEY646" s="184"/>
      <c r="AEZ646" s="185"/>
      <c r="AFA646" s="180"/>
      <c r="AFB646" s="186"/>
      <c r="AFC646" s="186"/>
      <c r="AFE646" s="183"/>
      <c r="AFG646" s="184"/>
      <c r="AFH646" s="185"/>
      <c r="AFI646" s="180"/>
      <c r="AFJ646" s="186"/>
      <c r="AFK646" s="186"/>
      <c r="AFM646" s="183"/>
      <c r="AFO646" s="184"/>
      <c r="AFP646" s="185"/>
      <c r="AFQ646" s="180"/>
      <c r="AFR646" s="186"/>
      <c r="AFS646" s="186"/>
      <c r="AFU646" s="183"/>
      <c r="AFW646" s="184"/>
      <c r="AFX646" s="185"/>
      <c r="AFY646" s="180"/>
      <c r="AFZ646" s="186"/>
      <c r="AGA646" s="186"/>
      <c r="AGC646" s="183"/>
      <c r="AGE646" s="184"/>
      <c r="AGF646" s="185"/>
      <c r="AGG646" s="180"/>
      <c r="AGH646" s="186"/>
      <c r="AGI646" s="186"/>
      <c r="AGK646" s="183"/>
      <c r="AGM646" s="184"/>
      <c r="AGN646" s="185"/>
      <c r="AGO646" s="180"/>
      <c r="AGP646" s="186"/>
      <c r="AGQ646" s="186"/>
      <c r="AGS646" s="183"/>
      <c r="AGU646" s="184"/>
      <c r="AGV646" s="185"/>
      <c r="AGW646" s="180"/>
      <c r="AGX646" s="186"/>
      <c r="AGY646" s="186"/>
      <c r="AHA646" s="183"/>
      <c r="AHC646" s="184"/>
      <c r="AHD646" s="185"/>
      <c r="AHE646" s="180"/>
      <c r="AHF646" s="186"/>
      <c r="AHG646" s="186"/>
      <c r="AHI646" s="183"/>
      <c r="AHK646" s="184"/>
      <c r="AHL646" s="185"/>
      <c r="AHM646" s="180"/>
      <c r="AHN646" s="186"/>
      <c r="AHO646" s="186"/>
      <c r="AHQ646" s="183"/>
      <c r="AHS646" s="184"/>
      <c r="AHT646" s="185"/>
      <c r="AHU646" s="180"/>
      <c r="AHV646" s="186"/>
      <c r="AHW646" s="186"/>
      <c r="AHY646" s="183"/>
      <c r="AIA646" s="184"/>
      <c r="AIB646" s="185"/>
      <c r="AIC646" s="180"/>
      <c r="AID646" s="186"/>
      <c r="AIE646" s="186"/>
      <c r="AIG646" s="183"/>
      <c r="AII646" s="184"/>
      <c r="AIJ646" s="185"/>
      <c r="AIK646" s="180"/>
      <c r="AIL646" s="186"/>
      <c r="AIM646" s="186"/>
      <c r="AIO646" s="183"/>
      <c r="AIQ646" s="184"/>
      <c r="AIR646" s="185"/>
      <c r="AIS646" s="180"/>
      <c r="AIT646" s="186"/>
      <c r="AIU646" s="186"/>
      <c r="AIW646" s="183"/>
      <c r="AIY646" s="184"/>
      <c r="AIZ646" s="185"/>
      <c r="AJA646" s="180"/>
      <c r="AJB646" s="186"/>
      <c r="AJC646" s="186"/>
      <c r="AJE646" s="183"/>
      <c r="AJG646" s="184"/>
      <c r="AJH646" s="185"/>
      <c r="AJI646" s="180"/>
      <c r="AJJ646" s="186"/>
      <c r="AJK646" s="186"/>
      <c r="AJM646" s="183"/>
      <c r="AJO646" s="184"/>
      <c r="AJP646" s="185"/>
      <c r="AJQ646" s="180"/>
      <c r="AJR646" s="186"/>
      <c r="AJS646" s="186"/>
      <c r="AJU646" s="183"/>
      <c r="AJW646" s="184"/>
      <c r="AJX646" s="185"/>
      <c r="AJY646" s="180"/>
      <c r="AJZ646" s="186"/>
      <c r="AKA646" s="186"/>
      <c r="AKC646" s="183"/>
      <c r="AKE646" s="184"/>
      <c r="AKF646" s="185"/>
      <c r="AKG646" s="180"/>
      <c r="AKH646" s="186"/>
      <c r="AKI646" s="186"/>
      <c r="AKK646" s="183"/>
      <c r="AKM646" s="184"/>
      <c r="AKN646" s="185"/>
      <c r="AKO646" s="180"/>
      <c r="AKP646" s="186"/>
      <c r="AKQ646" s="186"/>
      <c r="AKS646" s="183"/>
      <c r="AKU646" s="184"/>
      <c r="AKV646" s="185"/>
      <c r="AKW646" s="180"/>
      <c r="AKX646" s="186"/>
      <c r="AKY646" s="186"/>
      <c r="ALA646" s="183"/>
      <c r="ALC646" s="184"/>
      <c r="ALD646" s="185"/>
      <c r="ALE646" s="180"/>
      <c r="ALF646" s="186"/>
      <c r="ALG646" s="186"/>
      <c r="ALI646" s="183"/>
      <c r="ALK646" s="184"/>
      <c r="ALL646" s="185"/>
      <c r="ALM646" s="180"/>
      <c r="ALN646" s="186"/>
      <c r="ALO646" s="186"/>
      <c r="ALQ646" s="183"/>
      <c r="ALS646" s="184"/>
      <c r="ALT646" s="185"/>
      <c r="ALU646" s="180"/>
      <c r="ALV646" s="186"/>
      <c r="ALW646" s="186"/>
      <c r="ALY646" s="183"/>
      <c r="AMA646" s="184"/>
      <c r="AMB646" s="185"/>
      <c r="AMC646" s="180"/>
      <c r="AMD646" s="186"/>
      <c r="AME646" s="186"/>
      <c r="AMG646" s="183"/>
      <c r="AMI646" s="184"/>
      <c r="AMJ646" s="185"/>
    </row>
    <row r="647" s="187" customFormat="true" ht="15" hidden="false" customHeight="false" outlineLevel="0" collapsed="false">
      <c r="A647" s="160" t="str">
        <f aca="false">'Orç Sintético'!A220</f>
        <v>06.01.204</v>
      </c>
      <c r="B647" s="160" t="str">
        <f aca="false">'Orç Sintético'!B220</f>
        <v>SBC</v>
      </c>
      <c r="C647" s="160" t="n">
        <f aca="false">'Orç Sintético'!C220</f>
        <v>65100</v>
      </c>
      <c r="D647" s="177" t="s">
        <v>455</v>
      </c>
      <c r="E647" s="160" t="n">
        <v>9</v>
      </c>
      <c r="F647" s="160" t="s">
        <v>45</v>
      </c>
      <c r="G647" s="163" t="n">
        <v>742.13</v>
      </c>
      <c r="H647" s="164" t="n">
        <f aca="false">H657</f>
        <v>6679.17</v>
      </c>
      <c r="I647" s="165" t="s">
        <v>705</v>
      </c>
      <c r="L647" s="188"/>
      <c r="O647" s="124"/>
      <c r="P647" s="189"/>
      <c r="T647" s="188"/>
      <c r="W647" s="124"/>
      <c r="X647" s="189"/>
      <c r="AB647" s="188"/>
      <c r="AE647" s="124"/>
      <c r="AF647" s="189"/>
      <c r="AJ647" s="188"/>
      <c r="AM647" s="124"/>
      <c r="AN647" s="189"/>
      <c r="AR647" s="188"/>
      <c r="AU647" s="124"/>
      <c r="AV647" s="189"/>
      <c r="AZ647" s="188"/>
      <c r="BC647" s="124"/>
      <c r="BD647" s="189"/>
      <c r="BH647" s="188"/>
      <c r="BK647" s="124"/>
      <c r="BL647" s="189"/>
      <c r="BP647" s="188"/>
      <c r="BS647" s="124"/>
      <c r="BT647" s="189"/>
      <c r="BX647" s="188"/>
      <c r="CA647" s="124"/>
      <c r="CB647" s="189"/>
      <c r="CF647" s="188"/>
      <c r="CI647" s="124"/>
      <c r="CJ647" s="189"/>
      <c r="CN647" s="188"/>
      <c r="CQ647" s="124"/>
      <c r="CR647" s="189"/>
      <c r="CV647" s="188"/>
      <c r="CY647" s="124"/>
      <c r="CZ647" s="189"/>
      <c r="DD647" s="188"/>
      <c r="DG647" s="124"/>
      <c r="DH647" s="189"/>
      <c r="DL647" s="188"/>
      <c r="DO647" s="124"/>
      <c r="DP647" s="189"/>
      <c r="DT647" s="188"/>
      <c r="DW647" s="124"/>
      <c r="DX647" s="189"/>
      <c r="EB647" s="188"/>
      <c r="EE647" s="124"/>
      <c r="EF647" s="189"/>
      <c r="EJ647" s="188"/>
      <c r="EM647" s="124"/>
      <c r="EN647" s="189"/>
      <c r="ER647" s="188"/>
      <c r="EU647" s="124"/>
      <c r="EV647" s="189"/>
      <c r="EZ647" s="188"/>
      <c r="FC647" s="124"/>
      <c r="FD647" s="189"/>
      <c r="FH647" s="188"/>
      <c r="FK647" s="124"/>
      <c r="FL647" s="189"/>
      <c r="FP647" s="188"/>
      <c r="FS647" s="124"/>
      <c r="FT647" s="189"/>
      <c r="FX647" s="188"/>
      <c r="GA647" s="124"/>
      <c r="GB647" s="189"/>
      <c r="GF647" s="188"/>
      <c r="GI647" s="124"/>
      <c r="GJ647" s="189"/>
      <c r="GN647" s="188"/>
      <c r="GQ647" s="124"/>
      <c r="GR647" s="189"/>
      <c r="GV647" s="188"/>
      <c r="GY647" s="124"/>
      <c r="GZ647" s="189"/>
      <c r="HD647" s="188"/>
      <c r="HG647" s="124"/>
      <c r="HH647" s="189"/>
      <c r="HL647" s="188"/>
      <c r="HO647" s="124"/>
      <c r="HP647" s="189"/>
      <c r="HT647" s="188"/>
      <c r="HW647" s="124"/>
      <c r="HX647" s="189"/>
      <c r="IB647" s="188"/>
      <c r="IE647" s="124"/>
      <c r="IF647" s="189"/>
      <c r="IJ647" s="188"/>
      <c r="IM647" s="124"/>
      <c r="IN647" s="189"/>
      <c r="IR647" s="188"/>
      <c r="IU647" s="124"/>
      <c r="IV647" s="189"/>
      <c r="IZ647" s="188"/>
      <c r="JC647" s="124"/>
      <c r="JD647" s="189"/>
      <c r="JH647" s="188"/>
      <c r="JK647" s="124"/>
      <c r="JL647" s="189"/>
      <c r="JP647" s="188"/>
      <c r="JS647" s="124"/>
      <c r="JT647" s="189"/>
      <c r="JX647" s="188"/>
      <c r="KA647" s="124"/>
      <c r="KB647" s="189"/>
      <c r="KF647" s="188"/>
      <c r="KI647" s="124"/>
      <c r="KJ647" s="189"/>
      <c r="KN647" s="188"/>
      <c r="KQ647" s="124"/>
      <c r="KR647" s="189"/>
      <c r="KV647" s="188"/>
      <c r="KY647" s="124"/>
      <c r="KZ647" s="189"/>
      <c r="LD647" s="188"/>
      <c r="LG647" s="124"/>
      <c r="LH647" s="189"/>
      <c r="LL647" s="188"/>
      <c r="LO647" s="124"/>
      <c r="LP647" s="189"/>
      <c r="LT647" s="188"/>
      <c r="LW647" s="124"/>
      <c r="LX647" s="189"/>
      <c r="MB647" s="188"/>
      <c r="ME647" s="124"/>
      <c r="MF647" s="189"/>
      <c r="MJ647" s="188"/>
      <c r="MM647" s="124"/>
      <c r="MN647" s="189"/>
      <c r="MR647" s="188"/>
      <c r="MU647" s="124"/>
      <c r="MV647" s="189"/>
      <c r="MZ647" s="188"/>
      <c r="NC647" s="124"/>
      <c r="ND647" s="189"/>
      <c r="NH647" s="188"/>
      <c r="NK647" s="124"/>
      <c r="NL647" s="189"/>
      <c r="NP647" s="188"/>
      <c r="NS647" s="124"/>
      <c r="NT647" s="189"/>
      <c r="NX647" s="188"/>
      <c r="OA647" s="124"/>
      <c r="OB647" s="189"/>
      <c r="OF647" s="188"/>
      <c r="OI647" s="124"/>
      <c r="OJ647" s="189"/>
      <c r="ON647" s="188"/>
      <c r="OQ647" s="124"/>
      <c r="OR647" s="189"/>
      <c r="OV647" s="188"/>
      <c r="OY647" s="124"/>
      <c r="OZ647" s="189"/>
      <c r="PD647" s="188"/>
      <c r="PG647" s="124"/>
      <c r="PH647" s="189"/>
      <c r="PL647" s="188"/>
      <c r="PO647" s="124"/>
      <c r="PP647" s="189"/>
      <c r="PT647" s="188"/>
      <c r="PW647" s="124"/>
      <c r="PX647" s="189"/>
      <c r="QB647" s="188"/>
      <c r="QE647" s="124"/>
      <c r="QF647" s="189"/>
      <c r="QJ647" s="188"/>
      <c r="QM647" s="124"/>
      <c r="QN647" s="189"/>
      <c r="QR647" s="188"/>
      <c r="QU647" s="124"/>
      <c r="QV647" s="189"/>
      <c r="QZ647" s="188"/>
      <c r="RC647" s="124"/>
      <c r="RD647" s="189"/>
      <c r="RH647" s="188"/>
      <c r="RK647" s="124"/>
      <c r="RL647" s="189"/>
      <c r="RP647" s="188"/>
      <c r="RS647" s="124"/>
      <c r="RT647" s="189"/>
      <c r="RX647" s="188"/>
      <c r="SA647" s="124"/>
      <c r="SB647" s="189"/>
      <c r="SF647" s="188"/>
      <c r="SI647" s="124"/>
      <c r="SJ647" s="189"/>
      <c r="SN647" s="188"/>
      <c r="SQ647" s="124"/>
      <c r="SR647" s="189"/>
      <c r="SV647" s="188"/>
      <c r="SY647" s="124"/>
      <c r="SZ647" s="189"/>
      <c r="TD647" s="188"/>
      <c r="TG647" s="124"/>
      <c r="TH647" s="189"/>
      <c r="TL647" s="188"/>
      <c r="TO647" s="124"/>
      <c r="TP647" s="189"/>
      <c r="TT647" s="188"/>
      <c r="TW647" s="124"/>
      <c r="TX647" s="189"/>
      <c r="UB647" s="188"/>
      <c r="UE647" s="124"/>
      <c r="UF647" s="189"/>
      <c r="UJ647" s="188"/>
      <c r="UM647" s="124"/>
      <c r="UN647" s="189"/>
      <c r="UR647" s="188"/>
      <c r="UU647" s="124"/>
      <c r="UV647" s="189"/>
      <c r="UZ647" s="188"/>
      <c r="VC647" s="124"/>
      <c r="VD647" s="189"/>
      <c r="VH647" s="188"/>
      <c r="VK647" s="124"/>
      <c r="VL647" s="189"/>
      <c r="VP647" s="188"/>
      <c r="VS647" s="124"/>
      <c r="VT647" s="189"/>
      <c r="VX647" s="188"/>
      <c r="WA647" s="124"/>
      <c r="WB647" s="189"/>
      <c r="WF647" s="188"/>
      <c r="WI647" s="124"/>
      <c r="WJ647" s="189"/>
      <c r="WN647" s="188"/>
      <c r="WQ647" s="124"/>
      <c r="WR647" s="189"/>
      <c r="WV647" s="188"/>
      <c r="WY647" s="124"/>
      <c r="WZ647" s="189"/>
      <c r="XD647" s="188"/>
      <c r="XG647" s="124"/>
      <c r="XH647" s="189"/>
      <c r="XL647" s="188"/>
      <c r="XO647" s="124"/>
      <c r="XP647" s="189"/>
      <c r="XT647" s="188"/>
      <c r="XW647" s="124"/>
      <c r="XX647" s="189"/>
      <c r="YB647" s="188"/>
      <c r="YE647" s="124"/>
      <c r="YF647" s="189"/>
      <c r="YJ647" s="188"/>
      <c r="YM647" s="124"/>
      <c r="YN647" s="189"/>
      <c r="YR647" s="188"/>
      <c r="YU647" s="124"/>
      <c r="YV647" s="189"/>
      <c r="YZ647" s="188"/>
      <c r="ZC647" s="124"/>
      <c r="ZD647" s="189"/>
      <c r="ZH647" s="188"/>
      <c r="ZK647" s="124"/>
      <c r="ZL647" s="189"/>
      <c r="ZP647" s="188"/>
      <c r="ZS647" s="124"/>
      <c r="ZT647" s="189"/>
      <c r="ZX647" s="188"/>
      <c r="AAA647" s="124"/>
      <c r="AAB647" s="189"/>
      <c r="AAF647" s="188"/>
      <c r="AAI647" s="124"/>
      <c r="AAJ647" s="189"/>
      <c r="AAN647" s="188"/>
      <c r="AAQ647" s="124"/>
      <c r="AAR647" s="189"/>
      <c r="AAV647" s="188"/>
      <c r="AAY647" s="124"/>
      <c r="AAZ647" s="189"/>
      <c r="ABD647" s="188"/>
      <c r="ABG647" s="124"/>
      <c r="ABH647" s="189"/>
      <c r="ABL647" s="188"/>
      <c r="ABO647" s="124"/>
      <c r="ABP647" s="189"/>
      <c r="ABT647" s="188"/>
      <c r="ABW647" s="124"/>
      <c r="ABX647" s="189"/>
      <c r="ACB647" s="188"/>
      <c r="ACE647" s="124"/>
      <c r="ACF647" s="189"/>
      <c r="ACJ647" s="188"/>
      <c r="ACM647" s="124"/>
      <c r="ACN647" s="189"/>
      <c r="ACR647" s="188"/>
      <c r="ACU647" s="124"/>
      <c r="ACV647" s="189"/>
      <c r="ACZ647" s="188"/>
      <c r="ADC647" s="124"/>
      <c r="ADD647" s="189"/>
      <c r="ADH647" s="188"/>
      <c r="ADK647" s="124"/>
      <c r="ADL647" s="189"/>
      <c r="ADP647" s="188"/>
      <c r="ADS647" s="124"/>
      <c r="ADT647" s="189"/>
      <c r="ADX647" s="188"/>
      <c r="AEA647" s="124"/>
      <c r="AEB647" s="189"/>
      <c r="AEF647" s="188"/>
      <c r="AEI647" s="124"/>
      <c r="AEJ647" s="189"/>
      <c r="AEN647" s="188"/>
      <c r="AEQ647" s="124"/>
      <c r="AER647" s="189"/>
      <c r="AEV647" s="188"/>
      <c r="AEY647" s="124"/>
      <c r="AEZ647" s="189"/>
      <c r="AFD647" s="188"/>
      <c r="AFG647" s="124"/>
      <c r="AFH647" s="189"/>
      <c r="AFL647" s="188"/>
      <c r="AFO647" s="124"/>
      <c r="AFP647" s="189"/>
      <c r="AFT647" s="188"/>
      <c r="AFW647" s="124"/>
      <c r="AFX647" s="189"/>
      <c r="AGB647" s="188"/>
      <c r="AGE647" s="124"/>
      <c r="AGF647" s="189"/>
      <c r="AGJ647" s="188"/>
      <c r="AGM647" s="124"/>
      <c r="AGN647" s="189"/>
      <c r="AGR647" s="188"/>
      <c r="AGU647" s="124"/>
      <c r="AGV647" s="189"/>
      <c r="AGZ647" s="188"/>
      <c r="AHC647" s="124"/>
      <c r="AHD647" s="189"/>
      <c r="AHH647" s="188"/>
      <c r="AHK647" s="124"/>
      <c r="AHL647" s="189"/>
      <c r="AHP647" s="188"/>
      <c r="AHS647" s="124"/>
      <c r="AHT647" s="189"/>
      <c r="AHX647" s="188"/>
      <c r="AIA647" s="124"/>
      <c r="AIB647" s="189"/>
      <c r="AIF647" s="188"/>
      <c r="AII647" s="124"/>
      <c r="AIJ647" s="189"/>
      <c r="AIN647" s="188"/>
      <c r="AIQ647" s="124"/>
      <c r="AIR647" s="189"/>
      <c r="AIV647" s="188"/>
      <c r="AIY647" s="124"/>
      <c r="AIZ647" s="189"/>
      <c r="AJD647" s="188"/>
      <c r="AJG647" s="124"/>
      <c r="AJH647" s="189"/>
      <c r="AJL647" s="188"/>
      <c r="AJO647" s="124"/>
      <c r="AJP647" s="189"/>
      <c r="AJT647" s="188"/>
      <c r="AJW647" s="124"/>
      <c r="AJX647" s="189"/>
      <c r="AKB647" s="188"/>
      <c r="AKE647" s="124"/>
      <c r="AKF647" s="189"/>
      <c r="AKJ647" s="188"/>
      <c r="AKM647" s="124"/>
      <c r="AKN647" s="189"/>
      <c r="AKR647" s="188"/>
      <c r="AKU647" s="124"/>
      <c r="AKV647" s="189"/>
      <c r="AKZ647" s="188"/>
      <c r="ALC647" s="124"/>
      <c r="ALD647" s="189"/>
      <c r="ALH647" s="188"/>
      <c r="ALK647" s="124"/>
      <c r="ALL647" s="189"/>
      <c r="ALP647" s="188"/>
      <c r="ALS647" s="124"/>
      <c r="ALT647" s="189"/>
      <c r="ALX647" s="188"/>
      <c r="AMA647" s="124"/>
      <c r="AMB647" s="189"/>
      <c r="AMF647" s="188"/>
      <c r="AMI647" s="124"/>
      <c r="AMJ647" s="189"/>
    </row>
    <row r="648" s="49" customFormat="true" ht="15" hidden="false" customHeight="false" outlineLevel="0" collapsed="false">
      <c r="A648" s="168" t="n">
        <v>7366</v>
      </c>
      <c r="B648" s="168"/>
      <c r="C648" s="112" t="s">
        <v>412</v>
      </c>
      <c r="D648" s="53" t="s">
        <v>810</v>
      </c>
      <c r="E648" s="150" t="n">
        <v>1</v>
      </c>
      <c r="F648" s="112" t="s">
        <v>45</v>
      </c>
      <c r="G648" s="122" t="n">
        <v>229.6</v>
      </c>
      <c r="H648" s="152" t="n">
        <f aca="false">ROUND(G648*E648,2)</f>
        <v>229.6</v>
      </c>
      <c r="I648" s="90"/>
      <c r="J648" s="112"/>
      <c r="K648" s="112"/>
      <c r="L648" s="169"/>
      <c r="M648" s="138"/>
    </row>
    <row r="649" s="49" customFormat="true" ht="15" hidden="false" customHeight="false" outlineLevel="0" collapsed="false">
      <c r="A649" s="168" t="n">
        <v>45604</v>
      </c>
      <c r="B649" s="168"/>
      <c r="C649" s="112" t="s">
        <v>412</v>
      </c>
      <c r="D649" s="53" t="s">
        <v>811</v>
      </c>
      <c r="E649" s="150" t="n">
        <v>1</v>
      </c>
      <c r="F649" s="112" t="s">
        <v>45</v>
      </c>
      <c r="G649" s="122" t="n">
        <v>247.6</v>
      </c>
      <c r="H649" s="152" t="n">
        <f aca="false">ROUND(G649*E649,2)</f>
        <v>247.6</v>
      </c>
      <c r="I649" s="90"/>
      <c r="J649" s="112"/>
      <c r="K649" s="112"/>
      <c r="L649" s="169"/>
      <c r="M649" s="138"/>
    </row>
    <row r="650" s="49" customFormat="true" ht="15" hidden="false" customHeight="false" outlineLevel="0" collapsed="false">
      <c r="A650" s="168" t="n">
        <v>80188</v>
      </c>
      <c r="B650" s="168"/>
      <c r="C650" s="112" t="s">
        <v>412</v>
      </c>
      <c r="D650" s="53" t="s">
        <v>812</v>
      </c>
      <c r="E650" s="150" t="n">
        <v>1</v>
      </c>
      <c r="F650" s="112" t="s">
        <v>45</v>
      </c>
      <c r="G650" s="122" t="n">
        <v>46</v>
      </c>
      <c r="H650" s="152" t="n">
        <f aca="false">ROUND(G650*E650,2)</f>
        <v>46</v>
      </c>
      <c r="I650" s="90"/>
      <c r="J650" s="112"/>
      <c r="K650" s="112"/>
      <c r="L650" s="169"/>
      <c r="M650" s="138"/>
    </row>
    <row r="651" s="49" customFormat="true" ht="15" hidden="false" customHeight="false" outlineLevel="0" collapsed="false">
      <c r="A651" s="168" t="n">
        <v>88264</v>
      </c>
      <c r="B651" s="168"/>
      <c r="C651" s="112" t="s">
        <v>76</v>
      </c>
      <c r="D651" s="53" t="s">
        <v>722</v>
      </c>
      <c r="E651" s="150" t="n">
        <v>4.08</v>
      </c>
      <c r="F651" s="112" t="s">
        <v>690</v>
      </c>
      <c r="G651" s="122" t="n">
        <v>26.47</v>
      </c>
      <c r="H651" s="152" t="n">
        <f aca="false">ROUND(G651*E651,2)</f>
        <v>108</v>
      </c>
      <c r="I651" s="90"/>
      <c r="J651" s="112"/>
      <c r="K651" s="112"/>
      <c r="L651" s="169"/>
      <c r="M651" s="138"/>
    </row>
    <row r="652" s="49" customFormat="true" ht="15" hidden="false" customHeight="false" outlineLevel="0" collapsed="false">
      <c r="A652" s="168" t="n">
        <v>88247</v>
      </c>
      <c r="B652" s="168"/>
      <c r="C652" s="112" t="s">
        <v>76</v>
      </c>
      <c r="D652" s="53" t="s">
        <v>723</v>
      </c>
      <c r="E652" s="150" t="n">
        <v>5.43</v>
      </c>
      <c r="F652" s="112" t="s">
        <v>690</v>
      </c>
      <c r="G652" s="122" t="n">
        <v>20.43</v>
      </c>
      <c r="H652" s="152" t="n">
        <f aca="false">ROUND(G652*E652,2)</f>
        <v>110.93</v>
      </c>
      <c r="I652" s="90"/>
      <c r="J652" s="112"/>
      <c r="K652" s="112"/>
      <c r="L652" s="169"/>
      <c r="M652" s="138"/>
    </row>
    <row r="653" s="190" customFormat="true" ht="15" hidden="false" customHeight="true" outlineLevel="0" collapsed="false">
      <c r="A653" s="170"/>
      <c r="B653" s="170"/>
      <c r="C653" s="170"/>
      <c r="D653" s="171" t="s">
        <v>712</v>
      </c>
      <c r="E653" s="171"/>
      <c r="F653" s="171"/>
      <c r="G653" s="171"/>
      <c r="H653" s="172" t="n">
        <f aca="false">SUMIF(F648:F652,("H"),H648:H652)</f>
        <v>218.93</v>
      </c>
      <c r="I653" s="49"/>
      <c r="J653" s="49"/>
      <c r="K653" s="49"/>
      <c r="P653" s="191"/>
      <c r="Q653" s="49"/>
      <c r="R653" s="49"/>
      <c r="S653" s="49"/>
      <c r="X653" s="191"/>
      <c r="Y653" s="49"/>
      <c r="Z653" s="49"/>
      <c r="AA653" s="49"/>
      <c r="AF653" s="191"/>
      <c r="AG653" s="49"/>
      <c r="AH653" s="49"/>
      <c r="AI653" s="49"/>
      <c r="AN653" s="191"/>
      <c r="AO653" s="49"/>
      <c r="AP653" s="49"/>
      <c r="AQ653" s="49"/>
      <c r="AV653" s="191"/>
      <c r="AW653" s="49"/>
      <c r="AX653" s="49"/>
      <c r="AY653" s="49"/>
      <c r="BD653" s="191"/>
      <c r="BE653" s="49"/>
      <c r="BF653" s="49"/>
      <c r="BG653" s="49"/>
      <c r="BL653" s="191"/>
      <c r="BM653" s="49"/>
      <c r="BN653" s="49"/>
      <c r="BO653" s="49"/>
      <c r="BT653" s="191"/>
      <c r="BU653" s="49"/>
      <c r="BV653" s="49"/>
      <c r="BW653" s="49"/>
      <c r="CB653" s="191"/>
      <c r="CC653" s="49"/>
      <c r="CD653" s="49"/>
      <c r="CE653" s="49"/>
      <c r="CJ653" s="191"/>
      <c r="CK653" s="49"/>
      <c r="CL653" s="49"/>
      <c r="CM653" s="49"/>
      <c r="CR653" s="191"/>
      <c r="CS653" s="49"/>
      <c r="CT653" s="49"/>
      <c r="CU653" s="49"/>
      <c r="CZ653" s="191"/>
      <c r="DA653" s="49"/>
      <c r="DB653" s="49"/>
      <c r="DC653" s="49"/>
      <c r="DH653" s="191"/>
      <c r="DI653" s="49"/>
      <c r="DJ653" s="49"/>
      <c r="DK653" s="49"/>
      <c r="DP653" s="191"/>
      <c r="DQ653" s="49"/>
      <c r="DR653" s="49"/>
      <c r="DS653" s="49"/>
      <c r="DX653" s="191"/>
      <c r="DY653" s="49"/>
      <c r="DZ653" s="49"/>
      <c r="EA653" s="49"/>
      <c r="EF653" s="191"/>
      <c r="EG653" s="49"/>
      <c r="EH653" s="49"/>
      <c r="EI653" s="49"/>
      <c r="EN653" s="191"/>
      <c r="EO653" s="49"/>
      <c r="EP653" s="49"/>
      <c r="EQ653" s="49"/>
      <c r="EV653" s="191"/>
      <c r="EW653" s="49"/>
      <c r="EX653" s="49"/>
      <c r="EY653" s="49"/>
      <c r="FD653" s="191"/>
      <c r="FE653" s="49"/>
      <c r="FF653" s="49"/>
      <c r="FG653" s="49"/>
      <c r="FL653" s="191"/>
      <c r="FM653" s="49"/>
      <c r="FN653" s="49"/>
      <c r="FO653" s="49"/>
      <c r="FT653" s="191"/>
      <c r="FU653" s="49"/>
      <c r="FV653" s="49"/>
      <c r="FW653" s="49"/>
      <c r="GB653" s="191"/>
      <c r="GC653" s="49"/>
      <c r="GD653" s="49"/>
      <c r="GE653" s="49"/>
      <c r="GJ653" s="191"/>
      <c r="GK653" s="49"/>
      <c r="GL653" s="49"/>
      <c r="GM653" s="49"/>
      <c r="GR653" s="191"/>
      <c r="GS653" s="49"/>
      <c r="GT653" s="49"/>
      <c r="GU653" s="49"/>
      <c r="GZ653" s="191"/>
      <c r="HA653" s="49"/>
      <c r="HB653" s="49"/>
      <c r="HC653" s="49"/>
      <c r="HH653" s="191"/>
      <c r="HI653" s="49"/>
      <c r="HJ653" s="49"/>
      <c r="HK653" s="49"/>
      <c r="HP653" s="191"/>
      <c r="HQ653" s="49"/>
      <c r="HR653" s="49"/>
      <c r="HS653" s="49"/>
      <c r="HX653" s="191"/>
      <c r="HY653" s="49"/>
      <c r="HZ653" s="49"/>
      <c r="IA653" s="49"/>
      <c r="IF653" s="191"/>
      <c r="IG653" s="49"/>
      <c r="IH653" s="49"/>
      <c r="II653" s="49"/>
      <c r="IN653" s="191"/>
      <c r="IO653" s="49"/>
      <c r="IP653" s="49"/>
      <c r="IQ653" s="49"/>
      <c r="IV653" s="191"/>
      <c r="IW653" s="49"/>
      <c r="IX653" s="49"/>
      <c r="IY653" s="49"/>
      <c r="JD653" s="191"/>
      <c r="JE653" s="49"/>
      <c r="JF653" s="49"/>
      <c r="JG653" s="49"/>
      <c r="JL653" s="191"/>
      <c r="JM653" s="49"/>
      <c r="JN653" s="49"/>
      <c r="JO653" s="49"/>
      <c r="JT653" s="191"/>
      <c r="JU653" s="49"/>
      <c r="JV653" s="49"/>
      <c r="JW653" s="49"/>
      <c r="KB653" s="191"/>
      <c r="KC653" s="49"/>
      <c r="KD653" s="49"/>
      <c r="KE653" s="49"/>
      <c r="KJ653" s="191"/>
      <c r="KK653" s="49"/>
      <c r="KL653" s="49"/>
      <c r="KM653" s="49"/>
      <c r="KR653" s="191"/>
      <c r="KS653" s="49"/>
      <c r="KT653" s="49"/>
      <c r="KU653" s="49"/>
      <c r="KZ653" s="191"/>
      <c r="LA653" s="49"/>
      <c r="LB653" s="49"/>
      <c r="LC653" s="49"/>
      <c r="LH653" s="191"/>
      <c r="LI653" s="49"/>
      <c r="LJ653" s="49"/>
      <c r="LK653" s="49"/>
      <c r="LP653" s="191"/>
      <c r="LQ653" s="49"/>
      <c r="LR653" s="49"/>
      <c r="LS653" s="49"/>
      <c r="LX653" s="191"/>
      <c r="LY653" s="49"/>
      <c r="LZ653" s="49"/>
      <c r="MA653" s="49"/>
      <c r="MF653" s="191"/>
      <c r="MG653" s="49"/>
      <c r="MH653" s="49"/>
      <c r="MI653" s="49"/>
      <c r="MN653" s="191"/>
      <c r="MO653" s="49"/>
      <c r="MP653" s="49"/>
      <c r="MQ653" s="49"/>
      <c r="MV653" s="191"/>
      <c r="MW653" s="49"/>
      <c r="MX653" s="49"/>
      <c r="MY653" s="49"/>
      <c r="ND653" s="191"/>
      <c r="NE653" s="49"/>
      <c r="NF653" s="49"/>
      <c r="NG653" s="49"/>
      <c r="NL653" s="191"/>
      <c r="NM653" s="49"/>
      <c r="NN653" s="49"/>
      <c r="NO653" s="49"/>
      <c r="NT653" s="191"/>
      <c r="NU653" s="49"/>
      <c r="NV653" s="49"/>
      <c r="NW653" s="49"/>
      <c r="OB653" s="191"/>
      <c r="OC653" s="49"/>
      <c r="OD653" s="49"/>
      <c r="OE653" s="49"/>
      <c r="OJ653" s="191"/>
      <c r="OK653" s="49"/>
      <c r="OL653" s="49"/>
      <c r="OM653" s="49"/>
      <c r="OR653" s="191"/>
      <c r="OS653" s="49"/>
      <c r="OT653" s="49"/>
      <c r="OU653" s="49"/>
      <c r="OZ653" s="191"/>
      <c r="PA653" s="49"/>
      <c r="PB653" s="49"/>
      <c r="PC653" s="49"/>
      <c r="PH653" s="191"/>
      <c r="PI653" s="49"/>
      <c r="PJ653" s="49"/>
      <c r="PK653" s="49"/>
      <c r="PP653" s="191"/>
      <c r="PQ653" s="49"/>
      <c r="PR653" s="49"/>
      <c r="PS653" s="49"/>
      <c r="PX653" s="191"/>
      <c r="PY653" s="49"/>
      <c r="PZ653" s="49"/>
      <c r="QA653" s="49"/>
      <c r="QF653" s="191"/>
      <c r="QG653" s="49"/>
      <c r="QH653" s="49"/>
      <c r="QI653" s="49"/>
      <c r="QN653" s="191"/>
      <c r="QO653" s="49"/>
      <c r="QP653" s="49"/>
      <c r="QQ653" s="49"/>
      <c r="QV653" s="191"/>
      <c r="QW653" s="49"/>
      <c r="QX653" s="49"/>
      <c r="QY653" s="49"/>
      <c r="RD653" s="191"/>
      <c r="RE653" s="49"/>
      <c r="RF653" s="49"/>
      <c r="RG653" s="49"/>
      <c r="RL653" s="191"/>
      <c r="RM653" s="49"/>
      <c r="RN653" s="49"/>
      <c r="RO653" s="49"/>
      <c r="RT653" s="191"/>
      <c r="RU653" s="49"/>
      <c r="RV653" s="49"/>
      <c r="RW653" s="49"/>
      <c r="SB653" s="191"/>
      <c r="SC653" s="49"/>
      <c r="SD653" s="49"/>
      <c r="SE653" s="49"/>
      <c r="SJ653" s="191"/>
      <c r="SK653" s="49"/>
      <c r="SL653" s="49"/>
      <c r="SM653" s="49"/>
      <c r="SR653" s="191"/>
      <c r="SS653" s="49"/>
      <c r="ST653" s="49"/>
      <c r="SU653" s="49"/>
      <c r="SZ653" s="191"/>
      <c r="TA653" s="49"/>
      <c r="TB653" s="49"/>
      <c r="TC653" s="49"/>
      <c r="TH653" s="191"/>
      <c r="TI653" s="49"/>
      <c r="TJ653" s="49"/>
      <c r="TK653" s="49"/>
      <c r="TP653" s="191"/>
      <c r="TQ653" s="49"/>
      <c r="TR653" s="49"/>
      <c r="TS653" s="49"/>
      <c r="TX653" s="191"/>
      <c r="TY653" s="49"/>
      <c r="TZ653" s="49"/>
      <c r="UA653" s="49"/>
      <c r="UF653" s="191"/>
      <c r="UG653" s="49"/>
      <c r="UH653" s="49"/>
      <c r="UI653" s="49"/>
      <c r="UN653" s="191"/>
      <c r="UO653" s="49"/>
      <c r="UP653" s="49"/>
      <c r="UQ653" s="49"/>
      <c r="UV653" s="191"/>
      <c r="UW653" s="49"/>
      <c r="UX653" s="49"/>
      <c r="UY653" s="49"/>
      <c r="VD653" s="191"/>
      <c r="VE653" s="49"/>
      <c r="VF653" s="49"/>
      <c r="VG653" s="49"/>
      <c r="VL653" s="191"/>
      <c r="VM653" s="49"/>
      <c r="VN653" s="49"/>
      <c r="VO653" s="49"/>
      <c r="VT653" s="191"/>
      <c r="VU653" s="49"/>
      <c r="VV653" s="49"/>
      <c r="VW653" s="49"/>
      <c r="WB653" s="191"/>
      <c r="WC653" s="49"/>
      <c r="WD653" s="49"/>
      <c r="WE653" s="49"/>
      <c r="WJ653" s="191"/>
      <c r="WK653" s="49"/>
      <c r="WL653" s="49"/>
      <c r="WM653" s="49"/>
      <c r="WR653" s="191"/>
      <c r="WS653" s="49"/>
      <c r="WT653" s="49"/>
      <c r="WU653" s="49"/>
      <c r="WZ653" s="191"/>
      <c r="XA653" s="49"/>
      <c r="XB653" s="49"/>
      <c r="XC653" s="49"/>
      <c r="XH653" s="191"/>
      <c r="XI653" s="49"/>
      <c r="XJ653" s="49"/>
      <c r="XK653" s="49"/>
      <c r="XP653" s="191"/>
      <c r="XQ653" s="49"/>
      <c r="XR653" s="49"/>
      <c r="XS653" s="49"/>
      <c r="XX653" s="191"/>
      <c r="XY653" s="49"/>
      <c r="XZ653" s="49"/>
      <c r="YA653" s="49"/>
      <c r="YF653" s="191"/>
      <c r="YG653" s="49"/>
      <c r="YH653" s="49"/>
      <c r="YI653" s="49"/>
      <c r="YN653" s="191"/>
      <c r="YO653" s="49"/>
      <c r="YP653" s="49"/>
      <c r="YQ653" s="49"/>
      <c r="YV653" s="191"/>
      <c r="YW653" s="49"/>
      <c r="YX653" s="49"/>
      <c r="YY653" s="49"/>
      <c r="ZD653" s="191"/>
      <c r="ZE653" s="49"/>
      <c r="ZF653" s="49"/>
      <c r="ZG653" s="49"/>
      <c r="ZL653" s="191"/>
      <c r="ZM653" s="49"/>
      <c r="ZN653" s="49"/>
      <c r="ZO653" s="49"/>
      <c r="ZT653" s="191"/>
      <c r="ZU653" s="49"/>
      <c r="ZV653" s="49"/>
      <c r="ZW653" s="49"/>
      <c r="AAB653" s="191"/>
      <c r="AAC653" s="49"/>
      <c r="AAD653" s="49"/>
      <c r="AAE653" s="49"/>
      <c r="AAJ653" s="191"/>
      <c r="AAK653" s="49"/>
      <c r="AAL653" s="49"/>
      <c r="AAM653" s="49"/>
      <c r="AAR653" s="191"/>
      <c r="AAS653" s="49"/>
      <c r="AAT653" s="49"/>
      <c r="AAU653" s="49"/>
      <c r="AAZ653" s="191"/>
      <c r="ABA653" s="49"/>
      <c r="ABB653" s="49"/>
      <c r="ABC653" s="49"/>
      <c r="ABH653" s="191"/>
      <c r="ABI653" s="49"/>
      <c r="ABJ653" s="49"/>
      <c r="ABK653" s="49"/>
      <c r="ABP653" s="191"/>
      <c r="ABQ653" s="49"/>
      <c r="ABR653" s="49"/>
      <c r="ABS653" s="49"/>
      <c r="ABX653" s="191"/>
      <c r="ABY653" s="49"/>
      <c r="ABZ653" s="49"/>
      <c r="ACA653" s="49"/>
      <c r="ACF653" s="191"/>
      <c r="ACG653" s="49"/>
      <c r="ACH653" s="49"/>
      <c r="ACI653" s="49"/>
      <c r="ACN653" s="191"/>
      <c r="ACO653" s="49"/>
      <c r="ACP653" s="49"/>
      <c r="ACQ653" s="49"/>
      <c r="ACV653" s="191"/>
      <c r="ACW653" s="49"/>
      <c r="ACX653" s="49"/>
      <c r="ACY653" s="49"/>
      <c r="ADD653" s="191"/>
      <c r="ADE653" s="49"/>
      <c r="ADF653" s="49"/>
      <c r="ADG653" s="49"/>
      <c r="ADL653" s="191"/>
      <c r="ADM653" s="49"/>
      <c r="ADN653" s="49"/>
      <c r="ADO653" s="49"/>
      <c r="ADT653" s="191"/>
      <c r="ADU653" s="49"/>
      <c r="ADV653" s="49"/>
      <c r="ADW653" s="49"/>
      <c r="AEB653" s="191"/>
      <c r="AEC653" s="49"/>
      <c r="AED653" s="49"/>
      <c r="AEE653" s="49"/>
      <c r="AEJ653" s="191"/>
      <c r="AEK653" s="49"/>
      <c r="AEL653" s="49"/>
      <c r="AEM653" s="49"/>
      <c r="AER653" s="191"/>
      <c r="AES653" s="49"/>
      <c r="AET653" s="49"/>
      <c r="AEU653" s="49"/>
      <c r="AEZ653" s="191"/>
      <c r="AFA653" s="49"/>
      <c r="AFB653" s="49"/>
      <c r="AFC653" s="49"/>
      <c r="AFH653" s="191"/>
      <c r="AFI653" s="49"/>
      <c r="AFJ653" s="49"/>
      <c r="AFK653" s="49"/>
      <c r="AFP653" s="191"/>
      <c r="AFQ653" s="49"/>
      <c r="AFR653" s="49"/>
      <c r="AFS653" s="49"/>
      <c r="AFX653" s="191"/>
      <c r="AFY653" s="49"/>
      <c r="AFZ653" s="49"/>
      <c r="AGA653" s="49"/>
      <c r="AGF653" s="191"/>
      <c r="AGG653" s="49"/>
      <c r="AGH653" s="49"/>
      <c r="AGI653" s="49"/>
      <c r="AGN653" s="191"/>
      <c r="AGO653" s="49"/>
      <c r="AGP653" s="49"/>
      <c r="AGQ653" s="49"/>
      <c r="AGV653" s="191"/>
      <c r="AGW653" s="49"/>
      <c r="AGX653" s="49"/>
      <c r="AGY653" s="49"/>
      <c r="AHD653" s="191"/>
      <c r="AHE653" s="49"/>
      <c r="AHF653" s="49"/>
      <c r="AHG653" s="49"/>
      <c r="AHL653" s="191"/>
      <c r="AHM653" s="49"/>
      <c r="AHN653" s="49"/>
      <c r="AHO653" s="49"/>
      <c r="AHT653" s="191"/>
      <c r="AHU653" s="49"/>
      <c r="AHV653" s="49"/>
      <c r="AHW653" s="49"/>
      <c r="AIB653" s="191"/>
      <c r="AIC653" s="49"/>
      <c r="AID653" s="49"/>
      <c r="AIE653" s="49"/>
      <c r="AIJ653" s="191"/>
      <c r="AIK653" s="49"/>
      <c r="AIL653" s="49"/>
      <c r="AIM653" s="49"/>
      <c r="AIR653" s="191"/>
      <c r="AIS653" s="49"/>
      <c r="AIT653" s="49"/>
      <c r="AIU653" s="49"/>
      <c r="AIZ653" s="191"/>
      <c r="AJA653" s="49"/>
      <c r="AJB653" s="49"/>
      <c r="AJC653" s="49"/>
      <c r="AJH653" s="191"/>
      <c r="AJI653" s="49"/>
      <c r="AJJ653" s="49"/>
      <c r="AJK653" s="49"/>
      <c r="AJP653" s="191"/>
      <c r="AJQ653" s="49"/>
      <c r="AJR653" s="49"/>
      <c r="AJS653" s="49"/>
      <c r="AJX653" s="191"/>
      <c r="AJY653" s="49"/>
      <c r="AJZ653" s="49"/>
      <c r="AKA653" s="49"/>
      <c r="AKF653" s="191"/>
      <c r="AKG653" s="49"/>
      <c r="AKH653" s="49"/>
      <c r="AKI653" s="49"/>
      <c r="AKN653" s="191"/>
      <c r="AKO653" s="49"/>
      <c r="AKP653" s="49"/>
      <c r="AKQ653" s="49"/>
      <c r="AKV653" s="191"/>
      <c r="AKW653" s="49"/>
      <c r="AKX653" s="49"/>
      <c r="AKY653" s="49"/>
      <c r="ALD653" s="191"/>
      <c r="ALE653" s="49"/>
      <c r="ALF653" s="49"/>
      <c r="ALG653" s="49"/>
      <c r="ALL653" s="191"/>
      <c r="ALM653" s="49"/>
      <c r="ALN653" s="49"/>
      <c r="ALO653" s="49"/>
      <c r="ALT653" s="191"/>
      <c r="ALU653" s="49"/>
      <c r="ALV653" s="49"/>
      <c r="ALW653" s="49"/>
      <c r="AMB653" s="191"/>
      <c r="AMC653" s="49"/>
      <c r="AMD653" s="49"/>
      <c r="AME653" s="49"/>
      <c r="AMJ653" s="191"/>
    </row>
    <row r="654" s="190" customFormat="true" ht="15" hidden="false" customHeight="true" outlineLevel="0" collapsed="false">
      <c r="A654" s="170"/>
      <c r="B654" s="170"/>
      <c r="C654" s="170"/>
      <c r="D654" s="171" t="s">
        <v>713</v>
      </c>
      <c r="E654" s="171"/>
      <c r="F654" s="171"/>
      <c r="G654" s="171"/>
      <c r="H654" s="172" t="n">
        <f aca="false">SUMIF(F648:F652,"&lt;&gt;h",H648:H652)</f>
        <v>523.2</v>
      </c>
      <c r="I654" s="49"/>
      <c r="J654" s="49"/>
      <c r="K654" s="49"/>
      <c r="P654" s="191"/>
      <c r="Q654" s="49"/>
      <c r="R654" s="49"/>
      <c r="S654" s="49"/>
      <c r="X654" s="191"/>
      <c r="Y654" s="49"/>
      <c r="Z654" s="49"/>
      <c r="AA654" s="49"/>
      <c r="AF654" s="191"/>
      <c r="AG654" s="49"/>
      <c r="AH654" s="49"/>
      <c r="AI654" s="49"/>
      <c r="AN654" s="191"/>
      <c r="AO654" s="49"/>
      <c r="AP654" s="49"/>
      <c r="AQ654" s="49"/>
      <c r="AV654" s="191"/>
      <c r="AW654" s="49"/>
      <c r="AX654" s="49"/>
      <c r="AY654" s="49"/>
      <c r="BD654" s="191"/>
      <c r="BE654" s="49"/>
      <c r="BF654" s="49"/>
      <c r="BG654" s="49"/>
      <c r="BL654" s="191"/>
      <c r="BM654" s="49"/>
      <c r="BN654" s="49"/>
      <c r="BO654" s="49"/>
      <c r="BT654" s="191"/>
      <c r="BU654" s="49"/>
      <c r="BV654" s="49"/>
      <c r="BW654" s="49"/>
      <c r="CB654" s="191"/>
      <c r="CC654" s="49"/>
      <c r="CD654" s="49"/>
      <c r="CE654" s="49"/>
      <c r="CJ654" s="191"/>
      <c r="CK654" s="49"/>
      <c r="CL654" s="49"/>
      <c r="CM654" s="49"/>
      <c r="CR654" s="191"/>
      <c r="CS654" s="49"/>
      <c r="CT654" s="49"/>
      <c r="CU654" s="49"/>
      <c r="CZ654" s="191"/>
      <c r="DA654" s="49"/>
      <c r="DB654" s="49"/>
      <c r="DC654" s="49"/>
      <c r="DH654" s="191"/>
      <c r="DI654" s="49"/>
      <c r="DJ654" s="49"/>
      <c r="DK654" s="49"/>
      <c r="DP654" s="191"/>
      <c r="DQ654" s="49"/>
      <c r="DR654" s="49"/>
      <c r="DS654" s="49"/>
      <c r="DX654" s="191"/>
      <c r="DY654" s="49"/>
      <c r="DZ654" s="49"/>
      <c r="EA654" s="49"/>
      <c r="EF654" s="191"/>
      <c r="EG654" s="49"/>
      <c r="EH654" s="49"/>
      <c r="EI654" s="49"/>
      <c r="EN654" s="191"/>
      <c r="EO654" s="49"/>
      <c r="EP654" s="49"/>
      <c r="EQ654" s="49"/>
      <c r="EV654" s="191"/>
      <c r="EW654" s="49"/>
      <c r="EX654" s="49"/>
      <c r="EY654" s="49"/>
      <c r="FD654" s="191"/>
      <c r="FE654" s="49"/>
      <c r="FF654" s="49"/>
      <c r="FG654" s="49"/>
      <c r="FL654" s="191"/>
      <c r="FM654" s="49"/>
      <c r="FN654" s="49"/>
      <c r="FO654" s="49"/>
      <c r="FT654" s="191"/>
      <c r="FU654" s="49"/>
      <c r="FV654" s="49"/>
      <c r="FW654" s="49"/>
      <c r="GB654" s="191"/>
      <c r="GC654" s="49"/>
      <c r="GD654" s="49"/>
      <c r="GE654" s="49"/>
      <c r="GJ654" s="191"/>
      <c r="GK654" s="49"/>
      <c r="GL654" s="49"/>
      <c r="GM654" s="49"/>
      <c r="GR654" s="191"/>
      <c r="GS654" s="49"/>
      <c r="GT654" s="49"/>
      <c r="GU654" s="49"/>
      <c r="GZ654" s="191"/>
      <c r="HA654" s="49"/>
      <c r="HB654" s="49"/>
      <c r="HC654" s="49"/>
      <c r="HH654" s="191"/>
      <c r="HI654" s="49"/>
      <c r="HJ654" s="49"/>
      <c r="HK654" s="49"/>
      <c r="HP654" s="191"/>
      <c r="HQ654" s="49"/>
      <c r="HR654" s="49"/>
      <c r="HS654" s="49"/>
      <c r="HX654" s="191"/>
      <c r="HY654" s="49"/>
      <c r="HZ654" s="49"/>
      <c r="IA654" s="49"/>
      <c r="IF654" s="191"/>
      <c r="IG654" s="49"/>
      <c r="IH654" s="49"/>
      <c r="II654" s="49"/>
      <c r="IN654" s="191"/>
      <c r="IO654" s="49"/>
      <c r="IP654" s="49"/>
      <c r="IQ654" s="49"/>
      <c r="IV654" s="191"/>
      <c r="IW654" s="49"/>
      <c r="IX654" s="49"/>
      <c r="IY654" s="49"/>
      <c r="JD654" s="191"/>
      <c r="JE654" s="49"/>
      <c r="JF654" s="49"/>
      <c r="JG654" s="49"/>
      <c r="JL654" s="191"/>
      <c r="JM654" s="49"/>
      <c r="JN654" s="49"/>
      <c r="JO654" s="49"/>
      <c r="JT654" s="191"/>
      <c r="JU654" s="49"/>
      <c r="JV654" s="49"/>
      <c r="JW654" s="49"/>
      <c r="KB654" s="191"/>
      <c r="KC654" s="49"/>
      <c r="KD654" s="49"/>
      <c r="KE654" s="49"/>
      <c r="KJ654" s="191"/>
      <c r="KK654" s="49"/>
      <c r="KL654" s="49"/>
      <c r="KM654" s="49"/>
      <c r="KR654" s="191"/>
      <c r="KS654" s="49"/>
      <c r="KT654" s="49"/>
      <c r="KU654" s="49"/>
      <c r="KZ654" s="191"/>
      <c r="LA654" s="49"/>
      <c r="LB654" s="49"/>
      <c r="LC654" s="49"/>
      <c r="LH654" s="191"/>
      <c r="LI654" s="49"/>
      <c r="LJ654" s="49"/>
      <c r="LK654" s="49"/>
      <c r="LP654" s="191"/>
      <c r="LQ654" s="49"/>
      <c r="LR654" s="49"/>
      <c r="LS654" s="49"/>
      <c r="LX654" s="191"/>
      <c r="LY654" s="49"/>
      <c r="LZ654" s="49"/>
      <c r="MA654" s="49"/>
      <c r="MF654" s="191"/>
      <c r="MG654" s="49"/>
      <c r="MH654" s="49"/>
      <c r="MI654" s="49"/>
      <c r="MN654" s="191"/>
      <c r="MO654" s="49"/>
      <c r="MP654" s="49"/>
      <c r="MQ654" s="49"/>
      <c r="MV654" s="191"/>
      <c r="MW654" s="49"/>
      <c r="MX654" s="49"/>
      <c r="MY654" s="49"/>
      <c r="ND654" s="191"/>
      <c r="NE654" s="49"/>
      <c r="NF654" s="49"/>
      <c r="NG654" s="49"/>
      <c r="NL654" s="191"/>
      <c r="NM654" s="49"/>
      <c r="NN654" s="49"/>
      <c r="NO654" s="49"/>
      <c r="NT654" s="191"/>
      <c r="NU654" s="49"/>
      <c r="NV654" s="49"/>
      <c r="NW654" s="49"/>
      <c r="OB654" s="191"/>
      <c r="OC654" s="49"/>
      <c r="OD654" s="49"/>
      <c r="OE654" s="49"/>
      <c r="OJ654" s="191"/>
      <c r="OK654" s="49"/>
      <c r="OL654" s="49"/>
      <c r="OM654" s="49"/>
      <c r="OR654" s="191"/>
      <c r="OS654" s="49"/>
      <c r="OT654" s="49"/>
      <c r="OU654" s="49"/>
      <c r="OZ654" s="191"/>
      <c r="PA654" s="49"/>
      <c r="PB654" s="49"/>
      <c r="PC654" s="49"/>
      <c r="PH654" s="191"/>
      <c r="PI654" s="49"/>
      <c r="PJ654" s="49"/>
      <c r="PK654" s="49"/>
      <c r="PP654" s="191"/>
      <c r="PQ654" s="49"/>
      <c r="PR654" s="49"/>
      <c r="PS654" s="49"/>
      <c r="PX654" s="191"/>
      <c r="PY654" s="49"/>
      <c r="PZ654" s="49"/>
      <c r="QA654" s="49"/>
      <c r="QF654" s="191"/>
      <c r="QG654" s="49"/>
      <c r="QH654" s="49"/>
      <c r="QI654" s="49"/>
      <c r="QN654" s="191"/>
      <c r="QO654" s="49"/>
      <c r="QP654" s="49"/>
      <c r="QQ654" s="49"/>
      <c r="QV654" s="191"/>
      <c r="QW654" s="49"/>
      <c r="QX654" s="49"/>
      <c r="QY654" s="49"/>
      <c r="RD654" s="191"/>
      <c r="RE654" s="49"/>
      <c r="RF654" s="49"/>
      <c r="RG654" s="49"/>
      <c r="RL654" s="191"/>
      <c r="RM654" s="49"/>
      <c r="RN654" s="49"/>
      <c r="RO654" s="49"/>
      <c r="RT654" s="191"/>
      <c r="RU654" s="49"/>
      <c r="RV654" s="49"/>
      <c r="RW654" s="49"/>
      <c r="SB654" s="191"/>
      <c r="SC654" s="49"/>
      <c r="SD654" s="49"/>
      <c r="SE654" s="49"/>
      <c r="SJ654" s="191"/>
      <c r="SK654" s="49"/>
      <c r="SL654" s="49"/>
      <c r="SM654" s="49"/>
      <c r="SR654" s="191"/>
      <c r="SS654" s="49"/>
      <c r="ST654" s="49"/>
      <c r="SU654" s="49"/>
      <c r="SZ654" s="191"/>
      <c r="TA654" s="49"/>
      <c r="TB654" s="49"/>
      <c r="TC654" s="49"/>
      <c r="TH654" s="191"/>
      <c r="TI654" s="49"/>
      <c r="TJ654" s="49"/>
      <c r="TK654" s="49"/>
      <c r="TP654" s="191"/>
      <c r="TQ654" s="49"/>
      <c r="TR654" s="49"/>
      <c r="TS654" s="49"/>
      <c r="TX654" s="191"/>
      <c r="TY654" s="49"/>
      <c r="TZ654" s="49"/>
      <c r="UA654" s="49"/>
      <c r="UF654" s="191"/>
      <c r="UG654" s="49"/>
      <c r="UH654" s="49"/>
      <c r="UI654" s="49"/>
      <c r="UN654" s="191"/>
      <c r="UO654" s="49"/>
      <c r="UP654" s="49"/>
      <c r="UQ654" s="49"/>
      <c r="UV654" s="191"/>
      <c r="UW654" s="49"/>
      <c r="UX654" s="49"/>
      <c r="UY654" s="49"/>
      <c r="VD654" s="191"/>
      <c r="VE654" s="49"/>
      <c r="VF654" s="49"/>
      <c r="VG654" s="49"/>
      <c r="VL654" s="191"/>
      <c r="VM654" s="49"/>
      <c r="VN654" s="49"/>
      <c r="VO654" s="49"/>
      <c r="VT654" s="191"/>
      <c r="VU654" s="49"/>
      <c r="VV654" s="49"/>
      <c r="VW654" s="49"/>
      <c r="WB654" s="191"/>
      <c r="WC654" s="49"/>
      <c r="WD654" s="49"/>
      <c r="WE654" s="49"/>
      <c r="WJ654" s="191"/>
      <c r="WK654" s="49"/>
      <c r="WL654" s="49"/>
      <c r="WM654" s="49"/>
      <c r="WR654" s="191"/>
      <c r="WS654" s="49"/>
      <c r="WT654" s="49"/>
      <c r="WU654" s="49"/>
      <c r="WZ654" s="191"/>
      <c r="XA654" s="49"/>
      <c r="XB654" s="49"/>
      <c r="XC654" s="49"/>
      <c r="XH654" s="191"/>
      <c r="XI654" s="49"/>
      <c r="XJ654" s="49"/>
      <c r="XK654" s="49"/>
      <c r="XP654" s="191"/>
      <c r="XQ654" s="49"/>
      <c r="XR654" s="49"/>
      <c r="XS654" s="49"/>
      <c r="XX654" s="191"/>
      <c r="XY654" s="49"/>
      <c r="XZ654" s="49"/>
      <c r="YA654" s="49"/>
      <c r="YF654" s="191"/>
      <c r="YG654" s="49"/>
      <c r="YH654" s="49"/>
      <c r="YI654" s="49"/>
      <c r="YN654" s="191"/>
      <c r="YO654" s="49"/>
      <c r="YP654" s="49"/>
      <c r="YQ654" s="49"/>
      <c r="YV654" s="191"/>
      <c r="YW654" s="49"/>
      <c r="YX654" s="49"/>
      <c r="YY654" s="49"/>
      <c r="ZD654" s="191"/>
      <c r="ZE654" s="49"/>
      <c r="ZF654" s="49"/>
      <c r="ZG654" s="49"/>
      <c r="ZL654" s="191"/>
      <c r="ZM654" s="49"/>
      <c r="ZN654" s="49"/>
      <c r="ZO654" s="49"/>
      <c r="ZT654" s="191"/>
      <c r="ZU654" s="49"/>
      <c r="ZV654" s="49"/>
      <c r="ZW654" s="49"/>
      <c r="AAB654" s="191"/>
      <c r="AAC654" s="49"/>
      <c r="AAD654" s="49"/>
      <c r="AAE654" s="49"/>
      <c r="AAJ654" s="191"/>
      <c r="AAK654" s="49"/>
      <c r="AAL654" s="49"/>
      <c r="AAM654" s="49"/>
      <c r="AAR654" s="191"/>
      <c r="AAS654" s="49"/>
      <c r="AAT654" s="49"/>
      <c r="AAU654" s="49"/>
      <c r="AAZ654" s="191"/>
      <c r="ABA654" s="49"/>
      <c r="ABB654" s="49"/>
      <c r="ABC654" s="49"/>
      <c r="ABH654" s="191"/>
      <c r="ABI654" s="49"/>
      <c r="ABJ654" s="49"/>
      <c r="ABK654" s="49"/>
      <c r="ABP654" s="191"/>
      <c r="ABQ654" s="49"/>
      <c r="ABR654" s="49"/>
      <c r="ABS654" s="49"/>
      <c r="ABX654" s="191"/>
      <c r="ABY654" s="49"/>
      <c r="ABZ654" s="49"/>
      <c r="ACA654" s="49"/>
      <c r="ACF654" s="191"/>
      <c r="ACG654" s="49"/>
      <c r="ACH654" s="49"/>
      <c r="ACI654" s="49"/>
      <c r="ACN654" s="191"/>
      <c r="ACO654" s="49"/>
      <c r="ACP654" s="49"/>
      <c r="ACQ654" s="49"/>
      <c r="ACV654" s="191"/>
      <c r="ACW654" s="49"/>
      <c r="ACX654" s="49"/>
      <c r="ACY654" s="49"/>
      <c r="ADD654" s="191"/>
      <c r="ADE654" s="49"/>
      <c r="ADF654" s="49"/>
      <c r="ADG654" s="49"/>
      <c r="ADL654" s="191"/>
      <c r="ADM654" s="49"/>
      <c r="ADN654" s="49"/>
      <c r="ADO654" s="49"/>
      <c r="ADT654" s="191"/>
      <c r="ADU654" s="49"/>
      <c r="ADV654" s="49"/>
      <c r="ADW654" s="49"/>
      <c r="AEB654" s="191"/>
      <c r="AEC654" s="49"/>
      <c r="AED654" s="49"/>
      <c r="AEE654" s="49"/>
      <c r="AEJ654" s="191"/>
      <c r="AEK654" s="49"/>
      <c r="AEL654" s="49"/>
      <c r="AEM654" s="49"/>
      <c r="AER654" s="191"/>
      <c r="AES654" s="49"/>
      <c r="AET654" s="49"/>
      <c r="AEU654" s="49"/>
      <c r="AEZ654" s="191"/>
      <c r="AFA654" s="49"/>
      <c r="AFB654" s="49"/>
      <c r="AFC654" s="49"/>
      <c r="AFH654" s="191"/>
      <c r="AFI654" s="49"/>
      <c r="AFJ654" s="49"/>
      <c r="AFK654" s="49"/>
      <c r="AFP654" s="191"/>
      <c r="AFQ654" s="49"/>
      <c r="AFR654" s="49"/>
      <c r="AFS654" s="49"/>
      <c r="AFX654" s="191"/>
      <c r="AFY654" s="49"/>
      <c r="AFZ654" s="49"/>
      <c r="AGA654" s="49"/>
      <c r="AGF654" s="191"/>
      <c r="AGG654" s="49"/>
      <c r="AGH654" s="49"/>
      <c r="AGI654" s="49"/>
      <c r="AGN654" s="191"/>
      <c r="AGO654" s="49"/>
      <c r="AGP654" s="49"/>
      <c r="AGQ654" s="49"/>
      <c r="AGV654" s="191"/>
      <c r="AGW654" s="49"/>
      <c r="AGX654" s="49"/>
      <c r="AGY654" s="49"/>
      <c r="AHD654" s="191"/>
      <c r="AHE654" s="49"/>
      <c r="AHF654" s="49"/>
      <c r="AHG654" s="49"/>
      <c r="AHL654" s="191"/>
      <c r="AHM654" s="49"/>
      <c r="AHN654" s="49"/>
      <c r="AHO654" s="49"/>
      <c r="AHT654" s="191"/>
      <c r="AHU654" s="49"/>
      <c r="AHV654" s="49"/>
      <c r="AHW654" s="49"/>
      <c r="AIB654" s="191"/>
      <c r="AIC654" s="49"/>
      <c r="AID654" s="49"/>
      <c r="AIE654" s="49"/>
      <c r="AIJ654" s="191"/>
      <c r="AIK654" s="49"/>
      <c r="AIL654" s="49"/>
      <c r="AIM654" s="49"/>
      <c r="AIR654" s="191"/>
      <c r="AIS654" s="49"/>
      <c r="AIT654" s="49"/>
      <c r="AIU654" s="49"/>
      <c r="AIZ654" s="191"/>
      <c r="AJA654" s="49"/>
      <c r="AJB654" s="49"/>
      <c r="AJC654" s="49"/>
      <c r="AJH654" s="191"/>
      <c r="AJI654" s="49"/>
      <c r="AJJ654" s="49"/>
      <c r="AJK654" s="49"/>
      <c r="AJP654" s="191"/>
      <c r="AJQ654" s="49"/>
      <c r="AJR654" s="49"/>
      <c r="AJS654" s="49"/>
      <c r="AJX654" s="191"/>
      <c r="AJY654" s="49"/>
      <c r="AJZ654" s="49"/>
      <c r="AKA654" s="49"/>
      <c r="AKF654" s="191"/>
      <c r="AKG654" s="49"/>
      <c r="AKH654" s="49"/>
      <c r="AKI654" s="49"/>
      <c r="AKN654" s="191"/>
      <c r="AKO654" s="49"/>
      <c r="AKP654" s="49"/>
      <c r="AKQ654" s="49"/>
      <c r="AKV654" s="191"/>
      <c r="AKW654" s="49"/>
      <c r="AKX654" s="49"/>
      <c r="AKY654" s="49"/>
      <c r="ALD654" s="191"/>
      <c r="ALE654" s="49"/>
      <c r="ALF654" s="49"/>
      <c r="ALG654" s="49"/>
      <c r="ALL654" s="191"/>
      <c r="ALM654" s="49"/>
      <c r="ALN654" s="49"/>
      <c r="ALO654" s="49"/>
      <c r="ALT654" s="191"/>
      <c r="ALU654" s="49"/>
      <c r="ALV654" s="49"/>
      <c r="ALW654" s="49"/>
      <c r="AMB654" s="191"/>
      <c r="AMC654" s="49"/>
      <c r="AMD654" s="49"/>
      <c r="AME654" s="49"/>
      <c r="AMJ654" s="191"/>
    </row>
    <row r="655" s="192" customFormat="true" ht="15" hidden="false" customHeight="true" outlineLevel="0" collapsed="false">
      <c r="A655" s="170"/>
      <c r="B655" s="170"/>
      <c r="C655" s="170"/>
      <c r="D655" s="173" t="s">
        <v>714</v>
      </c>
      <c r="E655" s="173"/>
      <c r="F655" s="173"/>
      <c r="G655" s="173"/>
      <c r="H655" s="174" t="n">
        <f aca="false">SUM(H653:H654)</f>
        <v>742.13</v>
      </c>
      <c r="I655" s="49"/>
      <c r="J655" s="49"/>
      <c r="K655" s="49"/>
      <c r="P655" s="193"/>
      <c r="Q655" s="49"/>
      <c r="R655" s="49"/>
      <c r="S655" s="49"/>
      <c r="X655" s="193"/>
      <c r="Y655" s="49"/>
      <c r="Z655" s="49"/>
      <c r="AA655" s="49"/>
      <c r="AF655" s="193"/>
      <c r="AG655" s="49"/>
      <c r="AH655" s="49"/>
      <c r="AI655" s="49"/>
      <c r="AN655" s="193"/>
      <c r="AO655" s="49"/>
      <c r="AP655" s="49"/>
      <c r="AQ655" s="49"/>
      <c r="AV655" s="193"/>
      <c r="AW655" s="49"/>
      <c r="AX655" s="49"/>
      <c r="AY655" s="49"/>
      <c r="BD655" s="193"/>
      <c r="BE655" s="49"/>
      <c r="BF655" s="49"/>
      <c r="BG655" s="49"/>
      <c r="BL655" s="193"/>
      <c r="BM655" s="49"/>
      <c r="BN655" s="49"/>
      <c r="BO655" s="49"/>
      <c r="BT655" s="193"/>
      <c r="BU655" s="49"/>
      <c r="BV655" s="49"/>
      <c r="BW655" s="49"/>
      <c r="CB655" s="193"/>
      <c r="CC655" s="49"/>
      <c r="CD655" s="49"/>
      <c r="CE655" s="49"/>
      <c r="CJ655" s="193"/>
      <c r="CK655" s="49"/>
      <c r="CL655" s="49"/>
      <c r="CM655" s="49"/>
      <c r="CR655" s="193"/>
      <c r="CS655" s="49"/>
      <c r="CT655" s="49"/>
      <c r="CU655" s="49"/>
      <c r="CZ655" s="193"/>
      <c r="DA655" s="49"/>
      <c r="DB655" s="49"/>
      <c r="DC655" s="49"/>
      <c r="DH655" s="193"/>
      <c r="DI655" s="49"/>
      <c r="DJ655" s="49"/>
      <c r="DK655" s="49"/>
      <c r="DP655" s="193"/>
      <c r="DQ655" s="49"/>
      <c r="DR655" s="49"/>
      <c r="DS655" s="49"/>
      <c r="DX655" s="193"/>
      <c r="DY655" s="49"/>
      <c r="DZ655" s="49"/>
      <c r="EA655" s="49"/>
      <c r="EF655" s="193"/>
      <c r="EG655" s="49"/>
      <c r="EH655" s="49"/>
      <c r="EI655" s="49"/>
      <c r="EN655" s="193"/>
      <c r="EO655" s="49"/>
      <c r="EP655" s="49"/>
      <c r="EQ655" s="49"/>
      <c r="EV655" s="193"/>
      <c r="EW655" s="49"/>
      <c r="EX655" s="49"/>
      <c r="EY655" s="49"/>
      <c r="FD655" s="193"/>
      <c r="FE655" s="49"/>
      <c r="FF655" s="49"/>
      <c r="FG655" s="49"/>
      <c r="FL655" s="193"/>
      <c r="FM655" s="49"/>
      <c r="FN655" s="49"/>
      <c r="FO655" s="49"/>
      <c r="FT655" s="193"/>
      <c r="FU655" s="49"/>
      <c r="FV655" s="49"/>
      <c r="FW655" s="49"/>
      <c r="GB655" s="193"/>
      <c r="GC655" s="49"/>
      <c r="GD655" s="49"/>
      <c r="GE655" s="49"/>
      <c r="GJ655" s="193"/>
      <c r="GK655" s="49"/>
      <c r="GL655" s="49"/>
      <c r="GM655" s="49"/>
      <c r="GR655" s="193"/>
      <c r="GS655" s="49"/>
      <c r="GT655" s="49"/>
      <c r="GU655" s="49"/>
      <c r="GZ655" s="193"/>
      <c r="HA655" s="49"/>
      <c r="HB655" s="49"/>
      <c r="HC655" s="49"/>
      <c r="HH655" s="193"/>
      <c r="HI655" s="49"/>
      <c r="HJ655" s="49"/>
      <c r="HK655" s="49"/>
      <c r="HP655" s="193"/>
      <c r="HQ655" s="49"/>
      <c r="HR655" s="49"/>
      <c r="HS655" s="49"/>
      <c r="HX655" s="193"/>
      <c r="HY655" s="49"/>
      <c r="HZ655" s="49"/>
      <c r="IA655" s="49"/>
      <c r="IF655" s="193"/>
      <c r="IG655" s="49"/>
      <c r="IH655" s="49"/>
      <c r="II655" s="49"/>
      <c r="IN655" s="193"/>
      <c r="IO655" s="49"/>
      <c r="IP655" s="49"/>
      <c r="IQ655" s="49"/>
      <c r="IV655" s="193"/>
      <c r="IW655" s="49"/>
      <c r="IX655" s="49"/>
      <c r="IY655" s="49"/>
      <c r="JD655" s="193"/>
      <c r="JE655" s="49"/>
      <c r="JF655" s="49"/>
      <c r="JG655" s="49"/>
      <c r="JL655" s="193"/>
      <c r="JM655" s="49"/>
      <c r="JN655" s="49"/>
      <c r="JO655" s="49"/>
      <c r="JT655" s="193"/>
      <c r="JU655" s="49"/>
      <c r="JV655" s="49"/>
      <c r="JW655" s="49"/>
      <c r="KB655" s="193"/>
      <c r="KC655" s="49"/>
      <c r="KD655" s="49"/>
      <c r="KE655" s="49"/>
      <c r="KJ655" s="193"/>
      <c r="KK655" s="49"/>
      <c r="KL655" s="49"/>
      <c r="KM655" s="49"/>
      <c r="KR655" s="193"/>
      <c r="KS655" s="49"/>
      <c r="KT655" s="49"/>
      <c r="KU655" s="49"/>
      <c r="KZ655" s="193"/>
      <c r="LA655" s="49"/>
      <c r="LB655" s="49"/>
      <c r="LC655" s="49"/>
      <c r="LH655" s="193"/>
      <c r="LI655" s="49"/>
      <c r="LJ655" s="49"/>
      <c r="LK655" s="49"/>
      <c r="LP655" s="193"/>
      <c r="LQ655" s="49"/>
      <c r="LR655" s="49"/>
      <c r="LS655" s="49"/>
      <c r="LX655" s="193"/>
      <c r="LY655" s="49"/>
      <c r="LZ655" s="49"/>
      <c r="MA655" s="49"/>
      <c r="MF655" s="193"/>
      <c r="MG655" s="49"/>
      <c r="MH655" s="49"/>
      <c r="MI655" s="49"/>
      <c r="MN655" s="193"/>
      <c r="MO655" s="49"/>
      <c r="MP655" s="49"/>
      <c r="MQ655" s="49"/>
      <c r="MV655" s="193"/>
      <c r="MW655" s="49"/>
      <c r="MX655" s="49"/>
      <c r="MY655" s="49"/>
      <c r="ND655" s="193"/>
      <c r="NE655" s="49"/>
      <c r="NF655" s="49"/>
      <c r="NG655" s="49"/>
      <c r="NL655" s="193"/>
      <c r="NM655" s="49"/>
      <c r="NN655" s="49"/>
      <c r="NO655" s="49"/>
      <c r="NT655" s="193"/>
      <c r="NU655" s="49"/>
      <c r="NV655" s="49"/>
      <c r="NW655" s="49"/>
      <c r="OB655" s="193"/>
      <c r="OC655" s="49"/>
      <c r="OD655" s="49"/>
      <c r="OE655" s="49"/>
      <c r="OJ655" s="193"/>
      <c r="OK655" s="49"/>
      <c r="OL655" s="49"/>
      <c r="OM655" s="49"/>
      <c r="OR655" s="193"/>
      <c r="OS655" s="49"/>
      <c r="OT655" s="49"/>
      <c r="OU655" s="49"/>
      <c r="OZ655" s="193"/>
      <c r="PA655" s="49"/>
      <c r="PB655" s="49"/>
      <c r="PC655" s="49"/>
      <c r="PH655" s="193"/>
      <c r="PI655" s="49"/>
      <c r="PJ655" s="49"/>
      <c r="PK655" s="49"/>
      <c r="PP655" s="193"/>
      <c r="PQ655" s="49"/>
      <c r="PR655" s="49"/>
      <c r="PS655" s="49"/>
      <c r="PX655" s="193"/>
      <c r="PY655" s="49"/>
      <c r="PZ655" s="49"/>
      <c r="QA655" s="49"/>
      <c r="QF655" s="193"/>
      <c r="QG655" s="49"/>
      <c r="QH655" s="49"/>
      <c r="QI655" s="49"/>
      <c r="QN655" s="193"/>
      <c r="QO655" s="49"/>
      <c r="QP655" s="49"/>
      <c r="QQ655" s="49"/>
      <c r="QV655" s="193"/>
      <c r="QW655" s="49"/>
      <c r="QX655" s="49"/>
      <c r="QY655" s="49"/>
      <c r="RD655" s="193"/>
      <c r="RE655" s="49"/>
      <c r="RF655" s="49"/>
      <c r="RG655" s="49"/>
      <c r="RL655" s="193"/>
      <c r="RM655" s="49"/>
      <c r="RN655" s="49"/>
      <c r="RO655" s="49"/>
      <c r="RT655" s="193"/>
      <c r="RU655" s="49"/>
      <c r="RV655" s="49"/>
      <c r="RW655" s="49"/>
      <c r="SB655" s="193"/>
      <c r="SC655" s="49"/>
      <c r="SD655" s="49"/>
      <c r="SE655" s="49"/>
      <c r="SJ655" s="193"/>
      <c r="SK655" s="49"/>
      <c r="SL655" s="49"/>
      <c r="SM655" s="49"/>
      <c r="SR655" s="193"/>
      <c r="SS655" s="49"/>
      <c r="ST655" s="49"/>
      <c r="SU655" s="49"/>
      <c r="SZ655" s="193"/>
      <c r="TA655" s="49"/>
      <c r="TB655" s="49"/>
      <c r="TC655" s="49"/>
      <c r="TH655" s="193"/>
      <c r="TI655" s="49"/>
      <c r="TJ655" s="49"/>
      <c r="TK655" s="49"/>
      <c r="TP655" s="193"/>
      <c r="TQ655" s="49"/>
      <c r="TR655" s="49"/>
      <c r="TS655" s="49"/>
      <c r="TX655" s="193"/>
      <c r="TY655" s="49"/>
      <c r="TZ655" s="49"/>
      <c r="UA655" s="49"/>
      <c r="UF655" s="193"/>
      <c r="UG655" s="49"/>
      <c r="UH655" s="49"/>
      <c r="UI655" s="49"/>
      <c r="UN655" s="193"/>
      <c r="UO655" s="49"/>
      <c r="UP655" s="49"/>
      <c r="UQ655" s="49"/>
      <c r="UV655" s="193"/>
      <c r="UW655" s="49"/>
      <c r="UX655" s="49"/>
      <c r="UY655" s="49"/>
      <c r="VD655" s="193"/>
      <c r="VE655" s="49"/>
      <c r="VF655" s="49"/>
      <c r="VG655" s="49"/>
      <c r="VL655" s="193"/>
      <c r="VM655" s="49"/>
      <c r="VN655" s="49"/>
      <c r="VO655" s="49"/>
      <c r="VT655" s="193"/>
      <c r="VU655" s="49"/>
      <c r="VV655" s="49"/>
      <c r="VW655" s="49"/>
      <c r="WB655" s="193"/>
      <c r="WC655" s="49"/>
      <c r="WD655" s="49"/>
      <c r="WE655" s="49"/>
      <c r="WJ655" s="193"/>
      <c r="WK655" s="49"/>
      <c r="WL655" s="49"/>
      <c r="WM655" s="49"/>
      <c r="WR655" s="193"/>
      <c r="WS655" s="49"/>
      <c r="WT655" s="49"/>
      <c r="WU655" s="49"/>
      <c r="WZ655" s="193"/>
      <c r="XA655" s="49"/>
      <c r="XB655" s="49"/>
      <c r="XC655" s="49"/>
      <c r="XH655" s="193"/>
      <c r="XI655" s="49"/>
      <c r="XJ655" s="49"/>
      <c r="XK655" s="49"/>
      <c r="XP655" s="193"/>
      <c r="XQ655" s="49"/>
      <c r="XR655" s="49"/>
      <c r="XS655" s="49"/>
      <c r="XX655" s="193"/>
      <c r="XY655" s="49"/>
      <c r="XZ655" s="49"/>
      <c r="YA655" s="49"/>
      <c r="YF655" s="193"/>
      <c r="YG655" s="49"/>
      <c r="YH655" s="49"/>
      <c r="YI655" s="49"/>
      <c r="YN655" s="193"/>
      <c r="YO655" s="49"/>
      <c r="YP655" s="49"/>
      <c r="YQ655" s="49"/>
      <c r="YV655" s="193"/>
      <c r="YW655" s="49"/>
      <c r="YX655" s="49"/>
      <c r="YY655" s="49"/>
      <c r="ZD655" s="193"/>
      <c r="ZE655" s="49"/>
      <c r="ZF655" s="49"/>
      <c r="ZG655" s="49"/>
      <c r="ZL655" s="193"/>
      <c r="ZM655" s="49"/>
      <c r="ZN655" s="49"/>
      <c r="ZO655" s="49"/>
      <c r="ZT655" s="193"/>
      <c r="ZU655" s="49"/>
      <c r="ZV655" s="49"/>
      <c r="ZW655" s="49"/>
      <c r="AAB655" s="193"/>
      <c r="AAC655" s="49"/>
      <c r="AAD655" s="49"/>
      <c r="AAE655" s="49"/>
      <c r="AAJ655" s="193"/>
      <c r="AAK655" s="49"/>
      <c r="AAL655" s="49"/>
      <c r="AAM655" s="49"/>
      <c r="AAR655" s="193"/>
      <c r="AAS655" s="49"/>
      <c r="AAT655" s="49"/>
      <c r="AAU655" s="49"/>
      <c r="AAZ655" s="193"/>
      <c r="ABA655" s="49"/>
      <c r="ABB655" s="49"/>
      <c r="ABC655" s="49"/>
      <c r="ABH655" s="193"/>
      <c r="ABI655" s="49"/>
      <c r="ABJ655" s="49"/>
      <c r="ABK655" s="49"/>
      <c r="ABP655" s="193"/>
      <c r="ABQ655" s="49"/>
      <c r="ABR655" s="49"/>
      <c r="ABS655" s="49"/>
      <c r="ABX655" s="193"/>
      <c r="ABY655" s="49"/>
      <c r="ABZ655" s="49"/>
      <c r="ACA655" s="49"/>
      <c r="ACF655" s="193"/>
      <c r="ACG655" s="49"/>
      <c r="ACH655" s="49"/>
      <c r="ACI655" s="49"/>
      <c r="ACN655" s="193"/>
      <c r="ACO655" s="49"/>
      <c r="ACP655" s="49"/>
      <c r="ACQ655" s="49"/>
      <c r="ACV655" s="193"/>
      <c r="ACW655" s="49"/>
      <c r="ACX655" s="49"/>
      <c r="ACY655" s="49"/>
      <c r="ADD655" s="193"/>
      <c r="ADE655" s="49"/>
      <c r="ADF655" s="49"/>
      <c r="ADG655" s="49"/>
      <c r="ADL655" s="193"/>
      <c r="ADM655" s="49"/>
      <c r="ADN655" s="49"/>
      <c r="ADO655" s="49"/>
      <c r="ADT655" s="193"/>
      <c r="ADU655" s="49"/>
      <c r="ADV655" s="49"/>
      <c r="ADW655" s="49"/>
      <c r="AEB655" s="193"/>
      <c r="AEC655" s="49"/>
      <c r="AED655" s="49"/>
      <c r="AEE655" s="49"/>
      <c r="AEJ655" s="193"/>
      <c r="AEK655" s="49"/>
      <c r="AEL655" s="49"/>
      <c r="AEM655" s="49"/>
      <c r="AER655" s="193"/>
      <c r="AES655" s="49"/>
      <c r="AET655" s="49"/>
      <c r="AEU655" s="49"/>
      <c r="AEZ655" s="193"/>
      <c r="AFA655" s="49"/>
      <c r="AFB655" s="49"/>
      <c r="AFC655" s="49"/>
      <c r="AFH655" s="193"/>
      <c r="AFI655" s="49"/>
      <c r="AFJ655" s="49"/>
      <c r="AFK655" s="49"/>
      <c r="AFP655" s="193"/>
      <c r="AFQ655" s="49"/>
      <c r="AFR655" s="49"/>
      <c r="AFS655" s="49"/>
      <c r="AFX655" s="193"/>
      <c r="AFY655" s="49"/>
      <c r="AFZ655" s="49"/>
      <c r="AGA655" s="49"/>
      <c r="AGF655" s="193"/>
      <c r="AGG655" s="49"/>
      <c r="AGH655" s="49"/>
      <c r="AGI655" s="49"/>
      <c r="AGN655" s="193"/>
      <c r="AGO655" s="49"/>
      <c r="AGP655" s="49"/>
      <c r="AGQ655" s="49"/>
      <c r="AGV655" s="193"/>
      <c r="AGW655" s="49"/>
      <c r="AGX655" s="49"/>
      <c r="AGY655" s="49"/>
      <c r="AHD655" s="193"/>
      <c r="AHE655" s="49"/>
      <c r="AHF655" s="49"/>
      <c r="AHG655" s="49"/>
      <c r="AHL655" s="193"/>
      <c r="AHM655" s="49"/>
      <c r="AHN655" s="49"/>
      <c r="AHO655" s="49"/>
      <c r="AHT655" s="193"/>
      <c r="AHU655" s="49"/>
      <c r="AHV655" s="49"/>
      <c r="AHW655" s="49"/>
      <c r="AIB655" s="193"/>
      <c r="AIC655" s="49"/>
      <c r="AID655" s="49"/>
      <c r="AIE655" s="49"/>
      <c r="AIJ655" s="193"/>
      <c r="AIK655" s="49"/>
      <c r="AIL655" s="49"/>
      <c r="AIM655" s="49"/>
      <c r="AIR655" s="193"/>
      <c r="AIS655" s="49"/>
      <c r="AIT655" s="49"/>
      <c r="AIU655" s="49"/>
      <c r="AIZ655" s="193"/>
      <c r="AJA655" s="49"/>
      <c r="AJB655" s="49"/>
      <c r="AJC655" s="49"/>
      <c r="AJH655" s="193"/>
      <c r="AJI655" s="49"/>
      <c r="AJJ655" s="49"/>
      <c r="AJK655" s="49"/>
      <c r="AJP655" s="193"/>
      <c r="AJQ655" s="49"/>
      <c r="AJR655" s="49"/>
      <c r="AJS655" s="49"/>
      <c r="AJX655" s="193"/>
      <c r="AJY655" s="49"/>
      <c r="AJZ655" s="49"/>
      <c r="AKA655" s="49"/>
      <c r="AKF655" s="193"/>
      <c r="AKG655" s="49"/>
      <c r="AKH655" s="49"/>
      <c r="AKI655" s="49"/>
      <c r="AKN655" s="193"/>
      <c r="AKO655" s="49"/>
      <c r="AKP655" s="49"/>
      <c r="AKQ655" s="49"/>
      <c r="AKV655" s="193"/>
      <c r="AKW655" s="49"/>
      <c r="AKX655" s="49"/>
      <c r="AKY655" s="49"/>
      <c r="ALD655" s="193"/>
      <c r="ALE655" s="49"/>
      <c r="ALF655" s="49"/>
      <c r="ALG655" s="49"/>
      <c r="ALL655" s="193"/>
      <c r="ALM655" s="49"/>
      <c r="ALN655" s="49"/>
      <c r="ALO655" s="49"/>
      <c r="ALT655" s="193"/>
      <c r="ALU655" s="49"/>
      <c r="ALV655" s="49"/>
      <c r="ALW655" s="49"/>
      <c r="AMB655" s="193"/>
      <c r="AMC655" s="49"/>
      <c r="AMD655" s="49"/>
      <c r="AME655" s="49"/>
      <c r="AMJ655" s="193"/>
    </row>
    <row r="656" s="190" customFormat="true" ht="15" hidden="false" customHeight="true" outlineLevel="0" collapsed="false">
      <c r="A656" s="170"/>
      <c r="B656" s="170"/>
      <c r="C656" s="170"/>
      <c r="D656" s="171" t="s">
        <v>715</v>
      </c>
      <c r="E656" s="171"/>
      <c r="F656" s="171"/>
      <c r="G656" s="171"/>
      <c r="H656" s="175" t="n">
        <f aca="false">E647</f>
        <v>9</v>
      </c>
      <c r="I656" s="49"/>
      <c r="J656" s="49"/>
      <c r="K656" s="49"/>
      <c r="P656" s="194"/>
      <c r="Q656" s="49"/>
      <c r="R656" s="49"/>
      <c r="S656" s="49"/>
      <c r="X656" s="194"/>
      <c r="Y656" s="49"/>
      <c r="Z656" s="49"/>
      <c r="AA656" s="49"/>
      <c r="AF656" s="194"/>
      <c r="AG656" s="49"/>
      <c r="AH656" s="49"/>
      <c r="AI656" s="49"/>
      <c r="AN656" s="194"/>
      <c r="AO656" s="49"/>
      <c r="AP656" s="49"/>
      <c r="AQ656" s="49"/>
      <c r="AV656" s="194"/>
      <c r="AW656" s="49"/>
      <c r="AX656" s="49"/>
      <c r="AY656" s="49"/>
      <c r="BD656" s="194"/>
      <c r="BE656" s="49"/>
      <c r="BF656" s="49"/>
      <c r="BG656" s="49"/>
      <c r="BL656" s="194"/>
      <c r="BM656" s="49"/>
      <c r="BN656" s="49"/>
      <c r="BO656" s="49"/>
      <c r="BT656" s="194"/>
      <c r="BU656" s="49"/>
      <c r="BV656" s="49"/>
      <c r="BW656" s="49"/>
      <c r="CB656" s="194"/>
      <c r="CC656" s="49"/>
      <c r="CD656" s="49"/>
      <c r="CE656" s="49"/>
      <c r="CJ656" s="194"/>
      <c r="CK656" s="49"/>
      <c r="CL656" s="49"/>
      <c r="CM656" s="49"/>
      <c r="CR656" s="194"/>
      <c r="CS656" s="49"/>
      <c r="CT656" s="49"/>
      <c r="CU656" s="49"/>
      <c r="CZ656" s="194"/>
      <c r="DA656" s="49"/>
      <c r="DB656" s="49"/>
      <c r="DC656" s="49"/>
      <c r="DH656" s="194"/>
      <c r="DI656" s="49"/>
      <c r="DJ656" s="49"/>
      <c r="DK656" s="49"/>
      <c r="DP656" s="194"/>
      <c r="DQ656" s="49"/>
      <c r="DR656" s="49"/>
      <c r="DS656" s="49"/>
      <c r="DX656" s="194"/>
      <c r="DY656" s="49"/>
      <c r="DZ656" s="49"/>
      <c r="EA656" s="49"/>
      <c r="EF656" s="194"/>
      <c r="EG656" s="49"/>
      <c r="EH656" s="49"/>
      <c r="EI656" s="49"/>
      <c r="EN656" s="194"/>
      <c r="EO656" s="49"/>
      <c r="EP656" s="49"/>
      <c r="EQ656" s="49"/>
      <c r="EV656" s="194"/>
      <c r="EW656" s="49"/>
      <c r="EX656" s="49"/>
      <c r="EY656" s="49"/>
      <c r="FD656" s="194"/>
      <c r="FE656" s="49"/>
      <c r="FF656" s="49"/>
      <c r="FG656" s="49"/>
      <c r="FL656" s="194"/>
      <c r="FM656" s="49"/>
      <c r="FN656" s="49"/>
      <c r="FO656" s="49"/>
      <c r="FT656" s="194"/>
      <c r="FU656" s="49"/>
      <c r="FV656" s="49"/>
      <c r="FW656" s="49"/>
      <c r="GB656" s="194"/>
      <c r="GC656" s="49"/>
      <c r="GD656" s="49"/>
      <c r="GE656" s="49"/>
      <c r="GJ656" s="194"/>
      <c r="GK656" s="49"/>
      <c r="GL656" s="49"/>
      <c r="GM656" s="49"/>
      <c r="GR656" s="194"/>
      <c r="GS656" s="49"/>
      <c r="GT656" s="49"/>
      <c r="GU656" s="49"/>
      <c r="GZ656" s="194"/>
      <c r="HA656" s="49"/>
      <c r="HB656" s="49"/>
      <c r="HC656" s="49"/>
      <c r="HH656" s="194"/>
      <c r="HI656" s="49"/>
      <c r="HJ656" s="49"/>
      <c r="HK656" s="49"/>
      <c r="HP656" s="194"/>
      <c r="HQ656" s="49"/>
      <c r="HR656" s="49"/>
      <c r="HS656" s="49"/>
      <c r="HX656" s="194"/>
      <c r="HY656" s="49"/>
      <c r="HZ656" s="49"/>
      <c r="IA656" s="49"/>
      <c r="IF656" s="194"/>
      <c r="IG656" s="49"/>
      <c r="IH656" s="49"/>
      <c r="II656" s="49"/>
      <c r="IN656" s="194"/>
      <c r="IO656" s="49"/>
      <c r="IP656" s="49"/>
      <c r="IQ656" s="49"/>
      <c r="IV656" s="194"/>
      <c r="IW656" s="49"/>
      <c r="IX656" s="49"/>
      <c r="IY656" s="49"/>
      <c r="JD656" s="194"/>
      <c r="JE656" s="49"/>
      <c r="JF656" s="49"/>
      <c r="JG656" s="49"/>
      <c r="JL656" s="194"/>
      <c r="JM656" s="49"/>
      <c r="JN656" s="49"/>
      <c r="JO656" s="49"/>
      <c r="JT656" s="194"/>
      <c r="JU656" s="49"/>
      <c r="JV656" s="49"/>
      <c r="JW656" s="49"/>
      <c r="KB656" s="194"/>
      <c r="KC656" s="49"/>
      <c r="KD656" s="49"/>
      <c r="KE656" s="49"/>
      <c r="KJ656" s="194"/>
      <c r="KK656" s="49"/>
      <c r="KL656" s="49"/>
      <c r="KM656" s="49"/>
      <c r="KR656" s="194"/>
      <c r="KS656" s="49"/>
      <c r="KT656" s="49"/>
      <c r="KU656" s="49"/>
      <c r="KZ656" s="194"/>
      <c r="LA656" s="49"/>
      <c r="LB656" s="49"/>
      <c r="LC656" s="49"/>
      <c r="LH656" s="194"/>
      <c r="LI656" s="49"/>
      <c r="LJ656" s="49"/>
      <c r="LK656" s="49"/>
      <c r="LP656" s="194"/>
      <c r="LQ656" s="49"/>
      <c r="LR656" s="49"/>
      <c r="LS656" s="49"/>
      <c r="LX656" s="194"/>
      <c r="LY656" s="49"/>
      <c r="LZ656" s="49"/>
      <c r="MA656" s="49"/>
      <c r="MF656" s="194"/>
      <c r="MG656" s="49"/>
      <c r="MH656" s="49"/>
      <c r="MI656" s="49"/>
      <c r="MN656" s="194"/>
      <c r="MO656" s="49"/>
      <c r="MP656" s="49"/>
      <c r="MQ656" s="49"/>
      <c r="MV656" s="194"/>
      <c r="MW656" s="49"/>
      <c r="MX656" s="49"/>
      <c r="MY656" s="49"/>
      <c r="ND656" s="194"/>
      <c r="NE656" s="49"/>
      <c r="NF656" s="49"/>
      <c r="NG656" s="49"/>
      <c r="NL656" s="194"/>
      <c r="NM656" s="49"/>
      <c r="NN656" s="49"/>
      <c r="NO656" s="49"/>
      <c r="NT656" s="194"/>
      <c r="NU656" s="49"/>
      <c r="NV656" s="49"/>
      <c r="NW656" s="49"/>
      <c r="OB656" s="194"/>
      <c r="OC656" s="49"/>
      <c r="OD656" s="49"/>
      <c r="OE656" s="49"/>
      <c r="OJ656" s="194"/>
      <c r="OK656" s="49"/>
      <c r="OL656" s="49"/>
      <c r="OM656" s="49"/>
      <c r="OR656" s="194"/>
      <c r="OS656" s="49"/>
      <c r="OT656" s="49"/>
      <c r="OU656" s="49"/>
      <c r="OZ656" s="194"/>
      <c r="PA656" s="49"/>
      <c r="PB656" s="49"/>
      <c r="PC656" s="49"/>
      <c r="PH656" s="194"/>
      <c r="PI656" s="49"/>
      <c r="PJ656" s="49"/>
      <c r="PK656" s="49"/>
      <c r="PP656" s="194"/>
      <c r="PQ656" s="49"/>
      <c r="PR656" s="49"/>
      <c r="PS656" s="49"/>
      <c r="PX656" s="194"/>
      <c r="PY656" s="49"/>
      <c r="PZ656" s="49"/>
      <c r="QA656" s="49"/>
      <c r="QF656" s="194"/>
      <c r="QG656" s="49"/>
      <c r="QH656" s="49"/>
      <c r="QI656" s="49"/>
      <c r="QN656" s="194"/>
      <c r="QO656" s="49"/>
      <c r="QP656" s="49"/>
      <c r="QQ656" s="49"/>
      <c r="QV656" s="194"/>
      <c r="QW656" s="49"/>
      <c r="QX656" s="49"/>
      <c r="QY656" s="49"/>
      <c r="RD656" s="194"/>
      <c r="RE656" s="49"/>
      <c r="RF656" s="49"/>
      <c r="RG656" s="49"/>
      <c r="RL656" s="194"/>
      <c r="RM656" s="49"/>
      <c r="RN656" s="49"/>
      <c r="RO656" s="49"/>
      <c r="RT656" s="194"/>
      <c r="RU656" s="49"/>
      <c r="RV656" s="49"/>
      <c r="RW656" s="49"/>
      <c r="SB656" s="194"/>
      <c r="SC656" s="49"/>
      <c r="SD656" s="49"/>
      <c r="SE656" s="49"/>
      <c r="SJ656" s="194"/>
      <c r="SK656" s="49"/>
      <c r="SL656" s="49"/>
      <c r="SM656" s="49"/>
      <c r="SR656" s="194"/>
      <c r="SS656" s="49"/>
      <c r="ST656" s="49"/>
      <c r="SU656" s="49"/>
      <c r="SZ656" s="194"/>
      <c r="TA656" s="49"/>
      <c r="TB656" s="49"/>
      <c r="TC656" s="49"/>
      <c r="TH656" s="194"/>
      <c r="TI656" s="49"/>
      <c r="TJ656" s="49"/>
      <c r="TK656" s="49"/>
      <c r="TP656" s="194"/>
      <c r="TQ656" s="49"/>
      <c r="TR656" s="49"/>
      <c r="TS656" s="49"/>
      <c r="TX656" s="194"/>
      <c r="TY656" s="49"/>
      <c r="TZ656" s="49"/>
      <c r="UA656" s="49"/>
      <c r="UF656" s="194"/>
      <c r="UG656" s="49"/>
      <c r="UH656" s="49"/>
      <c r="UI656" s="49"/>
      <c r="UN656" s="194"/>
      <c r="UO656" s="49"/>
      <c r="UP656" s="49"/>
      <c r="UQ656" s="49"/>
      <c r="UV656" s="194"/>
      <c r="UW656" s="49"/>
      <c r="UX656" s="49"/>
      <c r="UY656" s="49"/>
      <c r="VD656" s="194"/>
      <c r="VE656" s="49"/>
      <c r="VF656" s="49"/>
      <c r="VG656" s="49"/>
      <c r="VL656" s="194"/>
      <c r="VM656" s="49"/>
      <c r="VN656" s="49"/>
      <c r="VO656" s="49"/>
      <c r="VT656" s="194"/>
      <c r="VU656" s="49"/>
      <c r="VV656" s="49"/>
      <c r="VW656" s="49"/>
      <c r="WB656" s="194"/>
      <c r="WC656" s="49"/>
      <c r="WD656" s="49"/>
      <c r="WE656" s="49"/>
      <c r="WJ656" s="194"/>
      <c r="WK656" s="49"/>
      <c r="WL656" s="49"/>
      <c r="WM656" s="49"/>
      <c r="WR656" s="194"/>
      <c r="WS656" s="49"/>
      <c r="WT656" s="49"/>
      <c r="WU656" s="49"/>
      <c r="WZ656" s="194"/>
      <c r="XA656" s="49"/>
      <c r="XB656" s="49"/>
      <c r="XC656" s="49"/>
      <c r="XH656" s="194"/>
      <c r="XI656" s="49"/>
      <c r="XJ656" s="49"/>
      <c r="XK656" s="49"/>
      <c r="XP656" s="194"/>
      <c r="XQ656" s="49"/>
      <c r="XR656" s="49"/>
      <c r="XS656" s="49"/>
      <c r="XX656" s="194"/>
      <c r="XY656" s="49"/>
      <c r="XZ656" s="49"/>
      <c r="YA656" s="49"/>
      <c r="YF656" s="194"/>
      <c r="YG656" s="49"/>
      <c r="YH656" s="49"/>
      <c r="YI656" s="49"/>
      <c r="YN656" s="194"/>
      <c r="YO656" s="49"/>
      <c r="YP656" s="49"/>
      <c r="YQ656" s="49"/>
      <c r="YV656" s="194"/>
      <c r="YW656" s="49"/>
      <c r="YX656" s="49"/>
      <c r="YY656" s="49"/>
      <c r="ZD656" s="194"/>
      <c r="ZE656" s="49"/>
      <c r="ZF656" s="49"/>
      <c r="ZG656" s="49"/>
      <c r="ZL656" s="194"/>
      <c r="ZM656" s="49"/>
      <c r="ZN656" s="49"/>
      <c r="ZO656" s="49"/>
      <c r="ZT656" s="194"/>
      <c r="ZU656" s="49"/>
      <c r="ZV656" s="49"/>
      <c r="ZW656" s="49"/>
      <c r="AAB656" s="194"/>
      <c r="AAC656" s="49"/>
      <c r="AAD656" s="49"/>
      <c r="AAE656" s="49"/>
      <c r="AAJ656" s="194"/>
      <c r="AAK656" s="49"/>
      <c r="AAL656" s="49"/>
      <c r="AAM656" s="49"/>
      <c r="AAR656" s="194"/>
      <c r="AAS656" s="49"/>
      <c r="AAT656" s="49"/>
      <c r="AAU656" s="49"/>
      <c r="AAZ656" s="194"/>
      <c r="ABA656" s="49"/>
      <c r="ABB656" s="49"/>
      <c r="ABC656" s="49"/>
      <c r="ABH656" s="194"/>
      <c r="ABI656" s="49"/>
      <c r="ABJ656" s="49"/>
      <c r="ABK656" s="49"/>
      <c r="ABP656" s="194"/>
      <c r="ABQ656" s="49"/>
      <c r="ABR656" s="49"/>
      <c r="ABS656" s="49"/>
      <c r="ABX656" s="194"/>
      <c r="ABY656" s="49"/>
      <c r="ABZ656" s="49"/>
      <c r="ACA656" s="49"/>
      <c r="ACF656" s="194"/>
      <c r="ACG656" s="49"/>
      <c r="ACH656" s="49"/>
      <c r="ACI656" s="49"/>
      <c r="ACN656" s="194"/>
      <c r="ACO656" s="49"/>
      <c r="ACP656" s="49"/>
      <c r="ACQ656" s="49"/>
      <c r="ACV656" s="194"/>
      <c r="ACW656" s="49"/>
      <c r="ACX656" s="49"/>
      <c r="ACY656" s="49"/>
      <c r="ADD656" s="194"/>
      <c r="ADE656" s="49"/>
      <c r="ADF656" s="49"/>
      <c r="ADG656" s="49"/>
      <c r="ADL656" s="194"/>
      <c r="ADM656" s="49"/>
      <c r="ADN656" s="49"/>
      <c r="ADO656" s="49"/>
      <c r="ADT656" s="194"/>
      <c r="ADU656" s="49"/>
      <c r="ADV656" s="49"/>
      <c r="ADW656" s="49"/>
      <c r="AEB656" s="194"/>
      <c r="AEC656" s="49"/>
      <c r="AED656" s="49"/>
      <c r="AEE656" s="49"/>
      <c r="AEJ656" s="194"/>
      <c r="AEK656" s="49"/>
      <c r="AEL656" s="49"/>
      <c r="AEM656" s="49"/>
      <c r="AER656" s="194"/>
      <c r="AES656" s="49"/>
      <c r="AET656" s="49"/>
      <c r="AEU656" s="49"/>
      <c r="AEZ656" s="194"/>
      <c r="AFA656" s="49"/>
      <c r="AFB656" s="49"/>
      <c r="AFC656" s="49"/>
      <c r="AFH656" s="194"/>
      <c r="AFI656" s="49"/>
      <c r="AFJ656" s="49"/>
      <c r="AFK656" s="49"/>
      <c r="AFP656" s="194"/>
      <c r="AFQ656" s="49"/>
      <c r="AFR656" s="49"/>
      <c r="AFS656" s="49"/>
      <c r="AFX656" s="194"/>
      <c r="AFY656" s="49"/>
      <c r="AFZ656" s="49"/>
      <c r="AGA656" s="49"/>
      <c r="AGF656" s="194"/>
      <c r="AGG656" s="49"/>
      <c r="AGH656" s="49"/>
      <c r="AGI656" s="49"/>
      <c r="AGN656" s="194"/>
      <c r="AGO656" s="49"/>
      <c r="AGP656" s="49"/>
      <c r="AGQ656" s="49"/>
      <c r="AGV656" s="194"/>
      <c r="AGW656" s="49"/>
      <c r="AGX656" s="49"/>
      <c r="AGY656" s="49"/>
      <c r="AHD656" s="194"/>
      <c r="AHE656" s="49"/>
      <c r="AHF656" s="49"/>
      <c r="AHG656" s="49"/>
      <c r="AHL656" s="194"/>
      <c r="AHM656" s="49"/>
      <c r="AHN656" s="49"/>
      <c r="AHO656" s="49"/>
      <c r="AHT656" s="194"/>
      <c r="AHU656" s="49"/>
      <c r="AHV656" s="49"/>
      <c r="AHW656" s="49"/>
      <c r="AIB656" s="194"/>
      <c r="AIC656" s="49"/>
      <c r="AID656" s="49"/>
      <c r="AIE656" s="49"/>
      <c r="AIJ656" s="194"/>
      <c r="AIK656" s="49"/>
      <c r="AIL656" s="49"/>
      <c r="AIM656" s="49"/>
      <c r="AIR656" s="194"/>
      <c r="AIS656" s="49"/>
      <c r="AIT656" s="49"/>
      <c r="AIU656" s="49"/>
      <c r="AIZ656" s="194"/>
      <c r="AJA656" s="49"/>
      <c r="AJB656" s="49"/>
      <c r="AJC656" s="49"/>
      <c r="AJH656" s="194"/>
      <c r="AJI656" s="49"/>
      <c r="AJJ656" s="49"/>
      <c r="AJK656" s="49"/>
      <c r="AJP656" s="194"/>
      <c r="AJQ656" s="49"/>
      <c r="AJR656" s="49"/>
      <c r="AJS656" s="49"/>
      <c r="AJX656" s="194"/>
      <c r="AJY656" s="49"/>
      <c r="AJZ656" s="49"/>
      <c r="AKA656" s="49"/>
      <c r="AKF656" s="194"/>
      <c r="AKG656" s="49"/>
      <c r="AKH656" s="49"/>
      <c r="AKI656" s="49"/>
      <c r="AKN656" s="194"/>
      <c r="AKO656" s="49"/>
      <c r="AKP656" s="49"/>
      <c r="AKQ656" s="49"/>
      <c r="AKV656" s="194"/>
      <c r="AKW656" s="49"/>
      <c r="AKX656" s="49"/>
      <c r="AKY656" s="49"/>
      <c r="ALD656" s="194"/>
      <c r="ALE656" s="49"/>
      <c r="ALF656" s="49"/>
      <c r="ALG656" s="49"/>
      <c r="ALL656" s="194"/>
      <c r="ALM656" s="49"/>
      <c r="ALN656" s="49"/>
      <c r="ALO656" s="49"/>
      <c r="ALT656" s="194"/>
      <c r="ALU656" s="49"/>
      <c r="ALV656" s="49"/>
      <c r="ALW656" s="49"/>
      <c r="AMB656" s="194"/>
      <c r="AMC656" s="49"/>
      <c r="AMD656" s="49"/>
      <c r="AME656" s="49"/>
      <c r="AMJ656" s="194"/>
    </row>
    <row r="657" s="192" customFormat="true" ht="15" hidden="false" customHeight="true" outlineLevel="0" collapsed="false">
      <c r="A657" s="170"/>
      <c r="B657" s="170"/>
      <c r="C657" s="170"/>
      <c r="D657" s="173" t="s">
        <v>716</v>
      </c>
      <c r="E657" s="173"/>
      <c r="F657" s="173"/>
      <c r="G657" s="173"/>
      <c r="H657" s="174" t="n">
        <f aca="false">ROUND(H655*H656,2)</f>
        <v>6679.17</v>
      </c>
      <c r="I657" s="49"/>
      <c r="J657" s="49"/>
      <c r="K657" s="49"/>
      <c r="P657" s="193"/>
      <c r="Q657" s="49"/>
      <c r="R657" s="49"/>
      <c r="S657" s="49"/>
      <c r="X657" s="193"/>
      <c r="Y657" s="49"/>
      <c r="Z657" s="49"/>
      <c r="AA657" s="49"/>
      <c r="AF657" s="193"/>
      <c r="AG657" s="49"/>
      <c r="AH657" s="49"/>
      <c r="AI657" s="49"/>
      <c r="AN657" s="193"/>
      <c r="AO657" s="49"/>
      <c r="AP657" s="49"/>
      <c r="AQ657" s="49"/>
      <c r="AV657" s="193"/>
      <c r="AW657" s="49"/>
      <c r="AX657" s="49"/>
      <c r="AY657" s="49"/>
      <c r="BD657" s="193"/>
      <c r="BE657" s="49"/>
      <c r="BF657" s="49"/>
      <c r="BG657" s="49"/>
      <c r="BL657" s="193"/>
      <c r="BM657" s="49"/>
      <c r="BN657" s="49"/>
      <c r="BO657" s="49"/>
      <c r="BT657" s="193"/>
      <c r="BU657" s="49"/>
      <c r="BV657" s="49"/>
      <c r="BW657" s="49"/>
      <c r="CB657" s="193"/>
      <c r="CC657" s="49"/>
      <c r="CD657" s="49"/>
      <c r="CE657" s="49"/>
      <c r="CJ657" s="193"/>
      <c r="CK657" s="49"/>
      <c r="CL657" s="49"/>
      <c r="CM657" s="49"/>
      <c r="CR657" s="193"/>
      <c r="CS657" s="49"/>
      <c r="CT657" s="49"/>
      <c r="CU657" s="49"/>
      <c r="CZ657" s="193"/>
      <c r="DA657" s="49"/>
      <c r="DB657" s="49"/>
      <c r="DC657" s="49"/>
      <c r="DH657" s="193"/>
      <c r="DI657" s="49"/>
      <c r="DJ657" s="49"/>
      <c r="DK657" s="49"/>
      <c r="DP657" s="193"/>
      <c r="DQ657" s="49"/>
      <c r="DR657" s="49"/>
      <c r="DS657" s="49"/>
      <c r="DX657" s="193"/>
      <c r="DY657" s="49"/>
      <c r="DZ657" s="49"/>
      <c r="EA657" s="49"/>
      <c r="EF657" s="193"/>
      <c r="EG657" s="49"/>
      <c r="EH657" s="49"/>
      <c r="EI657" s="49"/>
      <c r="EN657" s="193"/>
      <c r="EO657" s="49"/>
      <c r="EP657" s="49"/>
      <c r="EQ657" s="49"/>
      <c r="EV657" s="193"/>
      <c r="EW657" s="49"/>
      <c r="EX657" s="49"/>
      <c r="EY657" s="49"/>
      <c r="FD657" s="193"/>
      <c r="FE657" s="49"/>
      <c r="FF657" s="49"/>
      <c r="FG657" s="49"/>
      <c r="FL657" s="193"/>
      <c r="FM657" s="49"/>
      <c r="FN657" s="49"/>
      <c r="FO657" s="49"/>
      <c r="FT657" s="193"/>
      <c r="FU657" s="49"/>
      <c r="FV657" s="49"/>
      <c r="FW657" s="49"/>
      <c r="GB657" s="193"/>
      <c r="GC657" s="49"/>
      <c r="GD657" s="49"/>
      <c r="GE657" s="49"/>
      <c r="GJ657" s="193"/>
      <c r="GK657" s="49"/>
      <c r="GL657" s="49"/>
      <c r="GM657" s="49"/>
      <c r="GR657" s="193"/>
      <c r="GS657" s="49"/>
      <c r="GT657" s="49"/>
      <c r="GU657" s="49"/>
      <c r="GZ657" s="193"/>
      <c r="HA657" s="49"/>
      <c r="HB657" s="49"/>
      <c r="HC657" s="49"/>
      <c r="HH657" s="193"/>
      <c r="HI657" s="49"/>
      <c r="HJ657" s="49"/>
      <c r="HK657" s="49"/>
      <c r="HP657" s="193"/>
      <c r="HQ657" s="49"/>
      <c r="HR657" s="49"/>
      <c r="HS657" s="49"/>
      <c r="HX657" s="193"/>
      <c r="HY657" s="49"/>
      <c r="HZ657" s="49"/>
      <c r="IA657" s="49"/>
      <c r="IF657" s="193"/>
      <c r="IG657" s="49"/>
      <c r="IH657" s="49"/>
      <c r="II657" s="49"/>
      <c r="IN657" s="193"/>
      <c r="IO657" s="49"/>
      <c r="IP657" s="49"/>
      <c r="IQ657" s="49"/>
      <c r="IV657" s="193"/>
      <c r="IW657" s="49"/>
      <c r="IX657" s="49"/>
      <c r="IY657" s="49"/>
      <c r="JD657" s="193"/>
      <c r="JE657" s="49"/>
      <c r="JF657" s="49"/>
      <c r="JG657" s="49"/>
      <c r="JL657" s="193"/>
      <c r="JM657" s="49"/>
      <c r="JN657" s="49"/>
      <c r="JO657" s="49"/>
      <c r="JT657" s="193"/>
      <c r="JU657" s="49"/>
      <c r="JV657" s="49"/>
      <c r="JW657" s="49"/>
      <c r="KB657" s="193"/>
      <c r="KC657" s="49"/>
      <c r="KD657" s="49"/>
      <c r="KE657" s="49"/>
      <c r="KJ657" s="193"/>
      <c r="KK657" s="49"/>
      <c r="KL657" s="49"/>
      <c r="KM657" s="49"/>
      <c r="KR657" s="193"/>
      <c r="KS657" s="49"/>
      <c r="KT657" s="49"/>
      <c r="KU657" s="49"/>
      <c r="KZ657" s="193"/>
      <c r="LA657" s="49"/>
      <c r="LB657" s="49"/>
      <c r="LC657" s="49"/>
      <c r="LH657" s="193"/>
      <c r="LI657" s="49"/>
      <c r="LJ657" s="49"/>
      <c r="LK657" s="49"/>
      <c r="LP657" s="193"/>
      <c r="LQ657" s="49"/>
      <c r="LR657" s="49"/>
      <c r="LS657" s="49"/>
      <c r="LX657" s="193"/>
      <c r="LY657" s="49"/>
      <c r="LZ657" s="49"/>
      <c r="MA657" s="49"/>
      <c r="MF657" s="193"/>
      <c r="MG657" s="49"/>
      <c r="MH657" s="49"/>
      <c r="MI657" s="49"/>
      <c r="MN657" s="193"/>
      <c r="MO657" s="49"/>
      <c r="MP657" s="49"/>
      <c r="MQ657" s="49"/>
      <c r="MV657" s="193"/>
      <c r="MW657" s="49"/>
      <c r="MX657" s="49"/>
      <c r="MY657" s="49"/>
      <c r="ND657" s="193"/>
      <c r="NE657" s="49"/>
      <c r="NF657" s="49"/>
      <c r="NG657" s="49"/>
      <c r="NL657" s="193"/>
      <c r="NM657" s="49"/>
      <c r="NN657" s="49"/>
      <c r="NO657" s="49"/>
      <c r="NT657" s="193"/>
      <c r="NU657" s="49"/>
      <c r="NV657" s="49"/>
      <c r="NW657" s="49"/>
      <c r="OB657" s="193"/>
      <c r="OC657" s="49"/>
      <c r="OD657" s="49"/>
      <c r="OE657" s="49"/>
      <c r="OJ657" s="193"/>
      <c r="OK657" s="49"/>
      <c r="OL657" s="49"/>
      <c r="OM657" s="49"/>
      <c r="OR657" s="193"/>
      <c r="OS657" s="49"/>
      <c r="OT657" s="49"/>
      <c r="OU657" s="49"/>
      <c r="OZ657" s="193"/>
      <c r="PA657" s="49"/>
      <c r="PB657" s="49"/>
      <c r="PC657" s="49"/>
      <c r="PH657" s="193"/>
      <c r="PI657" s="49"/>
      <c r="PJ657" s="49"/>
      <c r="PK657" s="49"/>
      <c r="PP657" s="193"/>
      <c r="PQ657" s="49"/>
      <c r="PR657" s="49"/>
      <c r="PS657" s="49"/>
      <c r="PX657" s="193"/>
      <c r="PY657" s="49"/>
      <c r="PZ657" s="49"/>
      <c r="QA657" s="49"/>
      <c r="QF657" s="193"/>
      <c r="QG657" s="49"/>
      <c r="QH657" s="49"/>
      <c r="QI657" s="49"/>
      <c r="QN657" s="193"/>
      <c r="QO657" s="49"/>
      <c r="QP657" s="49"/>
      <c r="QQ657" s="49"/>
      <c r="QV657" s="193"/>
      <c r="QW657" s="49"/>
      <c r="QX657" s="49"/>
      <c r="QY657" s="49"/>
      <c r="RD657" s="193"/>
      <c r="RE657" s="49"/>
      <c r="RF657" s="49"/>
      <c r="RG657" s="49"/>
      <c r="RL657" s="193"/>
      <c r="RM657" s="49"/>
      <c r="RN657" s="49"/>
      <c r="RO657" s="49"/>
      <c r="RT657" s="193"/>
      <c r="RU657" s="49"/>
      <c r="RV657" s="49"/>
      <c r="RW657" s="49"/>
      <c r="SB657" s="193"/>
      <c r="SC657" s="49"/>
      <c r="SD657" s="49"/>
      <c r="SE657" s="49"/>
      <c r="SJ657" s="193"/>
      <c r="SK657" s="49"/>
      <c r="SL657" s="49"/>
      <c r="SM657" s="49"/>
      <c r="SR657" s="193"/>
      <c r="SS657" s="49"/>
      <c r="ST657" s="49"/>
      <c r="SU657" s="49"/>
      <c r="SZ657" s="193"/>
      <c r="TA657" s="49"/>
      <c r="TB657" s="49"/>
      <c r="TC657" s="49"/>
      <c r="TH657" s="193"/>
      <c r="TI657" s="49"/>
      <c r="TJ657" s="49"/>
      <c r="TK657" s="49"/>
      <c r="TP657" s="193"/>
      <c r="TQ657" s="49"/>
      <c r="TR657" s="49"/>
      <c r="TS657" s="49"/>
      <c r="TX657" s="193"/>
      <c r="TY657" s="49"/>
      <c r="TZ657" s="49"/>
      <c r="UA657" s="49"/>
      <c r="UF657" s="193"/>
      <c r="UG657" s="49"/>
      <c r="UH657" s="49"/>
      <c r="UI657" s="49"/>
      <c r="UN657" s="193"/>
      <c r="UO657" s="49"/>
      <c r="UP657" s="49"/>
      <c r="UQ657" s="49"/>
      <c r="UV657" s="193"/>
      <c r="UW657" s="49"/>
      <c r="UX657" s="49"/>
      <c r="UY657" s="49"/>
      <c r="VD657" s="193"/>
      <c r="VE657" s="49"/>
      <c r="VF657" s="49"/>
      <c r="VG657" s="49"/>
      <c r="VL657" s="193"/>
      <c r="VM657" s="49"/>
      <c r="VN657" s="49"/>
      <c r="VO657" s="49"/>
      <c r="VT657" s="193"/>
      <c r="VU657" s="49"/>
      <c r="VV657" s="49"/>
      <c r="VW657" s="49"/>
      <c r="WB657" s="193"/>
      <c r="WC657" s="49"/>
      <c r="WD657" s="49"/>
      <c r="WE657" s="49"/>
      <c r="WJ657" s="193"/>
      <c r="WK657" s="49"/>
      <c r="WL657" s="49"/>
      <c r="WM657" s="49"/>
      <c r="WR657" s="193"/>
      <c r="WS657" s="49"/>
      <c r="WT657" s="49"/>
      <c r="WU657" s="49"/>
      <c r="WZ657" s="193"/>
      <c r="XA657" s="49"/>
      <c r="XB657" s="49"/>
      <c r="XC657" s="49"/>
      <c r="XH657" s="193"/>
      <c r="XI657" s="49"/>
      <c r="XJ657" s="49"/>
      <c r="XK657" s="49"/>
      <c r="XP657" s="193"/>
      <c r="XQ657" s="49"/>
      <c r="XR657" s="49"/>
      <c r="XS657" s="49"/>
      <c r="XX657" s="193"/>
      <c r="XY657" s="49"/>
      <c r="XZ657" s="49"/>
      <c r="YA657" s="49"/>
      <c r="YF657" s="193"/>
      <c r="YG657" s="49"/>
      <c r="YH657" s="49"/>
      <c r="YI657" s="49"/>
      <c r="YN657" s="193"/>
      <c r="YO657" s="49"/>
      <c r="YP657" s="49"/>
      <c r="YQ657" s="49"/>
      <c r="YV657" s="193"/>
      <c r="YW657" s="49"/>
      <c r="YX657" s="49"/>
      <c r="YY657" s="49"/>
      <c r="ZD657" s="193"/>
      <c r="ZE657" s="49"/>
      <c r="ZF657" s="49"/>
      <c r="ZG657" s="49"/>
      <c r="ZL657" s="193"/>
      <c r="ZM657" s="49"/>
      <c r="ZN657" s="49"/>
      <c r="ZO657" s="49"/>
      <c r="ZT657" s="193"/>
      <c r="ZU657" s="49"/>
      <c r="ZV657" s="49"/>
      <c r="ZW657" s="49"/>
      <c r="AAB657" s="193"/>
      <c r="AAC657" s="49"/>
      <c r="AAD657" s="49"/>
      <c r="AAE657" s="49"/>
      <c r="AAJ657" s="193"/>
      <c r="AAK657" s="49"/>
      <c r="AAL657" s="49"/>
      <c r="AAM657" s="49"/>
      <c r="AAR657" s="193"/>
      <c r="AAS657" s="49"/>
      <c r="AAT657" s="49"/>
      <c r="AAU657" s="49"/>
      <c r="AAZ657" s="193"/>
      <c r="ABA657" s="49"/>
      <c r="ABB657" s="49"/>
      <c r="ABC657" s="49"/>
      <c r="ABH657" s="193"/>
      <c r="ABI657" s="49"/>
      <c r="ABJ657" s="49"/>
      <c r="ABK657" s="49"/>
      <c r="ABP657" s="193"/>
      <c r="ABQ657" s="49"/>
      <c r="ABR657" s="49"/>
      <c r="ABS657" s="49"/>
      <c r="ABX657" s="193"/>
      <c r="ABY657" s="49"/>
      <c r="ABZ657" s="49"/>
      <c r="ACA657" s="49"/>
      <c r="ACF657" s="193"/>
      <c r="ACG657" s="49"/>
      <c r="ACH657" s="49"/>
      <c r="ACI657" s="49"/>
      <c r="ACN657" s="193"/>
      <c r="ACO657" s="49"/>
      <c r="ACP657" s="49"/>
      <c r="ACQ657" s="49"/>
      <c r="ACV657" s="193"/>
      <c r="ACW657" s="49"/>
      <c r="ACX657" s="49"/>
      <c r="ACY657" s="49"/>
      <c r="ADD657" s="193"/>
      <c r="ADE657" s="49"/>
      <c r="ADF657" s="49"/>
      <c r="ADG657" s="49"/>
      <c r="ADL657" s="193"/>
      <c r="ADM657" s="49"/>
      <c r="ADN657" s="49"/>
      <c r="ADO657" s="49"/>
      <c r="ADT657" s="193"/>
      <c r="ADU657" s="49"/>
      <c r="ADV657" s="49"/>
      <c r="ADW657" s="49"/>
      <c r="AEB657" s="193"/>
      <c r="AEC657" s="49"/>
      <c r="AED657" s="49"/>
      <c r="AEE657" s="49"/>
      <c r="AEJ657" s="193"/>
      <c r="AEK657" s="49"/>
      <c r="AEL657" s="49"/>
      <c r="AEM657" s="49"/>
      <c r="AER657" s="193"/>
      <c r="AES657" s="49"/>
      <c r="AET657" s="49"/>
      <c r="AEU657" s="49"/>
      <c r="AEZ657" s="193"/>
      <c r="AFA657" s="49"/>
      <c r="AFB657" s="49"/>
      <c r="AFC657" s="49"/>
      <c r="AFH657" s="193"/>
      <c r="AFI657" s="49"/>
      <c r="AFJ657" s="49"/>
      <c r="AFK657" s="49"/>
      <c r="AFP657" s="193"/>
      <c r="AFQ657" s="49"/>
      <c r="AFR657" s="49"/>
      <c r="AFS657" s="49"/>
      <c r="AFX657" s="193"/>
      <c r="AFY657" s="49"/>
      <c r="AFZ657" s="49"/>
      <c r="AGA657" s="49"/>
      <c r="AGF657" s="193"/>
      <c r="AGG657" s="49"/>
      <c r="AGH657" s="49"/>
      <c r="AGI657" s="49"/>
      <c r="AGN657" s="193"/>
      <c r="AGO657" s="49"/>
      <c r="AGP657" s="49"/>
      <c r="AGQ657" s="49"/>
      <c r="AGV657" s="193"/>
      <c r="AGW657" s="49"/>
      <c r="AGX657" s="49"/>
      <c r="AGY657" s="49"/>
      <c r="AHD657" s="193"/>
      <c r="AHE657" s="49"/>
      <c r="AHF657" s="49"/>
      <c r="AHG657" s="49"/>
      <c r="AHL657" s="193"/>
      <c r="AHM657" s="49"/>
      <c r="AHN657" s="49"/>
      <c r="AHO657" s="49"/>
      <c r="AHT657" s="193"/>
      <c r="AHU657" s="49"/>
      <c r="AHV657" s="49"/>
      <c r="AHW657" s="49"/>
      <c r="AIB657" s="193"/>
      <c r="AIC657" s="49"/>
      <c r="AID657" s="49"/>
      <c r="AIE657" s="49"/>
      <c r="AIJ657" s="193"/>
      <c r="AIK657" s="49"/>
      <c r="AIL657" s="49"/>
      <c r="AIM657" s="49"/>
      <c r="AIR657" s="193"/>
      <c r="AIS657" s="49"/>
      <c r="AIT657" s="49"/>
      <c r="AIU657" s="49"/>
      <c r="AIZ657" s="193"/>
      <c r="AJA657" s="49"/>
      <c r="AJB657" s="49"/>
      <c r="AJC657" s="49"/>
      <c r="AJH657" s="193"/>
      <c r="AJI657" s="49"/>
      <c r="AJJ657" s="49"/>
      <c r="AJK657" s="49"/>
      <c r="AJP657" s="193"/>
      <c r="AJQ657" s="49"/>
      <c r="AJR657" s="49"/>
      <c r="AJS657" s="49"/>
      <c r="AJX657" s="193"/>
      <c r="AJY657" s="49"/>
      <c r="AJZ657" s="49"/>
      <c r="AKA657" s="49"/>
      <c r="AKF657" s="193"/>
      <c r="AKG657" s="49"/>
      <c r="AKH657" s="49"/>
      <c r="AKI657" s="49"/>
      <c r="AKN657" s="193"/>
      <c r="AKO657" s="49"/>
      <c r="AKP657" s="49"/>
      <c r="AKQ657" s="49"/>
      <c r="AKV657" s="193"/>
      <c r="AKW657" s="49"/>
      <c r="AKX657" s="49"/>
      <c r="AKY657" s="49"/>
      <c r="ALD657" s="193"/>
      <c r="ALE657" s="49"/>
      <c r="ALF657" s="49"/>
      <c r="ALG657" s="49"/>
      <c r="ALL657" s="193"/>
      <c r="ALM657" s="49"/>
      <c r="ALN657" s="49"/>
      <c r="ALO657" s="49"/>
      <c r="ALT657" s="193"/>
      <c r="ALU657" s="49"/>
      <c r="ALV657" s="49"/>
      <c r="ALW657" s="49"/>
      <c r="AMB657" s="193"/>
      <c r="AMC657" s="49"/>
      <c r="AMD657" s="49"/>
      <c r="AME657" s="49"/>
      <c r="AMJ657" s="193"/>
    </row>
    <row r="658" s="190" customFormat="true" ht="15" hidden="false" customHeight="true" outlineLevel="0" collapsed="false">
      <c r="A658" s="170"/>
      <c r="B658" s="170"/>
      <c r="C658" s="170"/>
      <c r="D658" s="171" t="s">
        <v>717</v>
      </c>
      <c r="E658" s="171"/>
      <c r="F658" s="171"/>
      <c r="G658" s="171"/>
      <c r="H658" s="172" t="n">
        <f aca="false">ROUND(H655*$B$13,2)</f>
        <v>155.4</v>
      </c>
      <c r="I658" s="49"/>
      <c r="J658" s="49"/>
      <c r="K658" s="49"/>
      <c r="P658" s="191"/>
      <c r="Q658" s="49"/>
      <c r="R658" s="49"/>
      <c r="S658" s="49"/>
      <c r="X658" s="191"/>
      <c r="Y658" s="49"/>
      <c r="Z658" s="49"/>
      <c r="AA658" s="49"/>
      <c r="AF658" s="191"/>
      <c r="AG658" s="49"/>
      <c r="AH658" s="49"/>
      <c r="AI658" s="49"/>
      <c r="AN658" s="191"/>
      <c r="AO658" s="49"/>
      <c r="AP658" s="49"/>
      <c r="AQ658" s="49"/>
      <c r="AV658" s="191"/>
      <c r="AW658" s="49"/>
      <c r="AX658" s="49"/>
      <c r="AY658" s="49"/>
      <c r="BD658" s="191"/>
      <c r="BE658" s="49"/>
      <c r="BF658" s="49"/>
      <c r="BG658" s="49"/>
      <c r="BL658" s="191"/>
      <c r="BM658" s="49"/>
      <c r="BN658" s="49"/>
      <c r="BO658" s="49"/>
      <c r="BT658" s="191"/>
      <c r="BU658" s="49"/>
      <c r="BV658" s="49"/>
      <c r="BW658" s="49"/>
      <c r="CB658" s="191"/>
      <c r="CC658" s="49"/>
      <c r="CD658" s="49"/>
      <c r="CE658" s="49"/>
      <c r="CJ658" s="191"/>
      <c r="CK658" s="49"/>
      <c r="CL658" s="49"/>
      <c r="CM658" s="49"/>
      <c r="CR658" s="191"/>
      <c r="CS658" s="49"/>
      <c r="CT658" s="49"/>
      <c r="CU658" s="49"/>
      <c r="CZ658" s="191"/>
      <c r="DA658" s="49"/>
      <c r="DB658" s="49"/>
      <c r="DC658" s="49"/>
      <c r="DH658" s="191"/>
      <c r="DI658" s="49"/>
      <c r="DJ658" s="49"/>
      <c r="DK658" s="49"/>
      <c r="DP658" s="191"/>
      <c r="DQ658" s="49"/>
      <c r="DR658" s="49"/>
      <c r="DS658" s="49"/>
      <c r="DX658" s="191"/>
      <c r="DY658" s="49"/>
      <c r="DZ658" s="49"/>
      <c r="EA658" s="49"/>
      <c r="EF658" s="191"/>
      <c r="EG658" s="49"/>
      <c r="EH658" s="49"/>
      <c r="EI658" s="49"/>
      <c r="EN658" s="191"/>
      <c r="EO658" s="49"/>
      <c r="EP658" s="49"/>
      <c r="EQ658" s="49"/>
      <c r="EV658" s="191"/>
      <c r="EW658" s="49"/>
      <c r="EX658" s="49"/>
      <c r="EY658" s="49"/>
      <c r="FD658" s="191"/>
      <c r="FE658" s="49"/>
      <c r="FF658" s="49"/>
      <c r="FG658" s="49"/>
      <c r="FL658" s="191"/>
      <c r="FM658" s="49"/>
      <c r="FN658" s="49"/>
      <c r="FO658" s="49"/>
      <c r="FT658" s="191"/>
      <c r="FU658" s="49"/>
      <c r="FV658" s="49"/>
      <c r="FW658" s="49"/>
      <c r="GB658" s="191"/>
      <c r="GC658" s="49"/>
      <c r="GD658" s="49"/>
      <c r="GE658" s="49"/>
      <c r="GJ658" s="191"/>
      <c r="GK658" s="49"/>
      <c r="GL658" s="49"/>
      <c r="GM658" s="49"/>
      <c r="GR658" s="191"/>
      <c r="GS658" s="49"/>
      <c r="GT658" s="49"/>
      <c r="GU658" s="49"/>
      <c r="GZ658" s="191"/>
      <c r="HA658" s="49"/>
      <c r="HB658" s="49"/>
      <c r="HC658" s="49"/>
      <c r="HH658" s="191"/>
      <c r="HI658" s="49"/>
      <c r="HJ658" s="49"/>
      <c r="HK658" s="49"/>
      <c r="HP658" s="191"/>
      <c r="HQ658" s="49"/>
      <c r="HR658" s="49"/>
      <c r="HS658" s="49"/>
      <c r="HX658" s="191"/>
      <c r="HY658" s="49"/>
      <c r="HZ658" s="49"/>
      <c r="IA658" s="49"/>
      <c r="IF658" s="191"/>
      <c r="IG658" s="49"/>
      <c r="IH658" s="49"/>
      <c r="II658" s="49"/>
      <c r="IN658" s="191"/>
      <c r="IO658" s="49"/>
      <c r="IP658" s="49"/>
      <c r="IQ658" s="49"/>
      <c r="IV658" s="191"/>
      <c r="IW658" s="49"/>
      <c r="IX658" s="49"/>
      <c r="IY658" s="49"/>
      <c r="JD658" s="191"/>
      <c r="JE658" s="49"/>
      <c r="JF658" s="49"/>
      <c r="JG658" s="49"/>
      <c r="JL658" s="191"/>
      <c r="JM658" s="49"/>
      <c r="JN658" s="49"/>
      <c r="JO658" s="49"/>
      <c r="JT658" s="191"/>
      <c r="JU658" s="49"/>
      <c r="JV658" s="49"/>
      <c r="JW658" s="49"/>
      <c r="KB658" s="191"/>
      <c r="KC658" s="49"/>
      <c r="KD658" s="49"/>
      <c r="KE658" s="49"/>
      <c r="KJ658" s="191"/>
      <c r="KK658" s="49"/>
      <c r="KL658" s="49"/>
      <c r="KM658" s="49"/>
      <c r="KR658" s="191"/>
      <c r="KS658" s="49"/>
      <c r="KT658" s="49"/>
      <c r="KU658" s="49"/>
      <c r="KZ658" s="191"/>
      <c r="LA658" s="49"/>
      <c r="LB658" s="49"/>
      <c r="LC658" s="49"/>
      <c r="LH658" s="191"/>
      <c r="LI658" s="49"/>
      <c r="LJ658" s="49"/>
      <c r="LK658" s="49"/>
      <c r="LP658" s="191"/>
      <c r="LQ658" s="49"/>
      <c r="LR658" s="49"/>
      <c r="LS658" s="49"/>
      <c r="LX658" s="191"/>
      <c r="LY658" s="49"/>
      <c r="LZ658" s="49"/>
      <c r="MA658" s="49"/>
      <c r="MF658" s="191"/>
      <c r="MG658" s="49"/>
      <c r="MH658" s="49"/>
      <c r="MI658" s="49"/>
      <c r="MN658" s="191"/>
      <c r="MO658" s="49"/>
      <c r="MP658" s="49"/>
      <c r="MQ658" s="49"/>
      <c r="MV658" s="191"/>
      <c r="MW658" s="49"/>
      <c r="MX658" s="49"/>
      <c r="MY658" s="49"/>
      <c r="ND658" s="191"/>
      <c r="NE658" s="49"/>
      <c r="NF658" s="49"/>
      <c r="NG658" s="49"/>
      <c r="NL658" s="191"/>
      <c r="NM658" s="49"/>
      <c r="NN658" s="49"/>
      <c r="NO658" s="49"/>
      <c r="NT658" s="191"/>
      <c r="NU658" s="49"/>
      <c r="NV658" s="49"/>
      <c r="NW658" s="49"/>
      <c r="OB658" s="191"/>
      <c r="OC658" s="49"/>
      <c r="OD658" s="49"/>
      <c r="OE658" s="49"/>
      <c r="OJ658" s="191"/>
      <c r="OK658" s="49"/>
      <c r="OL658" s="49"/>
      <c r="OM658" s="49"/>
      <c r="OR658" s="191"/>
      <c r="OS658" s="49"/>
      <c r="OT658" s="49"/>
      <c r="OU658" s="49"/>
      <c r="OZ658" s="191"/>
      <c r="PA658" s="49"/>
      <c r="PB658" s="49"/>
      <c r="PC658" s="49"/>
      <c r="PH658" s="191"/>
      <c r="PI658" s="49"/>
      <c r="PJ658" s="49"/>
      <c r="PK658" s="49"/>
      <c r="PP658" s="191"/>
      <c r="PQ658" s="49"/>
      <c r="PR658" s="49"/>
      <c r="PS658" s="49"/>
      <c r="PX658" s="191"/>
      <c r="PY658" s="49"/>
      <c r="PZ658" s="49"/>
      <c r="QA658" s="49"/>
      <c r="QF658" s="191"/>
      <c r="QG658" s="49"/>
      <c r="QH658" s="49"/>
      <c r="QI658" s="49"/>
      <c r="QN658" s="191"/>
      <c r="QO658" s="49"/>
      <c r="QP658" s="49"/>
      <c r="QQ658" s="49"/>
      <c r="QV658" s="191"/>
      <c r="QW658" s="49"/>
      <c r="QX658" s="49"/>
      <c r="QY658" s="49"/>
      <c r="RD658" s="191"/>
      <c r="RE658" s="49"/>
      <c r="RF658" s="49"/>
      <c r="RG658" s="49"/>
      <c r="RL658" s="191"/>
      <c r="RM658" s="49"/>
      <c r="RN658" s="49"/>
      <c r="RO658" s="49"/>
      <c r="RT658" s="191"/>
      <c r="RU658" s="49"/>
      <c r="RV658" s="49"/>
      <c r="RW658" s="49"/>
      <c r="SB658" s="191"/>
      <c r="SC658" s="49"/>
      <c r="SD658" s="49"/>
      <c r="SE658" s="49"/>
      <c r="SJ658" s="191"/>
      <c r="SK658" s="49"/>
      <c r="SL658" s="49"/>
      <c r="SM658" s="49"/>
      <c r="SR658" s="191"/>
      <c r="SS658" s="49"/>
      <c r="ST658" s="49"/>
      <c r="SU658" s="49"/>
      <c r="SZ658" s="191"/>
      <c r="TA658" s="49"/>
      <c r="TB658" s="49"/>
      <c r="TC658" s="49"/>
      <c r="TH658" s="191"/>
      <c r="TI658" s="49"/>
      <c r="TJ658" s="49"/>
      <c r="TK658" s="49"/>
      <c r="TP658" s="191"/>
      <c r="TQ658" s="49"/>
      <c r="TR658" s="49"/>
      <c r="TS658" s="49"/>
      <c r="TX658" s="191"/>
      <c r="TY658" s="49"/>
      <c r="TZ658" s="49"/>
      <c r="UA658" s="49"/>
      <c r="UF658" s="191"/>
      <c r="UG658" s="49"/>
      <c r="UH658" s="49"/>
      <c r="UI658" s="49"/>
      <c r="UN658" s="191"/>
      <c r="UO658" s="49"/>
      <c r="UP658" s="49"/>
      <c r="UQ658" s="49"/>
      <c r="UV658" s="191"/>
      <c r="UW658" s="49"/>
      <c r="UX658" s="49"/>
      <c r="UY658" s="49"/>
      <c r="VD658" s="191"/>
      <c r="VE658" s="49"/>
      <c r="VF658" s="49"/>
      <c r="VG658" s="49"/>
      <c r="VL658" s="191"/>
      <c r="VM658" s="49"/>
      <c r="VN658" s="49"/>
      <c r="VO658" s="49"/>
      <c r="VT658" s="191"/>
      <c r="VU658" s="49"/>
      <c r="VV658" s="49"/>
      <c r="VW658" s="49"/>
      <c r="WB658" s="191"/>
      <c r="WC658" s="49"/>
      <c r="WD658" s="49"/>
      <c r="WE658" s="49"/>
      <c r="WJ658" s="191"/>
      <c r="WK658" s="49"/>
      <c r="WL658" s="49"/>
      <c r="WM658" s="49"/>
      <c r="WR658" s="191"/>
      <c r="WS658" s="49"/>
      <c r="WT658" s="49"/>
      <c r="WU658" s="49"/>
      <c r="WZ658" s="191"/>
      <c r="XA658" s="49"/>
      <c r="XB658" s="49"/>
      <c r="XC658" s="49"/>
      <c r="XH658" s="191"/>
      <c r="XI658" s="49"/>
      <c r="XJ658" s="49"/>
      <c r="XK658" s="49"/>
      <c r="XP658" s="191"/>
      <c r="XQ658" s="49"/>
      <c r="XR658" s="49"/>
      <c r="XS658" s="49"/>
      <c r="XX658" s="191"/>
      <c r="XY658" s="49"/>
      <c r="XZ658" s="49"/>
      <c r="YA658" s="49"/>
      <c r="YF658" s="191"/>
      <c r="YG658" s="49"/>
      <c r="YH658" s="49"/>
      <c r="YI658" s="49"/>
      <c r="YN658" s="191"/>
      <c r="YO658" s="49"/>
      <c r="YP658" s="49"/>
      <c r="YQ658" s="49"/>
      <c r="YV658" s="191"/>
      <c r="YW658" s="49"/>
      <c r="YX658" s="49"/>
      <c r="YY658" s="49"/>
      <c r="ZD658" s="191"/>
      <c r="ZE658" s="49"/>
      <c r="ZF658" s="49"/>
      <c r="ZG658" s="49"/>
      <c r="ZL658" s="191"/>
      <c r="ZM658" s="49"/>
      <c r="ZN658" s="49"/>
      <c r="ZO658" s="49"/>
      <c r="ZT658" s="191"/>
      <c r="ZU658" s="49"/>
      <c r="ZV658" s="49"/>
      <c r="ZW658" s="49"/>
      <c r="AAB658" s="191"/>
      <c r="AAC658" s="49"/>
      <c r="AAD658" s="49"/>
      <c r="AAE658" s="49"/>
      <c r="AAJ658" s="191"/>
      <c r="AAK658" s="49"/>
      <c r="AAL658" s="49"/>
      <c r="AAM658" s="49"/>
      <c r="AAR658" s="191"/>
      <c r="AAS658" s="49"/>
      <c r="AAT658" s="49"/>
      <c r="AAU658" s="49"/>
      <c r="AAZ658" s="191"/>
      <c r="ABA658" s="49"/>
      <c r="ABB658" s="49"/>
      <c r="ABC658" s="49"/>
      <c r="ABH658" s="191"/>
      <c r="ABI658" s="49"/>
      <c r="ABJ658" s="49"/>
      <c r="ABK658" s="49"/>
      <c r="ABP658" s="191"/>
      <c r="ABQ658" s="49"/>
      <c r="ABR658" s="49"/>
      <c r="ABS658" s="49"/>
      <c r="ABX658" s="191"/>
      <c r="ABY658" s="49"/>
      <c r="ABZ658" s="49"/>
      <c r="ACA658" s="49"/>
      <c r="ACF658" s="191"/>
      <c r="ACG658" s="49"/>
      <c r="ACH658" s="49"/>
      <c r="ACI658" s="49"/>
      <c r="ACN658" s="191"/>
      <c r="ACO658" s="49"/>
      <c r="ACP658" s="49"/>
      <c r="ACQ658" s="49"/>
      <c r="ACV658" s="191"/>
      <c r="ACW658" s="49"/>
      <c r="ACX658" s="49"/>
      <c r="ACY658" s="49"/>
      <c r="ADD658" s="191"/>
      <c r="ADE658" s="49"/>
      <c r="ADF658" s="49"/>
      <c r="ADG658" s="49"/>
      <c r="ADL658" s="191"/>
      <c r="ADM658" s="49"/>
      <c r="ADN658" s="49"/>
      <c r="ADO658" s="49"/>
      <c r="ADT658" s="191"/>
      <c r="ADU658" s="49"/>
      <c r="ADV658" s="49"/>
      <c r="ADW658" s="49"/>
      <c r="AEB658" s="191"/>
      <c r="AEC658" s="49"/>
      <c r="AED658" s="49"/>
      <c r="AEE658" s="49"/>
      <c r="AEJ658" s="191"/>
      <c r="AEK658" s="49"/>
      <c r="AEL658" s="49"/>
      <c r="AEM658" s="49"/>
      <c r="AER658" s="191"/>
      <c r="AES658" s="49"/>
      <c r="AET658" s="49"/>
      <c r="AEU658" s="49"/>
      <c r="AEZ658" s="191"/>
      <c r="AFA658" s="49"/>
      <c r="AFB658" s="49"/>
      <c r="AFC658" s="49"/>
      <c r="AFH658" s="191"/>
      <c r="AFI658" s="49"/>
      <c r="AFJ658" s="49"/>
      <c r="AFK658" s="49"/>
      <c r="AFP658" s="191"/>
      <c r="AFQ658" s="49"/>
      <c r="AFR658" s="49"/>
      <c r="AFS658" s="49"/>
      <c r="AFX658" s="191"/>
      <c r="AFY658" s="49"/>
      <c r="AFZ658" s="49"/>
      <c r="AGA658" s="49"/>
      <c r="AGF658" s="191"/>
      <c r="AGG658" s="49"/>
      <c r="AGH658" s="49"/>
      <c r="AGI658" s="49"/>
      <c r="AGN658" s="191"/>
      <c r="AGO658" s="49"/>
      <c r="AGP658" s="49"/>
      <c r="AGQ658" s="49"/>
      <c r="AGV658" s="191"/>
      <c r="AGW658" s="49"/>
      <c r="AGX658" s="49"/>
      <c r="AGY658" s="49"/>
      <c r="AHD658" s="191"/>
      <c r="AHE658" s="49"/>
      <c r="AHF658" s="49"/>
      <c r="AHG658" s="49"/>
      <c r="AHL658" s="191"/>
      <c r="AHM658" s="49"/>
      <c r="AHN658" s="49"/>
      <c r="AHO658" s="49"/>
      <c r="AHT658" s="191"/>
      <c r="AHU658" s="49"/>
      <c r="AHV658" s="49"/>
      <c r="AHW658" s="49"/>
      <c r="AIB658" s="191"/>
      <c r="AIC658" s="49"/>
      <c r="AID658" s="49"/>
      <c r="AIE658" s="49"/>
      <c r="AIJ658" s="191"/>
      <c r="AIK658" s="49"/>
      <c r="AIL658" s="49"/>
      <c r="AIM658" s="49"/>
      <c r="AIR658" s="191"/>
      <c r="AIS658" s="49"/>
      <c r="AIT658" s="49"/>
      <c r="AIU658" s="49"/>
      <c r="AIZ658" s="191"/>
      <c r="AJA658" s="49"/>
      <c r="AJB658" s="49"/>
      <c r="AJC658" s="49"/>
      <c r="AJH658" s="191"/>
      <c r="AJI658" s="49"/>
      <c r="AJJ658" s="49"/>
      <c r="AJK658" s="49"/>
      <c r="AJP658" s="191"/>
      <c r="AJQ658" s="49"/>
      <c r="AJR658" s="49"/>
      <c r="AJS658" s="49"/>
      <c r="AJX658" s="191"/>
      <c r="AJY658" s="49"/>
      <c r="AJZ658" s="49"/>
      <c r="AKA658" s="49"/>
      <c r="AKF658" s="191"/>
      <c r="AKG658" s="49"/>
      <c r="AKH658" s="49"/>
      <c r="AKI658" s="49"/>
      <c r="AKN658" s="191"/>
      <c r="AKO658" s="49"/>
      <c r="AKP658" s="49"/>
      <c r="AKQ658" s="49"/>
      <c r="AKV658" s="191"/>
      <c r="AKW658" s="49"/>
      <c r="AKX658" s="49"/>
      <c r="AKY658" s="49"/>
      <c r="ALD658" s="191"/>
      <c r="ALE658" s="49"/>
      <c r="ALF658" s="49"/>
      <c r="ALG658" s="49"/>
      <c r="ALL658" s="191"/>
      <c r="ALM658" s="49"/>
      <c r="ALN658" s="49"/>
      <c r="ALO658" s="49"/>
      <c r="ALT658" s="191"/>
      <c r="ALU658" s="49"/>
      <c r="ALV658" s="49"/>
      <c r="ALW658" s="49"/>
      <c r="AMB658" s="191"/>
      <c r="AMC658" s="49"/>
      <c r="AMD658" s="49"/>
      <c r="AME658" s="49"/>
      <c r="AMJ658" s="191"/>
    </row>
    <row r="659" s="192" customFormat="true" ht="15" hidden="false" customHeight="true" outlineLevel="0" collapsed="false">
      <c r="A659" s="170"/>
      <c r="B659" s="170"/>
      <c r="C659" s="170"/>
      <c r="D659" s="173" t="s">
        <v>718</v>
      </c>
      <c r="E659" s="173"/>
      <c r="F659" s="173"/>
      <c r="G659" s="173"/>
      <c r="H659" s="174" t="n">
        <f aca="false">H658+H655</f>
        <v>897.53</v>
      </c>
      <c r="I659" s="49"/>
      <c r="J659" s="49"/>
      <c r="K659" s="49"/>
      <c r="P659" s="193"/>
      <c r="Q659" s="49"/>
      <c r="R659" s="49"/>
      <c r="S659" s="49"/>
      <c r="X659" s="193"/>
      <c r="Y659" s="49"/>
      <c r="Z659" s="49"/>
      <c r="AA659" s="49"/>
      <c r="AF659" s="193"/>
      <c r="AG659" s="49"/>
      <c r="AH659" s="49"/>
      <c r="AI659" s="49"/>
      <c r="AN659" s="193"/>
      <c r="AO659" s="49"/>
      <c r="AP659" s="49"/>
      <c r="AQ659" s="49"/>
      <c r="AV659" s="193"/>
      <c r="AW659" s="49"/>
      <c r="AX659" s="49"/>
      <c r="AY659" s="49"/>
      <c r="BD659" s="193"/>
      <c r="BE659" s="49"/>
      <c r="BF659" s="49"/>
      <c r="BG659" s="49"/>
      <c r="BL659" s="193"/>
      <c r="BM659" s="49"/>
      <c r="BN659" s="49"/>
      <c r="BO659" s="49"/>
      <c r="BT659" s="193"/>
      <c r="BU659" s="49"/>
      <c r="BV659" s="49"/>
      <c r="BW659" s="49"/>
      <c r="CB659" s="193"/>
      <c r="CC659" s="49"/>
      <c r="CD659" s="49"/>
      <c r="CE659" s="49"/>
      <c r="CJ659" s="193"/>
      <c r="CK659" s="49"/>
      <c r="CL659" s="49"/>
      <c r="CM659" s="49"/>
      <c r="CR659" s="193"/>
      <c r="CS659" s="49"/>
      <c r="CT659" s="49"/>
      <c r="CU659" s="49"/>
      <c r="CZ659" s="193"/>
      <c r="DA659" s="49"/>
      <c r="DB659" s="49"/>
      <c r="DC659" s="49"/>
      <c r="DH659" s="193"/>
      <c r="DI659" s="49"/>
      <c r="DJ659" s="49"/>
      <c r="DK659" s="49"/>
      <c r="DP659" s="193"/>
      <c r="DQ659" s="49"/>
      <c r="DR659" s="49"/>
      <c r="DS659" s="49"/>
      <c r="DX659" s="193"/>
      <c r="DY659" s="49"/>
      <c r="DZ659" s="49"/>
      <c r="EA659" s="49"/>
      <c r="EF659" s="193"/>
      <c r="EG659" s="49"/>
      <c r="EH659" s="49"/>
      <c r="EI659" s="49"/>
      <c r="EN659" s="193"/>
      <c r="EO659" s="49"/>
      <c r="EP659" s="49"/>
      <c r="EQ659" s="49"/>
      <c r="EV659" s="193"/>
      <c r="EW659" s="49"/>
      <c r="EX659" s="49"/>
      <c r="EY659" s="49"/>
      <c r="FD659" s="193"/>
      <c r="FE659" s="49"/>
      <c r="FF659" s="49"/>
      <c r="FG659" s="49"/>
      <c r="FL659" s="193"/>
      <c r="FM659" s="49"/>
      <c r="FN659" s="49"/>
      <c r="FO659" s="49"/>
      <c r="FT659" s="193"/>
      <c r="FU659" s="49"/>
      <c r="FV659" s="49"/>
      <c r="FW659" s="49"/>
      <c r="GB659" s="193"/>
      <c r="GC659" s="49"/>
      <c r="GD659" s="49"/>
      <c r="GE659" s="49"/>
      <c r="GJ659" s="193"/>
      <c r="GK659" s="49"/>
      <c r="GL659" s="49"/>
      <c r="GM659" s="49"/>
      <c r="GR659" s="193"/>
      <c r="GS659" s="49"/>
      <c r="GT659" s="49"/>
      <c r="GU659" s="49"/>
      <c r="GZ659" s="193"/>
      <c r="HA659" s="49"/>
      <c r="HB659" s="49"/>
      <c r="HC659" s="49"/>
      <c r="HH659" s="193"/>
      <c r="HI659" s="49"/>
      <c r="HJ659" s="49"/>
      <c r="HK659" s="49"/>
      <c r="HP659" s="193"/>
      <c r="HQ659" s="49"/>
      <c r="HR659" s="49"/>
      <c r="HS659" s="49"/>
      <c r="HX659" s="193"/>
      <c r="HY659" s="49"/>
      <c r="HZ659" s="49"/>
      <c r="IA659" s="49"/>
      <c r="IF659" s="193"/>
      <c r="IG659" s="49"/>
      <c r="IH659" s="49"/>
      <c r="II659" s="49"/>
      <c r="IN659" s="193"/>
      <c r="IO659" s="49"/>
      <c r="IP659" s="49"/>
      <c r="IQ659" s="49"/>
      <c r="IV659" s="193"/>
      <c r="IW659" s="49"/>
      <c r="IX659" s="49"/>
      <c r="IY659" s="49"/>
      <c r="JD659" s="193"/>
      <c r="JE659" s="49"/>
      <c r="JF659" s="49"/>
      <c r="JG659" s="49"/>
      <c r="JL659" s="193"/>
      <c r="JM659" s="49"/>
      <c r="JN659" s="49"/>
      <c r="JO659" s="49"/>
      <c r="JT659" s="193"/>
      <c r="JU659" s="49"/>
      <c r="JV659" s="49"/>
      <c r="JW659" s="49"/>
      <c r="KB659" s="193"/>
      <c r="KC659" s="49"/>
      <c r="KD659" s="49"/>
      <c r="KE659" s="49"/>
      <c r="KJ659" s="193"/>
      <c r="KK659" s="49"/>
      <c r="KL659" s="49"/>
      <c r="KM659" s="49"/>
      <c r="KR659" s="193"/>
      <c r="KS659" s="49"/>
      <c r="KT659" s="49"/>
      <c r="KU659" s="49"/>
      <c r="KZ659" s="193"/>
      <c r="LA659" s="49"/>
      <c r="LB659" s="49"/>
      <c r="LC659" s="49"/>
      <c r="LH659" s="193"/>
      <c r="LI659" s="49"/>
      <c r="LJ659" s="49"/>
      <c r="LK659" s="49"/>
      <c r="LP659" s="193"/>
      <c r="LQ659" s="49"/>
      <c r="LR659" s="49"/>
      <c r="LS659" s="49"/>
      <c r="LX659" s="193"/>
      <c r="LY659" s="49"/>
      <c r="LZ659" s="49"/>
      <c r="MA659" s="49"/>
      <c r="MF659" s="193"/>
      <c r="MG659" s="49"/>
      <c r="MH659" s="49"/>
      <c r="MI659" s="49"/>
      <c r="MN659" s="193"/>
      <c r="MO659" s="49"/>
      <c r="MP659" s="49"/>
      <c r="MQ659" s="49"/>
      <c r="MV659" s="193"/>
      <c r="MW659" s="49"/>
      <c r="MX659" s="49"/>
      <c r="MY659" s="49"/>
      <c r="ND659" s="193"/>
      <c r="NE659" s="49"/>
      <c r="NF659" s="49"/>
      <c r="NG659" s="49"/>
      <c r="NL659" s="193"/>
      <c r="NM659" s="49"/>
      <c r="NN659" s="49"/>
      <c r="NO659" s="49"/>
      <c r="NT659" s="193"/>
      <c r="NU659" s="49"/>
      <c r="NV659" s="49"/>
      <c r="NW659" s="49"/>
      <c r="OB659" s="193"/>
      <c r="OC659" s="49"/>
      <c r="OD659" s="49"/>
      <c r="OE659" s="49"/>
      <c r="OJ659" s="193"/>
      <c r="OK659" s="49"/>
      <c r="OL659" s="49"/>
      <c r="OM659" s="49"/>
      <c r="OR659" s="193"/>
      <c r="OS659" s="49"/>
      <c r="OT659" s="49"/>
      <c r="OU659" s="49"/>
      <c r="OZ659" s="193"/>
      <c r="PA659" s="49"/>
      <c r="PB659" s="49"/>
      <c r="PC659" s="49"/>
      <c r="PH659" s="193"/>
      <c r="PI659" s="49"/>
      <c r="PJ659" s="49"/>
      <c r="PK659" s="49"/>
      <c r="PP659" s="193"/>
      <c r="PQ659" s="49"/>
      <c r="PR659" s="49"/>
      <c r="PS659" s="49"/>
      <c r="PX659" s="193"/>
      <c r="PY659" s="49"/>
      <c r="PZ659" s="49"/>
      <c r="QA659" s="49"/>
      <c r="QF659" s="193"/>
      <c r="QG659" s="49"/>
      <c r="QH659" s="49"/>
      <c r="QI659" s="49"/>
      <c r="QN659" s="193"/>
      <c r="QO659" s="49"/>
      <c r="QP659" s="49"/>
      <c r="QQ659" s="49"/>
      <c r="QV659" s="193"/>
      <c r="QW659" s="49"/>
      <c r="QX659" s="49"/>
      <c r="QY659" s="49"/>
      <c r="RD659" s="193"/>
      <c r="RE659" s="49"/>
      <c r="RF659" s="49"/>
      <c r="RG659" s="49"/>
      <c r="RL659" s="193"/>
      <c r="RM659" s="49"/>
      <c r="RN659" s="49"/>
      <c r="RO659" s="49"/>
      <c r="RT659" s="193"/>
      <c r="RU659" s="49"/>
      <c r="RV659" s="49"/>
      <c r="RW659" s="49"/>
      <c r="SB659" s="193"/>
      <c r="SC659" s="49"/>
      <c r="SD659" s="49"/>
      <c r="SE659" s="49"/>
      <c r="SJ659" s="193"/>
      <c r="SK659" s="49"/>
      <c r="SL659" s="49"/>
      <c r="SM659" s="49"/>
      <c r="SR659" s="193"/>
      <c r="SS659" s="49"/>
      <c r="ST659" s="49"/>
      <c r="SU659" s="49"/>
      <c r="SZ659" s="193"/>
      <c r="TA659" s="49"/>
      <c r="TB659" s="49"/>
      <c r="TC659" s="49"/>
      <c r="TH659" s="193"/>
      <c r="TI659" s="49"/>
      <c r="TJ659" s="49"/>
      <c r="TK659" s="49"/>
      <c r="TP659" s="193"/>
      <c r="TQ659" s="49"/>
      <c r="TR659" s="49"/>
      <c r="TS659" s="49"/>
      <c r="TX659" s="193"/>
      <c r="TY659" s="49"/>
      <c r="TZ659" s="49"/>
      <c r="UA659" s="49"/>
      <c r="UF659" s="193"/>
      <c r="UG659" s="49"/>
      <c r="UH659" s="49"/>
      <c r="UI659" s="49"/>
      <c r="UN659" s="193"/>
      <c r="UO659" s="49"/>
      <c r="UP659" s="49"/>
      <c r="UQ659" s="49"/>
      <c r="UV659" s="193"/>
      <c r="UW659" s="49"/>
      <c r="UX659" s="49"/>
      <c r="UY659" s="49"/>
      <c r="VD659" s="193"/>
      <c r="VE659" s="49"/>
      <c r="VF659" s="49"/>
      <c r="VG659" s="49"/>
      <c r="VL659" s="193"/>
      <c r="VM659" s="49"/>
      <c r="VN659" s="49"/>
      <c r="VO659" s="49"/>
      <c r="VT659" s="193"/>
      <c r="VU659" s="49"/>
      <c r="VV659" s="49"/>
      <c r="VW659" s="49"/>
      <c r="WB659" s="193"/>
      <c r="WC659" s="49"/>
      <c r="WD659" s="49"/>
      <c r="WE659" s="49"/>
      <c r="WJ659" s="193"/>
      <c r="WK659" s="49"/>
      <c r="WL659" s="49"/>
      <c r="WM659" s="49"/>
      <c r="WR659" s="193"/>
      <c r="WS659" s="49"/>
      <c r="WT659" s="49"/>
      <c r="WU659" s="49"/>
      <c r="WZ659" s="193"/>
      <c r="XA659" s="49"/>
      <c r="XB659" s="49"/>
      <c r="XC659" s="49"/>
      <c r="XH659" s="193"/>
      <c r="XI659" s="49"/>
      <c r="XJ659" s="49"/>
      <c r="XK659" s="49"/>
      <c r="XP659" s="193"/>
      <c r="XQ659" s="49"/>
      <c r="XR659" s="49"/>
      <c r="XS659" s="49"/>
      <c r="XX659" s="193"/>
      <c r="XY659" s="49"/>
      <c r="XZ659" s="49"/>
      <c r="YA659" s="49"/>
      <c r="YF659" s="193"/>
      <c r="YG659" s="49"/>
      <c r="YH659" s="49"/>
      <c r="YI659" s="49"/>
      <c r="YN659" s="193"/>
      <c r="YO659" s="49"/>
      <c r="YP659" s="49"/>
      <c r="YQ659" s="49"/>
      <c r="YV659" s="193"/>
      <c r="YW659" s="49"/>
      <c r="YX659" s="49"/>
      <c r="YY659" s="49"/>
      <c r="ZD659" s="193"/>
      <c r="ZE659" s="49"/>
      <c r="ZF659" s="49"/>
      <c r="ZG659" s="49"/>
      <c r="ZL659" s="193"/>
      <c r="ZM659" s="49"/>
      <c r="ZN659" s="49"/>
      <c r="ZO659" s="49"/>
      <c r="ZT659" s="193"/>
      <c r="ZU659" s="49"/>
      <c r="ZV659" s="49"/>
      <c r="ZW659" s="49"/>
      <c r="AAB659" s="193"/>
      <c r="AAC659" s="49"/>
      <c r="AAD659" s="49"/>
      <c r="AAE659" s="49"/>
      <c r="AAJ659" s="193"/>
      <c r="AAK659" s="49"/>
      <c r="AAL659" s="49"/>
      <c r="AAM659" s="49"/>
      <c r="AAR659" s="193"/>
      <c r="AAS659" s="49"/>
      <c r="AAT659" s="49"/>
      <c r="AAU659" s="49"/>
      <c r="AAZ659" s="193"/>
      <c r="ABA659" s="49"/>
      <c r="ABB659" s="49"/>
      <c r="ABC659" s="49"/>
      <c r="ABH659" s="193"/>
      <c r="ABI659" s="49"/>
      <c r="ABJ659" s="49"/>
      <c r="ABK659" s="49"/>
      <c r="ABP659" s="193"/>
      <c r="ABQ659" s="49"/>
      <c r="ABR659" s="49"/>
      <c r="ABS659" s="49"/>
      <c r="ABX659" s="193"/>
      <c r="ABY659" s="49"/>
      <c r="ABZ659" s="49"/>
      <c r="ACA659" s="49"/>
      <c r="ACF659" s="193"/>
      <c r="ACG659" s="49"/>
      <c r="ACH659" s="49"/>
      <c r="ACI659" s="49"/>
      <c r="ACN659" s="193"/>
      <c r="ACO659" s="49"/>
      <c r="ACP659" s="49"/>
      <c r="ACQ659" s="49"/>
      <c r="ACV659" s="193"/>
      <c r="ACW659" s="49"/>
      <c r="ACX659" s="49"/>
      <c r="ACY659" s="49"/>
      <c r="ADD659" s="193"/>
      <c r="ADE659" s="49"/>
      <c r="ADF659" s="49"/>
      <c r="ADG659" s="49"/>
      <c r="ADL659" s="193"/>
      <c r="ADM659" s="49"/>
      <c r="ADN659" s="49"/>
      <c r="ADO659" s="49"/>
      <c r="ADT659" s="193"/>
      <c r="ADU659" s="49"/>
      <c r="ADV659" s="49"/>
      <c r="ADW659" s="49"/>
      <c r="AEB659" s="193"/>
      <c r="AEC659" s="49"/>
      <c r="AED659" s="49"/>
      <c r="AEE659" s="49"/>
      <c r="AEJ659" s="193"/>
      <c r="AEK659" s="49"/>
      <c r="AEL659" s="49"/>
      <c r="AEM659" s="49"/>
      <c r="AER659" s="193"/>
      <c r="AES659" s="49"/>
      <c r="AET659" s="49"/>
      <c r="AEU659" s="49"/>
      <c r="AEZ659" s="193"/>
      <c r="AFA659" s="49"/>
      <c r="AFB659" s="49"/>
      <c r="AFC659" s="49"/>
      <c r="AFH659" s="193"/>
      <c r="AFI659" s="49"/>
      <c r="AFJ659" s="49"/>
      <c r="AFK659" s="49"/>
      <c r="AFP659" s="193"/>
      <c r="AFQ659" s="49"/>
      <c r="AFR659" s="49"/>
      <c r="AFS659" s="49"/>
      <c r="AFX659" s="193"/>
      <c r="AFY659" s="49"/>
      <c r="AFZ659" s="49"/>
      <c r="AGA659" s="49"/>
      <c r="AGF659" s="193"/>
      <c r="AGG659" s="49"/>
      <c r="AGH659" s="49"/>
      <c r="AGI659" s="49"/>
      <c r="AGN659" s="193"/>
      <c r="AGO659" s="49"/>
      <c r="AGP659" s="49"/>
      <c r="AGQ659" s="49"/>
      <c r="AGV659" s="193"/>
      <c r="AGW659" s="49"/>
      <c r="AGX659" s="49"/>
      <c r="AGY659" s="49"/>
      <c r="AHD659" s="193"/>
      <c r="AHE659" s="49"/>
      <c r="AHF659" s="49"/>
      <c r="AHG659" s="49"/>
      <c r="AHL659" s="193"/>
      <c r="AHM659" s="49"/>
      <c r="AHN659" s="49"/>
      <c r="AHO659" s="49"/>
      <c r="AHT659" s="193"/>
      <c r="AHU659" s="49"/>
      <c r="AHV659" s="49"/>
      <c r="AHW659" s="49"/>
      <c r="AIB659" s="193"/>
      <c r="AIC659" s="49"/>
      <c r="AID659" s="49"/>
      <c r="AIE659" s="49"/>
      <c r="AIJ659" s="193"/>
      <c r="AIK659" s="49"/>
      <c r="AIL659" s="49"/>
      <c r="AIM659" s="49"/>
      <c r="AIR659" s="193"/>
      <c r="AIS659" s="49"/>
      <c r="AIT659" s="49"/>
      <c r="AIU659" s="49"/>
      <c r="AIZ659" s="193"/>
      <c r="AJA659" s="49"/>
      <c r="AJB659" s="49"/>
      <c r="AJC659" s="49"/>
      <c r="AJH659" s="193"/>
      <c r="AJI659" s="49"/>
      <c r="AJJ659" s="49"/>
      <c r="AJK659" s="49"/>
      <c r="AJP659" s="193"/>
      <c r="AJQ659" s="49"/>
      <c r="AJR659" s="49"/>
      <c r="AJS659" s="49"/>
      <c r="AJX659" s="193"/>
      <c r="AJY659" s="49"/>
      <c r="AJZ659" s="49"/>
      <c r="AKA659" s="49"/>
      <c r="AKF659" s="193"/>
      <c r="AKG659" s="49"/>
      <c r="AKH659" s="49"/>
      <c r="AKI659" s="49"/>
      <c r="AKN659" s="193"/>
      <c r="AKO659" s="49"/>
      <c r="AKP659" s="49"/>
      <c r="AKQ659" s="49"/>
      <c r="AKV659" s="193"/>
      <c r="AKW659" s="49"/>
      <c r="AKX659" s="49"/>
      <c r="AKY659" s="49"/>
      <c r="ALD659" s="193"/>
      <c r="ALE659" s="49"/>
      <c r="ALF659" s="49"/>
      <c r="ALG659" s="49"/>
      <c r="ALL659" s="193"/>
      <c r="ALM659" s="49"/>
      <c r="ALN659" s="49"/>
      <c r="ALO659" s="49"/>
      <c r="ALT659" s="193"/>
      <c r="ALU659" s="49"/>
      <c r="ALV659" s="49"/>
      <c r="ALW659" s="49"/>
      <c r="AMB659" s="193"/>
      <c r="AMC659" s="49"/>
      <c r="AMD659" s="49"/>
      <c r="AME659" s="49"/>
      <c r="AMJ659" s="193"/>
    </row>
    <row r="660" customFormat="false" ht="15" hidden="false" customHeight="false" outlineLevel="0" collapsed="false">
      <c r="I660" s="114"/>
      <c r="J660" s="114"/>
      <c r="K660" s="114"/>
      <c r="L660" s="115"/>
      <c r="M660" s="116"/>
      <c r="O660" s="117"/>
      <c r="T660" s="115"/>
      <c r="U660" s="116"/>
      <c r="W660" s="117"/>
      <c r="AB660" s="115"/>
      <c r="AC660" s="116"/>
      <c r="AE660" s="117"/>
      <c r="AJ660" s="115"/>
      <c r="AK660" s="116"/>
      <c r="AM660" s="117"/>
      <c r="AR660" s="115"/>
      <c r="AS660" s="116"/>
      <c r="AU660" s="117"/>
      <c r="AZ660" s="115"/>
      <c r="BA660" s="116"/>
      <c r="BC660" s="117"/>
      <c r="BH660" s="115"/>
      <c r="BI660" s="116"/>
      <c r="BK660" s="117"/>
      <c r="BP660" s="115"/>
      <c r="BQ660" s="116"/>
      <c r="BS660" s="117"/>
      <c r="BX660" s="115"/>
      <c r="BY660" s="116"/>
      <c r="CA660" s="117"/>
      <c r="CF660" s="115"/>
      <c r="CG660" s="116"/>
      <c r="CI660" s="117"/>
      <c r="CN660" s="115"/>
      <c r="CO660" s="116"/>
      <c r="CQ660" s="117"/>
      <c r="CV660" s="115"/>
      <c r="CW660" s="116"/>
      <c r="CY660" s="117"/>
      <c r="DD660" s="115"/>
      <c r="DE660" s="116"/>
      <c r="DG660" s="117"/>
      <c r="DL660" s="115"/>
      <c r="DM660" s="116"/>
      <c r="DO660" s="117"/>
      <c r="DT660" s="115"/>
      <c r="DU660" s="116"/>
      <c r="DW660" s="117"/>
      <c r="EB660" s="115"/>
      <c r="EC660" s="116"/>
      <c r="EE660" s="117"/>
      <c r="EJ660" s="115"/>
      <c r="EK660" s="116"/>
      <c r="EM660" s="117"/>
      <c r="ER660" s="115"/>
      <c r="ES660" s="116"/>
      <c r="EU660" s="117"/>
      <c r="EZ660" s="115"/>
      <c r="FA660" s="116"/>
      <c r="FC660" s="117"/>
      <c r="FH660" s="115"/>
      <c r="FI660" s="116"/>
      <c r="FK660" s="117"/>
      <c r="FP660" s="115"/>
      <c r="FQ660" s="116"/>
      <c r="FS660" s="117"/>
      <c r="FX660" s="115"/>
      <c r="FY660" s="116"/>
      <c r="GA660" s="117"/>
      <c r="GF660" s="115"/>
      <c r="GG660" s="116"/>
      <c r="GI660" s="117"/>
      <c r="GN660" s="115"/>
      <c r="GO660" s="116"/>
      <c r="GQ660" s="117"/>
      <c r="GV660" s="115"/>
      <c r="GW660" s="116"/>
      <c r="GY660" s="117"/>
      <c r="HD660" s="115"/>
      <c r="HE660" s="116"/>
      <c r="HG660" s="117"/>
      <c r="HL660" s="115"/>
      <c r="HM660" s="116"/>
      <c r="HO660" s="117"/>
      <c r="HT660" s="115"/>
      <c r="HU660" s="116"/>
      <c r="HW660" s="117"/>
      <c r="IB660" s="115"/>
      <c r="IC660" s="116"/>
      <c r="IE660" s="117"/>
      <c r="IJ660" s="115"/>
      <c r="IK660" s="116"/>
      <c r="IM660" s="117"/>
      <c r="IR660" s="115"/>
      <c r="IS660" s="116"/>
      <c r="IU660" s="117"/>
      <c r="IZ660" s="115"/>
      <c r="JA660" s="116"/>
      <c r="JC660" s="117"/>
      <c r="JH660" s="115"/>
      <c r="JI660" s="116"/>
      <c r="JK660" s="117"/>
      <c r="JP660" s="115"/>
      <c r="JQ660" s="116"/>
      <c r="JS660" s="117"/>
      <c r="JX660" s="115"/>
      <c r="JY660" s="116"/>
      <c r="KA660" s="117"/>
      <c r="KF660" s="115"/>
      <c r="KG660" s="116"/>
      <c r="KI660" s="117"/>
      <c r="KN660" s="115"/>
      <c r="KO660" s="116"/>
      <c r="KQ660" s="117"/>
      <c r="KV660" s="115"/>
      <c r="KW660" s="116"/>
      <c r="KY660" s="117"/>
      <c r="LD660" s="115"/>
      <c r="LE660" s="116"/>
      <c r="LG660" s="117"/>
      <c r="LL660" s="115"/>
      <c r="LM660" s="116"/>
      <c r="LO660" s="117"/>
      <c r="LT660" s="115"/>
      <c r="LU660" s="116"/>
      <c r="LW660" s="117"/>
      <c r="MB660" s="115"/>
      <c r="MC660" s="116"/>
      <c r="ME660" s="117"/>
      <c r="MJ660" s="115"/>
      <c r="MK660" s="116"/>
      <c r="MM660" s="117"/>
      <c r="MR660" s="115"/>
      <c r="MS660" s="116"/>
      <c r="MU660" s="117"/>
      <c r="MZ660" s="115"/>
      <c r="NA660" s="116"/>
      <c r="NC660" s="117"/>
      <c r="NH660" s="115"/>
      <c r="NI660" s="116"/>
      <c r="NK660" s="117"/>
      <c r="NP660" s="115"/>
      <c r="NQ660" s="116"/>
      <c r="NS660" s="117"/>
      <c r="NX660" s="115"/>
      <c r="NY660" s="116"/>
      <c r="OA660" s="117"/>
      <c r="OF660" s="115"/>
      <c r="OG660" s="116"/>
      <c r="OI660" s="117"/>
      <c r="ON660" s="115"/>
      <c r="OO660" s="116"/>
      <c r="OQ660" s="117"/>
      <c r="OV660" s="115"/>
      <c r="OW660" s="116"/>
      <c r="OY660" s="117"/>
      <c r="PD660" s="115"/>
      <c r="PE660" s="116"/>
      <c r="PG660" s="117"/>
      <c r="PL660" s="115"/>
      <c r="PM660" s="116"/>
      <c r="PO660" s="117"/>
      <c r="PT660" s="115"/>
      <c r="PU660" s="116"/>
      <c r="PW660" s="117"/>
      <c r="QB660" s="115"/>
      <c r="QC660" s="116"/>
      <c r="QE660" s="117"/>
      <c r="QJ660" s="115"/>
      <c r="QK660" s="116"/>
      <c r="QM660" s="117"/>
      <c r="QR660" s="115"/>
      <c r="QS660" s="116"/>
      <c r="QU660" s="117"/>
      <c r="QZ660" s="115"/>
      <c r="RA660" s="116"/>
      <c r="RC660" s="117"/>
      <c r="RH660" s="115"/>
      <c r="RI660" s="116"/>
      <c r="RK660" s="117"/>
      <c r="RP660" s="115"/>
      <c r="RQ660" s="116"/>
      <c r="RS660" s="117"/>
      <c r="RX660" s="115"/>
      <c r="RY660" s="116"/>
      <c r="SA660" s="117"/>
      <c r="SF660" s="115"/>
      <c r="SG660" s="116"/>
      <c r="SI660" s="117"/>
      <c r="SN660" s="115"/>
      <c r="SO660" s="116"/>
      <c r="SQ660" s="117"/>
      <c r="SV660" s="115"/>
      <c r="SW660" s="116"/>
      <c r="SY660" s="117"/>
      <c r="TD660" s="115"/>
      <c r="TE660" s="116"/>
      <c r="TG660" s="117"/>
      <c r="TL660" s="115"/>
      <c r="TM660" s="116"/>
      <c r="TO660" s="117"/>
      <c r="TT660" s="115"/>
      <c r="TU660" s="116"/>
      <c r="TW660" s="117"/>
      <c r="UB660" s="115"/>
      <c r="UC660" s="116"/>
      <c r="UE660" s="117"/>
      <c r="UJ660" s="115"/>
      <c r="UK660" s="116"/>
      <c r="UM660" s="117"/>
      <c r="UR660" s="115"/>
      <c r="US660" s="116"/>
      <c r="UU660" s="117"/>
      <c r="UZ660" s="115"/>
      <c r="VA660" s="116"/>
      <c r="VC660" s="117"/>
      <c r="VH660" s="115"/>
      <c r="VI660" s="116"/>
      <c r="VK660" s="117"/>
      <c r="VP660" s="115"/>
      <c r="VQ660" s="116"/>
      <c r="VS660" s="117"/>
      <c r="VX660" s="115"/>
      <c r="VY660" s="116"/>
      <c r="WA660" s="117"/>
      <c r="WF660" s="115"/>
      <c r="WG660" s="116"/>
      <c r="WI660" s="117"/>
      <c r="WN660" s="115"/>
      <c r="WO660" s="116"/>
      <c r="WQ660" s="117"/>
      <c r="WV660" s="115"/>
      <c r="WW660" s="116"/>
      <c r="WY660" s="117"/>
      <c r="XD660" s="115"/>
      <c r="XE660" s="116"/>
      <c r="XG660" s="117"/>
      <c r="XL660" s="115"/>
      <c r="XM660" s="116"/>
      <c r="XO660" s="117"/>
      <c r="XT660" s="115"/>
      <c r="XU660" s="116"/>
      <c r="XW660" s="117"/>
      <c r="YB660" s="115"/>
      <c r="YC660" s="116"/>
      <c r="YE660" s="117"/>
      <c r="YJ660" s="115"/>
      <c r="YK660" s="116"/>
      <c r="YM660" s="117"/>
      <c r="YR660" s="115"/>
      <c r="YS660" s="116"/>
      <c r="YU660" s="117"/>
      <c r="YZ660" s="115"/>
      <c r="ZA660" s="116"/>
      <c r="ZC660" s="117"/>
      <c r="ZH660" s="115"/>
      <c r="ZI660" s="116"/>
      <c r="ZK660" s="117"/>
      <c r="ZP660" s="115"/>
      <c r="ZQ660" s="116"/>
      <c r="ZS660" s="117"/>
      <c r="ZX660" s="115"/>
      <c r="ZY660" s="116"/>
      <c r="AAA660" s="117"/>
      <c r="AAF660" s="115"/>
      <c r="AAG660" s="116"/>
      <c r="AAI660" s="117"/>
      <c r="AAN660" s="115"/>
      <c r="AAO660" s="116"/>
      <c r="AAQ660" s="117"/>
      <c r="AAV660" s="115"/>
      <c r="AAW660" s="116"/>
      <c r="AAY660" s="117"/>
      <c r="ABD660" s="115"/>
      <c r="ABE660" s="116"/>
      <c r="ABG660" s="117"/>
      <c r="ABL660" s="115"/>
      <c r="ABM660" s="116"/>
      <c r="ABO660" s="117"/>
      <c r="ABT660" s="115"/>
      <c r="ABU660" s="116"/>
      <c r="ABW660" s="117"/>
      <c r="ACB660" s="115"/>
      <c r="ACC660" s="116"/>
      <c r="ACE660" s="117"/>
      <c r="ACJ660" s="115"/>
      <c r="ACK660" s="116"/>
      <c r="ACM660" s="117"/>
      <c r="ACR660" s="115"/>
      <c r="ACS660" s="116"/>
      <c r="ACU660" s="117"/>
      <c r="ACZ660" s="115"/>
      <c r="ADA660" s="116"/>
      <c r="ADC660" s="117"/>
      <c r="ADH660" s="115"/>
      <c r="ADI660" s="116"/>
      <c r="ADK660" s="117"/>
      <c r="ADP660" s="115"/>
      <c r="ADQ660" s="116"/>
      <c r="ADS660" s="117"/>
      <c r="ADX660" s="115"/>
      <c r="ADY660" s="116"/>
      <c r="AEA660" s="117"/>
      <c r="AEF660" s="115"/>
      <c r="AEG660" s="116"/>
      <c r="AEI660" s="117"/>
      <c r="AEN660" s="115"/>
      <c r="AEO660" s="116"/>
      <c r="AEQ660" s="117"/>
      <c r="AEV660" s="115"/>
      <c r="AEW660" s="116"/>
      <c r="AEY660" s="117"/>
      <c r="AFD660" s="115"/>
      <c r="AFE660" s="116"/>
      <c r="AFG660" s="117"/>
      <c r="AFL660" s="115"/>
      <c r="AFM660" s="116"/>
      <c r="AFO660" s="117"/>
      <c r="AFT660" s="115"/>
      <c r="AFU660" s="116"/>
      <c r="AFW660" s="117"/>
      <c r="AGB660" s="115"/>
      <c r="AGC660" s="116"/>
      <c r="AGE660" s="117"/>
      <c r="AGJ660" s="115"/>
      <c r="AGK660" s="116"/>
      <c r="AGM660" s="117"/>
      <c r="AGR660" s="115"/>
      <c r="AGS660" s="116"/>
      <c r="AGU660" s="117"/>
      <c r="AGZ660" s="115"/>
      <c r="AHA660" s="116"/>
      <c r="AHC660" s="117"/>
      <c r="AHH660" s="115"/>
      <c r="AHI660" s="116"/>
      <c r="AHK660" s="117"/>
      <c r="AHP660" s="115"/>
      <c r="AHQ660" s="116"/>
      <c r="AHS660" s="117"/>
      <c r="AHX660" s="115"/>
      <c r="AHY660" s="116"/>
      <c r="AIA660" s="117"/>
      <c r="AIF660" s="115"/>
      <c r="AIG660" s="116"/>
      <c r="AII660" s="117"/>
      <c r="AIN660" s="115"/>
      <c r="AIO660" s="116"/>
      <c r="AIQ660" s="117"/>
      <c r="AIV660" s="115"/>
      <c r="AIW660" s="116"/>
      <c r="AIY660" s="117"/>
      <c r="AJD660" s="115"/>
      <c r="AJE660" s="116"/>
      <c r="AJG660" s="117"/>
      <c r="AJL660" s="115"/>
      <c r="AJM660" s="116"/>
      <c r="AJO660" s="117"/>
      <c r="AJT660" s="115"/>
      <c r="AJU660" s="116"/>
      <c r="AJW660" s="117"/>
      <c r="AKB660" s="115"/>
      <c r="AKC660" s="116"/>
      <c r="AKE660" s="117"/>
      <c r="AKJ660" s="115"/>
      <c r="AKK660" s="116"/>
      <c r="AKM660" s="117"/>
      <c r="AKR660" s="115"/>
      <c r="AKS660" s="116"/>
      <c r="AKU660" s="117"/>
      <c r="AKZ660" s="115"/>
      <c r="ALA660" s="116"/>
      <c r="ALC660" s="117"/>
      <c r="ALH660" s="115"/>
      <c r="ALI660" s="116"/>
      <c r="ALK660" s="117"/>
      <c r="ALP660" s="115"/>
      <c r="ALQ660" s="116"/>
      <c r="ALS660" s="117"/>
      <c r="ALX660" s="115"/>
      <c r="ALY660" s="116"/>
      <c r="AMA660" s="117"/>
      <c r="AMF660" s="115"/>
      <c r="AMG660" s="116"/>
      <c r="AMI660" s="117"/>
    </row>
    <row r="661" s="181" customFormat="true" ht="15" hidden="false" customHeight="false" outlineLevel="0" collapsed="false">
      <c r="A661" s="153" t="s">
        <v>698</v>
      </c>
      <c r="B661" s="154" t="s">
        <v>699</v>
      </c>
      <c r="C661" s="154"/>
      <c r="D661" s="155" t="s">
        <v>700</v>
      </c>
      <c r="E661" s="156" t="s">
        <v>701</v>
      </c>
      <c r="F661" s="155" t="s">
        <v>702</v>
      </c>
      <c r="G661" s="157" t="s">
        <v>703</v>
      </c>
      <c r="H661" s="158" t="s">
        <v>704</v>
      </c>
      <c r="L661" s="195"/>
      <c r="M661" s="196"/>
      <c r="N661" s="195"/>
      <c r="O661" s="184"/>
      <c r="P661" s="185"/>
      <c r="T661" s="195"/>
      <c r="U661" s="196"/>
      <c r="V661" s="195"/>
      <c r="W661" s="184"/>
      <c r="X661" s="185"/>
      <c r="AB661" s="195"/>
      <c r="AC661" s="196"/>
      <c r="AD661" s="195"/>
      <c r="AE661" s="184"/>
      <c r="AF661" s="185"/>
      <c r="AJ661" s="195"/>
      <c r="AK661" s="196"/>
      <c r="AL661" s="195"/>
      <c r="AM661" s="184"/>
      <c r="AN661" s="185"/>
      <c r="AR661" s="195"/>
      <c r="AS661" s="196"/>
      <c r="AT661" s="195"/>
      <c r="AU661" s="184"/>
      <c r="AV661" s="185"/>
      <c r="AZ661" s="195"/>
      <c r="BA661" s="196"/>
      <c r="BB661" s="195"/>
      <c r="BC661" s="184"/>
      <c r="BD661" s="185"/>
      <c r="BH661" s="195"/>
      <c r="BI661" s="196"/>
      <c r="BJ661" s="195"/>
      <c r="BK661" s="184"/>
      <c r="BL661" s="185"/>
      <c r="BP661" s="195"/>
      <c r="BQ661" s="196"/>
      <c r="BR661" s="195"/>
      <c r="BS661" s="184"/>
      <c r="BT661" s="185"/>
      <c r="BX661" s="195"/>
      <c r="BY661" s="196"/>
      <c r="BZ661" s="195"/>
      <c r="CA661" s="184"/>
      <c r="CB661" s="185"/>
      <c r="CF661" s="195"/>
      <c r="CG661" s="196"/>
      <c r="CH661" s="195"/>
      <c r="CI661" s="184"/>
      <c r="CJ661" s="185"/>
      <c r="CN661" s="195"/>
      <c r="CO661" s="196"/>
      <c r="CP661" s="195"/>
      <c r="CQ661" s="184"/>
      <c r="CR661" s="185"/>
      <c r="CV661" s="195"/>
      <c r="CW661" s="196"/>
      <c r="CX661" s="195"/>
      <c r="CY661" s="184"/>
      <c r="CZ661" s="185"/>
      <c r="DD661" s="195"/>
      <c r="DE661" s="196"/>
      <c r="DF661" s="195"/>
      <c r="DG661" s="184"/>
      <c r="DH661" s="185"/>
      <c r="DL661" s="195"/>
      <c r="DM661" s="196"/>
      <c r="DN661" s="195"/>
      <c r="DO661" s="184"/>
      <c r="DP661" s="185"/>
      <c r="DT661" s="195"/>
      <c r="DU661" s="196"/>
      <c r="DV661" s="195"/>
      <c r="DW661" s="184"/>
      <c r="DX661" s="185"/>
      <c r="EB661" s="195"/>
      <c r="EC661" s="196"/>
      <c r="ED661" s="195"/>
      <c r="EE661" s="184"/>
      <c r="EF661" s="185"/>
      <c r="EJ661" s="195"/>
      <c r="EK661" s="196"/>
      <c r="EL661" s="195"/>
      <c r="EM661" s="184"/>
      <c r="EN661" s="185"/>
      <c r="ER661" s="195"/>
      <c r="ES661" s="196"/>
      <c r="ET661" s="195"/>
      <c r="EU661" s="184"/>
      <c r="EV661" s="185"/>
      <c r="EZ661" s="195"/>
      <c r="FA661" s="196"/>
      <c r="FB661" s="195"/>
      <c r="FC661" s="184"/>
      <c r="FD661" s="185"/>
      <c r="FH661" s="195"/>
      <c r="FI661" s="196"/>
      <c r="FJ661" s="195"/>
      <c r="FK661" s="184"/>
      <c r="FL661" s="185"/>
      <c r="FP661" s="195"/>
      <c r="FQ661" s="196"/>
      <c r="FR661" s="195"/>
      <c r="FS661" s="184"/>
      <c r="FT661" s="185"/>
      <c r="FX661" s="195"/>
      <c r="FY661" s="196"/>
      <c r="FZ661" s="195"/>
      <c r="GA661" s="184"/>
      <c r="GB661" s="185"/>
      <c r="GF661" s="195"/>
      <c r="GG661" s="196"/>
      <c r="GH661" s="195"/>
      <c r="GI661" s="184"/>
      <c r="GJ661" s="185"/>
      <c r="GN661" s="195"/>
      <c r="GO661" s="196"/>
      <c r="GP661" s="195"/>
      <c r="GQ661" s="184"/>
      <c r="GR661" s="185"/>
      <c r="GV661" s="195"/>
      <c r="GW661" s="196"/>
      <c r="GX661" s="195"/>
      <c r="GY661" s="184"/>
      <c r="GZ661" s="185"/>
      <c r="HD661" s="195"/>
      <c r="HE661" s="196"/>
      <c r="HF661" s="195"/>
      <c r="HG661" s="184"/>
      <c r="HH661" s="185"/>
      <c r="HL661" s="195"/>
      <c r="HM661" s="196"/>
      <c r="HN661" s="195"/>
      <c r="HO661" s="184"/>
      <c r="HP661" s="185"/>
      <c r="HT661" s="195"/>
      <c r="HU661" s="196"/>
      <c r="HV661" s="195"/>
      <c r="HW661" s="184"/>
      <c r="HX661" s="185"/>
      <c r="IB661" s="195"/>
      <c r="IC661" s="196"/>
      <c r="ID661" s="195"/>
      <c r="IE661" s="184"/>
      <c r="IF661" s="185"/>
      <c r="IJ661" s="195"/>
      <c r="IK661" s="196"/>
      <c r="IL661" s="195"/>
      <c r="IM661" s="184"/>
      <c r="IN661" s="185"/>
      <c r="IR661" s="195"/>
      <c r="IS661" s="196"/>
      <c r="IT661" s="195"/>
      <c r="IU661" s="184"/>
      <c r="IV661" s="185"/>
      <c r="IZ661" s="195"/>
      <c r="JA661" s="196"/>
      <c r="JB661" s="195"/>
      <c r="JC661" s="184"/>
      <c r="JD661" s="185"/>
      <c r="JH661" s="195"/>
      <c r="JI661" s="196"/>
      <c r="JJ661" s="195"/>
      <c r="JK661" s="184"/>
      <c r="JL661" s="185"/>
      <c r="JP661" s="195"/>
      <c r="JQ661" s="196"/>
      <c r="JR661" s="195"/>
      <c r="JS661" s="184"/>
      <c r="JT661" s="185"/>
      <c r="JX661" s="195"/>
      <c r="JY661" s="196"/>
      <c r="JZ661" s="195"/>
      <c r="KA661" s="184"/>
      <c r="KB661" s="185"/>
      <c r="KF661" s="195"/>
      <c r="KG661" s="196"/>
      <c r="KH661" s="195"/>
      <c r="KI661" s="184"/>
      <c r="KJ661" s="185"/>
      <c r="KN661" s="195"/>
      <c r="KO661" s="196"/>
      <c r="KP661" s="195"/>
      <c r="KQ661" s="184"/>
      <c r="KR661" s="185"/>
      <c r="KV661" s="195"/>
      <c r="KW661" s="196"/>
      <c r="KX661" s="195"/>
      <c r="KY661" s="184"/>
      <c r="KZ661" s="185"/>
      <c r="LD661" s="195"/>
      <c r="LE661" s="196"/>
      <c r="LF661" s="195"/>
      <c r="LG661" s="184"/>
      <c r="LH661" s="185"/>
      <c r="LL661" s="195"/>
      <c r="LM661" s="196"/>
      <c r="LN661" s="195"/>
      <c r="LO661" s="184"/>
      <c r="LP661" s="185"/>
      <c r="LT661" s="195"/>
      <c r="LU661" s="196"/>
      <c r="LV661" s="195"/>
      <c r="LW661" s="184"/>
      <c r="LX661" s="185"/>
      <c r="MB661" s="195"/>
      <c r="MC661" s="196"/>
      <c r="MD661" s="195"/>
      <c r="ME661" s="184"/>
      <c r="MF661" s="185"/>
      <c r="MJ661" s="195"/>
      <c r="MK661" s="196"/>
      <c r="ML661" s="195"/>
      <c r="MM661" s="184"/>
      <c r="MN661" s="185"/>
      <c r="MR661" s="195"/>
      <c r="MS661" s="196"/>
      <c r="MT661" s="195"/>
      <c r="MU661" s="184"/>
      <c r="MV661" s="185"/>
      <c r="MZ661" s="195"/>
      <c r="NA661" s="196"/>
      <c r="NB661" s="195"/>
      <c r="NC661" s="184"/>
      <c r="ND661" s="185"/>
      <c r="NH661" s="195"/>
      <c r="NI661" s="196"/>
      <c r="NJ661" s="195"/>
      <c r="NK661" s="184"/>
      <c r="NL661" s="185"/>
      <c r="NP661" s="195"/>
      <c r="NQ661" s="196"/>
      <c r="NR661" s="195"/>
      <c r="NS661" s="184"/>
      <c r="NT661" s="185"/>
      <c r="NX661" s="195"/>
      <c r="NY661" s="196"/>
      <c r="NZ661" s="195"/>
      <c r="OA661" s="184"/>
      <c r="OB661" s="185"/>
      <c r="OF661" s="195"/>
      <c r="OG661" s="196"/>
      <c r="OH661" s="195"/>
      <c r="OI661" s="184"/>
      <c r="OJ661" s="185"/>
      <c r="ON661" s="195"/>
      <c r="OO661" s="196"/>
      <c r="OP661" s="195"/>
      <c r="OQ661" s="184"/>
      <c r="OR661" s="185"/>
      <c r="OV661" s="195"/>
      <c r="OW661" s="196"/>
      <c r="OX661" s="195"/>
      <c r="OY661" s="184"/>
      <c r="OZ661" s="185"/>
      <c r="PD661" s="195"/>
      <c r="PE661" s="196"/>
      <c r="PF661" s="195"/>
      <c r="PG661" s="184"/>
      <c r="PH661" s="185"/>
      <c r="PL661" s="195"/>
      <c r="PM661" s="196"/>
      <c r="PN661" s="195"/>
      <c r="PO661" s="184"/>
      <c r="PP661" s="185"/>
      <c r="PT661" s="195"/>
      <c r="PU661" s="196"/>
      <c r="PV661" s="195"/>
      <c r="PW661" s="184"/>
      <c r="PX661" s="185"/>
      <c r="QB661" s="195"/>
      <c r="QC661" s="196"/>
      <c r="QD661" s="195"/>
      <c r="QE661" s="184"/>
      <c r="QF661" s="185"/>
      <c r="QJ661" s="195"/>
      <c r="QK661" s="196"/>
      <c r="QL661" s="195"/>
      <c r="QM661" s="184"/>
      <c r="QN661" s="185"/>
      <c r="QR661" s="195"/>
      <c r="QS661" s="196"/>
      <c r="QT661" s="195"/>
      <c r="QU661" s="184"/>
      <c r="QV661" s="185"/>
      <c r="QZ661" s="195"/>
      <c r="RA661" s="196"/>
      <c r="RB661" s="195"/>
      <c r="RC661" s="184"/>
      <c r="RD661" s="185"/>
      <c r="RH661" s="195"/>
      <c r="RI661" s="196"/>
      <c r="RJ661" s="195"/>
      <c r="RK661" s="184"/>
      <c r="RL661" s="185"/>
      <c r="RP661" s="195"/>
      <c r="RQ661" s="196"/>
      <c r="RR661" s="195"/>
      <c r="RS661" s="184"/>
      <c r="RT661" s="185"/>
      <c r="RX661" s="195"/>
      <c r="RY661" s="196"/>
      <c r="RZ661" s="195"/>
      <c r="SA661" s="184"/>
      <c r="SB661" s="185"/>
      <c r="SF661" s="195"/>
      <c r="SG661" s="196"/>
      <c r="SH661" s="195"/>
      <c r="SI661" s="184"/>
      <c r="SJ661" s="185"/>
      <c r="SN661" s="195"/>
      <c r="SO661" s="196"/>
      <c r="SP661" s="195"/>
      <c r="SQ661" s="184"/>
      <c r="SR661" s="185"/>
      <c r="SV661" s="195"/>
      <c r="SW661" s="196"/>
      <c r="SX661" s="195"/>
      <c r="SY661" s="184"/>
      <c r="SZ661" s="185"/>
      <c r="TD661" s="195"/>
      <c r="TE661" s="196"/>
      <c r="TF661" s="195"/>
      <c r="TG661" s="184"/>
      <c r="TH661" s="185"/>
      <c r="TL661" s="195"/>
      <c r="TM661" s="196"/>
      <c r="TN661" s="195"/>
      <c r="TO661" s="184"/>
      <c r="TP661" s="185"/>
      <c r="TT661" s="195"/>
      <c r="TU661" s="196"/>
      <c r="TV661" s="195"/>
      <c r="TW661" s="184"/>
      <c r="TX661" s="185"/>
      <c r="UB661" s="195"/>
      <c r="UC661" s="196"/>
      <c r="UD661" s="195"/>
      <c r="UE661" s="184"/>
      <c r="UF661" s="185"/>
      <c r="UJ661" s="195"/>
      <c r="UK661" s="196"/>
      <c r="UL661" s="195"/>
      <c r="UM661" s="184"/>
      <c r="UN661" s="185"/>
      <c r="UR661" s="195"/>
      <c r="US661" s="196"/>
      <c r="UT661" s="195"/>
      <c r="UU661" s="184"/>
      <c r="UV661" s="185"/>
      <c r="UZ661" s="195"/>
      <c r="VA661" s="196"/>
      <c r="VB661" s="195"/>
      <c r="VC661" s="184"/>
      <c r="VD661" s="185"/>
      <c r="VH661" s="195"/>
      <c r="VI661" s="196"/>
      <c r="VJ661" s="195"/>
      <c r="VK661" s="184"/>
      <c r="VL661" s="185"/>
      <c r="VP661" s="195"/>
      <c r="VQ661" s="196"/>
      <c r="VR661" s="195"/>
      <c r="VS661" s="184"/>
      <c r="VT661" s="185"/>
      <c r="VX661" s="195"/>
      <c r="VY661" s="196"/>
      <c r="VZ661" s="195"/>
      <c r="WA661" s="184"/>
      <c r="WB661" s="185"/>
      <c r="WF661" s="195"/>
      <c r="WG661" s="196"/>
      <c r="WH661" s="195"/>
      <c r="WI661" s="184"/>
      <c r="WJ661" s="185"/>
      <c r="WN661" s="195"/>
      <c r="WO661" s="196"/>
      <c r="WP661" s="195"/>
      <c r="WQ661" s="184"/>
      <c r="WR661" s="185"/>
      <c r="WV661" s="195"/>
      <c r="WW661" s="196"/>
      <c r="WX661" s="195"/>
      <c r="WY661" s="184"/>
      <c r="WZ661" s="185"/>
      <c r="XD661" s="195"/>
      <c r="XE661" s="196"/>
      <c r="XF661" s="195"/>
      <c r="XG661" s="184"/>
      <c r="XH661" s="185"/>
      <c r="XL661" s="195"/>
      <c r="XM661" s="196"/>
      <c r="XN661" s="195"/>
      <c r="XO661" s="184"/>
      <c r="XP661" s="185"/>
      <c r="XT661" s="195"/>
      <c r="XU661" s="196"/>
      <c r="XV661" s="195"/>
      <c r="XW661" s="184"/>
      <c r="XX661" s="185"/>
      <c r="YB661" s="195"/>
      <c r="YC661" s="196"/>
      <c r="YD661" s="195"/>
      <c r="YE661" s="184"/>
      <c r="YF661" s="185"/>
      <c r="YJ661" s="195"/>
      <c r="YK661" s="196"/>
      <c r="YL661" s="195"/>
      <c r="YM661" s="184"/>
      <c r="YN661" s="185"/>
      <c r="YR661" s="195"/>
      <c r="YS661" s="196"/>
      <c r="YT661" s="195"/>
      <c r="YU661" s="184"/>
      <c r="YV661" s="185"/>
      <c r="YZ661" s="195"/>
      <c r="ZA661" s="196"/>
      <c r="ZB661" s="195"/>
      <c r="ZC661" s="184"/>
      <c r="ZD661" s="185"/>
      <c r="ZH661" s="195"/>
      <c r="ZI661" s="196"/>
      <c r="ZJ661" s="195"/>
      <c r="ZK661" s="184"/>
      <c r="ZL661" s="185"/>
      <c r="ZP661" s="195"/>
      <c r="ZQ661" s="196"/>
      <c r="ZR661" s="195"/>
      <c r="ZS661" s="184"/>
      <c r="ZT661" s="185"/>
      <c r="ZX661" s="195"/>
      <c r="ZY661" s="196"/>
      <c r="ZZ661" s="195"/>
      <c r="AAA661" s="184"/>
      <c r="AAB661" s="185"/>
      <c r="AAF661" s="195"/>
      <c r="AAG661" s="196"/>
      <c r="AAH661" s="195"/>
      <c r="AAI661" s="184"/>
      <c r="AAJ661" s="185"/>
      <c r="AAN661" s="195"/>
      <c r="AAO661" s="196"/>
      <c r="AAP661" s="195"/>
      <c r="AAQ661" s="184"/>
      <c r="AAR661" s="185"/>
      <c r="AAV661" s="195"/>
      <c r="AAW661" s="196"/>
      <c r="AAX661" s="195"/>
      <c r="AAY661" s="184"/>
      <c r="AAZ661" s="185"/>
      <c r="ABD661" s="195"/>
      <c r="ABE661" s="196"/>
      <c r="ABF661" s="195"/>
      <c r="ABG661" s="184"/>
      <c r="ABH661" s="185"/>
      <c r="ABL661" s="195"/>
      <c r="ABM661" s="196"/>
      <c r="ABN661" s="195"/>
      <c r="ABO661" s="184"/>
      <c r="ABP661" s="185"/>
      <c r="ABT661" s="195"/>
      <c r="ABU661" s="196"/>
      <c r="ABV661" s="195"/>
      <c r="ABW661" s="184"/>
      <c r="ABX661" s="185"/>
      <c r="ACB661" s="195"/>
      <c r="ACC661" s="196"/>
      <c r="ACD661" s="195"/>
      <c r="ACE661" s="184"/>
      <c r="ACF661" s="185"/>
      <c r="ACJ661" s="195"/>
      <c r="ACK661" s="196"/>
      <c r="ACL661" s="195"/>
      <c r="ACM661" s="184"/>
      <c r="ACN661" s="185"/>
      <c r="ACR661" s="195"/>
      <c r="ACS661" s="196"/>
      <c r="ACT661" s="195"/>
      <c r="ACU661" s="184"/>
      <c r="ACV661" s="185"/>
      <c r="ACZ661" s="195"/>
      <c r="ADA661" s="196"/>
      <c r="ADB661" s="195"/>
      <c r="ADC661" s="184"/>
      <c r="ADD661" s="185"/>
      <c r="ADH661" s="195"/>
      <c r="ADI661" s="196"/>
      <c r="ADJ661" s="195"/>
      <c r="ADK661" s="184"/>
      <c r="ADL661" s="185"/>
      <c r="ADP661" s="195"/>
      <c r="ADQ661" s="196"/>
      <c r="ADR661" s="195"/>
      <c r="ADS661" s="184"/>
      <c r="ADT661" s="185"/>
      <c r="ADX661" s="195"/>
      <c r="ADY661" s="196"/>
      <c r="ADZ661" s="195"/>
      <c r="AEA661" s="184"/>
      <c r="AEB661" s="185"/>
      <c r="AEF661" s="195"/>
      <c r="AEG661" s="196"/>
      <c r="AEH661" s="195"/>
      <c r="AEI661" s="184"/>
      <c r="AEJ661" s="185"/>
      <c r="AEN661" s="195"/>
      <c r="AEO661" s="196"/>
      <c r="AEP661" s="195"/>
      <c r="AEQ661" s="184"/>
      <c r="AER661" s="185"/>
      <c r="AEV661" s="195"/>
      <c r="AEW661" s="196"/>
      <c r="AEX661" s="195"/>
      <c r="AEY661" s="184"/>
      <c r="AEZ661" s="185"/>
      <c r="AFD661" s="195"/>
      <c r="AFE661" s="196"/>
      <c r="AFF661" s="195"/>
      <c r="AFG661" s="184"/>
      <c r="AFH661" s="185"/>
      <c r="AFL661" s="195"/>
      <c r="AFM661" s="196"/>
      <c r="AFN661" s="195"/>
      <c r="AFO661" s="184"/>
      <c r="AFP661" s="185"/>
      <c r="AFT661" s="195"/>
      <c r="AFU661" s="196"/>
      <c r="AFV661" s="195"/>
      <c r="AFW661" s="184"/>
      <c r="AFX661" s="185"/>
      <c r="AGB661" s="195"/>
      <c r="AGC661" s="196"/>
      <c r="AGD661" s="195"/>
      <c r="AGE661" s="184"/>
      <c r="AGF661" s="185"/>
      <c r="AGJ661" s="195"/>
      <c r="AGK661" s="196"/>
      <c r="AGL661" s="195"/>
      <c r="AGM661" s="184"/>
      <c r="AGN661" s="185"/>
      <c r="AGR661" s="195"/>
      <c r="AGS661" s="196"/>
      <c r="AGT661" s="195"/>
      <c r="AGU661" s="184"/>
      <c r="AGV661" s="185"/>
      <c r="AGZ661" s="195"/>
      <c r="AHA661" s="196"/>
      <c r="AHB661" s="195"/>
      <c r="AHC661" s="184"/>
      <c r="AHD661" s="185"/>
      <c r="AHH661" s="195"/>
      <c r="AHI661" s="196"/>
      <c r="AHJ661" s="195"/>
      <c r="AHK661" s="184"/>
      <c r="AHL661" s="185"/>
      <c r="AHP661" s="195"/>
      <c r="AHQ661" s="196"/>
      <c r="AHR661" s="195"/>
      <c r="AHS661" s="184"/>
      <c r="AHT661" s="185"/>
      <c r="AHX661" s="195"/>
      <c r="AHY661" s="196"/>
      <c r="AHZ661" s="195"/>
      <c r="AIA661" s="184"/>
      <c r="AIB661" s="185"/>
      <c r="AIF661" s="195"/>
      <c r="AIG661" s="196"/>
      <c r="AIH661" s="195"/>
      <c r="AII661" s="184"/>
      <c r="AIJ661" s="185"/>
      <c r="AIN661" s="195"/>
      <c r="AIO661" s="196"/>
      <c r="AIP661" s="195"/>
      <c r="AIQ661" s="184"/>
      <c r="AIR661" s="185"/>
      <c r="AIV661" s="195"/>
      <c r="AIW661" s="196"/>
      <c r="AIX661" s="195"/>
      <c r="AIY661" s="184"/>
      <c r="AIZ661" s="185"/>
      <c r="AJD661" s="195"/>
      <c r="AJE661" s="196"/>
      <c r="AJF661" s="195"/>
      <c r="AJG661" s="184"/>
      <c r="AJH661" s="185"/>
      <c r="AJL661" s="195"/>
      <c r="AJM661" s="196"/>
      <c r="AJN661" s="195"/>
      <c r="AJO661" s="184"/>
      <c r="AJP661" s="185"/>
      <c r="AJT661" s="195"/>
      <c r="AJU661" s="196"/>
      <c r="AJV661" s="195"/>
      <c r="AJW661" s="184"/>
      <c r="AJX661" s="185"/>
      <c r="AKB661" s="195"/>
      <c r="AKC661" s="196"/>
      <c r="AKD661" s="195"/>
      <c r="AKE661" s="184"/>
      <c r="AKF661" s="185"/>
      <c r="AKJ661" s="195"/>
      <c r="AKK661" s="196"/>
      <c r="AKL661" s="195"/>
      <c r="AKM661" s="184"/>
      <c r="AKN661" s="185"/>
      <c r="AKR661" s="195"/>
      <c r="AKS661" s="196"/>
      <c r="AKT661" s="195"/>
      <c r="AKU661" s="184"/>
      <c r="AKV661" s="185"/>
      <c r="AKZ661" s="195"/>
      <c r="ALA661" s="196"/>
      <c r="ALB661" s="195"/>
      <c r="ALC661" s="184"/>
      <c r="ALD661" s="185"/>
      <c r="ALH661" s="195"/>
      <c r="ALI661" s="196"/>
      <c r="ALJ661" s="195"/>
      <c r="ALK661" s="184"/>
      <c r="ALL661" s="185"/>
      <c r="ALP661" s="195"/>
      <c r="ALQ661" s="196"/>
      <c r="ALR661" s="195"/>
      <c r="ALS661" s="184"/>
      <c r="ALT661" s="185"/>
      <c r="ALX661" s="195"/>
      <c r="ALY661" s="196"/>
      <c r="ALZ661" s="195"/>
      <c r="AMA661" s="184"/>
      <c r="AMB661" s="185"/>
      <c r="AMF661" s="195"/>
      <c r="AMG661" s="196"/>
      <c r="AMH661" s="195"/>
      <c r="AMI661" s="184"/>
      <c r="AMJ661" s="185"/>
    </row>
    <row r="662" s="197" customFormat="true" ht="30" hidden="false" customHeight="false" outlineLevel="0" collapsed="false">
      <c r="A662" s="160" t="str">
        <f aca="false">'Orç Sintético'!A222</f>
        <v>06.01.205.02</v>
      </c>
      <c r="B662" s="160" t="str">
        <f aca="false">'Orç Sintético'!B222</f>
        <v>CDHU</v>
      </c>
      <c r="C662" s="160" t="str">
        <f aca="false">'Orç Sintético'!C222</f>
        <v>37.15.210</v>
      </c>
      <c r="D662" s="177" t="s">
        <v>461</v>
      </c>
      <c r="E662" s="160" t="n">
        <v>6</v>
      </c>
      <c r="F662" s="160" t="s">
        <v>45</v>
      </c>
      <c r="G662" s="163" t="n">
        <v>1886.79</v>
      </c>
      <c r="H662" s="164" t="n">
        <f aca="false">H671</f>
        <v>11320.74</v>
      </c>
      <c r="I662" s="165" t="s">
        <v>705</v>
      </c>
      <c r="O662" s="124"/>
      <c r="P662" s="189"/>
      <c r="W662" s="124"/>
      <c r="X662" s="189"/>
      <c r="AE662" s="124"/>
      <c r="AF662" s="189"/>
      <c r="AM662" s="124"/>
      <c r="AN662" s="189"/>
      <c r="AU662" s="124"/>
      <c r="AV662" s="189"/>
      <c r="BC662" s="124"/>
      <c r="BD662" s="189"/>
      <c r="BK662" s="124"/>
      <c r="BL662" s="189"/>
      <c r="BS662" s="124"/>
      <c r="BT662" s="189"/>
      <c r="CA662" s="124"/>
      <c r="CB662" s="189"/>
      <c r="CI662" s="124"/>
      <c r="CJ662" s="189"/>
      <c r="CQ662" s="124"/>
      <c r="CR662" s="189"/>
      <c r="CY662" s="124"/>
      <c r="CZ662" s="189"/>
      <c r="DG662" s="124"/>
      <c r="DH662" s="189"/>
      <c r="DO662" s="124"/>
      <c r="DP662" s="189"/>
      <c r="DW662" s="124"/>
      <c r="DX662" s="189"/>
      <c r="EE662" s="124"/>
      <c r="EF662" s="189"/>
      <c r="EM662" s="124"/>
      <c r="EN662" s="189"/>
      <c r="EU662" s="124"/>
      <c r="EV662" s="189"/>
      <c r="FC662" s="124"/>
      <c r="FD662" s="189"/>
      <c r="FK662" s="124"/>
      <c r="FL662" s="189"/>
      <c r="FS662" s="124"/>
      <c r="FT662" s="189"/>
      <c r="GA662" s="124"/>
      <c r="GB662" s="189"/>
      <c r="GI662" s="124"/>
      <c r="GJ662" s="189"/>
      <c r="GQ662" s="124"/>
      <c r="GR662" s="189"/>
      <c r="GY662" s="124"/>
      <c r="GZ662" s="189"/>
      <c r="HG662" s="124"/>
      <c r="HH662" s="189"/>
      <c r="HO662" s="124"/>
      <c r="HP662" s="189"/>
      <c r="HW662" s="124"/>
      <c r="HX662" s="189"/>
      <c r="IE662" s="124"/>
      <c r="IF662" s="189"/>
      <c r="IM662" s="124"/>
      <c r="IN662" s="189"/>
      <c r="IU662" s="124"/>
      <c r="IV662" s="189"/>
      <c r="JC662" s="124"/>
      <c r="JD662" s="189"/>
      <c r="JK662" s="124"/>
      <c r="JL662" s="189"/>
      <c r="JS662" s="124"/>
      <c r="JT662" s="189"/>
      <c r="KA662" s="124"/>
      <c r="KB662" s="189"/>
      <c r="KI662" s="124"/>
      <c r="KJ662" s="189"/>
      <c r="KQ662" s="124"/>
      <c r="KR662" s="189"/>
      <c r="KY662" s="124"/>
      <c r="KZ662" s="189"/>
      <c r="LG662" s="124"/>
      <c r="LH662" s="189"/>
      <c r="LO662" s="124"/>
      <c r="LP662" s="189"/>
      <c r="LW662" s="124"/>
      <c r="LX662" s="189"/>
      <c r="ME662" s="124"/>
      <c r="MF662" s="189"/>
      <c r="MM662" s="124"/>
      <c r="MN662" s="189"/>
      <c r="MU662" s="124"/>
      <c r="MV662" s="189"/>
      <c r="NC662" s="124"/>
      <c r="ND662" s="189"/>
      <c r="NK662" s="124"/>
      <c r="NL662" s="189"/>
      <c r="NS662" s="124"/>
      <c r="NT662" s="189"/>
      <c r="OA662" s="124"/>
      <c r="OB662" s="189"/>
      <c r="OI662" s="124"/>
      <c r="OJ662" s="189"/>
      <c r="OQ662" s="124"/>
      <c r="OR662" s="189"/>
      <c r="OY662" s="124"/>
      <c r="OZ662" s="189"/>
      <c r="PG662" s="124"/>
      <c r="PH662" s="189"/>
      <c r="PO662" s="124"/>
      <c r="PP662" s="189"/>
      <c r="PW662" s="124"/>
      <c r="PX662" s="189"/>
      <c r="QE662" s="124"/>
      <c r="QF662" s="189"/>
      <c r="QM662" s="124"/>
      <c r="QN662" s="189"/>
      <c r="QU662" s="124"/>
      <c r="QV662" s="189"/>
      <c r="RC662" s="124"/>
      <c r="RD662" s="189"/>
      <c r="RK662" s="124"/>
      <c r="RL662" s="189"/>
      <c r="RS662" s="124"/>
      <c r="RT662" s="189"/>
      <c r="SA662" s="124"/>
      <c r="SB662" s="189"/>
      <c r="SI662" s="124"/>
      <c r="SJ662" s="189"/>
      <c r="SQ662" s="124"/>
      <c r="SR662" s="189"/>
      <c r="SY662" s="124"/>
      <c r="SZ662" s="189"/>
      <c r="TG662" s="124"/>
      <c r="TH662" s="189"/>
      <c r="TO662" s="124"/>
      <c r="TP662" s="189"/>
      <c r="TW662" s="124"/>
      <c r="TX662" s="189"/>
      <c r="UE662" s="124"/>
      <c r="UF662" s="189"/>
      <c r="UM662" s="124"/>
      <c r="UN662" s="189"/>
      <c r="UU662" s="124"/>
      <c r="UV662" s="189"/>
      <c r="VC662" s="124"/>
      <c r="VD662" s="189"/>
      <c r="VK662" s="124"/>
      <c r="VL662" s="189"/>
      <c r="VS662" s="124"/>
      <c r="VT662" s="189"/>
      <c r="WA662" s="124"/>
      <c r="WB662" s="189"/>
      <c r="WI662" s="124"/>
      <c r="WJ662" s="189"/>
      <c r="WQ662" s="124"/>
      <c r="WR662" s="189"/>
      <c r="WY662" s="124"/>
      <c r="WZ662" s="189"/>
      <c r="XG662" s="124"/>
      <c r="XH662" s="189"/>
      <c r="XO662" s="124"/>
      <c r="XP662" s="189"/>
      <c r="XW662" s="124"/>
      <c r="XX662" s="189"/>
      <c r="YE662" s="124"/>
      <c r="YF662" s="189"/>
      <c r="YM662" s="124"/>
      <c r="YN662" s="189"/>
      <c r="YU662" s="124"/>
      <c r="YV662" s="189"/>
      <c r="ZC662" s="124"/>
      <c r="ZD662" s="189"/>
      <c r="ZK662" s="124"/>
      <c r="ZL662" s="189"/>
      <c r="ZS662" s="124"/>
      <c r="ZT662" s="189"/>
      <c r="AAA662" s="124"/>
      <c r="AAB662" s="189"/>
      <c r="AAI662" s="124"/>
      <c r="AAJ662" s="189"/>
      <c r="AAQ662" s="124"/>
      <c r="AAR662" s="189"/>
      <c r="AAY662" s="124"/>
      <c r="AAZ662" s="189"/>
      <c r="ABG662" s="124"/>
      <c r="ABH662" s="189"/>
      <c r="ABO662" s="124"/>
      <c r="ABP662" s="189"/>
      <c r="ABW662" s="124"/>
      <c r="ABX662" s="189"/>
      <c r="ACE662" s="124"/>
      <c r="ACF662" s="189"/>
      <c r="ACM662" s="124"/>
      <c r="ACN662" s="189"/>
      <c r="ACU662" s="124"/>
      <c r="ACV662" s="189"/>
      <c r="ADC662" s="124"/>
      <c r="ADD662" s="189"/>
      <c r="ADK662" s="124"/>
      <c r="ADL662" s="189"/>
      <c r="ADS662" s="124"/>
      <c r="ADT662" s="189"/>
      <c r="AEA662" s="124"/>
      <c r="AEB662" s="189"/>
      <c r="AEI662" s="124"/>
      <c r="AEJ662" s="189"/>
      <c r="AEQ662" s="124"/>
      <c r="AER662" s="189"/>
      <c r="AEY662" s="124"/>
      <c r="AEZ662" s="189"/>
      <c r="AFG662" s="124"/>
      <c r="AFH662" s="189"/>
      <c r="AFO662" s="124"/>
      <c r="AFP662" s="189"/>
      <c r="AFW662" s="124"/>
      <c r="AFX662" s="189"/>
      <c r="AGE662" s="124"/>
      <c r="AGF662" s="189"/>
      <c r="AGM662" s="124"/>
      <c r="AGN662" s="189"/>
      <c r="AGU662" s="124"/>
      <c r="AGV662" s="189"/>
      <c r="AHC662" s="124"/>
      <c r="AHD662" s="189"/>
      <c r="AHK662" s="124"/>
      <c r="AHL662" s="189"/>
      <c r="AHS662" s="124"/>
      <c r="AHT662" s="189"/>
      <c r="AIA662" s="124"/>
      <c r="AIB662" s="189"/>
      <c r="AII662" s="124"/>
      <c r="AIJ662" s="189"/>
      <c r="AIQ662" s="124"/>
      <c r="AIR662" s="189"/>
      <c r="AIY662" s="124"/>
      <c r="AIZ662" s="189"/>
      <c r="AJG662" s="124"/>
      <c r="AJH662" s="189"/>
      <c r="AJO662" s="124"/>
      <c r="AJP662" s="189"/>
      <c r="AJW662" s="124"/>
      <c r="AJX662" s="189"/>
      <c r="AKE662" s="124"/>
      <c r="AKF662" s="189"/>
      <c r="AKM662" s="124"/>
      <c r="AKN662" s="189"/>
      <c r="AKU662" s="124"/>
      <c r="AKV662" s="189"/>
      <c r="ALC662" s="124"/>
      <c r="ALD662" s="189"/>
      <c r="ALK662" s="124"/>
      <c r="ALL662" s="189"/>
      <c r="ALS662" s="124"/>
      <c r="ALT662" s="189"/>
      <c r="AMA662" s="124"/>
      <c r="AMB662" s="189"/>
      <c r="AMI662" s="124"/>
      <c r="AMJ662" s="189"/>
    </row>
    <row r="663" s="49" customFormat="true" ht="45" hidden="false" customHeight="false" outlineLevel="0" collapsed="false">
      <c r="A663" s="168" t="s">
        <v>813</v>
      </c>
      <c r="B663" s="168"/>
      <c r="C663" s="112" t="s">
        <v>42</v>
      </c>
      <c r="D663" s="53" t="s">
        <v>814</v>
      </c>
      <c r="E663" s="150" t="n">
        <v>1</v>
      </c>
      <c r="F663" s="112" t="s">
        <v>45</v>
      </c>
      <c r="G663" s="122" t="n">
        <v>1668.72</v>
      </c>
      <c r="H663" s="152" t="n">
        <f aca="false">ROUND(G663*E663,2)</f>
        <v>1668.72</v>
      </c>
      <c r="I663" s="138"/>
      <c r="L663" s="169"/>
      <c r="M663" s="138"/>
    </row>
    <row r="664" s="49" customFormat="true" ht="15" hidden="false" customHeight="false" outlineLevel="0" collapsed="false">
      <c r="A664" s="168" t="n">
        <v>88264</v>
      </c>
      <c r="B664" s="168"/>
      <c r="C664" s="112" t="s">
        <v>76</v>
      </c>
      <c r="D664" s="53" t="s">
        <v>722</v>
      </c>
      <c r="E664" s="150" t="n">
        <v>3</v>
      </c>
      <c r="F664" s="112" t="s">
        <v>690</v>
      </c>
      <c r="G664" s="122" t="n">
        <v>26.47</v>
      </c>
      <c r="H664" s="152" t="n">
        <f aca="false">ROUND(G664*E664,2)</f>
        <v>79.41</v>
      </c>
      <c r="I664" s="138"/>
      <c r="L664" s="169"/>
      <c r="M664" s="138"/>
    </row>
    <row r="665" s="49" customFormat="true" ht="15" hidden="false" customHeight="false" outlineLevel="0" collapsed="false">
      <c r="A665" s="168" t="n">
        <v>88247</v>
      </c>
      <c r="B665" s="168"/>
      <c r="C665" s="112" t="s">
        <v>76</v>
      </c>
      <c r="D665" s="53" t="s">
        <v>723</v>
      </c>
      <c r="E665" s="150" t="n">
        <v>6</v>
      </c>
      <c r="F665" s="112" t="s">
        <v>690</v>
      </c>
      <c r="G665" s="122" t="n">
        <v>20.43</v>
      </c>
      <c r="H665" s="152" t="n">
        <f aca="false">ROUND(G665*E665,2)</f>
        <v>122.58</v>
      </c>
      <c r="I665" s="138"/>
      <c r="L665" s="169"/>
      <c r="M665" s="138"/>
    </row>
    <row r="666" s="49" customFormat="true" ht="15" hidden="false" customHeight="false" outlineLevel="0" collapsed="false">
      <c r="A666" s="168" t="n">
        <v>88266</v>
      </c>
      <c r="B666" s="168"/>
      <c r="C666" s="112" t="s">
        <v>76</v>
      </c>
      <c r="D666" s="53" t="s">
        <v>815</v>
      </c>
      <c r="E666" s="150" t="n">
        <v>0.5</v>
      </c>
      <c r="F666" s="112" t="s">
        <v>690</v>
      </c>
      <c r="G666" s="122" t="n">
        <v>32.16</v>
      </c>
      <c r="H666" s="152" t="n">
        <f aca="false">ROUND(G666*E666,2)</f>
        <v>16.08</v>
      </c>
      <c r="I666" s="138"/>
      <c r="L666" s="169"/>
      <c r="M666" s="138"/>
    </row>
    <row r="667" s="190" customFormat="true" ht="15" hidden="false" customHeight="true" outlineLevel="0" collapsed="false">
      <c r="A667" s="170"/>
      <c r="B667" s="170"/>
      <c r="C667" s="170"/>
      <c r="D667" s="171" t="s">
        <v>712</v>
      </c>
      <c r="E667" s="171"/>
      <c r="F667" s="171"/>
      <c r="G667" s="171"/>
      <c r="H667" s="172" t="n">
        <f aca="false">SUMIF(F663:F666,("H"),H663:H666)</f>
        <v>218.07</v>
      </c>
      <c r="I667" s="49"/>
      <c r="J667" s="49"/>
      <c r="K667" s="49"/>
      <c r="P667" s="191"/>
      <c r="Q667" s="49"/>
      <c r="R667" s="49"/>
      <c r="S667" s="49"/>
      <c r="X667" s="191"/>
      <c r="Y667" s="49"/>
      <c r="Z667" s="49"/>
      <c r="AA667" s="49"/>
      <c r="AF667" s="191"/>
      <c r="AG667" s="49"/>
      <c r="AH667" s="49"/>
      <c r="AI667" s="49"/>
      <c r="AN667" s="191"/>
      <c r="AO667" s="49"/>
      <c r="AP667" s="49"/>
      <c r="AQ667" s="49"/>
      <c r="AV667" s="191"/>
      <c r="AW667" s="49"/>
      <c r="AX667" s="49"/>
      <c r="AY667" s="49"/>
      <c r="BD667" s="191"/>
      <c r="BE667" s="49"/>
      <c r="BF667" s="49"/>
      <c r="BG667" s="49"/>
      <c r="BL667" s="191"/>
      <c r="BM667" s="49"/>
      <c r="BN667" s="49"/>
      <c r="BO667" s="49"/>
      <c r="BT667" s="191"/>
      <c r="BU667" s="49"/>
      <c r="BV667" s="49"/>
      <c r="BW667" s="49"/>
      <c r="CB667" s="191"/>
      <c r="CC667" s="49"/>
      <c r="CD667" s="49"/>
      <c r="CE667" s="49"/>
      <c r="CJ667" s="191"/>
      <c r="CK667" s="49"/>
      <c r="CL667" s="49"/>
      <c r="CM667" s="49"/>
      <c r="CR667" s="191"/>
      <c r="CS667" s="49"/>
      <c r="CT667" s="49"/>
      <c r="CU667" s="49"/>
      <c r="CZ667" s="191"/>
      <c r="DA667" s="49"/>
      <c r="DB667" s="49"/>
      <c r="DC667" s="49"/>
      <c r="DH667" s="191"/>
      <c r="DI667" s="49"/>
      <c r="DJ667" s="49"/>
      <c r="DK667" s="49"/>
      <c r="DP667" s="191"/>
      <c r="DQ667" s="49"/>
      <c r="DR667" s="49"/>
      <c r="DS667" s="49"/>
      <c r="DX667" s="191"/>
      <c r="DY667" s="49"/>
      <c r="DZ667" s="49"/>
      <c r="EA667" s="49"/>
      <c r="EF667" s="191"/>
      <c r="EG667" s="49"/>
      <c r="EH667" s="49"/>
      <c r="EI667" s="49"/>
      <c r="EN667" s="191"/>
      <c r="EO667" s="49"/>
      <c r="EP667" s="49"/>
      <c r="EQ667" s="49"/>
      <c r="EV667" s="191"/>
      <c r="EW667" s="49"/>
      <c r="EX667" s="49"/>
      <c r="EY667" s="49"/>
      <c r="FD667" s="191"/>
      <c r="FE667" s="49"/>
      <c r="FF667" s="49"/>
      <c r="FG667" s="49"/>
      <c r="FL667" s="191"/>
      <c r="FM667" s="49"/>
      <c r="FN667" s="49"/>
      <c r="FO667" s="49"/>
      <c r="FT667" s="191"/>
      <c r="FU667" s="49"/>
      <c r="FV667" s="49"/>
      <c r="FW667" s="49"/>
      <c r="GB667" s="191"/>
      <c r="GC667" s="49"/>
      <c r="GD667" s="49"/>
      <c r="GE667" s="49"/>
      <c r="GJ667" s="191"/>
      <c r="GK667" s="49"/>
      <c r="GL667" s="49"/>
      <c r="GM667" s="49"/>
      <c r="GR667" s="191"/>
      <c r="GS667" s="49"/>
      <c r="GT667" s="49"/>
      <c r="GU667" s="49"/>
      <c r="GZ667" s="191"/>
      <c r="HA667" s="49"/>
      <c r="HB667" s="49"/>
      <c r="HC667" s="49"/>
      <c r="HH667" s="191"/>
      <c r="HI667" s="49"/>
      <c r="HJ667" s="49"/>
      <c r="HK667" s="49"/>
      <c r="HP667" s="191"/>
      <c r="HQ667" s="49"/>
      <c r="HR667" s="49"/>
      <c r="HS667" s="49"/>
      <c r="HX667" s="191"/>
      <c r="HY667" s="49"/>
      <c r="HZ667" s="49"/>
      <c r="IA667" s="49"/>
      <c r="IF667" s="191"/>
      <c r="IG667" s="49"/>
      <c r="IH667" s="49"/>
      <c r="II667" s="49"/>
      <c r="IN667" s="191"/>
      <c r="IO667" s="49"/>
      <c r="IP667" s="49"/>
      <c r="IQ667" s="49"/>
      <c r="IV667" s="191"/>
      <c r="IW667" s="49"/>
      <c r="IX667" s="49"/>
      <c r="IY667" s="49"/>
      <c r="JD667" s="191"/>
      <c r="JE667" s="49"/>
      <c r="JF667" s="49"/>
      <c r="JG667" s="49"/>
      <c r="JL667" s="191"/>
      <c r="JM667" s="49"/>
      <c r="JN667" s="49"/>
      <c r="JO667" s="49"/>
      <c r="JT667" s="191"/>
      <c r="JU667" s="49"/>
      <c r="JV667" s="49"/>
      <c r="JW667" s="49"/>
      <c r="KB667" s="191"/>
      <c r="KC667" s="49"/>
      <c r="KD667" s="49"/>
      <c r="KE667" s="49"/>
      <c r="KJ667" s="191"/>
      <c r="KK667" s="49"/>
      <c r="KL667" s="49"/>
      <c r="KM667" s="49"/>
      <c r="KR667" s="191"/>
      <c r="KS667" s="49"/>
      <c r="KT667" s="49"/>
      <c r="KU667" s="49"/>
      <c r="KZ667" s="191"/>
      <c r="LA667" s="49"/>
      <c r="LB667" s="49"/>
      <c r="LC667" s="49"/>
      <c r="LH667" s="191"/>
      <c r="LI667" s="49"/>
      <c r="LJ667" s="49"/>
      <c r="LK667" s="49"/>
      <c r="LP667" s="191"/>
      <c r="LQ667" s="49"/>
      <c r="LR667" s="49"/>
      <c r="LS667" s="49"/>
      <c r="LX667" s="191"/>
      <c r="LY667" s="49"/>
      <c r="LZ667" s="49"/>
      <c r="MA667" s="49"/>
      <c r="MF667" s="191"/>
      <c r="MG667" s="49"/>
      <c r="MH667" s="49"/>
      <c r="MI667" s="49"/>
      <c r="MN667" s="191"/>
      <c r="MO667" s="49"/>
      <c r="MP667" s="49"/>
      <c r="MQ667" s="49"/>
      <c r="MV667" s="191"/>
      <c r="MW667" s="49"/>
      <c r="MX667" s="49"/>
      <c r="MY667" s="49"/>
      <c r="ND667" s="191"/>
      <c r="NE667" s="49"/>
      <c r="NF667" s="49"/>
      <c r="NG667" s="49"/>
      <c r="NL667" s="191"/>
      <c r="NM667" s="49"/>
      <c r="NN667" s="49"/>
      <c r="NO667" s="49"/>
      <c r="NT667" s="191"/>
      <c r="NU667" s="49"/>
      <c r="NV667" s="49"/>
      <c r="NW667" s="49"/>
      <c r="OB667" s="191"/>
      <c r="OC667" s="49"/>
      <c r="OD667" s="49"/>
      <c r="OE667" s="49"/>
      <c r="OJ667" s="191"/>
      <c r="OK667" s="49"/>
      <c r="OL667" s="49"/>
      <c r="OM667" s="49"/>
      <c r="OR667" s="191"/>
      <c r="OS667" s="49"/>
      <c r="OT667" s="49"/>
      <c r="OU667" s="49"/>
      <c r="OZ667" s="191"/>
      <c r="PA667" s="49"/>
      <c r="PB667" s="49"/>
      <c r="PC667" s="49"/>
      <c r="PH667" s="191"/>
      <c r="PI667" s="49"/>
      <c r="PJ667" s="49"/>
      <c r="PK667" s="49"/>
      <c r="PP667" s="191"/>
      <c r="PQ667" s="49"/>
      <c r="PR667" s="49"/>
      <c r="PS667" s="49"/>
      <c r="PX667" s="191"/>
      <c r="PY667" s="49"/>
      <c r="PZ667" s="49"/>
      <c r="QA667" s="49"/>
      <c r="QF667" s="191"/>
      <c r="QG667" s="49"/>
      <c r="QH667" s="49"/>
      <c r="QI667" s="49"/>
      <c r="QN667" s="191"/>
      <c r="QO667" s="49"/>
      <c r="QP667" s="49"/>
      <c r="QQ667" s="49"/>
      <c r="QV667" s="191"/>
      <c r="QW667" s="49"/>
      <c r="QX667" s="49"/>
      <c r="QY667" s="49"/>
      <c r="RD667" s="191"/>
      <c r="RE667" s="49"/>
      <c r="RF667" s="49"/>
      <c r="RG667" s="49"/>
      <c r="RL667" s="191"/>
      <c r="RM667" s="49"/>
      <c r="RN667" s="49"/>
      <c r="RO667" s="49"/>
      <c r="RT667" s="191"/>
      <c r="RU667" s="49"/>
      <c r="RV667" s="49"/>
      <c r="RW667" s="49"/>
      <c r="SB667" s="191"/>
      <c r="SC667" s="49"/>
      <c r="SD667" s="49"/>
      <c r="SE667" s="49"/>
      <c r="SJ667" s="191"/>
      <c r="SK667" s="49"/>
      <c r="SL667" s="49"/>
      <c r="SM667" s="49"/>
      <c r="SR667" s="191"/>
      <c r="SS667" s="49"/>
      <c r="ST667" s="49"/>
      <c r="SU667" s="49"/>
      <c r="SZ667" s="191"/>
      <c r="TA667" s="49"/>
      <c r="TB667" s="49"/>
      <c r="TC667" s="49"/>
      <c r="TH667" s="191"/>
      <c r="TI667" s="49"/>
      <c r="TJ667" s="49"/>
      <c r="TK667" s="49"/>
      <c r="TP667" s="191"/>
      <c r="TQ667" s="49"/>
      <c r="TR667" s="49"/>
      <c r="TS667" s="49"/>
      <c r="TX667" s="191"/>
      <c r="TY667" s="49"/>
      <c r="TZ667" s="49"/>
      <c r="UA667" s="49"/>
      <c r="UF667" s="191"/>
      <c r="UG667" s="49"/>
      <c r="UH667" s="49"/>
      <c r="UI667" s="49"/>
      <c r="UN667" s="191"/>
      <c r="UO667" s="49"/>
      <c r="UP667" s="49"/>
      <c r="UQ667" s="49"/>
      <c r="UV667" s="191"/>
      <c r="UW667" s="49"/>
      <c r="UX667" s="49"/>
      <c r="UY667" s="49"/>
      <c r="VD667" s="191"/>
      <c r="VE667" s="49"/>
      <c r="VF667" s="49"/>
      <c r="VG667" s="49"/>
      <c r="VL667" s="191"/>
      <c r="VM667" s="49"/>
      <c r="VN667" s="49"/>
      <c r="VO667" s="49"/>
      <c r="VT667" s="191"/>
      <c r="VU667" s="49"/>
      <c r="VV667" s="49"/>
      <c r="VW667" s="49"/>
      <c r="WB667" s="191"/>
      <c r="WC667" s="49"/>
      <c r="WD667" s="49"/>
      <c r="WE667" s="49"/>
      <c r="WJ667" s="191"/>
      <c r="WK667" s="49"/>
      <c r="WL667" s="49"/>
      <c r="WM667" s="49"/>
      <c r="WR667" s="191"/>
      <c r="WS667" s="49"/>
      <c r="WT667" s="49"/>
      <c r="WU667" s="49"/>
      <c r="WZ667" s="191"/>
      <c r="XA667" s="49"/>
      <c r="XB667" s="49"/>
      <c r="XC667" s="49"/>
      <c r="XH667" s="191"/>
      <c r="XI667" s="49"/>
      <c r="XJ667" s="49"/>
      <c r="XK667" s="49"/>
      <c r="XP667" s="191"/>
      <c r="XQ667" s="49"/>
      <c r="XR667" s="49"/>
      <c r="XS667" s="49"/>
      <c r="XX667" s="191"/>
      <c r="XY667" s="49"/>
      <c r="XZ667" s="49"/>
      <c r="YA667" s="49"/>
      <c r="YF667" s="191"/>
      <c r="YG667" s="49"/>
      <c r="YH667" s="49"/>
      <c r="YI667" s="49"/>
      <c r="YN667" s="191"/>
      <c r="YO667" s="49"/>
      <c r="YP667" s="49"/>
      <c r="YQ667" s="49"/>
      <c r="YV667" s="191"/>
      <c r="YW667" s="49"/>
      <c r="YX667" s="49"/>
      <c r="YY667" s="49"/>
      <c r="ZD667" s="191"/>
      <c r="ZE667" s="49"/>
      <c r="ZF667" s="49"/>
      <c r="ZG667" s="49"/>
      <c r="ZL667" s="191"/>
      <c r="ZM667" s="49"/>
      <c r="ZN667" s="49"/>
      <c r="ZO667" s="49"/>
      <c r="ZT667" s="191"/>
      <c r="ZU667" s="49"/>
      <c r="ZV667" s="49"/>
      <c r="ZW667" s="49"/>
      <c r="AAB667" s="191"/>
      <c r="AAC667" s="49"/>
      <c r="AAD667" s="49"/>
      <c r="AAE667" s="49"/>
      <c r="AAJ667" s="191"/>
      <c r="AAK667" s="49"/>
      <c r="AAL667" s="49"/>
      <c r="AAM667" s="49"/>
      <c r="AAR667" s="191"/>
      <c r="AAS667" s="49"/>
      <c r="AAT667" s="49"/>
      <c r="AAU667" s="49"/>
      <c r="AAZ667" s="191"/>
      <c r="ABA667" s="49"/>
      <c r="ABB667" s="49"/>
      <c r="ABC667" s="49"/>
      <c r="ABH667" s="191"/>
      <c r="ABI667" s="49"/>
      <c r="ABJ667" s="49"/>
      <c r="ABK667" s="49"/>
      <c r="ABP667" s="191"/>
      <c r="ABQ667" s="49"/>
      <c r="ABR667" s="49"/>
      <c r="ABS667" s="49"/>
      <c r="ABX667" s="191"/>
      <c r="ABY667" s="49"/>
      <c r="ABZ667" s="49"/>
      <c r="ACA667" s="49"/>
      <c r="ACF667" s="191"/>
      <c r="ACG667" s="49"/>
      <c r="ACH667" s="49"/>
      <c r="ACI667" s="49"/>
      <c r="ACN667" s="191"/>
      <c r="ACO667" s="49"/>
      <c r="ACP667" s="49"/>
      <c r="ACQ667" s="49"/>
      <c r="ACV667" s="191"/>
      <c r="ACW667" s="49"/>
      <c r="ACX667" s="49"/>
      <c r="ACY667" s="49"/>
      <c r="ADD667" s="191"/>
      <c r="ADE667" s="49"/>
      <c r="ADF667" s="49"/>
      <c r="ADG667" s="49"/>
      <c r="ADL667" s="191"/>
      <c r="ADM667" s="49"/>
      <c r="ADN667" s="49"/>
      <c r="ADO667" s="49"/>
      <c r="ADT667" s="191"/>
      <c r="ADU667" s="49"/>
      <c r="ADV667" s="49"/>
      <c r="ADW667" s="49"/>
      <c r="AEB667" s="191"/>
      <c r="AEC667" s="49"/>
      <c r="AED667" s="49"/>
      <c r="AEE667" s="49"/>
      <c r="AEJ667" s="191"/>
      <c r="AEK667" s="49"/>
      <c r="AEL667" s="49"/>
      <c r="AEM667" s="49"/>
      <c r="AER667" s="191"/>
      <c r="AES667" s="49"/>
      <c r="AET667" s="49"/>
      <c r="AEU667" s="49"/>
      <c r="AEZ667" s="191"/>
      <c r="AFA667" s="49"/>
      <c r="AFB667" s="49"/>
      <c r="AFC667" s="49"/>
      <c r="AFH667" s="191"/>
      <c r="AFI667" s="49"/>
      <c r="AFJ667" s="49"/>
      <c r="AFK667" s="49"/>
      <c r="AFP667" s="191"/>
      <c r="AFQ667" s="49"/>
      <c r="AFR667" s="49"/>
      <c r="AFS667" s="49"/>
      <c r="AFX667" s="191"/>
      <c r="AFY667" s="49"/>
      <c r="AFZ667" s="49"/>
      <c r="AGA667" s="49"/>
      <c r="AGF667" s="191"/>
      <c r="AGG667" s="49"/>
      <c r="AGH667" s="49"/>
      <c r="AGI667" s="49"/>
      <c r="AGN667" s="191"/>
      <c r="AGO667" s="49"/>
      <c r="AGP667" s="49"/>
      <c r="AGQ667" s="49"/>
      <c r="AGV667" s="191"/>
      <c r="AGW667" s="49"/>
      <c r="AGX667" s="49"/>
      <c r="AGY667" s="49"/>
      <c r="AHD667" s="191"/>
      <c r="AHE667" s="49"/>
      <c r="AHF667" s="49"/>
      <c r="AHG667" s="49"/>
      <c r="AHL667" s="191"/>
      <c r="AHM667" s="49"/>
      <c r="AHN667" s="49"/>
      <c r="AHO667" s="49"/>
      <c r="AHT667" s="191"/>
      <c r="AHU667" s="49"/>
      <c r="AHV667" s="49"/>
      <c r="AHW667" s="49"/>
      <c r="AIB667" s="191"/>
      <c r="AIC667" s="49"/>
      <c r="AID667" s="49"/>
      <c r="AIE667" s="49"/>
      <c r="AIJ667" s="191"/>
      <c r="AIK667" s="49"/>
      <c r="AIL667" s="49"/>
      <c r="AIM667" s="49"/>
      <c r="AIR667" s="191"/>
      <c r="AIS667" s="49"/>
      <c r="AIT667" s="49"/>
      <c r="AIU667" s="49"/>
      <c r="AIZ667" s="191"/>
      <c r="AJA667" s="49"/>
      <c r="AJB667" s="49"/>
      <c r="AJC667" s="49"/>
      <c r="AJH667" s="191"/>
      <c r="AJI667" s="49"/>
      <c r="AJJ667" s="49"/>
      <c r="AJK667" s="49"/>
      <c r="AJP667" s="191"/>
      <c r="AJQ667" s="49"/>
      <c r="AJR667" s="49"/>
      <c r="AJS667" s="49"/>
      <c r="AJX667" s="191"/>
      <c r="AJY667" s="49"/>
      <c r="AJZ667" s="49"/>
      <c r="AKA667" s="49"/>
      <c r="AKF667" s="191"/>
      <c r="AKG667" s="49"/>
      <c r="AKH667" s="49"/>
      <c r="AKI667" s="49"/>
      <c r="AKN667" s="191"/>
      <c r="AKO667" s="49"/>
      <c r="AKP667" s="49"/>
      <c r="AKQ667" s="49"/>
      <c r="AKV667" s="191"/>
      <c r="AKW667" s="49"/>
      <c r="AKX667" s="49"/>
      <c r="AKY667" s="49"/>
      <c r="ALD667" s="191"/>
      <c r="ALE667" s="49"/>
      <c r="ALF667" s="49"/>
      <c r="ALG667" s="49"/>
      <c r="ALL667" s="191"/>
      <c r="ALM667" s="49"/>
      <c r="ALN667" s="49"/>
      <c r="ALO667" s="49"/>
      <c r="ALT667" s="191"/>
      <c r="ALU667" s="49"/>
      <c r="ALV667" s="49"/>
      <c r="ALW667" s="49"/>
      <c r="AMB667" s="191"/>
      <c r="AMC667" s="49"/>
      <c r="AMD667" s="49"/>
      <c r="AME667" s="49"/>
      <c r="AMJ667" s="191"/>
    </row>
    <row r="668" s="190" customFormat="true" ht="15" hidden="false" customHeight="true" outlineLevel="0" collapsed="false">
      <c r="A668" s="170"/>
      <c r="B668" s="170"/>
      <c r="C668" s="170"/>
      <c r="D668" s="171" t="s">
        <v>713</v>
      </c>
      <c r="E668" s="171"/>
      <c r="F668" s="171"/>
      <c r="G668" s="171"/>
      <c r="H668" s="172" t="n">
        <f aca="false">SUMIF(F663:F666,"&lt;&gt;h",H663:H666)</f>
        <v>1668.72</v>
      </c>
      <c r="I668" s="49"/>
      <c r="J668" s="49"/>
      <c r="K668" s="49"/>
      <c r="P668" s="191"/>
      <c r="Q668" s="49"/>
      <c r="R668" s="49"/>
      <c r="S668" s="49"/>
      <c r="X668" s="191"/>
      <c r="Y668" s="49"/>
      <c r="Z668" s="49"/>
      <c r="AA668" s="49"/>
      <c r="AF668" s="191"/>
      <c r="AG668" s="49"/>
      <c r="AH668" s="49"/>
      <c r="AI668" s="49"/>
      <c r="AN668" s="191"/>
      <c r="AO668" s="49"/>
      <c r="AP668" s="49"/>
      <c r="AQ668" s="49"/>
      <c r="AV668" s="191"/>
      <c r="AW668" s="49"/>
      <c r="AX668" s="49"/>
      <c r="AY668" s="49"/>
      <c r="BD668" s="191"/>
      <c r="BE668" s="49"/>
      <c r="BF668" s="49"/>
      <c r="BG668" s="49"/>
      <c r="BL668" s="191"/>
      <c r="BM668" s="49"/>
      <c r="BN668" s="49"/>
      <c r="BO668" s="49"/>
      <c r="BT668" s="191"/>
      <c r="BU668" s="49"/>
      <c r="BV668" s="49"/>
      <c r="BW668" s="49"/>
      <c r="CB668" s="191"/>
      <c r="CC668" s="49"/>
      <c r="CD668" s="49"/>
      <c r="CE668" s="49"/>
      <c r="CJ668" s="191"/>
      <c r="CK668" s="49"/>
      <c r="CL668" s="49"/>
      <c r="CM668" s="49"/>
      <c r="CR668" s="191"/>
      <c r="CS668" s="49"/>
      <c r="CT668" s="49"/>
      <c r="CU668" s="49"/>
      <c r="CZ668" s="191"/>
      <c r="DA668" s="49"/>
      <c r="DB668" s="49"/>
      <c r="DC668" s="49"/>
      <c r="DH668" s="191"/>
      <c r="DI668" s="49"/>
      <c r="DJ668" s="49"/>
      <c r="DK668" s="49"/>
      <c r="DP668" s="191"/>
      <c r="DQ668" s="49"/>
      <c r="DR668" s="49"/>
      <c r="DS668" s="49"/>
      <c r="DX668" s="191"/>
      <c r="DY668" s="49"/>
      <c r="DZ668" s="49"/>
      <c r="EA668" s="49"/>
      <c r="EF668" s="191"/>
      <c r="EG668" s="49"/>
      <c r="EH668" s="49"/>
      <c r="EI668" s="49"/>
      <c r="EN668" s="191"/>
      <c r="EO668" s="49"/>
      <c r="EP668" s="49"/>
      <c r="EQ668" s="49"/>
      <c r="EV668" s="191"/>
      <c r="EW668" s="49"/>
      <c r="EX668" s="49"/>
      <c r="EY668" s="49"/>
      <c r="FD668" s="191"/>
      <c r="FE668" s="49"/>
      <c r="FF668" s="49"/>
      <c r="FG668" s="49"/>
      <c r="FL668" s="191"/>
      <c r="FM668" s="49"/>
      <c r="FN668" s="49"/>
      <c r="FO668" s="49"/>
      <c r="FT668" s="191"/>
      <c r="FU668" s="49"/>
      <c r="FV668" s="49"/>
      <c r="FW668" s="49"/>
      <c r="GB668" s="191"/>
      <c r="GC668" s="49"/>
      <c r="GD668" s="49"/>
      <c r="GE668" s="49"/>
      <c r="GJ668" s="191"/>
      <c r="GK668" s="49"/>
      <c r="GL668" s="49"/>
      <c r="GM668" s="49"/>
      <c r="GR668" s="191"/>
      <c r="GS668" s="49"/>
      <c r="GT668" s="49"/>
      <c r="GU668" s="49"/>
      <c r="GZ668" s="191"/>
      <c r="HA668" s="49"/>
      <c r="HB668" s="49"/>
      <c r="HC668" s="49"/>
      <c r="HH668" s="191"/>
      <c r="HI668" s="49"/>
      <c r="HJ668" s="49"/>
      <c r="HK668" s="49"/>
      <c r="HP668" s="191"/>
      <c r="HQ668" s="49"/>
      <c r="HR668" s="49"/>
      <c r="HS668" s="49"/>
      <c r="HX668" s="191"/>
      <c r="HY668" s="49"/>
      <c r="HZ668" s="49"/>
      <c r="IA668" s="49"/>
      <c r="IF668" s="191"/>
      <c r="IG668" s="49"/>
      <c r="IH668" s="49"/>
      <c r="II668" s="49"/>
      <c r="IN668" s="191"/>
      <c r="IO668" s="49"/>
      <c r="IP668" s="49"/>
      <c r="IQ668" s="49"/>
      <c r="IV668" s="191"/>
      <c r="IW668" s="49"/>
      <c r="IX668" s="49"/>
      <c r="IY668" s="49"/>
      <c r="JD668" s="191"/>
      <c r="JE668" s="49"/>
      <c r="JF668" s="49"/>
      <c r="JG668" s="49"/>
      <c r="JL668" s="191"/>
      <c r="JM668" s="49"/>
      <c r="JN668" s="49"/>
      <c r="JO668" s="49"/>
      <c r="JT668" s="191"/>
      <c r="JU668" s="49"/>
      <c r="JV668" s="49"/>
      <c r="JW668" s="49"/>
      <c r="KB668" s="191"/>
      <c r="KC668" s="49"/>
      <c r="KD668" s="49"/>
      <c r="KE668" s="49"/>
      <c r="KJ668" s="191"/>
      <c r="KK668" s="49"/>
      <c r="KL668" s="49"/>
      <c r="KM668" s="49"/>
      <c r="KR668" s="191"/>
      <c r="KS668" s="49"/>
      <c r="KT668" s="49"/>
      <c r="KU668" s="49"/>
      <c r="KZ668" s="191"/>
      <c r="LA668" s="49"/>
      <c r="LB668" s="49"/>
      <c r="LC668" s="49"/>
      <c r="LH668" s="191"/>
      <c r="LI668" s="49"/>
      <c r="LJ668" s="49"/>
      <c r="LK668" s="49"/>
      <c r="LP668" s="191"/>
      <c r="LQ668" s="49"/>
      <c r="LR668" s="49"/>
      <c r="LS668" s="49"/>
      <c r="LX668" s="191"/>
      <c r="LY668" s="49"/>
      <c r="LZ668" s="49"/>
      <c r="MA668" s="49"/>
      <c r="MF668" s="191"/>
      <c r="MG668" s="49"/>
      <c r="MH668" s="49"/>
      <c r="MI668" s="49"/>
      <c r="MN668" s="191"/>
      <c r="MO668" s="49"/>
      <c r="MP668" s="49"/>
      <c r="MQ668" s="49"/>
      <c r="MV668" s="191"/>
      <c r="MW668" s="49"/>
      <c r="MX668" s="49"/>
      <c r="MY668" s="49"/>
      <c r="ND668" s="191"/>
      <c r="NE668" s="49"/>
      <c r="NF668" s="49"/>
      <c r="NG668" s="49"/>
      <c r="NL668" s="191"/>
      <c r="NM668" s="49"/>
      <c r="NN668" s="49"/>
      <c r="NO668" s="49"/>
      <c r="NT668" s="191"/>
      <c r="NU668" s="49"/>
      <c r="NV668" s="49"/>
      <c r="NW668" s="49"/>
      <c r="OB668" s="191"/>
      <c r="OC668" s="49"/>
      <c r="OD668" s="49"/>
      <c r="OE668" s="49"/>
      <c r="OJ668" s="191"/>
      <c r="OK668" s="49"/>
      <c r="OL668" s="49"/>
      <c r="OM668" s="49"/>
      <c r="OR668" s="191"/>
      <c r="OS668" s="49"/>
      <c r="OT668" s="49"/>
      <c r="OU668" s="49"/>
      <c r="OZ668" s="191"/>
      <c r="PA668" s="49"/>
      <c r="PB668" s="49"/>
      <c r="PC668" s="49"/>
      <c r="PH668" s="191"/>
      <c r="PI668" s="49"/>
      <c r="PJ668" s="49"/>
      <c r="PK668" s="49"/>
      <c r="PP668" s="191"/>
      <c r="PQ668" s="49"/>
      <c r="PR668" s="49"/>
      <c r="PS668" s="49"/>
      <c r="PX668" s="191"/>
      <c r="PY668" s="49"/>
      <c r="PZ668" s="49"/>
      <c r="QA668" s="49"/>
      <c r="QF668" s="191"/>
      <c r="QG668" s="49"/>
      <c r="QH668" s="49"/>
      <c r="QI668" s="49"/>
      <c r="QN668" s="191"/>
      <c r="QO668" s="49"/>
      <c r="QP668" s="49"/>
      <c r="QQ668" s="49"/>
      <c r="QV668" s="191"/>
      <c r="QW668" s="49"/>
      <c r="QX668" s="49"/>
      <c r="QY668" s="49"/>
      <c r="RD668" s="191"/>
      <c r="RE668" s="49"/>
      <c r="RF668" s="49"/>
      <c r="RG668" s="49"/>
      <c r="RL668" s="191"/>
      <c r="RM668" s="49"/>
      <c r="RN668" s="49"/>
      <c r="RO668" s="49"/>
      <c r="RT668" s="191"/>
      <c r="RU668" s="49"/>
      <c r="RV668" s="49"/>
      <c r="RW668" s="49"/>
      <c r="SB668" s="191"/>
      <c r="SC668" s="49"/>
      <c r="SD668" s="49"/>
      <c r="SE668" s="49"/>
      <c r="SJ668" s="191"/>
      <c r="SK668" s="49"/>
      <c r="SL668" s="49"/>
      <c r="SM668" s="49"/>
      <c r="SR668" s="191"/>
      <c r="SS668" s="49"/>
      <c r="ST668" s="49"/>
      <c r="SU668" s="49"/>
      <c r="SZ668" s="191"/>
      <c r="TA668" s="49"/>
      <c r="TB668" s="49"/>
      <c r="TC668" s="49"/>
      <c r="TH668" s="191"/>
      <c r="TI668" s="49"/>
      <c r="TJ668" s="49"/>
      <c r="TK668" s="49"/>
      <c r="TP668" s="191"/>
      <c r="TQ668" s="49"/>
      <c r="TR668" s="49"/>
      <c r="TS668" s="49"/>
      <c r="TX668" s="191"/>
      <c r="TY668" s="49"/>
      <c r="TZ668" s="49"/>
      <c r="UA668" s="49"/>
      <c r="UF668" s="191"/>
      <c r="UG668" s="49"/>
      <c r="UH668" s="49"/>
      <c r="UI668" s="49"/>
      <c r="UN668" s="191"/>
      <c r="UO668" s="49"/>
      <c r="UP668" s="49"/>
      <c r="UQ668" s="49"/>
      <c r="UV668" s="191"/>
      <c r="UW668" s="49"/>
      <c r="UX668" s="49"/>
      <c r="UY668" s="49"/>
      <c r="VD668" s="191"/>
      <c r="VE668" s="49"/>
      <c r="VF668" s="49"/>
      <c r="VG668" s="49"/>
      <c r="VL668" s="191"/>
      <c r="VM668" s="49"/>
      <c r="VN668" s="49"/>
      <c r="VO668" s="49"/>
      <c r="VT668" s="191"/>
      <c r="VU668" s="49"/>
      <c r="VV668" s="49"/>
      <c r="VW668" s="49"/>
      <c r="WB668" s="191"/>
      <c r="WC668" s="49"/>
      <c r="WD668" s="49"/>
      <c r="WE668" s="49"/>
      <c r="WJ668" s="191"/>
      <c r="WK668" s="49"/>
      <c r="WL668" s="49"/>
      <c r="WM668" s="49"/>
      <c r="WR668" s="191"/>
      <c r="WS668" s="49"/>
      <c r="WT668" s="49"/>
      <c r="WU668" s="49"/>
      <c r="WZ668" s="191"/>
      <c r="XA668" s="49"/>
      <c r="XB668" s="49"/>
      <c r="XC668" s="49"/>
      <c r="XH668" s="191"/>
      <c r="XI668" s="49"/>
      <c r="XJ668" s="49"/>
      <c r="XK668" s="49"/>
      <c r="XP668" s="191"/>
      <c r="XQ668" s="49"/>
      <c r="XR668" s="49"/>
      <c r="XS668" s="49"/>
      <c r="XX668" s="191"/>
      <c r="XY668" s="49"/>
      <c r="XZ668" s="49"/>
      <c r="YA668" s="49"/>
      <c r="YF668" s="191"/>
      <c r="YG668" s="49"/>
      <c r="YH668" s="49"/>
      <c r="YI668" s="49"/>
      <c r="YN668" s="191"/>
      <c r="YO668" s="49"/>
      <c r="YP668" s="49"/>
      <c r="YQ668" s="49"/>
      <c r="YV668" s="191"/>
      <c r="YW668" s="49"/>
      <c r="YX668" s="49"/>
      <c r="YY668" s="49"/>
      <c r="ZD668" s="191"/>
      <c r="ZE668" s="49"/>
      <c r="ZF668" s="49"/>
      <c r="ZG668" s="49"/>
      <c r="ZL668" s="191"/>
      <c r="ZM668" s="49"/>
      <c r="ZN668" s="49"/>
      <c r="ZO668" s="49"/>
      <c r="ZT668" s="191"/>
      <c r="ZU668" s="49"/>
      <c r="ZV668" s="49"/>
      <c r="ZW668" s="49"/>
      <c r="AAB668" s="191"/>
      <c r="AAC668" s="49"/>
      <c r="AAD668" s="49"/>
      <c r="AAE668" s="49"/>
      <c r="AAJ668" s="191"/>
      <c r="AAK668" s="49"/>
      <c r="AAL668" s="49"/>
      <c r="AAM668" s="49"/>
      <c r="AAR668" s="191"/>
      <c r="AAS668" s="49"/>
      <c r="AAT668" s="49"/>
      <c r="AAU668" s="49"/>
      <c r="AAZ668" s="191"/>
      <c r="ABA668" s="49"/>
      <c r="ABB668" s="49"/>
      <c r="ABC668" s="49"/>
      <c r="ABH668" s="191"/>
      <c r="ABI668" s="49"/>
      <c r="ABJ668" s="49"/>
      <c r="ABK668" s="49"/>
      <c r="ABP668" s="191"/>
      <c r="ABQ668" s="49"/>
      <c r="ABR668" s="49"/>
      <c r="ABS668" s="49"/>
      <c r="ABX668" s="191"/>
      <c r="ABY668" s="49"/>
      <c r="ABZ668" s="49"/>
      <c r="ACA668" s="49"/>
      <c r="ACF668" s="191"/>
      <c r="ACG668" s="49"/>
      <c r="ACH668" s="49"/>
      <c r="ACI668" s="49"/>
      <c r="ACN668" s="191"/>
      <c r="ACO668" s="49"/>
      <c r="ACP668" s="49"/>
      <c r="ACQ668" s="49"/>
      <c r="ACV668" s="191"/>
      <c r="ACW668" s="49"/>
      <c r="ACX668" s="49"/>
      <c r="ACY668" s="49"/>
      <c r="ADD668" s="191"/>
      <c r="ADE668" s="49"/>
      <c r="ADF668" s="49"/>
      <c r="ADG668" s="49"/>
      <c r="ADL668" s="191"/>
      <c r="ADM668" s="49"/>
      <c r="ADN668" s="49"/>
      <c r="ADO668" s="49"/>
      <c r="ADT668" s="191"/>
      <c r="ADU668" s="49"/>
      <c r="ADV668" s="49"/>
      <c r="ADW668" s="49"/>
      <c r="AEB668" s="191"/>
      <c r="AEC668" s="49"/>
      <c r="AED668" s="49"/>
      <c r="AEE668" s="49"/>
      <c r="AEJ668" s="191"/>
      <c r="AEK668" s="49"/>
      <c r="AEL668" s="49"/>
      <c r="AEM668" s="49"/>
      <c r="AER668" s="191"/>
      <c r="AES668" s="49"/>
      <c r="AET668" s="49"/>
      <c r="AEU668" s="49"/>
      <c r="AEZ668" s="191"/>
      <c r="AFA668" s="49"/>
      <c r="AFB668" s="49"/>
      <c r="AFC668" s="49"/>
      <c r="AFH668" s="191"/>
      <c r="AFI668" s="49"/>
      <c r="AFJ668" s="49"/>
      <c r="AFK668" s="49"/>
      <c r="AFP668" s="191"/>
      <c r="AFQ668" s="49"/>
      <c r="AFR668" s="49"/>
      <c r="AFS668" s="49"/>
      <c r="AFX668" s="191"/>
      <c r="AFY668" s="49"/>
      <c r="AFZ668" s="49"/>
      <c r="AGA668" s="49"/>
      <c r="AGF668" s="191"/>
      <c r="AGG668" s="49"/>
      <c r="AGH668" s="49"/>
      <c r="AGI668" s="49"/>
      <c r="AGN668" s="191"/>
      <c r="AGO668" s="49"/>
      <c r="AGP668" s="49"/>
      <c r="AGQ668" s="49"/>
      <c r="AGV668" s="191"/>
      <c r="AGW668" s="49"/>
      <c r="AGX668" s="49"/>
      <c r="AGY668" s="49"/>
      <c r="AHD668" s="191"/>
      <c r="AHE668" s="49"/>
      <c r="AHF668" s="49"/>
      <c r="AHG668" s="49"/>
      <c r="AHL668" s="191"/>
      <c r="AHM668" s="49"/>
      <c r="AHN668" s="49"/>
      <c r="AHO668" s="49"/>
      <c r="AHT668" s="191"/>
      <c r="AHU668" s="49"/>
      <c r="AHV668" s="49"/>
      <c r="AHW668" s="49"/>
      <c r="AIB668" s="191"/>
      <c r="AIC668" s="49"/>
      <c r="AID668" s="49"/>
      <c r="AIE668" s="49"/>
      <c r="AIJ668" s="191"/>
      <c r="AIK668" s="49"/>
      <c r="AIL668" s="49"/>
      <c r="AIM668" s="49"/>
      <c r="AIR668" s="191"/>
      <c r="AIS668" s="49"/>
      <c r="AIT668" s="49"/>
      <c r="AIU668" s="49"/>
      <c r="AIZ668" s="191"/>
      <c r="AJA668" s="49"/>
      <c r="AJB668" s="49"/>
      <c r="AJC668" s="49"/>
      <c r="AJH668" s="191"/>
      <c r="AJI668" s="49"/>
      <c r="AJJ668" s="49"/>
      <c r="AJK668" s="49"/>
      <c r="AJP668" s="191"/>
      <c r="AJQ668" s="49"/>
      <c r="AJR668" s="49"/>
      <c r="AJS668" s="49"/>
      <c r="AJX668" s="191"/>
      <c r="AJY668" s="49"/>
      <c r="AJZ668" s="49"/>
      <c r="AKA668" s="49"/>
      <c r="AKF668" s="191"/>
      <c r="AKG668" s="49"/>
      <c r="AKH668" s="49"/>
      <c r="AKI668" s="49"/>
      <c r="AKN668" s="191"/>
      <c r="AKO668" s="49"/>
      <c r="AKP668" s="49"/>
      <c r="AKQ668" s="49"/>
      <c r="AKV668" s="191"/>
      <c r="AKW668" s="49"/>
      <c r="AKX668" s="49"/>
      <c r="AKY668" s="49"/>
      <c r="ALD668" s="191"/>
      <c r="ALE668" s="49"/>
      <c r="ALF668" s="49"/>
      <c r="ALG668" s="49"/>
      <c r="ALL668" s="191"/>
      <c r="ALM668" s="49"/>
      <c r="ALN668" s="49"/>
      <c r="ALO668" s="49"/>
      <c r="ALT668" s="191"/>
      <c r="ALU668" s="49"/>
      <c r="ALV668" s="49"/>
      <c r="ALW668" s="49"/>
      <c r="AMB668" s="191"/>
      <c r="AMC668" s="49"/>
      <c r="AMD668" s="49"/>
      <c r="AME668" s="49"/>
      <c r="AMJ668" s="191"/>
    </row>
    <row r="669" s="192" customFormat="true" ht="15" hidden="false" customHeight="true" outlineLevel="0" collapsed="false">
      <c r="A669" s="170"/>
      <c r="B669" s="170"/>
      <c r="C669" s="170"/>
      <c r="D669" s="173" t="s">
        <v>714</v>
      </c>
      <c r="E669" s="173"/>
      <c r="F669" s="173"/>
      <c r="G669" s="173"/>
      <c r="H669" s="174" t="n">
        <f aca="false">SUM(H667:H668)</f>
        <v>1886.79</v>
      </c>
      <c r="I669" s="49"/>
      <c r="J669" s="49"/>
      <c r="K669" s="49"/>
      <c r="P669" s="193"/>
      <c r="Q669" s="49"/>
      <c r="R669" s="49"/>
      <c r="S669" s="49"/>
      <c r="X669" s="193"/>
      <c r="Y669" s="49"/>
      <c r="Z669" s="49"/>
      <c r="AA669" s="49"/>
      <c r="AF669" s="193"/>
      <c r="AG669" s="49"/>
      <c r="AH669" s="49"/>
      <c r="AI669" s="49"/>
      <c r="AN669" s="193"/>
      <c r="AO669" s="49"/>
      <c r="AP669" s="49"/>
      <c r="AQ669" s="49"/>
      <c r="AV669" s="193"/>
      <c r="AW669" s="49"/>
      <c r="AX669" s="49"/>
      <c r="AY669" s="49"/>
      <c r="BD669" s="193"/>
      <c r="BE669" s="49"/>
      <c r="BF669" s="49"/>
      <c r="BG669" s="49"/>
      <c r="BL669" s="193"/>
      <c r="BM669" s="49"/>
      <c r="BN669" s="49"/>
      <c r="BO669" s="49"/>
      <c r="BT669" s="193"/>
      <c r="BU669" s="49"/>
      <c r="BV669" s="49"/>
      <c r="BW669" s="49"/>
      <c r="CB669" s="193"/>
      <c r="CC669" s="49"/>
      <c r="CD669" s="49"/>
      <c r="CE669" s="49"/>
      <c r="CJ669" s="193"/>
      <c r="CK669" s="49"/>
      <c r="CL669" s="49"/>
      <c r="CM669" s="49"/>
      <c r="CR669" s="193"/>
      <c r="CS669" s="49"/>
      <c r="CT669" s="49"/>
      <c r="CU669" s="49"/>
      <c r="CZ669" s="193"/>
      <c r="DA669" s="49"/>
      <c r="DB669" s="49"/>
      <c r="DC669" s="49"/>
      <c r="DH669" s="193"/>
      <c r="DI669" s="49"/>
      <c r="DJ669" s="49"/>
      <c r="DK669" s="49"/>
      <c r="DP669" s="193"/>
      <c r="DQ669" s="49"/>
      <c r="DR669" s="49"/>
      <c r="DS669" s="49"/>
      <c r="DX669" s="193"/>
      <c r="DY669" s="49"/>
      <c r="DZ669" s="49"/>
      <c r="EA669" s="49"/>
      <c r="EF669" s="193"/>
      <c r="EG669" s="49"/>
      <c r="EH669" s="49"/>
      <c r="EI669" s="49"/>
      <c r="EN669" s="193"/>
      <c r="EO669" s="49"/>
      <c r="EP669" s="49"/>
      <c r="EQ669" s="49"/>
      <c r="EV669" s="193"/>
      <c r="EW669" s="49"/>
      <c r="EX669" s="49"/>
      <c r="EY669" s="49"/>
      <c r="FD669" s="193"/>
      <c r="FE669" s="49"/>
      <c r="FF669" s="49"/>
      <c r="FG669" s="49"/>
      <c r="FL669" s="193"/>
      <c r="FM669" s="49"/>
      <c r="FN669" s="49"/>
      <c r="FO669" s="49"/>
      <c r="FT669" s="193"/>
      <c r="FU669" s="49"/>
      <c r="FV669" s="49"/>
      <c r="FW669" s="49"/>
      <c r="GB669" s="193"/>
      <c r="GC669" s="49"/>
      <c r="GD669" s="49"/>
      <c r="GE669" s="49"/>
      <c r="GJ669" s="193"/>
      <c r="GK669" s="49"/>
      <c r="GL669" s="49"/>
      <c r="GM669" s="49"/>
      <c r="GR669" s="193"/>
      <c r="GS669" s="49"/>
      <c r="GT669" s="49"/>
      <c r="GU669" s="49"/>
      <c r="GZ669" s="193"/>
      <c r="HA669" s="49"/>
      <c r="HB669" s="49"/>
      <c r="HC669" s="49"/>
      <c r="HH669" s="193"/>
      <c r="HI669" s="49"/>
      <c r="HJ669" s="49"/>
      <c r="HK669" s="49"/>
      <c r="HP669" s="193"/>
      <c r="HQ669" s="49"/>
      <c r="HR669" s="49"/>
      <c r="HS669" s="49"/>
      <c r="HX669" s="193"/>
      <c r="HY669" s="49"/>
      <c r="HZ669" s="49"/>
      <c r="IA669" s="49"/>
      <c r="IF669" s="193"/>
      <c r="IG669" s="49"/>
      <c r="IH669" s="49"/>
      <c r="II669" s="49"/>
      <c r="IN669" s="193"/>
      <c r="IO669" s="49"/>
      <c r="IP669" s="49"/>
      <c r="IQ669" s="49"/>
      <c r="IV669" s="193"/>
      <c r="IW669" s="49"/>
      <c r="IX669" s="49"/>
      <c r="IY669" s="49"/>
      <c r="JD669" s="193"/>
      <c r="JE669" s="49"/>
      <c r="JF669" s="49"/>
      <c r="JG669" s="49"/>
      <c r="JL669" s="193"/>
      <c r="JM669" s="49"/>
      <c r="JN669" s="49"/>
      <c r="JO669" s="49"/>
      <c r="JT669" s="193"/>
      <c r="JU669" s="49"/>
      <c r="JV669" s="49"/>
      <c r="JW669" s="49"/>
      <c r="KB669" s="193"/>
      <c r="KC669" s="49"/>
      <c r="KD669" s="49"/>
      <c r="KE669" s="49"/>
      <c r="KJ669" s="193"/>
      <c r="KK669" s="49"/>
      <c r="KL669" s="49"/>
      <c r="KM669" s="49"/>
      <c r="KR669" s="193"/>
      <c r="KS669" s="49"/>
      <c r="KT669" s="49"/>
      <c r="KU669" s="49"/>
      <c r="KZ669" s="193"/>
      <c r="LA669" s="49"/>
      <c r="LB669" s="49"/>
      <c r="LC669" s="49"/>
      <c r="LH669" s="193"/>
      <c r="LI669" s="49"/>
      <c r="LJ669" s="49"/>
      <c r="LK669" s="49"/>
      <c r="LP669" s="193"/>
      <c r="LQ669" s="49"/>
      <c r="LR669" s="49"/>
      <c r="LS669" s="49"/>
      <c r="LX669" s="193"/>
      <c r="LY669" s="49"/>
      <c r="LZ669" s="49"/>
      <c r="MA669" s="49"/>
      <c r="MF669" s="193"/>
      <c r="MG669" s="49"/>
      <c r="MH669" s="49"/>
      <c r="MI669" s="49"/>
      <c r="MN669" s="193"/>
      <c r="MO669" s="49"/>
      <c r="MP669" s="49"/>
      <c r="MQ669" s="49"/>
      <c r="MV669" s="193"/>
      <c r="MW669" s="49"/>
      <c r="MX669" s="49"/>
      <c r="MY669" s="49"/>
      <c r="ND669" s="193"/>
      <c r="NE669" s="49"/>
      <c r="NF669" s="49"/>
      <c r="NG669" s="49"/>
      <c r="NL669" s="193"/>
      <c r="NM669" s="49"/>
      <c r="NN669" s="49"/>
      <c r="NO669" s="49"/>
      <c r="NT669" s="193"/>
      <c r="NU669" s="49"/>
      <c r="NV669" s="49"/>
      <c r="NW669" s="49"/>
      <c r="OB669" s="193"/>
      <c r="OC669" s="49"/>
      <c r="OD669" s="49"/>
      <c r="OE669" s="49"/>
      <c r="OJ669" s="193"/>
      <c r="OK669" s="49"/>
      <c r="OL669" s="49"/>
      <c r="OM669" s="49"/>
      <c r="OR669" s="193"/>
      <c r="OS669" s="49"/>
      <c r="OT669" s="49"/>
      <c r="OU669" s="49"/>
      <c r="OZ669" s="193"/>
      <c r="PA669" s="49"/>
      <c r="PB669" s="49"/>
      <c r="PC669" s="49"/>
      <c r="PH669" s="193"/>
      <c r="PI669" s="49"/>
      <c r="PJ669" s="49"/>
      <c r="PK669" s="49"/>
      <c r="PP669" s="193"/>
      <c r="PQ669" s="49"/>
      <c r="PR669" s="49"/>
      <c r="PS669" s="49"/>
      <c r="PX669" s="193"/>
      <c r="PY669" s="49"/>
      <c r="PZ669" s="49"/>
      <c r="QA669" s="49"/>
      <c r="QF669" s="193"/>
      <c r="QG669" s="49"/>
      <c r="QH669" s="49"/>
      <c r="QI669" s="49"/>
      <c r="QN669" s="193"/>
      <c r="QO669" s="49"/>
      <c r="QP669" s="49"/>
      <c r="QQ669" s="49"/>
      <c r="QV669" s="193"/>
      <c r="QW669" s="49"/>
      <c r="QX669" s="49"/>
      <c r="QY669" s="49"/>
      <c r="RD669" s="193"/>
      <c r="RE669" s="49"/>
      <c r="RF669" s="49"/>
      <c r="RG669" s="49"/>
      <c r="RL669" s="193"/>
      <c r="RM669" s="49"/>
      <c r="RN669" s="49"/>
      <c r="RO669" s="49"/>
      <c r="RT669" s="193"/>
      <c r="RU669" s="49"/>
      <c r="RV669" s="49"/>
      <c r="RW669" s="49"/>
      <c r="SB669" s="193"/>
      <c r="SC669" s="49"/>
      <c r="SD669" s="49"/>
      <c r="SE669" s="49"/>
      <c r="SJ669" s="193"/>
      <c r="SK669" s="49"/>
      <c r="SL669" s="49"/>
      <c r="SM669" s="49"/>
      <c r="SR669" s="193"/>
      <c r="SS669" s="49"/>
      <c r="ST669" s="49"/>
      <c r="SU669" s="49"/>
      <c r="SZ669" s="193"/>
      <c r="TA669" s="49"/>
      <c r="TB669" s="49"/>
      <c r="TC669" s="49"/>
      <c r="TH669" s="193"/>
      <c r="TI669" s="49"/>
      <c r="TJ669" s="49"/>
      <c r="TK669" s="49"/>
      <c r="TP669" s="193"/>
      <c r="TQ669" s="49"/>
      <c r="TR669" s="49"/>
      <c r="TS669" s="49"/>
      <c r="TX669" s="193"/>
      <c r="TY669" s="49"/>
      <c r="TZ669" s="49"/>
      <c r="UA669" s="49"/>
      <c r="UF669" s="193"/>
      <c r="UG669" s="49"/>
      <c r="UH669" s="49"/>
      <c r="UI669" s="49"/>
      <c r="UN669" s="193"/>
      <c r="UO669" s="49"/>
      <c r="UP669" s="49"/>
      <c r="UQ669" s="49"/>
      <c r="UV669" s="193"/>
      <c r="UW669" s="49"/>
      <c r="UX669" s="49"/>
      <c r="UY669" s="49"/>
      <c r="VD669" s="193"/>
      <c r="VE669" s="49"/>
      <c r="VF669" s="49"/>
      <c r="VG669" s="49"/>
      <c r="VL669" s="193"/>
      <c r="VM669" s="49"/>
      <c r="VN669" s="49"/>
      <c r="VO669" s="49"/>
      <c r="VT669" s="193"/>
      <c r="VU669" s="49"/>
      <c r="VV669" s="49"/>
      <c r="VW669" s="49"/>
      <c r="WB669" s="193"/>
      <c r="WC669" s="49"/>
      <c r="WD669" s="49"/>
      <c r="WE669" s="49"/>
      <c r="WJ669" s="193"/>
      <c r="WK669" s="49"/>
      <c r="WL669" s="49"/>
      <c r="WM669" s="49"/>
      <c r="WR669" s="193"/>
      <c r="WS669" s="49"/>
      <c r="WT669" s="49"/>
      <c r="WU669" s="49"/>
      <c r="WZ669" s="193"/>
      <c r="XA669" s="49"/>
      <c r="XB669" s="49"/>
      <c r="XC669" s="49"/>
      <c r="XH669" s="193"/>
      <c r="XI669" s="49"/>
      <c r="XJ669" s="49"/>
      <c r="XK669" s="49"/>
      <c r="XP669" s="193"/>
      <c r="XQ669" s="49"/>
      <c r="XR669" s="49"/>
      <c r="XS669" s="49"/>
      <c r="XX669" s="193"/>
      <c r="XY669" s="49"/>
      <c r="XZ669" s="49"/>
      <c r="YA669" s="49"/>
      <c r="YF669" s="193"/>
      <c r="YG669" s="49"/>
      <c r="YH669" s="49"/>
      <c r="YI669" s="49"/>
      <c r="YN669" s="193"/>
      <c r="YO669" s="49"/>
      <c r="YP669" s="49"/>
      <c r="YQ669" s="49"/>
      <c r="YV669" s="193"/>
      <c r="YW669" s="49"/>
      <c r="YX669" s="49"/>
      <c r="YY669" s="49"/>
      <c r="ZD669" s="193"/>
      <c r="ZE669" s="49"/>
      <c r="ZF669" s="49"/>
      <c r="ZG669" s="49"/>
      <c r="ZL669" s="193"/>
      <c r="ZM669" s="49"/>
      <c r="ZN669" s="49"/>
      <c r="ZO669" s="49"/>
      <c r="ZT669" s="193"/>
      <c r="ZU669" s="49"/>
      <c r="ZV669" s="49"/>
      <c r="ZW669" s="49"/>
      <c r="AAB669" s="193"/>
      <c r="AAC669" s="49"/>
      <c r="AAD669" s="49"/>
      <c r="AAE669" s="49"/>
      <c r="AAJ669" s="193"/>
      <c r="AAK669" s="49"/>
      <c r="AAL669" s="49"/>
      <c r="AAM669" s="49"/>
      <c r="AAR669" s="193"/>
      <c r="AAS669" s="49"/>
      <c r="AAT669" s="49"/>
      <c r="AAU669" s="49"/>
      <c r="AAZ669" s="193"/>
      <c r="ABA669" s="49"/>
      <c r="ABB669" s="49"/>
      <c r="ABC669" s="49"/>
      <c r="ABH669" s="193"/>
      <c r="ABI669" s="49"/>
      <c r="ABJ669" s="49"/>
      <c r="ABK669" s="49"/>
      <c r="ABP669" s="193"/>
      <c r="ABQ669" s="49"/>
      <c r="ABR669" s="49"/>
      <c r="ABS669" s="49"/>
      <c r="ABX669" s="193"/>
      <c r="ABY669" s="49"/>
      <c r="ABZ669" s="49"/>
      <c r="ACA669" s="49"/>
      <c r="ACF669" s="193"/>
      <c r="ACG669" s="49"/>
      <c r="ACH669" s="49"/>
      <c r="ACI669" s="49"/>
      <c r="ACN669" s="193"/>
      <c r="ACO669" s="49"/>
      <c r="ACP669" s="49"/>
      <c r="ACQ669" s="49"/>
      <c r="ACV669" s="193"/>
      <c r="ACW669" s="49"/>
      <c r="ACX669" s="49"/>
      <c r="ACY669" s="49"/>
      <c r="ADD669" s="193"/>
      <c r="ADE669" s="49"/>
      <c r="ADF669" s="49"/>
      <c r="ADG669" s="49"/>
      <c r="ADL669" s="193"/>
      <c r="ADM669" s="49"/>
      <c r="ADN669" s="49"/>
      <c r="ADO669" s="49"/>
      <c r="ADT669" s="193"/>
      <c r="ADU669" s="49"/>
      <c r="ADV669" s="49"/>
      <c r="ADW669" s="49"/>
      <c r="AEB669" s="193"/>
      <c r="AEC669" s="49"/>
      <c r="AED669" s="49"/>
      <c r="AEE669" s="49"/>
      <c r="AEJ669" s="193"/>
      <c r="AEK669" s="49"/>
      <c r="AEL669" s="49"/>
      <c r="AEM669" s="49"/>
      <c r="AER669" s="193"/>
      <c r="AES669" s="49"/>
      <c r="AET669" s="49"/>
      <c r="AEU669" s="49"/>
      <c r="AEZ669" s="193"/>
      <c r="AFA669" s="49"/>
      <c r="AFB669" s="49"/>
      <c r="AFC669" s="49"/>
      <c r="AFH669" s="193"/>
      <c r="AFI669" s="49"/>
      <c r="AFJ669" s="49"/>
      <c r="AFK669" s="49"/>
      <c r="AFP669" s="193"/>
      <c r="AFQ669" s="49"/>
      <c r="AFR669" s="49"/>
      <c r="AFS669" s="49"/>
      <c r="AFX669" s="193"/>
      <c r="AFY669" s="49"/>
      <c r="AFZ669" s="49"/>
      <c r="AGA669" s="49"/>
      <c r="AGF669" s="193"/>
      <c r="AGG669" s="49"/>
      <c r="AGH669" s="49"/>
      <c r="AGI669" s="49"/>
      <c r="AGN669" s="193"/>
      <c r="AGO669" s="49"/>
      <c r="AGP669" s="49"/>
      <c r="AGQ669" s="49"/>
      <c r="AGV669" s="193"/>
      <c r="AGW669" s="49"/>
      <c r="AGX669" s="49"/>
      <c r="AGY669" s="49"/>
      <c r="AHD669" s="193"/>
      <c r="AHE669" s="49"/>
      <c r="AHF669" s="49"/>
      <c r="AHG669" s="49"/>
      <c r="AHL669" s="193"/>
      <c r="AHM669" s="49"/>
      <c r="AHN669" s="49"/>
      <c r="AHO669" s="49"/>
      <c r="AHT669" s="193"/>
      <c r="AHU669" s="49"/>
      <c r="AHV669" s="49"/>
      <c r="AHW669" s="49"/>
      <c r="AIB669" s="193"/>
      <c r="AIC669" s="49"/>
      <c r="AID669" s="49"/>
      <c r="AIE669" s="49"/>
      <c r="AIJ669" s="193"/>
      <c r="AIK669" s="49"/>
      <c r="AIL669" s="49"/>
      <c r="AIM669" s="49"/>
      <c r="AIR669" s="193"/>
      <c r="AIS669" s="49"/>
      <c r="AIT669" s="49"/>
      <c r="AIU669" s="49"/>
      <c r="AIZ669" s="193"/>
      <c r="AJA669" s="49"/>
      <c r="AJB669" s="49"/>
      <c r="AJC669" s="49"/>
      <c r="AJH669" s="193"/>
      <c r="AJI669" s="49"/>
      <c r="AJJ669" s="49"/>
      <c r="AJK669" s="49"/>
      <c r="AJP669" s="193"/>
      <c r="AJQ669" s="49"/>
      <c r="AJR669" s="49"/>
      <c r="AJS669" s="49"/>
      <c r="AJX669" s="193"/>
      <c r="AJY669" s="49"/>
      <c r="AJZ669" s="49"/>
      <c r="AKA669" s="49"/>
      <c r="AKF669" s="193"/>
      <c r="AKG669" s="49"/>
      <c r="AKH669" s="49"/>
      <c r="AKI669" s="49"/>
      <c r="AKN669" s="193"/>
      <c r="AKO669" s="49"/>
      <c r="AKP669" s="49"/>
      <c r="AKQ669" s="49"/>
      <c r="AKV669" s="193"/>
      <c r="AKW669" s="49"/>
      <c r="AKX669" s="49"/>
      <c r="AKY669" s="49"/>
      <c r="ALD669" s="193"/>
      <c r="ALE669" s="49"/>
      <c r="ALF669" s="49"/>
      <c r="ALG669" s="49"/>
      <c r="ALL669" s="193"/>
      <c r="ALM669" s="49"/>
      <c r="ALN669" s="49"/>
      <c r="ALO669" s="49"/>
      <c r="ALT669" s="193"/>
      <c r="ALU669" s="49"/>
      <c r="ALV669" s="49"/>
      <c r="ALW669" s="49"/>
      <c r="AMB669" s="193"/>
      <c r="AMC669" s="49"/>
      <c r="AMD669" s="49"/>
      <c r="AME669" s="49"/>
      <c r="AMJ669" s="193"/>
    </row>
    <row r="670" s="190" customFormat="true" ht="15" hidden="false" customHeight="true" outlineLevel="0" collapsed="false">
      <c r="A670" s="170"/>
      <c r="B670" s="170"/>
      <c r="C670" s="170"/>
      <c r="D670" s="171" t="s">
        <v>715</v>
      </c>
      <c r="E670" s="171"/>
      <c r="F670" s="171"/>
      <c r="G670" s="171"/>
      <c r="H670" s="175" t="n">
        <f aca="false">E662</f>
        <v>6</v>
      </c>
      <c r="I670" s="49"/>
      <c r="J670" s="49"/>
      <c r="K670" s="49"/>
      <c r="P670" s="194"/>
      <c r="Q670" s="49"/>
      <c r="R670" s="49"/>
      <c r="S670" s="49"/>
      <c r="X670" s="194"/>
      <c r="Y670" s="49"/>
      <c r="Z670" s="49"/>
      <c r="AA670" s="49"/>
      <c r="AF670" s="194"/>
      <c r="AG670" s="49"/>
      <c r="AH670" s="49"/>
      <c r="AI670" s="49"/>
      <c r="AN670" s="194"/>
      <c r="AO670" s="49"/>
      <c r="AP670" s="49"/>
      <c r="AQ670" s="49"/>
      <c r="AV670" s="194"/>
      <c r="AW670" s="49"/>
      <c r="AX670" s="49"/>
      <c r="AY670" s="49"/>
      <c r="BD670" s="194"/>
      <c r="BE670" s="49"/>
      <c r="BF670" s="49"/>
      <c r="BG670" s="49"/>
      <c r="BL670" s="194"/>
      <c r="BM670" s="49"/>
      <c r="BN670" s="49"/>
      <c r="BO670" s="49"/>
      <c r="BT670" s="194"/>
      <c r="BU670" s="49"/>
      <c r="BV670" s="49"/>
      <c r="BW670" s="49"/>
      <c r="CB670" s="194"/>
      <c r="CC670" s="49"/>
      <c r="CD670" s="49"/>
      <c r="CE670" s="49"/>
      <c r="CJ670" s="194"/>
      <c r="CK670" s="49"/>
      <c r="CL670" s="49"/>
      <c r="CM670" s="49"/>
      <c r="CR670" s="194"/>
      <c r="CS670" s="49"/>
      <c r="CT670" s="49"/>
      <c r="CU670" s="49"/>
      <c r="CZ670" s="194"/>
      <c r="DA670" s="49"/>
      <c r="DB670" s="49"/>
      <c r="DC670" s="49"/>
      <c r="DH670" s="194"/>
      <c r="DI670" s="49"/>
      <c r="DJ670" s="49"/>
      <c r="DK670" s="49"/>
      <c r="DP670" s="194"/>
      <c r="DQ670" s="49"/>
      <c r="DR670" s="49"/>
      <c r="DS670" s="49"/>
      <c r="DX670" s="194"/>
      <c r="DY670" s="49"/>
      <c r="DZ670" s="49"/>
      <c r="EA670" s="49"/>
      <c r="EF670" s="194"/>
      <c r="EG670" s="49"/>
      <c r="EH670" s="49"/>
      <c r="EI670" s="49"/>
      <c r="EN670" s="194"/>
      <c r="EO670" s="49"/>
      <c r="EP670" s="49"/>
      <c r="EQ670" s="49"/>
      <c r="EV670" s="194"/>
      <c r="EW670" s="49"/>
      <c r="EX670" s="49"/>
      <c r="EY670" s="49"/>
      <c r="FD670" s="194"/>
      <c r="FE670" s="49"/>
      <c r="FF670" s="49"/>
      <c r="FG670" s="49"/>
      <c r="FL670" s="194"/>
      <c r="FM670" s="49"/>
      <c r="FN670" s="49"/>
      <c r="FO670" s="49"/>
      <c r="FT670" s="194"/>
      <c r="FU670" s="49"/>
      <c r="FV670" s="49"/>
      <c r="FW670" s="49"/>
      <c r="GB670" s="194"/>
      <c r="GC670" s="49"/>
      <c r="GD670" s="49"/>
      <c r="GE670" s="49"/>
      <c r="GJ670" s="194"/>
      <c r="GK670" s="49"/>
      <c r="GL670" s="49"/>
      <c r="GM670" s="49"/>
      <c r="GR670" s="194"/>
      <c r="GS670" s="49"/>
      <c r="GT670" s="49"/>
      <c r="GU670" s="49"/>
      <c r="GZ670" s="194"/>
      <c r="HA670" s="49"/>
      <c r="HB670" s="49"/>
      <c r="HC670" s="49"/>
      <c r="HH670" s="194"/>
      <c r="HI670" s="49"/>
      <c r="HJ670" s="49"/>
      <c r="HK670" s="49"/>
      <c r="HP670" s="194"/>
      <c r="HQ670" s="49"/>
      <c r="HR670" s="49"/>
      <c r="HS670" s="49"/>
      <c r="HX670" s="194"/>
      <c r="HY670" s="49"/>
      <c r="HZ670" s="49"/>
      <c r="IA670" s="49"/>
      <c r="IF670" s="194"/>
      <c r="IG670" s="49"/>
      <c r="IH670" s="49"/>
      <c r="II670" s="49"/>
      <c r="IN670" s="194"/>
      <c r="IO670" s="49"/>
      <c r="IP670" s="49"/>
      <c r="IQ670" s="49"/>
      <c r="IV670" s="194"/>
      <c r="IW670" s="49"/>
      <c r="IX670" s="49"/>
      <c r="IY670" s="49"/>
      <c r="JD670" s="194"/>
      <c r="JE670" s="49"/>
      <c r="JF670" s="49"/>
      <c r="JG670" s="49"/>
      <c r="JL670" s="194"/>
      <c r="JM670" s="49"/>
      <c r="JN670" s="49"/>
      <c r="JO670" s="49"/>
      <c r="JT670" s="194"/>
      <c r="JU670" s="49"/>
      <c r="JV670" s="49"/>
      <c r="JW670" s="49"/>
      <c r="KB670" s="194"/>
      <c r="KC670" s="49"/>
      <c r="KD670" s="49"/>
      <c r="KE670" s="49"/>
      <c r="KJ670" s="194"/>
      <c r="KK670" s="49"/>
      <c r="KL670" s="49"/>
      <c r="KM670" s="49"/>
      <c r="KR670" s="194"/>
      <c r="KS670" s="49"/>
      <c r="KT670" s="49"/>
      <c r="KU670" s="49"/>
      <c r="KZ670" s="194"/>
      <c r="LA670" s="49"/>
      <c r="LB670" s="49"/>
      <c r="LC670" s="49"/>
      <c r="LH670" s="194"/>
      <c r="LI670" s="49"/>
      <c r="LJ670" s="49"/>
      <c r="LK670" s="49"/>
      <c r="LP670" s="194"/>
      <c r="LQ670" s="49"/>
      <c r="LR670" s="49"/>
      <c r="LS670" s="49"/>
      <c r="LX670" s="194"/>
      <c r="LY670" s="49"/>
      <c r="LZ670" s="49"/>
      <c r="MA670" s="49"/>
      <c r="MF670" s="194"/>
      <c r="MG670" s="49"/>
      <c r="MH670" s="49"/>
      <c r="MI670" s="49"/>
      <c r="MN670" s="194"/>
      <c r="MO670" s="49"/>
      <c r="MP670" s="49"/>
      <c r="MQ670" s="49"/>
      <c r="MV670" s="194"/>
      <c r="MW670" s="49"/>
      <c r="MX670" s="49"/>
      <c r="MY670" s="49"/>
      <c r="ND670" s="194"/>
      <c r="NE670" s="49"/>
      <c r="NF670" s="49"/>
      <c r="NG670" s="49"/>
      <c r="NL670" s="194"/>
      <c r="NM670" s="49"/>
      <c r="NN670" s="49"/>
      <c r="NO670" s="49"/>
      <c r="NT670" s="194"/>
      <c r="NU670" s="49"/>
      <c r="NV670" s="49"/>
      <c r="NW670" s="49"/>
      <c r="OB670" s="194"/>
      <c r="OC670" s="49"/>
      <c r="OD670" s="49"/>
      <c r="OE670" s="49"/>
      <c r="OJ670" s="194"/>
      <c r="OK670" s="49"/>
      <c r="OL670" s="49"/>
      <c r="OM670" s="49"/>
      <c r="OR670" s="194"/>
      <c r="OS670" s="49"/>
      <c r="OT670" s="49"/>
      <c r="OU670" s="49"/>
      <c r="OZ670" s="194"/>
      <c r="PA670" s="49"/>
      <c r="PB670" s="49"/>
      <c r="PC670" s="49"/>
      <c r="PH670" s="194"/>
      <c r="PI670" s="49"/>
      <c r="PJ670" s="49"/>
      <c r="PK670" s="49"/>
      <c r="PP670" s="194"/>
      <c r="PQ670" s="49"/>
      <c r="PR670" s="49"/>
      <c r="PS670" s="49"/>
      <c r="PX670" s="194"/>
      <c r="PY670" s="49"/>
      <c r="PZ670" s="49"/>
      <c r="QA670" s="49"/>
      <c r="QF670" s="194"/>
      <c r="QG670" s="49"/>
      <c r="QH670" s="49"/>
      <c r="QI670" s="49"/>
      <c r="QN670" s="194"/>
      <c r="QO670" s="49"/>
      <c r="QP670" s="49"/>
      <c r="QQ670" s="49"/>
      <c r="QV670" s="194"/>
      <c r="QW670" s="49"/>
      <c r="QX670" s="49"/>
      <c r="QY670" s="49"/>
      <c r="RD670" s="194"/>
      <c r="RE670" s="49"/>
      <c r="RF670" s="49"/>
      <c r="RG670" s="49"/>
      <c r="RL670" s="194"/>
      <c r="RM670" s="49"/>
      <c r="RN670" s="49"/>
      <c r="RO670" s="49"/>
      <c r="RT670" s="194"/>
      <c r="RU670" s="49"/>
      <c r="RV670" s="49"/>
      <c r="RW670" s="49"/>
      <c r="SB670" s="194"/>
      <c r="SC670" s="49"/>
      <c r="SD670" s="49"/>
      <c r="SE670" s="49"/>
      <c r="SJ670" s="194"/>
      <c r="SK670" s="49"/>
      <c r="SL670" s="49"/>
      <c r="SM670" s="49"/>
      <c r="SR670" s="194"/>
      <c r="SS670" s="49"/>
      <c r="ST670" s="49"/>
      <c r="SU670" s="49"/>
      <c r="SZ670" s="194"/>
      <c r="TA670" s="49"/>
      <c r="TB670" s="49"/>
      <c r="TC670" s="49"/>
      <c r="TH670" s="194"/>
      <c r="TI670" s="49"/>
      <c r="TJ670" s="49"/>
      <c r="TK670" s="49"/>
      <c r="TP670" s="194"/>
      <c r="TQ670" s="49"/>
      <c r="TR670" s="49"/>
      <c r="TS670" s="49"/>
      <c r="TX670" s="194"/>
      <c r="TY670" s="49"/>
      <c r="TZ670" s="49"/>
      <c r="UA670" s="49"/>
      <c r="UF670" s="194"/>
      <c r="UG670" s="49"/>
      <c r="UH670" s="49"/>
      <c r="UI670" s="49"/>
      <c r="UN670" s="194"/>
      <c r="UO670" s="49"/>
      <c r="UP670" s="49"/>
      <c r="UQ670" s="49"/>
      <c r="UV670" s="194"/>
      <c r="UW670" s="49"/>
      <c r="UX670" s="49"/>
      <c r="UY670" s="49"/>
      <c r="VD670" s="194"/>
      <c r="VE670" s="49"/>
      <c r="VF670" s="49"/>
      <c r="VG670" s="49"/>
      <c r="VL670" s="194"/>
      <c r="VM670" s="49"/>
      <c r="VN670" s="49"/>
      <c r="VO670" s="49"/>
      <c r="VT670" s="194"/>
      <c r="VU670" s="49"/>
      <c r="VV670" s="49"/>
      <c r="VW670" s="49"/>
      <c r="WB670" s="194"/>
      <c r="WC670" s="49"/>
      <c r="WD670" s="49"/>
      <c r="WE670" s="49"/>
      <c r="WJ670" s="194"/>
      <c r="WK670" s="49"/>
      <c r="WL670" s="49"/>
      <c r="WM670" s="49"/>
      <c r="WR670" s="194"/>
      <c r="WS670" s="49"/>
      <c r="WT670" s="49"/>
      <c r="WU670" s="49"/>
      <c r="WZ670" s="194"/>
      <c r="XA670" s="49"/>
      <c r="XB670" s="49"/>
      <c r="XC670" s="49"/>
      <c r="XH670" s="194"/>
      <c r="XI670" s="49"/>
      <c r="XJ670" s="49"/>
      <c r="XK670" s="49"/>
      <c r="XP670" s="194"/>
      <c r="XQ670" s="49"/>
      <c r="XR670" s="49"/>
      <c r="XS670" s="49"/>
      <c r="XX670" s="194"/>
      <c r="XY670" s="49"/>
      <c r="XZ670" s="49"/>
      <c r="YA670" s="49"/>
      <c r="YF670" s="194"/>
      <c r="YG670" s="49"/>
      <c r="YH670" s="49"/>
      <c r="YI670" s="49"/>
      <c r="YN670" s="194"/>
      <c r="YO670" s="49"/>
      <c r="YP670" s="49"/>
      <c r="YQ670" s="49"/>
      <c r="YV670" s="194"/>
      <c r="YW670" s="49"/>
      <c r="YX670" s="49"/>
      <c r="YY670" s="49"/>
      <c r="ZD670" s="194"/>
      <c r="ZE670" s="49"/>
      <c r="ZF670" s="49"/>
      <c r="ZG670" s="49"/>
      <c r="ZL670" s="194"/>
      <c r="ZM670" s="49"/>
      <c r="ZN670" s="49"/>
      <c r="ZO670" s="49"/>
      <c r="ZT670" s="194"/>
      <c r="ZU670" s="49"/>
      <c r="ZV670" s="49"/>
      <c r="ZW670" s="49"/>
      <c r="AAB670" s="194"/>
      <c r="AAC670" s="49"/>
      <c r="AAD670" s="49"/>
      <c r="AAE670" s="49"/>
      <c r="AAJ670" s="194"/>
      <c r="AAK670" s="49"/>
      <c r="AAL670" s="49"/>
      <c r="AAM670" s="49"/>
      <c r="AAR670" s="194"/>
      <c r="AAS670" s="49"/>
      <c r="AAT670" s="49"/>
      <c r="AAU670" s="49"/>
      <c r="AAZ670" s="194"/>
      <c r="ABA670" s="49"/>
      <c r="ABB670" s="49"/>
      <c r="ABC670" s="49"/>
      <c r="ABH670" s="194"/>
      <c r="ABI670" s="49"/>
      <c r="ABJ670" s="49"/>
      <c r="ABK670" s="49"/>
      <c r="ABP670" s="194"/>
      <c r="ABQ670" s="49"/>
      <c r="ABR670" s="49"/>
      <c r="ABS670" s="49"/>
      <c r="ABX670" s="194"/>
      <c r="ABY670" s="49"/>
      <c r="ABZ670" s="49"/>
      <c r="ACA670" s="49"/>
      <c r="ACF670" s="194"/>
      <c r="ACG670" s="49"/>
      <c r="ACH670" s="49"/>
      <c r="ACI670" s="49"/>
      <c r="ACN670" s="194"/>
      <c r="ACO670" s="49"/>
      <c r="ACP670" s="49"/>
      <c r="ACQ670" s="49"/>
      <c r="ACV670" s="194"/>
      <c r="ACW670" s="49"/>
      <c r="ACX670" s="49"/>
      <c r="ACY670" s="49"/>
      <c r="ADD670" s="194"/>
      <c r="ADE670" s="49"/>
      <c r="ADF670" s="49"/>
      <c r="ADG670" s="49"/>
      <c r="ADL670" s="194"/>
      <c r="ADM670" s="49"/>
      <c r="ADN670" s="49"/>
      <c r="ADO670" s="49"/>
      <c r="ADT670" s="194"/>
      <c r="ADU670" s="49"/>
      <c r="ADV670" s="49"/>
      <c r="ADW670" s="49"/>
      <c r="AEB670" s="194"/>
      <c r="AEC670" s="49"/>
      <c r="AED670" s="49"/>
      <c r="AEE670" s="49"/>
      <c r="AEJ670" s="194"/>
      <c r="AEK670" s="49"/>
      <c r="AEL670" s="49"/>
      <c r="AEM670" s="49"/>
      <c r="AER670" s="194"/>
      <c r="AES670" s="49"/>
      <c r="AET670" s="49"/>
      <c r="AEU670" s="49"/>
      <c r="AEZ670" s="194"/>
      <c r="AFA670" s="49"/>
      <c r="AFB670" s="49"/>
      <c r="AFC670" s="49"/>
      <c r="AFH670" s="194"/>
      <c r="AFI670" s="49"/>
      <c r="AFJ670" s="49"/>
      <c r="AFK670" s="49"/>
      <c r="AFP670" s="194"/>
      <c r="AFQ670" s="49"/>
      <c r="AFR670" s="49"/>
      <c r="AFS670" s="49"/>
      <c r="AFX670" s="194"/>
      <c r="AFY670" s="49"/>
      <c r="AFZ670" s="49"/>
      <c r="AGA670" s="49"/>
      <c r="AGF670" s="194"/>
      <c r="AGG670" s="49"/>
      <c r="AGH670" s="49"/>
      <c r="AGI670" s="49"/>
      <c r="AGN670" s="194"/>
      <c r="AGO670" s="49"/>
      <c r="AGP670" s="49"/>
      <c r="AGQ670" s="49"/>
      <c r="AGV670" s="194"/>
      <c r="AGW670" s="49"/>
      <c r="AGX670" s="49"/>
      <c r="AGY670" s="49"/>
      <c r="AHD670" s="194"/>
      <c r="AHE670" s="49"/>
      <c r="AHF670" s="49"/>
      <c r="AHG670" s="49"/>
      <c r="AHL670" s="194"/>
      <c r="AHM670" s="49"/>
      <c r="AHN670" s="49"/>
      <c r="AHO670" s="49"/>
      <c r="AHT670" s="194"/>
      <c r="AHU670" s="49"/>
      <c r="AHV670" s="49"/>
      <c r="AHW670" s="49"/>
      <c r="AIB670" s="194"/>
      <c r="AIC670" s="49"/>
      <c r="AID670" s="49"/>
      <c r="AIE670" s="49"/>
      <c r="AIJ670" s="194"/>
      <c r="AIK670" s="49"/>
      <c r="AIL670" s="49"/>
      <c r="AIM670" s="49"/>
      <c r="AIR670" s="194"/>
      <c r="AIS670" s="49"/>
      <c r="AIT670" s="49"/>
      <c r="AIU670" s="49"/>
      <c r="AIZ670" s="194"/>
      <c r="AJA670" s="49"/>
      <c r="AJB670" s="49"/>
      <c r="AJC670" s="49"/>
      <c r="AJH670" s="194"/>
      <c r="AJI670" s="49"/>
      <c r="AJJ670" s="49"/>
      <c r="AJK670" s="49"/>
      <c r="AJP670" s="194"/>
      <c r="AJQ670" s="49"/>
      <c r="AJR670" s="49"/>
      <c r="AJS670" s="49"/>
      <c r="AJX670" s="194"/>
      <c r="AJY670" s="49"/>
      <c r="AJZ670" s="49"/>
      <c r="AKA670" s="49"/>
      <c r="AKF670" s="194"/>
      <c r="AKG670" s="49"/>
      <c r="AKH670" s="49"/>
      <c r="AKI670" s="49"/>
      <c r="AKN670" s="194"/>
      <c r="AKO670" s="49"/>
      <c r="AKP670" s="49"/>
      <c r="AKQ670" s="49"/>
      <c r="AKV670" s="194"/>
      <c r="AKW670" s="49"/>
      <c r="AKX670" s="49"/>
      <c r="AKY670" s="49"/>
      <c r="ALD670" s="194"/>
      <c r="ALE670" s="49"/>
      <c r="ALF670" s="49"/>
      <c r="ALG670" s="49"/>
      <c r="ALL670" s="194"/>
      <c r="ALM670" s="49"/>
      <c r="ALN670" s="49"/>
      <c r="ALO670" s="49"/>
      <c r="ALT670" s="194"/>
      <c r="ALU670" s="49"/>
      <c r="ALV670" s="49"/>
      <c r="ALW670" s="49"/>
      <c r="AMB670" s="194"/>
      <c r="AMC670" s="49"/>
      <c r="AMD670" s="49"/>
      <c r="AME670" s="49"/>
      <c r="AMJ670" s="194"/>
    </row>
    <row r="671" s="192" customFormat="true" ht="15" hidden="false" customHeight="true" outlineLevel="0" collapsed="false">
      <c r="A671" s="170"/>
      <c r="B671" s="170"/>
      <c r="C671" s="170"/>
      <c r="D671" s="173" t="s">
        <v>716</v>
      </c>
      <c r="E671" s="173"/>
      <c r="F671" s="173"/>
      <c r="G671" s="173"/>
      <c r="H671" s="174" t="n">
        <f aca="false">ROUND(H669*H670,2)</f>
        <v>11320.74</v>
      </c>
      <c r="I671" s="49"/>
      <c r="J671" s="49"/>
      <c r="K671" s="49"/>
      <c r="P671" s="193"/>
      <c r="Q671" s="49"/>
      <c r="R671" s="49"/>
      <c r="S671" s="49"/>
      <c r="X671" s="193"/>
      <c r="Y671" s="49"/>
      <c r="Z671" s="49"/>
      <c r="AA671" s="49"/>
      <c r="AF671" s="193"/>
      <c r="AG671" s="49"/>
      <c r="AH671" s="49"/>
      <c r="AI671" s="49"/>
      <c r="AN671" s="193"/>
      <c r="AO671" s="49"/>
      <c r="AP671" s="49"/>
      <c r="AQ671" s="49"/>
      <c r="AV671" s="193"/>
      <c r="AW671" s="49"/>
      <c r="AX671" s="49"/>
      <c r="AY671" s="49"/>
      <c r="BD671" s="193"/>
      <c r="BE671" s="49"/>
      <c r="BF671" s="49"/>
      <c r="BG671" s="49"/>
      <c r="BL671" s="193"/>
      <c r="BM671" s="49"/>
      <c r="BN671" s="49"/>
      <c r="BO671" s="49"/>
      <c r="BT671" s="193"/>
      <c r="BU671" s="49"/>
      <c r="BV671" s="49"/>
      <c r="BW671" s="49"/>
      <c r="CB671" s="193"/>
      <c r="CC671" s="49"/>
      <c r="CD671" s="49"/>
      <c r="CE671" s="49"/>
      <c r="CJ671" s="193"/>
      <c r="CK671" s="49"/>
      <c r="CL671" s="49"/>
      <c r="CM671" s="49"/>
      <c r="CR671" s="193"/>
      <c r="CS671" s="49"/>
      <c r="CT671" s="49"/>
      <c r="CU671" s="49"/>
      <c r="CZ671" s="193"/>
      <c r="DA671" s="49"/>
      <c r="DB671" s="49"/>
      <c r="DC671" s="49"/>
      <c r="DH671" s="193"/>
      <c r="DI671" s="49"/>
      <c r="DJ671" s="49"/>
      <c r="DK671" s="49"/>
      <c r="DP671" s="193"/>
      <c r="DQ671" s="49"/>
      <c r="DR671" s="49"/>
      <c r="DS671" s="49"/>
      <c r="DX671" s="193"/>
      <c r="DY671" s="49"/>
      <c r="DZ671" s="49"/>
      <c r="EA671" s="49"/>
      <c r="EF671" s="193"/>
      <c r="EG671" s="49"/>
      <c r="EH671" s="49"/>
      <c r="EI671" s="49"/>
      <c r="EN671" s="193"/>
      <c r="EO671" s="49"/>
      <c r="EP671" s="49"/>
      <c r="EQ671" s="49"/>
      <c r="EV671" s="193"/>
      <c r="EW671" s="49"/>
      <c r="EX671" s="49"/>
      <c r="EY671" s="49"/>
      <c r="FD671" s="193"/>
      <c r="FE671" s="49"/>
      <c r="FF671" s="49"/>
      <c r="FG671" s="49"/>
      <c r="FL671" s="193"/>
      <c r="FM671" s="49"/>
      <c r="FN671" s="49"/>
      <c r="FO671" s="49"/>
      <c r="FT671" s="193"/>
      <c r="FU671" s="49"/>
      <c r="FV671" s="49"/>
      <c r="FW671" s="49"/>
      <c r="GB671" s="193"/>
      <c r="GC671" s="49"/>
      <c r="GD671" s="49"/>
      <c r="GE671" s="49"/>
      <c r="GJ671" s="193"/>
      <c r="GK671" s="49"/>
      <c r="GL671" s="49"/>
      <c r="GM671" s="49"/>
      <c r="GR671" s="193"/>
      <c r="GS671" s="49"/>
      <c r="GT671" s="49"/>
      <c r="GU671" s="49"/>
      <c r="GZ671" s="193"/>
      <c r="HA671" s="49"/>
      <c r="HB671" s="49"/>
      <c r="HC671" s="49"/>
      <c r="HH671" s="193"/>
      <c r="HI671" s="49"/>
      <c r="HJ671" s="49"/>
      <c r="HK671" s="49"/>
      <c r="HP671" s="193"/>
      <c r="HQ671" s="49"/>
      <c r="HR671" s="49"/>
      <c r="HS671" s="49"/>
      <c r="HX671" s="193"/>
      <c r="HY671" s="49"/>
      <c r="HZ671" s="49"/>
      <c r="IA671" s="49"/>
      <c r="IF671" s="193"/>
      <c r="IG671" s="49"/>
      <c r="IH671" s="49"/>
      <c r="II671" s="49"/>
      <c r="IN671" s="193"/>
      <c r="IO671" s="49"/>
      <c r="IP671" s="49"/>
      <c r="IQ671" s="49"/>
      <c r="IV671" s="193"/>
      <c r="IW671" s="49"/>
      <c r="IX671" s="49"/>
      <c r="IY671" s="49"/>
      <c r="JD671" s="193"/>
      <c r="JE671" s="49"/>
      <c r="JF671" s="49"/>
      <c r="JG671" s="49"/>
      <c r="JL671" s="193"/>
      <c r="JM671" s="49"/>
      <c r="JN671" s="49"/>
      <c r="JO671" s="49"/>
      <c r="JT671" s="193"/>
      <c r="JU671" s="49"/>
      <c r="JV671" s="49"/>
      <c r="JW671" s="49"/>
      <c r="KB671" s="193"/>
      <c r="KC671" s="49"/>
      <c r="KD671" s="49"/>
      <c r="KE671" s="49"/>
      <c r="KJ671" s="193"/>
      <c r="KK671" s="49"/>
      <c r="KL671" s="49"/>
      <c r="KM671" s="49"/>
      <c r="KR671" s="193"/>
      <c r="KS671" s="49"/>
      <c r="KT671" s="49"/>
      <c r="KU671" s="49"/>
      <c r="KZ671" s="193"/>
      <c r="LA671" s="49"/>
      <c r="LB671" s="49"/>
      <c r="LC671" s="49"/>
      <c r="LH671" s="193"/>
      <c r="LI671" s="49"/>
      <c r="LJ671" s="49"/>
      <c r="LK671" s="49"/>
      <c r="LP671" s="193"/>
      <c r="LQ671" s="49"/>
      <c r="LR671" s="49"/>
      <c r="LS671" s="49"/>
      <c r="LX671" s="193"/>
      <c r="LY671" s="49"/>
      <c r="LZ671" s="49"/>
      <c r="MA671" s="49"/>
      <c r="MF671" s="193"/>
      <c r="MG671" s="49"/>
      <c r="MH671" s="49"/>
      <c r="MI671" s="49"/>
      <c r="MN671" s="193"/>
      <c r="MO671" s="49"/>
      <c r="MP671" s="49"/>
      <c r="MQ671" s="49"/>
      <c r="MV671" s="193"/>
      <c r="MW671" s="49"/>
      <c r="MX671" s="49"/>
      <c r="MY671" s="49"/>
      <c r="ND671" s="193"/>
      <c r="NE671" s="49"/>
      <c r="NF671" s="49"/>
      <c r="NG671" s="49"/>
      <c r="NL671" s="193"/>
      <c r="NM671" s="49"/>
      <c r="NN671" s="49"/>
      <c r="NO671" s="49"/>
      <c r="NT671" s="193"/>
      <c r="NU671" s="49"/>
      <c r="NV671" s="49"/>
      <c r="NW671" s="49"/>
      <c r="OB671" s="193"/>
      <c r="OC671" s="49"/>
      <c r="OD671" s="49"/>
      <c r="OE671" s="49"/>
      <c r="OJ671" s="193"/>
      <c r="OK671" s="49"/>
      <c r="OL671" s="49"/>
      <c r="OM671" s="49"/>
      <c r="OR671" s="193"/>
      <c r="OS671" s="49"/>
      <c r="OT671" s="49"/>
      <c r="OU671" s="49"/>
      <c r="OZ671" s="193"/>
      <c r="PA671" s="49"/>
      <c r="PB671" s="49"/>
      <c r="PC671" s="49"/>
      <c r="PH671" s="193"/>
      <c r="PI671" s="49"/>
      <c r="PJ671" s="49"/>
      <c r="PK671" s="49"/>
      <c r="PP671" s="193"/>
      <c r="PQ671" s="49"/>
      <c r="PR671" s="49"/>
      <c r="PS671" s="49"/>
      <c r="PX671" s="193"/>
      <c r="PY671" s="49"/>
      <c r="PZ671" s="49"/>
      <c r="QA671" s="49"/>
      <c r="QF671" s="193"/>
      <c r="QG671" s="49"/>
      <c r="QH671" s="49"/>
      <c r="QI671" s="49"/>
      <c r="QN671" s="193"/>
      <c r="QO671" s="49"/>
      <c r="QP671" s="49"/>
      <c r="QQ671" s="49"/>
      <c r="QV671" s="193"/>
      <c r="QW671" s="49"/>
      <c r="QX671" s="49"/>
      <c r="QY671" s="49"/>
      <c r="RD671" s="193"/>
      <c r="RE671" s="49"/>
      <c r="RF671" s="49"/>
      <c r="RG671" s="49"/>
      <c r="RL671" s="193"/>
      <c r="RM671" s="49"/>
      <c r="RN671" s="49"/>
      <c r="RO671" s="49"/>
      <c r="RT671" s="193"/>
      <c r="RU671" s="49"/>
      <c r="RV671" s="49"/>
      <c r="RW671" s="49"/>
      <c r="SB671" s="193"/>
      <c r="SC671" s="49"/>
      <c r="SD671" s="49"/>
      <c r="SE671" s="49"/>
      <c r="SJ671" s="193"/>
      <c r="SK671" s="49"/>
      <c r="SL671" s="49"/>
      <c r="SM671" s="49"/>
      <c r="SR671" s="193"/>
      <c r="SS671" s="49"/>
      <c r="ST671" s="49"/>
      <c r="SU671" s="49"/>
      <c r="SZ671" s="193"/>
      <c r="TA671" s="49"/>
      <c r="TB671" s="49"/>
      <c r="TC671" s="49"/>
      <c r="TH671" s="193"/>
      <c r="TI671" s="49"/>
      <c r="TJ671" s="49"/>
      <c r="TK671" s="49"/>
      <c r="TP671" s="193"/>
      <c r="TQ671" s="49"/>
      <c r="TR671" s="49"/>
      <c r="TS671" s="49"/>
      <c r="TX671" s="193"/>
      <c r="TY671" s="49"/>
      <c r="TZ671" s="49"/>
      <c r="UA671" s="49"/>
      <c r="UF671" s="193"/>
      <c r="UG671" s="49"/>
      <c r="UH671" s="49"/>
      <c r="UI671" s="49"/>
      <c r="UN671" s="193"/>
      <c r="UO671" s="49"/>
      <c r="UP671" s="49"/>
      <c r="UQ671" s="49"/>
      <c r="UV671" s="193"/>
      <c r="UW671" s="49"/>
      <c r="UX671" s="49"/>
      <c r="UY671" s="49"/>
      <c r="VD671" s="193"/>
      <c r="VE671" s="49"/>
      <c r="VF671" s="49"/>
      <c r="VG671" s="49"/>
      <c r="VL671" s="193"/>
      <c r="VM671" s="49"/>
      <c r="VN671" s="49"/>
      <c r="VO671" s="49"/>
      <c r="VT671" s="193"/>
      <c r="VU671" s="49"/>
      <c r="VV671" s="49"/>
      <c r="VW671" s="49"/>
      <c r="WB671" s="193"/>
      <c r="WC671" s="49"/>
      <c r="WD671" s="49"/>
      <c r="WE671" s="49"/>
      <c r="WJ671" s="193"/>
      <c r="WK671" s="49"/>
      <c r="WL671" s="49"/>
      <c r="WM671" s="49"/>
      <c r="WR671" s="193"/>
      <c r="WS671" s="49"/>
      <c r="WT671" s="49"/>
      <c r="WU671" s="49"/>
      <c r="WZ671" s="193"/>
      <c r="XA671" s="49"/>
      <c r="XB671" s="49"/>
      <c r="XC671" s="49"/>
      <c r="XH671" s="193"/>
      <c r="XI671" s="49"/>
      <c r="XJ671" s="49"/>
      <c r="XK671" s="49"/>
      <c r="XP671" s="193"/>
      <c r="XQ671" s="49"/>
      <c r="XR671" s="49"/>
      <c r="XS671" s="49"/>
      <c r="XX671" s="193"/>
      <c r="XY671" s="49"/>
      <c r="XZ671" s="49"/>
      <c r="YA671" s="49"/>
      <c r="YF671" s="193"/>
      <c r="YG671" s="49"/>
      <c r="YH671" s="49"/>
      <c r="YI671" s="49"/>
      <c r="YN671" s="193"/>
      <c r="YO671" s="49"/>
      <c r="YP671" s="49"/>
      <c r="YQ671" s="49"/>
      <c r="YV671" s="193"/>
      <c r="YW671" s="49"/>
      <c r="YX671" s="49"/>
      <c r="YY671" s="49"/>
      <c r="ZD671" s="193"/>
      <c r="ZE671" s="49"/>
      <c r="ZF671" s="49"/>
      <c r="ZG671" s="49"/>
      <c r="ZL671" s="193"/>
      <c r="ZM671" s="49"/>
      <c r="ZN671" s="49"/>
      <c r="ZO671" s="49"/>
      <c r="ZT671" s="193"/>
      <c r="ZU671" s="49"/>
      <c r="ZV671" s="49"/>
      <c r="ZW671" s="49"/>
      <c r="AAB671" s="193"/>
      <c r="AAC671" s="49"/>
      <c r="AAD671" s="49"/>
      <c r="AAE671" s="49"/>
      <c r="AAJ671" s="193"/>
      <c r="AAK671" s="49"/>
      <c r="AAL671" s="49"/>
      <c r="AAM671" s="49"/>
      <c r="AAR671" s="193"/>
      <c r="AAS671" s="49"/>
      <c r="AAT671" s="49"/>
      <c r="AAU671" s="49"/>
      <c r="AAZ671" s="193"/>
      <c r="ABA671" s="49"/>
      <c r="ABB671" s="49"/>
      <c r="ABC671" s="49"/>
      <c r="ABH671" s="193"/>
      <c r="ABI671" s="49"/>
      <c r="ABJ671" s="49"/>
      <c r="ABK671" s="49"/>
      <c r="ABP671" s="193"/>
      <c r="ABQ671" s="49"/>
      <c r="ABR671" s="49"/>
      <c r="ABS671" s="49"/>
      <c r="ABX671" s="193"/>
      <c r="ABY671" s="49"/>
      <c r="ABZ671" s="49"/>
      <c r="ACA671" s="49"/>
      <c r="ACF671" s="193"/>
      <c r="ACG671" s="49"/>
      <c r="ACH671" s="49"/>
      <c r="ACI671" s="49"/>
      <c r="ACN671" s="193"/>
      <c r="ACO671" s="49"/>
      <c r="ACP671" s="49"/>
      <c r="ACQ671" s="49"/>
      <c r="ACV671" s="193"/>
      <c r="ACW671" s="49"/>
      <c r="ACX671" s="49"/>
      <c r="ACY671" s="49"/>
      <c r="ADD671" s="193"/>
      <c r="ADE671" s="49"/>
      <c r="ADF671" s="49"/>
      <c r="ADG671" s="49"/>
      <c r="ADL671" s="193"/>
      <c r="ADM671" s="49"/>
      <c r="ADN671" s="49"/>
      <c r="ADO671" s="49"/>
      <c r="ADT671" s="193"/>
      <c r="ADU671" s="49"/>
      <c r="ADV671" s="49"/>
      <c r="ADW671" s="49"/>
      <c r="AEB671" s="193"/>
      <c r="AEC671" s="49"/>
      <c r="AED671" s="49"/>
      <c r="AEE671" s="49"/>
      <c r="AEJ671" s="193"/>
      <c r="AEK671" s="49"/>
      <c r="AEL671" s="49"/>
      <c r="AEM671" s="49"/>
      <c r="AER671" s="193"/>
      <c r="AES671" s="49"/>
      <c r="AET671" s="49"/>
      <c r="AEU671" s="49"/>
      <c r="AEZ671" s="193"/>
      <c r="AFA671" s="49"/>
      <c r="AFB671" s="49"/>
      <c r="AFC671" s="49"/>
      <c r="AFH671" s="193"/>
      <c r="AFI671" s="49"/>
      <c r="AFJ671" s="49"/>
      <c r="AFK671" s="49"/>
      <c r="AFP671" s="193"/>
      <c r="AFQ671" s="49"/>
      <c r="AFR671" s="49"/>
      <c r="AFS671" s="49"/>
      <c r="AFX671" s="193"/>
      <c r="AFY671" s="49"/>
      <c r="AFZ671" s="49"/>
      <c r="AGA671" s="49"/>
      <c r="AGF671" s="193"/>
      <c r="AGG671" s="49"/>
      <c r="AGH671" s="49"/>
      <c r="AGI671" s="49"/>
      <c r="AGN671" s="193"/>
      <c r="AGO671" s="49"/>
      <c r="AGP671" s="49"/>
      <c r="AGQ671" s="49"/>
      <c r="AGV671" s="193"/>
      <c r="AGW671" s="49"/>
      <c r="AGX671" s="49"/>
      <c r="AGY671" s="49"/>
      <c r="AHD671" s="193"/>
      <c r="AHE671" s="49"/>
      <c r="AHF671" s="49"/>
      <c r="AHG671" s="49"/>
      <c r="AHL671" s="193"/>
      <c r="AHM671" s="49"/>
      <c r="AHN671" s="49"/>
      <c r="AHO671" s="49"/>
      <c r="AHT671" s="193"/>
      <c r="AHU671" s="49"/>
      <c r="AHV671" s="49"/>
      <c r="AHW671" s="49"/>
      <c r="AIB671" s="193"/>
      <c r="AIC671" s="49"/>
      <c r="AID671" s="49"/>
      <c r="AIE671" s="49"/>
      <c r="AIJ671" s="193"/>
      <c r="AIK671" s="49"/>
      <c r="AIL671" s="49"/>
      <c r="AIM671" s="49"/>
      <c r="AIR671" s="193"/>
      <c r="AIS671" s="49"/>
      <c r="AIT671" s="49"/>
      <c r="AIU671" s="49"/>
      <c r="AIZ671" s="193"/>
      <c r="AJA671" s="49"/>
      <c r="AJB671" s="49"/>
      <c r="AJC671" s="49"/>
      <c r="AJH671" s="193"/>
      <c r="AJI671" s="49"/>
      <c r="AJJ671" s="49"/>
      <c r="AJK671" s="49"/>
      <c r="AJP671" s="193"/>
      <c r="AJQ671" s="49"/>
      <c r="AJR671" s="49"/>
      <c r="AJS671" s="49"/>
      <c r="AJX671" s="193"/>
      <c r="AJY671" s="49"/>
      <c r="AJZ671" s="49"/>
      <c r="AKA671" s="49"/>
      <c r="AKF671" s="193"/>
      <c r="AKG671" s="49"/>
      <c r="AKH671" s="49"/>
      <c r="AKI671" s="49"/>
      <c r="AKN671" s="193"/>
      <c r="AKO671" s="49"/>
      <c r="AKP671" s="49"/>
      <c r="AKQ671" s="49"/>
      <c r="AKV671" s="193"/>
      <c r="AKW671" s="49"/>
      <c r="AKX671" s="49"/>
      <c r="AKY671" s="49"/>
      <c r="ALD671" s="193"/>
      <c r="ALE671" s="49"/>
      <c r="ALF671" s="49"/>
      <c r="ALG671" s="49"/>
      <c r="ALL671" s="193"/>
      <c r="ALM671" s="49"/>
      <c r="ALN671" s="49"/>
      <c r="ALO671" s="49"/>
      <c r="ALT671" s="193"/>
      <c r="ALU671" s="49"/>
      <c r="ALV671" s="49"/>
      <c r="ALW671" s="49"/>
      <c r="AMB671" s="193"/>
      <c r="AMC671" s="49"/>
      <c r="AMD671" s="49"/>
      <c r="AME671" s="49"/>
      <c r="AMJ671" s="193"/>
    </row>
    <row r="672" s="190" customFormat="true" ht="15" hidden="false" customHeight="true" outlineLevel="0" collapsed="false">
      <c r="A672" s="170"/>
      <c r="B672" s="170"/>
      <c r="C672" s="170"/>
      <c r="D672" s="171" t="s">
        <v>717</v>
      </c>
      <c r="E672" s="171"/>
      <c r="F672" s="171"/>
      <c r="G672" s="171"/>
      <c r="H672" s="172" t="n">
        <f aca="false">ROUND(H669*$B$13,2)</f>
        <v>395.09</v>
      </c>
      <c r="I672" s="49"/>
      <c r="J672" s="49"/>
      <c r="K672" s="49"/>
      <c r="P672" s="191"/>
      <c r="Q672" s="49"/>
      <c r="R672" s="49"/>
      <c r="S672" s="49"/>
      <c r="X672" s="191"/>
      <c r="Y672" s="49"/>
      <c r="Z672" s="49"/>
      <c r="AA672" s="49"/>
      <c r="AF672" s="191"/>
      <c r="AG672" s="49"/>
      <c r="AH672" s="49"/>
      <c r="AI672" s="49"/>
      <c r="AN672" s="191"/>
      <c r="AO672" s="49"/>
      <c r="AP672" s="49"/>
      <c r="AQ672" s="49"/>
      <c r="AV672" s="191"/>
      <c r="AW672" s="49"/>
      <c r="AX672" s="49"/>
      <c r="AY672" s="49"/>
      <c r="BD672" s="191"/>
      <c r="BE672" s="49"/>
      <c r="BF672" s="49"/>
      <c r="BG672" s="49"/>
      <c r="BL672" s="191"/>
      <c r="BM672" s="49"/>
      <c r="BN672" s="49"/>
      <c r="BO672" s="49"/>
      <c r="BT672" s="191"/>
      <c r="BU672" s="49"/>
      <c r="BV672" s="49"/>
      <c r="BW672" s="49"/>
      <c r="CB672" s="191"/>
      <c r="CC672" s="49"/>
      <c r="CD672" s="49"/>
      <c r="CE672" s="49"/>
      <c r="CJ672" s="191"/>
      <c r="CK672" s="49"/>
      <c r="CL672" s="49"/>
      <c r="CM672" s="49"/>
      <c r="CR672" s="191"/>
      <c r="CS672" s="49"/>
      <c r="CT672" s="49"/>
      <c r="CU672" s="49"/>
      <c r="CZ672" s="191"/>
      <c r="DA672" s="49"/>
      <c r="DB672" s="49"/>
      <c r="DC672" s="49"/>
      <c r="DH672" s="191"/>
      <c r="DI672" s="49"/>
      <c r="DJ672" s="49"/>
      <c r="DK672" s="49"/>
      <c r="DP672" s="191"/>
      <c r="DQ672" s="49"/>
      <c r="DR672" s="49"/>
      <c r="DS672" s="49"/>
      <c r="DX672" s="191"/>
      <c r="DY672" s="49"/>
      <c r="DZ672" s="49"/>
      <c r="EA672" s="49"/>
      <c r="EF672" s="191"/>
      <c r="EG672" s="49"/>
      <c r="EH672" s="49"/>
      <c r="EI672" s="49"/>
      <c r="EN672" s="191"/>
      <c r="EO672" s="49"/>
      <c r="EP672" s="49"/>
      <c r="EQ672" s="49"/>
      <c r="EV672" s="191"/>
      <c r="EW672" s="49"/>
      <c r="EX672" s="49"/>
      <c r="EY672" s="49"/>
      <c r="FD672" s="191"/>
      <c r="FE672" s="49"/>
      <c r="FF672" s="49"/>
      <c r="FG672" s="49"/>
      <c r="FL672" s="191"/>
      <c r="FM672" s="49"/>
      <c r="FN672" s="49"/>
      <c r="FO672" s="49"/>
      <c r="FT672" s="191"/>
      <c r="FU672" s="49"/>
      <c r="FV672" s="49"/>
      <c r="FW672" s="49"/>
      <c r="GB672" s="191"/>
      <c r="GC672" s="49"/>
      <c r="GD672" s="49"/>
      <c r="GE672" s="49"/>
      <c r="GJ672" s="191"/>
      <c r="GK672" s="49"/>
      <c r="GL672" s="49"/>
      <c r="GM672" s="49"/>
      <c r="GR672" s="191"/>
      <c r="GS672" s="49"/>
      <c r="GT672" s="49"/>
      <c r="GU672" s="49"/>
      <c r="GZ672" s="191"/>
      <c r="HA672" s="49"/>
      <c r="HB672" s="49"/>
      <c r="HC672" s="49"/>
      <c r="HH672" s="191"/>
      <c r="HI672" s="49"/>
      <c r="HJ672" s="49"/>
      <c r="HK672" s="49"/>
      <c r="HP672" s="191"/>
      <c r="HQ672" s="49"/>
      <c r="HR672" s="49"/>
      <c r="HS672" s="49"/>
      <c r="HX672" s="191"/>
      <c r="HY672" s="49"/>
      <c r="HZ672" s="49"/>
      <c r="IA672" s="49"/>
      <c r="IF672" s="191"/>
      <c r="IG672" s="49"/>
      <c r="IH672" s="49"/>
      <c r="II672" s="49"/>
      <c r="IN672" s="191"/>
      <c r="IO672" s="49"/>
      <c r="IP672" s="49"/>
      <c r="IQ672" s="49"/>
      <c r="IV672" s="191"/>
      <c r="IW672" s="49"/>
      <c r="IX672" s="49"/>
      <c r="IY672" s="49"/>
      <c r="JD672" s="191"/>
      <c r="JE672" s="49"/>
      <c r="JF672" s="49"/>
      <c r="JG672" s="49"/>
      <c r="JL672" s="191"/>
      <c r="JM672" s="49"/>
      <c r="JN672" s="49"/>
      <c r="JO672" s="49"/>
      <c r="JT672" s="191"/>
      <c r="JU672" s="49"/>
      <c r="JV672" s="49"/>
      <c r="JW672" s="49"/>
      <c r="KB672" s="191"/>
      <c r="KC672" s="49"/>
      <c r="KD672" s="49"/>
      <c r="KE672" s="49"/>
      <c r="KJ672" s="191"/>
      <c r="KK672" s="49"/>
      <c r="KL672" s="49"/>
      <c r="KM672" s="49"/>
      <c r="KR672" s="191"/>
      <c r="KS672" s="49"/>
      <c r="KT672" s="49"/>
      <c r="KU672" s="49"/>
      <c r="KZ672" s="191"/>
      <c r="LA672" s="49"/>
      <c r="LB672" s="49"/>
      <c r="LC672" s="49"/>
      <c r="LH672" s="191"/>
      <c r="LI672" s="49"/>
      <c r="LJ672" s="49"/>
      <c r="LK672" s="49"/>
      <c r="LP672" s="191"/>
      <c r="LQ672" s="49"/>
      <c r="LR672" s="49"/>
      <c r="LS672" s="49"/>
      <c r="LX672" s="191"/>
      <c r="LY672" s="49"/>
      <c r="LZ672" s="49"/>
      <c r="MA672" s="49"/>
      <c r="MF672" s="191"/>
      <c r="MG672" s="49"/>
      <c r="MH672" s="49"/>
      <c r="MI672" s="49"/>
      <c r="MN672" s="191"/>
      <c r="MO672" s="49"/>
      <c r="MP672" s="49"/>
      <c r="MQ672" s="49"/>
      <c r="MV672" s="191"/>
      <c r="MW672" s="49"/>
      <c r="MX672" s="49"/>
      <c r="MY672" s="49"/>
      <c r="ND672" s="191"/>
      <c r="NE672" s="49"/>
      <c r="NF672" s="49"/>
      <c r="NG672" s="49"/>
      <c r="NL672" s="191"/>
      <c r="NM672" s="49"/>
      <c r="NN672" s="49"/>
      <c r="NO672" s="49"/>
      <c r="NT672" s="191"/>
      <c r="NU672" s="49"/>
      <c r="NV672" s="49"/>
      <c r="NW672" s="49"/>
      <c r="OB672" s="191"/>
      <c r="OC672" s="49"/>
      <c r="OD672" s="49"/>
      <c r="OE672" s="49"/>
      <c r="OJ672" s="191"/>
      <c r="OK672" s="49"/>
      <c r="OL672" s="49"/>
      <c r="OM672" s="49"/>
      <c r="OR672" s="191"/>
      <c r="OS672" s="49"/>
      <c r="OT672" s="49"/>
      <c r="OU672" s="49"/>
      <c r="OZ672" s="191"/>
      <c r="PA672" s="49"/>
      <c r="PB672" s="49"/>
      <c r="PC672" s="49"/>
      <c r="PH672" s="191"/>
      <c r="PI672" s="49"/>
      <c r="PJ672" s="49"/>
      <c r="PK672" s="49"/>
      <c r="PP672" s="191"/>
      <c r="PQ672" s="49"/>
      <c r="PR672" s="49"/>
      <c r="PS672" s="49"/>
      <c r="PX672" s="191"/>
      <c r="PY672" s="49"/>
      <c r="PZ672" s="49"/>
      <c r="QA672" s="49"/>
      <c r="QF672" s="191"/>
      <c r="QG672" s="49"/>
      <c r="QH672" s="49"/>
      <c r="QI672" s="49"/>
      <c r="QN672" s="191"/>
      <c r="QO672" s="49"/>
      <c r="QP672" s="49"/>
      <c r="QQ672" s="49"/>
      <c r="QV672" s="191"/>
      <c r="QW672" s="49"/>
      <c r="QX672" s="49"/>
      <c r="QY672" s="49"/>
      <c r="RD672" s="191"/>
      <c r="RE672" s="49"/>
      <c r="RF672" s="49"/>
      <c r="RG672" s="49"/>
      <c r="RL672" s="191"/>
      <c r="RM672" s="49"/>
      <c r="RN672" s="49"/>
      <c r="RO672" s="49"/>
      <c r="RT672" s="191"/>
      <c r="RU672" s="49"/>
      <c r="RV672" s="49"/>
      <c r="RW672" s="49"/>
      <c r="SB672" s="191"/>
      <c r="SC672" s="49"/>
      <c r="SD672" s="49"/>
      <c r="SE672" s="49"/>
      <c r="SJ672" s="191"/>
      <c r="SK672" s="49"/>
      <c r="SL672" s="49"/>
      <c r="SM672" s="49"/>
      <c r="SR672" s="191"/>
      <c r="SS672" s="49"/>
      <c r="ST672" s="49"/>
      <c r="SU672" s="49"/>
      <c r="SZ672" s="191"/>
      <c r="TA672" s="49"/>
      <c r="TB672" s="49"/>
      <c r="TC672" s="49"/>
      <c r="TH672" s="191"/>
      <c r="TI672" s="49"/>
      <c r="TJ672" s="49"/>
      <c r="TK672" s="49"/>
      <c r="TP672" s="191"/>
      <c r="TQ672" s="49"/>
      <c r="TR672" s="49"/>
      <c r="TS672" s="49"/>
      <c r="TX672" s="191"/>
      <c r="TY672" s="49"/>
      <c r="TZ672" s="49"/>
      <c r="UA672" s="49"/>
      <c r="UF672" s="191"/>
      <c r="UG672" s="49"/>
      <c r="UH672" s="49"/>
      <c r="UI672" s="49"/>
      <c r="UN672" s="191"/>
      <c r="UO672" s="49"/>
      <c r="UP672" s="49"/>
      <c r="UQ672" s="49"/>
      <c r="UV672" s="191"/>
      <c r="UW672" s="49"/>
      <c r="UX672" s="49"/>
      <c r="UY672" s="49"/>
      <c r="VD672" s="191"/>
      <c r="VE672" s="49"/>
      <c r="VF672" s="49"/>
      <c r="VG672" s="49"/>
      <c r="VL672" s="191"/>
      <c r="VM672" s="49"/>
      <c r="VN672" s="49"/>
      <c r="VO672" s="49"/>
      <c r="VT672" s="191"/>
      <c r="VU672" s="49"/>
      <c r="VV672" s="49"/>
      <c r="VW672" s="49"/>
      <c r="WB672" s="191"/>
      <c r="WC672" s="49"/>
      <c r="WD672" s="49"/>
      <c r="WE672" s="49"/>
      <c r="WJ672" s="191"/>
      <c r="WK672" s="49"/>
      <c r="WL672" s="49"/>
      <c r="WM672" s="49"/>
      <c r="WR672" s="191"/>
      <c r="WS672" s="49"/>
      <c r="WT672" s="49"/>
      <c r="WU672" s="49"/>
      <c r="WZ672" s="191"/>
      <c r="XA672" s="49"/>
      <c r="XB672" s="49"/>
      <c r="XC672" s="49"/>
      <c r="XH672" s="191"/>
      <c r="XI672" s="49"/>
      <c r="XJ672" s="49"/>
      <c r="XK672" s="49"/>
      <c r="XP672" s="191"/>
      <c r="XQ672" s="49"/>
      <c r="XR672" s="49"/>
      <c r="XS672" s="49"/>
      <c r="XX672" s="191"/>
      <c r="XY672" s="49"/>
      <c r="XZ672" s="49"/>
      <c r="YA672" s="49"/>
      <c r="YF672" s="191"/>
      <c r="YG672" s="49"/>
      <c r="YH672" s="49"/>
      <c r="YI672" s="49"/>
      <c r="YN672" s="191"/>
      <c r="YO672" s="49"/>
      <c r="YP672" s="49"/>
      <c r="YQ672" s="49"/>
      <c r="YV672" s="191"/>
      <c r="YW672" s="49"/>
      <c r="YX672" s="49"/>
      <c r="YY672" s="49"/>
      <c r="ZD672" s="191"/>
      <c r="ZE672" s="49"/>
      <c r="ZF672" s="49"/>
      <c r="ZG672" s="49"/>
      <c r="ZL672" s="191"/>
      <c r="ZM672" s="49"/>
      <c r="ZN672" s="49"/>
      <c r="ZO672" s="49"/>
      <c r="ZT672" s="191"/>
      <c r="ZU672" s="49"/>
      <c r="ZV672" s="49"/>
      <c r="ZW672" s="49"/>
      <c r="AAB672" s="191"/>
      <c r="AAC672" s="49"/>
      <c r="AAD672" s="49"/>
      <c r="AAE672" s="49"/>
      <c r="AAJ672" s="191"/>
      <c r="AAK672" s="49"/>
      <c r="AAL672" s="49"/>
      <c r="AAM672" s="49"/>
      <c r="AAR672" s="191"/>
      <c r="AAS672" s="49"/>
      <c r="AAT672" s="49"/>
      <c r="AAU672" s="49"/>
      <c r="AAZ672" s="191"/>
      <c r="ABA672" s="49"/>
      <c r="ABB672" s="49"/>
      <c r="ABC672" s="49"/>
      <c r="ABH672" s="191"/>
      <c r="ABI672" s="49"/>
      <c r="ABJ672" s="49"/>
      <c r="ABK672" s="49"/>
      <c r="ABP672" s="191"/>
      <c r="ABQ672" s="49"/>
      <c r="ABR672" s="49"/>
      <c r="ABS672" s="49"/>
      <c r="ABX672" s="191"/>
      <c r="ABY672" s="49"/>
      <c r="ABZ672" s="49"/>
      <c r="ACA672" s="49"/>
      <c r="ACF672" s="191"/>
      <c r="ACG672" s="49"/>
      <c r="ACH672" s="49"/>
      <c r="ACI672" s="49"/>
      <c r="ACN672" s="191"/>
      <c r="ACO672" s="49"/>
      <c r="ACP672" s="49"/>
      <c r="ACQ672" s="49"/>
      <c r="ACV672" s="191"/>
      <c r="ACW672" s="49"/>
      <c r="ACX672" s="49"/>
      <c r="ACY672" s="49"/>
      <c r="ADD672" s="191"/>
      <c r="ADE672" s="49"/>
      <c r="ADF672" s="49"/>
      <c r="ADG672" s="49"/>
      <c r="ADL672" s="191"/>
      <c r="ADM672" s="49"/>
      <c r="ADN672" s="49"/>
      <c r="ADO672" s="49"/>
      <c r="ADT672" s="191"/>
      <c r="ADU672" s="49"/>
      <c r="ADV672" s="49"/>
      <c r="ADW672" s="49"/>
      <c r="AEB672" s="191"/>
      <c r="AEC672" s="49"/>
      <c r="AED672" s="49"/>
      <c r="AEE672" s="49"/>
      <c r="AEJ672" s="191"/>
      <c r="AEK672" s="49"/>
      <c r="AEL672" s="49"/>
      <c r="AEM672" s="49"/>
      <c r="AER672" s="191"/>
      <c r="AES672" s="49"/>
      <c r="AET672" s="49"/>
      <c r="AEU672" s="49"/>
      <c r="AEZ672" s="191"/>
      <c r="AFA672" s="49"/>
      <c r="AFB672" s="49"/>
      <c r="AFC672" s="49"/>
      <c r="AFH672" s="191"/>
      <c r="AFI672" s="49"/>
      <c r="AFJ672" s="49"/>
      <c r="AFK672" s="49"/>
      <c r="AFP672" s="191"/>
      <c r="AFQ672" s="49"/>
      <c r="AFR672" s="49"/>
      <c r="AFS672" s="49"/>
      <c r="AFX672" s="191"/>
      <c r="AFY672" s="49"/>
      <c r="AFZ672" s="49"/>
      <c r="AGA672" s="49"/>
      <c r="AGF672" s="191"/>
      <c r="AGG672" s="49"/>
      <c r="AGH672" s="49"/>
      <c r="AGI672" s="49"/>
      <c r="AGN672" s="191"/>
      <c r="AGO672" s="49"/>
      <c r="AGP672" s="49"/>
      <c r="AGQ672" s="49"/>
      <c r="AGV672" s="191"/>
      <c r="AGW672" s="49"/>
      <c r="AGX672" s="49"/>
      <c r="AGY672" s="49"/>
      <c r="AHD672" s="191"/>
      <c r="AHE672" s="49"/>
      <c r="AHF672" s="49"/>
      <c r="AHG672" s="49"/>
      <c r="AHL672" s="191"/>
      <c r="AHM672" s="49"/>
      <c r="AHN672" s="49"/>
      <c r="AHO672" s="49"/>
      <c r="AHT672" s="191"/>
      <c r="AHU672" s="49"/>
      <c r="AHV672" s="49"/>
      <c r="AHW672" s="49"/>
      <c r="AIB672" s="191"/>
      <c r="AIC672" s="49"/>
      <c r="AID672" s="49"/>
      <c r="AIE672" s="49"/>
      <c r="AIJ672" s="191"/>
      <c r="AIK672" s="49"/>
      <c r="AIL672" s="49"/>
      <c r="AIM672" s="49"/>
      <c r="AIR672" s="191"/>
      <c r="AIS672" s="49"/>
      <c r="AIT672" s="49"/>
      <c r="AIU672" s="49"/>
      <c r="AIZ672" s="191"/>
      <c r="AJA672" s="49"/>
      <c r="AJB672" s="49"/>
      <c r="AJC672" s="49"/>
      <c r="AJH672" s="191"/>
      <c r="AJI672" s="49"/>
      <c r="AJJ672" s="49"/>
      <c r="AJK672" s="49"/>
      <c r="AJP672" s="191"/>
      <c r="AJQ672" s="49"/>
      <c r="AJR672" s="49"/>
      <c r="AJS672" s="49"/>
      <c r="AJX672" s="191"/>
      <c r="AJY672" s="49"/>
      <c r="AJZ672" s="49"/>
      <c r="AKA672" s="49"/>
      <c r="AKF672" s="191"/>
      <c r="AKG672" s="49"/>
      <c r="AKH672" s="49"/>
      <c r="AKI672" s="49"/>
      <c r="AKN672" s="191"/>
      <c r="AKO672" s="49"/>
      <c r="AKP672" s="49"/>
      <c r="AKQ672" s="49"/>
      <c r="AKV672" s="191"/>
      <c r="AKW672" s="49"/>
      <c r="AKX672" s="49"/>
      <c r="AKY672" s="49"/>
      <c r="ALD672" s="191"/>
      <c r="ALE672" s="49"/>
      <c r="ALF672" s="49"/>
      <c r="ALG672" s="49"/>
      <c r="ALL672" s="191"/>
      <c r="ALM672" s="49"/>
      <c r="ALN672" s="49"/>
      <c r="ALO672" s="49"/>
      <c r="ALT672" s="191"/>
      <c r="ALU672" s="49"/>
      <c r="ALV672" s="49"/>
      <c r="ALW672" s="49"/>
      <c r="AMB672" s="191"/>
      <c r="AMC672" s="49"/>
      <c r="AMD672" s="49"/>
      <c r="AME672" s="49"/>
      <c r="AMJ672" s="191"/>
    </row>
    <row r="673" s="192" customFormat="true" ht="15" hidden="false" customHeight="true" outlineLevel="0" collapsed="false">
      <c r="A673" s="170"/>
      <c r="B673" s="170"/>
      <c r="C673" s="170"/>
      <c r="D673" s="173" t="s">
        <v>718</v>
      </c>
      <c r="E673" s="173"/>
      <c r="F673" s="173"/>
      <c r="G673" s="173"/>
      <c r="H673" s="174" t="n">
        <f aca="false">H672+H669</f>
        <v>2281.88</v>
      </c>
      <c r="I673" s="49"/>
      <c r="J673" s="49"/>
      <c r="K673" s="49"/>
      <c r="P673" s="193"/>
      <c r="Q673" s="49"/>
      <c r="R673" s="49"/>
      <c r="S673" s="49"/>
      <c r="X673" s="193"/>
      <c r="Y673" s="49"/>
      <c r="Z673" s="49"/>
      <c r="AA673" s="49"/>
      <c r="AF673" s="193"/>
      <c r="AG673" s="49"/>
      <c r="AH673" s="49"/>
      <c r="AI673" s="49"/>
      <c r="AN673" s="193"/>
      <c r="AO673" s="49"/>
      <c r="AP673" s="49"/>
      <c r="AQ673" s="49"/>
      <c r="AV673" s="193"/>
      <c r="AW673" s="49"/>
      <c r="AX673" s="49"/>
      <c r="AY673" s="49"/>
      <c r="BD673" s="193"/>
      <c r="BE673" s="49"/>
      <c r="BF673" s="49"/>
      <c r="BG673" s="49"/>
      <c r="BL673" s="193"/>
      <c r="BM673" s="49"/>
      <c r="BN673" s="49"/>
      <c r="BO673" s="49"/>
      <c r="BT673" s="193"/>
      <c r="BU673" s="49"/>
      <c r="BV673" s="49"/>
      <c r="BW673" s="49"/>
      <c r="CB673" s="193"/>
      <c r="CC673" s="49"/>
      <c r="CD673" s="49"/>
      <c r="CE673" s="49"/>
      <c r="CJ673" s="193"/>
      <c r="CK673" s="49"/>
      <c r="CL673" s="49"/>
      <c r="CM673" s="49"/>
      <c r="CR673" s="193"/>
      <c r="CS673" s="49"/>
      <c r="CT673" s="49"/>
      <c r="CU673" s="49"/>
      <c r="CZ673" s="193"/>
      <c r="DA673" s="49"/>
      <c r="DB673" s="49"/>
      <c r="DC673" s="49"/>
      <c r="DH673" s="193"/>
      <c r="DI673" s="49"/>
      <c r="DJ673" s="49"/>
      <c r="DK673" s="49"/>
      <c r="DP673" s="193"/>
      <c r="DQ673" s="49"/>
      <c r="DR673" s="49"/>
      <c r="DS673" s="49"/>
      <c r="DX673" s="193"/>
      <c r="DY673" s="49"/>
      <c r="DZ673" s="49"/>
      <c r="EA673" s="49"/>
      <c r="EF673" s="193"/>
      <c r="EG673" s="49"/>
      <c r="EH673" s="49"/>
      <c r="EI673" s="49"/>
      <c r="EN673" s="193"/>
      <c r="EO673" s="49"/>
      <c r="EP673" s="49"/>
      <c r="EQ673" s="49"/>
      <c r="EV673" s="193"/>
      <c r="EW673" s="49"/>
      <c r="EX673" s="49"/>
      <c r="EY673" s="49"/>
      <c r="FD673" s="193"/>
      <c r="FE673" s="49"/>
      <c r="FF673" s="49"/>
      <c r="FG673" s="49"/>
      <c r="FL673" s="193"/>
      <c r="FM673" s="49"/>
      <c r="FN673" s="49"/>
      <c r="FO673" s="49"/>
      <c r="FT673" s="193"/>
      <c r="FU673" s="49"/>
      <c r="FV673" s="49"/>
      <c r="FW673" s="49"/>
      <c r="GB673" s="193"/>
      <c r="GC673" s="49"/>
      <c r="GD673" s="49"/>
      <c r="GE673" s="49"/>
      <c r="GJ673" s="193"/>
      <c r="GK673" s="49"/>
      <c r="GL673" s="49"/>
      <c r="GM673" s="49"/>
      <c r="GR673" s="193"/>
      <c r="GS673" s="49"/>
      <c r="GT673" s="49"/>
      <c r="GU673" s="49"/>
      <c r="GZ673" s="193"/>
      <c r="HA673" s="49"/>
      <c r="HB673" s="49"/>
      <c r="HC673" s="49"/>
      <c r="HH673" s="193"/>
      <c r="HI673" s="49"/>
      <c r="HJ673" s="49"/>
      <c r="HK673" s="49"/>
      <c r="HP673" s="193"/>
      <c r="HQ673" s="49"/>
      <c r="HR673" s="49"/>
      <c r="HS673" s="49"/>
      <c r="HX673" s="193"/>
      <c r="HY673" s="49"/>
      <c r="HZ673" s="49"/>
      <c r="IA673" s="49"/>
      <c r="IF673" s="193"/>
      <c r="IG673" s="49"/>
      <c r="IH673" s="49"/>
      <c r="II673" s="49"/>
      <c r="IN673" s="193"/>
      <c r="IO673" s="49"/>
      <c r="IP673" s="49"/>
      <c r="IQ673" s="49"/>
      <c r="IV673" s="193"/>
      <c r="IW673" s="49"/>
      <c r="IX673" s="49"/>
      <c r="IY673" s="49"/>
      <c r="JD673" s="193"/>
      <c r="JE673" s="49"/>
      <c r="JF673" s="49"/>
      <c r="JG673" s="49"/>
      <c r="JL673" s="193"/>
      <c r="JM673" s="49"/>
      <c r="JN673" s="49"/>
      <c r="JO673" s="49"/>
      <c r="JT673" s="193"/>
      <c r="JU673" s="49"/>
      <c r="JV673" s="49"/>
      <c r="JW673" s="49"/>
      <c r="KB673" s="193"/>
      <c r="KC673" s="49"/>
      <c r="KD673" s="49"/>
      <c r="KE673" s="49"/>
      <c r="KJ673" s="193"/>
      <c r="KK673" s="49"/>
      <c r="KL673" s="49"/>
      <c r="KM673" s="49"/>
      <c r="KR673" s="193"/>
      <c r="KS673" s="49"/>
      <c r="KT673" s="49"/>
      <c r="KU673" s="49"/>
      <c r="KZ673" s="193"/>
      <c r="LA673" s="49"/>
      <c r="LB673" s="49"/>
      <c r="LC673" s="49"/>
      <c r="LH673" s="193"/>
      <c r="LI673" s="49"/>
      <c r="LJ673" s="49"/>
      <c r="LK673" s="49"/>
      <c r="LP673" s="193"/>
      <c r="LQ673" s="49"/>
      <c r="LR673" s="49"/>
      <c r="LS673" s="49"/>
      <c r="LX673" s="193"/>
      <c r="LY673" s="49"/>
      <c r="LZ673" s="49"/>
      <c r="MA673" s="49"/>
      <c r="MF673" s="193"/>
      <c r="MG673" s="49"/>
      <c r="MH673" s="49"/>
      <c r="MI673" s="49"/>
      <c r="MN673" s="193"/>
      <c r="MO673" s="49"/>
      <c r="MP673" s="49"/>
      <c r="MQ673" s="49"/>
      <c r="MV673" s="193"/>
      <c r="MW673" s="49"/>
      <c r="MX673" s="49"/>
      <c r="MY673" s="49"/>
      <c r="ND673" s="193"/>
      <c r="NE673" s="49"/>
      <c r="NF673" s="49"/>
      <c r="NG673" s="49"/>
      <c r="NL673" s="193"/>
      <c r="NM673" s="49"/>
      <c r="NN673" s="49"/>
      <c r="NO673" s="49"/>
      <c r="NT673" s="193"/>
      <c r="NU673" s="49"/>
      <c r="NV673" s="49"/>
      <c r="NW673" s="49"/>
      <c r="OB673" s="193"/>
      <c r="OC673" s="49"/>
      <c r="OD673" s="49"/>
      <c r="OE673" s="49"/>
      <c r="OJ673" s="193"/>
      <c r="OK673" s="49"/>
      <c r="OL673" s="49"/>
      <c r="OM673" s="49"/>
      <c r="OR673" s="193"/>
      <c r="OS673" s="49"/>
      <c r="OT673" s="49"/>
      <c r="OU673" s="49"/>
      <c r="OZ673" s="193"/>
      <c r="PA673" s="49"/>
      <c r="PB673" s="49"/>
      <c r="PC673" s="49"/>
      <c r="PH673" s="193"/>
      <c r="PI673" s="49"/>
      <c r="PJ673" s="49"/>
      <c r="PK673" s="49"/>
      <c r="PP673" s="193"/>
      <c r="PQ673" s="49"/>
      <c r="PR673" s="49"/>
      <c r="PS673" s="49"/>
      <c r="PX673" s="193"/>
      <c r="PY673" s="49"/>
      <c r="PZ673" s="49"/>
      <c r="QA673" s="49"/>
      <c r="QF673" s="193"/>
      <c r="QG673" s="49"/>
      <c r="QH673" s="49"/>
      <c r="QI673" s="49"/>
      <c r="QN673" s="193"/>
      <c r="QO673" s="49"/>
      <c r="QP673" s="49"/>
      <c r="QQ673" s="49"/>
      <c r="QV673" s="193"/>
      <c r="QW673" s="49"/>
      <c r="QX673" s="49"/>
      <c r="QY673" s="49"/>
      <c r="RD673" s="193"/>
      <c r="RE673" s="49"/>
      <c r="RF673" s="49"/>
      <c r="RG673" s="49"/>
      <c r="RL673" s="193"/>
      <c r="RM673" s="49"/>
      <c r="RN673" s="49"/>
      <c r="RO673" s="49"/>
      <c r="RT673" s="193"/>
      <c r="RU673" s="49"/>
      <c r="RV673" s="49"/>
      <c r="RW673" s="49"/>
      <c r="SB673" s="193"/>
      <c r="SC673" s="49"/>
      <c r="SD673" s="49"/>
      <c r="SE673" s="49"/>
      <c r="SJ673" s="193"/>
      <c r="SK673" s="49"/>
      <c r="SL673" s="49"/>
      <c r="SM673" s="49"/>
      <c r="SR673" s="193"/>
      <c r="SS673" s="49"/>
      <c r="ST673" s="49"/>
      <c r="SU673" s="49"/>
      <c r="SZ673" s="193"/>
      <c r="TA673" s="49"/>
      <c r="TB673" s="49"/>
      <c r="TC673" s="49"/>
      <c r="TH673" s="193"/>
      <c r="TI673" s="49"/>
      <c r="TJ673" s="49"/>
      <c r="TK673" s="49"/>
      <c r="TP673" s="193"/>
      <c r="TQ673" s="49"/>
      <c r="TR673" s="49"/>
      <c r="TS673" s="49"/>
      <c r="TX673" s="193"/>
      <c r="TY673" s="49"/>
      <c r="TZ673" s="49"/>
      <c r="UA673" s="49"/>
      <c r="UF673" s="193"/>
      <c r="UG673" s="49"/>
      <c r="UH673" s="49"/>
      <c r="UI673" s="49"/>
      <c r="UN673" s="193"/>
      <c r="UO673" s="49"/>
      <c r="UP673" s="49"/>
      <c r="UQ673" s="49"/>
      <c r="UV673" s="193"/>
      <c r="UW673" s="49"/>
      <c r="UX673" s="49"/>
      <c r="UY673" s="49"/>
      <c r="VD673" s="193"/>
      <c r="VE673" s="49"/>
      <c r="VF673" s="49"/>
      <c r="VG673" s="49"/>
      <c r="VL673" s="193"/>
      <c r="VM673" s="49"/>
      <c r="VN673" s="49"/>
      <c r="VO673" s="49"/>
      <c r="VT673" s="193"/>
      <c r="VU673" s="49"/>
      <c r="VV673" s="49"/>
      <c r="VW673" s="49"/>
      <c r="WB673" s="193"/>
      <c r="WC673" s="49"/>
      <c r="WD673" s="49"/>
      <c r="WE673" s="49"/>
      <c r="WJ673" s="193"/>
      <c r="WK673" s="49"/>
      <c r="WL673" s="49"/>
      <c r="WM673" s="49"/>
      <c r="WR673" s="193"/>
      <c r="WS673" s="49"/>
      <c r="WT673" s="49"/>
      <c r="WU673" s="49"/>
      <c r="WZ673" s="193"/>
      <c r="XA673" s="49"/>
      <c r="XB673" s="49"/>
      <c r="XC673" s="49"/>
      <c r="XH673" s="193"/>
      <c r="XI673" s="49"/>
      <c r="XJ673" s="49"/>
      <c r="XK673" s="49"/>
      <c r="XP673" s="193"/>
      <c r="XQ673" s="49"/>
      <c r="XR673" s="49"/>
      <c r="XS673" s="49"/>
      <c r="XX673" s="193"/>
      <c r="XY673" s="49"/>
      <c r="XZ673" s="49"/>
      <c r="YA673" s="49"/>
      <c r="YF673" s="193"/>
      <c r="YG673" s="49"/>
      <c r="YH673" s="49"/>
      <c r="YI673" s="49"/>
      <c r="YN673" s="193"/>
      <c r="YO673" s="49"/>
      <c r="YP673" s="49"/>
      <c r="YQ673" s="49"/>
      <c r="YV673" s="193"/>
      <c r="YW673" s="49"/>
      <c r="YX673" s="49"/>
      <c r="YY673" s="49"/>
      <c r="ZD673" s="193"/>
      <c r="ZE673" s="49"/>
      <c r="ZF673" s="49"/>
      <c r="ZG673" s="49"/>
      <c r="ZL673" s="193"/>
      <c r="ZM673" s="49"/>
      <c r="ZN673" s="49"/>
      <c r="ZO673" s="49"/>
      <c r="ZT673" s="193"/>
      <c r="ZU673" s="49"/>
      <c r="ZV673" s="49"/>
      <c r="ZW673" s="49"/>
      <c r="AAB673" s="193"/>
      <c r="AAC673" s="49"/>
      <c r="AAD673" s="49"/>
      <c r="AAE673" s="49"/>
      <c r="AAJ673" s="193"/>
      <c r="AAK673" s="49"/>
      <c r="AAL673" s="49"/>
      <c r="AAM673" s="49"/>
      <c r="AAR673" s="193"/>
      <c r="AAS673" s="49"/>
      <c r="AAT673" s="49"/>
      <c r="AAU673" s="49"/>
      <c r="AAZ673" s="193"/>
      <c r="ABA673" s="49"/>
      <c r="ABB673" s="49"/>
      <c r="ABC673" s="49"/>
      <c r="ABH673" s="193"/>
      <c r="ABI673" s="49"/>
      <c r="ABJ673" s="49"/>
      <c r="ABK673" s="49"/>
      <c r="ABP673" s="193"/>
      <c r="ABQ673" s="49"/>
      <c r="ABR673" s="49"/>
      <c r="ABS673" s="49"/>
      <c r="ABX673" s="193"/>
      <c r="ABY673" s="49"/>
      <c r="ABZ673" s="49"/>
      <c r="ACA673" s="49"/>
      <c r="ACF673" s="193"/>
      <c r="ACG673" s="49"/>
      <c r="ACH673" s="49"/>
      <c r="ACI673" s="49"/>
      <c r="ACN673" s="193"/>
      <c r="ACO673" s="49"/>
      <c r="ACP673" s="49"/>
      <c r="ACQ673" s="49"/>
      <c r="ACV673" s="193"/>
      <c r="ACW673" s="49"/>
      <c r="ACX673" s="49"/>
      <c r="ACY673" s="49"/>
      <c r="ADD673" s="193"/>
      <c r="ADE673" s="49"/>
      <c r="ADF673" s="49"/>
      <c r="ADG673" s="49"/>
      <c r="ADL673" s="193"/>
      <c r="ADM673" s="49"/>
      <c r="ADN673" s="49"/>
      <c r="ADO673" s="49"/>
      <c r="ADT673" s="193"/>
      <c r="ADU673" s="49"/>
      <c r="ADV673" s="49"/>
      <c r="ADW673" s="49"/>
      <c r="AEB673" s="193"/>
      <c r="AEC673" s="49"/>
      <c r="AED673" s="49"/>
      <c r="AEE673" s="49"/>
      <c r="AEJ673" s="193"/>
      <c r="AEK673" s="49"/>
      <c r="AEL673" s="49"/>
      <c r="AEM673" s="49"/>
      <c r="AER673" s="193"/>
      <c r="AES673" s="49"/>
      <c r="AET673" s="49"/>
      <c r="AEU673" s="49"/>
      <c r="AEZ673" s="193"/>
      <c r="AFA673" s="49"/>
      <c r="AFB673" s="49"/>
      <c r="AFC673" s="49"/>
      <c r="AFH673" s="193"/>
      <c r="AFI673" s="49"/>
      <c r="AFJ673" s="49"/>
      <c r="AFK673" s="49"/>
      <c r="AFP673" s="193"/>
      <c r="AFQ673" s="49"/>
      <c r="AFR673" s="49"/>
      <c r="AFS673" s="49"/>
      <c r="AFX673" s="193"/>
      <c r="AFY673" s="49"/>
      <c r="AFZ673" s="49"/>
      <c r="AGA673" s="49"/>
      <c r="AGF673" s="193"/>
      <c r="AGG673" s="49"/>
      <c r="AGH673" s="49"/>
      <c r="AGI673" s="49"/>
      <c r="AGN673" s="193"/>
      <c r="AGO673" s="49"/>
      <c r="AGP673" s="49"/>
      <c r="AGQ673" s="49"/>
      <c r="AGV673" s="193"/>
      <c r="AGW673" s="49"/>
      <c r="AGX673" s="49"/>
      <c r="AGY673" s="49"/>
      <c r="AHD673" s="193"/>
      <c r="AHE673" s="49"/>
      <c r="AHF673" s="49"/>
      <c r="AHG673" s="49"/>
      <c r="AHL673" s="193"/>
      <c r="AHM673" s="49"/>
      <c r="AHN673" s="49"/>
      <c r="AHO673" s="49"/>
      <c r="AHT673" s="193"/>
      <c r="AHU673" s="49"/>
      <c r="AHV673" s="49"/>
      <c r="AHW673" s="49"/>
      <c r="AIB673" s="193"/>
      <c r="AIC673" s="49"/>
      <c r="AID673" s="49"/>
      <c r="AIE673" s="49"/>
      <c r="AIJ673" s="193"/>
      <c r="AIK673" s="49"/>
      <c r="AIL673" s="49"/>
      <c r="AIM673" s="49"/>
      <c r="AIR673" s="193"/>
      <c r="AIS673" s="49"/>
      <c r="AIT673" s="49"/>
      <c r="AIU673" s="49"/>
      <c r="AIZ673" s="193"/>
      <c r="AJA673" s="49"/>
      <c r="AJB673" s="49"/>
      <c r="AJC673" s="49"/>
      <c r="AJH673" s="193"/>
      <c r="AJI673" s="49"/>
      <c r="AJJ673" s="49"/>
      <c r="AJK673" s="49"/>
      <c r="AJP673" s="193"/>
      <c r="AJQ673" s="49"/>
      <c r="AJR673" s="49"/>
      <c r="AJS673" s="49"/>
      <c r="AJX673" s="193"/>
      <c r="AJY673" s="49"/>
      <c r="AJZ673" s="49"/>
      <c r="AKA673" s="49"/>
      <c r="AKF673" s="193"/>
      <c r="AKG673" s="49"/>
      <c r="AKH673" s="49"/>
      <c r="AKI673" s="49"/>
      <c r="AKN673" s="193"/>
      <c r="AKO673" s="49"/>
      <c r="AKP673" s="49"/>
      <c r="AKQ673" s="49"/>
      <c r="AKV673" s="193"/>
      <c r="AKW673" s="49"/>
      <c r="AKX673" s="49"/>
      <c r="AKY673" s="49"/>
      <c r="ALD673" s="193"/>
      <c r="ALE673" s="49"/>
      <c r="ALF673" s="49"/>
      <c r="ALG673" s="49"/>
      <c r="ALL673" s="193"/>
      <c r="ALM673" s="49"/>
      <c r="ALN673" s="49"/>
      <c r="ALO673" s="49"/>
      <c r="ALT673" s="193"/>
      <c r="ALU673" s="49"/>
      <c r="ALV673" s="49"/>
      <c r="ALW673" s="49"/>
      <c r="AMB673" s="193"/>
      <c r="AMC673" s="49"/>
      <c r="AMD673" s="49"/>
      <c r="AME673" s="49"/>
      <c r="AMJ673" s="193"/>
    </row>
    <row r="674" customFormat="false" ht="15" hidden="false" customHeight="false" outlineLevel="0" collapsed="false">
      <c r="I674" s="114"/>
      <c r="J674" s="114"/>
      <c r="K674" s="114"/>
      <c r="L674" s="115"/>
      <c r="M674" s="198"/>
      <c r="O674" s="117"/>
      <c r="T674" s="115"/>
      <c r="U674" s="198"/>
      <c r="W674" s="117"/>
      <c r="AB674" s="115"/>
      <c r="AC674" s="198"/>
      <c r="AE674" s="117"/>
      <c r="AJ674" s="115"/>
      <c r="AK674" s="198"/>
      <c r="AM674" s="117"/>
      <c r="AR674" s="115"/>
      <c r="AS674" s="198"/>
      <c r="AU674" s="117"/>
      <c r="AZ674" s="115"/>
      <c r="BA674" s="198"/>
      <c r="BC674" s="117"/>
      <c r="BH674" s="115"/>
      <c r="BI674" s="198"/>
      <c r="BK674" s="117"/>
      <c r="BP674" s="115"/>
      <c r="BQ674" s="198"/>
      <c r="BS674" s="117"/>
      <c r="BX674" s="115"/>
      <c r="BY674" s="198"/>
      <c r="CA674" s="117"/>
      <c r="CF674" s="115"/>
      <c r="CG674" s="198"/>
      <c r="CI674" s="117"/>
      <c r="CN674" s="115"/>
      <c r="CO674" s="198"/>
      <c r="CQ674" s="117"/>
      <c r="CV674" s="115"/>
      <c r="CW674" s="198"/>
      <c r="CY674" s="117"/>
      <c r="DD674" s="115"/>
      <c r="DE674" s="198"/>
      <c r="DG674" s="117"/>
      <c r="DL674" s="115"/>
      <c r="DM674" s="198"/>
      <c r="DO674" s="117"/>
      <c r="DT674" s="115"/>
      <c r="DU674" s="198"/>
      <c r="DW674" s="117"/>
      <c r="EB674" s="115"/>
      <c r="EC674" s="198"/>
      <c r="EE674" s="117"/>
      <c r="EJ674" s="115"/>
      <c r="EK674" s="198"/>
      <c r="EM674" s="117"/>
      <c r="ER674" s="115"/>
      <c r="ES674" s="198"/>
      <c r="EU674" s="117"/>
      <c r="EZ674" s="115"/>
      <c r="FA674" s="198"/>
      <c r="FC674" s="117"/>
      <c r="FH674" s="115"/>
      <c r="FI674" s="198"/>
      <c r="FK674" s="117"/>
      <c r="FP674" s="115"/>
      <c r="FQ674" s="198"/>
      <c r="FS674" s="117"/>
      <c r="FX674" s="115"/>
      <c r="FY674" s="198"/>
      <c r="GA674" s="117"/>
      <c r="GF674" s="115"/>
      <c r="GG674" s="198"/>
      <c r="GI674" s="117"/>
      <c r="GN674" s="115"/>
      <c r="GO674" s="198"/>
      <c r="GQ674" s="117"/>
      <c r="GV674" s="115"/>
      <c r="GW674" s="198"/>
      <c r="GY674" s="117"/>
      <c r="HD674" s="115"/>
      <c r="HE674" s="198"/>
      <c r="HG674" s="117"/>
      <c r="HL674" s="115"/>
      <c r="HM674" s="198"/>
      <c r="HO674" s="117"/>
      <c r="HT674" s="115"/>
      <c r="HU674" s="198"/>
      <c r="HW674" s="117"/>
      <c r="IB674" s="115"/>
      <c r="IC674" s="198"/>
      <c r="IE674" s="117"/>
      <c r="IJ674" s="115"/>
      <c r="IK674" s="198"/>
      <c r="IM674" s="117"/>
      <c r="IR674" s="115"/>
      <c r="IS674" s="198"/>
      <c r="IU674" s="117"/>
      <c r="IZ674" s="115"/>
      <c r="JA674" s="198"/>
      <c r="JC674" s="117"/>
      <c r="JH674" s="115"/>
      <c r="JI674" s="198"/>
      <c r="JK674" s="117"/>
      <c r="JP674" s="115"/>
      <c r="JQ674" s="198"/>
      <c r="JS674" s="117"/>
      <c r="JX674" s="115"/>
      <c r="JY674" s="198"/>
      <c r="KA674" s="117"/>
      <c r="KF674" s="115"/>
      <c r="KG674" s="198"/>
      <c r="KI674" s="117"/>
      <c r="KN674" s="115"/>
      <c r="KO674" s="198"/>
      <c r="KQ674" s="117"/>
      <c r="KV674" s="115"/>
      <c r="KW674" s="198"/>
      <c r="KY674" s="117"/>
      <c r="LD674" s="115"/>
      <c r="LE674" s="198"/>
      <c r="LG674" s="117"/>
      <c r="LL674" s="115"/>
      <c r="LM674" s="198"/>
      <c r="LO674" s="117"/>
      <c r="LT674" s="115"/>
      <c r="LU674" s="198"/>
      <c r="LW674" s="117"/>
      <c r="MB674" s="115"/>
      <c r="MC674" s="198"/>
      <c r="ME674" s="117"/>
      <c r="MJ674" s="115"/>
      <c r="MK674" s="198"/>
      <c r="MM674" s="117"/>
      <c r="MR674" s="115"/>
      <c r="MS674" s="198"/>
      <c r="MU674" s="117"/>
      <c r="MZ674" s="115"/>
      <c r="NA674" s="198"/>
      <c r="NC674" s="117"/>
      <c r="NH674" s="115"/>
      <c r="NI674" s="198"/>
      <c r="NK674" s="117"/>
      <c r="NP674" s="115"/>
      <c r="NQ674" s="198"/>
      <c r="NS674" s="117"/>
      <c r="NX674" s="115"/>
      <c r="NY674" s="198"/>
      <c r="OA674" s="117"/>
      <c r="OF674" s="115"/>
      <c r="OG674" s="198"/>
      <c r="OI674" s="117"/>
      <c r="ON674" s="115"/>
      <c r="OO674" s="198"/>
      <c r="OQ674" s="117"/>
      <c r="OV674" s="115"/>
      <c r="OW674" s="198"/>
      <c r="OY674" s="117"/>
      <c r="PD674" s="115"/>
      <c r="PE674" s="198"/>
      <c r="PG674" s="117"/>
      <c r="PL674" s="115"/>
      <c r="PM674" s="198"/>
      <c r="PO674" s="117"/>
      <c r="PT674" s="115"/>
      <c r="PU674" s="198"/>
      <c r="PW674" s="117"/>
      <c r="QB674" s="115"/>
      <c r="QC674" s="198"/>
      <c r="QE674" s="117"/>
      <c r="QJ674" s="115"/>
      <c r="QK674" s="198"/>
      <c r="QM674" s="117"/>
      <c r="QR674" s="115"/>
      <c r="QS674" s="198"/>
      <c r="QU674" s="117"/>
      <c r="QZ674" s="115"/>
      <c r="RA674" s="198"/>
      <c r="RC674" s="117"/>
      <c r="RH674" s="115"/>
      <c r="RI674" s="198"/>
      <c r="RK674" s="117"/>
      <c r="RP674" s="115"/>
      <c r="RQ674" s="198"/>
      <c r="RS674" s="117"/>
      <c r="RX674" s="115"/>
      <c r="RY674" s="198"/>
      <c r="SA674" s="117"/>
      <c r="SF674" s="115"/>
      <c r="SG674" s="198"/>
      <c r="SI674" s="117"/>
      <c r="SN674" s="115"/>
      <c r="SO674" s="198"/>
      <c r="SQ674" s="117"/>
      <c r="SV674" s="115"/>
      <c r="SW674" s="198"/>
      <c r="SY674" s="117"/>
      <c r="TD674" s="115"/>
      <c r="TE674" s="198"/>
      <c r="TG674" s="117"/>
      <c r="TL674" s="115"/>
      <c r="TM674" s="198"/>
      <c r="TO674" s="117"/>
      <c r="TT674" s="115"/>
      <c r="TU674" s="198"/>
      <c r="TW674" s="117"/>
      <c r="UB674" s="115"/>
      <c r="UC674" s="198"/>
      <c r="UE674" s="117"/>
      <c r="UJ674" s="115"/>
      <c r="UK674" s="198"/>
      <c r="UM674" s="117"/>
      <c r="UR674" s="115"/>
      <c r="US674" s="198"/>
      <c r="UU674" s="117"/>
      <c r="UZ674" s="115"/>
      <c r="VA674" s="198"/>
      <c r="VC674" s="117"/>
      <c r="VH674" s="115"/>
      <c r="VI674" s="198"/>
      <c r="VK674" s="117"/>
      <c r="VP674" s="115"/>
      <c r="VQ674" s="198"/>
      <c r="VS674" s="117"/>
      <c r="VX674" s="115"/>
      <c r="VY674" s="198"/>
      <c r="WA674" s="117"/>
      <c r="WF674" s="115"/>
      <c r="WG674" s="198"/>
      <c r="WI674" s="117"/>
      <c r="WN674" s="115"/>
      <c r="WO674" s="198"/>
      <c r="WQ674" s="117"/>
      <c r="WV674" s="115"/>
      <c r="WW674" s="198"/>
      <c r="WY674" s="117"/>
      <c r="XD674" s="115"/>
      <c r="XE674" s="198"/>
      <c r="XG674" s="117"/>
      <c r="XL674" s="115"/>
      <c r="XM674" s="198"/>
      <c r="XO674" s="117"/>
      <c r="XT674" s="115"/>
      <c r="XU674" s="198"/>
      <c r="XW674" s="117"/>
      <c r="YB674" s="115"/>
      <c r="YC674" s="198"/>
      <c r="YE674" s="117"/>
      <c r="YJ674" s="115"/>
      <c r="YK674" s="198"/>
      <c r="YM674" s="117"/>
      <c r="YR674" s="115"/>
      <c r="YS674" s="198"/>
      <c r="YU674" s="117"/>
      <c r="YZ674" s="115"/>
      <c r="ZA674" s="198"/>
      <c r="ZC674" s="117"/>
      <c r="ZH674" s="115"/>
      <c r="ZI674" s="198"/>
      <c r="ZK674" s="117"/>
      <c r="ZP674" s="115"/>
      <c r="ZQ674" s="198"/>
      <c r="ZS674" s="117"/>
      <c r="ZX674" s="115"/>
      <c r="ZY674" s="198"/>
      <c r="AAA674" s="117"/>
      <c r="AAF674" s="115"/>
      <c r="AAG674" s="198"/>
      <c r="AAI674" s="117"/>
      <c r="AAN674" s="115"/>
      <c r="AAO674" s="198"/>
      <c r="AAQ674" s="117"/>
      <c r="AAV674" s="115"/>
      <c r="AAW674" s="198"/>
      <c r="AAY674" s="117"/>
      <c r="ABD674" s="115"/>
      <c r="ABE674" s="198"/>
      <c r="ABG674" s="117"/>
      <c r="ABL674" s="115"/>
      <c r="ABM674" s="198"/>
      <c r="ABO674" s="117"/>
      <c r="ABT674" s="115"/>
      <c r="ABU674" s="198"/>
      <c r="ABW674" s="117"/>
      <c r="ACB674" s="115"/>
      <c r="ACC674" s="198"/>
      <c r="ACE674" s="117"/>
      <c r="ACJ674" s="115"/>
      <c r="ACK674" s="198"/>
      <c r="ACM674" s="117"/>
      <c r="ACR674" s="115"/>
      <c r="ACS674" s="198"/>
      <c r="ACU674" s="117"/>
      <c r="ACZ674" s="115"/>
      <c r="ADA674" s="198"/>
      <c r="ADC674" s="117"/>
      <c r="ADH674" s="115"/>
      <c r="ADI674" s="198"/>
      <c r="ADK674" s="117"/>
      <c r="ADP674" s="115"/>
      <c r="ADQ674" s="198"/>
      <c r="ADS674" s="117"/>
      <c r="ADX674" s="115"/>
      <c r="ADY674" s="198"/>
      <c r="AEA674" s="117"/>
      <c r="AEF674" s="115"/>
      <c r="AEG674" s="198"/>
      <c r="AEI674" s="117"/>
      <c r="AEN674" s="115"/>
      <c r="AEO674" s="198"/>
      <c r="AEQ674" s="117"/>
      <c r="AEV674" s="115"/>
      <c r="AEW674" s="198"/>
      <c r="AEY674" s="117"/>
      <c r="AFD674" s="115"/>
      <c r="AFE674" s="198"/>
      <c r="AFG674" s="117"/>
      <c r="AFL674" s="115"/>
      <c r="AFM674" s="198"/>
      <c r="AFO674" s="117"/>
      <c r="AFT674" s="115"/>
      <c r="AFU674" s="198"/>
      <c r="AFW674" s="117"/>
      <c r="AGB674" s="115"/>
      <c r="AGC674" s="198"/>
      <c r="AGE674" s="117"/>
      <c r="AGJ674" s="115"/>
      <c r="AGK674" s="198"/>
      <c r="AGM674" s="117"/>
      <c r="AGR674" s="115"/>
      <c r="AGS674" s="198"/>
      <c r="AGU674" s="117"/>
      <c r="AGZ674" s="115"/>
      <c r="AHA674" s="198"/>
      <c r="AHC674" s="117"/>
      <c r="AHH674" s="115"/>
      <c r="AHI674" s="198"/>
      <c r="AHK674" s="117"/>
      <c r="AHP674" s="115"/>
      <c r="AHQ674" s="198"/>
      <c r="AHS674" s="117"/>
      <c r="AHX674" s="115"/>
      <c r="AHY674" s="198"/>
      <c r="AIA674" s="117"/>
      <c r="AIF674" s="115"/>
      <c r="AIG674" s="198"/>
      <c r="AII674" s="117"/>
      <c r="AIN674" s="115"/>
      <c r="AIO674" s="198"/>
      <c r="AIQ674" s="117"/>
      <c r="AIV674" s="115"/>
      <c r="AIW674" s="198"/>
      <c r="AIY674" s="117"/>
      <c r="AJD674" s="115"/>
      <c r="AJE674" s="198"/>
      <c r="AJG674" s="117"/>
      <c r="AJL674" s="115"/>
      <c r="AJM674" s="198"/>
      <c r="AJO674" s="117"/>
      <c r="AJT674" s="115"/>
      <c r="AJU674" s="198"/>
      <c r="AJW674" s="117"/>
      <c r="AKB674" s="115"/>
      <c r="AKC674" s="198"/>
      <c r="AKE674" s="117"/>
      <c r="AKJ674" s="115"/>
      <c r="AKK674" s="198"/>
      <c r="AKM674" s="117"/>
      <c r="AKR674" s="115"/>
      <c r="AKS674" s="198"/>
      <c r="AKU674" s="117"/>
      <c r="AKZ674" s="115"/>
      <c r="ALA674" s="198"/>
      <c r="ALC674" s="117"/>
      <c r="ALH674" s="115"/>
      <c r="ALI674" s="198"/>
      <c r="ALK674" s="117"/>
      <c r="ALP674" s="115"/>
      <c r="ALQ674" s="198"/>
      <c r="ALS674" s="117"/>
      <c r="ALX674" s="115"/>
      <c r="ALY674" s="198"/>
      <c r="AMA674" s="117"/>
      <c r="AMF674" s="115"/>
      <c r="AMG674" s="198"/>
      <c r="AMI674" s="117"/>
    </row>
    <row r="675" s="181" customFormat="true" ht="15" hidden="false" customHeight="false" outlineLevel="0" collapsed="false">
      <c r="A675" s="153" t="s">
        <v>698</v>
      </c>
      <c r="B675" s="154" t="s">
        <v>699</v>
      </c>
      <c r="C675" s="154"/>
      <c r="D675" s="155" t="s">
        <v>700</v>
      </c>
      <c r="E675" s="156" t="s">
        <v>701</v>
      </c>
      <c r="F675" s="155" t="s">
        <v>702</v>
      </c>
      <c r="G675" s="157" t="s">
        <v>703</v>
      </c>
      <c r="H675" s="158" t="s">
        <v>704</v>
      </c>
      <c r="L675" s="195"/>
      <c r="M675" s="196"/>
      <c r="N675" s="195"/>
      <c r="O675" s="184"/>
      <c r="P675" s="185"/>
      <c r="T675" s="195"/>
      <c r="U675" s="196"/>
      <c r="V675" s="195"/>
      <c r="W675" s="184"/>
      <c r="X675" s="185"/>
      <c r="AB675" s="195"/>
      <c r="AC675" s="196"/>
      <c r="AD675" s="195"/>
      <c r="AE675" s="184"/>
      <c r="AF675" s="185"/>
      <c r="AJ675" s="195"/>
      <c r="AK675" s="196"/>
      <c r="AL675" s="195"/>
      <c r="AM675" s="184"/>
      <c r="AN675" s="185"/>
      <c r="AR675" s="195"/>
      <c r="AS675" s="196"/>
      <c r="AT675" s="195"/>
      <c r="AU675" s="184"/>
      <c r="AV675" s="185"/>
      <c r="AZ675" s="195"/>
      <c r="BA675" s="196"/>
      <c r="BB675" s="195"/>
      <c r="BC675" s="184"/>
      <c r="BD675" s="185"/>
      <c r="BH675" s="195"/>
      <c r="BI675" s="196"/>
      <c r="BJ675" s="195"/>
      <c r="BK675" s="184"/>
      <c r="BL675" s="185"/>
      <c r="BP675" s="195"/>
      <c r="BQ675" s="196"/>
      <c r="BR675" s="195"/>
      <c r="BS675" s="184"/>
      <c r="BT675" s="185"/>
      <c r="BX675" s="195"/>
      <c r="BY675" s="196"/>
      <c r="BZ675" s="195"/>
      <c r="CA675" s="184"/>
      <c r="CB675" s="185"/>
      <c r="CF675" s="195"/>
      <c r="CG675" s="196"/>
      <c r="CH675" s="195"/>
      <c r="CI675" s="184"/>
      <c r="CJ675" s="185"/>
      <c r="CN675" s="195"/>
      <c r="CO675" s="196"/>
      <c r="CP675" s="195"/>
      <c r="CQ675" s="184"/>
      <c r="CR675" s="185"/>
      <c r="CV675" s="195"/>
      <c r="CW675" s="196"/>
      <c r="CX675" s="195"/>
      <c r="CY675" s="184"/>
      <c r="CZ675" s="185"/>
      <c r="DD675" s="195"/>
      <c r="DE675" s="196"/>
      <c r="DF675" s="195"/>
      <c r="DG675" s="184"/>
      <c r="DH675" s="185"/>
      <c r="DL675" s="195"/>
      <c r="DM675" s="196"/>
      <c r="DN675" s="195"/>
      <c r="DO675" s="184"/>
      <c r="DP675" s="185"/>
      <c r="DT675" s="195"/>
      <c r="DU675" s="196"/>
      <c r="DV675" s="195"/>
      <c r="DW675" s="184"/>
      <c r="DX675" s="185"/>
      <c r="EB675" s="195"/>
      <c r="EC675" s="196"/>
      <c r="ED675" s="195"/>
      <c r="EE675" s="184"/>
      <c r="EF675" s="185"/>
      <c r="EJ675" s="195"/>
      <c r="EK675" s="196"/>
      <c r="EL675" s="195"/>
      <c r="EM675" s="184"/>
      <c r="EN675" s="185"/>
      <c r="ER675" s="195"/>
      <c r="ES675" s="196"/>
      <c r="ET675" s="195"/>
      <c r="EU675" s="184"/>
      <c r="EV675" s="185"/>
      <c r="EZ675" s="195"/>
      <c r="FA675" s="196"/>
      <c r="FB675" s="195"/>
      <c r="FC675" s="184"/>
      <c r="FD675" s="185"/>
      <c r="FH675" s="195"/>
      <c r="FI675" s="196"/>
      <c r="FJ675" s="195"/>
      <c r="FK675" s="184"/>
      <c r="FL675" s="185"/>
      <c r="FP675" s="195"/>
      <c r="FQ675" s="196"/>
      <c r="FR675" s="195"/>
      <c r="FS675" s="184"/>
      <c r="FT675" s="185"/>
      <c r="FX675" s="195"/>
      <c r="FY675" s="196"/>
      <c r="FZ675" s="195"/>
      <c r="GA675" s="184"/>
      <c r="GB675" s="185"/>
      <c r="GF675" s="195"/>
      <c r="GG675" s="196"/>
      <c r="GH675" s="195"/>
      <c r="GI675" s="184"/>
      <c r="GJ675" s="185"/>
      <c r="GN675" s="195"/>
      <c r="GO675" s="196"/>
      <c r="GP675" s="195"/>
      <c r="GQ675" s="184"/>
      <c r="GR675" s="185"/>
      <c r="GV675" s="195"/>
      <c r="GW675" s="196"/>
      <c r="GX675" s="195"/>
      <c r="GY675" s="184"/>
      <c r="GZ675" s="185"/>
      <c r="HD675" s="195"/>
      <c r="HE675" s="196"/>
      <c r="HF675" s="195"/>
      <c r="HG675" s="184"/>
      <c r="HH675" s="185"/>
      <c r="HL675" s="195"/>
      <c r="HM675" s="196"/>
      <c r="HN675" s="195"/>
      <c r="HO675" s="184"/>
      <c r="HP675" s="185"/>
      <c r="HT675" s="195"/>
      <c r="HU675" s="196"/>
      <c r="HV675" s="195"/>
      <c r="HW675" s="184"/>
      <c r="HX675" s="185"/>
      <c r="IB675" s="195"/>
      <c r="IC675" s="196"/>
      <c r="ID675" s="195"/>
      <c r="IE675" s="184"/>
      <c r="IF675" s="185"/>
      <c r="IJ675" s="195"/>
      <c r="IK675" s="196"/>
      <c r="IL675" s="195"/>
      <c r="IM675" s="184"/>
      <c r="IN675" s="185"/>
      <c r="IR675" s="195"/>
      <c r="IS675" s="196"/>
      <c r="IT675" s="195"/>
      <c r="IU675" s="184"/>
      <c r="IV675" s="185"/>
      <c r="IZ675" s="195"/>
      <c r="JA675" s="196"/>
      <c r="JB675" s="195"/>
      <c r="JC675" s="184"/>
      <c r="JD675" s="185"/>
      <c r="JH675" s="195"/>
      <c r="JI675" s="196"/>
      <c r="JJ675" s="195"/>
      <c r="JK675" s="184"/>
      <c r="JL675" s="185"/>
      <c r="JP675" s="195"/>
      <c r="JQ675" s="196"/>
      <c r="JR675" s="195"/>
      <c r="JS675" s="184"/>
      <c r="JT675" s="185"/>
      <c r="JX675" s="195"/>
      <c r="JY675" s="196"/>
      <c r="JZ675" s="195"/>
      <c r="KA675" s="184"/>
      <c r="KB675" s="185"/>
      <c r="KF675" s="195"/>
      <c r="KG675" s="196"/>
      <c r="KH675" s="195"/>
      <c r="KI675" s="184"/>
      <c r="KJ675" s="185"/>
      <c r="KN675" s="195"/>
      <c r="KO675" s="196"/>
      <c r="KP675" s="195"/>
      <c r="KQ675" s="184"/>
      <c r="KR675" s="185"/>
      <c r="KV675" s="195"/>
      <c r="KW675" s="196"/>
      <c r="KX675" s="195"/>
      <c r="KY675" s="184"/>
      <c r="KZ675" s="185"/>
      <c r="LD675" s="195"/>
      <c r="LE675" s="196"/>
      <c r="LF675" s="195"/>
      <c r="LG675" s="184"/>
      <c r="LH675" s="185"/>
      <c r="LL675" s="195"/>
      <c r="LM675" s="196"/>
      <c r="LN675" s="195"/>
      <c r="LO675" s="184"/>
      <c r="LP675" s="185"/>
      <c r="LT675" s="195"/>
      <c r="LU675" s="196"/>
      <c r="LV675" s="195"/>
      <c r="LW675" s="184"/>
      <c r="LX675" s="185"/>
      <c r="MB675" s="195"/>
      <c r="MC675" s="196"/>
      <c r="MD675" s="195"/>
      <c r="ME675" s="184"/>
      <c r="MF675" s="185"/>
      <c r="MJ675" s="195"/>
      <c r="MK675" s="196"/>
      <c r="ML675" s="195"/>
      <c r="MM675" s="184"/>
      <c r="MN675" s="185"/>
      <c r="MR675" s="195"/>
      <c r="MS675" s="196"/>
      <c r="MT675" s="195"/>
      <c r="MU675" s="184"/>
      <c r="MV675" s="185"/>
      <c r="MZ675" s="195"/>
      <c r="NA675" s="196"/>
      <c r="NB675" s="195"/>
      <c r="NC675" s="184"/>
      <c r="ND675" s="185"/>
      <c r="NH675" s="195"/>
      <c r="NI675" s="196"/>
      <c r="NJ675" s="195"/>
      <c r="NK675" s="184"/>
      <c r="NL675" s="185"/>
      <c r="NP675" s="195"/>
      <c r="NQ675" s="196"/>
      <c r="NR675" s="195"/>
      <c r="NS675" s="184"/>
      <c r="NT675" s="185"/>
      <c r="NX675" s="195"/>
      <c r="NY675" s="196"/>
      <c r="NZ675" s="195"/>
      <c r="OA675" s="184"/>
      <c r="OB675" s="185"/>
      <c r="OF675" s="195"/>
      <c r="OG675" s="196"/>
      <c r="OH675" s="195"/>
      <c r="OI675" s="184"/>
      <c r="OJ675" s="185"/>
      <c r="ON675" s="195"/>
      <c r="OO675" s="196"/>
      <c r="OP675" s="195"/>
      <c r="OQ675" s="184"/>
      <c r="OR675" s="185"/>
      <c r="OV675" s="195"/>
      <c r="OW675" s="196"/>
      <c r="OX675" s="195"/>
      <c r="OY675" s="184"/>
      <c r="OZ675" s="185"/>
      <c r="PD675" s="195"/>
      <c r="PE675" s="196"/>
      <c r="PF675" s="195"/>
      <c r="PG675" s="184"/>
      <c r="PH675" s="185"/>
      <c r="PL675" s="195"/>
      <c r="PM675" s="196"/>
      <c r="PN675" s="195"/>
      <c r="PO675" s="184"/>
      <c r="PP675" s="185"/>
      <c r="PT675" s="195"/>
      <c r="PU675" s="196"/>
      <c r="PV675" s="195"/>
      <c r="PW675" s="184"/>
      <c r="PX675" s="185"/>
      <c r="QB675" s="195"/>
      <c r="QC675" s="196"/>
      <c r="QD675" s="195"/>
      <c r="QE675" s="184"/>
      <c r="QF675" s="185"/>
      <c r="QJ675" s="195"/>
      <c r="QK675" s="196"/>
      <c r="QL675" s="195"/>
      <c r="QM675" s="184"/>
      <c r="QN675" s="185"/>
      <c r="QR675" s="195"/>
      <c r="QS675" s="196"/>
      <c r="QT675" s="195"/>
      <c r="QU675" s="184"/>
      <c r="QV675" s="185"/>
      <c r="QZ675" s="195"/>
      <c r="RA675" s="196"/>
      <c r="RB675" s="195"/>
      <c r="RC675" s="184"/>
      <c r="RD675" s="185"/>
      <c r="RH675" s="195"/>
      <c r="RI675" s="196"/>
      <c r="RJ675" s="195"/>
      <c r="RK675" s="184"/>
      <c r="RL675" s="185"/>
      <c r="RP675" s="195"/>
      <c r="RQ675" s="196"/>
      <c r="RR675" s="195"/>
      <c r="RS675" s="184"/>
      <c r="RT675" s="185"/>
      <c r="RX675" s="195"/>
      <c r="RY675" s="196"/>
      <c r="RZ675" s="195"/>
      <c r="SA675" s="184"/>
      <c r="SB675" s="185"/>
      <c r="SF675" s="195"/>
      <c r="SG675" s="196"/>
      <c r="SH675" s="195"/>
      <c r="SI675" s="184"/>
      <c r="SJ675" s="185"/>
      <c r="SN675" s="195"/>
      <c r="SO675" s="196"/>
      <c r="SP675" s="195"/>
      <c r="SQ675" s="184"/>
      <c r="SR675" s="185"/>
      <c r="SV675" s="195"/>
      <c r="SW675" s="196"/>
      <c r="SX675" s="195"/>
      <c r="SY675" s="184"/>
      <c r="SZ675" s="185"/>
      <c r="TD675" s="195"/>
      <c r="TE675" s="196"/>
      <c r="TF675" s="195"/>
      <c r="TG675" s="184"/>
      <c r="TH675" s="185"/>
      <c r="TL675" s="195"/>
      <c r="TM675" s="196"/>
      <c r="TN675" s="195"/>
      <c r="TO675" s="184"/>
      <c r="TP675" s="185"/>
      <c r="TT675" s="195"/>
      <c r="TU675" s="196"/>
      <c r="TV675" s="195"/>
      <c r="TW675" s="184"/>
      <c r="TX675" s="185"/>
      <c r="UB675" s="195"/>
      <c r="UC675" s="196"/>
      <c r="UD675" s="195"/>
      <c r="UE675" s="184"/>
      <c r="UF675" s="185"/>
      <c r="UJ675" s="195"/>
      <c r="UK675" s="196"/>
      <c r="UL675" s="195"/>
      <c r="UM675" s="184"/>
      <c r="UN675" s="185"/>
      <c r="UR675" s="195"/>
      <c r="US675" s="196"/>
      <c r="UT675" s="195"/>
      <c r="UU675" s="184"/>
      <c r="UV675" s="185"/>
      <c r="UZ675" s="195"/>
      <c r="VA675" s="196"/>
      <c r="VB675" s="195"/>
      <c r="VC675" s="184"/>
      <c r="VD675" s="185"/>
      <c r="VH675" s="195"/>
      <c r="VI675" s="196"/>
      <c r="VJ675" s="195"/>
      <c r="VK675" s="184"/>
      <c r="VL675" s="185"/>
      <c r="VP675" s="195"/>
      <c r="VQ675" s="196"/>
      <c r="VR675" s="195"/>
      <c r="VS675" s="184"/>
      <c r="VT675" s="185"/>
      <c r="VX675" s="195"/>
      <c r="VY675" s="196"/>
      <c r="VZ675" s="195"/>
      <c r="WA675" s="184"/>
      <c r="WB675" s="185"/>
      <c r="WF675" s="195"/>
      <c r="WG675" s="196"/>
      <c r="WH675" s="195"/>
      <c r="WI675" s="184"/>
      <c r="WJ675" s="185"/>
      <c r="WN675" s="195"/>
      <c r="WO675" s="196"/>
      <c r="WP675" s="195"/>
      <c r="WQ675" s="184"/>
      <c r="WR675" s="185"/>
      <c r="WV675" s="195"/>
      <c r="WW675" s="196"/>
      <c r="WX675" s="195"/>
      <c r="WY675" s="184"/>
      <c r="WZ675" s="185"/>
      <c r="XD675" s="195"/>
      <c r="XE675" s="196"/>
      <c r="XF675" s="195"/>
      <c r="XG675" s="184"/>
      <c r="XH675" s="185"/>
      <c r="XL675" s="195"/>
      <c r="XM675" s="196"/>
      <c r="XN675" s="195"/>
      <c r="XO675" s="184"/>
      <c r="XP675" s="185"/>
      <c r="XT675" s="195"/>
      <c r="XU675" s="196"/>
      <c r="XV675" s="195"/>
      <c r="XW675" s="184"/>
      <c r="XX675" s="185"/>
      <c r="YB675" s="195"/>
      <c r="YC675" s="196"/>
      <c r="YD675" s="195"/>
      <c r="YE675" s="184"/>
      <c r="YF675" s="185"/>
      <c r="YJ675" s="195"/>
      <c r="YK675" s="196"/>
      <c r="YL675" s="195"/>
      <c r="YM675" s="184"/>
      <c r="YN675" s="185"/>
      <c r="YR675" s="195"/>
      <c r="YS675" s="196"/>
      <c r="YT675" s="195"/>
      <c r="YU675" s="184"/>
      <c r="YV675" s="185"/>
      <c r="YZ675" s="195"/>
      <c r="ZA675" s="196"/>
      <c r="ZB675" s="195"/>
      <c r="ZC675" s="184"/>
      <c r="ZD675" s="185"/>
      <c r="ZH675" s="195"/>
      <c r="ZI675" s="196"/>
      <c r="ZJ675" s="195"/>
      <c r="ZK675" s="184"/>
      <c r="ZL675" s="185"/>
      <c r="ZP675" s="195"/>
      <c r="ZQ675" s="196"/>
      <c r="ZR675" s="195"/>
      <c r="ZS675" s="184"/>
      <c r="ZT675" s="185"/>
      <c r="ZX675" s="195"/>
      <c r="ZY675" s="196"/>
      <c r="ZZ675" s="195"/>
      <c r="AAA675" s="184"/>
      <c r="AAB675" s="185"/>
      <c r="AAF675" s="195"/>
      <c r="AAG675" s="196"/>
      <c r="AAH675" s="195"/>
      <c r="AAI675" s="184"/>
      <c r="AAJ675" s="185"/>
      <c r="AAN675" s="195"/>
      <c r="AAO675" s="196"/>
      <c r="AAP675" s="195"/>
      <c r="AAQ675" s="184"/>
      <c r="AAR675" s="185"/>
      <c r="AAV675" s="195"/>
      <c r="AAW675" s="196"/>
      <c r="AAX675" s="195"/>
      <c r="AAY675" s="184"/>
      <c r="AAZ675" s="185"/>
      <c r="ABD675" s="195"/>
      <c r="ABE675" s="196"/>
      <c r="ABF675" s="195"/>
      <c r="ABG675" s="184"/>
      <c r="ABH675" s="185"/>
      <c r="ABL675" s="195"/>
      <c r="ABM675" s="196"/>
      <c r="ABN675" s="195"/>
      <c r="ABO675" s="184"/>
      <c r="ABP675" s="185"/>
      <c r="ABT675" s="195"/>
      <c r="ABU675" s="196"/>
      <c r="ABV675" s="195"/>
      <c r="ABW675" s="184"/>
      <c r="ABX675" s="185"/>
      <c r="ACB675" s="195"/>
      <c r="ACC675" s="196"/>
      <c r="ACD675" s="195"/>
      <c r="ACE675" s="184"/>
      <c r="ACF675" s="185"/>
      <c r="ACJ675" s="195"/>
      <c r="ACK675" s="196"/>
      <c r="ACL675" s="195"/>
      <c r="ACM675" s="184"/>
      <c r="ACN675" s="185"/>
      <c r="ACR675" s="195"/>
      <c r="ACS675" s="196"/>
      <c r="ACT675" s="195"/>
      <c r="ACU675" s="184"/>
      <c r="ACV675" s="185"/>
      <c r="ACZ675" s="195"/>
      <c r="ADA675" s="196"/>
      <c r="ADB675" s="195"/>
      <c r="ADC675" s="184"/>
      <c r="ADD675" s="185"/>
      <c r="ADH675" s="195"/>
      <c r="ADI675" s="196"/>
      <c r="ADJ675" s="195"/>
      <c r="ADK675" s="184"/>
      <c r="ADL675" s="185"/>
      <c r="ADP675" s="195"/>
      <c r="ADQ675" s="196"/>
      <c r="ADR675" s="195"/>
      <c r="ADS675" s="184"/>
      <c r="ADT675" s="185"/>
      <c r="ADX675" s="195"/>
      <c r="ADY675" s="196"/>
      <c r="ADZ675" s="195"/>
      <c r="AEA675" s="184"/>
      <c r="AEB675" s="185"/>
      <c r="AEF675" s="195"/>
      <c r="AEG675" s="196"/>
      <c r="AEH675" s="195"/>
      <c r="AEI675" s="184"/>
      <c r="AEJ675" s="185"/>
      <c r="AEN675" s="195"/>
      <c r="AEO675" s="196"/>
      <c r="AEP675" s="195"/>
      <c r="AEQ675" s="184"/>
      <c r="AER675" s="185"/>
      <c r="AEV675" s="195"/>
      <c r="AEW675" s="196"/>
      <c r="AEX675" s="195"/>
      <c r="AEY675" s="184"/>
      <c r="AEZ675" s="185"/>
      <c r="AFD675" s="195"/>
      <c r="AFE675" s="196"/>
      <c r="AFF675" s="195"/>
      <c r="AFG675" s="184"/>
      <c r="AFH675" s="185"/>
      <c r="AFL675" s="195"/>
      <c r="AFM675" s="196"/>
      <c r="AFN675" s="195"/>
      <c r="AFO675" s="184"/>
      <c r="AFP675" s="185"/>
      <c r="AFT675" s="195"/>
      <c r="AFU675" s="196"/>
      <c r="AFV675" s="195"/>
      <c r="AFW675" s="184"/>
      <c r="AFX675" s="185"/>
      <c r="AGB675" s="195"/>
      <c r="AGC675" s="196"/>
      <c r="AGD675" s="195"/>
      <c r="AGE675" s="184"/>
      <c r="AGF675" s="185"/>
      <c r="AGJ675" s="195"/>
      <c r="AGK675" s="196"/>
      <c r="AGL675" s="195"/>
      <c r="AGM675" s="184"/>
      <c r="AGN675" s="185"/>
      <c r="AGR675" s="195"/>
      <c r="AGS675" s="196"/>
      <c r="AGT675" s="195"/>
      <c r="AGU675" s="184"/>
      <c r="AGV675" s="185"/>
      <c r="AGZ675" s="195"/>
      <c r="AHA675" s="196"/>
      <c r="AHB675" s="195"/>
      <c r="AHC675" s="184"/>
      <c r="AHD675" s="185"/>
      <c r="AHH675" s="195"/>
      <c r="AHI675" s="196"/>
      <c r="AHJ675" s="195"/>
      <c r="AHK675" s="184"/>
      <c r="AHL675" s="185"/>
      <c r="AHP675" s="195"/>
      <c r="AHQ675" s="196"/>
      <c r="AHR675" s="195"/>
      <c r="AHS675" s="184"/>
      <c r="AHT675" s="185"/>
      <c r="AHX675" s="195"/>
      <c r="AHY675" s="196"/>
      <c r="AHZ675" s="195"/>
      <c r="AIA675" s="184"/>
      <c r="AIB675" s="185"/>
      <c r="AIF675" s="195"/>
      <c r="AIG675" s="196"/>
      <c r="AIH675" s="195"/>
      <c r="AII675" s="184"/>
      <c r="AIJ675" s="185"/>
      <c r="AIN675" s="195"/>
      <c r="AIO675" s="196"/>
      <c r="AIP675" s="195"/>
      <c r="AIQ675" s="184"/>
      <c r="AIR675" s="185"/>
      <c r="AIV675" s="195"/>
      <c r="AIW675" s="196"/>
      <c r="AIX675" s="195"/>
      <c r="AIY675" s="184"/>
      <c r="AIZ675" s="185"/>
      <c r="AJD675" s="195"/>
      <c r="AJE675" s="196"/>
      <c r="AJF675" s="195"/>
      <c r="AJG675" s="184"/>
      <c r="AJH675" s="185"/>
      <c r="AJL675" s="195"/>
      <c r="AJM675" s="196"/>
      <c r="AJN675" s="195"/>
      <c r="AJO675" s="184"/>
      <c r="AJP675" s="185"/>
      <c r="AJT675" s="195"/>
      <c r="AJU675" s="196"/>
      <c r="AJV675" s="195"/>
      <c r="AJW675" s="184"/>
      <c r="AJX675" s="185"/>
      <c r="AKB675" s="195"/>
      <c r="AKC675" s="196"/>
      <c r="AKD675" s="195"/>
      <c r="AKE675" s="184"/>
      <c r="AKF675" s="185"/>
      <c r="AKJ675" s="195"/>
      <c r="AKK675" s="196"/>
      <c r="AKL675" s="195"/>
      <c r="AKM675" s="184"/>
      <c r="AKN675" s="185"/>
      <c r="AKR675" s="195"/>
      <c r="AKS675" s="196"/>
      <c r="AKT675" s="195"/>
      <c r="AKU675" s="184"/>
      <c r="AKV675" s="185"/>
      <c r="AKZ675" s="195"/>
      <c r="ALA675" s="196"/>
      <c r="ALB675" s="195"/>
      <c r="ALC675" s="184"/>
      <c r="ALD675" s="185"/>
      <c r="ALH675" s="195"/>
      <c r="ALI675" s="196"/>
      <c r="ALJ675" s="195"/>
      <c r="ALK675" s="184"/>
      <c r="ALL675" s="185"/>
      <c r="ALP675" s="195"/>
      <c r="ALQ675" s="196"/>
      <c r="ALR675" s="195"/>
      <c r="ALS675" s="184"/>
      <c r="ALT675" s="185"/>
      <c r="ALX675" s="195"/>
      <c r="ALY675" s="196"/>
      <c r="ALZ675" s="195"/>
      <c r="AMA675" s="184"/>
      <c r="AMB675" s="185"/>
      <c r="AMF675" s="195"/>
      <c r="AMG675" s="196"/>
      <c r="AMH675" s="195"/>
      <c r="AMI675" s="184"/>
      <c r="AMJ675" s="185"/>
    </row>
    <row r="676" s="197" customFormat="true" ht="30" hidden="false" customHeight="false" outlineLevel="0" collapsed="false">
      <c r="A676" s="160" t="str">
        <f aca="false">'Orç Sintético'!A224</f>
        <v>06.01.213.01</v>
      </c>
      <c r="B676" s="160" t="str">
        <f aca="false">'Orç Sintético'!B224</f>
        <v>GOINFRA</v>
      </c>
      <c r="C676" s="160" t="str">
        <f aca="false">'Orç Sintético'!C224</f>
        <v>70268 MOD 1</v>
      </c>
      <c r="D676" s="177" t="s">
        <v>467</v>
      </c>
      <c r="E676" s="160" t="n">
        <v>227.47</v>
      </c>
      <c r="F676" s="160" t="s">
        <v>161</v>
      </c>
      <c r="G676" s="163" t="n">
        <v>299.54</v>
      </c>
      <c r="H676" s="164" t="n">
        <f aca="false">H682</f>
        <v>68136.36</v>
      </c>
      <c r="I676" s="165" t="s">
        <v>705</v>
      </c>
      <c r="O676" s="124"/>
      <c r="P676" s="189"/>
      <c r="W676" s="124"/>
      <c r="X676" s="189"/>
      <c r="AE676" s="124"/>
      <c r="AF676" s="189"/>
      <c r="AM676" s="124"/>
      <c r="AN676" s="189"/>
      <c r="AU676" s="124"/>
      <c r="AV676" s="189"/>
      <c r="BC676" s="124"/>
      <c r="BD676" s="189"/>
      <c r="BK676" s="124"/>
      <c r="BL676" s="189"/>
      <c r="BS676" s="124"/>
      <c r="BT676" s="189"/>
      <c r="CA676" s="124"/>
      <c r="CB676" s="189"/>
      <c r="CI676" s="124"/>
      <c r="CJ676" s="189"/>
      <c r="CQ676" s="124"/>
      <c r="CR676" s="189"/>
      <c r="CY676" s="124"/>
      <c r="CZ676" s="189"/>
      <c r="DG676" s="124"/>
      <c r="DH676" s="189"/>
      <c r="DO676" s="124"/>
      <c r="DP676" s="189"/>
      <c r="DW676" s="124"/>
      <c r="DX676" s="189"/>
      <c r="EE676" s="124"/>
      <c r="EF676" s="189"/>
      <c r="EM676" s="124"/>
      <c r="EN676" s="189"/>
      <c r="EU676" s="124"/>
      <c r="EV676" s="189"/>
      <c r="FC676" s="124"/>
      <c r="FD676" s="189"/>
      <c r="FK676" s="124"/>
      <c r="FL676" s="189"/>
      <c r="FS676" s="124"/>
      <c r="FT676" s="189"/>
      <c r="GA676" s="124"/>
      <c r="GB676" s="189"/>
      <c r="GI676" s="124"/>
      <c r="GJ676" s="189"/>
      <c r="GQ676" s="124"/>
      <c r="GR676" s="189"/>
      <c r="GY676" s="124"/>
      <c r="GZ676" s="189"/>
      <c r="HG676" s="124"/>
      <c r="HH676" s="189"/>
      <c r="HO676" s="124"/>
      <c r="HP676" s="189"/>
      <c r="HW676" s="124"/>
      <c r="HX676" s="189"/>
      <c r="IE676" s="124"/>
      <c r="IF676" s="189"/>
      <c r="IM676" s="124"/>
      <c r="IN676" s="189"/>
      <c r="IU676" s="124"/>
      <c r="IV676" s="189"/>
      <c r="JC676" s="124"/>
      <c r="JD676" s="189"/>
      <c r="JK676" s="124"/>
      <c r="JL676" s="189"/>
      <c r="JS676" s="124"/>
      <c r="JT676" s="189"/>
      <c r="KA676" s="124"/>
      <c r="KB676" s="189"/>
      <c r="KI676" s="124"/>
      <c r="KJ676" s="189"/>
      <c r="KQ676" s="124"/>
      <c r="KR676" s="189"/>
      <c r="KY676" s="124"/>
      <c r="KZ676" s="189"/>
      <c r="LG676" s="124"/>
      <c r="LH676" s="189"/>
      <c r="LO676" s="124"/>
      <c r="LP676" s="189"/>
      <c r="LW676" s="124"/>
      <c r="LX676" s="189"/>
      <c r="ME676" s="124"/>
      <c r="MF676" s="189"/>
      <c r="MM676" s="124"/>
      <c r="MN676" s="189"/>
      <c r="MU676" s="124"/>
      <c r="MV676" s="189"/>
      <c r="NC676" s="124"/>
      <c r="ND676" s="189"/>
      <c r="NK676" s="124"/>
      <c r="NL676" s="189"/>
      <c r="NS676" s="124"/>
      <c r="NT676" s="189"/>
      <c r="OA676" s="124"/>
      <c r="OB676" s="189"/>
      <c r="OI676" s="124"/>
      <c r="OJ676" s="189"/>
      <c r="OQ676" s="124"/>
      <c r="OR676" s="189"/>
      <c r="OY676" s="124"/>
      <c r="OZ676" s="189"/>
      <c r="PG676" s="124"/>
      <c r="PH676" s="189"/>
      <c r="PO676" s="124"/>
      <c r="PP676" s="189"/>
      <c r="PW676" s="124"/>
      <c r="PX676" s="189"/>
      <c r="QE676" s="124"/>
      <c r="QF676" s="189"/>
      <c r="QM676" s="124"/>
      <c r="QN676" s="189"/>
      <c r="QU676" s="124"/>
      <c r="QV676" s="189"/>
      <c r="RC676" s="124"/>
      <c r="RD676" s="189"/>
      <c r="RK676" s="124"/>
      <c r="RL676" s="189"/>
      <c r="RS676" s="124"/>
      <c r="RT676" s="189"/>
      <c r="SA676" s="124"/>
      <c r="SB676" s="189"/>
      <c r="SI676" s="124"/>
      <c r="SJ676" s="189"/>
      <c r="SQ676" s="124"/>
      <c r="SR676" s="189"/>
      <c r="SY676" s="124"/>
      <c r="SZ676" s="189"/>
      <c r="TG676" s="124"/>
      <c r="TH676" s="189"/>
      <c r="TO676" s="124"/>
      <c r="TP676" s="189"/>
      <c r="TW676" s="124"/>
      <c r="TX676" s="189"/>
      <c r="UE676" s="124"/>
      <c r="UF676" s="189"/>
      <c r="UM676" s="124"/>
      <c r="UN676" s="189"/>
      <c r="UU676" s="124"/>
      <c r="UV676" s="189"/>
      <c r="VC676" s="124"/>
      <c r="VD676" s="189"/>
      <c r="VK676" s="124"/>
      <c r="VL676" s="189"/>
      <c r="VS676" s="124"/>
      <c r="VT676" s="189"/>
      <c r="WA676" s="124"/>
      <c r="WB676" s="189"/>
      <c r="WI676" s="124"/>
      <c r="WJ676" s="189"/>
      <c r="WQ676" s="124"/>
      <c r="WR676" s="189"/>
      <c r="WY676" s="124"/>
      <c r="WZ676" s="189"/>
      <c r="XG676" s="124"/>
      <c r="XH676" s="189"/>
      <c r="XO676" s="124"/>
      <c r="XP676" s="189"/>
      <c r="XW676" s="124"/>
      <c r="XX676" s="189"/>
      <c r="YE676" s="124"/>
      <c r="YF676" s="189"/>
      <c r="YM676" s="124"/>
      <c r="YN676" s="189"/>
      <c r="YU676" s="124"/>
      <c r="YV676" s="189"/>
      <c r="ZC676" s="124"/>
      <c r="ZD676" s="189"/>
      <c r="ZK676" s="124"/>
      <c r="ZL676" s="189"/>
      <c r="ZS676" s="124"/>
      <c r="ZT676" s="189"/>
      <c r="AAA676" s="124"/>
      <c r="AAB676" s="189"/>
      <c r="AAI676" s="124"/>
      <c r="AAJ676" s="189"/>
      <c r="AAQ676" s="124"/>
      <c r="AAR676" s="189"/>
      <c r="AAY676" s="124"/>
      <c r="AAZ676" s="189"/>
      <c r="ABG676" s="124"/>
      <c r="ABH676" s="189"/>
      <c r="ABO676" s="124"/>
      <c r="ABP676" s="189"/>
      <c r="ABW676" s="124"/>
      <c r="ABX676" s="189"/>
      <c r="ACE676" s="124"/>
      <c r="ACF676" s="189"/>
      <c r="ACM676" s="124"/>
      <c r="ACN676" s="189"/>
      <c r="ACU676" s="124"/>
      <c r="ACV676" s="189"/>
      <c r="ADC676" s="124"/>
      <c r="ADD676" s="189"/>
      <c r="ADK676" s="124"/>
      <c r="ADL676" s="189"/>
      <c r="ADS676" s="124"/>
      <c r="ADT676" s="189"/>
      <c r="AEA676" s="124"/>
      <c r="AEB676" s="189"/>
      <c r="AEI676" s="124"/>
      <c r="AEJ676" s="189"/>
      <c r="AEQ676" s="124"/>
      <c r="AER676" s="189"/>
      <c r="AEY676" s="124"/>
      <c r="AEZ676" s="189"/>
      <c r="AFG676" s="124"/>
      <c r="AFH676" s="189"/>
      <c r="AFO676" s="124"/>
      <c r="AFP676" s="189"/>
      <c r="AFW676" s="124"/>
      <c r="AFX676" s="189"/>
      <c r="AGE676" s="124"/>
      <c r="AGF676" s="189"/>
      <c r="AGM676" s="124"/>
      <c r="AGN676" s="189"/>
      <c r="AGU676" s="124"/>
      <c r="AGV676" s="189"/>
      <c r="AHC676" s="124"/>
      <c r="AHD676" s="189"/>
      <c r="AHK676" s="124"/>
      <c r="AHL676" s="189"/>
      <c r="AHS676" s="124"/>
      <c r="AHT676" s="189"/>
      <c r="AIA676" s="124"/>
      <c r="AIB676" s="189"/>
      <c r="AII676" s="124"/>
      <c r="AIJ676" s="189"/>
      <c r="AIQ676" s="124"/>
      <c r="AIR676" s="189"/>
      <c r="AIY676" s="124"/>
      <c r="AIZ676" s="189"/>
      <c r="AJG676" s="124"/>
      <c r="AJH676" s="189"/>
      <c r="AJO676" s="124"/>
      <c r="AJP676" s="189"/>
      <c r="AJW676" s="124"/>
      <c r="AJX676" s="189"/>
      <c r="AKE676" s="124"/>
      <c r="AKF676" s="189"/>
      <c r="AKM676" s="124"/>
      <c r="AKN676" s="189"/>
      <c r="AKU676" s="124"/>
      <c r="AKV676" s="189"/>
      <c r="ALC676" s="124"/>
      <c r="ALD676" s="189"/>
      <c r="ALK676" s="124"/>
      <c r="ALL676" s="189"/>
      <c r="ALS676" s="124"/>
      <c r="ALT676" s="189"/>
      <c r="AMA676" s="124"/>
      <c r="AMB676" s="189"/>
      <c r="AMI676" s="124"/>
      <c r="AMJ676" s="189"/>
    </row>
    <row r="677" s="49" customFormat="true" ht="15" hidden="false" customHeight="false" outlineLevel="0" collapsed="false">
      <c r="A677" s="168" t="n">
        <v>12329</v>
      </c>
      <c r="B677" s="168"/>
      <c r="C677" s="112" t="s">
        <v>76</v>
      </c>
      <c r="D677" s="53" t="s">
        <v>816</v>
      </c>
      <c r="E677" s="150" t="n">
        <v>2.15</v>
      </c>
      <c r="F677" s="112" t="s">
        <v>753</v>
      </c>
      <c r="G677" s="122" t="n">
        <v>139.32</v>
      </c>
      <c r="H677" s="152" t="n">
        <f aca="false">ROUND(G677*E677,2)</f>
        <v>299.54</v>
      </c>
      <c r="I677" s="138"/>
      <c r="L677" s="169"/>
      <c r="M677" s="138"/>
    </row>
    <row r="678" s="190" customFormat="true" ht="15" hidden="false" customHeight="true" outlineLevel="0" collapsed="false">
      <c r="A678" s="170"/>
      <c r="B678" s="170"/>
      <c r="C678" s="170"/>
      <c r="D678" s="171" t="s">
        <v>712</v>
      </c>
      <c r="E678" s="171"/>
      <c r="F678" s="171"/>
      <c r="G678" s="171"/>
      <c r="H678" s="172" t="n">
        <f aca="false">SUMIF(F677:F677,("H"),H677:H677)</f>
        <v>0</v>
      </c>
      <c r="I678" s="49"/>
      <c r="J678" s="49"/>
      <c r="K678" s="49"/>
      <c r="P678" s="191"/>
      <c r="Q678" s="49"/>
      <c r="R678" s="49"/>
      <c r="S678" s="49"/>
      <c r="X678" s="191"/>
      <c r="Y678" s="49"/>
      <c r="Z678" s="49"/>
      <c r="AA678" s="49"/>
      <c r="AF678" s="191"/>
      <c r="AG678" s="49"/>
      <c r="AH678" s="49"/>
      <c r="AI678" s="49"/>
      <c r="AN678" s="191"/>
      <c r="AO678" s="49"/>
      <c r="AP678" s="49"/>
      <c r="AQ678" s="49"/>
      <c r="AV678" s="191"/>
      <c r="AW678" s="49"/>
      <c r="AX678" s="49"/>
      <c r="AY678" s="49"/>
      <c r="BD678" s="191"/>
      <c r="BE678" s="49"/>
      <c r="BF678" s="49"/>
      <c r="BG678" s="49"/>
      <c r="BL678" s="191"/>
      <c r="BM678" s="49"/>
      <c r="BN678" s="49"/>
      <c r="BO678" s="49"/>
      <c r="BT678" s="191"/>
      <c r="BU678" s="49"/>
      <c r="BV678" s="49"/>
      <c r="BW678" s="49"/>
      <c r="CB678" s="191"/>
      <c r="CC678" s="49"/>
      <c r="CD678" s="49"/>
      <c r="CE678" s="49"/>
      <c r="CJ678" s="191"/>
      <c r="CK678" s="49"/>
      <c r="CL678" s="49"/>
      <c r="CM678" s="49"/>
      <c r="CR678" s="191"/>
      <c r="CS678" s="49"/>
      <c r="CT678" s="49"/>
      <c r="CU678" s="49"/>
      <c r="CZ678" s="191"/>
      <c r="DA678" s="49"/>
      <c r="DB678" s="49"/>
      <c r="DC678" s="49"/>
      <c r="DH678" s="191"/>
      <c r="DI678" s="49"/>
      <c r="DJ678" s="49"/>
      <c r="DK678" s="49"/>
      <c r="DP678" s="191"/>
      <c r="DQ678" s="49"/>
      <c r="DR678" s="49"/>
      <c r="DS678" s="49"/>
      <c r="DX678" s="191"/>
      <c r="DY678" s="49"/>
      <c r="DZ678" s="49"/>
      <c r="EA678" s="49"/>
      <c r="EF678" s="191"/>
      <c r="EG678" s="49"/>
      <c r="EH678" s="49"/>
      <c r="EI678" s="49"/>
      <c r="EN678" s="191"/>
      <c r="EO678" s="49"/>
      <c r="EP678" s="49"/>
      <c r="EQ678" s="49"/>
      <c r="EV678" s="191"/>
      <c r="EW678" s="49"/>
      <c r="EX678" s="49"/>
      <c r="EY678" s="49"/>
      <c r="FD678" s="191"/>
      <c r="FE678" s="49"/>
      <c r="FF678" s="49"/>
      <c r="FG678" s="49"/>
      <c r="FL678" s="191"/>
      <c r="FM678" s="49"/>
      <c r="FN678" s="49"/>
      <c r="FO678" s="49"/>
      <c r="FT678" s="191"/>
      <c r="FU678" s="49"/>
      <c r="FV678" s="49"/>
      <c r="FW678" s="49"/>
      <c r="GB678" s="191"/>
      <c r="GC678" s="49"/>
      <c r="GD678" s="49"/>
      <c r="GE678" s="49"/>
      <c r="GJ678" s="191"/>
      <c r="GK678" s="49"/>
      <c r="GL678" s="49"/>
      <c r="GM678" s="49"/>
      <c r="GR678" s="191"/>
      <c r="GS678" s="49"/>
      <c r="GT678" s="49"/>
      <c r="GU678" s="49"/>
      <c r="GZ678" s="191"/>
      <c r="HA678" s="49"/>
      <c r="HB678" s="49"/>
      <c r="HC678" s="49"/>
      <c r="HH678" s="191"/>
      <c r="HI678" s="49"/>
      <c r="HJ678" s="49"/>
      <c r="HK678" s="49"/>
      <c r="HP678" s="191"/>
      <c r="HQ678" s="49"/>
      <c r="HR678" s="49"/>
      <c r="HS678" s="49"/>
      <c r="HX678" s="191"/>
      <c r="HY678" s="49"/>
      <c r="HZ678" s="49"/>
      <c r="IA678" s="49"/>
      <c r="IF678" s="191"/>
      <c r="IG678" s="49"/>
      <c r="IH678" s="49"/>
      <c r="II678" s="49"/>
      <c r="IN678" s="191"/>
      <c r="IO678" s="49"/>
      <c r="IP678" s="49"/>
      <c r="IQ678" s="49"/>
      <c r="IV678" s="191"/>
      <c r="IW678" s="49"/>
      <c r="IX678" s="49"/>
      <c r="IY678" s="49"/>
      <c r="JD678" s="191"/>
      <c r="JE678" s="49"/>
      <c r="JF678" s="49"/>
      <c r="JG678" s="49"/>
      <c r="JL678" s="191"/>
      <c r="JM678" s="49"/>
      <c r="JN678" s="49"/>
      <c r="JO678" s="49"/>
      <c r="JT678" s="191"/>
      <c r="JU678" s="49"/>
      <c r="JV678" s="49"/>
      <c r="JW678" s="49"/>
      <c r="KB678" s="191"/>
      <c r="KC678" s="49"/>
      <c r="KD678" s="49"/>
      <c r="KE678" s="49"/>
      <c r="KJ678" s="191"/>
      <c r="KK678" s="49"/>
      <c r="KL678" s="49"/>
      <c r="KM678" s="49"/>
      <c r="KR678" s="191"/>
      <c r="KS678" s="49"/>
      <c r="KT678" s="49"/>
      <c r="KU678" s="49"/>
      <c r="KZ678" s="191"/>
      <c r="LA678" s="49"/>
      <c r="LB678" s="49"/>
      <c r="LC678" s="49"/>
      <c r="LH678" s="191"/>
      <c r="LI678" s="49"/>
      <c r="LJ678" s="49"/>
      <c r="LK678" s="49"/>
      <c r="LP678" s="191"/>
      <c r="LQ678" s="49"/>
      <c r="LR678" s="49"/>
      <c r="LS678" s="49"/>
      <c r="LX678" s="191"/>
      <c r="LY678" s="49"/>
      <c r="LZ678" s="49"/>
      <c r="MA678" s="49"/>
      <c r="MF678" s="191"/>
      <c r="MG678" s="49"/>
      <c r="MH678" s="49"/>
      <c r="MI678" s="49"/>
      <c r="MN678" s="191"/>
      <c r="MO678" s="49"/>
      <c r="MP678" s="49"/>
      <c r="MQ678" s="49"/>
      <c r="MV678" s="191"/>
      <c r="MW678" s="49"/>
      <c r="MX678" s="49"/>
      <c r="MY678" s="49"/>
      <c r="ND678" s="191"/>
      <c r="NE678" s="49"/>
      <c r="NF678" s="49"/>
      <c r="NG678" s="49"/>
      <c r="NL678" s="191"/>
      <c r="NM678" s="49"/>
      <c r="NN678" s="49"/>
      <c r="NO678" s="49"/>
      <c r="NT678" s="191"/>
      <c r="NU678" s="49"/>
      <c r="NV678" s="49"/>
      <c r="NW678" s="49"/>
      <c r="OB678" s="191"/>
      <c r="OC678" s="49"/>
      <c r="OD678" s="49"/>
      <c r="OE678" s="49"/>
      <c r="OJ678" s="191"/>
      <c r="OK678" s="49"/>
      <c r="OL678" s="49"/>
      <c r="OM678" s="49"/>
      <c r="OR678" s="191"/>
      <c r="OS678" s="49"/>
      <c r="OT678" s="49"/>
      <c r="OU678" s="49"/>
      <c r="OZ678" s="191"/>
      <c r="PA678" s="49"/>
      <c r="PB678" s="49"/>
      <c r="PC678" s="49"/>
      <c r="PH678" s="191"/>
      <c r="PI678" s="49"/>
      <c r="PJ678" s="49"/>
      <c r="PK678" s="49"/>
      <c r="PP678" s="191"/>
      <c r="PQ678" s="49"/>
      <c r="PR678" s="49"/>
      <c r="PS678" s="49"/>
      <c r="PX678" s="191"/>
      <c r="PY678" s="49"/>
      <c r="PZ678" s="49"/>
      <c r="QA678" s="49"/>
      <c r="QF678" s="191"/>
      <c r="QG678" s="49"/>
      <c r="QH678" s="49"/>
      <c r="QI678" s="49"/>
      <c r="QN678" s="191"/>
      <c r="QO678" s="49"/>
      <c r="QP678" s="49"/>
      <c r="QQ678" s="49"/>
      <c r="QV678" s="191"/>
      <c r="QW678" s="49"/>
      <c r="QX678" s="49"/>
      <c r="QY678" s="49"/>
      <c r="RD678" s="191"/>
      <c r="RE678" s="49"/>
      <c r="RF678" s="49"/>
      <c r="RG678" s="49"/>
      <c r="RL678" s="191"/>
      <c r="RM678" s="49"/>
      <c r="RN678" s="49"/>
      <c r="RO678" s="49"/>
      <c r="RT678" s="191"/>
      <c r="RU678" s="49"/>
      <c r="RV678" s="49"/>
      <c r="RW678" s="49"/>
      <c r="SB678" s="191"/>
      <c r="SC678" s="49"/>
      <c r="SD678" s="49"/>
      <c r="SE678" s="49"/>
      <c r="SJ678" s="191"/>
      <c r="SK678" s="49"/>
      <c r="SL678" s="49"/>
      <c r="SM678" s="49"/>
      <c r="SR678" s="191"/>
      <c r="SS678" s="49"/>
      <c r="ST678" s="49"/>
      <c r="SU678" s="49"/>
      <c r="SZ678" s="191"/>
      <c r="TA678" s="49"/>
      <c r="TB678" s="49"/>
      <c r="TC678" s="49"/>
      <c r="TH678" s="191"/>
      <c r="TI678" s="49"/>
      <c r="TJ678" s="49"/>
      <c r="TK678" s="49"/>
      <c r="TP678" s="191"/>
      <c r="TQ678" s="49"/>
      <c r="TR678" s="49"/>
      <c r="TS678" s="49"/>
      <c r="TX678" s="191"/>
      <c r="TY678" s="49"/>
      <c r="TZ678" s="49"/>
      <c r="UA678" s="49"/>
      <c r="UF678" s="191"/>
      <c r="UG678" s="49"/>
      <c r="UH678" s="49"/>
      <c r="UI678" s="49"/>
      <c r="UN678" s="191"/>
      <c r="UO678" s="49"/>
      <c r="UP678" s="49"/>
      <c r="UQ678" s="49"/>
      <c r="UV678" s="191"/>
      <c r="UW678" s="49"/>
      <c r="UX678" s="49"/>
      <c r="UY678" s="49"/>
      <c r="VD678" s="191"/>
      <c r="VE678" s="49"/>
      <c r="VF678" s="49"/>
      <c r="VG678" s="49"/>
      <c r="VL678" s="191"/>
      <c r="VM678" s="49"/>
      <c r="VN678" s="49"/>
      <c r="VO678" s="49"/>
      <c r="VT678" s="191"/>
      <c r="VU678" s="49"/>
      <c r="VV678" s="49"/>
      <c r="VW678" s="49"/>
      <c r="WB678" s="191"/>
      <c r="WC678" s="49"/>
      <c r="WD678" s="49"/>
      <c r="WE678" s="49"/>
      <c r="WJ678" s="191"/>
      <c r="WK678" s="49"/>
      <c r="WL678" s="49"/>
      <c r="WM678" s="49"/>
      <c r="WR678" s="191"/>
      <c r="WS678" s="49"/>
      <c r="WT678" s="49"/>
      <c r="WU678" s="49"/>
      <c r="WZ678" s="191"/>
      <c r="XA678" s="49"/>
      <c r="XB678" s="49"/>
      <c r="XC678" s="49"/>
      <c r="XH678" s="191"/>
      <c r="XI678" s="49"/>
      <c r="XJ678" s="49"/>
      <c r="XK678" s="49"/>
      <c r="XP678" s="191"/>
      <c r="XQ678" s="49"/>
      <c r="XR678" s="49"/>
      <c r="XS678" s="49"/>
      <c r="XX678" s="191"/>
      <c r="XY678" s="49"/>
      <c r="XZ678" s="49"/>
      <c r="YA678" s="49"/>
      <c r="YF678" s="191"/>
      <c r="YG678" s="49"/>
      <c r="YH678" s="49"/>
      <c r="YI678" s="49"/>
      <c r="YN678" s="191"/>
      <c r="YO678" s="49"/>
      <c r="YP678" s="49"/>
      <c r="YQ678" s="49"/>
      <c r="YV678" s="191"/>
      <c r="YW678" s="49"/>
      <c r="YX678" s="49"/>
      <c r="YY678" s="49"/>
      <c r="ZD678" s="191"/>
      <c r="ZE678" s="49"/>
      <c r="ZF678" s="49"/>
      <c r="ZG678" s="49"/>
      <c r="ZL678" s="191"/>
      <c r="ZM678" s="49"/>
      <c r="ZN678" s="49"/>
      <c r="ZO678" s="49"/>
      <c r="ZT678" s="191"/>
      <c r="ZU678" s="49"/>
      <c r="ZV678" s="49"/>
      <c r="ZW678" s="49"/>
      <c r="AAB678" s="191"/>
      <c r="AAC678" s="49"/>
      <c r="AAD678" s="49"/>
      <c r="AAE678" s="49"/>
      <c r="AAJ678" s="191"/>
      <c r="AAK678" s="49"/>
      <c r="AAL678" s="49"/>
      <c r="AAM678" s="49"/>
      <c r="AAR678" s="191"/>
      <c r="AAS678" s="49"/>
      <c r="AAT678" s="49"/>
      <c r="AAU678" s="49"/>
      <c r="AAZ678" s="191"/>
      <c r="ABA678" s="49"/>
      <c r="ABB678" s="49"/>
      <c r="ABC678" s="49"/>
      <c r="ABH678" s="191"/>
      <c r="ABI678" s="49"/>
      <c r="ABJ678" s="49"/>
      <c r="ABK678" s="49"/>
      <c r="ABP678" s="191"/>
      <c r="ABQ678" s="49"/>
      <c r="ABR678" s="49"/>
      <c r="ABS678" s="49"/>
      <c r="ABX678" s="191"/>
      <c r="ABY678" s="49"/>
      <c r="ABZ678" s="49"/>
      <c r="ACA678" s="49"/>
      <c r="ACF678" s="191"/>
      <c r="ACG678" s="49"/>
      <c r="ACH678" s="49"/>
      <c r="ACI678" s="49"/>
      <c r="ACN678" s="191"/>
      <c r="ACO678" s="49"/>
      <c r="ACP678" s="49"/>
      <c r="ACQ678" s="49"/>
      <c r="ACV678" s="191"/>
      <c r="ACW678" s="49"/>
      <c r="ACX678" s="49"/>
      <c r="ACY678" s="49"/>
      <c r="ADD678" s="191"/>
      <c r="ADE678" s="49"/>
      <c r="ADF678" s="49"/>
      <c r="ADG678" s="49"/>
      <c r="ADL678" s="191"/>
      <c r="ADM678" s="49"/>
      <c r="ADN678" s="49"/>
      <c r="ADO678" s="49"/>
      <c r="ADT678" s="191"/>
      <c r="ADU678" s="49"/>
      <c r="ADV678" s="49"/>
      <c r="ADW678" s="49"/>
      <c r="AEB678" s="191"/>
      <c r="AEC678" s="49"/>
      <c r="AED678" s="49"/>
      <c r="AEE678" s="49"/>
      <c r="AEJ678" s="191"/>
      <c r="AEK678" s="49"/>
      <c r="AEL678" s="49"/>
      <c r="AEM678" s="49"/>
      <c r="AER678" s="191"/>
      <c r="AES678" s="49"/>
      <c r="AET678" s="49"/>
      <c r="AEU678" s="49"/>
      <c r="AEZ678" s="191"/>
      <c r="AFA678" s="49"/>
      <c r="AFB678" s="49"/>
      <c r="AFC678" s="49"/>
      <c r="AFH678" s="191"/>
      <c r="AFI678" s="49"/>
      <c r="AFJ678" s="49"/>
      <c r="AFK678" s="49"/>
      <c r="AFP678" s="191"/>
      <c r="AFQ678" s="49"/>
      <c r="AFR678" s="49"/>
      <c r="AFS678" s="49"/>
      <c r="AFX678" s="191"/>
      <c r="AFY678" s="49"/>
      <c r="AFZ678" s="49"/>
      <c r="AGA678" s="49"/>
      <c r="AGF678" s="191"/>
      <c r="AGG678" s="49"/>
      <c r="AGH678" s="49"/>
      <c r="AGI678" s="49"/>
      <c r="AGN678" s="191"/>
      <c r="AGO678" s="49"/>
      <c r="AGP678" s="49"/>
      <c r="AGQ678" s="49"/>
      <c r="AGV678" s="191"/>
      <c r="AGW678" s="49"/>
      <c r="AGX678" s="49"/>
      <c r="AGY678" s="49"/>
      <c r="AHD678" s="191"/>
      <c r="AHE678" s="49"/>
      <c r="AHF678" s="49"/>
      <c r="AHG678" s="49"/>
      <c r="AHL678" s="191"/>
      <c r="AHM678" s="49"/>
      <c r="AHN678" s="49"/>
      <c r="AHO678" s="49"/>
      <c r="AHT678" s="191"/>
      <c r="AHU678" s="49"/>
      <c r="AHV678" s="49"/>
      <c r="AHW678" s="49"/>
      <c r="AIB678" s="191"/>
      <c r="AIC678" s="49"/>
      <c r="AID678" s="49"/>
      <c r="AIE678" s="49"/>
      <c r="AIJ678" s="191"/>
      <c r="AIK678" s="49"/>
      <c r="AIL678" s="49"/>
      <c r="AIM678" s="49"/>
      <c r="AIR678" s="191"/>
      <c r="AIS678" s="49"/>
      <c r="AIT678" s="49"/>
      <c r="AIU678" s="49"/>
      <c r="AIZ678" s="191"/>
      <c r="AJA678" s="49"/>
      <c r="AJB678" s="49"/>
      <c r="AJC678" s="49"/>
      <c r="AJH678" s="191"/>
      <c r="AJI678" s="49"/>
      <c r="AJJ678" s="49"/>
      <c r="AJK678" s="49"/>
      <c r="AJP678" s="191"/>
      <c r="AJQ678" s="49"/>
      <c r="AJR678" s="49"/>
      <c r="AJS678" s="49"/>
      <c r="AJX678" s="191"/>
      <c r="AJY678" s="49"/>
      <c r="AJZ678" s="49"/>
      <c r="AKA678" s="49"/>
      <c r="AKF678" s="191"/>
      <c r="AKG678" s="49"/>
      <c r="AKH678" s="49"/>
      <c r="AKI678" s="49"/>
      <c r="AKN678" s="191"/>
      <c r="AKO678" s="49"/>
      <c r="AKP678" s="49"/>
      <c r="AKQ678" s="49"/>
      <c r="AKV678" s="191"/>
      <c r="AKW678" s="49"/>
      <c r="AKX678" s="49"/>
      <c r="AKY678" s="49"/>
      <c r="ALD678" s="191"/>
      <c r="ALE678" s="49"/>
      <c r="ALF678" s="49"/>
      <c r="ALG678" s="49"/>
      <c r="ALL678" s="191"/>
      <c r="ALM678" s="49"/>
      <c r="ALN678" s="49"/>
      <c r="ALO678" s="49"/>
      <c r="ALT678" s="191"/>
      <c r="ALU678" s="49"/>
      <c r="ALV678" s="49"/>
      <c r="ALW678" s="49"/>
      <c r="AMB678" s="191"/>
      <c r="AMC678" s="49"/>
      <c r="AMD678" s="49"/>
      <c r="AME678" s="49"/>
      <c r="AMJ678" s="191"/>
    </row>
    <row r="679" s="190" customFormat="true" ht="15" hidden="false" customHeight="true" outlineLevel="0" collapsed="false">
      <c r="A679" s="170"/>
      <c r="B679" s="170"/>
      <c r="C679" s="170"/>
      <c r="D679" s="171" t="s">
        <v>713</v>
      </c>
      <c r="E679" s="171"/>
      <c r="F679" s="171"/>
      <c r="G679" s="171"/>
      <c r="H679" s="172" t="n">
        <f aca="false">SUMIF(F677:F677,"&lt;&gt;h",H677:H677)</f>
        <v>299.54</v>
      </c>
      <c r="I679" s="49"/>
      <c r="J679" s="49"/>
      <c r="K679" s="49"/>
      <c r="P679" s="191"/>
      <c r="Q679" s="49"/>
      <c r="R679" s="49"/>
      <c r="S679" s="49"/>
      <c r="X679" s="191"/>
      <c r="Y679" s="49"/>
      <c r="Z679" s="49"/>
      <c r="AA679" s="49"/>
      <c r="AF679" s="191"/>
      <c r="AG679" s="49"/>
      <c r="AH679" s="49"/>
      <c r="AI679" s="49"/>
      <c r="AN679" s="191"/>
      <c r="AO679" s="49"/>
      <c r="AP679" s="49"/>
      <c r="AQ679" s="49"/>
      <c r="AV679" s="191"/>
      <c r="AW679" s="49"/>
      <c r="AX679" s="49"/>
      <c r="AY679" s="49"/>
      <c r="BD679" s="191"/>
      <c r="BE679" s="49"/>
      <c r="BF679" s="49"/>
      <c r="BG679" s="49"/>
      <c r="BL679" s="191"/>
      <c r="BM679" s="49"/>
      <c r="BN679" s="49"/>
      <c r="BO679" s="49"/>
      <c r="BT679" s="191"/>
      <c r="BU679" s="49"/>
      <c r="BV679" s="49"/>
      <c r="BW679" s="49"/>
      <c r="CB679" s="191"/>
      <c r="CC679" s="49"/>
      <c r="CD679" s="49"/>
      <c r="CE679" s="49"/>
      <c r="CJ679" s="191"/>
      <c r="CK679" s="49"/>
      <c r="CL679" s="49"/>
      <c r="CM679" s="49"/>
      <c r="CR679" s="191"/>
      <c r="CS679" s="49"/>
      <c r="CT679" s="49"/>
      <c r="CU679" s="49"/>
      <c r="CZ679" s="191"/>
      <c r="DA679" s="49"/>
      <c r="DB679" s="49"/>
      <c r="DC679" s="49"/>
      <c r="DH679" s="191"/>
      <c r="DI679" s="49"/>
      <c r="DJ679" s="49"/>
      <c r="DK679" s="49"/>
      <c r="DP679" s="191"/>
      <c r="DQ679" s="49"/>
      <c r="DR679" s="49"/>
      <c r="DS679" s="49"/>
      <c r="DX679" s="191"/>
      <c r="DY679" s="49"/>
      <c r="DZ679" s="49"/>
      <c r="EA679" s="49"/>
      <c r="EF679" s="191"/>
      <c r="EG679" s="49"/>
      <c r="EH679" s="49"/>
      <c r="EI679" s="49"/>
      <c r="EN679" s="191"/>
      <c r="EO679" s="49"/>
      <c r="EP679" s="49"/>
      <c r="EQ679" s="49"/>
      <c r="EV679" s="191"/>
      <c r="EW679" s="49"/>
      <c r="EX679" s="49"/>
      <c r="EY679" s="49"/>
      <c r="FD679" s="191"/>
      <c r="FE679" s="49"/>
      <c r="FF679" s="49"/>
      <c r="FG679" s="49"/>
      <c r="FL679" s="191"/>
      <c r="FM679" s="49"/>
      <c r="FN679" s="49"/>
      <c r="FO679" s="49"/>
      <c r="FT679" s="191"/>
      <c r="FU679" s="49"/>
      <c r="FV679" s="49"/>
      <c r="FW679" s="49"/>
      <c r="GB679" s="191"/>
      <c r="GC679" s="49"/>
      <c r="GD679" s="49"/>
      <c r="GE679" s="49"/>
      <c r="GJ679" s="191"/>
      <c r="GK679" s="49"/>
      <c r="GL679" s="49"/>
      <c r="GM679" s="49"/>
      <c r="GR679" s="191"/>
      <c r="GS679" s="49"/>
      <c r="GT679" s="49"/>
      <c r="GU679" s="49"/>
      <c r="GZ679" s="191"/>
      <c r="HA679" s="49"/>
      <c r="HB679" s="49"/>
      <c r="HC679" s="49"/>
      <c r="HH679" s="191"/>
      <c r="HI679" s="49"/>
      <c r="HJ679" s="49"/>
      <c r="HK679" s="49"/>
      <c r="HP679" s="191"/>
      <c r="HQ679" s="49"/>
      <c r="HR679" s="49"/>
      <c r="HS679" s="49"/>
      <c r="HX679" s="191"/>
      <c r="HY679" s="49"/>
      <c r="HZ679" s="49"/>
      <c r="IA679" s="49"/>
      <c r="IF679" s="191"/>
      <c r="IG679" s="49"/>
      <c r="IH679" s="49"/>
      <c r="II679" s="49"/>
      <c r="IN679" s="191"/>
      <c r="IO679" s="49"/>
      <c r="IP679" s="49"/>
      <c r="IQ679" s="49"/>
      <c r="IV679" s="191"/>
      <c r="IW679" s="49"/>
      <c r="IX679" s="49"/>
      <c r="IY679" s="49"/>
      <c r="JD679" s="191"/>
      <c r="JE679" s="49"/>
      <c r="JF679" s="49"/>
      <c r="JG679" s="49"/>
      <c r="JL679" s="191"/>
      <c r="JM679" s="49"/>
      <c r="JN679" s="49"/>
      <c r="JO679" s="49"/>
      <c r="JT679" s="191"/>
      <c r="JU679" s="49"/>
      <c r="JV679" s="49"/>
      <c r="JW679" s="49"/>
      <c r="KB679" s="191"/>
      <c r="KC679" s="49"/>
      <c r="KD679" s="49"/>
      <c r="KE679" s="49"/>
      <c r="KJ679" s="191"/>
      <c r="KK679" s="49"/>
      <c r="KL679" s="49"/>
      <c r="KM679" s="49"/>
      <c r="KR679" s="191"/>
      <c r="KS679" s="49"/>
      <c r="KT679" s="49"/>
      <c r="KU679" s="49"/>
      <c r="KZ679" s="191"/>
      <c r="LA679" s="49"/>
      <c r="LB679" s="49"/>
      <c r="LC679" s="49"/>
      <c r="LH679" s="191"/>
      <c r="LI679" s="49"/>
      <c r="LJ679" s="49"/>
      <c r="LK679" s="49"/>
      <c r="LP679" s="191"/>
      <c r="LQ679" s="49"/>
      <c r="LR679" s="49"/>
      <c r="LS679" s="49"/>
      <c r="LX679" s="191"/>
      <c r="LY679" s="49"/>
      <c r="LZ679" s="49"/>
      <c r="MA679" s="49"/>
      <c r="MF679" s="191"/>
      <c r="MG679" s="49"/>
      <c r="MH679" s="49"/>
      <c r="MI679" s="49"/>
      <c r="MN679" s="191"/>
      <c r="MO679" s="49"/>
      <c r="MP679" s="49"/>
      <c r="MQ679" s="49"/>
      <c r="MV679" s="191"/>
      <c r="MW679" s="49"/>
      <c r="MX679" s="49"/>
      <c r="MY679" s="49"/>
      <c r="ND679" s="191"/>
      <c r="NE679" s="49"/>
      <c r="NF679" s="49"/>
      <c r="NG679" s="49"/>
      <c r="NL679" s="191"/>
      <c r="NM679" s="49"/>
      <c r="NN679" s="49"/>
      <c r="NO679" s="49"/>
      <c r="NT679" s="191"/>
      <c r="NU679" s="49"/>
      <c r="NV679" s="49"/>
      <c r="NW679" s="49"/>
      <c r="OB679" s="191"/>
      <c r="OC679" s="49"/>
      <c r="OD679" s="49"/>
      <c r="OE679" s="49"/>
      <c r="OJ679" s="191"/>
      <c r="OK679" s="49"/>
      <c r="OL679" s="49"/>
      <c r="OM679" s="49"/>
      <c r="OR679" s="191"/>
      <c r="OS679" s="49"/>
      <c r="OT679" s="49"/>
      <c r="OU679" s="49"/>
      <c r="OZ679" s="191"/>
      <c r="PA679" s="49"/>
      <c r="PB679" s="49"/>
      <c r="PC679" s="49"/>
      <c r="PH679" s="191"/>
      <c r="PI679" s="49"/>
      <c r="PJ679" s="49"/>
      <c r="PK679" s="49"/>
      <c r="PP679" s="191"/>
      <c r="PQ679" s="49"/>
      <c r="PR679" s="49"/>
      <c r="PS679" s="49"/>
      <c r="PX679" s="191"/>
      <c r="PY679" s="49"/>
      <c r="PZ679" s="49"/>
      <c r="QA679" s="49"/>
      <c r="QF679" s="191"/>
      <c r="QG679" s="49"/>
      <c r="QH679" s="49"/>
      <c r="QI679" s="49"/>
      <c r="QN679" s="191"/>
      <c r="QO679" s="49"/>
      <c r="QP679" s="49"/>
      <c r="QQ679" s="49"/>
      <c r="QV679" s="191"/>
      <c r="QW679" s="49"/>
      <c r="QX679" s="49"/>
      <c r="QY679" s="49"/>
      <c r="RD679" s="191"/>
      <c r="RE679" s="49"/>
      <c r="RF679" s="49"/>
      <c r="RG679" s="49"/>
      <c r="RL679" s="191"/>
      <c r="RM679" s="49"/>
      <c r="RN679" s="49"/>
      <c r="RO679" s="49"/>
      <c r="RT679" s="191"/>
      <c r="RU679" s="49"/>
      <c r="RV679" s="49"/>
      <c r="RW679" s="49"/>
      <c r="SB679" s="191"/>
      <c r="SC679" s="49"/>
      <c r="SD679" s="49"/>
      <c r="SE679" s="49"/>
      <c r="SJ679" s="191"/>
      <c r="SK679" s="49"/>
      <c r="SL679" s="49"/>
      <c r="SM679" s="49"/>
      <c r="SR679" s="191"/>
      <c r="SS679" s="49"/>
      <c r="ST679" s="49"/>
      <c r="SU679" s="49"/>
      <c r="SZ679" s="191"/>
      <c r="TA679" s="49"/>
      <c r="TB679" s="49"/>
      <c r="TC679" s="49"/>
      <c r="TH679" s="191"/>
      <c r="TI679" s="49"/>
      <c r="TJ679" s="49"/>
      <c r="TK679" s="49"/>
      <c r="TP679" s="191"/>
      <c r="TQ679" s="49"/>
      <c r="TR679" s="49"/>
      <c r="TS679" s="49"/>
      <c r="TX679" s="191"/>
      <c r="TY679" s="49"/>
      <c r="TZ679" s="49"/>
      <c r="UA679" s="49"/>
      <c r="UF679" s="191"/>
      <c r="UG679" s="49"/>
      <c r="UH679" s="49"/>
      <c r="UI679" s="49"/>
      <c r="UN679" s="191"/>
      <c r="UO679" s="49"/>
      <c r="UP679" s="49"/>
      <c r="UQ679" s="49"/>
      <c r="UV679" s="191"/>
      <c r="UW679" s="49"/>
      <c r="UX679" s="49"/>
      <c r="UY679" s="49"/>
      <c r="VD679" s="191"/>
      <c r="VE679" s="49"/>
      <c r="VF679" s="49"/>
      <c r="VG679" s="49"/>
      <c r="VL679" s="191"/>
      <c r="VM679" s="49"/>
      <c r="VN679" s="49"/>
      <c r="VO679" s="49"/>
      <c r="VT679" s="191"/>
      <c r="VU679" s="49"/>
      <c r="VV679" s="49"/>
      <c r="VW679" s="49"/>
      <c r="WB679" s="191"/>
      <c r="WC679" s="49"/>
      <c r="WD679" s="49"/>
      <c r="WE679" s="49"/>
      <c r="WJ679" s="191"/>
      <c r="WK679" s="49"/>
      <c r="WL679" s="49"/>
      <c r="WM679" s="49"/>
      <c r="WR679" s="191"/>
      <c r="WS679" s="49"/>
      <c r="WT679" s="49"/>
      <c r="WU679" s="49"/>
      <c r="WZ679" s="191"/>
      <c r="XA679" s="49"/>
      <c r="XB679" s="49"/>
      <c r="XC679" s="49"/>
      <c r="XH679" s="191"/>
      <c r="XI679" s="49"/>
      <c r="XJ679" s="49"/>
      <c r="XK679" s="49"/>
      <c r="XP679" s="191"/>
      <c r="XQ679" s="49"/>
      <c r="XR679" s="49"/>
      <c r="XS679" s="49"/>
      <c r="XX679" s="191"/>
      <c r="XY679" s="49"/>
      <c r="XZ679" s="49"/>
      <c r="YA679" s="49"/>
      <c r="YF679" s="191"/>
      <c r="YG679" s="49"/>
      <c r="YH679" s="49"/>
      <c r="YI679" s="49"/>
      <c r="YN679" s="191"/>
      <c r="YO679" s="49"/>
      <c r="YP679" s="49"/>
      <c r="YQ679" s="49"/>
      <c r="YV679" s="191"/>
      <c r="YW679" s="49"/>
      <c r="YX679" s="49"/>
      <c r="YY679" s="49"/>
      <c r="ZD679" s="191"/>
      <c r="ZE679" s="49"/>
      <c r="ZF679" s="49"/>
      <c r="ZG679" s="49"/>
      <c r="ZL679" s="191"/>
      <c r="ZM679" s="49"/>
      <c r="ZN679" s="49"/>
      <c r="ZO679" s="49"/>
      <c r="ZT679" s="191"/>
      <c r="ZU679" s="49"/>
      <c r="ZV679" s="49"/>
      <c r="ZW679" s="49"/>
      <c r="AAB679" s="191"/>
      <c r="AAC679" s="49"/>
      <c r="AAD679" s="49"/>
      <c r="AAE679" s="49"/>
      <c r="AAJ679" s="191"/>
      <c r="AAK679" s="49"/>
      <c r="AAL679" s="49"/>
      <c r="AAM679" s="49"/>
      <c r="AAR679" s="191"/>
      <c r="AAS679" s="49"/>
      <c r="AAT679" s="49"/>
      <c r="AAU679" s="49"/>
      <c r="AAZ679" s="191"/>
      <c r="ABA679" s="49"/>
      <c r="ABB679" s="49"/>
      <c r="ABC679" s="49"/>
      <c r="ABH679" s="191"/>
      <c r="ABI679" s="49"/>
      <c r="ABJ679" s="49"/>
      <c r="ABK679" s="49"/>
      <c r="ABP679" s="191"/>
      <c r="ABQ679" s="49"/>
      <c r="ABR679" s="49"/>
      <c r="ABS679" s="49"/>
      <c r="ABX679" s="191"/>
      <c r="ABY679" s="49"/>
      <c r="ABZ679" s="49"/>
      <c r="ACA679" s="49"/>
      <c r="ACF679" s="191"/>
      <c r="ACG679" s="49"/>
      <c r="ACH679" s="49"/>
      <c r="ACI679" s="49"/>
      <c r="ACN679" s="191"/>
      <c r="ACO679" s="49"/>
      <c r="ACP679" s="49"/>
      <c r="ACQ679" s="49"/>
      <c r="ACV679" s="191"/>
      <c r="ACW679" s="49"/>
      <c r="ACX679" s="49"/>
      <c r="ACY679" s="49"/>
      <c r="ADD679" s="191"/>
      <c r="ADE679" s="49"/>
      <c r="ADF679" s="49"/>
      <c r="ADG679" s="49"/>
      <c r="ADL679" s="191"/>
      <c r="ADM679" s="49"/>
      <c r="ADN679" s="49"/>
      <c r="ADO679" s="49"/>
      <c r="ADT679" s="191"/>
      <c r="ADU679" s="49"/>
      <c r="ADV679" s="49"/>
      <c r="ADW679" s="49"/>
      <c r="AEB679" s="191"/>
      <c r="AEC679" s="49"/>
      <c r="AED679" s="49"/>
      <c r="AEE679" s="49"/>
      <c r="AEJ679" s="191"/>
      <c r="AEK679" s="49"/>
      <c r="AEL679" s="49"/>
      <c r="AEM679" s="49"/>
      <c r="AER679" s="191"/>
      <c r="AES679" s="49"/>
      <c r="AET679" s="49"/>
      <c r="AEU679" s="49"/>
      <c r="AEZ679" s="191"/>
      <c r="AFA679" s="49"/>
      <c r="AFB679" s="49"/>
      <c r="AFC679" s="49"/>
      <c r="AFH679" s="191"/>
      <c r="AFI679" s="49"/>
      <c r="AFJ679" s="49"/>
      <c r="AFK679" s="49"/>
      <c r="AFP679" s="191"/>
      <c r="AFQ679" s="49"/>
      <c r="AFR679" s="49"/>
      <c r="AFS679" s="49"/>
      <c r="AFX679" s="191"/>
      <c r="AFY679" s="49"/>
      <c r="AFZ679" s="49"/>
      <c r="AGA679" s="49"/>
      <c r="AGF679" s="191"/>
      <c r="AGG679" s="49"/>
      <c r="AGH679" s="49"/>
      <c r="AGI679" s="49"/>
      <c r="AGN679" s="191"/>
      <c r="AGO679" s="49"/>
      <c r="AGP679" s="49"/>
      <c r="AGQ679" s="49"/>
      <c r="AGV679" s="191"/>
      <c r="AGW679" s="49"/>
      <c r="AGX679" s="49"/>
      <c r="AGY679" s="49"/>
      <c r="AHD679" s="191"/>
      <c r="AHE679" s="49"/>
      <c r="AHF679" s="49"/>
      <c r="AHG679" s="49"/>
      <c r="AHL679" s="191"/>
      <c r="AHM679" s="49"/>
      <c r="AHN679" s="49"/>
      <c r="AHO679" s="49"/>
      <c r="AHT679" s="191"/>
      <c r="AHU679" s="49"/>
      <c r="AHV679" s="49"/>
      <c r="AHW679" s="49"/>
      <c r="AIB679" s="191"/>
      <c r="AIC679" s="49"/>
      <c r="AID679" s="49"/>
      <c r="AIE679" s="49"/>
      <c r="AIJ679" s="191"/>
      <c r="AIK679" s="49"/>
      <c r="AIL679" s="49"/>
      <c r="AIM679" s="49"/>
      <c r="AIR679" s="191"/>
      <c r="AIS679" s="49"/>
      <c r="AIT679" s="49"/>
      <c r="AIU679" s="49"/>
      <c r="AIZ679" s="191"/>
      <c r="AJA679" s="49"/>
      <c r="AJB679" s="49"/>
      <c r="AJC679" s="49"/>
      <c r="AJH679" s="191"/>
      <c r="AJI679" s="49"/>
      <c r="AJJ679" s="49"/>
      <c r="AJK679" s="49"/>
      <c r="AJP679" s="191"/>
      <c r="AJQ679" s="49"/>
      <c r="AJR679" s="49"/>
      <c r="AJS679" s="49"/>
      <c r="AJX679" s="191"/>
      <c r="AJY679" s="49"/>
      <c r="AJZ679" s="49"/>
      <c r="AKA679" s="49"/>
      <c r="AKF679" s="191"/>
      <c r="AKG679" s="49"/>
      <c r="AKH679" s="49"/>
      <c r="AKI679" s="49"/>
      <c r="AKN679" s="191"/>
      <c r="AKO679" s="49"/>
      <c r="AKP679" s="49"/>
      <c r="AKQ679" s="49"/>
      <c r="AKV679" s="191"/>
      <c r="AKW679" s="49"/>
      <c r="AKX679" s="49"/>
      <c r="AKY679" s="49"/>
      <c r="ALD679" s="191"/>
      <c r="ALE679" s="49"/>
      <c r="ALF679" s="49"/>
      <c r="ALG679" s="49"/>
      <c r="ALL679" s="191"/>
      <c r="ALM679" s="49"/>
      <c r="ALN679" s="49"/>
      <c r="ALO679" s="49"/>
      <c r="ALT679" s="191"/>
      <c r="ALU679" s="49"/>
      <c r="ALV679" s="49"/>
      <c r="ALW679" s="49"/>
      <c r="AMB679" s="191"/>
      <c r="AMC679" s="49"/>
      <c r="AMD679" s="49"/>
      <c r="AME679" s="49"/>
      <c r="AMJ679" s="191"/>
    </row>
    <row r="680" s="192" customFormat="true" ht="15" hidden="false" customHeight="true" outlineLevel="0" collapsed="false">
      <c r="A680" s="170"/>
      <c r="B680" s="170"/>
      <c r="C680" s="170"/>
      <c r="D680" s="173" t="s">
        <v>714</v>
      </c>
      <c r="E680" s="173"/>
      <c r="F680" s="173"/>
      <c r="G680" s="173"/>
      <c r="H680" s="174" t="n">
        <f aca="false">SUM(H678:H679)</f>
        <v>299.54</v>
      </c>
      <c r="I680" s="49"/>
      <c r="J680" s="49"/>
      <c r="K680" s="49"/>
      <c r="P680" s="193"/>
      <c r="Q680" s="49"/>
      <c r="R680" s="49"/>
      <c r="S680" s="49"/>
      <c r="X680" s="193"/>
      <c r="Y680" s="49"/>
      <c r="Z680" s="49"/>
      <c r="AA680" s="49"/>
      <c r="AF680" s="193"/>
      <c r="AG680" s="49"/>
      <c r="AH680" s="49"/>
      <c r="AI680" s="49"/>
      <c r="AN680" s="193"/>
      <c r="AO680" s="49"/>
      <c r="AP680" s="49"/>
      <c r="AQ680" s="49"/>
      <c r="AV680" s="193"/>
      <c r="AW680" s="49"/>
      <c r="AX680" s="49"/>
      <c r="AY680" s="49"/>
      <c r="BD680" s="193"/>
      <c r="BE680" s="49"/>
      <c r="BF680" s="49"/>
      <c r="BG680" s="49"/>
      <c r="BL680" s="193"/>
      <c r="BM680" s="49"/>
      <c r="BN680" s="49"/>
      <c r="BO680" s="49"/>
      <c r="BT680" s="193"/>
      <c r="BU680" s="49"/>
      <c r="BV680" s="49"/>
      <c r="BW680" s="49"/>
      <c r="CB680" s="193"/>
      <c r="CC680" s="49"/>
      <c r="CD680" s="49"/>
      <c r="CE680" s="49"/>
      <c r="CJ680" s="193"/>
      <c r="CK680" s="49"/>
      <c r="CL680" s="49"/>
      <c r="CM680" s="49"/>
      <c r="CR680" s="193"/>
      <c r="CS680" s="49"/>
      <c r="CT680" s="49"/>
      <c r="CU680" s="49"/>
      <c r="CZ680" s="193"/>
      <c r="DA680" s="49"/>
      <c r="DB680" s="49"/>
      <c r="DC680" s="49"/>
      <c r="DH680" s="193"/>
      <c r="DI680" s="49"/>
      <c r="DJ680" s="49"/>
      <c r="DK680" s="49"/>
      <c r="DP680" s="193"/>
      <c r="DQ680" s="49"/>
      <c r="DR680" s="49"/>
      <c r="DS680" s="49"/>
      <c r="DX680" s="193"/>
      <c r="DY680" s="49"/>
      <c r="DZ680" s="49"/>
      <c r="EA680" s="49"/>
      <c r="EF680" s="193"/>
      <c r="EG680" s="49"/>
      <c r="EH680" s="49"/>
      <c r="EI680" s="49"/>
      <c r="EN680" s="193"/>
      <c r="EO680" s="49"/>
      <c r="EP680" s="49"/>
      <c r="EQ680" s="49"/>
      <c r="EV680" s="193"/>
      <c r="EW680" s="49"/>
      <c r="EX680" s="49"/>
      <c r="EY680" s="49"/>
      <c r="FD680" s="193"/>
      <c r="FE680" s="49"/>
      <c r="FF680" s="49"/>
      <c r="FG680" s="49"/>
      <c r="FL680" s="193"/>
      <c r="FM680" s="49"/>
      <c r="FN680" s="49"/>
      <c r="FO680" s="49"/>
      <c r="FT680" s="193"/>
      <c r="FU680" s="49"/>
      <c r="FV680" s="49"/>
      <c r="FW680" s="49"/>
      <c r="GB680" s="193"/>
      <c r="GC680" s="49"/>
      <c r="GD680" s="49"/>
      <c r="GE680" s="49"/>
      <c r="GJ680" s="193"/>
      <c r="GK680" s="49"/>
      <c r="GL680" s="49"/>
      <c r="GM680" s="49"/>
      <c r="GR680" s="193"/>
      <c r="GS680" s="49"/>
      <c r="GT680" s="49"/>
      <c r="GU680" s="49"/>
      <c r="GZ680" s="193"/>
      <c r="HA680" s="49"/>
      <c r="HB680" s="49"/>
      <c r="HC680" s="49"/>
      <c r="HH680" s="193"/>
      <c r="HI680" s="49"/>
      <c r="HJ680" s="49"/>
      <c r="HK680" s="49"/>
      <c r="HP680" s="193"/>
      <c r="HQ680" s="49"/>
      <c r="HR680" s="49"/>
      <c r="HS680" s="49"/>
      <c r="HX680" s="193"/>
      <c r="HY680" s="49"/>
      <c r="HZ680" s="49"/>
      <c r="IA680" s="49"/>
      <c r="IF680" s="193"/>
      <c r="IG680" s="49"/>
      <c r="IH680" s="49"/>
      <c r="II680" s="49"/>
      <c r="IN680" s="193"/>
      <c r="IO680" s="49"/>
      <c r="IP680" s="49"/>
      <c r="IQ680" s="49"/>
      <c r="IV680" s="193"/>
      <c r="IW680" s="49"/>
      <c r="IX680" s="49"/>
      <c r="IY680" s="49"/>
      <c r="JD680" s="193"/>
      <c r="JE680" s="49"/>
      <c r="JF680" s="49"/>
      <c r="JG680" s="49"/>
      <c r="JL680" s="193"/>
      <c r="JM680" s="49"/>
      <c r="JN680" s="49"/>
      <c r="JO680" s="49"/>
      <c r="JT680" s="193"/>
      <c r="JU680" s="49"/>
      <c r="JV680" s="49"/>
      <c r="JW680" s="49"/>
      <c r="KB680" s="193"/>
      <c r="KC680" s="49"/>
      <c r="KD680" s="49"/>
      <c r="KE680" s="49"/>
      <c r="KJ680" s="193"/>
      <c r="KK680" s="49"/>
      <c r="KL680" s="49"/>
      <c r="KM680" s="49"/>
      <c r="KR680" s="193"/>
      <c r="KS680" s="49"/>
      <c r="KT680" s="49"/>
      <c r="KU680" s="49"/>
      <c r="KZ680" s="193"/>
      <c r="LA680" s="49"/>
      <c r="LB680" s="49"/>
      <c r="LC680" s="49"/>
      <c r="LH680" s="193"/>
      <c r="LI680" s="49"/>
      <c r="LJ680" s="49"/>
      <c r="LK680" s="49"/>
      <c r="LP680" s="193"/>
      <c r="LQ680" s="49"/>
      <c r="LR680" s="49"/>
      <c r="LS680" s="49"/>
      <c r="LX680" s="193"/>
      <c r="LY680" s="49"/>
      <c r="LZ680" s="49"/>
      <c r="MA680" s="49"/>
      <c r="MF680" s="193"/>
      <c r="MG680" s="49"/>
      <c r="MH680" s="49"/>
      <c r="MI680" s="49"/>
      <c r="MN680" s="193"/>
      <c r="MO680" s="49"/>
      <c r="MP680" s="49"/>
      <c r="MQ680" s="49"/>
      <c r="MV680" s="193"/>
      <c r="MW680" s="49"/>
      <c r="MX680" s="49"/>
      <c r="MY680" s="49"/>
      <c r="ND680" s="193"/>
      <c r="NE680" s="49"/>
      <c r="NF680" s="49"/>
      <c r="NG680" s="49"/>
      <c r="NL680" s="193"/>
      <c r="NM680" s="49"/>
      <c r="NN680" s="49"/>
      <c r="NO680" s="49"/>
      <c r="NT680" s="193"/>
      <c r="NU680" s="49"/>
      <c r="NV680" s="49"/>
      <c r="NW680" s="49"/>
      <c r="OB680" s="193"/>
      <c r="OC680" s="49"/>
      <c r="OD680" s="49"/>
      <c r="OE680" s="49"/>
      <c r="OJ680" s="193"/>
      <c r="OK680" s="49"/>
      <c r="OL680" s="49"/>
      <c r="OM680" s="49"/>
      <c r="OR680" s="193"/>
      <c r="OS680" s="49"/>
      <c r="OT680" s="49"/>
      <c r="OU680" s="49"/>
      <c r="OZ680" s="193"/>
      <c r="PA680" s="49"/>
      <c r="PB680" s="49"/>
      <c r="PC680" s="49"/>
      <c r="PH680" s="193"/>
      <c r="PI680" s="49"/>
      <c r="PJ680" s="49"/>
      <c r="PK680" s="49"/>
      <c r="PP680" s="193"/>
      <c r="PQ680" s="49"/>
      <c r="PR680" s="49"/>
      <c r="PS680" s="49"/>
      <c r="PX680" s="193"/>
      <c r="PY680" s="49"/>
      <c r="PZ680" s="49"/>
      <c r="QA680" s="49"/>
      <c r="QF680" s="193"/>
      <c r="QG680" s="49"/>
      <c r="QH680" s="49"/>
      <c r="QI680" s="49"/>
      <c r="QN680" s="193"/>
      <c r="QO680" s="49"/>
      <c r="QP680" s="49"/>
      <c r="QQ680" s="49"/>
      <c r="QV680" s="193"/>
      <c r="QW680" s="49"/>
      <c r="QX680" s="49"/>
      <c r="QY680" s="49"/>
      <c r="RD680" s="193"/>
      <c r="RE680" s="49"/>
      <c r="RF680" s="49"/>
      <c r="RG680" s="49"/>
      <c r="RL680" s="193"/>
      <c r="RM680" s="49"/>
      <c r="RN680" s="49"/>
      <c r="RO680" s="49"/>
      <c r="RT680" s="193"/>
      <c r="RU680" s="49"/>
      <c r="RV680" s="49"/>
      <c r="RW680" s="49"/>
      <c r="SB680" s="193"/>
      <c r="SC680" s="49"/>
      <c r="SD680" s="49"/>
      <c r="SE680" s="49"/>
      <c r="SJ680" s="193"/>
      <c r="SK680" s="49"/>
      <c r="SL680" s="49"/>
      <c r="SM680" s="49"/>
      <c r="SR680" s="193"/>
      <c r="SS680" s="49"/>
      <c r="ST680" s="49"/>
      <c r="SU680" s="49"/>
      <c r="SZ680" s="193"/>
      <c r="TA680" s="49"/>
      <c r="TB680" s="49"/>
      <c r="TC680" s="49"/>
      <c r="TH680" s="193"/>
      <c r="TI680" s="49"/>
      <c r="TJ680" s="49"/>
      <c r="TK680" s="49"/>
      <c r="TP680" s="193"/>
      <c r="TQ680" s="49"/>
      <c r="TR680" s="49"/>
      <c r="TS680" s="49"/>
      <c r="TX680" s="193"/>
      <c r="TY680" s="49"/>
      <c r="TZ680" s="49"/>
      <c r="UA680" s="49"/>
      <c r="UF680" s="193"/>
      <c r="UG680" s="49"/>
      <c r="UH680" s="49"/>
      <c r="UI680" s="49"/>
      <c r="UN680" s="193"/>
      <c r="UO680" s="49"/>
      <c r="UP680" s="49"/>
      <c r="UQ680" s="49"/>
      <c r="UV680" s="193"/>
      <c r="UW680" s="49"/>
      <c r="UX680" s="49"/>
      <c r="UY680" s="49"/>
      <c r="VD680" s="193"/>
      <c r="VE680" s="49"/>
      <c r="VF680" s="49"/>
      <c r="VG680" s="49"/>
      <c r="VL680" s="193"/>
      <c r="VM680" s="49"/>
      <c r="VN680" s="49"/>
      <c r="VO680" s="49"/>
      <c r="VT680" s="193"/>
      <c r="VU680" s="49"/>
      <c r="VV680" s="49"/>
      <c r="VW680" s="49"/>
      <c r="WB680" s="193"/>
      <c r="WC680" s="49"/>
      <c r="WD680" s="49"/>
      <c r="WE680" s="49"/>
      <c r="WJ680" s="193"/>
      <c r="WK680" s="49"/>
      <c r="WL680" s="49"/>
      <c r="WM680" s="49"/>
      <c r="WR680" s="193"/>
      <c r="WS680" s="49"/>
      <c r="WT680" s="49"/>
      <c r="WU680" s="49"/>
      <c r="WZ680" s="193"/>
      <c r="XA680" s="49"/>
      <c r="XB680" s="49"/>
      <c r="XC680" s="49"/>
      <c r="XH680" s="193"/>
      <c r="XI680" s="49"/>
      <c r="XJ680" s="49"/>
      <c r="XK680" s="49"/>
      <c r="XP680" s="193"/>
      <c r="XQ680" s="49"/>
      <c r="XR680" s="49"/>
      <c r="XS680" s="49"/>
      <c r="XX680" s="193"/>
      <c r="XY680" s="49"/>
      <c r="XZ680" s="49"/>
      <c r="YA680" s="49"/>
      <c r="YF680" s="193"/>
      <c r="YG680" s="49"/>
      <c r="YH680" s="49"/>
      <c r="YI680" s="49"/>
      <c r="YN680" s="193"/>
      <c r="YO680" s="49"/>
      <c r="YP680" s="49"/>
      <c r="YQ680" s="49"/>
      <c r="YV680" s="193"/>
      <c r="YW680" s="49"/>
      <c r="YX680" s="49"/>
      <c r="YY680" s="49"/>
      <c r="ZD680" s="193"/>
      <c r="ZE680" s="49"/>
      <c r="ZF680" s="49"/>
      <c r="ZG680" s="49"/>
      <c r="ZL680" s="193"/>
      <c r="ZM680" s="49"/>
      <c r="ZN680" s="49"/>
      <c r="ZO680" s="49"/>
      <c r="ZT680" s="193"/>
      <c r="ZU680" s="49"/>
      <c r="ZV680" s="49"/>
      <c r="ZW680" s="49"/>
      <c r="AAB680" s="193"/>
      <c r="AAC680" s="49"/>
      <c r="AAD680" s="49"/>
      <c r="AAE680" s="49"/>
      <c r="AAJ680" s="193"/>
      <c r="AAK680" s="49"/>
      <c r="AAL680" s="49"/>
      <c r="AAM680" s="49"/>
      <c r="AAR680" s="193"/>
      <c r="AAS680" s="49"/>
      <c r="AAT680" s="49"/>
      <c r="AAU680" s="49"/>
      <c r="AAZ680" s="193"/>
      <c r="ABA680" s="49"/>
      <c r="ABB680" s="49"/>
      <c r="ABC680" s="49"/>
      <c r="ABH680" s="193"/>
      <c r="ABI680" s="49"/>
      <c r="ABJ680" s="49"/>
      <c r="ABK680" s="49"/>
      <c r="ABP680" s="193"/>
      <c r="ABQ680" s="49"/>
      <c r="ABR680" s="49"/>
      <c r="ABS680" s="49"/>
      <c r="ABX680" s="193"/>
      <c r="ABY680" s="49"/>
      <c r="ABZ680" s="49"/>
      <c r="ACA680" s="49"/>
      <c r="ACF680" s="193"/>
      <c r="ACG680" s="49"/>
      <c r="ACH680" s="49"/>
      <c r="ACI680" s="49"/>
      <c r="ACN680" s="193"/>
      <c r="ACO680" s="49"/>
      <c r="ACP680" s="49"/>
      <c r="ACQ680" s="49"/>
      <c r="ACV680" s="193"/>
      <c r="ACW680" s="49"/>
      <c r="ACX680" s="49"/>
      <c r="ACY680" s="49"/>
      <c r="ADD680" s="193"/>
      <c r="ADE680" s="49"/>
      <c r="ADF680" s="49"/>
      <c r="ADG680" s="49"/>
      <c r="ADL680" s="193"/>
      <c r="ADM680" s="49"/>
      <c r="ADN680" s="49"/>
      <c r="ADO680" s="49"/>
      <c r="ADT680" s="193"/>
      <c r="ADU680" s="49"/>
      <c r="ADV680" s="49"/>
      <c r="ADW680" s="49"/>
      <c r="AEB680" s="193"/>
      <c r="AEC680" s="49"/>
      <c r="AED680" s="49"/>
      <c r="AEE680" s="49"/>
      <c r="AEJ680" s="193"/>
      <c r="AEK680" s="49"/>
      <c r="AEL680" s="49"/>
      <c r="AEM680" s="49"/>
      <c r="AER680" s="193"/>
      <c r="AES680" s="49"/>
      <c r="AET680" s="49"/>
      <c r="AEU680" s="49"/>
      <c r="AEZ680" s="193"/>
      <c r="AFA680" s="49"/>
      <c r="AFB680" s="49"/>
      <c r="AFC680" s="49"/>
      <c r="AFH680" s="193"/>
      <c r="AFI680" s="49"/>
      <c r="AFJ680" s="49"/>
      <c r="AFK680" s="49"/>
      <c r="AFP680" s="193"/>
      <c r="AFQ680" s="49"/>
      <c r="AFR680" s="49"/>
      <c r="AFS680" s="49"/>
      <c r="AFX680" s="193"/>
      <c r="AFY680" s="49"/>
      <c r="AFZ680" s="49"/>
      <c r="AGA680" s="49"/>
      <c r="AGF680" s="193"/>
      <c r="AGG680" s="49"/>
      <c r="AGH680" s="49"/>
      <c r="AGI680" s="49"/>
      <c r="AGN680" s="193"/>
      <c r="AGO680" s="49"/>
      <c r="AGP680" s="49"/>
      <c r="AGQ680" s="49"/>
      <c r="AGV680" s="193"/>
      <c r="AGW680" s="49"/>
      <c r="AGX680" s="49"/>
      <c r="AGY680" s="49"/>
      <c r="AHD680" s="193"/>
      <c r="AHE680" s="49"/>
      <c r="AHF680" s="49"/>
      <c r="AHG680" s="49"/>
      <c r="AHL680" s="193"/>
      <c r="AHM680" s="49"/>
      <c r="AHN680" s="49"/>
      <c r="AHO680" s="49"/>
      <c r="AHT680" s="193"/>
      <c r="AHU680" s="49"/>
      <c r="AHV680" s="49"/>
      <c r="AHW680" s="49"/>
      <c r="AIB680" s="193"/>
      <c r="AIC680" s="49"/>
      <c r="AID680" s="49"/>
      <c r="AIE680" s="49"/>
      <c r="AIJ680" s="193"/>
      <c r="AIK680" s="49"/>
      <c r="AIL680" s="49"/>
      <c r="AIM680" s="49"/>
      <c r="AIR680" s="193"/>
      <c r="AIS680" s="49"/>
      <c r="AIT680" s="49"/>
      <c r="AIU680" s="49"/>
      <c r="AIZ680" s="193"/>
      <c r="AJA680" s="49"/>
      <c r="AJB680" s="49"/>
      <c r="AJC680" s="49"/>
      <c r="AJH680" s="193"/>
      <c r="AJI680" s="49"/>
      <c r="AJJ680" s="49"/>
      <c r="AJK680" s="49"/>
      <c r="AJP680" s="193"/>
      <c r="AJQ680" s="49"/>
      <c r="AJR680" s="49"/>
      <c r="AJS680" s="49"/>
      <c r="AJX680" s="193"/>
      <c r="AJY680" s="49"/>
      <c r="AJZ680" s="49"/>
      <c r="AKA680" s="49"/>
      <c r="AKF680" s="193"/>
      <c r="AKG680" s="49"/>
      <c r="AKH680" s="49"/>
      <c r="AKI680" s="49"/>
      <c r="AKN680" s="193"/>
      <c r="AKO680" s="49"/>
      <c r="AKP680" s="49"/>
      <c r="AKQ680" s="49"/>
      <c r="AKV680" s="193"/>
      <c r="AKW680" s="49"/>
      <c r="AKX680" s="49"/>
      <c r="AKY680" s="49"/>
      <c r="ALD680" s="193"/>
      <c r="ALE680" s="49"/>
      <c r="ALF680" s="49"/>
      <c r="ALG680" s="49"/>
      <c r="ALL680" s="193"/>
      <c r="ALM680" s="49"/>
      <c r="ALN680" s="49"/>
      <c r="ALO680" s="49"/>
      <c r="ALT680" s="193"/>
      <c r="ALU680" s="49"/>
      <c r="ALV680" s="49"/>
      <c r="ALW680" s="49"/>
      <c r="AMB680" s="193"/>
      <c r="AMC680" s="49"/>
      <c r="AMD680" s="49"/>
      <c r="AME680" s="49"/>
      <c r="AMJ680" s="193"/>
    </row>
    <row r="681" s="190" customFormat="true" ht="15" hidden="false" customHeight="true" outlineLevel="0" collapsed="false">
      <c r="A681" s="170"/>
      <c r="B681" s="170"/>
      <c r="C681" s="170"/>
      <c r="D681" s="171" t="s">
        <v>715</v>
      </c>
      <c r="E681" s="171"/>
      <c r="F681" s="171"/>
      <c r="G681" s="171"/>
      <c r="H681" s="175" t="n">
        <f aca="false">E676</f>
        <v>227.47</v>
      </c>
      <c r="I681" s="49"/>
      <c r="J681" s="49"/>
      <c r="K681" s="49"/>
      <c r="P681" s="194"/>
      <c r="Q681" s="49"/>
      <c r="R681" s="49"/>
      <c r="S681" s="49"/>
      <c r="X681" s="194"/>
      <c r="Y681" s="49"/>
      <c r="Z681" s="49"/>
      <c r="AA681" s="49"/>
      <c r="AF681" s="194"/>
      <c r="AG681" s="49"/>
      <c r="AH681" s="49"/>
      <c r="AI681" s="49"/>
      <c r="AN681" s="194"/>
      <c r="AO681" s="49"/>
      <c r="AP681" s="49"/>
      <c r="AQ681" s="49"/>
      <c r="AV681" s="194"/>
      <c r="AW681" s="49"/>
      <c r="AX681" s="49"/>
      <c r="AY681" s="49"/>
      <c r="BD681" s="194"/>
      <c r="BE681" s="49"/>
      <c r="BF681" s="49"/>
      <c r="BG681" s="49"/>
      <c r="BL681" s="194"/>
      <c r="BM681" s="49"/>
      <c r="BN681" s="49"/>
      <c r="BO681" s="49"/>
      <c r="BT681" s="194"/>
      <c r="BU681" s="49"/>
      <c r="BV681" s="49"/>
      <c r="BW681" s="49"/>
      <c r="CB681" s="194"/>
      <c r="CC681" s="49"/>
      <c r="CD681" s="49"/>
      <c r="CE681" s="49"/>
      <c r="CJ681" s="194"/>
      <c r="CK681" s="49"/>
      <c r="CL681" s="49"/>
      <c r="CM681" s="49"/>
      <c r="CR681" s="194"/>
      <c r="CS681" s="49"/>
      <c r="CT681" s="49"/>
      <c r="CU681" s="49"/>
      <c r="CZ681" s="194"/>
      <c r="DA681" s="49"/>
      <c r="DB681" s="49"/>
      <c r="DC681" s="49"/>
      <c r="DH681" s="194"/>
      <c r="DI681" s="49"/>
      <c r="DJ681" s="49"/>
      <c r="DK681" s="49"/>
      <c r="DP681" s="194"/>
      <c r="DQ681" s="49"/>
      <c r="DR681" s="49"/>
      <c r="DS681" s="49"/>
      <c r="DX681" s="194"/>
      <c r="DY681" s="49"/>
      <c r="DZ681" s="49"/>
      <c r="EA681" s="49"/>
      <c r="EF681" s="194"/>
      <c r="EG681" s="49"/>
      <c r="EH681" s="49"/>
      <c r="EI681" s="49"/>
      <c r="EN681" s="194"/>
      <c r="EO681" s="49"/>
      <c r="EP681" s="49"/>
      <c r="EQ681" s="49"/>
      <c r="EV681" s="194"/>
      <c r="EW681" s="49"/>
      <c r="EX681" s="49"/>
      <c r="EY681" s="49"/>
      <c r="FD681" s="194"/>
      <c r="FE681" s="49"/>
      <c r="FF681" s="49"/>
      <c r="FG681" s="49"/>
      <c r="FL681" s="194"/>
      <c r="FM681" s="49"/>
      <c r="FN681" s="49"/>
      <c r="FO681" s="49"/>
      <c r="FT681" s="194"/>
      <c r="FU681" s="49"/>
      <c r="FV681" s="49"/>
      <c r="FW681" s="49"/>
      <c r="GB681" s="194"/>
      <c r="GC681" s="49"/>
      <c r="GD681" s="49"/>
      <c r="GE681" s="49"/>
      <c r="GJ681" s="194"/>
      <c r="GK681" s="49"/>
      <c r="GL681" s="49"/>
      <c r="GM681" s="49"/>
      <c r="GR681" s="194"/>
      <c r="GS681" s="49"/>
      <c r="GT681" s="49"/>
      <c r="GU681" s="49"/>
      <c r="GZ681" s="194"/>
      <c r="HA681" s="49"/>
      <c r="HB681" s="49"/>
      <c r="HC681" s="49"/>
      <c r="HH681" s="194"/>
      <c r="HI681" s="49"/>
      <c r="HJ681" s="49"/>
      <c r="HK681" s="49"/>
      <c r="HP681" s="194"/>
      <c r="HQ681" s="49"/>
      <c r="HR681" s="49"/>
      <c r="HS681" s="49"/>
      <c r="HX681" s="194"/>
      <c r="HY681" s="49"/>
      <c r="HZ681" s="49"/>
      <c r="IA681" s="49"/>
      <c r="IF681" s="194"/>
      <c r="IG681" s="49"/>
      <c r="IH681" s="49"/>
      <c r="II681" s="49"/>
      <c r="IN681" s="194"/>
      <c r="IO681" s="49"/>
      <c r="IP681" s="49"/>
      <c r="IQ681" s="49"/>
      <c r="IV681" s="194"/>
      <c r="IW681" s="49"/>
      <c r="IX681" s="49"/>
      <c r="IY681" s="49"/>
      <c r="JD681" s="194"/>
      <c r="JE681" s="49"/>
      <c r="JF681" s="49"/>
      <c r="JG681" s="49"/>
      <c r="JL681" s="194"/>
      <c r="JM681" s="49"/>
      <c r="JN681" s="49"/>
      <c r="JO681" s="49"/>
      <c r="JT681" s="194"/>
      <c r="JU681" s="49"/>
      <c r="JV681" s="49"/>
      <c r="JW681" s="49"/>
      <c r="KB681" s="194"/>
      <c r="KC681" s="49"/>
      <c r="KD681" s="49"/>
      <c r="KE681" s="49"/>
      <c r="KJ681" s="194"/>
      <c r="KK681" s="49"/>
      <c r="KL681" s="49"/>
      <c r="KM681" s="49"/>
      <c r="KR681" s="194"/>
      <c r="KS681" s="49"/>
      <c r="KT681" s="49"/>
      <c r="KU681" s="49"/>
      <c r="KZ681" s="194"/>
      <c r="LA681" s="49"/>
      <c r="LB681" s="49"/>
      <c r="LC681" s="49"/>
      <c r="LH681" s="194"/>
      <c r="LI681" s="49"/>
      <c r="LJ681" s="49"/>
      <c r="LK681" s="49"/>
      <c r="LP681" s="194"/>
      <c r="LQ681" s="49"/>
      <c r="LR681" s="49"/>
      <c r="LS681" s="49"/>
      <c r="LX681" s="194"/>
      <c r="LY681" s="49"/>
      <c r="LZ681" s="49"/>
      <c r="MA681" s="49"/>
      <c r="MF681" s="194"/>
      <c r="MG681" s="49"/>
      <c r="MH681" s="49"/>
      <c r="MI681" s="49"/>
      <c r="MN681" s="194"/>
      <c r="MO681" s="49"/>
      <c r="MP681" s="49"/>
      <c r="MQ681" s="49"/>
      <c r="MV681" s="194"/>
      <c r="MW681" s="49"/>
      <c r="MX681" s="49"/>
      <c r="MY681" s="49"/>
      <c r="ND681" s="194"/>
      <c r="NE681" s="49"/>
      <c r="NF681" s="49"/>
      <c r="NG681" s="49"/>
      <c r="NL681" s="194"/>
      <c r="NM681" s="49"/>
      <c r="NN681" s="49"/>
      <c r="NO681" s="49"/>
      <c r="NT681" s="194"/>
      <c r="NU681" s="49"/>
      <c r="NV681" s="49"/>
      <c r="NW681" s="49"/>
      <c r="OB681" s="194"/>
      <c r="OC681" s="49"/>
      <c r="OD681" s="49"/>
      <c r="OE681" s="49"/>
      <c r="OJ681" s="194"/>
      <c r="OK681" s="49"/>
      <c r="OL681" s="49"/>
      <c r="OM681" s="49"/>
      <c r="OR681" s="194"/>
      <c r="OS681" s="49"/>
      <c r="OT681" s="49"/>
      <c r="OU681" s="49"/>
      <c r="OZ681" s="194"/>
      <c r="PA681" s="49"/>
      <c r="PB681" s="49"/>
      <c r="PC681" s="49"/>
      <c r="PH681" s="194"/>
      <c r="PI681" s="49"/>
      <c r="PJ681" s="49"/>
      <c r="PK681" s="49"/>
      <c r="PP681" s="194"/>
      <c r="PQ681" s="49"/>
      <c r="PR681" s="49"/>
      <c r="PS681" s="49"/>
      <c r="PX681" s="194"/>
      <c r="PY681" s="49"/>
      <c r="PZ681" s="49"/>
      <c r="QA681" s="49"/>
      <c r="QF681" s="194"/>
      <c r="QG681" s="49"/>
      <c r="QH681" s="49"/>
      <c r="QI681" s="49"/>
      <c r="QN681" s="194"/>
      <c r="QO681" s="49"/>
      <c r="QP681" s="49"/>
      <c r="QQ681" s="49"/>
      <c r="QV681" s="194"/>
      <c r="QW681" s="49"/>
      <c r="QX681" s="49"/>
      <c r="QY681" s="49"/>
      <c r="RD681" s="194"/>
      <c r="RE681" s="49"/>
      <c r="RF681" s="49"/>
      <c r="RG681" s="49"/>
      <c r="RL681" s="194"/>
      <c r="RM681" s="49"/>
      <c r="RN681" s="49"/>
      <c r="RO681" s="49"/>
      <c r="RT681" s="194"/>
      <c r="RU681" s="49"/>
      <c r="RV681" s="49"/>
      <c r="RW681" s="49"/>
      <c r="SB681" s="194"/>
      <c r="SC681" s="49"/>
      <c r="SD681" s="49"/>
      <c r="SE681" s="49"/>
      <c r="SJ681" s="194"/>
      <c r="SK681" s="49"/>
      <c r="SL681" s="49"/>
      <c r="SM681" s="49"/>
      <c r="SR681" s="194"/>
      <c r="SS681" s="49"/>
      <c r="ST681" s="49"/>
      <c r="SU681" s="49"/>
      <c r="SZ681" s="194"/>
      <c r="TA681" s="49"/>
      <c r="TB681" s="49"/>
      <c r="TC681" s="49"/>
      <c r="TH681" s="194"/>
      <c r="TI681" s="49"/>
      <c r="TJ681" s="49"/>
      <c r="TK681" s="49"/>
      <c r="TP681" s="194"/>
      <c r="TQ681" s="49"/>
      <c r="TR681" s="49"/>
      <c r="TS681" s="49"/>
      <c r="TX681" s="194"/>
      <c r="TY681" s="49"/>
      <c r="TZ681" s="49"/>
      <c r="UA681" s="49"/>
      <c r="UF681" s="194"/>
      <c r="UG681" s="49"/>
      <c r="UH681" s="49"/>
      <c r="UI681" s="49"/>
      <c r="UN681" s="194"/>
      <c r="UO681" s="49"/>
      <c r="UP681" s="49"/>
      <c r="UQ681" s="49"/>
      <c r="UV681" s="194"/>
      <c r="UW681" s="49"/>
      <c r="UX681" s="49"/>
      <c r="UY681" s="49"/>
      <c r="VD681" s="194"/>
      <c r="VE681" s="49"/>
      <c r="VF681" s="49"/>
      <c r="VG681" s="49"/>
      <c r="VL681" s="194"/>
      <c r="VM681" s="49"/>
      <c r="VN681" s="49"/>
      <c r="VO681" s="49"/>
      <c r="VT681" s="194"/>
      <c r="VU681" s="49"/>
      <c r="VV681" s="49"/>
      <c r="VW681" s="49"/>
      <c r="WB681" s="194"/>
      <c r="WC681" s="49"/>
      <c r="WD681" s="49"/>
      <c r="WE681" s="49"/>
      <c r="WJ681" s="194"/>
      <c r="WK681" s="49"/>
      <c r="WL681" s="49"/>
      <c r="WM681" s="49"/>
      <c r="WR681" s="194"/>
      <c r="WS681" s="49"/>
      <c r="WT681" s="49"/>
      <c r="WU681" s="49"/>
      <c r="WZ681" s="194"/>
      <c r="XA681" s="49"/>
      <c r="XB681" s="49"/>
      <c r="XC681" s="49"/>
      <c r="XH681" s="194"/>
      <c r="XI681" s="49"/>
      <c r="XJ681" s="49"/>
      <c r="XK681" s="49"/>
      <c r="XP681" s="194"/>
      <c r="XQ681" s="49"/>
      <c r="XR681" s="49"/>
      <c r="XS681" s="49"/>
      <c r="XX681" s="194"/>
      <c r="XY681" s="49"/>
      <c r="XZ681" s="49"/>
      <c r="YA681" s="49"/>
      <c r="YF681" s="194"/>
      <c r="YG681" s="49"/>
      <c r="YH681" s="49"/>
      <c r="YI681" s="49"/>
      <c r="YN681" s="194"/>
      <c r="YO681" s="49"/>
      <c r="YP681" s="49"/>
      <c r="YQ681" s="49"/>
      <c r="YV681" s="194"/>
      <c r="YW681" s="49"/>
      <c r="YX681" s="49"/>
      <c r="YY681" s="49"/>
      <c r="ZD681" s="194"/>
      <c r="ZE681" s="49"/>
      <c r="ZF681" s="49"/>
      <c r="ZG681" s="49"/>
      <c r="ZL681" s="194"/>
      <c r="ZM681" s="49"/>
      <c r="ZN681" s="49"/>
      <c r="ZO681" s="49"/>
      <c r="ZT681" s="194"/>
      <c r="ZU681" s="49"/>
      <c r="ZV681" s="49"/>
      <c r="ZW681" s="49"/>
      <c r="AAB681" s="194"/>
      <c r="AAC681" s="49"/>
      <c r="AAD681" s="49"/>
      <c r="AAE681" s="49"/>
      <c r="AAJ681" s="194"/>
      <c r="AAK681" s="49"/>
      <c r="AAL681" s="49"/>
      <c r="AAM681" s="49"/>
      <c r="AAR681" s="194"/>
      <c r="AAS681" s="49"/>
      <c r="AAT681" s="49"/>
      <c r="AAU681" s="49"/>
      <c r="AAZ681" s="194"/>
      <c r="ABA681" s="49"/>
      <c r="ABB681" s="49"/>
      <c r="ABC681" s="49"/>
      <c r="ABH681" s="194"/>
      <c r="ABI681" s="49"/>
      <c r="ABJ681" s="49"/>
      <c r="ABK681" s="49"/>
      <c r="ABP681" s="194"/>
      <c r="ABQ681" s="49"/>
      <c r="ABR681" s="49"/>
      <c r="ABS681" s="49"/>
      <c r="ABX681" s="194"/>
      <c r="ABY681" s="49"/>
      <c r="ABZ681" s="49"/>
      <c r="ACA681" s="49"/>
      <c r="ACF681" s="194"/>
      <c r="ACG681" s="49"/>
      <c r="ACH681" s="49"/>
      <c r="ACI681" s="49"/>
      <c r="ACN681" s="194"/>
      <c r="ACO681" s="49"/>
      <c r="ACP681" s="49"/>
      <c r="ACQ681" s="49"/>
      <c r="ACV681" s="194"/>
      <c r="ACW681" s="49"/>
      <c r="ACX681" s="49"/>
      <c r="ACY681" s="49"/>
      <c r="ADD681" s="194"/>
      <c r="ADE681" s="49"/>
      <c r="ADF681" s="49"/>
      <c r="ADG681" s="49"/>
      <c r="ADL681" s="194"/>
      <c r="ADM681" s="49"/>
      <c r="ADN681" s="49"/>
      <c r="ADO681" s="49"/>
      <c r="ADT681" s="194"/>
      <c r="ADU681" s="49"/>
      <c r="ADV681" s="49"/>
      <c r="ADW681" s="49"/>
      <c r="AEB681" s="194"/>
      <c r="AEC681" s="49"/>
      <c r="AED681" s="49"/>
      <c r="AEE681" s="49"/>
      <c r="AEJ681" s="194"/>
      <c r="AEK681" s="49"/>
      <c r="AEL681" s="49"/>
      <c r="AEM681" s="49"/>
      <c r="AER681" s="194"/>
      <c r="AES681" s="49"/>
      <c r="AET681" s="49"/>
      <c r="AEU681" s="49"/>
      <c r="AEZ681" s="194"/>
      <c r="AFA681" s="49"/>
      <c r="AFB681" s="49"/>
      <c r="AFC681" s="49"/>
      <c r="AFH681" s="194"/>
      <c r="AFI681" s="49"/>
      <c r="AFJ681" s="49"/>
      <c r="AFK681" s="49"/>
      <c r="AFP681" s="194"/>
      <c r="AFQ681" s="49"/>
      <c r="AFR681" s="49"/>
      <c r="AFS681" s="49"/>
      <c r="AFX681" s="194"/>
      <c r="AFY681" s="49"/>
      <c r="AFZ681" s="49"/>
      <c r="AGA681" s="49"/>
      <c r="AGF681" s="194"/>
      <c r="AGG681" s="49"/>
      <c r="AGH681" s="49"/>
      <c r="AGI681" s="49"/>
      <c r="AGN681" s="194"/>
      <c r="AGO681" s="49"/>
      <c r="AGP681" s="49"/>
      <c r="AGQ681" s="49"/>
      <c r="AGV681" s="194"/>
      <c r="AGW681" s="49"/>
      <c r="AGX681" s="49"/>
      <c r="AGY681" s="49"/>
      <c r="AHD681" s="194"/>
      <c r="AHE681" s="49"/>
      <c r="AHF681" s="49"/>
      <c r="AHG681" s="49"/>
      <c r="AHL681" s="194"/>
      <c r="AHM681" s="49"/>
      <c r="AHN681" s="49"/>
      <c r="AHO681" s="49"/>
      <c r="AHT681" s="194"/>
      <c r="AHU681" s="49"/>
      <c r="AHV681" s="49"/>
      <c r="AHW681" s="49"/>
      <c r="AIB681" s="194"/>
      <c r="AIC681" s="49"/>
      <c r="AID681" s="49"/>
      <c r="AIE681" s="49"/>
      <c r="AIJ681" s="194"/>
      <c r="AIK681" s="49"/>
      <c r="AIL681" s="49"/>
      <c r="AIM681" s="49"/>
      <c r="AIR681" s="194"/>
      <c r="AIS681" s="49"/>
      <c r="AIT681" s="49"/>
      <c r="AIU681" s="49"/>
      <c r="AIZ681" s="194"/>
      <c r="AJA681" s="49"/>
      <c r="AJB681" s="49"/>
      <c r="AJC681" s="49"/>
      <c r="AJH681" s="194"/>
      <c r="AJI681" s="49"/>
      <c r="AJJ681" s="49"/>
      <c r="AJK681" s="49"/>
      <c r="AJP681" s="194"/>
      <c r="AJQ681" s="49"/>
      <c r="AJR681" s="49"/>
      <c r="AJS681" s="49"/>
      <c r="AJX681" s="194"/>
      <c r="AJY681" s="49"/>
      <c r="AJZ681" s="49"/>
      <c r="AKA681" s="49"/>
      <c r="AKF681" s="194"/>
      <c r="AKG681" s="49"/>
      <c r="AKH681" s="49"/>
      <c r="AKI681" s="49"/>
      <c r="AKN681" s="194"/>
      <c r="AKO681" s="49"/>
      <c r="AKP681" s="49"/>
      <c r="AKQ681" s="49"/>
      <c r="AKV681" s="194"/>
      <c r="AKW681" s="49"/>
      <c r="AKX681" s="49"/>
      <c r="AKY681" s="49"/>
      <c r="ALD681" s="194"/>
      <c r="ALE681" s="49"/>
      <c r="ALF681" s="49"/>
      <c r="ALG681" s="49"/>
      <c r="ALL681" s="194"/>
      <c r="ALM681" s="49"/>
      <c r="ALN681" s="49"/>
      <c r="ALO681" s="49"/>
      <c r="ALT681" s="194"/>
      <c r="ALU681" s="49"/>
      <c r="ALV681" s="49"/>
      <c r="ALW681" s="49"/>
      <c r="AMB681" s="194"/>
      <c r="AMC681" s="49"/>
      <c r="AMD681" s="49"/>
      <c r="AME681" s="49"/>
      <c r="AMJ681" s="194"/>
    </row>
    <row r="682" s="192" customFormat="true" ht="15" hidden="false" customHeight="true" outlineLevel="0" collapsed="false">
      <c r="A682" s="170"/>
      <c r="B682" s="170"/>
      <c r="C682" s="170"/>
      <c r="D682" s="173" t="s">
        <v>716</v>
      </c>
      <c r="E682" s="173"/>
      <c r="F682" s="173"/>
      <c r="G682" s="173"/>
      <c r="H682" s="174" t="n">
        <f aca="false">ROUND(H680*H681,2)</f>
        <v>68136.36</v>
      </c>
      <c r="I682" s="49"/>
      <c r="J682" s="49"/>
      <c r="K682" s="49"/>
      <c r="P682" s="193"/>
      <c r="Q682" s="49"/>
      <c r="R682" s="49"/>
      <c r="S682" s="49"/>
      <c r="X682" s="193"/>
      <c r="Y682" s="49"/>
      <c r="Z682" s="49"/>
      <c r="AA682" s="49"/>
      <c r="AF682" s="193"/>
      <c r="AG682" s="49"/>
      <c r="AH682" s="49"/>
      <c r="AI682" s="49"/>
      <c r="AN682" s="193"/>
      <c r="AO682" s="49"/>
      <c r="AP682" s="49"/>
      <c r="AQ682" s="49"/>
      <c r="AV682" s="193"/>
      <c r="AW682" s="49"/>
      <c r="AX682" s="49"/>
      <c r="AY682" s="49"/>
      <c r="BD682" s="193"/>
      <c r="BE682" s="49"/>
      <c r="BF682" s="49"/>
      <c r="BG682" s="49"/>
      <c r="BL682" s="193"/>
      <c r="BM682" s="49"/>
      <c r="BN682" s="49"/>
      <c r="BO682" s="49"/>
      <c r="BT682" s="193"/>
      <c r="BU682" s="49"/>
      <c r="BV682" s="49"/>
      <c r="BW682" s="49"/>
      <c r="CB682" s="193"/>
      <c r="CC682" s="49"/>
      <c r="CD682" s="49"/>
      <c r="CE682" s="49"/>
      <c r="CJ682" s="193"/>
      <c r="CK682" s="49"/>
      <c r="CL682" s="49"/>
      <c r="CM682" s="49"/>
      <c r="CR682" s="193"/>
      <c r="CS682" s="49"/>
      <c r="CT682" s="49"/>
      <c r="CU682" s="49"/>
      <c r="CZ682" s="193"/>
      <c r="DA682" s="49"/>
      <c r="DB682" s="49"/>
      <c r="DC682" s="49"/>
      <c r="DH682" s="193"/>
      <c r="DI682" s="49"/>
      <c r="DJ682" s="49"/>
      <c r="DK682" s="49"/>
      <c r="DP682" s="193"/>
      <c r="DQ682" s="49"/>
      <c r="DR682" s="49"/>
      <c r="DS682" s="49"/>
      <c r="DX682" s="193"/>
      <c r="DY682" s="49"/>
      <c r="DZ682" s="49"/>
      <c r="EA682" s="49"/>
      <c r="EF682" s="193"/>
      <c r="EG682" s="49"/>
      <c r="EH682" s="49"/>
      <c r="EI682" s="49"/>
      <c r="EN682" s="193"/>
      <c r="EO682" s="49"/>
      <c r="EP682" s="49"/>
      <c r="EQ682" s="49"/>
      <c r="EV682" s="193"/>
      <c r="EW682" s="49"/>
      <c r="EX682" s="49"/>
      <c r="EY682" s="49"/>
      <c r="FD682" s="193"/>
      <c r="FE682" s="49"/>
      <c r="FF682" s="49"/>
      <c r="FG682" s="49"/>
      <c r="FL682" s="193"/>
      <c r="FM682" s="49"/>
      <c r="FN682" s="49"/>
      <c r="FO682" s="49"/>
      <c r="FT682" s="193"/>
      <c r="FU682" s="49"/>
      <c r="FV682" s="49"/>
      <c r="FW682" s="49"/>
      <c r="GB682" s="193"/>
      <c r="GC682" s="49"/>
      <c r="GD682" s="49"/>
      <c r="GE682" s="49"/>
      <c r="GJ682" s="193"/>
      <c r="GK682" s="49"/>
      <c r="GL682" s="49"/>
      <c r="GM682" s="49"/>
      <c r="GR682" s="193"/>
      <c r="GS682" s="49"/>
      <c r="GT682" s="49"/>
      <c r="GU682" s="49"/>
      <c r="GZ682" s="193"/>
      <c r="HA682" s="49"/>
      <c r="HB682" s="49"/>
      <c r="HC682" s="49"/>
      <c r="HH682" s="193"/>
      <c r="HI682" s="49"/>
      <c r="HJ682" s="49"/>
      <c r="HK682" s="49"/>
      <c r="HP682" s="193"/>
      <c r="HQ682" s="49"/>
      <c r="HR682" s="49"/>
      <c r="HS682" s="49"/>
      <c r="HX682" s="193"/>
      <c r="HY682" s="49"/>
      <c r="HZ682" s="49"/>
      <c r="IA682" s="49"/>
      <c r="IF682" s="193"/>
      <c r="IG682" s="49"/>
      <c r="IH682" s="49"/>
      <c r="II682" s="49"/>
      <c r="IN682" s="193"/>
      <c r="IO682" s="49"/>
      <c r="IP682" s="49"/>
      <c r="IQ682" s="49"/>
      <c r="IV682" s="193"/>
      <c r="IW682" s="49"/>
      <c r="IX682" s="49"/>
      <c r="IY682" s="49"/>
      <c r="JD682" s="193"/>
      <c r="JE682" s="49"/>
      <c r="JF682" s="49"/>
      <c r="JG682" s="49"/>
      <c r="JL682" s="193"/>
      <c r="JM682" s="49"/>
      <c r="JN682" s="49"/>
      <c r="JO682" s="49"/>
      <c r="JT682" s="193"/>
      <c r="JU682" s="49"/>
      <c r="JV682" s="49"/>
      <c r="JW682" s="49"/>
      <c r="KB682" s="193"/>
      <c r="KC682" s="49"/>
      <c r="KD682" s="49"/>
      <c r="KE682" s="49"/>
      <c r="KJ682" s="193"/>
      <c r="KK682" s="49"/>
      <c r="KL682" s="49"/>
      <c r="KM682" s="49"/>
      <c r="KR682" s="193"/>
      <c r="KS682" s="49"/>
      <c r="KT682" s="49"/>
      <c r="KU682" s="49"/>
      <c r="KZ682" s="193"/>
      <c r="LA682" s="49"/>
      <c r="LB682" s="49"/>
      <c r="LC682" s="49"/>
      <c r="LH682" s="193"/>
      <c r="LI682" s="49"/>
      <c r="LJ682" s="49"/>
      <c r="LK682" s="49"/>
      <c r="LP682" s="193"/>
      <c r="LQ682" s="49"/>
      <c r="LR682" s="49"/>
      <c r="LS682" s="49"/>
      <c r="LX682" s="193"/>
      <c r="LY682" s="49"/>
      <c r="LZ682" s="49"/>
      <c r="MA682" s="49"/>
      <c r="MF682" s="193"/>
      <c r="MG682" s="49"/>
      <c r="MH682" s="49"/>
      <c r="MI682" s="49"/>
      <c r="MN682" s="193"/>
      <c r="MO682" s="49"/>
      <c r="MP682" s="49"/>
      <c r="MQ682" s="49"/>
      <c r="MV682" s="193"/>
      <c r="MW682" s="49"/>
      <c r="MX682" s="49"/>
      <c r="MY682" s="49"/>
      <c r="ND682" s="193"/>
      <c r="NE682" s="49"/>
      <c r="NF682" s="49"/>
      <c r="NG682" s="49"/>
      <c r="NL682" s="193"/>
      <c r="NM682" s="49"/>
      <c r="NN682" s="49"/>
      <c r="NO682" s="49"/>
      <c r="NT682" s="193"/>
      <c r="NU682" s="49"/>
      <c r="NV682" s="49"/>
      <c r="NW682" s="49"/>
      <c r="OB682" s="193"/>
      <c r="OC682" s="49"/>
      <c r="OD682" s="49"/>
      <c r="OE682" s="49"/>
      <c r="OJ682" s="193"/>
      <c r="OK682" s="49"/>
      <c r="OL682" s="49"/>
      <c r="OM682" s="49"/>
      <c r="OR682" s="193"/>
      <c r="OS682" s="49"/>
      <c r="OT682" s="49"/>
      <c r="OU682" s="49"/>
      <c r="OZ682" s="193"/>
      <c r="PA682" s="49"/>
      <c r="PB682" s="49"/>
      <c r="PC682" s="49"/>
      <c r="PH682" s="193"/>
      <c r="PI682" s="49"/>
      <c r="PJ682" s="49"/>
      <c r="PK682" s="49"/>
      <c r="PP682" s="193"/>
      <c r="PQ682" s="49"/>
      <c r="PR682" s="49"/>
      <c r="PS682" s="49"/>
      <c r="PX682" s="193"/>
      <c r="PY682" s="49"/>
      <c r="PZ682" s="49"/>
      <c r="QA682" s="49"/>
      <c r="QF682" s="193"/>
      <c r="QG682" s="49"/>
      <c r="QH682" s="49"/>
      <c r="QI682" s="49"/>
      <c r="QN682" s="193"/>
      <c r="QO682" s="49"/>
      <c r="QP682" s="49"/>
      <c r="QQ682" s="49"/>
      <c r="QV682" s="193"/>
      <c r="QW682" s="49"/>
      <c r="QX682" s="49"/>
      <c r="QY682" s="49"/>
      <c r="RD682" s="193"/>
      <c r="RE682" s="49"/>
      <c r="RF682" s="49"/>
      <c r="RG682" s="49"/>
      <c r="RL682" s="193"/>
      <c r="RM682" s="49"/>
      <c r="RN682" s="49"/>
      <c r="RO682" s="49"/>
      <c r="RT682" s="193"/>
      <c r="RU682" s="49"/>
      <c r="RV682" s="49"/>
      <c r="RW682" s="49"/>
      <c r="SB682" s="193"/>
      <c r="SC682" s="49"/>
      <c r="SD682" s="49"/>
      <c r="SE682" s="49"/>
      <c r="SJ682" s="193"/>
      <c r="SK682" s="49"/>
      <c r="SL682" s="49"/>
      <c r="SM682" s="49"/>
      <c r="SR682" s="193"/>
      <c r="SS682" s="49"/>
      <c r="ST682" s="49"/>
      <c r="SU682" s="49"/>
      <c r="SZ682" s="193"/>
      <c r="TA682" s="49"/>
      <c r="TB682" s="49"/>
      <c r="TC682" s="49"/>
      <c r="TH682" s="193"/>
      <c r="TI682" s="49"/>
      <c r="TJ682" s="49"/>
      <c r="TK682" s="49"/>
      <c r="TP682" s="193"/>
      <c r="TQ682" s="49"/>
      <c r="TR682" s="49"/>
      <c r="TS682" s="49"/>
      <c r="TX682" s="193"/>
      <c r="TY682" s="49"/>
      <c r="TZ682" s="49"/>
      <c r="UA682" s="49"/>
      <c r="UF682" s="193"/>
      <c r="UG682" s="49"/>
      <c r="UH682" s="49"/>
      <c r="UI682" s="49"/>
      <c r="UN682" s="193"/>
      <c r="UO682" s="49"/>
      <c r="UP682" s="49"/>
      <c r="UQ682" s="49"/>
      <c r="UV682" s="193"/>
      <c r="UW682" s="49"/>
      <c r="UX682" s="49"/>
      <c r="UY682" s="49"/>
      <c r="VD682" s="193"/>
      <c r="VE682" s="49"/>
      <c r="VF682" s="49"/>
      <c r="VG682" s="49"/>
      <c r="VL682" s="193"/>
      <c r="VM682" s="49"/>
      <c r="VN682" s="49"/>
      <c r="VO682" s="49"/>
      <c r="VT682" s="193"/>
      <c r="VU682" s="49"/>
      <c r="VV682" s="49"/>
      <c r="VW682" s="49"/>
      <c r="WB682" s="193"/>
      <c r="WC682" s="49"/>
      <c r="WD682" s="49"/>
      <c r="WE682" s="49"/>
      <c r="WJ682" s="193"/>
      <c r="WK682" s="49"/>
      <c r="WL682" s="49"/>
      <c r="WM682" s="49"/>
      <c r="WR682" s="193"/>
      <c r="WS682" s="49"/>
      <c r="WT682" s="49"/>
      <c r="WU682" s="49"/>
      <c r="WZ682" s="193"/>
      <c r="XA682" s="49"/>
      <c r="XB682" s="49"/>
      <c r="XC682" s="49"/>
      <c r="XH682" s="193"/>
      <c r="XI682" s="49"/>
      <c r="XJ682" s="49"/>
      <c r="XK682" s="49"/>
      <c r="XP682" s="193"/>
      <c r="XQ682" s="49"/>
      <c r="XR682" s="49"/>
      <c r="XS682" s="49"/>
      <c r="XX682" s="193"/>
      <c r="XY682" s="49"/>
      <c r="XZ682" s="49"/>
      <c r="YA682" s="49"/>
      <c r="YF682" s="193"/>
      <c r="YG682" s="49"/>
      <c r="YH682" s="49"/>
      <c r="YI682" s="49"/>
      <c r="YN682" s="193"/>
      <c r="YO682" s="49"/>
      <c r="YP682" s="49"/>
      <c r="YQ682" s="49"/>
      <c r="YV682" s="193"/>
      <c r="YW682" s="49"/>
      <c r="YX682" s="49"/>
      <c r="YY682" s="49"/>
      <c r="ZD682" s="193"/>
      <c r="ZE682" s="49"/>
      <c r="ZF682" s="49"/>
      <c r="ZG682" s="49"/>
      <c r="ZL682" s="193"/>
      <c r="ZM682" s="49"/>
      <c r="ZN682" s="49"/>
      <c r="ZO682" s="49"/>
      <c r="ZT682" s="193"/>
      <c r="ZU682" s="49"/>
      <c r="ZV682" s="49"/>
      <c r="ZW682" s="49"/>
      <c r="AAB682" s="193"/>
      <c r="AAC682" s="49"/>
      <c r="AAD682" s="49"/>
      <c r="AAE682" s="49"/>
      <c r="AAJ682" s="193"/>
      <c r="AAK682" s="49"/>
      <c r="AAL682" s="49"/>
      <c r="AAM682" s="49"/>
      <c r="AAR682" s="193"/>
      <c r="AAS682" s="49"/>
      <c r="AAT682" s="49"/>
      <c r="AAU682" s="49"/>
      <c r="AAZ682" s="193"/>
      <c r="ABA682" s="49"/>
      <c r="ABB682" s="49"/>
      <c r="ABC682" s="49"/>
      <c r="ABH682" s="193"/>
      <c r="ABI682" s="49"/>
      <c r="ABJ682" s="49"/>
      <c r="ABK682" s="49"/>
      <c r="ABP682" s="193"/>
      <c r="ABQ682" s="49"/>
      <c r="ABR682" s="49"/>
      <c r="ABS682" s="49"/>
      <c r="ABX682" s="193"/>
      <c r="ABY682" s="49"/>
      <c r="ABZ682" s="49"/>
      <c r="ACA682" s="49"/>
      <c r="ACF682" s="193"/>
      <c r="ACG682" s="49"/>
      <c r="ACH682" s="49"/>
      <c r="ACI682" s="49"/>
      <c r="ACN682" s="193"/>
      <c r="ACO682" s="49"/>
      <c r="ACP682" s="49"/>
      <c r="ACQ682" s="49"/>
      <c r="ACV682" s="193"/>
      <c r="ACW682" s="49"/>
      <c r="ACX682" s="49"/>
      <c r="ACY682" s="49"/>
      <c r="ADD682" s="193"/>
      <c r="ADE682" s="49"/>
      <c r="ADF682" s="49"/>
      <c r="ADG682" s="49"/>
      <c r="ADL682" s="193"/>
      <c r="ADM682" s="49"/>
      <c r="ADN682" s="49"/>
      <c r="ADO682" s="49"/>
      <c r="ADT682" s="193"/>
      <c r="ADU682" s="49"/>
      <c r="ADV682" s="49"/>
      <c r="ADW682" s="49"/>
      <c r="AEB682" s="193"/>
      <c r="AEC682" s="49"/>
      <c r="AED682" s="49"/>
      <c r="AEE682" s="49"/>
      <c r="AEJ682" s="193"/>
      <c r="AEK682" s="49"/>
      <c r="AEL682" s="49"/>
      <c r="AEM682" s="49"/>
      <c r="AER682" s="193"/>
      <c r="AES682" s="49"/>
      <c r="AET682" s="49"/>
      <c r="AEU682" s="49"/>
      <c r="AEZ682" s="193"/>
      <c r="AFA682" s="49"/>
      <c r="AFB682" s="49"/>
      <c r="AFC682" s="49"/>
      <c r="AFH682" s="193"/>
      <c r="AFI682" s="49"/>
      <c r="AFJ682" s="49"/>
      <c r="AFK682" s="49"/>
      <c r="AFP682" s="193"/>
      <c r="AFQ682" s="49"/>
      <c r="AFR682" s="49"/>
      <c r="AFS682" s="49"/>
      <c r="AFX682" s="193"/>
      <c r="AFY682" s="49"/>
      <c r="AFZ682" s="49"/>
      <c r="AGA682" s="49"/>
      <c r="AGF682" s="193"/>
      <c r="AGG682" s="49"/>
      <c r="AGH682" s="49"/>
      <c r="AGI682" s="49"/>
      <c r="AGN682" s="193"/>
      <c r="AGO682" s="49"/>
      <c r="AGP682" s="49"/>
      <c r="AGQ682" s="49"/>
      <c r="AGV682" s="193"/>
      <c r="AGW682" s="49"/>
      <c r="AGX682" s="49"/>
      <c r="AGY682" s="49"/>
      <c r="AHD682" s="193"/>
      <c r="AHE682" s="49"/>
      <c r="AHF682" s="49"/>
      <c r="AHG682" s="49"/>
      <c r="AHL682" s="193"/>
      <c r="AHM682" s="49"/>
      <c r="AHN682" s="49"/>
      <c r="AHO682" s="49"/>
      <c r="AHT682" s="193"/>
      <c r="AHU682" s="49"/>
      <c r="AHV682" s="49"/>
      <c r="AHW682" s="49"/>
      <c r="AIB682" s="193"/>
      <c r="AIC682" s="49"/>
      <c r="AID682" s="49"/>
      <c r="AIE682" s="49"/>
      <c r="AIJ682" s="193"/>
      <c r="AIK682" s="49"/>
      <c r="AIL682" s="49"/>
      <c r="AIM682" s="49"/>
      <c r="AIR682" s="193"/>
      <c r="AIS682" s="49"/>
      <c r="AIT682" s="49"/>
      <c r="AIU682" s="49"/>
      <c r="AIZ682" s="193"/>
      <c r="AJA682" s="49"/>
      <c r="AJB682" s="49"/>
      <c r="AJC682" s="49"/>
      <c r="AJH682" s="193"/>
      <c r="AJI682" s="49"/>
      <c r="AJJ682" s="49"/>
      <c r="AJK682" s="49"/>
      <c r="AJP682" s="193"/>
      <c r="AJQ682" s="49"/>
      <c r="AJR682" s="49"/>
      <c r="AJS682" s="49"/>
      <c r="AJX682" s="193"/>
      <c r="AJY682" s="49"/>
      <c r="AJZ682" s="49"/>
      <c r="AKA682" s="49"/>
      <c r="AKF682" s="193"/>
      <c r="AKG682" s="49"/>
      <c r="AKH682" s="49"/>
      <c r="AKI682" s="49"/>
      <c r="AKN682" s="193"/>
      <c r="AKO682" s="49"/>
      <c r="AKP682" s="49"/>
      <c r="AKQ682" s="49"/>
      <c r="AKV682" s="193"/>
      <c r="AKW682" s="49"/>
      <c r="AKX682" s="49"/>
      <c r="AKY682" s="49"/>
      <c r="ALD682" s="193"/>
      <c r="ALE682" s="49"/>
      <c r="ALF682" s="49"/>
      <c r="ALG682" s="49"/>
      <c r="ALL682" s="193"/>
      <c r="ALM682" s="49"/>
      <c r="ALN682" s="49"/>
      <c r="ALO682" s="49"/>
      <c r="ALT682" s="193"/>
      <c r="ALU682" s="49"/>
      <c r="ALV682" s="49"/>
      <c r="ALW682" s="49"/>
      <c r="AMB682" s="193"/>
      <c r="AMC682" s="49"/>
      <c r="AMD682" s="49"/>
      <c r="AME682" s="49"/>
      <c r="AMJ682" s="193"/>
    </row>
    <row r="683" s="190" customFormat="true" ht="15" hidden="false" customHeight="true" outlineLevel="0" collapsed="false">
      <c r="A683" s="170"/>
      <c r="B683" s="170"/>
      <c r="C683" s="170"/>
      <c r="D683" s="171" t="s">
        <v>792</v>
      </c>
      <c r="E683" s="171"/>
      <c r="F683" s="171"/>
      <c r="G683" s="171"/>
      <c r="H683" s="172" t="n">
        <f aca="false">ROUND(H680*$B$14,2)</f>
        <v>45.77</v>
      </c>
      <c r="I683" s="49"/>
      <c r="J683" s="49"/>
      <c r="K683" s="49"/>
      <c r="P683" s="191"/>
      <c r="Q683" s="49"/>
      <c r="R683" s="49"/>
      <c r="S683" s="49"/>
      <c r="X683" s="191"/>
      <c r="Y683" s="49"/>
      <c r="Z683" s="49"/>
      <c r="AA683" s="49"/>
      <c r="AF683" s="191"/>
      <c r="AG683" s="49"/>
      <c r="AH683" s="49"/>
      <c r="AI683" s="49"/>
      <c r="AN683" s="191"/>
      <c r="AO683" s="49"/>
      <c r="AP683" s="49"/>
      <c r="AQ683" s="49"/>
      <c r="AV683" s="191"/>
      <c r="AW683" s="49"/>
      <c r="AX683" s="49"/>
      <c r="AY683" s="49"/>
      <c r="BD683" s="191"/>
      <c r="BE683" s="49"/>
      <c r="BF683" s="49"/>
      <c r="BG683" s="49"/>
      <c r="BL683" s="191"/>
      <c r="BM683" s="49"/>
      <c r="BN683" s="49"/>
      <c r="BO683" s="49"/>
      <c r="BT683" s="191"/>
      <c r="BU683" s="49"/>
      <c r="BV683" s="49"/>
      <c r="BW683" s="49"/>
      <c r="CB683" s="191"/>
      <c r="CC683" s="49"/>
      <c r="CD683" s="49"/>
      <c r="CE683" s="49"/>
      <c r="CJ683" s="191"/>
      <c r="CK683" s="49"/>
      <c r="CL683" s="49"/>
      <c r="CM683" s="49"/>
      <c r="CR683" s="191"/>
      <c r="CS683" s="49"/>
      <c r="CT683" s="49"/>
      <c r="CU683" s="49"/>
      <c r="CZ683" s="191"/>
      <c r="DA683" s="49"/>
      <c r="DB683" s="49"/>
      <c r="DC683" s="49"/>
      <c r="DH683" s="191"/>
      <c r="DI683" s="49"/>
      <c r="DJ683" s="49"/>
      <c r="DK683" s="49"/>
      <c r="DP683" s="191"/>
      <c r="DQ683" s="49"/>
      <c r="DR683" s="49"/>
      <c r="DS683" s="49"/>
      <c r="DX683" s="191"/>
      <c r="DY683" s="49"/>
      <c r="DZ683" s="49"/>
      <c r="EA683" s="49"/>
      <c r="EF683" s="191"/>
      <c r="EG683" s="49"/>
      <c r="EH683" s="49"/>
      <c r="EI683" s="49"/>
      <c r="EN683" s="191"/>
      <c r="EO683" s="49"/>
      <c r="EP683" s="49"/>
      <c r="EQ683" s="49"/>
      <c r="EV683" s="191"/>
      <c r="EW683" s="49"/>
      <c r="EX683" s="49"/>
      <c r="EY683" s="49"/>
      <c r="FD683" s="191"/>
      <c r="FE683" s="49"/>
      <c r="FF683" s="49"/>
      <c r="FG683" s="49"/>
      <c r="FL683" s="191"/>
      <c r="FM683" s="49"/>
      <c r="FN683" s="49"/>
      <c r="FO683" s="49"/>
      <c r="FT683" s="191"/>
      <c r="FU683" s="49"/>
      <c r="FV683" s="49"/>
      <c r="FW683" s="49"/>
      <c r="GB683" s="191"/>
      <c r="GC683" s="49"/>
      <c r="GD683" s="49"/>
      <c r="GE683" s="49"/>
      <c r="GJ683" s="191"/>
      <c r="GK683" s="49"/>
      <c r="GL683" s="49"/>
      <c r="GM683" s="49"/>
      <c r="GR683" s="191"/>
      <c r="GS683" s="49"/>
      <c r="GT683" s="49"/>
      <c r="GU683" s="49"/>
      <c r="GZ683" s="191"/>
      <c r="HA683" s="49"/>
      <c r="HB683" s="49"/>
      <c r="HC683" s="49"/>
      <c r="HH683" s="191"/>
      <c r="HI683" s="49"/>
      <c r="HJ683" s="49"/>
      <c r="HK683" s="49"/>
      <c r="HP683" s="191"/>
      <c r="HQ683" s="49"/>
      <c r="HR683" s="49"/>
      <c r="HS683" s="49"/>
      <c r="HX683" s="191"/>
      <c r="HY683" s="49"/>
      <c r="HZ683" s="49"/>
      <c r="IA683" s="49"/>
      <c r="IF683" s="191"/>
      <c r="IG683" s="49"/>
      <c r="IH683" s="49"/>
      <c r="II683" s="49"/>
      <c r="IN683" s="191"/>
      <c r="IO683" s="49"/>
      <c r="IP683" s="49"/>
      <c r="IQ683" s="49"/>
      <c r="IV683" s="191"/>
      <c r="IW683" s="49"/>
      <c r="IX683" s="49"/>
      <c r="IY683" s="49"/>
      <c r="JD683" s="191"/>
      <c r="JE683" s="49"/>
      <c r="JF683" s="49"/>
      <c r="JG683" s="49"/>
      <c r="JL683" s="191"/>
      <c r="JM683" s="49"/>
      <c r="JN683" s="49"/>
      <c r="JO683" s="49"/>
      <c r="JT683" s="191"/>
      <c r="JU683" s="49"/>
      <c r="JV683" s="49"/>
      <c r="JW683" s="49"/>
      <c r="KB683" s="191"/>
      <c r="KC683" s="49"/>
      <c r="KD683" s="49"/>
      <c r="KE683" s="49"/>
      <c r="KJ683" s="191"/>
      <c r="KK683" s="49"/>
      <c r="KL683" s="49"/>
      <c r="KM683" s="49"/>
      <c r="KR683" s="191"/>
      <c r="KS683" s="49"/>
      <c r="KT683" s="49"/>
      <c r="KU683" s="49"/>
      <c r="KZ683" s="191"/>
      <c r="LA683" s="49"/>
      <c r="LB683" s="49"/>
      <c r="LC683" s="49"/>
      <c r="LH683" s="191"/>
      <c r="LI683" s="49"/>
      <c r="LJ683" s="49"/>
      <c r="LK683" s="49"/>
      <c r="LP683" s="191"/>
      <c r="LQ683" s="49"/>
      <c r="LR683" s="49"/>
      <c r="LS683" s="49"/>
      <c r="LX683" s="191"/>
      <c r="LY683" s="49"/>
      <c r="LZ683" s="49"/>
      <c r="MA683" s="49"/>
      <c r="MF683" s="191"/>
      <c r="MG683" s="49"/>
      <c r="MH683" s="49"/>
      <c r="MI683" s="49"/>
      <c r="MN683" s="191"/>
      <c r="MO683" s="49"/>
      <c r="MP683" s="49"/>
      <c r="MQ683" s="49"/>
      <c r="MV683" s="191"/>
      <c r="MW683" s="49"/>
      <c r="MX683" s="49"/>
      <c r="MY683" s="49"/>
      <c r="ND683" s="191"/>
      <c r="NE683" s="49"/>
      <c r="NF683" s="49"/>
      <c r="NG683" s="49"/>
      <c r="NL683" s="191"/>
      <c r="NM683" s="49"/>
      <c r="NN683" s="49"/>
      <c r="NO683" s="49"/>
      <c r="NT683" s="191"/>
      <c r="NU683" s="49"/>
      <c r="NV683" s="49"/>
      <c r="NW683" s="49"/>
      <c r="OB683" s="191"/>
      <c r="OC683" s="49"/>
      <c r="OD683" s="49"/>
      <c r="OE683" s="49"/>
      <c r="OJ683" s="191"/>
      <c r="OK683" s="49"/>
      <c r="OL683" s="49"/>
      <c r="OM683" s="49"/>
      <c r="OR683" s="191"/>
      <c r="OS683" s="49"/>
      <c r="OT683" s="49"/>
      <c r="OU683" s="49"/>
      <c r="OZ683" s="191"/>
      <c r="PA683" s="49"/>
      <c r="PB683" s="49"/>
      <c r="PC683" s="49"/>
      <c r="PH683" s="191"/>
      <c r="PI683" s="49"/>
      <c r="PJ683" s="49"/>
      <c r="PK683" s="49"/>
      <c r="PP683" s="191"/>
      <c r="PQ683" s="49"/>
      <c r="PR683" s="49"/>
      <c r="PS683" s="49"/>
      <c r="PX683" s="191"/>
      <c r="PY683" s="49"/>
      <c r="PZ683" s="49"/>
      <c r="QA683" s="49"/>
      <c r="QF683" s="191"/>
      <c r="QG683" s="49"/>
      <c r="QH683" s="49"/>
      <c r="QI683" s="49"/>
      <c r="QN683" s="191"/>
      <c r="QO683" s="49"/>
      <c r="QP683" s="49"/>
      <c r="QQ683" s="49"/>
      <c r="QV683" s="191"/>
      <c r="QW683" s="49"/>
      <c r="QX683" s="49"/>
      <c r="QY683" s="49"/>
      <c r="RD683" s="191"/>
      <c r="RE683" s="49"/>
      <c r="RF683" s="49"/>
      <c r="RG683" s="49"/>
      <c r="RL683" s="191"/>
      <c r="RM683" s="49"/>
      <c r="RN683" s="49"/>
      <c r="RO683" s="49"/>
      <c r="RT683" s="191"/>
      <c r="RU683" s="49"/>
      <c r="RV683" s="49"/>
      <c r="RW683" s="49"/>
      <c r="SB683" s="191"/>
      <c r="SC683" s="49"/>
      <c r="SD683" s="49"/>
      <c r="SE683" s="49"/>
      <c r="SJ683" s="191"/>
      <c r="SK683" s="49"/>
      <c r="SL683" s="49"/>
      <c r="SM683" s="49"/>
      <c r="SR683" s="191"/>
      <c r="SS683" s="49"/>
      <c r="ST683" s="49"/>
      <c r="SU683" s="49"/>
      <c r="SZ683" s="191"/>
      <c r="TA683" s="49"/>
      <c r="TB683" s="49"/>
      <c r="TC683" s="49"/>
      <c r="TH683" s="191"/>
      <c r="TI683" s="49"/>
      <c r="TJ683" s="49"/>
      <c r="TK683" s="49"/>
      <c r="TP683" s="191"/>
      <c r="TQ683" s="49"/>
      <c r="TR683" s="49"/>
      <c r="TS683" s="49"/>
      <c r="TX683" s="191"/>
      <c r="TY683" s="49"/>
      <c r="TZ683" s="49"/>
      <c r="UA683" s="49"/>
      <c r="UF683" s="191"/>
      <c r="UG683" s="49"/>
      <c r="UH683" s="49"/>
      <c r="UI683" s="49"/>
      <c r="UN683" s="191"/>
      <c r="UO683" s="49"/>
      <c r="UP683" s="49"/>
      <c r="UQ683" s="49"/>
      <c r="UV683" s="191"/>
      <c r="UW683" s="49"/>
      <c r="UX683" s="49"/>
      <c r="UY683" s="49"/>
      <c r="VD683" s="191"/>
      <c r="VE683" s="49"/>
      <c r="VF683" s="49"/>
      <c r="VG683" s="49"/>
      <c r="VL683" s="191"/>
      <c r="VM683" s="49"/>
      <c r="VN683" s="49"/>
      <c r="VO683" s="49"/>
      <c r="VT683" s="191"/>
      <c r="VU683" s="49"/>
      <c r="VV683" s="49"/>
      <c r="VW683" s="49"/>
      <c r="WB683" s="191"/>
      <c r="WC683" s="49"/>
      <c r="WD683" s="49"/>
      <c r="WE683" s="49"/>
      <c r="WJ683" s="191"/>
      <c r="WK683" s="49"/>
      <c r="WL683" s="49"/>
      <c r="WM683" s="49"/>
      <c r="WR683" s="191"/>
      <c r="WS683" s="49"/>
      <c r="WT683" s="49"/>
      <c r="WU683" s="49"/>
      <c r="WZ683" s="191"/>
      <c r="XA683" s="49"/>
      <c r="XB683" s="49"/>
      <c r="XC683" s="49"/>
      <c r="XH683" s="191"/>
      <c r="XI683" s="49"/>
      <c r="XJ683" s="49"/>
      <c r="XK683" s="49"/>
      <c r="XP683" s="191"/>
      <c r="XQ683" s="49"/>
      <c r="XR683" s="49"/>
      <c r="XS683" s="49"/>
      <c r="XX683" s="191"/>
      <c r="XY683" s="49"/>
      <c r="XZ683" s="49"/>
      <c r="YA683" s="49"/>
      <c r="YF683" s="191"/>
      <c r="YG683" s="49"/>
      <c r="YH683" s="49"/>
      <c r="YI683" s="49"/>
      <c r="YN683" s="191"/>
      <c r="YO683" s="49"/>
      <c r="YP683" s="49"/>
      <c r="YQ683" s="49"/>
      <c r="YV683" s="191"/>
      <c r="YW683" s="49"/>
      <c r="YX683" s="49"/>
      <c r="YY683" s="49"/>
      <c r="ZD683" s="191"/>
      <c r="ZE683" s="49"/>
      <c r="ZF683" s="49"/>
      <c r="ZG683" s="49"/>
      <c r="ZL683" s="191"/>
      <c r="ZM683" s="49"/>
      <c r="ZN683" s="49"/>
      <c r="ZO683" s="49"/>
      <c r="ZT683" s="191"/>
      <c r="ZU683" s="49"/>
      <c r="ZV683" s="49"/>
      <c r="ZW683" s="49"/>
      <c r="AAB683" s="191"/>
      <c r="AAC683" s="49"/>
      <c r="AAD683" s="49"/>
      <c r="AAE683" s="49"/>
      <c r="AAJ683" s="191"/>
      <c r="AAK683" s="49"/>
      <c r="AAL683" s="49"/>
      <c r="AAM683" s="49"/>
      <c r="AAR683" s="191"/>
      <c r="AAS683" s="49"/>
      <c r="AAT683" s="49"/>
      <c r="AAU683" s="49"/>
      <c r="AAZ683" s="191"/>
      <c r="ABA683" s="49"/>
      <c r="ABB683" s="49"/>
      <c r="ABC683" s="49"/>
      <c r="ABH683" s="191"/>
      <c r="ABI683" s="49"/>
      <c r="ABJ683" s="49"/>
      <c r="ABK683" s="49"/>
      <c r="ABP683" s="191"/>
      <c r="ABQ683" s="49"/>
      <c r="ABR683" s="49"/>
      <c r="ABS683" s="49"/>
      <c r="ABX683" s="191"/>
      <c r="ABY683" s="49"/>
      <c r="ABZ683" s="49"/>
      <c r="ACA683" s="49"/>
      <c r="ACF683" s="191"/>
      <c r="ACG683" s="49"/>
      <c r="ACH683" s="49"/>
      <c r="ACI683" s="49"/>
      <c r="ACN683" s="191"/>
      <c r="ACO683" s="49"/>
      <c r="ACP683" s="49"/>
      <c r="ACQ683" s="49"/>
      <c r="ACV683" s="191"/>
      <c r="ACW683" s="49"/>
      <c r="ACX683" s="49"/>
      <c r="ACY683" s="49"/>
      <c r="ADD683" s="191"/>
      <c r="ADE683" s="49"/>
      <c r="ADF683" s="49"/>
      <c r="ADG683" s="49"/>
      <c r="ADL683" s="191"/>
      <c r="ADM683" s="49"/>
      <c r="ADN683" s="49"/>
      <c r="ADO683" s="49"/>
      <c r="ADT683" s="191"/>
      <c r="ADU683" s="49"/>
      <c r="ADV683" s="49"/>
      <c r="ADW683" s="49"/>
      <c r="AEB683" s="191"/>
      <c r="AEC683" s="49"/>
      <c r="AED683" s="49"/>
      <c r="AEE683" s="49"/>
      <c r="AEJ683" s="191"/>
      <c r="AEK683" s="49"/>
      <c r="AEL683" s="49"/>
      <c r="AEM683" s="49"/>
      <c r="AER683" s="191"/>
      <c r="AES683" s="49"/>
      <c r="AET683" s="49"/>
      <c r="AEU683" s="49"/>
      <c r="AEZ683" s="191"/>
      <c r="AFA683" s="49"/>
      <c r="AFB683" s="49"/>
      <c r="AFC683" s="49"/>
      <c r="AFH683" s="191"/>
      <c r="AFI683" s="49"/>
      <c r="AFJ683" s="49"/>
      <c r="AFK683" s="49"/>
      <c r="AFP683" s="191"/>
      <c r="AFQ683" s="49"/>
      <c r="AFR683" s="49"/>
      <c r="AFS683" s="49"/>
      <c r="AFX683" s="191"/>
      <c r="AFY683" s="49"/>
      <c r="AFZ683" s="49"/>
      <c r="AGA683" s="49"/>
      <c r="AGF683" s="191"/>
      <c r="AGG683" s="49"/>
      <c r="AGH683" s="49"/>
      <c r="AGI683" s="49"/>
      <c r="AGN683" s="191"/>
      <c r="AGO683" s="49"/>
      <c r="AGP683" s="49"/>
      <c r="AGQ683" s="49"/>
      <c r="AGV683" s="191"/>
      <c r="AGW683" s="49"/>
      <c r="AGX683" s="49"/>
      <c r="AGY683" s="49"/>
      <c r="AHD683" s="191"/>
      <c r="AHE683" s="49"/>
      <c r="AHF683" s="49"/>
      <c r="AHG683" s="49"/>
      <c r="AHL683" s="191"/>
      <c r="AHM683" s="49"/>
      <c r="AHN683" s="49"/>
      <c r="AHO683" s="49"/>
      <c r="AHT683" s="191"/>
      <c r="AHU683" s="49"/>
      <c r="AHV683" s="49"/>
      <c r="AHW683" s="49"/>
      <c r="AIB683" s="191"/>
      <c r="AIC683" s="49"/>
      <c r="AID683" s="49"/>
      <c r="AIE683" s="49"/>
      <c r="AIJ683" s="191"/>
      <c r="AIK683" s="49"/>
      <c r="AIL683" s="49"/>
      <c r="AIM683" s="49"/>
      <c r="AIR683" s="191"/>
      <c r="AIS683" s="49"/>
      <c r="AIT683" s="49"/>
      <c r="AIU683" s="49"/>
      <c r="AIZ683" s="191"/>
      <c r="AJA683" s="49"/>
      <c r="AJB683" s="49"/>
      <c r="AJC683" s="49"/>
      <c r="AJH683" s="191"/>
      <c r="AJI683" s="49"/>
      <c r="AJJ683" s="49"/>
      <c r="AJK683" s="49"/>
      <c r="AJP683" s="191"/>
      <c r="AJQ683" s="49"/>
      <c r="AJR683" s="49"/>
      <c r="AJS683" s="49"/>
      <c r="AJX683" s="191"/>
      <c r="AJY683" s="49"/>
      <c r="AJZ683" s="49"/>
      <c r="AKA683" s="49"/>
      <c r="AKF683" s="191"/>
      <c r="AKG683" s="49"/>
      <c r="AKH683" s="49"/>
      <c r="AKI683" s="49"/>
      <c r="AKN683" s="191"/>
      <c r="AKO683" s="49"/>
      <c r="AKP683" s="49"/>
      <c r="AKQ683" s="49"/>
      <c r="AKV683" s="191"/>
      <c r="AKW683" s="49"/>
      <c r="AKX683" s="49"/>
      <c r="AKY683" s="49"/>
      <c r="ALD683" s="191"/>
      <c r="ALE683" s="49"/>
      <c r="ALF683" s="49"/>
      <c r="ALG683" s="49"/>
      <c r="ALL683" s="191"/>
      <c r="ALM683" s="49"/>
      <c r="ALN683" s="49"/>
      <c r="ALO683" s="49"/>
      <c r="ALT683" s="191"/>
      <c r="ALU683" s="49"/>
      <c r="ALV683" s="49"/>
      <c r="ALW683" s="49"/>
      <c r="AMB683" s="191"/>
      <c r="AMC683" s="49"/>
      <c r="AMD683" s="49"/>
      <c r="AME683" s="49"/>
      <c r="AMJ683" s="191"/>
    </row>
    <row r="684" s="192" customFormat="true" ht="15" hidden="false" customHeight="true" outlineLevel="0" collapsed="false">
      <c r="A684" s="170"/>
      <c r="B684" s="170"/>
      <c r="C684" s="170"/>
      <c r="D684" s="173" t="s">
        <v>718</v>
      </c>
      <c r="E684" s="173"/>
      <c r="F684" s="173"/>
      <c r="G684" s="173"/>
      <c r="H684" s="174" t="n">
        <f aca="false">H683+H680</f>
        <v>345.31</v>
      </c>
      <c r="I684" s="49"/>
      <c r="J684" s="49"/>
      <c r="K684" s="49"/>
      <c r="P684" s="193"/>
      <c r="Q684" s="49"/>
      <c r="R684" s="49"/>
      <c r="S684" s="49"/>
      <c r="X684" s="193"/>
      <c r="Y684" s="49"/>
      <c r="Z684" s="49"/>
      <c r="AA684" s="49"/>
      <c r="AF684" s="193"/>
      <c r="AG684" s="49"/>
      <c r="AH684" s="49"/>
      <c r="AI684" s="49"/>
      <c r="AN684" s="193"/>
      <c r="AO684" s="49"/>
      <c r="AP684" s="49"/>
      <c r="AQ684" s="49"/>
      <c r="AV684" s="193"/>
      <c r="AW684" s="49"/>
      <c r="AX684" s="49"/>
      <c r="AY684" s="49"/>
      <c r="BD684" s="193"/>
      <c r="BE684" s="49"/>
      <c r="BF684" s="49"/>
      <c r="BG684" s="49"/>
      <c r="BL684" s="193"/>
      <c r="BM684" s="49"/>
      <c r="BN684" s="49"/>
      <c r="BO684" s="49"/>
      <c r="BT684" s="193"/>
      <c r="BU684" s="49"/>
      <c r="BV684" s="49"/>
      <c r="BW684" s="49"/>
      <c r="CB684" s="193"/>
      <c r="CC684" s="49"/>
      <c r="CD684" s="49"/>
      <c r="CE684" s="49"/>
      <c r="CJ684" s="193"/>
      <c r="CK684" s="49"/>
      <c r="CL684" s="49"/>
      <c r="CM684" s="49"/>
      <c r="CR684" s="193"/>
      <c r="CS684" s="49"/>
      <c r="CT684" s="49"/>
      <c r="CU684" s="49"/>
      <c r="CZ684" s="193"/>
      <c r="DA684" s="49"/>
      <c r="DB684" s="49"/>
      <c r="DC684" s="49"/>
      <c r="DH684" s="193"/>
      <c r="DI684" s="49"/>
      <c r="DJ684" s="49"/>
      <c r="DK684" s="49"/>
      <c r="DP684" s="193"/>
      <c r="DQ684" s="49"/>
      <c r="DR684" s="49"/>
      <c r="DS684" s="49"/>
      <c r="DX684" s="193"/>
      <c r="DY684" s="49"/>
      <c r="DZ684" s="49"/>
      <c r="EA684" s="49"/>
      <c r="EF684" s="193"/>
      <c r="EG684" s="49"/>
      <c r="EH684" s="49"/>
      <c r="EI684" s="49"/>
      <c r="EN684" s="193"/>
      <c r="EO684" s="49"/>
      <c r="EP684" s="49"/>
      <c r="EQ684" s="49"/>
      <c r="EV684" s="193"/>
      <c r="EW684" s="49"/>
      <c r="EX684" s="49"/>
      <c r="EY684" s="49"/>
      <c r="FD684" s="193"/>
      <c r="FE684" s="49"/>
      <c r="FF684" s="49"/>
      <c r="FG684" s="49"/>
      <c r="FL684" s="193"/>
      <c r="FM684" s="49"/>
      <c r="FN684" s="49"/>
      <c r="FO684" s="49"/>
      <c r="FT684" s="193"/>
      <c r="FU684" s="49"/>
      <c r="FV684" s="49"/>
      <c r="FW684" s="49"/>
      <c r="GB684" s="193"/>
      <c r="GC684" s="49"/>
      <c r="GD684" s="49"/>
      <c r="GE684" s="49"/>
      <c r="GJ684" s="193"/>
      <c r="GK684" s="49"/>
      <c r="GL684" s="49"/>
      <c r="GM684" s="49"/>
      <c r="GR684" s="193"/>
      <c r="GS684" s="49"/>
      <c r="GT684" s="49"/>
      <c r="GU684" s="49"/>
      <c r="GZ684" s="193"/>
      <c r="HA684" s="49"/>
      <c r="HB684" s="49"/>
      <c r="HC684" s="49"/>
      <c r="HH684" s="193"/>
      <c r="HI684" s="49"/>
      <c r="HJ684" s="49"/>
      <c r="HK684" s="49"/>
      <c r="HP684" s="193"/>
      <c r="HQ684" s="49"/>
      <c r="HR684" s="49"/>
      <c r="HS684" s="49"/>
      <c r="HX684" s="193"/>
      <c r="HY684" s="49"/>
      <c r="HZ684" s="49"/>
      <c r="IA684" s="49"/>
      <c r="IF684" s="193"/>
      <c r="IG684" s="49"/>
      <c r="IH684" s="49"/>
      <c r="II684" s="49"/>
      <c r="IN684" s="193"/>
      <c r="IO684" s="49"/>
      <c r="IP684" s="49"/>
      <c r="IQ684" s="49"/>
      <c r="IV684" s="193"/>
      <c r="IW684" s="49"/>
      <c r="IX684" s="49"/>
      <c r="IY684" s="49"/>
      <c r="JD684" s="193"/>
      <c r="JE684" s="49"/>
      <c r="JF684" s="49"/>
      <c r="JG684" s="49"/>
      <c r="JL684" s="193"/>
      <c r="JM684" s="49"/>
      <c r="JN684" s="49"/>
      <c r="JO684" s="49"/>
      <c r="JT684" s="193"/>
      <c r="JU684" s="49"/>
      <c r="JV684" s="49"/>
      <c r="JW684" s="49"/>
      <c r="KB684" s="193"/>
      <c r="KC684" s="49"/>
      <c r="KD684" s="49"/>
      <c r="KE684" s="49"/>
      <c r="KJ684" s="193"/>
      <c r="KK684" s="49"/>
      <c r="KL684" s="49"/>
      <c r="KM684" s="49"/>
      <c r="KR684" s="193"/>
      <c r="KS684" s="49"/>
      <c r="KT684" s="49"/>
      <c r="KU684" s="49"/>
      <c r="KZ684" s="193"/>
      <c r="LA684" s="49"/>
      <c r="LB684" s="49"/>
      <c r="LC684" s="49"/>
      <c r="LH684" s="193"/>
      <c r="LI684" s="49"/>
      <c r="LJ684" s="49"/>
      <c r="LK684" s="49"/>
      <c r="LP684" s="193"/>
      <c r="LQ684" s="49"/>
      <c r="LR684" s="49"/>
      <c r="LS684" s="49"/>
      <c r="LX684" s="193"/>
      <c r="LY684" s="49"/>
      <c r="LZ684" s="49"/>
      <c r="MA684" s="49"/>
      <c r="MF684" s="193"/>
      <c r="MG684" s="49"/>
      <c r="MH684" s="49"/>
      <c r="MI684" s="49"/>
      <c r="MN684" s="193"/>
      <c r="MO684" s="49"/>
      <c r="MP684" s="49"/>
      <c r="MQ684" s="49"/>
      <c r="MV684" s="193"/>
      <c r="MW684" s="49"/>
      <c r="MX684" s="49"/>
      <c r="MY684" s="49"/>
      <c r="ND684" s="193"/>
      <c r="NE684" s="49"/>
      <c r="NF684" s="49"/>
      <c r="NG684" s="49"/>
      <c r="NL684" s="193"/>
      <c r="NM684" s="49"/>
      <c r="NN684" s="49"/>
      <c r="NO684" s="49"/>
      <c r="NT684" s="193"/>
      <c r="NU684" s="49"/>
      <c r="NV684" s="49"/>
      <c r="NW684" s="49"/>
      <c r="OB684" s="193"/>
      <c r="OC684" s="49"/>
      <c r="OD684" s="49"/>
      <c r="OE684" s="49"/>
      <c r="OJ684" s="193"/>
      <c r="OK684" s="49"/>
      <c r="OL684" s="49"/>
      <c r="OM684" s="49"/>
      <c r="OR684" s="193"/>
      <c r="OS684" s="49"/>
      <c r="OT684" s="49"/>
      <c r="OU684" s="49"/>
      <c r="OZ684" s="193"/>
      <c r="PA684" s="49"/>
      <c r="PB684" s="49"/>
      <c r="PC684" s="49"/>
      <c r="PH684" s="193"/>
      <c r="PI684" s="49"/>
      <c r="PJ684" s="49"/>
      <c r="PK684" s="49"/>
      <c r="PP684" s="193"/>
      <c r="PQ684" s="49"/>
      <c r="PR684" s="49"/>
      <c r="PS684" s="49"/>
      <c r="PX684" s="193"/>
      <c r="PY684" s="49"/>
      <c r="PZ684" s="49"/>
      <c r="QA684" s="49"/>
      <c r="QF684" s="193"/>
      <c r="QG684" s="49"/>
      <c r="QH684" s="49"/>
      <c r="QI684" s="49"/>
      <c r="QN684" s="193"/>
      <c r="QO684" s="49"/>
      <c r="QP684" s="49"/>
      <c r="QQ684" s="49"/>
      <c r="QV684" s="193"/>
      <c r="QW684" s="49"/>
      <c r="QX684" s="49"/>
      <c r="QY684" s="49"/>
      <c r="RD684" s="193"/>
      <c r="RE684" s="49"/>
      <c r="RF684" s="49"/>
      <c r="RG684" s="49"/>
      <c r="RL684" s="193"/>
      <c r="RM684" s="49"/>
      <c r="RN684" s="49"/>
      <c r="RO684" s="49"/>
      <c r="RT684" s="193"/>
      <c r="RU684" s="49"/>
      <c r="RV684" s="49"/>
      <c r="RW684" s="49"/>
      <c r="SB684" s="193"/>
      <c r="SC684" s="49"/>
      <c r="SD684" s="49"/>
      <c r="SE684" s="49"/>
      <c r="SJ684" s="193"/>
      <c r="SK684" s="49"/>
      <c r="SL684" s="49"/>
      <c r="SM684" s="49"/>
      <c r="SR684" s="193"/>
      <c r="SS684" s="49"/>
      <c r="ST684" s="49"/>
      <c r="SU684" s="49"/>
      <c r="SZ684" s="193"/>
      <c r="TA684" s="49"/>
      <c r="TB684" s="49"/>
      <c r="TC684" s="49"/>
      <c r="TH684" s="193"/>
      <c r="TI684" s="49"/>
      <c r="TJ684" s="49"/>
      <c r="TK684" s="49"/>
      <c r="TP684" s="193"/>
      <c r="TQ684" s="49"/>
      <c r="TR684" s="49"/>
      <c r="TS684" s="49"/>
      <c r="TX684" s="193"/>
      <c r="TY684" s="49"/>
      <c r="TZ684" s="49"/>
      <c r="UA684" s="49"/>
      <c r="UF684" s="193"/>
      <c r="UG684" s="49"/>
      <c r="UH684" s="49"/>
      <c r="UI684" s="49"/>
      <c r="UN684" s="193"/>
      <c r="UO684" s="49"/>
      <c r="UP684" s="49"/>
      <c r="UQ684" s="49"/>
      <c r="UV684" s="193"/>
      <c r="UW684" s="49"/>
      <c r="UX684" s="49"/>
      <c r="UY684" s="49"/>
      <c r="VD684" s="193"/>
      <c r="VE684" s="49"/>
      <c r="VF684" s="49"/>
      <c r="VG684" s="49"/>
      <c r="VL684" s="193"/>
      <c r="VM684" s="49"/>
      <c r="VN684" s="49"/>
      <c r="VO684" s="49"/>
      <c r="VT684" s="193"/>
      <c r="VU684" s="49"/>
      <c r="VV684" s="49"/>
      <c r="VW684" s="49"/>
      <c r="WB684" s="193"/>
      <c r="WC684" s="49"/>
      <c r="WD684" s="49"/>
      <c r="WE684" s="49"/>
      <c r="WJ684" s="193"/>
      <c r="WK684" s="49"/>
      <c r="WL684" s="49"/>
      <c r="WM684" s="49"/>
      <c r="WR684" s="193"/>
      <c r="WS684" s="49"/>
      <c r="WT684" s="49"/>
      <c r="WU684" s="49"/>
      <c r="WZ684" s="193"/>
      <c r="XA684" s="49"/>
      <c r="XB684" s="49"/>
      <c r="XC684" s="49"/>
      <c r="XH684" s="193"/>
      <c r="XI684" s="49"/>
      <c r="XJ684" s="49"/>
      <c r="XK684" s="49"/>
      <c r="XP684" s="193"/>
      <c r="XQ684" s="49"/>
      <c r="XR684" s="49"/>
      <c r="XS684" s="49"/>
      <c r="XX684" s="193"/>
      <c r="XY684" s="49"/>
      <c r="XZ684" s="49"/>
      <c r="YA684" s="49"/>
      <c r="YF684" s="193"/>
      <c r="YG684" s="49"/>
      <c r="YH684" s="49"/>
      <c r="YI684" s="49"/>
      <c r="YN684" s="193"/>
      <c r="YO684" s="49"/>
      <c r="YP684" s="49"/>
      <c r="YQ684" s="49"/>
      <c r="YV684" s="193"/>
      <c r="YW684" s="49"/>
      <c r="YX684" s="49"/>
      <c r="YY684" s="49"/>
      <c r="ZD684" s="193"/>
      <c r="ZE684" s="49"/>
      <c r="ZF684" s="49"/>
      <c r="ZG684" s="49"/>
      <c r="ZL684" s="193"/>
      <c r="ZM684" s="49"/>
      <c r="ZN684" s="49"/>
      <c r="ZO684" s="49"/>
      <c r="ZT684" s="193"/>
      <c r="ZU684" s="49"/>
      <c r="ZV684" s="49"/>
      <c r="ZW684" s="49"/>
      <c r="AAB684" s="193"/>
      <c r="AAC684" s="49"/>
      <c r="AAD684" s="49"/>
      <c r="AAE684" s="49"/>
      <c r="AAJ684" s="193"/>
      <c r="AAK684" s="49"/>
      <c r="AAL684" s="49"/>
      <c r="AAM684" s="49"/>
      <c r="AAR684" s="193"/>
      <c r="AAS684" s="49"/>
      <c r="AAT684" s="49"/>
      <c r="AAU684" s="49"/>
      <c r="AAZ684" s="193"/>
      <c r="ABA684" s="49"/>
      <c r="ABB684" s="49"/>
      <c r="ABC684" s="49"/>
      <c r="ABH684" s="193"/>
      <c r="ABI684" s="49"/>
      <c r="ABJ684" s="49"/>
      <c r="ABK684" s="49"/>
      <c r="ABP684" s="193"/>
      <c r="ABQ684" s="49"/>
      <c r="ABR684" s="49"/>
      <c r="ABS684" s="49"/>
      <c r="ABX684" s="193"/>
      <c r="ABY684" s="49"/>
      <c r="ABZ684" s="49"/>
      <c r="ACA684" s="49"/>
      <c r="ACF684" s="193"/>
      <c r="ACG684" s="49"/>
      <c r="ACH684" s="49"/>
      <c r="ACI684" s="49"/>
      <c r="ACN684" s="193"/>
      <c r="ACO684" s="49"/>
      <c r="ACP684" s="49"/>
      <c r="ACQ684" s="49"/>
      <c r="ACV684" s="193"/>
      <c r="ACW684" s="49"/>
      <c r="ACX684" s="49"/>
      <c r="ACY684" s="49"/>
      <c r="ADD684" s="193"/>
      <c r="ADE684" s="49"/>
      <c r="ADF684" s="49"/>
      <c r="ADG684" s="49"/>
      <c r="ADL684" s="193"/>
      <c r="ADM684" s="49"/>
      <c r="ADN684" s="49"/>
      <c r="ADO684" s="49"/>
      <c r="ADT684" s="193"/>
      <c r="ADU684" s="49"/>
      <c r="ADV684" s="49"/>
      <c r="ADW684" s="49"/>
      <c r="AEB684" s="193"/>
      <c r="AEC684" s="49"/>
      <c r="AED684" s="49"/>
      <c r="AEE684" s="49"/>
      <c r="AEJ684" s="193"/>
      <c r="AEK684" s="49"/>
      <c r="AEL684" s="49"/>
      <c r="AEM684" s="49"/>
      <c r="AER684" s="193"/>
      <c r="AES684" s="49"/>
      <c r="AET684" s="49"/>
      <c r="AEU684" s="49"/>
      <c r="AEZ684" s="193"/>
      <c r="AFA684" s="49"/>
      <c r="AFB684" s="49"/>
      <c r="AFC684" s="49"/>
      <c r="AFH684" s="193"/>
      <c r="AFI684" s="49"/>
      <c r="AFJ684" s="49"/>
      <c r="AFK684" s="49"/>
      <c r="AFP684" s="193"/>
      <c r="AFQ684" s="49"/>
      <c r="AFR684" s="49"/>
      <c r="AFS684" s="49"/>
      <c r="AFX684" s="193"/>
      <c r="AFY684" s="49"/>
      <c r="AFZ684" s="49"/>
      <c r="AGA684" s="49"/>
      <c r="AGF684" s="193"/>
      <c r="AGG684" s="49"/>
      <c r="AGH684" s="49"/>
      <c r="AGI684" s="49"/>
      <c r="AGN684" s="193"/>
      <c r="AGO684" s="49"/>
      <c r="AGP684" s="49"/>
      <c r="AGQ684" s="49"/>
      <c r="AGV684" s="193"/>
      <c r="AGW684" s="49"/>
      <c r="AGX684" s="49"/>
      <c r="AGY684" s="49"/>
      <c r="AHD684" s="193"/>
      <c r="AHE684" s="49"/>
      <c r="AHF684" s="49"/>
      <c r="AHG684" s="49"/>
      <c r="AHL684" s="193"/>
      <c r="AHM684" s="49"/>
      <c r="AHN684" s="49"/>
      <c r="AHO684" s="49"/>
      <c r="AHT684" s="193"/>
      <c r="AHU684" s="49"/>
      <c r="AHV684" s="49"/>
      <c r="AHW684" s="49"/>
      <c r="AIB684" s="193"/>
      <c r="AIC684" s="49"/>
      <c r="AID684" s="49"/>
      <c r="AIE684" s="49"/>
      <c r="AIJ684" s="193"/>
      <c r="AIK684" s="49"/>
      <c r="AIL684" s="49"/>
      <c r="AIM684" s="49"/>
      <c r="AIR684" s="193"/>
      <c r="AIS684" s="49"/>
      <c r="AIT684" s="49"/>
      <c r="AIU684" s="49"/>
      <c r="AIZ684" s="193"/>
      <c r="AJA684" s="49"/>
      <c r="AJB684" s="49"/>
      <c r="AJC684" s="49"/>
      <c r="AJH684" s="193"/>
      <c r="AJI684" s="49"/>
      <c r="AJJ684" s="49"/>
      <c r="AJK684" s="49"/>
      <c r="AJP684" s="193"/>
      <c r="AJQ684" s="49"/>
      <c r="AJR684" s="49"/>
      <c r="AJS684" s="49"/>
      <c r="AJX684" s="193"/>
      <c r="AJY684" s="49"/>
      <c r="AJZ684" s="49"/>
      <c r="AKA684" s="49"/>
      <c r="AKF684" s="193"/>
      <c r="AKG684" s="49"/>
      <c r="AKH684" s="49"/>
      <c r="AKI684" s="49"/>
      <c r="AKN684" s="193"/>
      <c r="AKO684" s="49"/>
      <c r="AKP684" s="49"/>
      <c r="AKQ684" s="49"/>
      <c r="AKV684" s="193"/>
      <c r="AKW684" s="49"/>
      <c r="AKX684" s="49"/>
      <c r="AKY684" s="49"/>
      <c r="ALD684" s="193"/>
      <c r="ALE684" s="49"/>
      <c r="ALF684" s="49"/>
      <c r="ALG684" s="49"/>
      <c r="ALL684" s="193"/>
      <c r="ALM684" s="49"/>
      <c r="ALN684" s="49"/>
      <c r="ALO684" s="49"/>
      <c r="ALT684" s="193"/>
      <c r="ALU684" s="49"/>
      <c r="ALV684" s="49"/>
      <c r="ALW684" s="49"/>
      <c r="AMB684" s="193"/>
      <c r="AMC684" s="49"/>
      <c r="AMD684" s="49"/>
      <c r="AME684" s="49"/>
      <c r="AMJ684" s="193"/>
    </row>
    <row r="685" s="192" customFormat="true" ht="29.25" hidden="false" customHeight="true" outlineLevel="0" collapsed="false">
      <c r="A685" s="179" t="s">
        <v>817</v>
      </c>
      <c r="B685" s="179"/>
      <c r="C685" s="179"/>
      <c r="D685" s="179"/>
      <c r="E685" s="179"/>
      <c r="F685" s="179"/>
      <c r="G685" s="179"/>
      <c r="H685" s="179"/>
      <c r="I685" s="49"/>
      <c r="J685" s="49"/>
      <c r="K685" s="49"/>
      <c r="P685" s="193"/>
      <c r="Q685" s="49"/>
      <c r="R685" s="49"/>
      <c r="S685" s="49"/>
      <c r="X685" s="193"/>
      <c r="Y685" s="49"/>
      <c r="Z685" s="49"/>
      <c r="AA685" s="49"/>
      <c r="AF685" s="193"/>
      <c r="AG685" s="49"/>
      <c r="AH685" s="49"/>
      <c r="AI685" s="49"/>
      <c r="AN685" s="193"/>
      <c r="AO685" s="49"/>
      <c r="AP685" s="49"/>
      <c r="AQ685" s="49"/>
      <c r="AV685" s="193"/>
      <c r="AW685" s="49"/>
      <c r="AX685" s="49"/>
      <c r="AY685" s="49"/>
      <c r="BD685" s="193"/>
      <c r="BE685" s="49"/>
      <c r="BF685" s="49"/>
      <c r="BG685" s="49"/>
      <c r="BL685" s="193"/>
      <c r="BM685" s="49"/>
      <c r="BN685" s="49"/>
      <c r="BO685" s="49"/>
      <c r="BT685" s="193"/>
      <c r="BU685" s="49"/>
      <c r="BV685" s="49"/>
      <c r="BW685" s="49"/>
      <c r="CB685" s="193"/>
      <c r="CC685" s="49"/>
      <c r="CD685" s="49"/>
      <c r="CE685" s="49"/>
      <c r="CJ685" s="193"/>
      <c r="CK685" s="49"/>
      <c r="CL685" s="49"/>
      <c r="CM685" s="49"/>
      <c r="CR685" s="193"/>
      <c r="CS685" s="49"/>
      <c r="CT685" s="49"/>
      <c r="CU685" s="49"/>
      <c r="CZ685" s="193"/>
      <c r="DA685" s="49"/>
      <c r="DB685" s="49"/>
      <c r="DC685" s="49"/>
      <c r="DH685" s="193"/>
      <c r="DI685" s="49"/>
      <c r="DJ685" s="49"/>
      <c r="DK685" s="49"/>
      <c r="DP685" s="193"/>
      <c r="DQ685" s="49"/>
      <c r="DR685" s="49"/>
      <c r="DS685" s="49"/>
      <c r="DX685" s="193"/>
      <c r="DY685" s="49"/>
      <c r="DZ685" s="49"/>
      <c r="EA685" s="49"/>
      <c r="EF685" s="193"/>
      <c r="EG685" s="49"/>
      <c r="EH685" s="49"/>
      <c r="EI685" s="49"/>
      <c r="EN685" s="193"/>
      <c r="EO685" s="49"/>
      <c r="EP685" s="49"/>
      <c r="EQ685" s="49"/>
      <c r="EV685" s="193"/>
      <c r="EW685" s="49"/>
      <c r="EX685" s="49"/>
      <c r="EY685" s="49"/>
      <c r="FD685" s="193"/>
      <c r="FE685" s="49"/>
      <c r="FF685" s="49"/>
      <c r="FG685" s="49"/>
      <c r="FL685" s="193"/>
      <c r="FM685" s="49"/>
      <c r="FN685" s="49"/>
      <c r="FO685" s="49"/>
      <c r="FT685" s="193"/>
      <c r="FU685" s="49"/>
      <c r="FV685" s="49"/>
      <c r="FW685" s="49"/>
      <c r="GB685" s="193"/>
      <c r="GC685" s="49"/>
      <c r="GD685" s="49"/>
      <c r="GE685" s="49"/>
      <c r="GJ685" s="193"/>
      <c r="GK685" s="49"/>
      <c r="GL685" s="49"/>
      <c r="GM685" s="49"/>
      <c r="GR685" s="193"/>
      <c r="GS685" s="49"/>
      <c r="GT685" s="49"/>
      <c r="GU685" s="49"/>
      <c r="GZ685" s="193"/>
      <c r="HA685" s="49"/>
      <c r="HB685" s="49"/>
      <c r="HC685" s="49"/>
      <c r="HH685" s="193"/>
      <c r="HI685" s="49"/>
      <c r="HJ685" s="49"/>
      <c r="HK685" s="49"/>
      <c r="HP685" s="193"/>
      <c r="HQ685" s="49"/>
      <c r="HR685" s="49"/>
      <c r="HS685" s="49"/>
      <c r="HX685" s="193"/>
      <c r="HY685" s="49"/>
      <c r="HZ685" s="49"/>
      <c r="IA685" s="49"/>
      <c r="IF685" s="193"/>
      <c r="IG685" s="49"/>
      <c r="IH685" s="49"/>
      <c r="II685" s="49"/>
      <c r="IN685" s="193"/>
      <c r="IO685" s="49"/>
      <c r="IP685" s="49"/>
      <c r="IQ685" s="49"/>
      <c r="IV685" s="193"/>
      <c r="IW685" s="49"/>
      <c r="IX685" s="49"/>
      <c r="IY685" s="49"/>
      <c r="JD685" s="193"/>
      <c r="JE685" s="49"/>
      <c r="JF685" s="49"/>
      <c r="JG685" s="49"/>
      <c r="JL685" s="193"/>
      <c r="JM685" s="49"/>
      <c r="JN685" s="49"/>
      <c r="JO685" s="49"/>
      <c r="JT685" s="193"/>
      <c r="JU685" s="49"/>
      <c r="JV685" s="49"/>
      <c r="JW685" s="49"/>
      <c r="KB685" s="193"/>
      <c r="KC685" s="49"/>
      <c r="KD685" s="49"/>
      <c r="KE685" s="49"/>
      <c r="KJ685" s="193"/>
      <c r="KK685" s="49"/>
      <c r="KL685" s="49"/>
      <c r="KM685" s="49"/>
      <c r="KR685" s="193"/>
      <c r="KS685" s="49"/>
      <c r="KT685" s="49"/>
      <c r="KU685" s="49"/>
      <c r="KZ685" s="193"/>
      <c r="LA685" s="49"/>
      <c r="LB685" s="49"/>
      <c r="LC685" s="49"/>
      <c r="LH685" s="193"/>
      <c r="LI685" s="49"/>
      <c r="LJ685" s="49"/>
      <c r="LK685" s="49"/>
      <c r="LP685" s="193"/>
      <c r="LQ685" s="49"/>
      <c r="LR685" s="49"/>
      <c r="LS685" s="49"/>
      <c r="LX685" s="193"/>
      <c r="LY685" s="49"/>
      <c r="LZ685" s="49"/>
      <c r="MA685" s="49"/>
      <c r="MF685" s="193"/>
      <c r="MG685" s="49"/>
      <c r="MH685" s="49"/>
      <c r="MI685" s="49"/>
      <c r="MN685" s="193"/>
      <c r="MO685" s="49"/>
      <c r="MP685" s="49"/>
      <c r="MQ685" s="49"/>
      <c r="MV685" s="193"/>
      <c r="MW685" s="49"/>
      <c r="MX685" s="49"/>
      <c r="MY685" s="49"/>
      <c r="ND685" s="193"/>
      <c r="NE685" s="49"/>
      <c r="NF685" s="49"/>
      <c r="NG685" s="49"/>
      <c r="NL685" s="193"/>
      <c r="NM685" s="49"/>
      <c r="NN685" s="49"/>
      <c r="NO685" s="49"/>
      <c r="NT685" s="193"/>
      <c r="NU685" s="49"/>
      <c r="NV685" s="49"/>
      <c r="NW685" s="49"/>
      <c r="OB685" s="193"/>
      <c r="OC685" s="49"/>
      <c r="OD685" s="49"/>
      <c r="OE685" s="49"/>
      <c r="OJ685" s="193"/>
      <c r="OK685" s="49"/>
      <c r="OL685" s="49"/>
      <c r="OM685" s="49"/>
      <c r="OR685" s="193"/>
      <c r="OS685" s="49"/>
      <c r="OT685" s="49"/>
      <c r="OU685" s="49"/>
      <c r="OZ685" s="193"/>
      <c r="PA685" s="49"/>
      <c r="PB685" s="49"/>
      <c r="PC685" s="49"/>
      <c r="PH685" s="193"/>
      <c r="PI685" s="49"/>
      <c r="PJ685" s="49"/>
      <c r="PK685" s="49"/>
      <c r="PP685" s="193"/>
      <c r="PQ685" s="49"/>
      <c r="PR685" s="49"/>
      <c r="PS685" s="49"/>
      <c r="PX685" s="193"/>
      <c r="PY685" s="49"/>
      <c r="PZ685" s="49"/>
      <c r="QA685" s="49"/>
      <c r="QF685" s="193"/>
      <c r="QG685" s="49"/>
      <c r="QH685" s="49"/>
      <c r="QI685" s="49"/>
      <c r="QN685" s="193"/>
      <c r="QO685" s="49"/>
      <c r="QP685" s="49"/>
      <c r="QQ685" s="49"/>
      <c r="QV685" s="193"/>
      <c r="QW685" s="49"/>
      <c r="QX685" s="49"/>
      <c r="QY685" s="49"/>
      <c r="RD685" s="193"/>
      <c r="RE685" s="49"/>
      <c r="RF685" s="49"/>
      <c r="RG685" s="49"/>
      <c r="RL685" s="193"/>
      <c r="RM685" s="49"/>
      <c r="RN685" s="49"/>
      <c r="RO685" s="49"/>
      <c r="RT685" s="193"/>
      <c r="RU685" s="49"/>
      <c r="RV685" s="49"/>
      <c r="RW685" s="49"/>
      <c r="SB685" s="193"/>
      <c r="SC685" s="49"/>
      <c r="SD685" s="49"/>
      <c r="SE685" s="49"/>
      <c r="SJ685" s="193"/>
      <c r="SK685" s="49"/>
      <c r="SL685" s="49"/>
      <c r="SM685" s="49"/>
      <c r="SR685" s="193"/>
      <c r="SS685" s="49"/>
      <c r="ST685" s="49"/>
      <c r="SU685" s="49"/>
      <c r="SZ685" s="193"/>
      <c r="TA685" s="49"/>
      <c r="TB685" s="49"/>
      <c r="TC685" s="49"/>
      <c r="TH685" s="193"/>
      <c r="TI685" s="49"/>
      <c r="TJ685" s="49"/>
      <c r="TK685" s="49"/>
      <c r="TP685" s="193"/>
      <c r="TQ685" s="49"/>
      <c r="TR685" s="49"/>
      <c r="TS685" s="49"/>
      <c r="TX685" s="193"/>
      <c r="TY685" s="49"/>
      <c r="TZ685" s="49"/>
      <c r="UA685" s="49"/>
      <c r="UF685" s="193"/>
      <c r="UG685" s="49"/>
      <c r="UH685" s="49"/>
      <c r="UI685" s="49"/>
      <c r="UN685" s="193"/>
      <c r="UO685" s="49"/>
      <c r="UP685" s="49"/>
      <c r="UQ685" s="49"/>
      <c r="UV685" s="193"/>
      <c r="UW685" s="49"/>
      <c r="UX685" s="49"/>
      <c r="UY685" s="49"/>
      <c r="VD685" s="193"/>
      <c r="VE685" s="49"/>
      <c r="VF685" s="49"/>
      <c r="VG685" s="49"/>
      <c r="VL685" s="193"/>
      <c r="VM685" s="49"/>
      <c r="VN685" s="49"/>
      <c r="VO685" s="49"/>
      <c r="VT685" s="193"/>
      <c r="VU685" s="49"/>
      <c r="VV685" s="49"/>
      <c r="VW685" s="49"/>
      <c r="WB685" s="193"/>
      <c r="WC685" s="49"/>
      <c r="WD685" s="49"/>
      <c r="WE685" s="49"/>
      <c r="WJ685" s="193"/>
      <c r="WK685" s="49"/>
      <c r="WL685" s="49"/>
      <c r="WM685" s="49"/>
      <c r="WR685" s="193"/>
      <c r="WS685" s="49"/>
      <c r="WT685" s="49"/>
      <c r="WU685" s="49"/>
      <c r="WZ685" s="193"/>
      <c r="XA685" s="49"/>
      <c r="XB685" s="49"/>
      <c r="XC685" s="49"/>
      <c r="XH685" s="193"/>
      <c r="XI685" s="49"/>
      <c r="XJ685" s="49"/>
      <c r="XK685" s="49"/>
      <c r="XP685" s="193"/>
      <c r="XQ685" s="49"/>
      <c r="XR685" s="49"/>
      <c r="XS685" s="49"/>
      <c r="XX685" s="193"/>
      <c r="XY685" s="49"/>
      <c r="XZ685" s="49"/>
      <c r="YA685" s="49"/>
      <c r="YF685" s="193"/>
      <c r="YG685" s="49"/>
      <c r="YH685" s="49"/>
      <c r="YI685" s="49"/>
      <c r="YN685" s="193"/>
      <c r="YO685" s="49"/>
      <c r="YP685" s="49"/>
      <c r="YQ685" s="49"/>
      <c r="YV685" s="193"/>
      <c r="YW685" s="49"/>
      <c r="YX685" s="49"/>
      <c r="YY685" s="49"/>
      <c r="ZD685" s="193"/>
      <c r="ZE685" s="49"/>
      <c r="ZF685" s="49"/>
      <c r="ZG685" s="49"/>
      <c r="ZL685" s="193"/>
      <c r="ZM685" s="49"/>
      <c r="ZN685" s="49"/>
      <c r="ZO685" s="49"/>
      <c r="ZT685" s="193"/>
      <c r="ZU685" s="49"/>
      <c r="ZV685" s="49"/>
      <c r="ZW685" s="49"/>
      <c r="AAB685" s="193"/>
      <c r="AAC685" s="49"/>
      <c r="AAD685" s="49"/>
      <c r="AAE685" s="49"/>
      <c r="AAJ685" s="193"/>
      <c r="AAK685" s="49"/>
      <c r="AAL685" s="49"/>
      <c r="AAM685" s="49"/>
      <c r="AAR685" s="193"/>
      <c r="AAS685" s="49"/>
      <c r="AAT685" s="49"/>
      <c r="AAU685" s="49"/>
      <c r="AAZ685" s="193"/>
      <c r="ABA685" s="49"/>
      <c r="ABB685" s="49"/>
      <c r="ABC685" s="49"/>
      <c r="ABH685" s="193"/>
      <c r="ABI685" s="49"/>
      <c r="ABJ685" s="49"/>
      <c r="ABK685" s="49"/>
      <c r="ABP685" s="193"/>
      <c r="ABQ685" s="49"/>
      <c r="ABR685" s="49"/>
      <c r="ABS685" s="49"/>
      <c r="ABX685" s="193"/>
      <c r="ABY685" s="49"/>
      <c r="ABZ685" s="49"/>
      <c r="ACA685" s="49"/>
      <c r="ACF685" s="193"/>
      <c r="ACG685" s="49"/>
      <c r="ACH685" s="49"/>
      <c r="ACI685" s="49"/>
      <c r="ACN685" s="193"/>
      <c r="ACO685" s="49"/>
      <c r="ACP685" s="49"/>
      <c r="ACQ685" s="49"/>
      <c r="ACV685" s="193"/>
      <c r="ACW685" s="49"/>
      <c r="ACX685" s="49"/>
      <c r="ACY685" s="49"/>
      <c r="ADD685" s="193"/>
      <c r="ADE685" s="49"/>
      <c r="ADF685" s="49"/>
      <c r="ADG685" s="49"/>
      <c r="ADL685" s="193"/>
      <c r="ADM685" s="49"/>
      <c r="ADN685" s="49"/>
      <c r="ADO685" s="49"/>
      <c r="ADT685" s="193"/>
      <c r="ADU685" s="49"/>
      <c r="ADV685" s="49"/>
      <c r="ADW685" s="49"/>
      <c r="AEB685" s="193"/>
      <c r="AEC685" s="49"/>
      <c r="AED685" s="49"/>
      <c r="AEE685" s="49"/>
      <c r="AEJ685" s="193"/>
      <c r="AEK685" s="49"/>
      <c r="AEL685" s="49"/>
      <c r="AEM685" s="49"/>
      <c r="AER685" s="193"/>
      <c r="AES685" s="49"/>
      <c r="AET685" s="49"/>
      <c r="AEU685" s="49"/>
      <c r="AEZ685" s="193"/>
      <c r="AFA685" s="49"/>
      <c r="AFB685" s="49"/>
      <c r="AFC685" s="49"/>
      <c r="AFH685" s="193"/>
      <c r="AFI685" s="49"/>
      <c r="AFJ685" s="49"/>
      <c r="AFK685" s="49"/>
      <c r="AFP685" s="193"/>
      <c r="AFQ685" s="49"/>
      <c r="AFR685" s="49"/>
      <c r="AFS685" s="49"/>
      <c r="AFX685" s="193"/>
      <c r="AFY685" s="49"/>
      <c r="AFZ685" s="49"/>
      <c r="AGA685" s="49"/>
      <c r="AGF685" s="193"/>
      <c r="AGG685" s="49"/>
      <c r="AGH685" s="49"/>
      <c r="AGI685" s="49"/>
      <c r="AGN685" s="193"/>
      <c r="AGO685" s="49"/>
      <c r="AGP685" s="49"/>
      <c r="AGQ685" s="49"/>
      <c r="AGV685" s="193"/>
      <c r="AGW685" s="49"/>
      <c r="AGX685" s="49"/>
      <c r="AGY685" s="49"/>
      <c r="AHD685" s="193"/>
      <c r="AHE685" s="49"/>
      <c r="AHF685" s="49"/>
      <c r="AHG685" s="49"/>
      <c r="AHL685" s="193"/>
      <c r="AHM685" s="49"/>
      <c r="AHN685" s="49"/>
      <c r="AHO685" s="49"/>
      <c r="AHT685" s="193"/>
      <c r="AHU685" s="49"/>
      <c r="AHV685" s="49"/>
      <c r="AHW685" s="49"/>
      <c r="AIB685" s="193"/>
      <c r="AIC685" s="49"/>
      <c r="AID685" s="49"/>
      <c r="AIE685" s="49"/>
      <c r="AIJ685" s="193"/>
      <c r="AIK685" s="49"/>
      <c r="AIL685" s="49"/>
      <c r="AIM685" s="49"/>
      <c r="AIR685" s="193"/>
      <c r="AIS685" s="49"/>
      <c r="AIT685" s="49"/>
      <c r="AIU685" s="49"/>
      <c r="AIZ685" s="193"/>
      <c r="AJA685" s="49"/>
      <c r="AJB685" s="49"/>
      <c r="AJC685" s="49"/>
      <c r="AJH685" s="193"/>
      <c r="AJI685" s="49"/>
      <c r="AJJ685" s="49"/>
      <c r="AJK685" s="49"/>
      <c r="AJP685" s="193"/>
      <c r="AJQ685" s="49"/>
      <c r="AJR685" s="49"/>
      <c r="AJS685" s="49"/>
      <c r="AJX685" s="193"/>
      <c r="AJY685" s="49"/>
      <c r="AJZ685" s="49"/>
      <c r="AKA685" s="49"/>
      <c r="AKF685" s="193"/>
      <c r="AKG685" s="49"/>
      <c r="AKH685" s="49"/>
      <c r="AKI685" s="49"/>
      <c r="AKN685" s="193"/>
      <c r="AKO685" s="49"/>
      <c r="AKP685" s="49"/>
      <c r="AKQ685" s="49"/>
      <c r="AKV685" s="193"/>
      <c r="AKW685" s="49"/>
      <c r="AKX685" s="49"/>
      <c r="AKY685" s="49"/>
      <c r="ALD685" s="193"/>
      <c r="ALE685" s="49"/>
      <c r="ALF685" s="49"/>
      <c r="ALG685" s="49"/>
      <c r="ALL685" s="193"/>
      <c r="ALM685" s="49"/>
      <c r="ALN685" s="49"/>
      <c r="ALO685" s="49"/>
      <c r="ALT685" s="193"/>
      <c r="ALU685" s="49"/>
      <c r="ALV685" s="49"/>
      <c r="ALW685" s="49"/>
      <c r="AMB685" s="193"/>
      <c r="AMC685" s="49"/>
      <c r="AMD685" s="49"/>
      <c r="AME685" s="49"/>
      <c r="AMJ685" s="193"/>
    </row>
    <row r="686" customFormat="false" ht="15" hidden="false" customHeight="false" outlineLevel="0" collapsed="false">
      <c r="I686" s="114"/>
      <c r="J686" s="114"/>
      <c r="K686" s="114"/>
      <c r="L686" s="115"/>
      <c r="M686" s="198"/>
      <c r="O686" s="117"/>
      <c r="T686" s="115"/>
      <c r="U686" s="198"/>
      <c r="W686" s="117"/>
      <c r="AB686" s="115"/>
      <c r="AC686" s="198"/>
      <c r="AE686" s="117"/>
      <c r="AJ686" s="115"/>
      <c r="AK686" s="198"/>
      <c r="AM686" s="117"/>
      <c r="AR686" s="115"/>
      <c r="AS686" s="198"/>
      <c r="AU686" s="117"/>
      <c r="AZ686" s="115"/>
      <c r="BA686" s="198"/>
      <c r="BC686" s="117"/>
      <c r="BH686" s="115"/>
      <c r="BI686" s="198"/>
      <c r="BK686" s="117"/>
      <c r="BP686" s="115"/>
      <c r="BQ686" s="198"/>
      <c r="BS686" s="117"/>
      <c r="BX686" s="115"/>
      <c r="BY686" s="198"/>
      <c r="CA686" s="117"/>
      <c r="CF686" s="115"/>
      <c r="CG686" s="198"/>
      <c r="CI686" s="117"/>
      <c r="CN686" s="115"/>
      <c r="CO686" s="198"/>
      <c r="CQ686" s="117"/>
      <c r="CV686" s="115"/>
      <c r="CW686" s="198"/>
      <c r="CY686" s="117"/>
      <c r="DD686" s="115"/>
      <c r="DE686" s="198"/>
      <c r="DG686" s="117"/>
      <c r="DL686" s="115"/>
      <c r="DM686" s="198"/>
      <c r="DO686" s="117"/>
      <c r="DT686" s="115"/>
      <c r="DU686" s="198"/>
      <c r="DW686" s="117"/>
      <c r="EB686" s="115"/>
      <c r="EC686" s="198"/>
      <c r="EE686" s="117"/>
      <c r="EJ686" s="115"/>
      <c r="EK686" s="198"/>
      <c r="EM686" s="117"/>
      <c r="ER686" s="115"/>
      <c r="ES686" s="198"/>
      <c r="EU686" s="117"/>
      <c r="EZ686" s="115"/>
      <c r="FA686" s="198"/>
      <c r="FC686" s="117"/>
      <c r="FH686" s="115"/>
      <c r="FI686" s="198"/>
      <c r="FK686" s="117"/>
      <c r="FP686" s="115"/>
      <c r="FQ686" s="198"/>
      <c r="FS686" s="117"/>
      <c r="FX686" s="115"/>
      <c r="FY686" s="198"/>
      <c r="GA686" s="117"/>
      <c r="GF686" s="115"/>
      <c r="GG686" s="198"/>
      <c r="GI686" s="117"/>
      <c r="GN686" s="115"/>
      <c r="GO686" s="198"/>
      <c r="GQ686" s="117"/>
      <c r="GV686" s="115"/>
      <c r="GW686" s="198"/>
      <c r="GY686" s="117"/>
      <c r="HD686" s="115"/>
      <c r="HE686" s="198"/>
      <c r="HG686" s="117"/>
      <c r="HL686" s="115"/>
      <c r="HM686" s="198"/>
      <c r="HO686" s="117"/>
      <c r="HT686" s="115"/>
      <c r="HU686" s="198"/>
      <c r="HW686" s="117"/>
      <c r="IB686" s="115"/>
      <c r="IC686" s="198"/>
      <c r="IE686" s="117"/>
      <c r="IJ686" s="115"/>
      <c r="IK686" s="198"/>
      <c r="IM686" s="117"/>
      <c r="IR686" s="115"/>
      <c r="IS686" s="198"/>
      <c r="IU686" s="117"/>
      <c r="IZ686" s="115"/>
      <c r="JA686" s="198"/>
      <c r="JC686" s="117"/>
      <c r="JH686" s="115"/>
      <c r="JI686" s="198"/>
      <c r="JK686" s="117"/>
      <c r="JP686" s="115"/>
      <c r="JQ686" s="198"/>
      <c r="JS686" s="117"/>
      <c r="JX686" s="115"/>
      <c r="JY686" s="198"/>
      <c r="KA686" s="117"/>
      <c r="KF686" s="115"/>
      <c r="KG686" s="198"/>
      <c r="KI686" s="117"/>
      <c r="KN686" s="115"/>
      <c r="KO686" s="198"/>
      <c r="KQ686" s="117"/>
      <c r="KV686" s="115"/>
      <c r="KW686" s="198"/>
      <c r="KY686" s="117"/>
      <c r="LD686" s="115"/>
      <c r="LE686" s="198"/>
      <c r="LG686" s="117"/>
      <c r="LL686" s="115"/>
      <c r="LM686" s="198"/>
      <c r="LO686" s="117"/>
      <c r="LT686" s="115"/>
      <c r="LU686" s="198"/>
      <c r="LW686" s="117"/>
      <c r="MB686" s="115"/>
      <c r="MC686" s="198"/>
      <c r="ME686" s="117"/>
      <c r="MJ686" s="115"/>
      <c r="MK686" s="198"/>
      <c r="MM686" s="117"/>
      <c r="MR686" s="115"/>
      <c r="MS686" s="198"/>
      <c r="MU686" s="117"/>
      <c r="MZ686" s="115"/>
      <c r="NA686" s="198"/>
      <c r="NC686" s="117"/>
      <c r="NH686" s="115"/>
      <c r="NI686" s="198"/>
      <c r="NK686" s="117"/>
      <c r="NP686" s="115"/>
      <c r="NQ686" s="198"/>
      <c r="NS686" s="117"/>
      <c r="NX686" s="115"/>
      <c r="NY686" s="198"/>
      <c r="OA686" s="117"/>
      <c r="OF686" s="115"/>
      <c r="OG686" s="198"/>
      <c r="OI686" s="117"/>
      <c r="ON686" s="115"/>
      <c r="OO686" s="198"/>
      <c r="OQ686" s="117"/>
      <c r="OV686" s="115"/>
      <c r="OW686" s="198"/>
      <c r="OY686" s="117"/>
      <c r="PD686" s="115"/>
      <c r="PE686" s="198"/>
      <c r="PG686" s="117"/>
      <c r="PL686" s="115"/>
      <c r="PM686" s="198"/>
      <c r="PO686" s="117"/>
      <c r="PT686" s="115"/>
      <c r="PU686" s="198"/>
      <c r="PW686" s="117"/>
      <c r="QB686" s="115"/>
      <c r="QC686" s="198"/>
      <c r="QE686" s="117"/>
      <c r="QJ686" s="115"/>
      <c r="QK686" s="198"/>
      <c r="QM686" s="117"/>
      <c r="QR686" s="115"/>
      <c r="QS686" s="198"/>
      <c r="QU686" s="117"/>
      <c r="QZ686" s="115"/>
      <c r="RA686" s="198"/>
      <c r="RC686" s="117"/>
      <c r="RH686" s="115"/>
      <c r="RI686" s="198"/>
      <c r="RK686" s="117"/>
      <c r="RP686" s="115"/>
      <c r="RQ686" s="198"/>
      <c r="RS686" s="117"/>
      <c r="RX686" s="115"/>
      <c r="RY686" s="198"/>
      <c r="SA686" s="117"/>
      <c r="SF686" s="115"/>
      <c r="SG686" s="198"/>
      <c r="SI686" s="117"/>
      <c r="SN686" s="115"/>
      <c r="SO686" s="198"/>
      <c r="SQ686" s="117"/>
      <c r="SV686" s="115"/>
      <c r="SW686" s="198"/>
      <c r="SY686" s="117"/>
      <c r="TD686" s="115"/>
      <c r="TE686" s="198"/>
      <c r="TG686" s="117"/>
      <c r="TL686" s="115"/>
      <c r="TM686" s="198"/>
      <c r="TO686" s="117"/>
      <c r="TT686" s="115"/>
      <c r="TU686" s="198"/>
      <c r="TW686" s="117"/>
      <c r="UB686" s="115"/>
      <c r="UC686" s="198"/>
      <c r="UE686" s="117"/>
      <c r="UJ686" s="115"/>
      <c r="UK686" s="198"/>
      <c r="UM686" s="117"/>
      <c r="UR686" s="115"/>
      <c r="US686" s="198"/>
      <c r="UU686" s="117"/>
      <c r="UZ686" s="115"/>
      <c r="VA686" s="198"/>
      <c r="VC686" s="117"/>
      <c r="VH686" s="115"/>
      <c r="VI686" s="198"/>
      <c r="VK686" s="117"/>
      <c r="VP686" s="115"/>
      <c r="VQ686" s="198"/>
      <c r="VS686" s="117"/>
      <c r="VX686" s="115"/>
      <c r="VY686" s="198"/>
      <c r="WA686" s="117"/>
      <c r="WF686" s="115"/>
      <c r="WG686" s="198"/>
      <c r="WI686" s="117"/>
      <c r="WN686" s="115"/>
      <c r="WO686" s="198"/>
      <c r="WQ686" s="117"/>
      <c r="WV686" s="115"/>
      <c r="WW686" s="198"/>
      <c r="WY686" s="117"/>
      <c r="XD686" s="115"/>
      <c r="XE686" s="198"/>
      <c r="XG686" s="117"/>
      <c r="XL686" s="115"/>
      <c r="XM686" s="198"/>
      <c r="XO686" s="117"/>
      <c r="XT686" s="115"/>
      <c r="XU686" s="198"/>
      <c r="XW686" s="117"/>
      <c r="YB686" s="115"/>
      <c r="YC686" s="198"/>
      <c r="YE686" s="117"/>
      <c r="YJ686" s="115"/>
      <c r="YK686" s="198"/>
      <c r="YM686" s="117"/>
      <c r="YR686" s="115"/>
      <c r="YS686" s="198"/>
      <c r="YU686" s="117"/>
      <c r="YZ686" s="115"/>
      <c r="ZA686" s="198"/>
      <c r="ZC686" s="117"/>
      <c r="ZH686" s="115"/>
      <c r="ZI686" s="198"/>
      <c r="ZK686" s="117"/>
      <c r="ZP686" s="115"/>
      <c r="ZQ686" s="198"/>
      <c r="ZS686" s="117"/>
      <c r="ZX686" s="115"/>
      <c r="ZY686" s="198"/>
      <c r="AAA686" s="117"/>
      <c r="AAF686" s="115"/>
      <c r="AAG686" s="198"/>
      <c r="AAI686" s="117"/>
      <c r="AAN686" s="115"/>
      <c r="AAO686" s="198"/>
      <c r="AAQ686" s="117"/>
      <c r="AAV686" s="115"/>
      <c r="AAW686" s="198"/>
      <c r="AAY686" s="117"/>
      <c r="ABD686" s="115"/>
      <c r="ABE686" s="198"/>
      <c r="ABG686" s="117"/>
      <c r="ABL686" s="115"/>
      <c r="ABM686" s="198"/>
      <c r="ABO686" s="117"/>
      <c r="ABT686" s="115"/>
      <c r="ABU686" s="198"/>
      <c r="ABW686" s="117"/>
      <c r="ACB686" s="115"/>
      <c r="ACC686" s="198"/>
      <c r="ACE686" s="117"/>
      <c r="ACJ686" s="115"/>
      <c r="ACK686" s="198"/>
      <c r="ACM686" s="117"/>
      <c r="ACR686" s="115"/>
      <c r="ACS686" s="198"/>
      <c r="ACU686" s="117"/>
      <c r="ACZ686" s="115"/>
      <c r="ADA686" s="198"/>
      <c r="ADC686" s="117"/>
      <c r="ADH686" s="115"/>
      <c r="ADI686" s="198"/>
      <c r="ADK686" s="117"/>
      <c r="ADP686" s="115"/>
      <c r="ADQ686" s="198"/>
      <c r="ADS686" s="117"/>
      <c r="ADX686" s="115"/>
      <c r="ADY686" s="198"/>
      <c r="AEA686" s="117"/>
      <c r="AEF686" s="115"/>
      <c r="AEG686" s="198"/>
      <c r="AEI686" s="117"/>
      <c r="AEN686" s="115"/>
      <c r="AEO686" s="198"/>
      <c r="AEQ686" s="117"/>
      <c r="AEV686" s="115"/>
      <c r="AEW686" s="198"/>
      <c r="AEY686" s="117"/>
      <c r="AFD686" s="115"/>
      <c r="AFE686" s="198"/>
      <c r="AFG686" s="117"/>
      <c r="AFL686" s="115"/>
      <c r="AFM686" s="198"/>
      <c r="AFO686" s="117"/>
      <c r="AFT686" s="115"/>
      <c r="AFU686" s="198"/>
      <c r="AFW686" s="117"/>
      <c r="AGB686" s="115"/>
      <c r="AGC686" s="198"/>
      <c r="AGE686" s="117"/>
      <c r="AGJ686" s="115"/>
      <c r="AGK686" s="198"/>
      <c r="AGM686" s="117"/>
      <c r="AGR686" s="115"/>
      <c r="AGS686" s="198"/>
      <c r="AGU686" s="117"/>
      <c r="AGZ686" s="115"/>
      <c r="AHA686" s="198"/>
      <c r="AHC686" s="117"/>
      <c r="AHH686" s="115"/>
      <c r="AHI686" s="198"/>
      <c r="AHK686" s="117"/>
      <c r="AHP686" s="115"/>
      <c r="AHQ686" s="198"/>
      <c r="AHS686" s="117"/>
      <c r="AHX686" s="115"/>
      <c r="AHY686" s="198"/>
      <c r="AIA686" s="117"/>
      <c r="AIF686" s="115"/>
      <c r="AIG686" s="198"/>
      <c r="AII686" s="117"/>
      <c r="AIN686" s="115"/>
      <c r="AIO686" s="198"/>
      <c r="AIQ686" s="117"/>
      <c r="AIV686" s="115"/>
      <c r="AIW686" s="198"/>
      <c r="AIY686" s="117"/>
      <c r="AJD686" s="115"/>
      <c r="AJE686" s="198"/>
      <c r="AJG686" s="117"/>
      <c r="AJL686" s="115"/>
      <c r="AJM686" s="198"/>
      <c r="AJO686" s="117"/>
      <c r="AJT686" s="115"/>
      <c r="AJU686" s="198"/>
      <c r="AJW686" s="117"/>
      <c r="AKB686" s="115"/>
      <c r="AKC686" s="198"/>
      <c r="AKE686" s="117"/>
      <c r="AKJ686" s="115"/>
      <c r="AKK686" s="198"/>
      <c r="AKM686" s="117"/>
      <c r="AKR686" s="115"/>
      <c r="AKS686" s="198"/>
      <c r="AKU686" s="117"/>
      <c r="AKZ686" s="115"/>
      <c r="ALA686" s="198"/>
      <c r="ALC686" s="117"/>
      <c r="ALH686" s="115"/>
      <c r="ALI686" s="198"/>
      <c r="ALK686" s="117"/>
      <c r="ALP686" s="115"/>
      <c r="ALQ686" s="198"/>
      <c r="ALS686" s="117"/>
      <c r="ALX686" s="115"/>
      <c r="ALY686" s="198"/>
      <c r="AMA686" s="117"/>
      <c r="AMF686" s="115"/>
      <c r="AMG686" s="198"/>
      <c r="AMI686" s="117"/>
    </row>
    <row r="687" s="181" customFormat="true" ht="15" hidden="false" customHeight="false" outlineLevel="0" collapsed="false">
      <c r="A687" s="153" t="s">
        <v>698</v>
      </c>
      <c r="B687" s="154" t="s">
        <v>699</v>
      </c>
      <c r="C687" s="154"/>
      <c r="D687" s="155" t="s">
        <v>700</v>
      </c>
      <c r="E687" s="156" t="s">
        <v>701</v>
      </c>
      <c r="F687" s="155" t="s">
        <v>702</v>
      </c>
      <c r="G687" s="157" t="s">
        <v>703</v>
      </c>
      <c r="H687" s="158" t="s">
        <v>704</v>
      </c>
      <c r="L687" s="195"/>
      <c r="M687" s="196"/>
      <c r="N687" s="195"/>
      <c r="O687" s="184"/>
      <c r="P687" s="185"/>
      <c r="T687" s="195"/>
      <c r="U687" s="196"/>
      <c r="V687" s="195"/>
      <c r="W687" s="184"/>
      <c r="X687" s="185"/>
      <c r="AB687" s="195"/>
      <c r="AC687" s="196"/>
      <c r="AD687" s="195"/>
      <c r="AE687" s="184"/>
      <c r="AF687" s="185"/>
      <c r="AJ687" s="195"/>
      <c r="AK687" s="196"/>
      <c r="AL687" s="195"/>
      <c r="AM687" s="184"/>
      <c r="AN687" s="185"/>
      <c r="AR687" s="195"/>
      <c r="AS687" s="196"/>
      <c r="AT687" s="195"/>
      <c r="AU687" s="184"/>
      <c r="AV687" s="185"/>
      <c r="AZ687" s="195"/>
      <c r="BA687" s="196"/>
      <c r="BB687" s="195"/>
      <c r="BC687" s="184"/>
      <c r="BD687" s="185"/>
      <c r="BH687" s="195"/>
      <c r="BI687" s="196"/>
      <c r="BJ687" s="195"/>
      <c r="BK687" s="184"/>
      <c r="BL687" s="185"/>
      <c r="BP687" s="195"/>
      <c r="BQ687" s="196"/>
      <c r="BR687" s="195"/>
      <c r="BS687" s="184"/>
      <c r="BT687" s="185"/>
      <c r="BX687" s="195"/>
      <c r="BY687" s="196"/>
      <c r="BZ687" s="195"/>
      <c r="CA687" s="184"/>
      <c r="CB687" s="185"/>
      <c r="CF687" s="195"/>
      <c r="CG687" s="196"/>
      <c r="CH687" s="195"/>
      <c r="CI687" s="184"/>
      <c r="CJ687" s="185"/>
      <c r="CN687" s="195"/>
      <c r="CO687" s="196"/>
      <c r="CP687" s="195"/>
      <c r="CQ687" s="184"/>
      <c r="CR687" s="185"/>
      <c r="CV687" s="195"/>
      <c r="CW687" s="196"/>
      <c r="CX687" s="195"/>
      <c r="CY687" s="184"/>
      <c r="CZ687" s="185"/>
      <c r="DD687" s="195"/>
      <c r="DE687" s="196"/>
      <c r="DF687" s="195"/>
      <c r="DG687" s="184"/>
      <c r="DH687" s="185"/>
      <c r="DL687" s="195"/>
      <c r="DM687" s="196"/>
      <c r="DN687" s="195"/>
      <c r="DO687" s="184"/>
      <c r="DP687" s="185"/>
      <c r="DT687" s="195"/>
      <c r="DU687" s="196"/>
      <c r="DV687" s="195"/>
      <c r="DW687" s="184"/>
      <c r="DX687" s="185"/>
      <c r="EB687" s="195"/>
      <c r="EC687" s="196"/>
      <c r="ED687" s="195"/>
      <c r="EE687" s="184"/>
      <c r="EF687" s="185"/>
      <c r="EJ687" s="195"/>
      <c r="EK687" s="196"/>
      <c r="EL687" s="195"/>
      <c r="EM687" s="184"/>
      <c r="EN687" s="185"/>
      <c r="ER687" s="195"/>
      <c r="ES687" s="196"/>
      <c r="ET687" s="195"/>
      <c r="EU687" s="184"/>
      <c r="EV687" s="185"/>
      <c r="EZ687" s="195"/>
      <c r="FA687" s="196"/>
      <c r="FB687" s="195"/>
      <c r="FC687" s="184"/>
      <c r="FD687" s="185"/>
      <c r="FH687" s="195"/>
      <c r="FI687" s="196"/>
      <c r="FJ687" s="195"/>
      <c r="FK687" s="184"/>
      <c r="FL687" s="185"/>
      <c r="FP687" s="195"/>
      <c r="FQ687" s="196"/>
      <c r="FR687" s="195"/>
      <c r="FS687" s="184"/>
      <c r="FT687" s="185"/>
      <c r="FX687" s="195"/>
      <c r="FY687" s="196"/>
      <c r="FZ687" s="195"/>
      <c r="GA687" s="184"/>
      <c r="GB687" s="185"/>
      <c r="GF687" s="195"/>
      <c r="GG687" s="196"/>
      <c r="GH687" s="195"/>
      <c r="GI687" s="184"/>
      <c r="GJ687" s="185"/>
      <c r="GN687" s="195"/>
      <c r="GO687" s="196"/>
      <c r="GP687" s="195"/>
      <c r="GQ687" s="184"/>
      <c r="GR687" s="185"/>
      <c r="GV687" s="195"/>
      <c r="GW687" s="196"/>
      <c r="GX687" s="195"/>
      <c r="GY687" s="184"/>
      <c r="GZ687" s="185"/>
      <c r="HD687" s="195"/>
      <c r="HE687" s="196"/>
      <c r="HF687" s="195"/>
      <c r="HG687" s="184"/>
      <c r="HH687" s="185"/>
      <c r="HL687" s="195"/>
      <c r="HM687" s="196"/>
      <c r="HN687" s="195"/>
      <c r="HO687" s="184"/>
      <c r="HP687" s="185"/>
      <c r="HT687" s="195"/>
      <c r="HU687" s="196"/>
      <c r="HV687" s="195"/>
      <c r="HW687" s="184"/>
      <c r="HX687" s="185"/>
      <c r="IB687" s="195"/>
      <c r="IC687" s="196"/>
      <c r="ID687" s="195"/>
      <c r="IE687" s="184"/>
      <c r="IF687" s="185"/>
      <c r="IJ687" s="195"/>
      <c r="IK687" s="196"/>
      <c r="IL687" s="195"/>
      <c r="IM687" s="184"/>
      <c r="IN687" s="185"/>
      <c r="IR687" s="195"/>
      <c r="IS687" s="196"/>
      <c r="IT687" s="195"/>
      <c r="IU687" s="184"/>
      <c r="IV687" s="185"/>
      <c r="IZ687" s="195"/>
      <c r="JA687" s="196"/>
      <c r="JB687" s="195"/>
      <c r="JC687" s="184"/>
      <c r="JD687" s="185"/>
      <c r="JH687" s="195"/>
      <c r="JI687" s="196"/>
      <c r="JJ687" s="195"/>
      <c r="JK687" s="184"/>
      <c r="JL687" s="185"/>
      <c r="JP687" s="195"/>
      <c r="JQ687" s="196"/>
      <c r="JR687" s="195"/>
      <c r="JS687" s="184"/>
      <c r="JT687" s="185"/>
      <c r="JX687" s="195"/>
      <c r="JY687" s="196"/>
      <c r="JZ687" s="195"/>
      <c r="KA687" s="184"/>
      <c r="KB687" s="185"/>
      <c r="KF687" s="195"/>
      <c r="KG687" s="196"/>
      <c r="KH687" s="195"/>
      <c r="KI687" s="184"/>
      <c r="KJ687" s="185"/>
      <c r="KN687" s="195"/>
      <c r="KO687" s="196"/>
      <c r="KP687" s="195"/>
      <c r="KQ687" s="184"/>
      <c r="KR687" s="185"/>
      <c r="KV687" s="195"/>
      <c r="KW687" s="196"/>
      <c r="KX687" s="195"/>
      <c r="KY687" s="184"/>
      <c r="KZ687" s="185"/>
      <c r="LD687" s="195"/>
      <c r="LE687" s="196"/>
      <c r="LF687" s="195"/>
      <c r="LG687" s="184"/>
      <c r="LH687" s="185"/>
      <c r="LL687" s="195"/>
      <c r="LM687" s="196"/>
      <c r="LN687" s="195"/>
      <c r="LO687" s="184"/>
      <c r="LP687" s="185"/>
      <c r="LT687" s="195"/>
      <c r="LU687" s="196"/>
      <c r="LV687" s="195"/>
      <c r="LW687" s="184"/>
      <c r="LX687" s="185"/>
      <c r="MB687" s="195"/>
      <c r="MC687" s="196"/>
      <c r="MD687" s="195"/>
      <c r="ME687" s="184"/>
      <c r="MF687" s="185"/>
      <c r="MJ687" s="195"/>
      <c r="MK687" s="196"/>
      <c r="ML687" s="195"/>
      <c r="MM687" s="184"/>
      <c r="MN687" s="185"/>
      <c r="MR687" s="195"/>
      <c r="MS687" s="196"/>
      <c r="MT687" s="195"/>
      <c r="MU687" s="184"/>
      <c r="MV687" s="185"/>
      <c r="MZ687" s="195"/>
      <c r="NA687" s="196"/>
      <c r="NB687" s="195"/>
      <c r="NC687" s="184"/>
      <c r="ND687" s="185"/>
      <c r="NH687" s="195"/>
      <c r="NI687" s="196"/>
      <c r="NJ687" s="195"/>
      <c r="NK687" s="184"/>
      <c r="NL687" s="185"/>
      <c r="NP687" s="195"/>
      <c r="NQ687" s="196"/>
      <c r="NR687" s="195"/>
      <c r="NS687" s="184"/>
      <c r="NT687" s="185"/>
      <c r="NX687" s="195"/>
      <c r="NY687" s="196"/>
      <c r="NZ687" s="195"/>
      <c r="OA687" s="184"/>
      <c r="OB687" s="185"/>
      <c r="OF687" s="195"/>
      <c r="OG687" s="196"/>
      <c r="OH687" s="195"/>
      <c r="OI687" s="184"/>
      <c r="OJ687" s="185"/>
      <c r="ON687" s="195"/>
      <c r="OO687" s="196"/>
      <c r="OP687" s="195"/>
      <c r="OQ687" s="184"/>
      <c r="OR687" s="185"/>
      <c r="OV687" s="195"/>
      <c r="OW687" s="196"/>
      <c r="OX687" s="195"/>
      <c r="OY687" s="184"/>
      <c r="OZ687" s="185"/>
      <c r="PD687" s="195"/>
      <c r="PE687" s="196"/>
      <c r="PF687" s="195"/>
      <c r="PG687" s="184"/>
      <c r="PH687" s="185"/>
      <c r="PL687" s="195"/>
      <c r="PM687" s="196"/>
      <c r="PN687" s="195"/>
      <c r="PO687" s="184"/>
      <c r="PP687" s="185"/>
      <c r="PT687" s="195"/>
      <c r="PU687" s="196"/>
      <c r="PV687" s="195"/>
      <c r="PW687" s="184"/>
      <c r="PX687" s="185"/>
      <c r="QB687" s="195"/>
      <c r="QC687" s="196"/>
      <c r="QD687" s="195"/>
      <c r="QE687" s="184"/>
      <c r="QF687" s="185"/>
      <c r="QJ687" s="195"/>
      <c r="QK687" s="196"/>
      <c r="QL687" s="195"/>
      <c r="QM687" s="184"/>
      <c r="QN687" s="185"/>
      <c r="QR687" s="195"/>
      <c r="QS687" s="196"/>
      <c r="QT687" s="195"/>
      <c r="QU687" s="184"/>
      <c r="QV687" s="185"/>
      <c r="QZ687" s="195"/>
      <c r="RA687" s="196"/>
      <c r="RB687" s="195"/>
      <c r="RC687" s="184"/>
      <c r="RD687" s="185"/>
      <c r="RH687" s="195"/>
      <c r="RI687" s="196"/>
      <c r="RJ687" s="195"/>
      <c r="RK687" s="184"/>
      <c r="RL687" s="185"/>
      <c r="RP687" s="195"/>
      <c r="RQ687" s="196"/>
      <c r="RR687" s="195"/>
      <c r="RS687" s="184"/>
      <c r="RT687" s="185"/>
      <c r="RX687" s="195"/>
      <c r="RY687" s="196"/>
      <c r="RZ687" s="195"/>
      <c r="SA687" s="184"/>
      <c r="SB687" s="185"/>
      <c r="SF687" s="195"/>
      <c r="SG687" s="196"/>
      <c r="SH687" s="195"/>
      <c r="SI687" s="184"/>
      <c r="SJ687" s="185"/>
      <c r="SN687" s="195"/>
      <c r="SO687" s="196"/>
      <c r="SP687" s="195"/>
      <c r="SQ687" s="184"/>
      <c r="SR687" s="185"/>
      <c r="SV687" s="195"/>
      <c r="SW687" s="196"/>
      <c r="SX687" s="195"/>
      <c r="SY687" s="184"/>
      <c r="SZ687" s="185"/>
      <c r="TD687" s="195"/>
      <c r="TE687" s="196"/>
      <c r="TF687" s="195"/>
      <c r="TG687" s="184"/>
      <c r="TH687" s="185"/>
      <c r="TL687" s="195"/>
      <c r="TM687" s="196"/>
      <c r="TN687" s="195"/>
      <c r="TO687" s="184"/>
      <c r="TP687" s="185"/>
      <c r="TT687" s="195"/>
      <c r="TU687" s="196"/>
      <c r="TV687" s="195"/>
      <c r="TW687" s="184"/>
      <c r="TX687" s="185"/>
      <c r="UB687" s="195"/>
      <c r="UC687" s="196"/>
      <c r="UD687" s="195"/>
      <c r="UE687" s="184"/>
      <c r="UF687" s="185"/>
      <c r="UJ687" s="195"/>
      <c r="UK687" s="196"/>
      <c r="UL687" s="195"/>
      <c r="UM687" s="184"/>
      <c r="UN687" s="185"/>
      <c r="UR687" s="195"/>
      <c r="US687" s="196"/>
      <c r="UT687" s="195"/>
      <c r="UU687" s="184"/>
      <c r="UV687" s="185"/>
      <c r="UZ687" s="195"/>
      <c r="VA687" s="196"/>
      <c r="VB687" s="195"/>
      <c r="VC687" s="184"/>
      <c r="VD687" s="185"/>
      <c r="VH687" s="195"/>
      <c r="VI687" s="196"/>
      <c r="VJ687" s="195"/>
      <c r="VK687" s="184"/>
      <c r="VL687" s="185"/>
      <c r="VP687" s="195"/>
      <c r="VQ687" s="196"/>
      <c r="VR687" s="195"/>
      <c r="VS687" s="184"/>
      <c r="VT687" s="185"/>
      <c r="VX687" s="195"/>
      <c r="VY687" s="196"/>
      <c r="VZ687" s="195"/>
      <c r="WA687" s="184"/>
      <c r="WB687" s="185"/>
      <c r="WF687" s="195"/>
      <c r="WG687" s="196"/>
      <c r="WH687" s="195"/>
      <c r="WI687" s="184"/>
      <c r="WJ687" s="185"/>
      <c r="WN687" s="195"/>
      <c r="WO687" s="196"/>
      <c r="WP687" s="195"/>
      <c r="WQ687" s="184"/>
      <c r="WR687" s="185"/>
      <c r="WV687" s="195"/>
      <c r="WW687" s="196"/>
      <c r="WX687" s="195"/>
      <c r="WY687" s="184"/>
      <c r="WZ687" s="185"/>
      <c r="XD687" s="195"/>
      <c r="XE687" s="196"/>
      <c r="XF687" s="195"/>
      <c r="XG687" s="184"/>
      <c r="XH687" s="185"/>
      <c r="XL687" s="195"/>
      <c r="XM687" s="196"/>
      <c r="XN687" s="195"/>
      <c r="XO687" s="184"/>
      <c r="XP687" s="185"/>
      <c r="XT687" s="195"/>
      <c r="XU687" s="196"/>
      <c r="XV687" s="195"/>
      <c r="XW687" s="184"/>
      <c r="XX687" s="185"/>
      <c r="YB687" s="195"/>
      <c r="YC687" s="196"/>
      <c r="YD687" s="195"/>
      <c r="YE687" s="184"/>
      <c r="YF687" s="185"/>
      <c r="YJ687" s="195"/>
      <c r="YK687" s="196"/>
      <c r="YL687" s="195"/>
      <c r="YM687" s="184"/>
      <c r="YN687" s="185"/>
      <c r="YR687" s="195"/>
      <c r="YS687" s="196"/>
      <c r="YT687" s="195"/>
      <c r="YU687" s="184"/>
      <c r="YV687" s="185"/>
      <c r="YZ687" s="195"/>
      <c r="ZA687" s="196"/>
      <c r="ZB687" s="195"/>
      <c r="ZC687" s="184"/>
      <c r="ZD687" s="185"/>
      <c r="ZH687" s="195"/>
      <c r="ZI687" s="196"/>
      <c r="ZJ687" s="195"/>
      <c r="ZK687" s="184"/>
      <c r="ZL687" s="185"/>
      <c r="ZP687" s="195"/>
      <c r="ZQ687" s="196"/>
      <c r="ZR687" s="195"/>
      <c r="ZS687" s="184"/>
      <c r="ZT687" s="185"/>
      <c r="ZX687" s="195"/>
      <c r="ZY687" s="196"/>
      <c r="ZZ687" s="195"/>
      <c r="AAA687" s="184"/>
      <c r="AAB687" s="185"/>
      <c r="AAF687" s="195"/>
      <c r="AAG687" s="196"/>
      <c r="AAH687" s="195"/>
      <c r="AAI687" s="184"/>
      <c r="AAJ687" s="185"/>
      <c r="AAN687" s="195"/>
      <c r="AAO687" s="196"/>
      <c r="AAP687" s="195"/>
      <c r="AAQ687" s="184"/>
      <c r="AAR687" s="185"/>
      <c r="AAV687" s="195"/>
      <c r="AAW687" s="196"/>
      <c r="AAX687" s="195"/>
      <c r="AAY687" s="184"/>
      <c r="AAZ687" s="185"/>
      <c r="ABD687" s="195"/>
      <c r="ABE687" s="196"/>
      <c r="ABF687" s="195"/>
      <c r="ABG687" s="184"/>
      <c r="ABH687" s="185"/>
      <c r="ABL687" s="195"/>
      <c r="ABM687" s="196"/>
      <c r="ABN687" s="195"/>
      <c r="ABO687" s="184"/>
      <c r="ABP687" s="185"/>
      <c r="ABT687" s="195"/>
      <c r="ABU687" s="196"/>
      <c r="ABV687" s="195"/>
      <c r="ABW687" s="184"/>
      <c r="ABX687" s="185"/>
      <c r="ACB687" s="195"/>
      <c r="ACC687" s="196"/>
      <c r="ACD687" s="195"/>
      <c r="ACE687" s="184"/>
      <c r="ACF687" s="185"/>
      <c r="ACJ687" s="195"/>
      <c r="ACK687" s="196"/>
      <c r="ACL687" s="195"/>
      <c r="ACM687" s="184"/>
      <c r="ACN687" s="185"/>
      <c r="ACR687" s="195"/>
      <c r="ACS687" s="196"/>
      <c r="ACT687" s="195"/>
      <c r="ACU687" s="184"/>
      <c r="ACV687" s="185"/>
      <c r="ACZ687" s="195"/>
      <c r="ADA687" s="196"/>
      <c r="ADB687" s="195"/>
      <c r="ADC687" s="184"/>
      <c r="ADD687" s="185"/>
      <c r="ADH687" s="195"/>
      <c r="ADI687" s="196"/>
      <c r="ADJ687" s="195"/>
      <c r="ADK687" s="184"/>
      <c r="ADL687" s="185"/>
      <c r="ADP687" s="195"/>
      <c r="ADQ687" s="196"/>
      <c r="ADR687" s="195"/>
      <c r="ADS687" s="184"/>
      <c r="ADT687" s="185"/>
      <c r="ADX687" s="195"/>
      <c r="ADY687" s="196"/>
      <c r="ADZ687" s="195"/>
      <c r="AEA687" s="184"/>
      <c r="AEB687" s="185"/>
      <c r="AEF687" s="195"/>
      <c r="AEG687" s="196"/>
      <c r="AEH687" s="195"/>
      <c r="AEI687" s="184"/>
      <c r="AEJ687" s="185"/>
      <c r="AEN687" s="195"/>
      <c r="AEO687" s="196"/>
      <c r="AEP687" s="195"/>
      <c r="AEQ687" s="184"/>
      <c r="AER687" s="185"/>
      <c r="AEV687" s="195"/>
      <c r="AEW687" s="196"/>
      <c r="AEX687" s="195"/>
      <c r="AEY687" s="184"/>
      <c r="AEZ687" s="185"/>
      <c r="AFD687" s="195"/>
      <c r="AFE687" s="196"/>
      <c r="AFF687" s="195"/>
      <c r="AFG687" s="184"/>
      <c r="AFH687" s="185"/>
      <c r="AFL687" s="195"/>
      <c r="AFM687" s="196"/>
      <c r="AFN687" s="195"/>
      <c r="AFO687" s="184"/>
      <c r="AFP687" s="185"/>
      <c r="AFT687" s="195"/>
      <c r="AFU687" s="196"/>
      <c r="AFV687" s="195"/>
      <c r="AFW687" s="184"/>
      <c r="AFX687" s="185"/>
      <c r="AGB687" s="195"/>
      <c r="AGC687" s="196"/>
      <c r="AGD687" s="195"/>
      <c r="AGE687" s="184"/>
      <c r="AGF687" s="185"/>
      <c r="AGJ687" s="195"/>
      <c r="AGK687" s="196"/>
      <c r="AGL687" s="195"/>
      <c r="AGM687" s="184"/>
      <c r="AGN687" s="185"/>
      <c r="AGR687" s="195"/>
      <c r="AGS687" s="196"/>
      <c r="AGT687" s="195"/>
      <c r="AGU687" s="184"/>
      <c r="AGV687" s="185"/>
      <c r="AGZ687" s="195"/>
      <c r="AHA687" s="196"/>
      <c r="AHB687" s="195"/>
      <c r="AHC687" s="184"/>
      <c r="AHD687" s="185"/>
      <c r="AHH687" s="195"/>
      <c r="AHI687" s="196"/>
      <c r="AHJ687" s="195"/>
      <c r="AHK687" s="184"/>
      <c r="AHL687" s="185"/>
      <c r="AHP687" s="195"/>
      <c r="AHQ687" s="196"/>
      <c r="AHR687" s="195"/>
      <c r="AHS687" s="184"/>
      <c r="AHT687" s="185"/>
      <c r="AHX687" s="195"/>
      <c r="AHY687" s="196"/>
      <c r="AHZ687" s="195"/>
      <c r="AIA687" s="184"/>
      <c r="AIB687" s="185"/>
      <c r="AIF687" s="195"/>
      <c r="AIG687" s="196"/>
      <c r="AIH687" s="195"/>
      <c r="AII687" s="184"/>
      <c r="AIJ687" s="185"/>
      <c r="AIN687" s="195"/>
      <c r="AIO687" s="196"/>
      <c r="AIP687" s="195"/>
      <c r="AIQ687" s="184"/>
      <c r="AIR687" s="185"/>
      <c r="AIV687" s="195"/>
      <c r="AIW687" s="196"/>
      <c r="AIX687" s="195"/>
      <c r="AIY687" s="184"/>
      <c r="AIZ687" s="185"/>
      <c r="AJD687" s="195"/>
      <c r="AJE687" s="196"/>
      <c r="AJF687" s="195"/>
      <c r="AJG687" s="184"/>
      <c r="AJH687" s="185"/>
      <c r="AJL687" s="195"/>
      <c r="AJM687" s="196"/>
      <c r="AJN687" s="195"/>
      <c r="AJO687" s="184"/>
      <c r="AJP687" s="185"/>
      <c r="AJT687" s="195"/>
      <c r="AJU687" s="196"/>
      <c r="AJV687" s="195"/>
      <c r="AJW687" s="184"/>
      <c r="AJX687" s="185"/>
      <c r="AKB687" s="195"/>
      <c r="AKC687" s="196"/>
      <c r="AKD687" s="195"/>
      <c r="AKE687" s="184"/>
      <c r="AKF687" s="185"/>
      <c r="AKJ687" s="195"/>
      <c r="AKK687" s="196"/>
      <c r="AKL687" s="195"/>
      <c r="AKM687" s="184"/>
      <c r="AKN687" s="185"/>
      <c r="AKR687" s="195"/>
      <c r="AKS687" s="196"/>
      <c r="AKT687" s="195"/>
      <c r="AKU687" s="184"/>
      <c r="AKV687" s="185"/>
      <c r="AKZ687" s="195"/>
      <c r="ALA687" s="196"/>
      <c r="ALB687" s="195"/>
      <c r="ALC687" s="184"/>
      <c r="ALD687" s="185"/>
      <c r="ALH687" s="195"/>
      <c r="ALI687" s="196"/>
      <c r="ALJ687" s="195"/>
      <c r="ALK687" s="184"/>
      <c r="ALL687" s="185"/>
      <c r="ALP687" s="195"/>
      <c r="ALQ687" s="196"/>
      <c r="ALR687" s="195"/>
      <c r="ALS687" s="184"/>
      <c r="ALT687" s="185"/>
      <c r="ALX687" s="195"/>
      <c r="ALY687" s="196"/>
      <c r="ALZ687" s="195"/>
      <c r="AMA687" s="184"/>
      <c r="AMB687" s="185"/>
      <c r="AMF687" s="195"/>
      <c r="AMG687" s="196"/>
      <c r="AMH687" s="195"/>
      <c r="AMI687" s="184"/>
      <c r="AMJ687" s="185"/>
    </row>
    <row r="688" s="197" customFormat="true" ht="30" hidden="false" customHeight="false" outlineLevel="0" collapsed="false">
      <c r="A688" s="160" t="str">
        <f aca="false">'Orç Sintético'!A225</f>
        <v>06.01.213.02</v>
      </c>
      <c r="B688" s="160" t="str">
        <f aca="false">'Orç Sintético'!B225</f>
        <v>GOINFRA</v>
      </c>
      <c r="C688" s="160" t="str">
        <f aca="false">'Orç Sintético'!C225</f>
        <v>70268 MOD 2</v>
      </c>
      <c r="D688" s="177" t="s">
        <v>470</v>
      </c>
      <c r="E688" s="160" t="n">
        <v>227.47</v>
      </c>
      <c r="F688" s="160" t="s">
        <v>161</v>
      </c>
      <c r="G688" s="163" t="n">
        <v>31.42</v>
      </c>
      <c r="H688" s="164" t="n">
        <f aca="false">H695</f>
        <v>7147.11</v>
      </c>
      <c r="I688" s="165" t="s">
        <v>705</v>
      </c>
      <c r="O688" s="124"/>
      <c r="P688" s="189"/>
      <c r="W688" s="124"/>
      <c r="X688" s="189"/>
      <c r="AE688" s="124"/>
      <c r="AF688" s="189"/>
      <c r="AM688" s="124"/>
      <c r="AN688" s="189"/>
      <c r="AU688" s="124"/>
      <c r="AV688" s="189"/>
      <c r="BC688" s="124"/>
      <c r="BD688" s="189"/>
      <c r="BK688" s="124"/>
      <c r="BL688" s="189"/>
      <c r="BS688" s="124"/>
      <c r="BT688" s="189"/>
      <c r="CA688" s="124"/>
      <c r="CB688" s="189"/>
      <c r="CI688" s="124"/>
      <c r="CJ688" s="189"/>
      <c r="CQ688" s="124"/>
      <c r="CR688" s="189"/>
      <c r="CY688" s="124"/>
      <c r="CZ688" s="189"/>
      <c r="DG688" s="124"/>
      <c r="DH688" s="189"/>
      <c r="DO688" s="124"/>
      <c r="DP688" s="189"/>
      <c r="DW688" s="124"/>
      <c r="DX688" s="189"/>
      <c r="EE688" s="124"/>
      <c r="EF688" s="189"/>
      <c r="EM688" s="124"/>
      <c r="EN688" s="189"/>
      <c r="EU688" s="124"/>
      <c r="EV688" s="189"/>
      <c r="FC688" s="124"/>
      <c r="FD688" s="189"/>
      <c r="FK688" s="124"/>
      <c r="FL688" s="189"/>
      <c r="FS688" s="124"/>
      <c r="FT688" s="189"/>
      <c r="GA688" s="124"/>
      <c r="GB688" s="189"/>
      <c r="GI688" s="124"/>
      <c r="GJ688" s="189"/>
      <c r="GQ688" s="124"/>
      <c r="GR688" s="189"/>
      <c r="GY688" s="124"/>
      <c r="GZ688" s="189"/>
      <c r="HG688" s="124"/>
      <c r="HH688" s="189"/>
      <c r="HO688" s="124"/>
      <c r="HP688" s="189"/>
      <c r="HW688" s="124"/>
      <c r="HX688" s="189"/>
      <c r="IE688" s="124"/>
      <c r="IF688" s="189"/>
      <c r="IM688" s="124"/>
      <c r="IN688" s="189"/>
      <c r="IU688" s="124"/>
      <c r="IV688" s="189"/>
      <c r="JC688" s="124"/>
      <c r="JD688" s="189"/>
      <c r="JK688" s="124"/>
      <c r="JL688" s="189"/>
      <c r="JS688" s="124"/>
      <c r="JT688" s="189"/>
      <c r="KA688" s="124"/>
      <c r="KB688" s="189"/>
      <c r="KI688" s="124"/>
      <c r="KJ688" s="189"/>
      <c r="KQ688" s="124"/>
      <c r="KR688" s="189"/>
      <c r="KY688" s="124"/>
      <c r="KZ688" s="189"/>
      <c r="LG688" s="124"/>
      <c r="LH688" s="189"/>
      <c r="LO688" s="124"/>
      <c r="LP688" s="189"/>
      <c r="LW688" s="124"/>
      <c r="LX688" s="189"/>
      <c r="ME688" s="124"/>
      <c r="MF688" s="189"/>
      <c r="MM688" s="124"/>
      <c r="MN688" s="189"/>
      <c r="MU688" s="124"/>
      <c r="MV688" s="189"/>
      <c r="NC688" s="124"/>
      <c r="ND688" s="189"/>
      <c r="NK688" s="124"/>
      <c r="NL688" s="189"/>
      <c r="NS688" s="124"/>
      <c r="NT688" s="189"/>
      <c r="OA688" s="124"/>
      <c r="OB688" s="189"/>
      <c r="OI688" s="124"/>
      <c r="OJ688" s="189"/>
      <c r="OQ688" s="124"/>
      <c r="OR688" s="189"/>
      <c r="OY688" s="124"/>
      <c r="OZ688" s="189"/>
      <c r="PG688" s="124"/>
      <c r="PH688" s="189"/>
      <c r="PO688" s="124"/>
      <c r="PP688" s="189"/>
      <c r="PW688" s="124"/>
      <c r="PX688" s="189"/>
      <c r="QE688" s="124"/>
      <c r="QF688" s="189"/>
      <c r="QM688" s="124"/>
      <c r="QN688" s="189"/>
      <c r="QU688" s="124"/>
      <c r="QV688" s="189"/>
      <c r="RC688" s="124"/>
      <c r="RD688" s="189"/>
      <c r="RK688" s="124"/>
      <c r="RL688" s="189"/>
      <c r="RS688" s="124"/>
      <c r="RT688" s="189"/>
      <c r="SA688" s="124"/>
      <c r="SB688" s="189"/>
      <c r="SI688" s="124"/>
      <c r="SJ688" s="189"/>
      <c r="SQ688" s="124"/>
      <c r="SR688" s="189"/>
      <c r="SY688" s="124"/>
      <c r="SZ688" s="189"/>
      <c r="TG688" s="124"/>
      <c r="TH688" s="189"/>
      <c r="TO688" s="124"/>
      <c r="TP688" s="189"/>
      <c r="TW688" s="124"/>
      <c r="TX688" s="189"/>
      <c r="UE688" s="124"/>
      <c r="UF688" s="189"/>
      <c r="UM688" s="124"/>
      <c r="UN688" s="189"/>
      <c r="UU688" s="124"/>
      <c r="UV688" s="189"/>
      <c r="VC688" s="124"/>
      <c r="VD688" s="189"/>
      <c r="VK688" s="124"/>
      <c r="VL688" s="189"/>
      <c r="VS688" s="124"/>
      <c r="VT688" s="189"/>
      <c r="WA688" s="124"/>
      <c r="WB688" s="189"/>
      <c r="WI688" s="124"/>
      <c r="WJ688" s="189"/>
      <c r="WQ688" s="124"/>
      <c r="WR688" s="189"/>
      <c r="WY688" s="124"/>
      <c r="WZ688" s="189"/>
      <c r="XG688" s="124"/>
      <c r="XH688" s="189"/>
      <c r="XO688" s="124"/>
      <c r="XP688" s="189"/>
      <c r="XW688" s="124"/>
      <c r="XX688" s="189"/>
      <c r="YE688" s="124"/>
      <c r="YF688" s="189"/>
      <c r="YM688" s="124"/>
      <c r="YN688" s="189"/>
      <c r="YU688" s="124"/>
      <c r="YV688" s="189"/>
      <c r="ZC688" s="124"/>
      <c r="ZD688" s="189"/>
      <c r="ZK688" s="124"/>
      <c r="ZL688" s="189"/>
      <c r="ZS688" s="124"/>
      <c r="ZT688" s="189"/>
      <c r="AAA688" s="124"/>
      <c r="AAB688" s="189"/>
      <c r="AAI688" s="124"/>
      <c r="AAJ688" s="189"/>
      <c r="AAQ688" s="124"/>
      <c r="AAR688" s="189"/>
      <c r="AAY688" s="124"/>
      <c r="AAZ688" s="189"/>
      <c r="ABG688" s="124"/>
      <c r="ABH688" s="189"/>
      <c r="ABO688" s="124"/>
      <c r="ABP688" s="189"/>
      <c r="ABW688" s="124"/>
      <c r="ABX688" s="189"/>
      <c r="ACE688" s="124"/>
      <c r="ACF688" s="189"/>
      <c r="ACM688" s="124"/>
      <c r="ACN688" s="189"/>
      <c r="ACU688" s="124"/>
      <c r="ACV688" s="189"/>
      <c r="ADC688" s="124"/>
      <c r="ADD688" s="189"/>
      <c r="ADK688" s="124"/>
      <c r="ADL688" s="189"/>
      <c r="ADS688" s="124"/>
      <c r="ADT688" s="189"/>
      <c r="AEA688" s="124"/>
      <c r="AEB688" s="189"/>
      <c r="AEI688" s="124"/>
      <c r="AEJ688" s="189"/>
      <c r="AEQ688" s="124"/>
      <c r="AER688" s="189"/>
      <c r="AEY688" s="124"/>
      <c r="AEZ688" s="189"/>
      <c r="AFG688" s="124"/>
      <c r="AFH688" s="189"/>
      <c r="AFO688" s="124"/>
      <c r="AFP688" s="189"/>
      <c r="AFW688" s="124"/>
      <c r="AFX688" s="189"/>
      <c r="AGE688" s="124"/>
      <c r="AGF688" s="189"/>
      <c r="AGM688" s="124"/>
      <c r="AGN688" s="189"/>
      <c r="AGU688" s="124"/>
      <c r="AGV688" s="189"/>
      <c r="AHC688" s="124"/>
      <c r="AHD688" s="189"/>
      <c r="AHK688" s="124"/>
      <c r="AHL688" s="189"/>
      <c r="AHS688" s="124"/>
      <c r="AHT688" s="189"/>
      <c r="AIA688" s="124"/>
      <c r="AIB688" s="189"/>
      <c r="AII688" s="124"/>
      <c r="AIJ688" s="189"/>
      <c r="AIQ688" s="124"/>
      <c r="AIR688" s="189"/>
      <c r="AIY688" s="124"/>
      <c r="AIZ688" s="189"/>
      <c r="AJG688" s="124"/>
      <c r="AJH688" s="189"/>
      <c r="AJO688" s="124"/>
      <c r="AJP688" s="189"/>
      <c r="AJW688" s="124"/>
      <c r="AJX688" s="189"/>
      <c r="AKE688" s="124"/>
      <c r="AKF688" s="189"/>
      <c r="AKM688" s="124"/>
      <c r="AKN688" s="189"/>
      <c r="AKU688" s="124"/>
      <c r="AKV688" s="189"/>
      <c r="ALC688" s="124"/>
      <c r="ALD688" s="189"/>
      <c r="ALK688" s="124"/>
      <c r="ALL688" s="189"/>
      <c r="ALS688" s="124"/>
      <c r="ALT688" s="189"/>
      <c r="AMA688" s="124"/>
      <c r="AMB688" s="189"/>
      <c r="AMI688" s="124"/>
      <c r="AMJ688" s="189"/>
    </row>
    <row r="689" s="49" customFormat="true" ht="15" hidden="false" customHeight="false" outlineLevel="0" collapsed="false">
      <c r="A689" s="168" t="n">
        <v>88264</v>
      </c>
      <c r="B689" s="168"/>
      <c r="C689" s="112" t="s">
        <v>76</v>
      </c>
      <c r="D689" s="53" t="s">
        <v>722</v>
      </c>
      <c r="E689" s="150" t="n">
        <v>0.67</v>
      </c>
      <c r="F689" s="112" t="s">
        <v>690</v>
      </c>
      <c r="G689" s="122" t="n">
        <v>26.47</v>
      </c>
      <c r="H689" s="152" t="n">
        <f aca="false">ROUND(G689*E689,2)</f>
        <v>17.73</v>
      </c>
      <c r="I689" s="138"/>
      <c r="L689" s="169"/>
      <c r="M689" s="138"/>
    </row>
    <row r="690" s="49" customFormat="true" ht="15" hidden="false" customHeight="false" outlineLevel="0" collapsed="false">
      <c r="A690" s="168" t="n">
        <v>88247</v>
      </c>
      <c r="B690" s="168"/>
      <c r="C690" s="112" t="s">
        <v>76</v>
      </c>
      <c r="D690" s="53" t="s">
        <v>723</v>
      </c>
      <c r="E690" s="150" t="n">
        <v>0.67</v>
      </c>
      <c r="F690" s="112" t="s">
        <v>690</v>
      </c>
      <c r="G690" s="122" t="n">
        <v>20.43</v>
      </c>
      <c r="H690" s="152" t="n">
        <f aca="false">ROUND(G690*E690,2)</f>
        <v>13.69</v>
      </c>
      <c r="I690" s="138"/>
      <c r="L690" s="169"/>
      <c r="M690" s="138"/>
    </row>
    <row r="691" s="190" customFormat="true" ht="15" hidden="false" customHeight="true" outlineLevel="0" collapsed="false">
      <c r="A691" s="170"/>
      <c r="B691" s="170"/>
      <c r="C691" s="170"/>
      <c r="D691" s="171" t="s">
        <v>712</v>
      </c>
      <c r="E691" s="171"/>
      <c r="F691" s="171"/>
      <c r="G691" s="171"/>
      <c r="H691" s="172" t="n">
        <f aca="false">SUMIF(F689:F690,("H"),H689:H690)</f>
        <v>31.42</v>
      </c>
      <c r="I691" s="49"/>
      <c r="J691" s="49"/>
      <c r="K691" s="49"/>
      <c r="P691" s="191"/>
      <c r="Q691" s="49"/>
      <c r="R691" s="49"/>
      <c r="S691" s="49"/>
      <c r="X691" s="191"/>
      <c r="Y691" s="49"/>
      <c r="Z691" s="49"/>
      <c r="AA691" s="49"/>
      <c r="AF691" s="191"/>
      <c r="AG691" s="49"/>
      <c r="AH691" s="49"/>
      <c r="AI691" s="49"/>
      <c r="AN691" s="191"/>
      <c r="AO691" s="49"/>
      <c r="AP691" s="49"/>
      <c r="AQ691" s="49"/>
      <c r="AV691" s="191"/>
      <c r="AW691" s="49"/>
      <c r="AX691" s="49"/>
      <c r="AY691" s="49"/>
      <c r="BD691" s="191"/>
      <c r="BE691" s="49"/>
      <c r="BF691" s="49"/>
      <c r="BG691" s="49"/>
      <c r="BL691" s="191"/>
      <c r="BM691" s="49"/>
      <c r="BN691" s="49"/>
      <c r="BO691" s="49"/>
      <c r="BT691" s="191"/>
      <c r="BU691" s="49"/>
      <c r="BV691" s="49"/>
      <c r="BW691" s="49"/>
      <c r="CB691" s="191"/>
      <c r="CC691" s="49"/>
      <c r="CD691" s="49"/>
      <c r="CE691" s="49"/>
      <c r="CJ691" s="191"/>
      <c r="CK691" s="49"/>
      <c r="CL691" s="49"/>
      <c r="CM691" s="49"/>
      <c r="CR691" s="191"/>
      <c r="CS691" s="49"/>
      <c r="CT691" s="49"/>
      <c r="CU691" s="49"/>
      <c r="CZ691" s="191"/>
      <c r="DA691" s="49"/>
      <c r="DB691" s="49"/>
      <c r="DC691" s="49"/>
      <c r="DH691" s="191"/>
      <c r="DI691" s="49"/>
      <c r="DJ691" s="49"/>
      <c r="DK691" s="49"/>
      <c r="DP691" s="191"/>
      <c r="DQ691" s="49"/>
      <c r="DR691" s="49"/>
      <c r="DS691" s="49"/>
      <c r="DX691" s="191"/>
      <c r="DY691" s="49"/>
      <c r="DZ691" s="49"/>
      <c r="EA691" s="49"/>
      <c r="EF691" s="191"/>
      <c r="EG691" s="49"/>
      <c r="EH691" s="49"/>
      <c r="EI691" s="49"/>
      <c r="EN691" s="191"/>
      <c r="EO691" s="49"/>
      <c r="EP691" s="49"/>
      <c r="EQ691" s="49"/>
      <c r="EV691" s="191"/>
      <c r="EW691" s="49"/>
      <c r="EX691" s="49"/>
      <c r="EY691" s="49"/>
      <c r="FD691" s="191"/>
      <c r="FE691" s="49"/>
      <c r="FF691" s="49"/>
      <c r="FG691" s="49"/>
      <c r="FL691" s="191"/>
      <c r="FM691" s="49"/>
      <c r="FN691" s="49"/>
      <c r="FO691" s="49"/>
      <c r="FT691" s="191"/>
      <c r="FU691" s="49"/>
      <c r="FV691" s="49"/>
      <c r="FW691" s="49"/>
      <c r="GB691" s="191"/>
      <c r="GC691" s="49"/>
      <c r="GD691" s="49"/>
      <c r="GE691" s="49"/>
      <c r="GJ691" s="191"/>
      <c r="GK691" s="49"/>
      <c r="GL691" s="49"/>
      <c r="GM691" s="49"/>
      <c r="GR691" s="191"/>
      <c r="GS691" s="49"/>
      <c r="GT691" s="49"/>
      <c r="GU691" s="49"/>
      <c r="GZ691" s="191"/>
      <c r="HA691" s="49"/>
      <c r="HB691" s="49"/>
      <c r="HC691" s="49"/>
      <c r="HH691" s="191"/>
      <c r="HI691" s="49"/>
      <c r="HJ691" s="49"/>
      <c r="HK691" s="49"/>
      <c r="HP691" s="191"/>
      <c r="HQ691" s="49"/>
      <c r="HR691" s="49"/>
      <c r="HS691" s="49"/>
      <c r="HX691" s="191"/>
      <c r="HY691" s="49"/>
      <c r="HZ691" s="49"/>
      <c r="IA691" s="49"/>
      <c r="IF691" s="191"/>
      <c r="IG691" s="49"/>
      <c r="IH691" s="49"/>
      <c r="II691" s="49"/>
      <c r="IN691" s="191"/>
      <c r="IO691" s="49"/>
      <c r="IP691" s="49"/>
      <c r="IQ691" s="49"/>
      <c r="IV691" s="191"/>
      <c r="IW691" s="49"/>
      <c r="IX691" s="49"/>
      <c r="IY691" s="49"/>
      <c r="JD691" s="191"/>
      <c r="JE691" s="49"/>
      <c r="JF691" s="49"/>
      <c r="JG691" s="49"/>
      <c r="JL691" s="191"/>
      <c r="JM691" s="49"/>
      <c r="JN691" s="49"/>
      <c r="JO691" s="49"/>
      <c r="JT691" s="191"/>
      <c r="JU691" s="49"/>
      <c r="JV691" s="49"/>
      <c r="JW691" s="49"/>
      <c r="KB691" s="191"/>
      <c r="KC691" s="49"/>
      <c r="KD691" s="49"/>
      <c r="KE691" s="49"/>
      <c r="KJ691" s="191"/>
      <c r="KK691" s="49"/>
      <c r="KL691" s="49"/>
      <c r="KM691" s="49"/>
      <c r="KR691" s="191"/>
      <c r="KS691" s="49"/>
      <c r="KT691" s="49"/>
      <c r="KU691" s="49"/>
      <c r="KZ691" s="191"/>
      <c r="LA691" s="49"/>
      <c r="LB691" s="49"/>
      <c r="LC691" s="49"/>
      <c r="LH691" s="191"/>
      <c r="LI691" s="49"/>
      <c r="LJ691" s="49"/>
      <c r="LK691" s="49"/>
      <c r="LP691" s="191"/>
      <c r="LQ691" s="49"/>
      <c r="LR691" s="49"/>
      <c r="LS691" s="49"/>
      <c r="LX691" s="191"/>
      <c r="LY691" s="49"/>
      <c r="LZ691" s="49"/>
      <c r="MA691" s="49"/>
      <c r="MF691" s="191"/>
      <c r="MG691" s="49"/>
      <c r="MH691" s="49"/>
      <c r="MI691" s="49"/>
      <c r="MN691" s="191"/>
      <c r="MO691" s="49"/>
      <c r="MP691" s="49"/>
      <c r="MQ691" s="49"/>
      <c r="MV691" s="191"/>
      <c r="MW691" s="49"/>
      <c r="MX691" s="49"/>
      <c r="MY691" s="49"/>
      <c r="ND691" s="191"/>
      <c r="NE691" s="49"/>
      <c r="NF691" s="49"/>
      <c r="NG691" s="49"/>
      <c r="NL691" s="191"/>
      <c r="NM691" s="49"/>
      <c r="NN691" s="49"/>
      <c r="NO691" s="49"/>
      <c r="NT691" s="191"/>
      <c r="NU691" s="49"/>
      <c r="NV691" s="49"/>
      <c r="NW691" s="49"/>
      <c r="OB691" s="191"/>
      <c r="OC691" s="49"/>
      <c r="OD691" s="49"/>
      <c r="OE691" s="49"/>
      <c r="OJ691" s="191"/>
      <c r="OK691" s="49"/>
      <c r="OL691" s="49"/>
      <c r="OM691" s="49"/>
      <c r="OR691" s="191"/>
      <c r="OS691" s="49"/>
      <c r="OT691" s="49"/>
      <c r="OU691" s="49"/>
      <c r="OZ691" s="191"/>
      <c r="PA691" s="49"/>
      <c r="PB691" s="49"/>
      <c r="PC691" s="49"/>
      <c r="PH691" s="191"/>
      <c r="PI691" s="49"/>
      <c r="PJ691" s="49"/>
      <c r="PK691" s="49"/>
      <c r="PP691" s="191"/>
      <c r="PQ691" s="49"/>
      <c r="PR691" s="49"/>
      <c r="PS691" s="49"/>
      <c r="PX691" s="191"/>
      <c r="PY691" s="49"/>
      <c r="PZ691" s="49"/>
      <c r="QA691" s="49"/>
      <c r="QF691" s="191"/>
      <c r="QG691" s="49"/>
      <c r="QH691" s="49"/>
      <c r="QI691" s="49"/>
      <c r="QN691" s="191"/>
      <c r="QO691" s="49"/>
      <c r="QP691" s="49"/>
      <c r="QQ691" s="49"/>
      <c r="QV691" s="191"/>
      <c r="QW691" s="49"/>
      <c r="QX691" s="49"/>
      <c r="QY691" s="49"/>
      <c r="RD691" s="191"/>
      <c r="RE691" s="49"/>
      <c r="RF691" s="49"/>
      <c r="RG691" s="49"/>
      <c r="RL691" s="191"/>
      <c r="RM691" s="49"/>
      <c r="RN691" s="49"/>
      <c r="RO691" s="49"/>
      <c r="RT691" s="191"/>
      <c r="RU691" s="49"/>
      <c r="RV691" s="49"/>
      <c r="RW691" s="49"/>
      <c r="SB691" s="191"/>
      <c r="SC691" s="49"/>
      <c r="SD691" s="49"/>
      <c r="SE691" s="49"/>
      <c r="SJ691" s="191"/>
      <c r="SK691" s="49"/>
      <c r="SL691" s="49"/>
      <c r="SM691" s="49"/>
      <c r="SR691" s="191"/>
      <c r="SS691" s="49"/>
      <c r="ST691" s="49"/>
      <c r="SU691" s="49"/>
      <c r="SZ691" s="191"/>
      <c r="TA691" s="49"/>
      <c r="TB691" s="49"/>
      <c r="TC691" s="49"/>
      <c r="TH691" s="191"/>
      <c r="TI691" s="49"/>
      <c r="TJ691" s="49"/>
      <c r="TK691" s="49"/>
      <c r="TP691" s="191"/>
      <c r="TQ691" s="49"/>
      <c r="TR691" s="49"/>
      <c r="TS691" s="49"/>
      <c r="TX691" s="191"/>
      <c r="TY691" s="49"/>
      <c r="TZ691" s="49"/>
      <c r="UA691" s="49"/>
      <c r="UF691" s="191"/>
      <c r="UG691" s="49"/>
      <c r="UH691" s="49"/>
      <c r="UI691" s="49"/>
      <c r="UN691" s="191"/>
      <c r="UO691" s="49"/>
      <c r="UP691" s="49"/>
      <c r="UQ691" s="49"/>
      <c r="UV691" s="191"/>
      <c r="UW691" s="49"/>
      <c r="UX691" s="49"/>
      <c r="UY691" s="49"/>
      <c r="VD691" s="191"/>
      <c r="VE691" s="49"/>
      <c r="VF691" s="49"/>
      <c r="VG691" s="49"/>
      <c r="VL691" s="191"/>
      <c r="VM691" s="49"/>
      <c r="VN691" s="49"/>
      <c r="VO691" s="49"/>
      <c r="VT691" s="191"/>
      <c r="VU691" s="49"/>
      <c r="VV691" s="49"/>
      <c r="VW691" s="49"/>
      <c r="WB691" s="191"/>
      <c r="WC691" s="49"/>
      <c r="WD691" s="49"/>
      <c r="WE691" s="49"/>
      <c r="WJ691" s="191"/>
      <c r="WK691" s="49"/>
      <c r="WL691" s="49"/>
      <c r="WM691" s="49"/>
      <c r="WR691" s="191"/>
      <c r="WS691" s="49"/>
      <c r="WT691" s="49"/>
      <c r="WU691" s="49"/>
      <c r="WZ691" s="191"/>
      <c r="XA691" s="49"/>
      <c r="XB691" s="49"/>
      <c r="XC691" s="49"/>
      <c r="XH691" s="191"/>
      <c r="XI691" s="49"/>
      <c r="XJ691" s="49"/>
      <c r="XK691" s="49"/>
      <c r="XP691" s="191"/>
      <c r="XQ691" s="49"/>
      <c r="XR691" s="49"/>
      <c r="XS691" s="49"/>
      <c r="XX691" s="191"/>
      <c r="XY691" s="49"/>
      <c r="XZ691" s="49"/>
      <c r="YA691" s="49"/>
      <c r="YF691" s="191"/>
      <c r="YG691" s="49"/>
      <c r="YH691" s="49"/>
      <c r="YI691" s="49"/>
      <c r="YN691" s="191"/>
      <c r="YO691" s="49"/>
      <c r="YP691" s="49"/>
      <c r="YQ691" s="49"/>
      <c r="YV691" s="191"/>
      <c r="YW691" s="49"/>
      <c r="YX691" s="49"/>
      <c r="YY691" s="49"/>
      <c r="ZD691" s="191"/>
      <c r="ZE691" s="49"/>
      <c r="ZF691" s="49"/>
      <c r="ZG691" s="49"/>
      <c r="ZL691" s="191"/>
      <c r="ZM691" s="49"/>
      <c r="ZN691" s="49"/>
      <c r="ZO691" s="49"/>
      <c r="ZT691" s="191"/>
      <c r="ZU691" s="49"/>
      <c r="ZV691" s="49"/>
      <c r="ZW691" s="49"/>
      <c r="AAB691" s="191"/>
      <c r="AAC691" s="49"/>
      <c r="AAD691" s="49"/>
      <c r="AAE691" s="49"/>
      <c r="AAJ691" s="191"/>
      <c r="AAK691" s="49"/>
      <c r="AAL691" s="49"/>
      <c r="AAM691" s="49"/>
      <c r="AAR691" s="191"/>
      <c r="AAS691" s="49"/>
      <c r="AAT691" s="49"/>
      <c r="AAU691" s="49"/>
      <c r="AAZ691" s="191"/>
      <c r="ABA691" s="49"/>
      <c r="ABB691" s="49"/>
      <c r="ABC691" s="49"/>
      <c r="ABH691" s="191"/>
      <c r="ABI691" s="49"/>
      <c r="ABJ691" s="49"/>
      <c r="ABK691" s="49"/>
      <c r="ABP691" s="191"/>
      <c r="ABQ691" s="49"/>
      <c r="ABR691" s="49"/>
      <c r="ABS691" s="49"/>
      <c r="ABX691" s="191"/>
      <c r="ABY691" s="49"/>
      <c r="ABZ691" s="49"/>
      <c r="ACA691" s="49"/>
      <c r="ACF691" s="191"/>
      <c r="ACG691" s="49"/>
      <c r="ACH691" s="49"/>
      <c r="ACI691" s="49"/>
      <c r="ACN691" s="191"/>
      <c r="ACO691" s="49"/>
      <c r="ACP691" s="49"/>
      <c r="ACQ691" s="49"/>
      <c r="ACV691" s="191"/>
      <c r="ACW691" s="49"/>
      <c r="ACX691" s="49"/>
      <c r="ACY691" s="49"/>
      <c r="ADD691" s="191"/>
      <c r="ADE691" s="49"/>
      <c r="ADF691" s="49"/>
      <c r="ADG691" s="49"/>
      <c r="ADL691" s="191"/>
      <c r="ADM691" s="49"/>
      <c r="ADN691" s="49"/>
      <c r="ADO691" s="49"/>
      <c r="ADT691" s="191"/>
      <c r="ADU691" s="49"/>
      <c r="ADV691" s="49"/>
      <c r="ADW691" s="49"/>
      <c r="AEB691" s="191"/>
      <c r="AEC691" s="49"/>
      <c r="AED691" s="49"/>
      <c r="AEE691" s="49"/>
      <c r="AEJ691" s="191"/>
      <c r="AEK691" s="49"/>
      <c r="AEL691" s="49"/>
      <c r="AEM691" s="49"/>
      <c r="AER691" s="191"/>
      <c r="AES691" s="49"/>
      <c r="AET691" s="49"/>
      <c r="AEU691" s="49"/>
      <c r="AEZ691" s="191"/>
      <c r="AFA691" s="49"/>
      <c r="AFB691" s="49"/>
      <c r="AFC691" s="49"/>
      <c r="AFH691" s="191"/>
      <c r="AFI691" s="49"/>
      <c r="AFJ691" s="49"/>
      <c r="AFK691" s="49"/>
      <c r="AFP691" s="191"/>
      <c r="AFQ691" s="49"/>
      <c r="AFR691" s="49"/>
      <c r="AFS691" s="49"/>
      <c r="AFX691" s="191"/>
      <c r="AFY691" s="49"/>
      <c r="AFZ691" s="49"/>
      <c r="AGA691" s="49"/>
      <c r="AGF691" s="191"/>
      <c r="AGG691" s="49"/>
      <c r="AGH691" s="49"/>
      <c r="AGI691" s="49"/>
      <c r="AGN691" s="191"/>
      <c r="AGO691" s="49"/>
      <c r="AGP691" s="49"/>
      <c r="AGQ691" s="49"/>
      <c r="AGV691" s="191"/>
      <c r="AGW691" s="49"/>
      <c r="AGX691" s="49"/>
      <c r="AGY691" s="49"/>
      <c r="AHD691" s="191"/>
      <c r="AHE691" s="49"/>
      <c r="AHF691" s="49"/>
      <c r="AHG691" s="49"/>
      <c r="AHL691" s="191"/>
      <c r="AHM691" s="49"/>
      <c r="AHN691" s="49"/>
      <c r="AHO691" s="49"/>
      <c r="AHT691" s="191"/>
      <c r="AHU691" s="49"/>
      <c r="AHV691" s="49"/>
      <c r="AHW691" s="49"/>
      <c r="AIB691" s="191"/>
      <c r="AIC691" s="49"/>
      <c r="AID691" s="49"/>
      <c r="AIE691" s="49"/>
      <c r="AIJ691" s="191"/>
      <c r="AIK691" s="49"/>
      <c r="AIL691" s="49"/>
      <c r="AIM691" s="49"/>
      <c r="AIR691" s="191"/>
      <c r="AIS691" s="49"/>
      <c r="AIT691" s="49"/>
      <c r="AIU691" s="49"/>
      <c r="AIZ691" s="191"/>
      <c r="AJA691" s="49"/>
      <c r="AJB691" s="49"/>
      <c r="AJC691" s="49"/>
      <c r="AJH691" s="191"/>
      <c r="AJI691" s="49"/>
      <c r="AJJ691" s="49"/>
      <c r="AJK691" s="49"/>
      <c r="AJP691" s="191"/>
      <c r="AJQ691" s="49"/>
      <c r="AJR691" s="49"/>
      <c r="AJS691" s="49"/>
      <c r="AJX691" s="191"/>
      <c r="AJY691" s="49"/>
      <c r="AJZ691" s="49"/>
      <c r="AKA691" s="49"/>
      <c r="AKF691" s="191"/>
      <c r="AKG691" s="49"/>
      <c r="AKH691" s="49"/>
      <c r="AKI691" s="49"/>
      <c r="AKN691" s="191"/>
      <c r="AKO691" s="49"/>
      <c r="AKP691" s="49"/>
      <c r="AKQ691" s="49"/>
      <c r="AKV691" s="191"/>
      <c r="AKW691" s="49"/>
      <c r="AKX691" s="49"/>
      <c r="AKY691" s="49"/>
      <c r="ALD691" s="191"/>
      <c r="ALE691" s="49"/>
      <c r="ALF691" s="49"/>
      <c r="ALG691" s="49"/>
      <c r="ALL691" s="191"/>
      <c r="ALM691" s="49"/>
      <c r="ALN691" s="49"/>
      <c r="ALO691" s="49"/>
      <c r="ALT691" s="191"/>
      <c r="ALU691" s="49"/>
      <c r="ALV691" s="49"/>
      <c r="ALW691" s="49"/>
      <c r="AMB691" s="191"/>
      <c r="AMC691" s="49"/>
      <c r="AMD691" s="49"/>
      <c r="AME691" s="49"/>
      <c r="AMJ691" s="191"/>
    </row>
    <row r="692" s="190" customFormat="true" ht="15" hidden="false" customHeight="true" outlineLevel="0" collapsed="false">
      <c r="A692" s="170"/>
      <c r="B692" s="170"/>
      <c r="C692" s="170"/>
      <c r="D692" s="171" t="s">
        <v>713</v>
      </c>
      <c r="E692" s="171"/>
      <c r="F692" s="171"/>
      <c r="G692" s="171"/>
      <c r="H692" s="172" t="n">
        <f aca="false">SUMIF(F689:F690,"&lt;&gt;h",H689:H690)</f>
        <v>0</v>
      </c>
      <c r="I692" s="49"/>
      <c r="J692" s="49"/>
      <c r="K692" s="49"/>
      <c r="P692" s="191"/>
      <c r="Q692" s="49"/>
      <c r="R692" s="49"/>
      <c r="S692" s="49"/>
      <c r="X692" s="191"/>
      <c r="Y692" s="49"/>
      <c r="Z692" s="49"/>
      <c r="AA692" s="49"/>
      <c r="AF692" s="191"/>
      <c r="AG692" s="49"/>
      <c r="AH692" s="49"/>
      <c r="AI692" s="49"/>
      <c r="AN692" s="191"/>
      <c r="AO692" s="49"/>
      <c r="AP692" s="49"/>
      <c r="AQ692" s="49"/>
      <c r="AV692" s="191"/>
      <c r="AW692" s="49"/>
      <c r="AX692" s="49"/>
      <c r="AY692" s="49"/>
      <c r="BD692" s="191"/>
      <c r="BE692" s="49"/>
      <c r="BF692" s="49"/>
      <c r="BG692" s="49"/>
      <c r="BL692" s="191"/>
      <c r="BM692" s="49"/>
      <c r="BN692" s="49"/>
      <c r="BO692" s="49"/>
      <c r="BT692" s="191"/>
      <c r="BU692" s="49"/>
      <c r="BV692" s="49"/>
      <c r="BW692" s="49"/>
      <c r="CB692" s="191"/>
      <c r="CC692" s="49"/>
      <c r="CD692" s="49"/>
      <c r="CE692" s="49"/>
      <c r="CJ692" s="191"/>
      <c r="CK692" s="49"/>
      <c r="CL692" s="49"/>
      <c r="CM692" s="49"/>
      <c r="CR692" s="191"/>
      <c r="CS692" s="49"/>
      <c r="CT692" s="49"/>
      <c r="CU692" s="49"/>
      <c r="CZ692" s="191"/>
      <c r="DA692" s="49"/>
      <c r="DB692" s="49"/>
      <c r="DC692" s="49"/>
      <c r="DH692" s="191"/>
      <c r="DI692" s="49"/>
      <c r="DJ692" s="49"/>
      <c r="DK692" s="49"/>
      <c r="DP692" s="191"/>
      <c r="DQ692" s="49"/>
      <c r="DR692" s="49"/>
      <c r="DS692" s="49"/>
      <c r="DX692" s="191"/>
      <c r="DY692" s="49"/>
      <c r="DZ692" s="49"/>
      <c r="EA692" s="49"/>
      <c r="EF692" s="191"/>
      <c r="EG692" s="49"/>
      <c r="EH692" s="49"/>
      <c r="EI692" s="49"/>
      <c r="EN692" s="191"/>
      <c r="EO692" s="49"/>
      <c r="EP692" s="49"/>
      <c r="EQ692" s="49"/>
      <c r="EV692" s="191"/>
      <c r="EW692" s="49"/>
      <c r="EX692" s="49"/>
      <c r="EY692" s="49"/>
      <c r="FD692" s="191"/>
      <c r="FE692" s="49"/>
      <c r="FF692" s="49"/>
      <c r="FG692" s="49"/>
      <c r="FL692" s="191"/>
      <c r="FM692" s="49"/>
      <c r="FN692" s="49"/>
      <c r="FO692" s="49"/>
      <c r="FT692" s="191"/>
      <c r="FU692" s="49"/>
      <c r="FV692" s="49"/>
      <c r="FW692" s="49"/>
      <c r="GB692" s="191"/>
      <c r="GC692" s="49"/>
      <c r="GD692" s="49"/>
      <c r="GE692" s="49"/>
      <c r="GJ692" s="191"/>
      <c r="GK692" s="49"/>
      <c r="GL692" s="49"/>
      <c r="GM692" s="49"/>
      <c r="GR692" s="191"/>
      <c r="GS692" s="49"/>
      <c r="GT692" s="49"/>
      <c r="GU692" s="49"/>
      <c r="GZ692" s="191"/>
      <c r="HA692" s="49"/>
      <c r="HB692" s="49"/>
      <c r="HC692" s="49"/>
      <c r="HH692" s="191"/>
      <c r="HI692" s="49"/>
      <c r="HJ692" s="49"/>
      <c r="HK692" s="49"/>
      <c r="HP692" s="191"/>
      <c r="HQ692" s="49"/>
      <c r="HR692" s="49"/>
      <c r="HS692" s="49"/>
      <c r="HX692" s="191"/>
      <c r="HY692" s="49"/>
      <c r="HZ692" s="49"/>
      <c r="IA692" s="49"/>
      <c r="IF692" s="191"/>
      <c r="IG692" s="49"/>
      <c r="IH692" s="49"/>
      <c r="II692" s="49"/>
      <c r="IN692" s="191"/>
      <c r="IO692" s="49"/>
      <c r="IP692" s="49"/>
      <c r="IQ692" s="49"/>
      <c r="IV692" s="191"/>
      <c r="IW692" s="49"/>
      <c r="IX692" s="49"/>
      <c r="IY692" s="49"/>
      <c r="JD692" s="191"/>
      <c r="JE692" s="49"/>
      <c r="JF692" s="49"/>
      <c r="JG692" s="49"/>
      <c r="JL692" s="191"/>
      <c r="JM692" s="49"/>
      <c r="JN692" s="49"/>
      <c r="JO692" s="49"/>
      <c r="JT692" s="191"/>
      <c r="JU692" s="49"/>
      <c r="JV692" s="49"/>
      <c r="JW692" s="49"/>
      <c r="KB692" s="191"/>
      <c r="KC692" s="49"/>
      <c r="KD692" s="49"/>
      <c r="KE692" s="49"/>
      <c r="KJ692" s="191"/>
      <c r="KK692" s="49"/>
      <c r="KL692" s="49"/>
      <c r="KM692" s="49"/>
      <c r="KR692" s="191"/>
      <c r="KS692" s="49"/>
      <c r="KT692" s="49"/>
      <c r="KU692" s="49"/>
      <c r="KZ692" s="191"/>
      <c r="LA692" s="49"/>
      <c r="LB692" s="49"/>
      <c r="LC692" s="49"/>
      <c r="LH692" s="191"/>
      <c r="LI692" s="49"/>
      <c r="LJ692" s="49"/>
      <c r="LK692" s="49"/>
      <c r="LP692" s="191"/>
      <c r="LQ692" s="49"/>
      <c r="LR692" s="49"/>
      <c r="LS692" s="49"/>
      <c r="LX692" s="191"/>
      <c r="LY692" s="49"/>
      <c r="LZ692" s="49"/>
      <c r="MA692" s="49"/>
      <c r="MF692" s="191"/>
      <c r="MG692" s="49"/>
      <c r="MH692" s="49"/>
      <c r="MI692" s="49"/>
      <c r="MN692" s="191"/>
      <c r="MO692" s="49"/>
      <c r="MP692" s="49"/>
      <c r="MQ692" s="49"/>
      <c r="MV692" s="191"/>
      <c r="MW692" s="49"/>
      <c r="MX692" s="49"/>
      <c r="MY692" s="49"/>
      <c r="ND692" s="191"/>
      <c r="NE692" s="49"/>
      <c r="NF692" s="49"/>
      <c r="NG692" s="49"/>
      <c r="NL692" s="191"/>
      <c r="NM692" s="49"/>
      <c r="NN692" s="49"/>
      <c r="NO692" s="49"/>
      <c r="NT692" s="191"/>
      <c r="NU692" s="49"/>
      <c r="NV692" s="49"/>
      <c r="NW692" s="49"/>
      <c r="OB692" s="191"/>
      <c r="OC692" s="49"/>
      <c r="OD692" s="49"/>
      <c r="OE692" s="49"/>
      <c r="OJ692" s="191"/>
      <c r="OK692" s="49"/>
      <c r="OL692" s="49"/>
      <c r="OM692" s="49"/>
      <c r="OR692" s="191"/>
      <c r="OS692" s="49"/>
      <c r="OT692" s="49"/>
      <c r="OU692" s="49"/>
      <c r="OZ692" s="191"/>
      <c r="PA692" s="49"/>
      <c r="PB692" s="49"/>
      <c r="PC692" s="49"/>
      <c r="PH692" s="191"/>
      <c r="PI692" s="49"/>
      <c r="PJ692" s="49"/>
      <c r="PK692" s="49"/>
      <c r="PP692" s="191"/>
      <c r="PQ692" s="49"/>
      <c r="PR692" s="49"/>
      <c r="PS692" s="49"/>
      <c r="PX692" s="191"/>
      <c r="PY692" s="49"/>
      <c r="PZ692" s="49"/>
      <c r="QA692" s="49"/>
      <c r="QF692" s="191"/>
      <c r="QG692" s="49"/>
      <c r="QH692" s="49"/>
      <c r="QI692" s="49"/>
      <c r="QN692" s="191"/>
      <c r="QO692" s="49"/>
      <c r="QP692" s="49"/>
      <c r="QQ692" s="49"/>
      <c r="QV692" s="191"/>
      <c r="QW692" s="49"/>
      <c r="QX692" s="49"/>
      <c r="QY692" s="49"/>
      <c r="RD692" s="191"/>
      <c r="RE692" s="49"/>
      <c r="RF692" s="49"/>
      <c r="RG692" s="49"/>
      <c r="RL692" s="191"/>
      <c r="RM692" s="49"/>
      <c r="RN692" s="49"/>
      <c r="RO692" s="49"/>
      <c r="RT692" s="191"/>
      <c r="RU692" s="49"/>
      <c r="RV692" s="49"/>
      <c r="RW692" s="49"/>
      <c r="SB692" s="191"/>
      <c r="SC692" s="49"/>
      <c r="SD692" s="49"/>
      <c r="SE692" s="49"/>
      <c r="SJ692" s="191"/>
      <c r="SK692" s="49"/>
      <c r="SL692" s="49"/>
      <c r="SM692" s="49"/>
      <c r="SR692" s="191"/>
      <c r="SS692" s="49"/>
      <c r="ST692" s="49"/>
      <c r="SU692" s="49"/>
      <c r="SZ692" s="191"/>
      <c r="TA692" s="49"/>
      <c r="TB692" s="49"/>
      <c r="TC692" s="49"/>
      <c r="TH692" s="191"/>
      <c r="TI692" s="49"/>
      <c r="TJ692" s="49"/>
      <c r="TK692" s="49"/>
      <c r="TP692" s="191"/>
      <c r="TQ692" s="49"/>
      <c r="TR692" s="49"/>
      <c r="TS692" s="49"/>
      <c r="TX692" s="191"/>
      <c r="TY692" s="49"/>
      <c r="TZ692" s="49"/>
      <c r="UA692" s="49"/>
      <c r="UF692" s="191"/>
      <c r="UG692" s="49"/>
      <c r="UH692" s="49"/>
      <c r="UI692" s="49"/>
      <c r="UN692" s="191"/>
      <c r="UO692" s="49"/>
      <c r="UP692" s="49"/>
      <c r="UQ692" s="49"/>
      <c r="UV692" s="191"/>
      <c r="UW692" s="49"/>
      <c r="UX692" s="49"/>
      <c r="UY692" s="49"/>
      <c r="VD692" s="191"/>
      <c r="VE692" s="49"/>
      <c r="VF692" s="49"/>
      <c r="VG692" s="49"/>
      <c r="VL692" s="191"/>
      <c r="VM692" s="49"/>
      <c r="VN692" s="49"/>
      <c r="VO692" s="49"/>
      <c r="VT692" s="191"/>
      <c r="VU692" s="49"/>
      <c r="VV692" s="49"/>
      <c r="VW692" s="49"/>
      <c r="WB692" s="191"/>
      <c r="WC692" s="49"/>
      <c r="WD692" s="49"/>
      <c r="WE692" s="49"/>
      <c r="WJ692" s="191"/>
      <c r="WK692" s="49"/>
      <c r="WL692" s="49"/>
      <c r="WM692" s="49"/>
      <c r="WR692" s="191"/>
      <c r="WS692" s="49"/>
      <c r="WT692" s="49"/>
      <c r="WU692" s="49"/>
      <c r="WZ692" s="191"/>
      <c r="XA692" s="49"/>
      <c r="XB692" s="49"/>
      <c r="XC692" s="49"/>
      <c r="XH692" s="191"/>
      <c r="XI692" s="49"/>
      <c r="XJ692" s="49"/>
      <c r="XK692" s="49"/>
      <c r="XP692" s="191"/>
      <c r="XQ692" s="49"/>
      <c r="XR692" s="49"/>
      <c r="XS692" s="49"/>
      <c r="XX692" s="191"/>
      <c r="XY692" s="49"/>
      <c r="XZ692" s="49"/>
      <c r="YA692" s="49"/>
      <c r="YF692" s="191"/>
      <c r="YG692" s="49"/>
      <c r="YH692" s="49"/>
      <c r="YI692" s="49"/>
      <c r="YN692" s="191"/>
      <c r="YO692" s="49"/>
      <c r="YP692" s="49"/>
      <c r="YQ692" s="49"/>
      <c r="YV692" s="191"/>
      <c r="YW692" s="49"/>
      <c r="YX692" s="49"/>
      <c r="YY692" s="49"/>
      <c r="ZD692" s="191"/>
      <c r="ZE692" s="49"/>
      <c r="ZF692" s="49"/>
      <c r="ZG692" s="49"/>
      <c r="ZL692" s="191"/>
      <c r="ZM692" s="49"/>
      <c r="ZN692" s="49"/>
      <c r="ZO692" s="49"/>
      <c r="ZT692" s="191"/>
      <c r="ZU692" s="49"/>
      <c r="ZV692" s="49"/>
      <c r="ZW692" s="49"/>
      <c r="AAB692" s="191"/>
      <c r="AAC692" s="49"/>
      <c r="AAD692" s="49"/>
      <c r="AAE692" s="49"/>
      <c r="AAJ692" s="191"/>
      <c r="AAK692" s="49"/>
      <c r="AAL692" s="49"/>
      <c r="AAM692" s="49"/>
      <c r="AAR692" s="191"/>
      <c r="AAS692" s="49"/>
      <c r="AAT692" s="49"/>
      <c r="AAU692" s="49"/>
      <c r="AAZ692" s="191"/>
      <c r="ABA692" s="49"/>
      <c r="ABB692" s="49"/>
      <c r="ABC692" s="49"/>
      <c r="ABH692" s="191"/>
      <c r="ABI692" s="49"/>
      <c r="ABJ692" s="49"/>
      <c r="ABK692" s="49"/>
      <c r="ABP692" s="191"/>
      <c r="ABQ692" s="49"/>
      <c r="ABR692" s="49"/>
      <c r="ABS692" s="49"/>
      <c r="ABX692" s="191"/>
      <c r="ABY692" s="49"/>
      <c r="ABZ692" s="49"/>
      <c r="ACA692" s="49"/>
      <c r="ACF692" s="191"/>
      <c r="ACG692" s="49"/>
      <c r="ACH692" s="49"/>
      <c r="ACI692" s="49"/>
      <c r="ACN692" s="191"/>
      <c r="ACO692" s="49"/>
      <c r="ACP692" s="49"/>
      <c r="ACQ692" s="49"/>
      <c r="ACV692" s="191"/>
      <c r="ACW692" s="49"/>
      <c r="ACX692" s="49"/>
      <c r="ACY692" s="49"/>
      <c r="ADD692" s="191"/>
      <c r="ADE692" s="49"/>
      <c r="ADF692" s="49"/>
      <c r="ADG692" s="49"/>
      <c r="ADL692" s="191"/>
      <c r="ADM692" s="49"/>
      <c r="ADN692" s="49"/>
      <c r="ADO692" s="49"/>
      <c r="ADT692" s="191"/>
      <c r="ADU692" s="49"/>
      <c r="ADV692" s="49"/>
      <c r="ADW692" s="49"/>
      <c r="AEB692" s="191"/>
      <c r="AEC692" s="49"/>
      <c r="AED692" s="49"/>
      <c r="AEE692" s="49"/>
      <c r="AEJ692" s="191"/>
      <c r="AEK692" s="49"/>
      <c r="AEL692" s="49"/>
      <c r="AEM692" s="49"/>
      <c r="AER692" s="191"/>
      <c r="AES692" s="49"/>
      <c r="AET692" s="49"/>
      <c r="AEU692" s="49"/>
      <c r="AEZ692" s="191"/>
      <c r="AFA692" s="49"/>
      <c r="AFB692" s="49"/>
      <c r="AFC692" s="49"/>
      <c r="AFH692" s="191"/>
      <c r="AFI692" s="49"/>
      <c r="AFJ692" s="49"/>
      <c r="AFK692" s="49"/>
      <c r="AFP692" s="191"/>
      <c r="AFQ692" s="49"/>
      <c r="AFR692" s="49"/>
      <c r="AFS692" s="49"/>
      <c r="AFX692" s="191"/>
      <c r="AFY692" s="49"/>
      <c r="AFZ692" s="49"/>
      <c r="AGA692" s="49"/>
      <c r="AGF692" s="191"/>
      <c r="AGG692" s="49"/>
      <c r="AGH692" s="49"/>
      <c r="AGI692" s="49"/>
      <c r="AGN692" s="191"/>
      <c r="AGO692" s="49"/>
      <c r="AGP692" s="49"/>
      <c r="AGQ692" s="49"/>
      <c r="AGV692" s="191"/>
      <c r="AGW692" s="49"/>
      <c r="AGX692" s="49"/>
      <c r="AGY692" s="49"/>
      <c r="AHD692" s="191"/>
      <c r="AHE692" s="49"/>
      <c r="AHF692" s="49"/>
      <c r="AHG692" s="49"/>
      <c r="AHL692" s="191"/>
      <c r="AHM692" s="49"/>
      <c r="AHN692" s="49"/>
      <c r="AHO692" s="49"/>
      <c r="AHT692" s="191"/>
      <c r="AHU692" s="49"/>
      <c r="AHV692" s="49"/>
      <c r="AHW692" s="49"/>
      <c r="AIB692" s="191"/>
      <c r="AIC692" s="49"/>
      <c r="AID692" s="49"/>
      <c r="AIE692" s="49"/>
      <c r="AIJ692" s="191"/>
      <c r="AIK692" s="49"/>
      <c r="AIL692" s="49"/>
      <c r="AIM692" s="49"/>
      <c r="AIR692" s="191"/>
      <c r="AIS692" s="49"/>
      <c r="AIT692" s="49"/>
      <c r="AIU692" s="49"/>
      <c r="AIZ692" s="191"/>
      <c r="AJA692" s="49"/>
      <c r="AJB692" s="49"/>
      <c r="AJC692" s="49"/>
      <c r="AJH692" s="191"/>
      <c r="AJI692" s="49"/>
      <c r="AJJ692" s="49"/>
      <c r="AJK692" s="49"/>
      <c r="AJP692" s="191"/>
      <c r="AJQ692" s="49"/>
      <c r="AJR692" s="49"/>
      <c r="AJS692" s="49"/>
      <c r="AJX692" s="191"/>
      <c r="AJY692" s="49"/>
      <c r="AJZ692" s="49"/>
      <c r="AKA692" s="49"/>
      <c r="AKF692" s="191"/>
      <c r="AKG692" s="49"/>
      <c r="AKH692" s="49"/>
      <c r="AKI692" s="49"/>
      <c r="AKN692" s="191"/>
      <c r="AKO692" s="49"/>
      <c r="AKP692" s="49"/>
      <c r="AKQ692" s="49"/>
      <c r="AKV692" s="191"/>
      <c r="AKW692" s="49"/>
      <c r="AKX692" s="49"/>
      <c r="AKY692" s="49"/>
      <c r="ALD692" s="191"/>
      <c r="ALE692" s="49"/>
      <c r="ALF692" s="49"/>
      <c r="ALG692" s="49"/>
      <c r="ALL692" s="191"/>
      <c r="ALM692" s="49"/>
      <c r="ALN692" s="49"/>
      <c r="ALO692" s="49"/>
      <c r="ALT692" s="191"/>
      <c r="ALU692" s="49"/>
      <c r="ALV692" s="49"/>
      <c r="ALW692" s="49"/>
      <c r="AMB692" s="191"/>
      <c r="AMC692" s="49"/>
      <c r="AMD692" s="49"/>
      <c r="AME692" s="49"/>
      <c r="AMJ692" s="191"/>
    </row>
    <row r="693" s="192" customFormat="true" ht="15" hidden="false" customHeight="true" outlineLevel="0" collapsed="false">
      <c r="A693" s="170"/>
      <c r="B693" s="170"/>
      <c r="C693" s="170"/>
      <c r="D693" s="173" t="s">
        <v>714</v>
      </c>
      <c r="E693" s="173"/>
      <c r="F693" s="173"/>
      <c r="G693" s="173"/>
      <c r="H693" s="174" t="n">
        <f aca="false">SUM(H691:H692)</f>
        <v>31.42</v>
      </c>
      <c r="I693" s="49"/>
      <c r="J693" s="49"/>
      <c r="K693" s="49"/>
      <c r="P693" s="193"/>
      <c r="Q693" s="49"/>
      <c r="R693" s="49"/>
      <c r="S693" s="49"/>
      <c r="X693" s="193"/>
      <c r="Y693" s="49"/>
      <c r="Z693" s="49"/>
      <c r="AA693" s="49"/>
      <c r="AF693" s="193"/>
      <c r="AG693" s="49"/>
      <c r="AH693" s="49"/>
      <c r="AI693" s="49"/>
      <c r="AN693" s="193"/>
      <c r="AO693" s="49"/>
      <c r="AP693" s="49"/>
      <c r="AQ693" s="49"/>
      <c r="AV693" s="193"/>
      <c r="AW693" s="49"/>
      <c r="AX693" s="49"/>
      <c r="AY693" s="49"/>
      <c r="BD693" s="193"/>
      <c r="BE693" s="49"/>
      <c r="BF693" s="49"/>
      <c r="BG693" s="49"/>
      <c r="BL693" s="193"/>
      <c r="BM693" s="49"/>
      <c r="BN693" s="49"/>
      <c r="BO693" s="49"/>
      <c r="BT693" s="193"/>
      <c r="BU693" s="49"/>
      <c r="BV693" s="49"/>
      <c r="BW693" s="49"/>
      <c r="CB693" s="193"/>
      <c r="CC693" s="49"/>
      <c r="CD693" s="49"/>
      <c r="CE693" s="49"/>
      <c r="CJ693" s="193"/>
      <c r="CK693" s="49"/>
      <c r="CL693" s="49"/>
      <c r="CM693" s="49"/>
      <c r="CR693" s="193"/>
      <c r="CS693" s="49"/>
      <c r="CT693" s="49"/>
      <c r="CU693" s="49"/>
      <c r="CZ693" s="193"/>
      <c r="DA693" s="49"/>
      <c r="DB693" s="49"/>
      <c r="DC693" s="49"/>
      <c r="DH693" s="193"/>
      <c r="DI693" s="49"/>
      <c r="DJ693" s="49"/>
      <c r="DK693" s="49"/>
      <c r="DP693" s="193"/>
      <c r="DQ693" s="49"/>
      <c r="DR693" s="49"/>
      <c r="DS693" s="49"/>
      <c r="DX693" s="193"/>
      <c r="DY693" s="49"/>
      <c r="DZ693" s="49"/>
      <c r="EA693" s="49"/>
      <c r="EF693" s="193"/>
      <c r="EG693" s="49"/>
      <c r="EH693" s="49"/>
      <c r="EI693" s="49"/>
      <c r="EN693" s="193"/>
      <c r="EO693" s="49"/>
      <c r="EP693" s="49"/>
      <c r="EQ693" s="49"/>
      <c r="EV693" s="193"/>
      <c r="EW693" s="49"/>
      <c r="EX693" s="49"/>
      <c r="EY693" s="49"/>
      <c r="FD693" s="193"/>
      <c r="FE693" s="49"/>
      <c r="FF693" s="49"/>
      <c r="FG693" s="49"/>
      <c r="FL693" s="193"/>
      <c r="FM693" s="49"/>
      <c r="FN693" s="49"/>
      <c r="FO693" s="49"/>
      <c r="FT693" s="193"/>
      <c r="FU693" s="49"/>
      <c r="FV693" s="49"/>
      <c r="FW693" s="49"/>
      <c r="GB693" s="193"/>
      <c r="GC693" s="49"/>
      <c r="GD693" s="49"/>
      <c r="GE693" s="49"/>
      <c r="GJ693" s="193"/>
      <c r="GK693" s="49"/>
      <c r="GL693" s="49"/>
      <c r="GM693" s="49"/>
      <c r="GR693" s="193"/>
      <c r="GS693" s="49"/>
      <c r="GT693" s="49"/>
      <c r="GU693" s="49"/>
      <c r="GZ693" s="193"/>
      <c r="HA693" s="49"/>
      <c r="HB693" s="49"/>
      <c r="HC693" s="49"/>
      <c r="HH693" s="193"/>
      <c r="HI693" s="49"/>
      <c r="HJ693" s="49"/>
      <c r="HK693" s="49"/>
      <c r="HP693" s="193"/>
      <c r="HQ693" s="49"/>
      <c r="HR693" s="49"/>
      <c r="HS693" s="49"/>
      <c r="HX693" s="193"/>
      <c r="HY693" s="49"/>
      <c r="HZ693" s="49"/>
      <c r="IA693" s="49"/>
      <c r="IF693" s="193"/>
      <c r="IG693" s="49"/>
      <c r="IH693" s="49"/>
      <c r="II693" s="49"/>
      <c r="IN693" s="193"/>
      <c r="IO693" s="49"/>
      <c r="IP693" s="49"/>
      <c r="IQ693" s="49"/>
      <c r="IV693" s="193"/>
      <c r="IW693" s="49"/>
      <c r="IX693" s="49"/>
      <c r="IY693" s="49"/>
      <c r="JD693" s="193"/>
      <c r="JE693" s="49"/>
      <c r="JF693" s="49"/>
      <c r="JG693" s="49"/>
      <c r="JL693" s="193"/>
      <c r="JM693" s="49"/>
      <c r="JN693" s="49"/>
      <c r="JO693" s="49"/>
      <c r="JT693" s="193"/>
      <c r="JU693" s="49"/>
      <c r="JV693" s="49"/>
      <c r="JW693" s="49"/>
      <c r="KB693" s="193"/>
      <c r="KC693" s="49"/>
      <c r="KD693" s="49"/>
      <c r="KE693" s="49"/>
      <c r="KJ693" s="193"/>
      <c r="KK693" s="49"/>
      <c r="KL693" s="49"/>
      <c r="KM693" s="49"/>
      <c r="KR693" s="193"/>
      <c r="KS693" s="49"/>
      <c r="KT693" s="49"/>
      <c r="KU693" s="49"/>
      <c r="KZ693" s="193"/>
      <c r="LA693" s="49"/>
      <c r="LB693" s="49"/>
      <c r="LC693" s="49"/>
      <c r="LH693" s="193"/>
      <c r="LI693" s="49"/>
      <c r="LJ693" s="49"/>
      <c r="LK693" s="49"/>
      <c r="LP693" s="193"/>
      <c r="LQ693" s="49"/>
      <c r="LR693" s="49"/>
      <c r="LS693" s="49"/>
      <c r="LX693" s="193"/>
      <c r="LY693" s="49"/>
      <c r="LZ693" s="49"/>
      <c r="MA693" s="49"/>
      <c r="MF693" s="193"/>
      <c r="MG693" s="49"/>
      <c r="MH693" s="49"/>
      <c r="MI693" s="49"/>
      <c r="MN693" s="193"/>
      <c r="MO693" s="49"/>
      <c r="MP693" s="49"/>
      <c r="MQ693" s="49"/>
      <c r="MV693" s="193"/>
      <c r="MW693" s="49"/>
      <c r="MX693" s="49"/>
      <c r="MY693" s="49"/>
      <c r="ND693" s="193"/>
      <c r="NE693" s="49"/>
      <c r="NF693" s="49"/>
      <c r="NG693" s="49"/>
      <c r="NL693" s="193"/>
      <c r="NM693" s="49"/>
      <c r="NN693" s="49"/>
      <c r="NO693" s="49"/>
      <c r="NT693" s="193"/>
      <c r="NU693" s="49"/>
      <c r="NV693" s="49"/>
      <c r="NW693" s="49"/>
      <c r="OB693" s="193"/>
      <c r="OC693" s="49"/>
      <c r="OD693" s="49"/>
      <c r="OE693" s="49"/>
      <c r="OJ693" s="193"/>
      <c r="OK693" s="49"/>
      <c r="OL693" s="49"/>
      <c r="OM693" s="49"/>
      <c r="OR693" s="193"/>
      <c r="OS693" s="49"/>
      <c r="OT693" s="49"/>
      <c r="OU693" s="49"/>
      <c r="OZ693" s="193"/>
      <c r="PA693" s="49"/>
      <c r="PB693" s="49"/>
      <c r="PC693" s="49"/>
      <c r="PH693" s="193"/>
      <c r="PI693" s="49"/>
      <c r="PJ693" s="49"/>
      <c r="PK693" s="49"/>
      <c r="PP693" s="193"/>
      <c r="PQ693" s="49"/>
      <c r="PR693" s="49"/>
      <c r="PS693" s="49"/>
      <c r="PX693" s="193"/>
      <c r="PY693" s="49"/>
      <c r="PZ693" s="49"/>
      <c r="QA693" s="49"/>
      <c r="QF693" s="193"/>
      <c r="QG693" s="49"/>
      <c r="QH693" s="49"/>
      <c r="QI693" s="49"/>
      <c r="QN693" s="193"/>
      <c r="QO693" s="49"/>
      <c r="QP693" s="49"/>
      <c r="QQ693" s="49"/>
      <c r="QV693" s="193"/>
      <c r="QW693" s="49"/>
      <c r="QX693" s="49"/>
      <c r="QY693" s="49"/>
      <c r="RD693" s="193"/>
      <c r="RE693" s="49"/>
      <c r="RF693" s="49"/>
      <c r="RG693" s="49"/>
      <c r="RL693" s="193"/>
      <c r="RM693" s="49"/>
      <c r="RN693" s="49"/>
      <c r="RO693" s="49"/>
      <c r="RT693" s="193"/>
      <c r="RU693" s="49"/>
      <c r="RV693" s="49"/>
      <c r="RW693" s="49"/>
      <c r="SB693" s="193"/>
      <c r="SC693" s="49"/>
      <c r="SD693" s="49"/>
      <c r="SE693" s="49"/>
      <c r="SJ693" s="193"/>
      <c r="SK693" s="49"/>
      <c r="SL693" s="49"/>
      <c r="SM693" s="49"/>
      <c r="SR693" s="193"/>
      <c r="SS693" s="49"/>
      <c r="ST693" s="49"/>
      <c r="SU693" s="49"/>
      <c r="SZ693" s="193"/>
      <c r="TA693" s="49"/>
      <c r="TB693" s="49"/>
      <c r="TC693" s="49"/>
      <c r="TH693" s="193"/>
      <c r="TI693" s="49"/>
      <c r="TJ693" s="49"/>
      <c r="TK693" s="49"/>
      <c r="TP693" s="193"/>
      <c r="TQ693" s="49"/>
      <c r="TR693" s="49"/>
      <c r="TS693" s="49"/>
      <c r="TX693" s="193"/>
      <c r="TY693" s="49"/>
      <c r="TZ693" s="49"/>
      <c r="UA693" s="49"/>
      <c r="UF693" s="193"/>
      <c r="UG693" s="49"/>
      <c r="UH693" s="49"/>
      <c r="UI693" s="49"/>
      <c r="UN693" s="193"/>
      <c r="UO693" s="49"/>
      <c r="UP693" s="49"/>
      <c r="UQ693" s="49"/>
      <c r="UV693" s="193"/>
      <c r="UW693" s="49"/>
      <c r="UX693" s="49"/>
      <c r="UY693" s="49"/>
      <c r="VD693" s="193"/>
      <c r="VE693" s="49"/>
      <c r="VF693" s="49"/>
      <c r="VG693" s="49"/>
      <c r="VL693" s="193"/>
      <c r="VM693" s="49"/>
      <c r="VN693" s="49"/>
      <c r="VO693" s="49"/>
      <c r="VT693" s="193"/>
      <c r="VU693" s="49"/>
      <c r="VV693" s="49"/>
      <c r="VW693" s="49"/>
      <c r="WB693" s="193"/>
      <c r="WC693" s="49"/>
      <c r="WD693" s="49"/>
      <c r="WE693" s="49"/>
      <c r="WJ693" s="193"/>
      <c r="WK693" s="49"/>
      <c r="WL693" s="49"/>
      <c r="WM693" s="49"/>
      <c r="WR693" s="193"/>
      <c r="WS693" s="49"/>
      <c r="WT693" s="49"/>
      <c r="WU693" s="49"/>
      <c r="WZ693" s="193"/>
      <c r="XA693" s="49"/>
      <c r="XB693" s="49"/>
      <c r="XC693" s="49"/>
      <c r="XH693" s="193"/>
      <c r="XI693" s="49"/>
      <c r="XJ693" s="49"/>
      <c r="XK693" s="49"/>
      <c r="XP693" s="193"/>
      <c r="XQ693" s="49"/>
      <c r="XR693" s="49"/>
      <c r="XS693" s="49"/>
      <c r="XX693" s="193"/>
      <c r="XY693" s="49"/>
      <c r="XZ693" s="49"/>
      <c r="YA693" s="49"/>
      <c r="YF693" s="193"/>
      <c r="YG693" s="49"/>
      <c r="YH693" s="49"/>
      <c r="YI693" s="49"/>
      <c r="YN693" s="193"/>
      <c r="YO693" s="49"/>
      <c r="YP693" s="49"/>
      <c r="YQ693" s="49"/>
      <c r="YV693" s="193"/>
      <c r="YW693" s="49"/>
      <c r="YX693" s="49"/>
      <c r="YY693" s="49"/>
      <c r="ZD693" s="193"/>
      <c r="ZE693" s="49"/>
      <c r="ZF693" s="49"/>
      <c r="ZG693" s="49"/>
      <c r="ZL693" s="193"/>
      <c r="ZM693" s="49"/>
      <c r="ZN693" s="49"/>
      <c r="ZO693" s="49"/>
      <c r="ZT693" s="193"/>
      <c r="ZU693" s="49"/>
      <c r="ZV693" s="49"/>
      <c r="ZW693" s="49"/>
      <c r="AAB693" s="193"/>
      <c r="AAC693" s="49"/>
      <c r="AAD693" s="49"/>
      <c r="AAE693" s="49"/>
      <c r="AAJ693" s="193"/>
      <c r="AAK693" s="49"/>
      <c r="AAL693" s="49"/>
      <c r="AAM693" s="49"/>
      <c r="AAR693" s="193"/>
      <c r="AAS693" s="49"/>
      <c r="AAT693" s="49"/>
      <c r="AAU693" s="49"/>
      <c r="AAZ693" s="193"/>
      <c r="ABA693" s="49"/>
      <c r="ABB693" s="49"/>
      <c r="ABC693" s="49"/>
      <c r="ABH693" s="193"/>
      <c r="ABI693" s="49"/>
      <c r="ABJ693" s="49"/>
      <c r="ABK693" s="49"/>
      <c r="ABP693" s="193"/>
      <c r="ABQ693" s="49"/>
      <c r="ABR693" s="49"/>
      <c r="ABS693" s="49"/>
      <c r="ABX693" s="193"/>
      <c r="ABY693" s="49"/>
      <c r="ABZ693" s="49"/>
      <c r="ACA693" s="49"/>
      <c r="ACF693" s="193"/>
      <c r="ACG693" s="49"/>
      <c r="ACH693" s="49"/>
      <c r="ACI693" s="49"/>
      <c r="ACN693" s="193"/>
      <c r="ACO693" s="49"/>
      <c r="ACP693" s="49"/>
      <c r="ACQ693" s="49"/>
      <c r="ACV693" s="193"/>
      <c r="ACW693" s="49"/>
      <c r="ACX693" s="49"/>
      <c r="ACY693" s="49"/>
      <c r="ADD693" s="193"/>
      <c r="ADE693" s="49"/>
      <c r="ADF693" s="49"/>
      <c r="ADG693" s="49"/>
      <c r="ADL693" s="193"/>
      <c r="ADM693" s="49"/>
      <c r="ADN693" s="49"/>
      <c r="ADO693" s="49"/>
      <c r="ADT693" s="193"/>
      <c r="ADU693" s="49"/>
      <c r="ADV693" s="49"/>
      <c r="ADW693" s="49"/>
      <c r="AEB693" s="193"/>
      <c r="AEC693" s="49"/>
      <c r="AED693" s="49"/>
      <c r="AEE693" s="49"/>
      <c r="AEJ693" s="193"/>
      <c r="AEK693" s="49"/>
      <c r="AEL693" s="49"/>
      <c r="AEM693" s="49"/>
      <c r="AER693" s="193"/>
      <c r="AES693" s="49"/>
      <c r="AET693" s="49"/>
      <c r="AEU693" s="49"/>
      <c r="AEZ693" s="193"/>
      <c r="AFA693" s="49"/>
      <c r="AFB693" s="49"/>
      <c r="AFC693" s="49"/>
      <c r="AFH693" s="193"/>
      <c r="AFI693" s="49"/>
      <c r="AFJ693" s="49"/>
      <c r="AFK693" s="49"/>
      <c r="AFP693" s="193"/>
      <c r="AFQ693" s="49"/>
      <c r="AFR693" s="49"/>
      <c r="AFS693" s="49"/>
      <c r="AFX693" s="193"/>
      <c r="AFY693" s="49"/>
      <c r="AFZ693" s="49"/>
      <c r="AGA693" s="49"/>
      <c r="AGF693" s="193"/>
      <c r="AGG693" s="49"/>
      <c r="AGH693" s="49"/>
      <c r="AGI693" s="49"/>
      <c r="AGN693" s="193"/>
      <c r="AGO693" s="49"/>
      <c r="AGP693" s="49"/>
      <c r="AGQ693" s="49"/>
      <c r="AGV693" s="193"/>
      <c r="AGW693" s="49"/>
      <c r="AGX693" s="49"/>
      <c r="AGY693" s="49"/>
      <c r="AHD693" s="193"/>
      <c r="AHE693" s="49"/>
      <c r="AHF693" s="49"/>
      <c r="AHG693" s="49"/>
      <c r="AHL693" s="193"/>
      <c r="AHM693" s="49"/>
      <c r="AHN693" s="49"/>
      <c r="AHO693" s="49"/>
      <c r="AHT693" s="193"/>
      <c r="AHU693" s="49"/>
      <c r="AHV693" s="49"/>
      <c r="AHW693" s="49"/>
      <c r="AIB693" s="193"/>
      <c r="AIC693" s="49"/>
      <c r="AID693" s="49"/>
      <c r="AIE693" s="49"/>
      <c r="AIJ693" s="193"/>
      <c r="AIK693" s="49"/>
      <c r="AIL693" s="49"/>
      <c r="AIM693" s="49"/>
      <c r="AIR693" s="193"/>
      <c r="AIS693" s="49"/>
      <c r="AIT693" s="49"/>
      <c r="AIU693" s="49"/>
      <c r="AIZ693" s="193"/>
      <c r="AJA693" s="49"/>
      <c r="AJB693" s="49"/>
      <c r="AJC693" s="49"/>
      <c r="AJH693" s="193"/>
      <c r="AJI693" s="49"/>
      <c r="AJJ693" s="49"/>
      <c r="AJK693" s="49"/>
      <c r="AJP693" s="193"/>
      <c r="AJQ693" s="49"/>
      <c r="AJR693" s="49"/>
      <c r="AJS693" s="49"/>
      <c r="AJX693" s="193"/>
      <c r="AJY693" s="49"/>
      <c r="AJZ693" s="49"/>
      <c r="AKA693" s="49"/>
      <c r="AKF693" s="193"/>
      <c r="AKG693" s="49"/>
      <c r="AKH693" s="49"/>
      <c r="AKI693" s="49"/>
      <c r="AKN693" s="193"/>
      <c r="AKO693" s="49"/>
      <c r="AKP693" s="49"/>
      <c r="AKQ693" s="49"/>
      <c r="AKV693" s="193"/>
      <c r="AKW693" s="49"/>
      <c r="AKX693" s="49"/>
      <c r="AKY693" s="49"/>
      <c r="ALD693" s="193"/>
      <c r="ALE693" s="49"/>
      <c r="ALF693" s="49"/>
      <c r="ALG693" s="49"/>
      <c r="ALL693" s="193"/>
      <c r="ALM693" s="49"/>
      <c r="ALN693" s="49"/>
      <c r="ALO693" s="49"/>
      <c r="ALT693" s="193"/>
      <c r="ALU693" s="49"/>
      <c r="ALV693" s="49"/>
      <c r="ALW693" s="49"/>
      <c r="AMB693" s="193"/>
      <c r="AMC693" s="49"/>
      <c r="AMD693" s="49"/>
      <c r="AME693" s="49"/>
      <c r="AMJ693" s="193"/>
    </row>
    <row r="694" s="190" customFormat="true" ht="15" hidden="false" customHeight="true" outlineLevel="0" collapsed="false">
      <c r="A694" s="170"/>
      <c r="B694" s="170"/>
      <c r="C694" s="170"/>
      <c r="D694" s="171" t="s">
        <v>715</v>
      </c>
      <c r="E694" s="171"/>
      <c r="F694" s="171"/>
      <c r="G694" s="171"/>
      <c r="H694" s="175" t="n">
        <f aca="false">E688</f>
        <v>227.47</v>
      </c>
      <c r="I694" s="49"/>
      <c r="J694" s="49"/>
      <c r="K694" s="49"/>
      <c r="P694" s="194"/>
      <c r="Q694" s="49"/>
      <c r="R694" s="49"/>
      <c r="S694" s="49"/>
      <c r="X694" s="194"/>
      <c r="Y694" s="49"/>
      <c r="Z694" s="49"/>
      <c r="AA694" s="49"/>
      <c r="AF694" s="194"/>
      <c r="AG694" s="49"/>
      <c r="AH694" s="49"/>
      <c r="AI694" s="49"/>
      <c r="AN694" s="194"/>
      <c r="AO694" s="49"/>
      <c r="AP694" s="49"/>
      <c r="AQ694" s="49"/>
      <c r="AV694" s="194"/>
      <c r="AW694" s="49"/>
      <c r="AX694" s="49"/>
      <c r="AY694" s="49"/>
      <c r="BD694" s="194"/>
      <c r="BE694" s="49"/>
      <c r="BF694" s="49"/>
      <c r="BG694" s="49"/>
      <c r="BL694" s="194"/>
      <c r="BM694" s="49"/>
      <c r="BN694" s="49"/>
      <c r="BO694" s="49"/>
      <c r="BT694" s="194"/>
      <c r="BU694" s="49"/>
      <c r="BV694" s="49"/>
      <c r="BW694" s="49"/>
      <c r="CB694" s="194"/>
      <c r="CC694" s="49"/>
      <c r="CD694" s="49"/>
      <c r="CE694" s="49"/>
      <c r="CJ694" s="194"/>
      <c r="CK694" s="49"/>
      <c r="CL694" s="49"/>
      <c r="CM694" s="49"/>
      <c r="CR694" s="194"/>
      <c r="CS694" s="49"/>
      <c r="CT694" s="49"/>
      <c r="CU694" s="49"/>
      <c r="CZ694" s="194"/>
      <c r="DA694" s="49"/>
      <c r="DB694" s="49"/>
      <c r="DC694" s="49"/>
      <c r="DH694" s="194"/>
      <c r="DI694" s="49"/>
      <c r="DJ694" s="49"/>
      <c r="DK694" s="49"/>
      <c r="DP694" s="194"/>
      <c r="DQ694" s="49"/>
      <c r="DR694" s="49"/>
      <c r="DS694" s="49"/>
      <c r="DX694" s="194"/>
      <c r="DY694" s="49"/>
      <c r="DZ694" s="49"/>
      <c r="EA694" s="49"/>
      <c r="EF694" s="194"/>
      <c r="EG694" s="49"/>
      <c r="EH694" s="49"/>
      <c r="EI694" s="49"/>
      <c r="EN694" s="194"/>
      <c r="EO694" s="49"/>
      <c r="EP694" s="49"/>
      <c r="EQ694" s="49"/>
      <c r="EV694" s="194"/>
      <c r="EW694" s="49"/>
      <c r="EX694" s="49"/>
      <c r="EY694" s="49"/>
      <c r="FD694" s="194"/>
      <c r="FE694" s="49"/>
      <c r="FF694" s="49"/>
      <c r="FG694" s="49"/>
      <c r="FL694" s="194"/>
      <c r="FM694" s="49"/>
      <c r="FN694" s="49"/>
      <c r="FO694" s="49"/>
      <c r="FT694" s="194"/>
      <c r="FU694" s="49"/>
      <c r="FV694" s="49"/>
      <c r="FW694" s="49"/>
      <c r="GB694" s="194"/>
      <c r="GC694" s="49"/>
      <c r="GD694" s="49"/>
      <c r="GE694" s="49"/>
      <c r="GJ694" s="194"/>
      <c r="GK694" s="49"/>
      <c r="GL694" s="49"/>
      <c r="GM694" s="49"/>
      <c r="GR694" s="194"/>
      <c r="GS694" s="49"/>
      <c r="GT694" s="49"/>
      <c r="GU694" s="49"/>
      <c r="GZ694" s="194"/>
      <c r="HA694" s="49"/>
      <c r="HB694" s="49"/>
      <c r="HC694" s="49"/>
      <c r="HH694" s="194"/>
      <c r="HI694" s="49"/>
      <c r="HJ694" s="49"/>
      <c r="HK694" s="49"/>
      <c r="HP694" s="194"/>
      <c r="HQ694" s="49"/>
      <c r="HR694" s="49"/>
      <c r="HS694" s="49"/>
      <c r="HX694" s="194"/>
      <c r="HY694" s="49"/>
      <c r="HZ694" s="49"/>
      <c r="IA694" s="49"/>
      <c r="IF694" s="194"/>
      <c r="IG694" s="49"/>
      <c r="IH694" s="49"/>
      <c r="II694" s="49"/>
      <c r="IN694" s="194"/>
      <c r="IO694" s="49"/>
      <c r="IP694" s="49"/>
      <c r="IQ694" s="49"/>
      <c r="IV694" s="194"/>
      <c r="IW694" s="49"/>
      <c r="IX694" s="49"/>
      <c r="IY694" s="49"/>
      <c r="JD694" s="194"/>
      <c r="JE694" s="49"/>
      <c r="JF694" s="49"/>
      <c r="JG694" s="49"/>
      <c r="JL694" s="194"/>
      <c r="JM694" s="49"/>
      <c r="JN694" s="49"/>
      <c r="JO694" s="49"/>
      <c r="JT694" s="194"/>
      <c r="JU694" s="49"/>
      <c r="JV694" s="49"/>
      <c r="JW694" s="49"/>
      <c r="KB694" s="194"/>
      <c r="KC694" s="49"/>
      <c r="KD694" s="49"/>
      <c r="KE694" s="49"/>
      <c r="KJ694" s="194"/>
      <c r="KK694" s="49"/>
      <c r="KL694" s="49"/>
      <c r="KM694" s="49"/>
      <c r="KR694" s="194"/>
      <c r="KS694" s="49"/>
      <c r="KT694" s="49"/>
      <c r="KU694" s="49"/>
      <c r="KZ694" s="194"/>
      <c r="LA694" s="49"/>
      <c r="LB694" s="49"/>
      <c r="LC694" s="49"/>
      <c r="LH694" s="194"/>
      <c r="LI694" s="49"/>
      <c r="LJ694" s="49"/>
      <c r="LK694" s="49"/>
      <c r="LP694" s="194"/>
      <c r="LQ694" s="49"/>
      <c r="LR694" s="49"/>
      <c r="LS694" s="49"/>
      <c r="LX694" s="194"/>
      <c r="LY694" s="49"/>
      <c r="LZ694" s="49"/>
      <c r="MA694" s="49"/>
      <c r="MF694" s="194"/>
      <c r="MG694" s="49"/>
      <c r="MH694" s="49"/>
      <c r="MI694" s="49"/>
      <c r="MN694" s="194"/>
      <c r="MO694" s="49"/>
      <c r="MP694" s="49"/>
      <c r="MQ694" s="49"/>
      <c r="MV694" s="194"/>
      <c r="MW694" s="49"/>
      <c r="MX694" s="49"/>
      <c r="MY694" s="49"/>
      <c r="ND694" s="194"/>
      <c r="NE694" s="49"/>
      <c r="NF694" s="49"/>
      <c r="NG694" s="49"/>
      <c r="NL694" s="194"/>
      <c r="NM694" s="49"/>
      <c r="NN694" s="49"/>
      <c r="NO694" s="49"/>
      <c r="NT694" s="194"/>
      <c r="NU694" s="49"/>
      <c r="NV694" s="49"/>
      <c r="NW694" s="49"/>
      <c r="OB694" s="194"/>
      <c r="OC694" s="49"/>
      <c r="OD694" s="49"/>
      <c r="OE694" s="49"/>
      <c r="OJ694" s="194"/>
      <c r="OK694" s="49"/>
      <c r="OL694" s="49"/>
      <c r="OM694" s="49"/>
      <c r="OR694" s="194"/>
      <c r="OS694" s="49"/>
      <c r="OT694" s="49"/>
      <c r="OU694" s="49"/>
      <c r="OZ694" s="194"/>
      <c r="PA694" s="49"/>
      <c r="PB694" s="49"/>
      <c r="PC694" s="49"/>
      <c r="PH694" s="194"/>
      <c r="PI694" s="49"/>
      <c r="PJ694" s="49"/>
      <c r="PK694" s="49"/>
      <c r="PP694" s="194"/>
      <c r="PQ694" s="49"/>
      <c r="PR694" s="49"/>
      <c r="PS694" s="49"/>
      <c r="PX694" s="194"/>
      <c r="PY694" s="49"/>
      <c r="PZ694" s="49"/>
      <c r="QA694" s="49"/>
      <c r="QF694" s="194"/>
      <c r="QG694" s="49"/>
      <c r="QH694" s="49"/>
      <c r="QI694" s="49"/>
      <c r="QN694" s="194"/>
      <c r="QO694" s="49"/>
      <c r="QP694" s="49"/>
      <c r="QQ694" s="49"/>
      <c r="QV694" s="194"/>
      <c r="QW694" s="49"/>
      <c r="QX694" s="49"/>
      <c r="QY694" s="49"/>
      <c r="RD694" s="194"/>
      <c r="RE694" s="49"/>
      <c r="RF694" s="49"/>
      <c r="RG694" s="49"/>
      <c r="RL694" s="194"/>
      <c r="RM694" s="49"/>
      <c r="RN694" s="49"/>
      <c r="RO694" s="49"/>
      <c r="RT694" s="194"/>
      <c r="RU694" s="49"/>
      <c r="RV694" s="49"/>
      <c r="RW694" s="49"/>
      <c r="SB694" s="194"/>
      <c r="SC694" s="49"/>
      <c r="SD694" s="49"/>
      <c r="SE694" s="49"/>
      <c r="SJ694" s="194"/>
      <c r="SK694" s="49"/>
      <c r="SL694" s="49"/>
      <c r="SM694" s="49"/>
      <c r="SR694" s="194"/>
      <c r="SS694" s="49"/>
      <c r="ST694" s="49"/>
      <c r="SU694" s="49"/>
      <c r="SZ694" s="194"/>
      <c r="TA694" s="49"/>
      <c r="TB694" s="49"/>
      <c r="TC694" s="49"/>
      <c r="TH694" s="194"/>
      <c r="TI694" s="49"/>
      <c r="TJ694" s="49"/>
      <c r="TK694" s="49"/>
      <c r="TP694" s="194"/>
      <c r="TQ694" s="49"/>
      <c r="TR694" s="49"/>
      <c r="TS694" s="49"/>
      <c r="TX694" s="194"/>
      <c r="TY694" s="49"/>
      <c r="TZ694" s="49"/>
      <c r="UA694" s="49"/>
      <c r="UF694" s="194"/>
      <c r="UG694" s="49"/>
      <c r="UH694" s="49"/>
      <c r="UI694" s="49"/>
      <c r="UN694" s="194"/>
      <c r="UO694" s="49"/>
      <c r="UP694" s="49"/>
      <c r="UQ694" s="49"/>
      <c r="UV694" s="194"/>
      <c r="UW694" s="49"/>
      <c r="UX694" s="49"/>
      <c r="UY694" s="49"/>
      <c r="VD694" s="194"/>
      <c r="VE694" s="49"/>
      <c r="VF694" s="49"/>
      <c r="VG694" s="49"/>
      <c r="VL694" s="194"/>
      <c r="VM694" s="49"/>
      <c r="VN694" s="49"/>
      <c r="VO694" s="49"/>
      <c r="VT694" s="194"/>
      <c r="VU694" s="49"/>
      <c r="VV694" s="49"/>
      <c r="VW694" s="49"/>
      <c r="WB694" s="194"/>
      <c r="WC694" s="49"/>
      <c r="WD694" s="49"/>
      <c r="WE694" s="49"/>
      <c r="WJ694" s="194"/>
      <c r="WK694" s="49"/>
      <c r="WL694" s="49"/>
      <c r="WM694" s="49"/>
      <c r="WR694" s="194"/>
      <c r="WS694" s="49"/>
      <c r="WT694" s="49"/>
      <c r="WU694" s="49"/>
      <c r="WZ694" s="194"/>
      <c r="XA694" s="49"/>
      <c r="XB694" s="49"/>
      <c r="XC694" s="49"/>
      <c r="XH694" s="194"/>
      <c r="XI694" s="49"/>
      <c r="XJ694" s="49"/>
      <c r="XK694" s="49"/>
      <c r="XP694" s="194"/>
      <c r="XQ694" s="49"/>
      <c r="XR694" s="49"/>
      <c r="XS694" s="49"/>
      <c r="XX694" s="194"/>
      <c r="XY694" s="49"/>
      <c r="XZ694" s="49"/>
      <c r="YA694" s="49"/>
      <c r="YF694" s="194"/>
      <c r="YG694" s="49"/>
      <c r="YH694" s="49"/>
      <c r="YI694" s="49"/>
      <c r="YN694" s="194"/>
      <c r="YO694" s="49"/>
      <c r="YP694" s="49"/>
      <c r="YQ694" s="49"/>
      <c r="YV694" s="194"/>
      <c r="YW694" s="49"/>
      <c r="YX694" s="49"/>
      <c r="YY694" s="49"/>
      <c r="ZD694" s="194"/>
      <c r="ZE694" s="49"/>
      <c r="ZF694" s="49"/>
      <c r="ZG694" s="49"/>
      <c r="ZL694" s="194"/>
      <c r="ZM694" s="49"/>
      <c r="ZN694" s="49"/>
      <c r="ZO694" s="49"/>
      <c r="ZT694" s="194"/>
      <c r="ZU694" s="49"/>
      <c r="ZV694" s="49"/>
      <c r="ZW694" s="49"/>
      <c r="AAB694" s="194"/>
      <c r="AAC694" s="49"/>
      <c r="AAD694" s="49"/>
      <c r="AAE694" s="49"/>
      <c r="AAJ694" s="194"/>
      <c r="AAK694" s="49"/>
      <c r="AAL694" s="49"/>
      <c r="AAM694" s="49"/>
      <c r="AAR694" s="194"/>
      <c r="AAS694" s="49"/>
      <c r="AAT694" s="49"/>
      <c r="AAU694" s="49"/>
      <c r="AAZ694" s="194"/>
      <c r="ABA694" s="49"/>
      <c r="ABB694" s="49"/>
      <c r="ABC694" s="49"/>
      <c r="ABH694" s="194"/>
      <c r="ABI694" s="49"/>
      <c r="ABJ694" s="49"/>
      <c r="ABK694" s="49"/>
      <c r="ABP694" s="194"/>
      <c r="ABQ694" s="49"/>
      <c r="ABR694" s="49"/>
      <c r="ABS694" s="49"/>
      <c r="ABX694" s="194"/>
      <c r="ABY694" s="49"/>
      <c r="ABZ694" s="49"/>
      <c r="ACA694" s="49"/>
      <c r="ACF694" s="194"/>
      <c r="ACG694" s="49"/>
      <c r="ACH694" s="49"/>
      <c r="ACI694" s="49"/>
      <c r="ACN694" s="194"/>
      <c r="ACO694" s="49"/>
      <c r="ACP694" s="49"/>
      <c r="ACQ694" s="49"/>
      <c r="ACV694" s="194"/>
      <c r="ACW694" s="49"/>
      <c r="ACX694" s="49"/>
      <c r="ACY694" s="49"/>
      <c r="ADD694" s="194"/>
      <c r="ADE694" s="49"/>
      <c r="ADF694" s="49"/>
      <c r="ADG694" s="49"/>
      <c r="ADL694" s="194"/>
      <c r="ADM694" s="49"/>
      <c r="ADN694" s="49"/>
      <c r="ADO694" s="49"/>
      <c r="ADT694" s="194"/>
      <c r="ADU694" s="49"/>
      <c r="ADV694" s="49"/>
      <c r="ADW694" s="49"/>
      <c r="AEB694" s="194"/>
      <c r="AEC694" s="49"/>
      <c r="AED694" s="49"/>
      <c r="AEE694" s="49"/>
      <c r="AEJ694" s="194"/>
      <c r="AEK694" s="49"/>
      <c r="AEL694" s="49"/>
      <c r="AEM694" s="49"/>
      <c r="AER694" s="194"/>
      <c r="AES694" s="49"/>
      <c r="AET694" s="49"/>
      <c r="AEU694" s="49"/>
      <c r="AEZ694" s="194"/>
      <c r="AFA694" s="49"/>
      <c r="AFB694" s="49"/>
      <c r="AFC694" s="49"/>
      <c r="AFH694" s="194"/>
      <c r="AFI694" s="49"/>
      <c r="AFJ694" s="49"/>
      <c r="AFK694" s="49"/>
      <c r="AFP694" s="194"/>
      <c r="AFQ694" s="49"/>
      <c r="AFR694" s="49"/>
      <c r="AFS694" s="49"/>
      <c r="AFX694" s="194"/>
      <c r="AFY694" s="49"/>
      <c r="AFZ694" s="49"/>
      <c r="AGA694" s="49"/>
      <c r="AGF694" s="194"/>
      <c r="AGG694" s="49"/>
      <c r="AGH694" s="49"/>
      <c r="AGI694" s="49"/>
      <c r="AGN694" s="194"/>
      <c r="AGO694" s="49"/>
      <c r="AGP694" s="49"/>
      <c r="AGQ694" s="49"/>
      <c r="AGV694" s="194"/>
      <c r="AGW694" s="49"/>
      <c r="AGX694" s="49"/>
      <c r="AGY694" s="49"/>
      <c r="AHD694" s="194"/>
      <c r="AHE694" s="49"/>
      <c r="AHF694" s="49"/>
      <c r="AHG694" s="49"/>
      <c r="AHL694" s="194"/>
      <c r="AHM694" s="49"/>
      <c r="AHN694" s="49"/>
      <c r="AHO694" s="49"/>
      <c r="AHT694" s="194"/>
      <c r="AHU694" s="49"/>
      <c r="AHV694" s="49"/>
      <c r="AHW694" s="49"/>
      <c r="AIB694" s="194"/>
      <c r="AIC694" s="49"/>
      <c r="AID694" s="49"/>
      <c r="AIE694" s="49"/>
      <c r="AIJ694" s="194"/>
      <c r="AIK694" s="49"/>
      <c r="AIL694" s="49"/>
      <c r="AIM694" s="49"/>
      <c r="AIR694" s="194"/>
      <c r="AIS694" s="49"/>
      <c r="AIT694" s="49"/>
      <c r="AIU694" s="49"/>
      <c r="AIZ694" s="194"/>
      <c r="AJA694" s="49"/>
      <c r="AJB694" s="49"/>
      <c r="AJC694" s="49"/>
      <c r="AJH694" s="194"/>
      <c r="AJI694" s="49"/>
      <c r="AJJ694" s="49"/>
      <c r="AJK694" s="49"/>
      <c r="AJP694" s="194"/>
      <c r="AJQ694" s="49"/>
      <c r="AJR694" s="49"/>
      <c r="AJS694" s="49"/>
      <c r="AJX694" s="194"/>
      <c r="AJY694" s="49"/>
      <c r="AJZ694" s="49"/>
      <c r="AKA694" s="49"/>
      <c r="AKF694" s="194"/>
      <c r="AKG694" s="49"/>
      <c r="AKH694" s="49"/>
      <c r="AKI694" s="49"/>
      <c r="AKN694" s="194"/>
      <c r="AKO694" s="49"/>
      <c r="AKP694" s="49"/>
      <c r="AKQ694" s="49"/>
      <c r="AKV694" s="194"/>
      <c r="AKW694" s="49"/>
      <c r="AKX694" s="49"/>
      <c r="AKY694" s="49"/>
      <c r="ALD694" s="194"/>
      <c r="ALE694" s="49"/>
      <c r="ALF694" s="49"/>
      <c r="ALG694" s="49"/>
      <c r="ALL694" s="194"/>
      <c r="ALM694" s="49"/>
      <c r="ALN694" s="49"/>
      <c r="ALO694" s="49"/>
      <c r="ALT694" s="194"/>
      <c r="ALU694" s="49"/>
      <c r="ALV694" s="49"/>
      <c r="ALW694" s="49"/>
      <c r="AMB694" s="194"/>
      <c r="AMC694" s="49"/>
      <c r="AMD694" s="49"/>
      <c r="AME694" s="49"/>
      <c r="AMJ694" s="194"/>
    </row>
    <row r="695" s="192" customFormat="true" ht="15" hidden="false" customHeight="true" outlineLevel="0" collapsed="false">
      <c r="A695" s="170"/>
      <c r="B695" s="170"/>
      <c r="C695" s="170"/>
      <c r="D695" s="173" t="s">
        <v>716</v>
      </c>
      <c r="E695" s="173"/>
      <c r="F695" s="173"/>
      <c r="G695" s="173"/>
      <c r="H695" s="174" t="n">
        <f aca="false">ROUND(H693*H694,2)</f>
        <v>7147.11</v>
      </c>
      <c r="I695" s="49"/>
      <c r="J695" s="49"/>
      <c r="K695" s="49"/>
      <c r="P695" s="193"/>
      <c r="Q695" s="49"/>
      <c r="R695" s="49"/>
      <c r="S695" s="49"/>
      <c r="X695" s="193"/>
      <c r="Y695" s="49"/>
      <c r="Z695" s="49"/>
      <c r="AA695" s="49"/>
      <c r="AF695" s="193"/>
      <c r="AG695" s="49"/>
      <c r="AH695" s="49"/>
      <c r="AI695" s="49"/>
      <c r="AN695" s="193"/>
      <c r="AO695" s="49"/>
      <c r="AP695" s="49"/>
      <c r="AQ695" s="49"/>
      <c r="AV695" s="193"/>
      <c r="AW695" s="49"/>
      <c r="AX695" s="49"/>
      <c r="AY695" s="49"/>
      <c r="BD695" s="193"/>
      <c r="BE695" s="49"/>
      <c r="BF695" s="49"/>
      <c r="BG695" s="49"/>
      <c r="BL695" s="193"/>
      <c r="BM695" s="49"/>
      <c r="BN695" s="49"/>
      <c r="BO695" s="49"/>
      <c r="BT695" s="193"/>
      <c r="BU695" s="49"/>
      <c r="BV695" s="49"/>
      <c r="BW695" s="49"/>
      <c r="CB695" s="193"/>
      <c r="CC695" s="49"/>
      <c r="CD695" s="49"/>
      <c r="CE695" s="49"/>
      <c r="CJ695" s="193"/>
      <c r="CK695" s="49"/>
      <c r="CL695" s="49"/>
      <c r="CM695" s="49"/>
      <c r="CR695" s="193"/>
      <c r="CS695" s="49"/>
      <c r="CT695" s="49"/>
      <c r="CU695" s="49"/>
      <c r="CZ695" s="193"/>
      <c r="DA695" s="49"/>
      <c r="DB695" s="49"/>
      <c r="DC695" s="49"/>
      <c r="DH695" s="193"/>
      <c r="DI695" s="49"/>
      <c r="DJ695" s="49"/>
      <c r="DK695" s="49"/>
      <c r="DP695" s="193"/>
      <c r="DQ695" s="49"/>
      <c r="DR695" s="49"/>
      <c r="DS695" s="49"/>
      <c r="DX695" s="193"/>
      <c r="DY695" s="49"/>
      <c r="DZ695" s="49"/>
      <c r="EA695" s="49"/>
      <c r="EF695" s="193"/>
      <c r="EG695" s="49"/>
      <c r="EH695" s="49"/>
      <c r="EI695" s="49"/>
      <c r="EN695" s="193"/>
      <c r="EO695" s="49"/>
      <c r="EP695" s="49"/>
      <c r="EQ695" s="49"/>
      <c r="EV695" s="193"/>
      <c r="EW695" s="49"/>
      <c r="EX695" s="49"/>
      <c r="EY695" s="49"/>
      <c r="FD695" s="193"/>
      <c r="FE695" s="49"/>
      <c r="FF695" s="49"/>
      <c r="FG695" s="49"/>
      <c r="FL695" s="193"/>
      <c r="FM695" s="49"/>
      <c r="FN695" s="49"/>
      <c r="FO695" s="49"/>
      <c r="FT695" s="193"/>
      <c r="FU695" s="49"/>
      <c r="FV695" s="49"/>
      <c r="FW695" s="49"/>
      <c r="GB695" s="193"/>
      <c r="GC695" s="49"/>
      <c r="GD695" s="49"/>
      <c r="GE695" s="49"/>
      <c r="GJ695" s="193"/>
      <c r="GK695" s="49"/>
      <c r="GL695" s="49"/>
      <c r="GM695" s="49"/>
      <c r="GR695" s="193"/>
      <c r="GS695" s="49"/>
      <c r="GT695" s="49"/>
      <c r="GU695" s="49"/>
      <c r="GZ695" s="193"/>
      <c r="HA695" s="49"/>
      <c r="HB695" s="49"/>
      <c r="HC695" s="49"/>
      <c r="HH695" s="193"/>
      <c r="HI695" s="49"/>
      <c r="HJ695" s="49"/>
      <c r="HK695" s="49"/>
      <c r="HP695" s="193"/>
      <c r="HQ695" s="49"/>
      <c r="HR695" s="49"/>
      <c r="HS695" s="49"/>
      <c r="HX695" s="193"/>
      <c r="HY695" s="49"/>
      <c r="HZ695" s="49"/>
      <c r="IA695" s="49"/>
      <c r="IF695" s="193"/>
      <c r="IG695" s="49"/>
      <c r="IH695" s="49"/>
      <c r="II695" s="49"/>
      <c r="IN695" s="193"/>
      <c r="IO695" s="49"/>
      <c r="IP695" s="49"/>
      <c r="IQ695" s="49"/>
      <c r="IV695" s="193"/>
      <c r="IW695" s="49"/>
      <c r="IX695" s="49"/>
      <c r="IY695" s="49"/>
      <c r="JD695" s="193"/>
      <c r="JE695" s="49"/>
      <c r="JF695" s="49"/>
      <c r="JG695" s="49"/>
      <c r="JL695" s="193"/>
      <c r="JM695" s="49"/>
      <c r="JN695" s="49"/>
      <c r="JO695" s="49"/>
      <c r="JT695" s="193"/>
      <c r="JU695" s="49"/>
      <c r="JV695" s="49"/>
      <c r="JW695" s="49"/>
      <c r="KB695" s="193"/>
      <c r="KC695" s="49"/>
      <c r="KD695" s="49"/>
      <c r="KE695" s="49"/>
      <c r="KJ695" s="193"/>
      <c r="KK695" s="49"/>
      <c r="KL695" s="49"/>
      <c r="KM695" s="49"/>
      <c r="KR695" s="193"/>
      <c r="KS695" s="49"/>
      <c r="KT695" s="49"/>
      <c r="KU695" s="49"/>
      <c r="KZ695" s="193"/>
      <c r="LA695" s="49"/>
      <c r="LB695" s="49"/>
      <c r="LC695" s="49"/>
      <c r="LH695" s="193"/>
      <c r="LI695" s="49"/>
      <c r="LJ695" s="49"/>
      <c r="LK695" s="49"/>
      <c r="LP695" s="193"/>
      <c r="LQ695" s="49"/>
      <c r="LR695" s="49"/>
      <c r="LS695" s="49"/>
      <c r="LX695" s="193"/>
      <c r="LY695" s="49"/>
      <c r="LZ695" s="49"/>
      <c r="MA695" s="49"/>
      <c r="MF695" s="193"/>
      <c r="MG695" s="49"/>
      <c r="MH695" s="49"/>
      <c r="MI695" s="49"/>
      <c r="MN695" s="193"/>
      <c r="MO695" s="49"/>
      <c r="MP695" s="49"/>
      <c r="MQ695" s="49"/>
      <c r="MV695" s="193"/>
      <c r="MW695" s="49"/>
      <c r="MX695" s="49"/>
      <c r="MY695" s="49"/>
      <c r="ND695" s="193"/>
      <c r="NE695" s="49"/>
      <c r="NF695" s="49"/>
      <c r="NG695" s="49"/>
      <c r="NL695" s="193"/>
      <c r="NM695" s="49"/>
      <c r="NN695" s="49"/>
      <c r="NO695" s="49"/>
      <c r="NT695" s="193"/>
      <c r="NU695" s="49"/>
      <c r="NV695" s="49"/>
      <c r="NW695" s="49"/>
      <c r="OB695" s="193"/>
      <c r="OC695" s="49"/>
      <c r="OD695" s="49"/>
      <c r="OE695" s="49"/>
      <c r="OJ695" s="193"/>
      <c r="OK695" s="49"/>
      <c r="OL695" s="49"/>
      <c r="OM695" s="49"/>
      <c r="OR695" s="193"/>
      <c r="OS695" s="49"/>
      <c r="OT695" s="49"/>
      <c r="OU695" s="49"/>
      <c r="OZ695" s="193"/>
      <c r="PA695" s="49"/>
      <c r="PB695" s="49"/>
      <c r="PC695" s="49"/>
      <c r="PH695" s="193"/>
      <c r="PI695" s="49"/>
      <c r="PJ695" s="49"/>
      <c r="PK695" s="49"/>
      <c r="PP695" s="193"/>
      <c r="PQ695" s="49"/>
      <c r="PR695" s="49"/>
      <c r="PS695" s="49"/>
      <c r="PX695" s="193"/>
      <c r="PY695" s="49"/>
      <c r="PZ695" s="49"/>
      <c r="QA695" s="49"/>
      <c r="QF695" s="193"/>
      <c r="QG695" s="49"/>
      <c r="QH695" s="49"/>
      <c r="QI695" s="49"/>
      <c r="QN695" s="193"/>
      <c r="QO695" s="49"/>
      <c r="QP695" s="49"/>
      <c r="QQ695" s="49"/>
      <c r="QV695" s="193"/>
      <c r="QW695" s="49"/>
      <c r="QX695" s="49"/>
      <c r="QY695" s="49"/>
      <c r="RD695" s="193"/>
      <c r="RE695" s="49"/>
      <c r="RF695" s="49"/>
      <c r="RG695" s="49"/>
      <c r="RL695" s="193"/>
      <c r="RM695" s="49"/>
      <c r="RN695" s="49"/>
      <c r="RO695" s="49"/>
      <c r="RT695" s="193"/>
      <c r="RU695" s="49"/>
      <c r="RV695" s="49"/>
      <c r="RW695" s="49"/>
      <c r="SB695" s="193"/>
      <c r="SC695" s="49"/>
      <c r="SD695" s="49"/>
      <c r="SE695" s="49"/>
      <c r="SJ695" s="193"/>
      <c r="SK695" s="49"/>
      <c r="SL695" s="49"/>
      <c r="SM695" s="49"/>
      <c r="SR695" s="193"/>
      <c r="SS695" s="49"/>
      <c r="ST695" s="49"/>
      <c r="SU695" s="49"/>
      <c r="SZ695" s="193"/>
      <c r="TA695" s="49"/>
      <c r="TB695" s="49"/>
      <c r="TC695" s="49"/>
      <c r="TH695" s="193"/>
      <c r="TI695" s="49"/>
      <c r="TJ695" s="49"/>
      <c r="TK695" s="49"/>
      <c r="TP695" s="193"/>
      <c r="TQ695" s="49"/>
      <c r="TR695" s="49"/>
      <c r="TS695" s="49"/>
      <c r="TX695" s="193"/>
      <c r="TY695" s="49"/>
      <c r="TZ695" s="49"/>
      <c r="UA695" s="49"/>
      <c r="UF695" s="193"/>
      <c r="UG695" s="49"/>
      <c r="UH695" s="49"/>
      <c r="UI695" s="49"/>
      <c r="UN695" s="193"/>
      <c r="UO695" s="49"/>
      <c r="UP695" s="49"/>
      <c r="UQ695" s="49"/>
      <c r="UV695" s="193"/>
      <c r="UW695" s="49"/>
      <c r="UX695" s="49"/>
      <c r="UY695" s="49"/>
      <c r="VD695" s="193"/>
      <c r="VE695" s="49"/>
      <c r="VF695" s="49"/>
      <c r="VG695" s="49"/>
      <c r="VL695" s="193"/>
      <c r="VM695" s="49"/>
      <c r="VN695" s="49"/>
      <c r="VO695" s="49"/>
      <c r="VT695" s="193"/>
      <c r="VU695" s="49"/>
      <c r="VV695" s="49"/>
      <c r="VW695" s="49"/>
      <c r="WB695" s="193"/>
      <c r="WC695" s="49"/>
      <c r="WD695" s="49"/>
      <c r="WE695" s="49"/>
      <c r="WJ695" s="193"/>
      <c r="WK695" s="49"/>
      <c r="WL695" s="49"/>
      <c r="WM695" s="49"/>
      <c r="WR695" s="193"/>
      <c r="WS695" s="49"/>
      <c r="WT695" s="49"/>
      <c r="WU695" s="49"/>
      <c r="WZ695" s="193"/>
      <c r="XA695" s="49"/>
      <c r="XB695" s="49"/>
      <c r="XC695" s="49"/>
      <c r="XH695" s="193"/>
      <c r="XI695" s="49"/>
      <c r="XJ695" s="49"/>
      <c r="XK695" s="49"/>
      <c r="XP695" s="193"/>
      <c r="XQ695" s="49"/>
      <c r="XR695" s="49"/>
      <c r="XS695" s="49"/>
      <c r="XX695" s="193"/>
      <c r="XY695" s="49"/>
      <c r="XZ695" s="49"/>
      <c r="YA695" s="49"/>
      <c r="YF695" s="193"/>
      <c r="YG695" s="49"/>
      <c r="YH695" s="49"/>
      <c r="YI695" s="49"/>
      <c r="YN695" s="193"/>
      <c r="YO695" s="49"/>
      <c r="YP695" s="49"/>
      <c r="YQ695" s="49"/>
      <c r="YV695" s="193"/>
      <c r="YW695" s="49"/>
      <c r="YX695" s="49"/>
      <c r="YY695" s="49"/>
      <c r="ZD695" s="193"/>
      <c r="ZE695" s="49"/>
      <c r="ZF695" s="49"/>
      <c r="ZG695" s="49"/>
      <c r="ZL695" s="193"/>
      <c r="ZM695" s="49"/>
      <c r="ZN695" s="49"/>
      <c r="ZO695" s="49"/>
      <c r="ZT695" s="193"/>
      <c r="ZU695" s="49"/>
      <c r="ZV695" s="49"/>
      <c r="ZW695" s="49"/>
      <c r="AAB695" s="193"/>
      <c r="AAC695" s="49"/>
      <c r="AAD695" s="49"/>
      <c r="AAE695" s="49"/>
      <c r="AAJ695" s="193"/>
      <c r="AAK695" s="49"/>
      <c r="AAL695" s="49"/>
      <c r="AAM695" s="49"/>
      <c r="AAR695" s="193"/>
      <c r="AAS695" s="49"/>
      <c r="AAT695" s="49"/>
      <c r="AAU695" s="49"/>
      <c r="AAZ695" s="193"/>
      <c r="ABA695" s="49"/>
      <c r="ABB695" s="49"/>
      <c r="ABC695" s="49"/>
      <c r="ABH695" s="193"/>
      <c r="ABI695" s="49"/>
      <c r="ABJ695" s="49"/>
      <c r="ABK695" s="49"/>
      <c r="ABP695" s="193"/>
      <c r="ABQ695" s="49"/>
      <c r="ABR695" s="49"/>
      <c r="ABS695" s="49"/>
      <c r="ABX695" s="193"/>
      <c r="ABY695" s="49"/>
      <c r="ABZ695" s="49"/>
      <c r="ACA695" s="49"/>
      <c r="ACF695" s="193"/>
      <c r="ACG695" s="49"/>
      <c r="ACH695" s="49"/>
      <c r="ACI695" s="49"/>
      <c r="ACN695" s="193"/>
      <c r="ACO695" s="49"/>
      <c r="ACP695" s="49"/>
      <c r="ACQ695" s="49"/>
      <c r="ACV695" s="193"/>
      <c r="ACW695" s="49"/>
      <c r="ACX695" s="49"/>
      <c r="ACY695" s="49"/>
      <c r="ADD695" s="193"/>
      <c r="ADE695" s="49"/>
      <c r="ADF695" s="49"/>
      <c r="ADG695" s="49"/>
      <c r="ADL695" s="193"/>
      <c r="ADM695" s="49"/>
      <c r="ADN695" s="49"/>
      <c r="ADO695" s="49"/>
      <c r="ADT695" s="193"/>
      <c r="ADU695" s="49"/>
      <c r="ADV695" s="49"/>
      <c r="ADW695" s="49"/>
      <c r="AEB695" s="193"/>
      <c r="AEC695" s="49"/>
      <c r="AED695" s="49"/>
      <c r="AEE695" s="49"/>
      <c r="AEJ695" s="193"/>
      <c r="AEK695" s="49"/>
      <c r="AEL695" s="49"/>
      <c r="AEM695" s="49"/>
      <c r="AER695" s="193"/>
      <c r="AES695" s="49"/>
      <c r="AET695" s="49"/>
      <c r="AEU695" s="49"/>
      <c r="AEZ695" s="193"/>
      <c r="AFA695" s="49"/>
      <c r="AFB695" s="49"/>
      <c r="AFC695" s="49"/>
      <c r="AFH695" s="193"/>
      <c r="AFI695" s="49"/>
      <c r="AFJ695" s="49"/>
      <c r="AFK695" s="49"/>
      <c r="AFP695" s="193"/>
      <c r="AFQ695" s="49"/>
      <c r="AFR695" s="49"/>
      <c r="AFS695" s="49"/>
      <c r="AFX695" s="193"/>
      <c r="AFY695" s="49"/>
      <c r="AFZ695" s="49"/>
      <c r="AGA695" s="49"/>
      <c r="AGF695" s="193"/>
      <c r="AGG695" s="49"/>
      <c r="AGH695" s="49"/>
      <c r="AGI695" s="49"/>
      <c r="AGN695" s="193"/>
      <c r="AGO695" s="49"/>
      <c r="AGP695" s="49"/>
      <c r="AGQ695" s="49"/>
      <c r="AGV695" s="193"/>
      <c r="AGW695" s="49"/>
      <c r="AGX695" s="49"/>
      <c r="AGY695" s="49"/>
      <c r="AHD695" s="193"/>
      <c r="AHE695" s="49"/>
      <c r="AHF695" s="49"/>
      <c r="AHG695" s="49"/>
      <c r="AHL695" s="193"/>
      <c r="AHM695" s="49"/>
      <c r="AHN695" s="49"/>
      <c r="AHO695" s="49"/>
      <c r="AHT695" s="193"/>
      <c r="AHU695" s="49"/>
      <c r="AHV695" s="49"/>
      <c r="AHW695" s="49"/>
      <c r="AIB695" s="193"/>
      <c r="AIC695" s="49"/>
      <c r="AID695" s="49"/>
      <c r="AIE695" s="49"/>
      <c r="AIJ695" s="193"/>
      <c r="AIK695" s="49"/>
      <c r="AIL695" s="49"/>
      <c r="AIM695" s="49"/>
      <c r="AIR695" s="193"/>
      <c r="AIS695" s="49"/>
      <c r="AIT695" s="49"/>
      <c r="AIU695" s="49"/>
      <c r="AIZ695" s="193"/>
      <c r="AJA695" s="49"/>
      <c r="AJB695" s="49"/>
      <c r="AJC695" s="49"/>
      <c r="AJH695" s="193"/>
      <c r="AJI695" s="49"/>
      <c r="AJJ695" s="49"/>
      <c r="AJK695" s="49"/>
      <c r="AJP695" s="193"/>
      <c r="AJQ695" s="49"/>
      <c r="AJR695" s="49"/>
      <c r="AJS695" s="49"/>
      <c r="AJX695" s="193"/>
      <c r="AJY695" s="49"/>
      <c r="AJZ695" s="49"/>
      <c r="AKA695" s="49"/>
      <c r="AKF695" s="193"/>
      <c r="AKG695" s="49"/>
      <c r="AKH695" s="49"/>
      <c r="AKI695" s="49"/>
      <c r="AKN695" s="193"/>
      <c r="AKO695" s="49"/>
      <c r="AKP695" s="49"/>
      <c r="AKQ695" s="49"/>
      <c r="AKV695" s="193"/>
      <c r="AKW695" s="49"/>
      <c r="AKX695" s="49"/>
      <c r="AKY695" s="49"/>
      <c r="ALD695" s="193"/>
      <c r="ALE695" s="49"/>
      <c r="ALF695" s="49"/>
      <c r="ALG695" s="49"/>
      <c r="ALL695" s="193"/>
      <c r="ALM695" s="49"/>
      <c r="ALN695" s="49"/>
      <c r="ALO695" s="49"/>
      <c r="ALT695" s="193"/>
      <c r="ALU695" s="49"/>
      <c r="ALV695" s="49"/>
      <c r="ALW695" s="49"/>
      <c r="AMB695" s="193"/>
      <c r="AMC695" s="49"/>
      <c r="AMD695" s="49"/>
      <c r="AME695" s="49"/>
      <c r="AMJ695" s="193"/>
    </row>
    <row r="696" s="190" customFormat="true" ht="15" hidden="false" customHeight="true" outlineLevel="0" collapsed="false">
      <c r="A696" s="170"/>
      <c r="B696" s="170"/>
      <c r="C696" s="170"/>
      <c r="D696" s="171" t="s">
        <v>717</v>
      </c>
      <c r="E696" s="171"/>
      <c r="F696" s="171"/>
      <c r="G696" s="171"/>
      <c r="H696" s="172" t="n">
        <f aca="false">ROUND(H693*$B$13,2)</f>
        <v>6.58</v>
      </c>
      <c r="I696" s="49"/>
      <c r="J696" s="49"/>
      <c r="K696" s="49"/>
      <c r="P696" s="191"/>
      <c r="Q696" s="49"/>
      <c r="R696" s="49"/>
      <c r="S696" s="49"/>
      <c r="X696" s="191"/>
      <c r="Y696" s="49"/>
      <c r="Z696" s="49"/>
      <c r="AA696" s="49"/>
      <c r="AF696" s="191"/>
      <c r="AG696" s="49"/>
      <c r="AH696" s="49"/>
      <c r="AI696" s="49"/>
      <c r="AN696" s="191"/>
      <c r="AO696" s="49"/>
      <c r="AP696" s="49"/>
      <c r="AQ696" s="49"/>
      <c r="AV696" s="191"/>
      <c r="AW696" s="49"/>
      <c r="AX696" s="49"/>
      <c r="AY696" s="49"/>
      <c r="BD696" s="191"/>
      <c r="BE696" s="49"/>
      <c r="BF696" s="49"/>
      <c r="BG696" s="49"/>
      <c r="BL696" s="191"/>
      <c r="BM696" s="49"/>
      <c r="BN696" s="49"/>
      <c r="BO696" s="49"/>
      <c r="BT696" s="191"/>
      <c r="BU696" s="49"/>
      <c r="BV696" s="49"/>
      <c r="BW696" s="49"/>
      <c r="CB696" s="191"/>
      <c r="CC696" s="49"/>
      <c r="CD696" s="49"/>
      <c r="CE696" s="49"/>
      <c r="CJ696" s="191"/>
      <c r="CK696" s="49"/>
      <c r="CL696" s="49"/>
      <c r="CM696" s="49"/>
      <c r="CR696" s="191"/>
      <c r="CS696" s="49"/>
      <c r="CT696" s="49"/>
      <c r="CU696" s="49"/>
      <c r="CZ696" s="191"/>
      <c r="DA696" s="49"/>
      <c r="DB696" s="49"/>
      <c r="DC696" s="49"/>
      <c r="DH696" s="191"/>
      <c r="DI696" s="49"/>
      <c r="DJ696" s="49"/>
      <c r="DK696" s="49"/>
      <c r="DP696" s="191"/>
      <c r="DQ696" s="49"/>
      <c r="DR696" s="49"/>
      <c r="DS696" s="49"/>
      <c r="DX696" s="191"/>
      <c r="DY696" s="49"/>
      <c r="DZ696" s="49"/>
      <c r="EA696" s="49"/>
      <c r="EF696" s="191"/>
      <c r="EG696" s="49"/>
      <c r="EH696" s="49"/>
      <c r="EI696" s="49"/>
      <c r="EN696" s="191"/>
      <c r="EO696" s="49"/>
      <c r="EP696" s="49"/>
      <c r="EQ696" s="49"/>
      <c r="EV696" s="191"/>
      <c r="EW696" s="49"/>
      <c r="EX696" s="49"/>
      <c r="EY696" s="49"/>
      <c r="FD696" s="191"/>
      <c r="FE696" s="49"/>
      <c r="FF696" s="49"/>
      <c r="FG696" s="49"/>
      <c r="FL696" s="191"/>
      <c r="FM696" s="49"/>
      <c r="FN696" s="49"/>
      <c r="FO696" s="49"/>
      <c r="FT696" s="191"/>
      <c r="FU696" s="49"/>
      <c r="FV696" s="49"/>
      <c r="FW696" s="49"/>
      <c r="GB696" s="191"/>
      <c r="GC696" s="49"/>
      <c r="GD696" s="49"/>
      <c r="GE696" s="49"/>
      <c r="GJ696" s="191"/>
      <c r="GK696" s="49"/>
      <c r="GL696" s="49"/>
      <c r="GM696" s="49"/>
      <c r="GR696" s="191"/>
      <c r="GS696" s="49"/>
      <c r="GT696" s="49"/>
      <c r="GU696" s="49"/>
      <c r="GZ696" s="191"/>
      <c r="HA696" s="49"/>
      <c r="HB696" s="49"/>
      <c r="HC696" s="49"/>
      <c r="HH696" s="191"/>
      <c r="HI696" s="49"/>
      <c r="HJ696" s="49"/>
      <c r="HK696" s="49"/>
      <c r="HP696" s="191"/>
      <c r="HQ696" s="49"/>
      <c r="HR696" s="49"/>
      <c r="HS696" s="49"/>
      <c r="HX696" s="191"/>
      <c r="HY696" s="49"/>
      <c r="HZ696" s="49"/>
      <c r="IA696" s="49"/>
      <c r="IF696" s="191"/>
      <c r="IG696" s="49"/>
      <c r="IH696" s="49"/>
      <c r="II696" s="49"/>
      <c r="IN696" s="191"/>
      <c r="IO696" s="49"/>
      <c r="IP696" s="49"/>
      <c r="IQ696" s="49"/>
      <c r="IV696" s="191"/>
      <c r="IW696" s="49"/>
      <c r="IX696" s="49"/>
      <c r="IY696" s="49"/>
      <c r="JD696" s="191"/>
      <c r="JE696" s="49"/>
      <c r="JF696" s="49"/>
      <c r="JG696" s="49"/>
      <c r="JL696" s="191"/>
      <c r="JM696" s="49"/>
      <c r="JN696" s="49"/>
      <c r="JO696" s="49"/>
      <c r="JT696" s="191"/>
      <c r="JU696" s="49"/>
      <c r="JV696" s="49"/>
      <c r="JW696" s="49"/>
      <c r="KB696" s="191"/>
      <c r="KC696" s="49"/>
      <c r="KD696" s="49"/>
      <c r="KE696" s="49"/>
      <c r="KJ696" s="191"/>
      <c r="KK696" s="49"/>
      <c r="KL696" s="49"/>
      <c r="KM696" s="49"/>
      <c r="KR696" s="191"/>
      <c r="KS696" s="49"/>
      <c r="KT696" s="49"/>
      <c r="KU696" s="49"/>
      <c r="KZ696" s="191"/>
      <c r="LA696" s="49"/>
      <c r="LB696" s="49"/>
      <c r="LC696" s="49"/>
      <c r="LH696" s="191"/>
      <c r="LI696" s="49"/>
      <c r="LJ696" s="49"/>
      <c r="LK696" s="49"/>
      <c r="LP696" s="191"/>
      <c r="LQ696" s="49"/>
      <c r="LR696" s="49"/>
      <c r="LS696" s="49"/>
      <c r="LX696" s="191"/>
      <c r="LY696" s="49"/>
      <c r="LZ696" s="49"/>
      <c r="MA696" s="49"/>
      <c r="MF696" s="191"/>
      <c r="MG696" s="49"/>
      <c r="MH696" s="49"/>
      <c r="MI696" s="49"/>
      <c r="MN696" s="191"/>
      <c r="MO696" s="49"/>
      <c r="MP696" s="49"/>
      <c r="MQ696" s="49"/>
      <c r="MV696" s="191"/>
      <c r="MW696" s="49"/>
      <c r="MX696" s="49"/>
      <c r="MY696" s="49"/>
      <c r="ND696" s="191"/>
      <c r="NE696" s="49"/>
      <c r="NF696" s="49"/>
      <c r="NG696" s="49"/>
      <c r="NL696" s="191"/>
      <c r="NM696" s="49"/>
      <c r="NN696" s="49"/>
      <c r="NO696" s="49"/>
      <c r="NT696" s="191"/>
      <c r="NU696" s="49"/>
      <c r="NV696" s="49"/>
      <c r="NW696" s="49"/>
      <c r="OB696" s="191"/>
      <c r="OC696" s="49"/>
      <c r="OD696" s="49"/>
      <c r="OE696" s="49"/>
      <c r="OJ696" s="191"/>
      <c r="OK696" s="49"/>
      <c r="OL696" s="49"/>
      <c r="OM696" s="49"/>
      <c r="OR696" s="191"/>
      <c r="OS696" s="49"/>
      <c r="OT696" s="49"/>
      <c r="OU696" s="49"/>
      <c r="OZ696" s="191"/>
      <c r="PA696" s="49"/>
      <c r="PB696" s="49"/>
      <c r="PC696" s="49"/>
      <c r="PH696" s="191"/>
      <c r="PI696" s="49"/>
      <c r="PJ696" s="49"/>
      <c r="PK696" s="49"/>
      <c r="PP696" s="191"/>
      <c r="PQ696" s="49"/>
      <c r="PR696" s="49"/>
      <c r="PS696" s="49"/>
      <c r="PX696" s="191"/>
      <c r="PY696" s="49"/>
      <c r="PZ696" s="49"/>
      <c r="QA696" s="49"/>
      <c r="QF696" s="191"/>
      <c r="QG696" s="49"/>
      <c r="QH696" s="49"/>
      <c r="QI696" s="49"/>
      <c r="QN696" s="191"/>
      <c r="QO696" s="49"/>
      <c r="QP696" s="49"/>
      <c r="QQ696" s="49"/>
      <c r="QV696" s="191"/>
      <c r="QW696" s="49"/>
      <c r="QX696" s="49"/>
      <c r="QY696" s="49"/>
      <c r="RD696" s="191"/>
      <c r="RE696" s="49"/>
      <c r="RF696" s="49"/>
      <c r="RG696" s="49"/>
      <c r="RL696" s="191"/>
      <c r="RM696" s="49"/>
      <c r="RN696" s="49"/>
      <c r="RO696" s="49"/>
      <c r="RT696" s="191"/>
      <c r="RU696" s="49"/>
      <c r="RV696" s="49"/>
      <c r="RW696" s="49"/>
      <c r="SB696" s="191"/>
      <c r="SC696" s="49"/>
      <c r="SD696" s="49"/>
      <c r="SE696" s="49"/>
      <c r="SJ696" s="191"/>
      <c r="SK696" s="49"/>
      <c r="SL696" s="49"/>
      <c r="SM696" s="49"/>
      <c r="SR696" s="191"/>
      <c r="SS696" s="49"/>
      <c r="ST696" s="49"/>
      <c r="SU696" s="49"/>
      <c r="SZ696" s="191"/>
      <c r="TA696" s="49"/>
      <c r="TB696" s="49"/>
      <c r="TC696" s="49"/>
      <c r="TH696" s="191"/>
      <c r="TI696" s="49"/>
      <c r="TJ696" s="49"/>
      <c r="TK696" s="49"/>
      <c r="TP696" s="191"/>
      <c r="TQ696" s="49"/>
      <c r="TR696" s="49"/>
      <c r="TS696" s="49"/>
      <c r="TX696" s="191"/>
      <c r="TY696" s="49"/>
      <c r="TZ696" s="49"/>
      <c r="UA696" s="49"/>
      <c r="UF696" s="191"/>
      <c r="UG696" s="49"/>
      <c r="UH696" s="49"/>
      <c r="UI696" s="49"/>
      <c r="UN696" s="191"/>
      <c r="UO696" s="49"/>
      <c r="UP696" s="49"/>
      <c r="UQ696" s="49"/>
      <c r="UV696" s="191"/>
      <c r="UW696" s="49"/>
      <c r="UX696" s="49"/>
      <c r="UY696" s="49"/>
      <c r="VD696" s="191"/>
      <c r="VE696" s="49"/>
      <c r="VF696" s="49"/>
      <c r="VG696" s="49"/>
      <c r="VL696" s="191"/>
      <c r="VM696" s="49"/>
      <c r="VN696" s="49"/>
      <c r="VO696" s="49"/>
      <c r="VT696" s="191"/>
      <c r="VU696" s="49"/>
      <c r="VV696" s="49"/>
      <c r="VW696" s="49"/>
      <c r="WB696" s="191"/>
      <c r="WC696" s="49"/>
      <c r="WD696" s="49"/>
      <c r="WE696" s="49"/>
      <c r="WJ696" s="191"/>
      <c r="WK696" s="49"/>
      <c r="WL696" s="49"/>
      <c r="WM696" s="49"/>
      <c r="WR696" s="191"/>
      <c r="WS696" s="49"/>
      <c r="WT696" s="49"/>
      <c r="WU696" s="49"/>
      <c r="WZ696" s="191"/>
      <c r="XA696" s="49"/>
      <c r="XB696" s="49"/>
      <c r="XC696" s="49"/>
      <c r="XH696" s="191"/>
      <c r="XI696" s="49"/>
      <c r="XJ696" s="49"/>
      <c r="XK696" s="49"/>
      <c r="XP696" s="191"/>
      <c r="XQ696" s="49"/>
      <c r="XR696" s="49"/>
      <c r="XS696" s="49"/>
      <c r="XX696" s="191"/>
      <c r="XY696" s="49"/>
      <c r="XZ696" s="49"/>
      <c r="YA696" s="49"/>
      <c r="YF696" s="191"/>
      <c r="YG696" s="49"/>
      <c r="YH696" s="49"/>
      <c r="YI696" s="49"/>
      <c r="YN696" s="191"/>
      <c r="YO696" s="49"/>
      <c r="YP696" s="49"/>
      <c r="YQ696" s="49"/>
      <c r="YV696" s="191"/>
      <c r="YW696" s="49"/>
      <c r="YX696" s="49"/>
      <c r="YY696" s="49"/>
      <c r="ZD696" s="191"/>
      <c r="ZE696" s="49"/>
      <c r="ZF696" s="49"/>
      <c r="ZG696" s="49"/>
      <c r="ZL696" s="191"/>
      <c r="ZM696" s="49"/>
      <c r="ZN696" s="49"/>
      <c r="ZO696" s="49"/>
      <c r="ZT696" s="191"/>
      <c r="ZU696" s="49"/>
      <c r="ZV696" s="49"/>
      <c r="ZW696" s="49"/>
      <c r="AAB696" s="191"/>
      <c r="AAC696" s="49"/>
      <c r="AAD696" s="49"/>
      <c r="AAE696" s="49"/>
      <c r="AAJ696" s="191"/>
      <c r="AAK696" s="49"/>
      <c r="AAL696" s="49"/>
      <c r="AAM696" s="49"/>
      <c r="AAR696" s="191"/>
      <c r="AAS696" s="49"/>
      <c r="AAT696" s="49"/>
      <c r="AAU696" s="49"/>
      <c r="AAZ696" s="191"/>
      <c r="ABA696" s="49"/>
      <c r="ABB696" s="49"/>
      <c r="ABC696" s="49"/>
      <c r="ABH696" s="191"/>
      <c r="ABI696" s="49"/>
      <c r="ABJ696" s="49"/>
      <c r="ABK696" s="49"/>
      <c r="ABP696" s="191"/>
      <c r="ABQ696" s="49"/>
      <c r="ABR696" s="49"/>
      <c r="ABS696" s="49"/>
      <c r="ABX696" s="191"/>
      <c r="ABY696" s="49"/>
      <c r="ABZ696" s="49"/>
      <c r="ACA696" s="49"/>
      <c r="ACF696" s="191"/>
      <c r="ACG696" s="49"/>
      <c r="ACH696" s="49"/>
      <c r="ACI696" s="49"/>
      <c r="ACN696" s="191"/>
      <c r="ACO696" s="49"/>
      <c r="ACP696" s="49"/>
      <c r="ACQ696" s="49"/>
      <c r="ACV696" s="191"/>
      <c r="ACW696" s="49"/>
      <c r="ACX696" s="49"/>
      <c r="ACY696" s="49"/>
      <c r="ADD696" s="191"/>
      <c r="ADE696" s="49"/>
      <c r="ADF696" s="49"/>
      <c r="ADG696" s="49"/>
      <c r="ADL696" s="191"/>
      <c r="ADM696" s="49"/>
      <c r="ADN696" s="49"/>
      <c r="ADO696" s="49"/>
      <c r="ADT696" s="191"/>
      <c r="ADU696" s="49"/>
      <c r="ADV696" s="49"/>
      <c r="ADW696" s="49"/>
      <c r="AEB696" s="191"/>
      <c r="AEC696" s="49"/>
      <c r="AED696" s="49"/>
      <c r="AEE696" s="49"/>
      <c r="AEJ696" s="191"/>
      <c r="AEK696" s="49"/>
      <c r="AEL696" s="49"/>
      <c r="AEM696" s="49"/>
      <c r="AER696" s="191"/>
      <c r="AES696" s="49"/>
      <c r="AET696" s="49"/>
      <c r="AEU696" s="49"/>
      <c r="AEZ696" s="191"/>
      <c r="AFA696" s="49"/>
      <c r="AFB696" s="49"/>
      <c r="AFC696" s="49"/>
      <c r="AFH696" s="191"/>
      <c r="AFI696" s="49"/>
      <c r="AFJ696" s="49"/>
      <c r="AFK696" s="49"/>
      <c r="AFP696" s="191"/>
      <c r="AFQ696" s="49"/>
      <c r="AFR696" s="49"/>
      <c r="AFS696" s="49"/>
      <c r="AFX696" s="191"/>
      <c r="AFY696" s="49"/>
      <c r="AFZ696" s="49"/>
      <c r="AGA696" s="49"/>
      <c r="AGF696" s="191"/>
      <c r="AGG696" s="49"/>
      <c r="AGH696" s="49"/>
      <c r="AGI696" s="49"/>
      <c r="AGN696" s="191"/>
      <c r="AGO696" s="49"/>
      <c r="AGP696" s="49"/>
      <c r="AGQ696" s="49"/>
      <c r="AGV696" s="191"/>
      <c r="AGW696" s="49"/>
      <c r="AGX696" s="49"/>
      <c r="AGY696" s="49"/>
      <c r="AHD696" s="191"/>
      <c r="AHE696" s="49"/>
      <c r="AHF696" s="49"/>
      <c r="AHG696" s="49"/>
      <c r="AHL696" s="191"/>
      <c r="AHM696" s="49"/>
      <c r="AHN696" s="49"/>
      <c r="AHO696" s="49"/>
      <c r="AHT696" s="191"/>
      <c r="AHU696" s="49"/>
      <c r="AHV696" s="49"/>
      <c r="AHW696" s="49"/>
      <c r="AIB696" s="191"/>
      <c r="AIC696" s="49"/>
      <c r="AID696" s="49"/>
      <c r="AIE696" s="49"/>
      <c r="AIJ696" s="191"/>
      <c r="AIK696" s="49"/>
      <c r="AIL696" s="49"/>
      <c r="AIM696" s="49"/>
      <c r="AIR696" s="191"/>
      <c r="AIS696" s="49"/>
      <c r="AIT696" s="49"/>
      <c r="AIU696" s="49"/>
      <c r="AIZ696" s="191"/>
      <c r="AJA696" s="49"/>
      <c r="AJB696" s="49"/>
      <c r="AJC696" s="49"/>
      <c r="AJH696" s="191"/>
      <c r="AJI696" s="49"/>
      <c r="AJJ696" s="49"/>
      <c r="AJK696" s="49"/>
      <c r="AJP696" s="191"/>
      <c r="AJQ696" s="49"/>
      <c r="AJR696" s="49"/>
      <c r="AJS696" s="49"/>
      <c r="AJX696" s="191"/>
      <c r="AJY696" s="49"/>
      <c r="AJZ696" s="49"/>
      <c r="AKA696" s="49"/>
      <c r="AKF696" s="191"/>
      <c r="AKG696" s="49"/>
      <c r="AKH696" s="49"/>
      <c r="AKI696" s="49"/>
      <c r="AKN696" s="191"/>
      <c r="AKO696" s="49"/>
      <c r="AKP696" s="49"/>
      <c r="AKQ696" s="49"/>
      <c r="AKV696" s="191"/>
      <c r="AKW696" s="49"/>
      <c r="AKX696" s="49"/>
      <c r="AKY696" s="49"/>
      <c r="ALD696" s="191"/>
      <c r="ALE696" s="49"/>
      <c r="ALF696" s="49"/>
      <c r="ALG696" s="49"/>
      <c r="ALL696" s="191"/>
      <c r="ALM696" s="49"/>
      <c r="ALN696" s="49"/>
      <c r="ALO696" s="49"/>
      <c r="ALT696" s="191"/>
      <c r="ALU696" s="49"/>
      <c r="ALV696" s="49"/>
      <c r="ALW696" s="49"/>
      <c r="AMB696" s="191"/>
      <c r="AMC696" s="49"/>
      <c r="AMD696" s="49"/>
      <c r="AME696" s="49"/>
      <c r="AMJ696" s="191"/>
    </row>
    <row r="697" s="192" customFormat="true" ht="15" hidden="false" customHeight="true" outlineLevel="0" collapsed="false">
      <c r="A697" s="170"/>
      <c r="B697" s="170"/>
      <c r="C697" s="170"/>
      <c r="D697" s="173" t="s">
        <v>718</v>
      </c>
      <c r="E697" s="173"/>
      <c r="F697" s="173"/>
      <c r="G697" s="173"/>
      <c r="H697" s="174" t="n">
        <f aca="false">H696+H693</f>
        <v>38</v>
      </c>
      <c r="I697" s="49"/>
      <c r="J697" s="49"/>
      <c r="K697" s="49"/>
      <c r="P697" s="193"/>
      <c r="Q697" s="49"/>
      <c r="R697" s="49"/>
      <c r="S697" s="49"/>
      <c r="X697" s="193"/>
      <c r="Y697" s="49"/>
      <c r="Z697" s="49"/>
      <c r="AA697" s="49"/>
      <c r="AF697" s="193"/>
      <c r="AG697" s="49"/>
      <c r="AH697" s="49"/>
      <c r="AI697" s="49"/>
      <c r="AN697" s="193"/>
      <c r="AO697" s="49"/>
      <c r="AP697" s="49"/>
      <c r="AQ697" s="49"/>
      <c r="AV697" s="193"/>
      <c r="AW697" s="49"/>
      <c r="AX697" s="49"/>
      <c r="AY697" s="49"/>
      <c r="BD697" s="193"/>
      <c r="BE697" s="49"/>
      <c r="BF697" s="49"/>
      <c r="BG697" s="49"/>
      <c r="BL697" s="193"/>
      <c r="BM697" s="49"/>
      <c r="BN697" s="49"/>
      <c r="BO697" s="49"/>
      <c r="BT697" s="193"/>
      <c r="BU697" s="49"/>
      <c r="BV697" s="49"/>
      <c r="BW697" s="49"/>
      <c r="CB697" s="193"/>
      <c r="CC697" s="49"/>
      <c r="CD697" s="49"/>
      <c r="CE697" s="49"/>
      <c r="CJ697" s="193"/>
      <c r="CK697" s="49"/>
      <c r="CL697" s="49"/>
      <c r="CM697" s="49"/>
      <c r="CR697" s="193"/>
      <c r="CS697" s="49"/>
      <c r="CT697" s="49"/>
      <c r="CU697" s="49"/>
      <c r="CZ697" s="193"/>
      <c r="DA697" s="49"/>
      <c r="DB697" s="49"/>
      <c r="DC697" s="49"/>
      <c r="DH697" s="193"/>
      <c r="DI697" s="49"/>
      <c r="DJ697" s="49"/>
      <c r="DK697" s="49"/>
      <c r="DP697" s="193"/>
      <c r="DQ697" s="49"/>
      <c r="DR697" s="49"/>
      <c r="DS697" s="49"/>
      <c r="DX697" s="193"/>
      <c r="DY697" s="49"/>
      <c r="DZ697" s="49"/>
      <c r="EA697" s="49"/>
      <c r="EF697" s="193"/>
      <c r="EG697" s="49"/>
      <c r="EH697" s="49"/>
      <c r="EI697" s="49"/>
      <c r="EN697" s="193"/>
      <c r="EO697" s="49"/>
      <c r="EP697" s="49"/>
      <c r="EQ697" s="49"/>
      <c r="EV697" s="193"/>
      <c r="EW697" s="49"/>
      <c r="EX697" s="49"/>
      <c r="EY697" s="49"/>
      <c r="FD697" s="193"/>
      <c r="FE697" s="49"/>
      <c r="FF697" s="49"/>
      <c r="FG697" s="49"/>
      <c r="FL697" s="193"/>
      <c r="FM697" s="49"/>
      <c r="FN697" s="49"/>
      <c r="FO697" s="49"/>
      <c r="FT697" s="193"/>
      <c r="FU697" s="49"/>
      <c r="FV697" s="49"/>
      <c r="FW697" s="49"/>
      <c r="GB697" s="193"/>
      <c r="GC697" s="49"/>
      <c r="GD697" s="49"/>
      <c r="GE697" s="49"/>
      <c r="GJ697" s="193"/>
      <c r="GK697" s="49"/>
      <c r="GL697" s="49"/>
      <c r="GM697" s="49"/>
      <c r="GR697" s="193"/>
      <c r="GS697" s="49"/>
      <c r="GT697" s="49"/>
      <c r="GU697" s="49"/>
      <c r="GZ697" s="193"/>
      <c r="HA697" s="49"/>
      <c r="HB697" s="49"/>
      <c r="HC697" s="49"/>
      <c r="HH697" s="193"/>
      <c r="HI697" s="49"/>
      <c r="HJ697" s="49"/>
      <c r="HK697" s="49"/>
      <c r="HP697" s="193"/>
      <c r="HQ697" s="49"/>
      <c r="HR697" s="49"/>
      <c r="HS697" s="49"/>
      <c r="HX697" s="193"/>
      <c r="HY697" s="49"/>
      <c r="HZ697" s="49"/>
      <c r="IA697" s="49"/>
      <c r="IF697" s="193"/>
      <c r="IG697" s="49"/>
      <c r="IH697" s="49"/>
      <c r="II697" s="49"/>
      <c r="IN697" s="193"/>
      <c r="IO697" s="49"/>
      <c r="IP697" s="49"/>
      <c r="IQ697" s="49"/>
      <c r="IV697" s="193"/>
      <c r="IW697" s="49"/>
      <c r="IX697" s="49"/>
      <c r="IY697" s="49"/>
      <c r="JD697" s="193"/>
      <c r="JE697" s="49"/>
      <c r="JF697" s="49"/>
      <c r="JG697" s="49"/>
      <c r="JL697" s="193"/>
      <c r="JM697" s="49"/>
      <c r="JN697" s="49"/>
      <c r="JO697" s="49"/>
      <c r="JT697" s="193"/>
      <c r="JU697" s="49"/>
      <c r="JV697" s="49"/>
      <c r="JW697" s="49"/>
      <c r="KB697" s="193"/>
      <c r="KC697" s="49"/>
      <c r="KD697" s="49"/>
      <c r="KE697" s="49"/>
      <c r="KJ697" s="193"/>
      <c r="KK697" s="49"/>
      <c r="KL697" s="49"/>
      <c r="KM697" s="49"/>
      <c r="KR697" s="193"/>
      <c r="KS697" s="49"/>
      <c r="KT697" s="49"/>
      <c r="KU697" s="49"/>
      <c r="KZ697" s="193"/>
      <c r="LA697" s="49"/>
      <c r="LB697" s="49"/>
      <c r="LC697" s="49"/>
      <c r="LH697" s="193"/>
      <c r="LI697" s="49"/>
      <c r="LJ697" s="49"/>
      <c r="LK697" s="49"/>
      <c r="LP697" s="193"/>
      <c r="LQ697" s="49"/>
      <c r="LR697" s="49"/>
      <c r="LS697" s="49"/>
      <c r="LX697" s="193"/>
      <c r="LY697" s="49"/>
      <c r="LZ697" s="49"/>
      <c r="MA697" s="49"/>
      <c r="MF697" s="193"/>
      <c r="MG697" s="49"/>
      <c r="MH697" s="49"/>
      <c r="MI697" s="49"/>
      <c r="MN697" s="193"/>
      <c r="MO697" s="49"/>
      <c r="MP697" s="49"/>
      <c r="MQ697" s="49"/>
      <c r="MV697" s="193"/>
      <c r="MW697" s="49"/>
      <c r="MX697" s="49"/>
      <c r="MY697" s="49"/>
      <c r="ND697" s="193"/>
      <c r="NE697" s="49"/>
      <c r="NF697" s="49"/>
      <c r="NG697" s="49"/>
      <c r="NL697" s="193"/>
      <c r="NM697" s="49"/>
      <c r="NN697" s="49"/>
      <c r="NO697" s="49"/>
      <c r="NT697" s="193"/>
      <c r="NU697" s="49"/>
      <c r="NV697" s="49"/>
      <c r="NW697" s="49"/>
      <c r="OB697" s="193"/>
      <c r="OC697" s="49"/>
      <c r="OD697" s="49"/>
      <c r="OE697" s="49"/>
      <c r="OJ697" s="193"/>
      <c r="OK697" s="49"/>
      <c r="OL697" s="49"/>
      <c r="OM697" s="49"/>
      <c r="OR697" s="193"/>
      <c r="OS697" s="49"/>
      <c r="OT697" s="49"/>
      <c r="OU697" s="49"/>
      <c r="OZ697" s="193"/>
      <c r="PA697" s="49"/>
      <c r="PB697" s="49"/>
      <c r="PC697" s="49"/>
      <c r="PH697" s="193"/>
      <c r="PI697" s="49"/>
      <c r="PJ697" s="49"/>
      <c r="PK697" s="49"/>
      <c r="PP697" s="193"/>
      <c r="PQ697" s="49"/>
      <c r="PR697" s="49"/>
      <c r="PS697" s="49"/>
      <c r="PX697" s="193"/>
      <c r="PY697" s="49"/>
      <c r="PZ697" s="49"/>
      <c r="QA697" s="49"/>
      <c r="QF697" s="193"/>
      <c r="QG697" s="49"/>
      <c r="QH697" s="49"/>
      <c r="QI697" s="49"/>
      <c r="QN697" s="193"/>
      <c r="QO697" s="49"/>
      <c r="QP697" s="49"/>
      <c r="QQ697" s="49"/>
      <c r="QV697" s="193"/>
      <c r="QW697" s="49"/>
      <c r="QX697" s="49"/>
      <c r="QY697" s="49"/>
      <c r="RD697" s="193"/>
      <c r="RE697" s="49"/>
      <c r="RF697" s="49"/>
      <c r="RG697" s="49"/>
      <c r="RL697" s="193"/>
      <c r="RM697" s="49"/>
      <c r="RN697" s="49"/>
      <c r="RO697" s="49"/>
      <c r="RT697" s="193"/>
      <c r="RU697" s="49"/>
      <c r="RV697" s="49"/>
      <c r="RW697" s="49"/>
      <c r="SB697" s="193"/>
      <c r="SC697" s="49"/>
      <c r="SD697" s="49"/>
      <c r="SE697" s="49"/>
      <c r="SJ697" s="193"/>
      <c r="SK697" s="49"/>
      <c r="SL697" s="49"/>
      <c r="SM697" s="49"/>
      <c r="SR697" s="193"/>
      <c r="SS697" s="49"/>
      <c r="ST697" s="49"/>
      <c r="SU697" s="49"/>
      <c r="SZ697" s="193"/>
      <c r="TA697" s="49"/>
      <c r="TB697" s="49"/>
      <c r="TC697" s="49"/>
      <c r="TH697" s="193"/>
      <c r="TI697" s="49"/>
      <c r="TJ697" s="49"/>
      <c r="TK697" s="49"/>
      <c r="TP697" s="193"/>
      <c r="TQ697" s="49"/>
      <c r="TR697" s="49"/>
      <c r="TS697" s="49"/>
      <c r="TX697" s="193"/>
      <c r="TY697" s="49"/>
      <c r="TZ697" s="49"/>
      <c r="UA697" s="49"/>
      <c r="UF697" s="193"/>
      <c r="UG697" s="49"/>
      <c r="UH697" s="49"/>
      <c r="UI697" s="49"/>
      <c r="UN697" s="193"/>
      <c r="UO697" s="49"/>
      <c r="UP697" s="49"/>
      <c r="UQ697" s="49"/>
      <c r="UV697" s="193"/>
      <c r="UW697" s="49"/>
      <c r="UX697" s="49"/>
      <c r="UY697" s="49"/>
      <c r="VD697" s="193"/>
      <c r="VE697" s="49"/>
      <c r="VF697" s="49"/>
      <c r="VG697" s="49"/>
      <c r="VL697" s="193"/>
      <c r="VM697" s="49"/>
      <c r="VN697" s="49"/>
      <c r="VO697" s="49"/>
      <c r="VT697" s="193"/>
      <c r="VU697" s="49"/>
      <c r="VV697" s="49"/>
      <c r="VW697" s="49"/>
      <c r="WB697" s="193"/>
      <c r="WC697" s="49"/>
      <c r="WD697" s="49"/>
      <c r="WE697" s="49"/>
      <c r="WJ697" s="193"/>
      <c r="WK697" s="49"/>
      <c r="WL697" s="49"/>
      <c r="WM697" s="49"/>
      <c r="WR697" s="193"/>
      <c r="WS697" s="49"/>
      <c r="WT697" s="49"/>
      <c r="WU697" s="49"/>
      <c r="WZ697" s="193"/>
      <c r="XA697" s="49"/>
      <c r="XB697" s="49"/>
      <c r="XC697" s="49"/>
      <c r="XH697" s="193"/>
      <c r="XI697" s="49"/>
      <c r="XJ697" s="49"/>
      <c r="XK697" s="49"/>
      <c r="XP697" s="193"/>
      <c r="XQ697" s="49"/>
      <c r="XR697" s="49"/>
      <c r="XS697" s="49"/>
      <c r="XX697" s="193"/>
      <c r="XY697" s="49"/>
      <c r="XZ697" s="49"/>
      <c r="YA697" s="49"/>
      <c r="YF697" s="193"/>
      <c r="YG697" s="49"/>
      <c r="YH697" s="49"/>
      <c r="YI697" s="49"/>
      <c r="YN697" s="193"/>
      <c r="YO697" s="49"/>
      <c r="YP697" s="49"/>
      <c r="YQ697" s="49"/>
      <c r="YV697" s="193"/>
      <c r="YW697" s="49"/>
      <c r="YX697" s="49"/>
      <c r="YY697" s="49"/>
      <c r="ZD697" s="193"/>
      <c r="ZE697" s="49"/>
      <c r="ZF697" s="49"/>
      <c r="ZG697" s="49"/>
      <c r="ZL697" s="193"/>
      <c r="ZM697" s="49"/>
      <c r="ZN697" s="49"/>
      <c r="ZO697" s="49"/>
      <c r="ZT697" s="193"/>
      <c r="ZU697" s="49"/>
      <c r="ZV697" s="49"/>
      <c r="ZW697" s="49"/>
      <c r="AAB697" s="193"/>
      <c r="AAC697" s="49"/>
      <c r="AAD697" s="49"/>
      <c r="AAE697" s="49"/>
      <c r="AAJ697" s="193"/>
      <c r="AAK697" s="49"/>
      <c r="AAL697" s="49"/>
      <c r="AAM697" s="49"/>
      <c r="AAR697" s="193"/>
      <c r="AAS697" s="49"/>
      <c r="AAT697" s="49"/>
      <c r="AAU697" s="49"/>
      <c r="AAZ697" s="193"/>
      <c r="ABA697" s="49"/>
      <c r="ABB697" s="49"/>
      <c r="ABC697" s="49"/>
      <c r="ABH697" s="193"/>
      <c r="ABI697" s="49"/>
      <c r="ABJ697" s="49"/>
      <c r="ABK697" s="49"/>
      <c r="ABP697" s="193"/>
      <c r="ABQ697" s="49"/>
      <c r="ABR697" s="49"/>
      <c r="ABS697" s="49"/>
      <c r="ABX697" s="193"/>
      <c r="ABY697" s="49"/>
      <c r="ABZ697" s="49"/>
      <c r="ACA697" s="49"/>
      <c r="ACF697" s="193"/>
      <c r="ACG697" s="49"/>
      <c r="ACH697" s="49"/>
      <c r="ACI697" s="49"/>
      <c r="ACN697" s="193"/>
      <c r="ACO697" s="49"/>
      <c r="ACP697" s="49"/>
      <c r="ACQ697" s="49"/>
      <c r="ACV697" s="193"/>
      <c r="ACW697" s="49"/>
      <c r="ACX697" s="49"/>
      <c r="ACY697" s="49"/>
      <c r="ADD697" s="193"/>
      <c r="ADE697" s="49"/>
      <c r="ADF697" s="49"/>
      <c r="ADG697" s="49"/>
      <c r="ADL697" s="193"/>
      <c r="ADM697" s="49"/>
      <c r="ADN697" s="49"/>
      <c r="ADO697" s="49"/>
      <c r="ADT697" s="193"/>
      <c r="ADU697" s="49"/>
      <c r="ADV697" s="49"/>
      <c r="ADW697" s="49"/>
      <c r="AEB697" s="193"/>
      <c r="AEC697" s="49"/>
      <c r="AED697" s="49"/>
      <c r="AEE697" s="49"/>
      <c r="AEJ697" s="193"/>
      <c r="AEK697" s="49"/>
      <c r="AEL697" s="49"/>
      <c r="AEM697" s="49"/>
      <c r="AER697" s="193"/>
      <c r="AES697" s="49"/>
      <c r="AET697" s="49"/>
      <c r="AEU697" s="49"/>
      <c r="AEZ697" s="193"/>
      <c r="AFA697" s="49"/>
      <c r="AFB697" s="49"/>
      <c r="AFC697" s="49"/>
      <c r="AFH697" s="193"/>
      <c r="AFI697" s="49"/>
      <c r="AFJ697" s="49"/>
      <c r="AFK697" s="49"/>
      <c r="AFP697" s="193"/>
      <c r="AFQ697" s="49"/>
      <c r="AFR697" s="49"/>
      <c r="AFS697" s="49"/>
      <c r="AFX697" s="193"/>
      <c r="AFY697" s="49"/>
      <c r="AFZ697" s="49"/>
      <c r="AGA697" s="49"/>
      <c r="AGF697" s="193"/>
      <c r="AGG697" s="49"/>
      <c r="AGH697" s="49"/>
      <c r="AGI697" s="49"/>
      <c r="AGN697" s="193"/>
      <c r="AGO697" s="49"/>
      <c r="AGP697" s="49"/>
      <c r="AGQ697" s="49"/>
      <c r="AGV697" s="193"/>
      <c r="AGW697" s="49"/>
      <c r="AGX697" s="49"/>
      <c r="AGY697" s="49"/>
      <c r="AHD697" s="193"/>
      <c r="AHE697" s="49"/>
      <c r="AHF697" s="49"/>
      <c r="AHG697" s="49"/>
      <c r="AHL697" s="193"/>
      <c r="AHM697" s="49"/>
      <c r="AHN697" s="49"/>
      <c r="AHO697" s="49"/>
      <c r="AHT697" s="193"/>
      <c r="AHU697" s="49"/>
      <c r="AHV697" s="49"/>
      <c r="AHW697" s="49"/>
      <c r="AIB697" s="193"/>
      <c r="AIC697" s="49"/>
      <c r="AID697" s="49"/>
      <c r="AIE697" s="49"/>
      <c r="AIJ697" s="193"/>
      <c r="AIK697" s="49"/>
      <c r="AIL697" s="49"/>
      <c r="AIM697" s="49"/>
      <c r="AIR697" s="193"/>
      <c r="AIS697" s="49"/>
      <c r="AIT697" s="49"/>
      <c r="AIU697" s="49"/>
      <c r="AIZ697" s="193"/>
      <c r="AJA697" s="49"/>
      <c r="AJB697" s="49"/>
      <c r="AJC697" s="49"/>
      <c r="AJH697" s="193"/>
      <c r="AJI697" s="49"/>
      <c r="AJJ697" s="49"/>
      <c r="AJK697" s="49"/>
      <c r="AJP697" s="193"/>
      <c r="AJQ697" s="49"/>
      <c r="AJR697" s="49"/>
      <c r="AJS697" s="49"/>
      <c r="AJX697" s="193"/>
      <c r="AJY697" s="49"/>
      <c r="AJZ697" s="49"/>
      <c r="AKA697" s="49"/>
      <c r="AKF697" s="193"/>
      <c r="AKG697" s="49"/>
      <c r="AKH697" s="49"/>
      <c r="AKI697" s="49"/>
      <c r="AKN697" s="193"/>
      <c r="AKO697" s="49"/>
      <c r="AKP697" s="49"/>
      <c r="AKQ697" s="49"/>
      <c r="AKV697" s="193"/>
      <c r="AKW697" s="49"/>
      <c r="AKX697" s="49"/>
      <c r="AKY697" s="49"/>
      <c r="ALD697" s="193"/>
      <c r="ALE697" s="49"/>
      <c r="ALF697" s="49"/>
      <c r="ALG697" s="49"/>
      <c r="ALL697" s="193"/>
      <c r="ALM697" s="49"/>
      <c r="ALN697" s="49"/>
      <c r="ALO697" s="49"/>
      <c r="ALT697" s="193"/>
      <c r="ALU697" s="49"/>
      <c r="ALV697" s="49"/>
      <c r="ALW697" s="49"/>
      <c r="AMB697" s="193"/>
      <c r="AMC697" s="49"/>
      <c r="AMD697" s="49"/>
      <c r="AME697" s="49"/>
      <c r="AMJ697" s="193"/>
    </row>
    <row r="698" s="192" customFormat="true" ht="27.75" hidden="false" customHeight="true" outlineLevel="0" collapsed="false">
      <c r="A698" s="179" t="s">
        <v>817</v>
      </c>
      <c r="B698" s="179"/>
      <c r="C698" s="179"/>
      <c r="D698" s="179"/>
      <c r="E698" s="179"/>
      <c r="F698" s="179"/>
      <c r="G698" s="179"/>
      <c r="H698" s="179"/>
      <c r="I698" s="49"/>
      <c r="J698" s="49"/>
      <c r="K698" s="49"/>
      <c r="P698" s="193"/>
      <c r="Q698" s="49"/>
      <c r="R698" s="49"/>
      <c r="S698" s="49"/>
      <c r="X698" s="193"/>
      <c r="Y698" s="49"/>
      <c r="Z698" s="49"/>
      <c r="AA698" s="49"/>
      <c r="AF698" s="193"/>
      <c r="AG698" s="49"/>
      <c r="AH698" s="49"/>
      <c r="AI698" s="49"/>
      <c r="AN698" s="193"/>
      <c r="AO698" s="49"/>
      <c r="AP698" s="49"/>
      <c r="AQ698" s="49"/>
      <c r="AV698" s="193"/>
      <c r="AW698" s="49"/>
      <c r="AX698" s="49"/>
      <c r="AY698" s="49"/>
      <c r="BD698" s="193"/>
      <c r="BE698" s="49"/>
      <c r="BF698" s="49"/>
      <c r="BG698" s="49"/>
      <c r="BL698" s="193"/>
      <c r="BM698" s="49"/>
      <c r="BN698" s="49"/>
      <c r="BO698" s="49"/>
      <c r="BT698" s="193"/>
      <c r="BU698" s="49"/>
      <c r="BV698" s="49"/>
      <c r="BW698" s="49"/>
      <c r="CB698" s="193"/>
      <c r="CC698" s="49"/>
      <c r="CD698" s="49"/>
      <c r="CE698" s="49"/>
      <c r="CJ698" s="193"/>
      <c r="CK698" s="49"/>
      <c r="CL698" s="49"/>
      <c r="CM698" s="49"/>
      <c r="CR698" s="193"/>
      <c r="CS698" s="49"/>
      <c r="CT698" s="49"/>
      <c r="CU698" s="49"/>
      <c r="CZ698" s="193"/>
      <c r="DA698" s="49"/>
      <c r="DB698" s="49"/>
      <c r="DC698" s="49"/>
      <c r="DH698" s="193"/>
      <c r="DI698" s="49"/>
      <c r="DJ698" s="49"/>
      <c r="DK698" s="49"/>
      <c r="DP698" s="193"/>
      <c r="DQ698" s="49"/>
      <c r="DR698" s="49"/>
      <c r="DS698" s="49"/>
      <c r="DX698" s="193"/>
      <c r="DY698" s="49"/>
      <c r="DZ698" s="49"/>
      <c r="EA698" s="49"/>
      <c r="EF698" s="193"/>
      <c r="EG698" s="49"/>
      <c r="EH698" s="49"/>
      <c r="EI698" s="49"/>
      <c r="EN698" s="193"/>
      <c r="EO698" s="49"/>
      <c r="EP698" s="49"/>
      <c r="EQ698" s="49"/>
      <c r="EV698" s="193"/>
      <c r="EW698" s="49"/>
      <c r="EX698" s="49"/>
      <c r="EY698" s="49"/>
      <c r="FD698" s="193"/>
      <c r="FE698" s="49"/>
      <c r="FF698" s="49"/>
      <c r="FG698" s="49"/>
      <c r="FL698" s="193"/>
      <c r="FM698" s="49"/>
      <c r="FN698" s="49"/>
      <c r="FO698" s="49"/>
      <c r="FT698" s="193"/>
      <c r="FU698" s="49"/>
      <c r="FV698" s="49"/>
      <c r="FW698" s="49"/>
      <c r="GB698" s="193"/>
      <c r="GC698" s="49"/>
      <c r="GD698" s="49"/>
      <c r="GE698" s="49"/>
      <c r="GJ698" s="193"/>
      <c r="GK698" s="49"/>
      <c r="GL698" s="49"/>
      <c r="GM698" s="49"/>
      <c r="GR698" s="193"/>
      <c r="GS698" s="49"/>
      <c r="GT698" s="49"/>
      <c r="GU698" s="49"/>
      <c r="GZ698" s="193"/>
      <c r="HA698" s="49"/>
      <c r="HB698" s="49"/>
      <c r="HC698" s="49"/>
      <c r="HH698" s="193"/>
      <c r="HI698" s="49"/>
      <c r="HJ698" s="49"/>
      <c r="HK698" s="49"/>
      <c r="HP698" s="193"/>
      <c r="HQ698" s="49"/>
      <c r="HR698" s="49"/>
      <c r="HS698" s="49"/>
      <c r="HX698" s="193"/>
      <c r="HY698" s="49"/>
      <c r="HZ698" s="49"/>
      <c r="IA698" s="49"/>
      <c r="IF698" s="193"/>
      <c r="IG698" s="49"/>
      <c r="IH698" s="49"/>
      <c r="II698" s="49"/>
      <c r="IN698" s="193"/>
      <c r="IO698" s="49"/>
      <c r="IP698" s="49"/>
      <c r="IQ698" s="49"/>
      <c r="IV698" s="193"/>
      <c r="IW698" s="49"/>
      <c r="IX698" s="49"/>
      <c r="IY698" s="49"/>
      <c r="JD698" s="193"/>
      <c r="JE698" s="49"/>
      <c r="JF698" s="49"/>
      <c r="JG698" s="49"/>
      <c r="JL698" s="193"/>
      <c r="JM698" s="49"/>
      <c r="JN698" s="49"/>
      <c r="JO698" s="49"/>
      <c r="JT698" s="193"/>
      <c r="JU698" s="49"/>
      <c r="JV698" s="49"/>
      <c r="JW698" s="49"/>
      <c r="KB698" s="193"/>
      <c r="KC698" s="49"/>
      <c r="KD698" s="49"/>
      <c r="KE698" s="49"/>
      <c r="KJ698" s="193"/>
      <c r="KK698" s="49"/>
      <c r="KL698" s="49"/>
      <c r="KM698" s="49"/>
      <c r="KR698" s="193"/>
      <c r="KS698" s="49"/>
      <c r="KT698" s="49"/>
      <c r="KU698" s="49"/>
      <c r="KZ698" s="193"/>
      <c r="LA698" s="49"/>
      <c r="LB698" s="49"/>
      <c r="LC698" s="49"/>
      <c r="LH698" s="193"/>
      <c r="LI698" s="49"/>
      <c r="LJ698" s="49"/>
      <c r="LK698" s="49"/>
      <c r="LP698" s="193"/>
      <c r="LQ698" s="49"/>
      <c r="LR698" s="49"/>
      <c r="LS698" s="49"/>
      <c r="LX698" s="193"/>
      <c r="LY698" s="49"/>
      <c r="LZ698" s="49"/>
      <c r="MA698" s="49"/>
      <c r="MF698" s="193"/>
      <c r="MG698" s="49"/>
      <c r="MH698" s="49"/>
      <c r="MI698" s="49"/>
      <c r="MN698" s="193"/>
      <c r="MO698" s="49"/>
      <c r="MP698" s="49"/>
      <c r="MQ698" s="49"/>
      <c r="MV698" s="193"/>
      <c r="MW698" s="49"/>
      <c r="MX698" s="49"/>
      <c r="MY698" s="49"/>
      <c r="ND698" s="193"/>
      <c r="NE698" s="49"/>
      <c r="NF698" s="49"/>
      <c r="NG698" s="49"/>
      <c r="NL698" s="193"/>
      <c r="NM698" s="49"/>
      <c r="NN698" s="49"/>
      <c r="NO698" s="49"/>
      <c r="NT698" s="193"/>
      <c r="NU698" s="49"/>
      <c r="NV698" s="49"/>
      <c r="NW698" s="49"/>
      <c r="OB698" s="193"/>
      <c r="OC698" s="49"/>
      <c r="OD698" s="49"/>
      <c r="OE698" s="49"/>
      <c r="OJ698" s="193"/>
      <c r="OK698" s="49"/>
      <c r="OL698" s="49"/>
      <c r="OM698" s="49"/>
      <c r="OR698" s="193"/>
      <c r="OS698" s="49"/>
      <c r="OT698" s="49"/>
      <c r="OU698" s="49"/>
      <c r="OZ698" s="193"/>
      <c r="PA698" s="49"/>
      <c r="PB698" s="49"/>
      <c r="PC698" s="49"/>
      <c r="PH698" s="193"/>
      <c r="PI698" s="49"/>
      <c r="PJ698" s="49"/>
      <c r="PK698" s="49"/>
      <c r="PP698" s="193"/>
      <c r="PQ698" s="49"/>
      <c r="PR698" s="49"/>
      <c r="PS698" s="49"/>
      <c r="PX698" s="193"/>
      <c r="PY698" s="49"/>
      <c r="PZ698" s="49"/>
      <c r="QA698" s="49"/>
      <c r="QF698" s="193"/>
      <c r="QG698" s="49"/>
      <c r="QH698" s="49"/>
      <c r="QI698" s="49"/>
      <c r="QN698" s="193"/>
      <c r="QO698" s="49"/>
      <c r="QP698" s="49"/>
      <c r="QQ698" s="49"/>
      <c r="QV698" s="193"/>
      <c r="QW698" s="49"/>
      <c r="QX698" s="49"/>
      <c r="QY698" s="49"/>
      <c r="RD698" s="193"/>
      <c r="RE698" s="49"/>
      <c r="RF698" s="49"/>
      <c r="RG698" s="49"/>
      <c r="RL698" s="193"/>
      <c r="RM698" s="49"/>
      <c r="RN698" s="49"/>
      <c r="RO698" s="49"/>
      <c r="RT698" s="193"/>
      <c r="RU698" s="49"/>
      <c r="RV698" s="49"/>
      <c r="RW698" s="49"/>
      <c r="SB698" s="193"/>
      <c r="SC698" s="49"/>
      <c r="SD698" s="49"/>
      <c r="SE698" s="49"/>
      <c r="SJ698" s="193"/>
      <c r="SK698" s="49"/>
      <c r="SL698" s="49"/>
      <c r="SM698" s="49"/>
      <c r="SR698" s="193"/>
      <c r="SS698" s="49"/>
      <c r="ST698" s="49"/>
      <c r="SU698" s="49"/>
      <c r="SZ698" s="193"/>
      <c r="TA698" s="49"/>
      <c r="TB698" s="49"/>
      <c r="TC698" s="49"/>
      <c r="TH698" s="193"/>
      <c r="TI698" s="49"/>
      <c r="TJ698" s="49"/>
      <c r="TK698" s="49"/>
      <c r="TP698" s="193"/>
      <c r="TQ698" s="49"/>
      <c r="TR698" s="49"/>
      <c r="TS698" s="49"/>
      <c r="TX698" s="193"/>
      <c r="TY698" s="49"/>
      <c r="TZ698" s="49"/>
      <c r="UA698" s="49"/>
      <c r="UF698" s="193"/>
      <c r="UG698" s="49"/>
      <c r="UH698" s="49"/>
      <c r="UI698" s="49"/>
      <c r="UN698" s="193"/>
      <c r="UO698" s="49"/>
      <c r="UP698" s="49"/>
      <c r="UQ698" s="49"/>
      <c r="UV698" s="193"/>
      <c r="UW698" s="49"/>
      <c r="UX698" s="49"/>
      <c r="UY698" s="49"/>
      <c r="VD698" s="193"/>
      <c r="VE698" s="49"/>
      <c r="VF698" s="49"/>
      <c r="VG698" s="49"/>
      <c r="VL698" s="193"/>
      <c r="VM698" s="49"/>
      <c r="VN698" s="49"/>
      <c r="VO698" s="49"/>
      <c r="VT698" s="193"/>
      <c r="VU698" s="49"/>
      <c r="VV698" s="49"/>
      <c r="VW698" s="49"/>
      <c r="WB698" s="193"/>
      <c r="WC698" s="49"/>
      <c r="WD698" s="49"/>
      <c r="WE698" s="49"/>
      <c r="WJ698" s="193"/>
      <c r="WK698" s="49"/>
      <c r="WL698" s="49"/>
      <c r="WM698" s="49"/>
      <c r="WR698" s="193"/>
      <c r="WS698" s="49"/>
      <c r="WT698" s="49"/>
      <c r="WU698" s="49"/>
      <c r="WZ698" s="193"/>
      <c r="XA698" s="49"/>
      <c r="XB698" s="49"/>
      <c r="XC698" s="49"/>
      <c r="XH698" s="193"/>
      <c r="XI698" s="49"/>
      <c r="XJ698" s="49"/>
      <c r="XK698" s="49"/>
      <c r="XP698" s="193"/>
      <c r="XQ698" s="49"/>
      <c r="XR698" s="49"/>
      <c r="XS698" s="49"/>
      <c r="XX698" s="193"/>
      <c r="XY698" s="49"/>
      <c r="XZ698" s="49"/>
      <c r="YA698" s="49"/>
      <c r="YF698" s="193"/>
      <c r="YG698" s="49"/>
      <c r="YH698" s="49"/>
      <c r="YI698" s="49"/>
      <c r="YN698" s="193"/>
      <c r="YO698" s="49"/>
      <c r="YP698" s="49"/>
      <c r="YQ698" s="49"/>
      <c r="YV698" s="193"/>
      <c r="YW698" s="49"/>
      <c r="YX698" s="49"/>
      <c r="YY698" s="49"/>
      <c r="ZD698" s="193"/>
      <c r="ZE698" s="49"/>
      <c r="ZF698" s="49"/>
      <c r="ZG698" s="49"/>
      <c r="ZL698" s="193"/>
      <c r="ZM698" s="49"/>
      <c r="ZN698" s="49"/>
      <c r="ZO698" s="49"/>
      <c r="ZT698" s="193"/>
      <c r="ZU698" s="49"/>
      <c r="ZV698" s="49"/>
      <c r="ZW698" s="49"/>
      <c r="AAB698" s="193"/>
      <c r="AAC698" s="49"/>
      <c r="AAD698" s="49"/>
      <c r="AAE698" s="49"/>
      <c r="AAJ698" s="193"/>
      <c r="AAK698" s="49"/>
      <c r="AAL698" s="49"/>
      <c r="AAM698" s="49"/>
      <c r="AAR698" s="193"/>
      <c r="AAS698" s="49"/>
      <c r="AAT698" s="49"/>
      <c r="AAU698" s="49"/>
      <c r="AAZ698" s="193"/>
      <c r="ABA698" s="49"/>
      <c r="ABB698" s="49"/>
      <c r="ABC698" s="49"/>
      <c r="ABH698" s="193"/>
      <c r="ABI698" s="49"/>
      <c r="ABJ698" s="49"/>
      <c r="ABK698" s="49"/>
      <c r="ABP698" s="193"/>
      <c r="ABQ698" s="49"/>
      <c r="ABR698" s="49"/>
      <c r="ABS698" s="49"/>
      <c r="ABX698" s="193"/>
      <c r="ABY698" s="49"/>
      <c r="ABZ698" s="49"/>
      <c r="ACA698" s="49"/>
      <c r="ACF698" s="193"/>
      <c r="ACG698" s="49"/>
      <c r="ACH698" s="49"/>
      <c r="ACI698" s="49"/>
      <c r="ACN698" s="193"/>
      <c r="ACO698" s="49"/>
      <c r="ACP698" s="49"/>
      <c r="ACQ698" s="49"/>
      <c r="ACV698" s="193"/>
      <c r="ACW698" s="49"/>
      <c r="ACX698" s="49"/>
      <c r="ACY698" s="49"/>
      <c r="ADD698" s="193"/>
      <c r="ADE698" s="49"/>
      <c r="ADF698" s="49"/>
      <c r="ADG698" s="49"/>
      <c r="ADL698" s="193"/>
      <c r="ADM698" s="49"/>
      <c r="ADN698" s="49"/>
      <c r="ADO698" s="49"/>
      <c r="ADT698" s="193"/>
      <c r="ADU698" s="49"/>
      <c r="ADV698" s="49"/>
      <c r="ADW698" s="49"/>
      <c r="AEB698" s="193"/>
      <c r="AEC698" s="49"/>
      <c r="AED698" s="49"/>
      <c r="AEE698" s="49"/>
      <c r="AEJ698" s="193"/>
      <c r="AEK698" s="49"/>
      <c r="AEL698" s="49"/>
      <c r="AEM698" s="49"/>
      <c r="AER698" s="193"/>
      <c r="AES698" s="49"/>
      <c r="AET698" s="49"/>
      <c r="AEU698" s="49"/>
      <c r="AEZ698" s="193"/>
      <c r="AFA698" s="49"/>
      <c r="AFB698" s="49"/>
      <c r="AFC698" s="49"/>
      <c r="AFH698" s="193"/>
      <c r="AFI698" s="49"/>
      <c r="AFJ698" s="49"/>
      <c r="AFK698" s="49"/>
      <c r="AFP698" s="193"/>
      <c r="AFQ698" s="49"/>
      <c r="AFR698" s="49"/>
      <c r="AFS698" s="49"/>
      <c r="AFX698" s="193"/>
      <c r="AFY698" s="49"/>
      <c r="AFZ698" s="49"/>
      <c r="AGA698" s="49"/>
      <c r="AGF698" s="193"/>
      <c r="AGG698" s="49"/>
      <c r="AGH698" s="49"/>
      <c r="AGI698" s="49"/>
      <c r="AGN698" s="193"/>
      <c r="AGO698" s="49"/>
      <c r="AGP698" s="49"/>
      <c r="AGQ698" s="49"/>
      <c r="AGV698" s="193"/>
      <c r="AGW698" s="49"/>
      <c r="AGX698" s="49"/>
      <c r="AGY698" s="49"/>
      <c r="AHD698" s="193"/>
      <c r="AHE698" s="49"/>
      <c r="AHF698" s="49"/>
      <c r="AHG698" s="49"/>
      <c r="AHL698" s="193"/>
      <c r="AHM698" s="49"/>
      <c r="AHN698" s="49"/>
      <c r="AHO698" s="49"/>
      <c r="AHT698" s="193"/>
      <c r="AHU698" s="49"/>
      <c r="AHV698" s="49"/>
      <c r="AHW698" s="49"/>
      <c r="AIB698" s="193"/>
      <c r="AIC698" s="49"/>
      <c r="AID698" s="49"/>
      <c r="AIE698" s="49"/>
      <c r="AIJ698" s="193"/>
      <c r="AIK698" s="49"/>
      <c r="AIL698" s="49"/>
      <c r="AIM698" s="49"/>
      <c r="AIR698" s="193"/>
      <c r="AIS698" s="49"/>
      <c r="AIT698" s="49"/>
      <c r="AIU698" s="49"/>
      <c r="AIZ698" s="193"/>
      <c r="AJA698" s="49"/>
      <c r="AJB698" s="49"/>
      <c r="AJC698" s="49"/>
      <c r="AJH698" s="193"/>
      <c r="AJI698" s="49"/>
      <c r="AJJ698" s="49"/>
      <c r="AJK698" s="49"/>
      <c r="AJP698" s="193"/>
      <c r="AJQ698" s="49"/>
      <c r="AJR698" s="49"/>
      <c r="AJS698" s="49"/>
      <c r="AJX698" s="193"/>
      <c r="AJY698" s="49"/>
      <c r="AJZ698" s="49"/>
      <c r="AKA698" s="49"/>
      <c r="AKF698" s="193"/>
      <c r="AKG698" s="49"/>
      <c r="AKH698" s="49"/>
      <c r="AKI698" s="49"/>
      <c r="AKN698" s="193"/>
      <c r="AKO698" s="49"/>
      <c r="AKP698" s="49"/>
      <c r="AKQ698" s="49"/>
      <c r="AKV698" s="193"/>
      <c r="AKW698" s="49"/>
      <c r="AKX698" s="49"/>
      <c r="AKY698" s="49"/>
      <c r="ALD698" s="193"/>
      <c r="ALE698" s="49"/>
      <c r="ALF698" s="49"/>
      <c r="ALG698" s="49"/>
      <c r="ALL698" s="193"/>
      <c r="ALM698" s="49"/>
      <c r="ALN698" s="49"/>
      <c r="ALO698" s="49"/>
      <c r="ALT698" s="193"/>
      <c r="ALU698" s="49"/>
      <c r="ALV698" s="49"/>
      <c r="ALW698" s="49"/>
      <c r="AMB698" s="193"/>
      <c r="AMC698" s="49"/>
      <c r="AMD698" s="49"/>
      <c r="AME698" s="49"/>
      <c r="AMJ698" s="193"/>
    </row>
    <row r="699" customFormat="false" ht="15" hidden="false" customHeight="false" outlineLevel="0" collapsed="false">
      <c r="I699" s="114"/>
      <c r="J699" s="114"/>
      <c r="K699" s="114"/>
      <c r="L699" s="115"/>
      <c r="M699" s="198"/>
      <c r="O699" s="117"/>
      <c r="T699" s="115"/>
      <c r="U699" s="198"/>
      <c r="W699" s="117"/>
      <c r="AB699" s="115"/>
      <c r="AC699" s="198"/>
      <c r="AE699" s="117"/>
      <c r="AJ699" s="115"/>
      <c r="AK699" s="198"/>
      <c r="AM699" s="117"/>
      <c r="AR699" s="115"/>
      <c r="AS699" s="198"/>
      <c r="AU699" s="117"/>
      <c r="AZ699" s="115"/>
      <c r="BA699" s="198"/>
      <c r="BC699" s="117"/>
      <c r="BH699" s="115"/>
      <c r="BI699" s="198"/>
      <c r="BK699" s="117"/>
      <c r="BP699" s="115"/>
      <c r="BQ699" s="198"/>
      <c r="BS699" s="117"/>
      <c r="BX699" s="115"/>
      <c r="BY699" s="198"/>
      <c r="CA699" s="117"/>
      <c r="CF699" s="115"/>
      <c r="CG699" s="198"/>
      <c r="CI699" s="117"/>
      <c r="CN699" s="115"/>
      <c r="CO699" s="198"/>
      <c r="CQ699" s="117"/>
      <c r="CV699" s="115"/>
      <c r="CW699" s="198"/>
      <c r="CY699" s="117"/>
      <c r="DD699" s="115"/>
      <c r="DE699" s="198"/>
      <c r="DG699" s="117"/>
      <c r="DL699" s="115"/>
      <c r="DM699" s="198"/>
      <c r="DO699" s="117"/>
      <c r="DT699" s="115"/>
      <c r="DU699" s="198"/>
      <c r="DW699" s="117"/>
      <c r="EB699" s="115"/>
      <c r="EC699" s="198"/>
      <c r="EE699" s="117"/>
      <c r="EJ699" s="115"/>
      <c r="EK699" s="198"/>
      <c r="EM699" s="117"/>
      <c r="ER699" s="115"/>
      <c r="ES699" s="198"/>
      <c r="EU699" s="117"/>
      <c r="EZ699" s="115"/>
      <c r="FA699" s="198"/>
      <c r="FC699" s="117"/>
      <c r="FH699" s="115"/>
      <c r="FI699" s="198"/>
      <c r="FK699" s="117"/>
      <c r="FP699" s="115"/>
      <c r="FQ699" s="198"/>
      <c r="FS699" s="117"/>
      <c r="FX699" s="115"/>
      <c r="FY699" s="198"/>
      <c r="GA699" s="117"/>
      <c r="GF699" s="115"/>
      <c r="GG699" s="198"/>
      <c r="GI699" s="117"/>
      <c r="GN699" s="115"/>
      <c r="GO699" s="198"/>
      <c r="GQ699" s="117"/>
      <c r="GV699" s="115"/>
      <c r="GW699" s="198"/>
      <c r="GY699" s="117"/>
      <c r="HD699" s="115"/>
      <c r="HE699" s="198"/>
      <c r="HG699" s="117"/>
      <c r="HL699" s="115"/>
      <c r="HM699" s="198"/>
      <c r="HO699" s="117"/>
      <c r="HT699" s="115"/>
      <c r="HU699" s="198"/>
      <c r="HW699" s="117"/>
      <c r="IB699" s="115"/>
      <c r="IC699" s="198"/>
      <c r="IE699" s="117"/>
      <c r="IJ699" s="115"/>
      <c r="IK699" s="198"/>
      <c r="IM699" s="117"/>
      <c r="IR699" s="115"/>
      <c r="IS699" s="198"/>
      <c r="IU699" s="117"/>
      <c r="IZ699" s="115"/>
      <c r="JA699" s="198"/>
      <c r="JC699" s="117"/>
      <c r="JH699" s="115"/>
      <c r="JI699" s="198"/>
      <c r="JK699" s="117"/>
      <c r="JP699" s="115"/>
      <c r="JQ699" s="198"/>
      <c r="JS699" s="117"/>
      <c r="JX699" s="115"/>
      <c r="JY699" s="198"/>
      <c r="KA699" s="117"/>
      <c r="KF699" s="115"/>
      <c r="KG699" s="198"/>
      <c r="KI699" s="117"/>
      <c r="KN699" s="115"/>
      <c r="KO699" s="198"/>
      <c r="KQ699" s="117"/>
      <c r="KV699" s="115"/>
      <c r="KW699" s="198"/>
      <c r="KY699" s="117"/>
      <c r="LD699" s="115"/>
      <c r="LE699" s="198"/>
      <c r="LG699" s="117"/>
      <c r="LL699" s="115"/>
      <c r="LM699" s="198"/>
      <c r="LO699" s="117"/>
      <c r="LT699" s="115"/>
      <c r="LU699" s="198"/>
      <c r="LW699" s="117"/>
      <c r="MB699" s="115"/>
      <c r="MC699" s="198"/>
      <c r="ME699" s="117"/>
      <c r="MJ699" s="115"/>
      <c r="MK699" s="198"/>
      <c r="MM699" s="117"/>
      <c r="MR699" s="115"/>
      <c r="MS699" s="198"/>
      <c r="MU699" s="117"/>
      <c r="MZ699" s="115"/>
      <c r="NA699" s="198"/>
      <c r="NC699" s="117"/>
      <c r="NH699" s="115"/>
      <c r="NI699" s="198"/>
      <c r="NK699" s="117"/>
      <c r="NP699" s="115"/>
      <c r="NQ699" s="198"/>
      <c r="NS699" s="117"/>
      <c r="NX699" s="115"/>
      <c r="NY699" s="198"/>
      <c r="OA699" s="117"/>
      <c r="OF699" s="115"/>
      <c r="OG699" s="198"/>
      <c r="OI699" s="117"/>
      <c r="ON699" s="115"/>
      <c r="OO699" s="198"/>
      <c r="OQ699" s="117"/>
      <c r="OV699" s="115"/>
      <c r="OW699" s="198"/>
      <c r="OY699" s="117"/>
      <c r="PD699" s="115"/>
      <c r="PE699" s="198"/>
      <c r="PG699" s="117"/>
      <c r="PL699" s="115"/>
      <c r="PM699" s="198"/>
      <c r="PO699" s="117"/>
      <c r="PT699" s="115"/>
      <c r="PU699" s="198"/>
      <c r="PW699" s="117"/>
      <c r="QB699" s="115"/>
      <c r="QC699" s="198"/>
      <c r="QE699" s="117"/>
      <c r="QJ699" s="115"/>
      <c r="QK699" s="198"/>
      <c r="QM699" s="117"/>
      <c r="QR699" s="115"/>
      <c r="QS699" s="198"/>
      <c r="QU699" s="117"/>
      <c r="QZ699" s="115"/>
      <c r="RA699" s="198"/>
      <c r="RC699" s="117"/>
      <c r="RH699" s="115"/>
      <c r="RI699" s="198"/>
      <c r="RK699" s="117"/>
      <c r="RP699" s="115"/>
      <c r="RQ699" s="198"/>
      <c r="RS699" s="117"/>
      <c r="RX699" s="115"/>
      <c r="RY699" s="198"/>
      <c r="SA699" s="117"/>
      <c r="SF699" s="115"/>
      <c r="SG699" s="198"/>
      <c r="SI699" s="117"/>
      <c r="SN699" s="115"/>
      <c r="SO699" s="198"/>
      <c r="SQ699" s="117"/>
      <c r="SV699" s="115"/>
      <c r="SW699" s="198"/>
      <c r="SY699" s="117"/>
      <c r="TD699" s="115"/>
      <c r="TE699" s="198"/>
      <c r="TG699" s="117"/>
      <c r="TL699" s="115"/>
      <c r="TM699" s="198"/>
      <c r="TO699" s="117"/>
      <c r="TT699" s="115"/>
      <c r="TU699" s="198"/>
      <c r="TW699" s="117"/>
      <c r="UB699" s="115"/>
      <c r="UC699" s="198"/>
      <c r="UE699" s="117"/>
      <c r="UJ699" s="115"/>
      <c r="UK699" s="198"/>
      <c r="UM699" s="117"/>
      <c r="UR699" s="115"/>
      <c r="US699" s="198"/>
      <c r="UU699" s="117"/>
      <c r="UZ699" s="115"/>
      <c r="VA699" s="198"/>
      <c r="VC699" s="117"/>
      <c r="VH699" s="115"/>
      <c r="VI699" s="198"/>
      <c r="VK699" s="117"/>
      <c r="VP699" s="115"/>
      <c r="VQ699" s="198"/>
      <c r="VS699" s="117"/>
      <c r="VX699" s="115"/>
      <c r="VY699" s="198"/>
      <c r="WA699" s="117"/>
      <c r="WF699" s="115"/>
      <c r="WG699" s="198"/>
      <c r="WI699" s="117"/>
      <c r="WN699" s="115"/>
      <c r="WO699" s="198"/>
      <c r="WQ699" s="117"/>
      <c r="WV699" s="115"/>
      <c r="WW699" s="198"/>
      <c r="WY699" s="117"/>
      <c r="XD699" s="115"/>
      <c r="XE699" s="198"/>
      <c r="XG699" s="117"/>
      <c r="XL699" s="115"/>
      <c r="XM699" s="198"/>
      <c r="XO699" s="117"/>
      <c r="XT699" s="115"/>
      <c r="XU699" s="198"/>
      <c r="XW699" s="117"/>
      <c r="YB699" s="115"/>
      <c r="YC699" s="198"/>
      <c r="YE699" s="117"/>
      <c r="YJ699" s="115"/>
      <c r="YK699" s="198"/>
      <c r="YM699" s="117"/>
      <c r="YR699" s="115"/>
      <c r="YS699" s="198"/>
      <c r="YU699" s="117"/>
      <c r="YZ699" s="115"/>
      <c r="ZA699" s="198"/>
      <c r="ZC699" s="117"/>
      <c r="ZH699" s="115"/>
      <c r="ZI699" s="198"/>
      <c r="ZK699" s="117"/>
      <c r="ZP699" s="115"/>
      <c r="ZQ699" s="198"/>
      <c r="ZS699" s="117"/>
      <c r="ZX699" s="115"/>
      <c r="ZY699" s="198"/>
      <c r="AAA699" s="117"/>
      <c r="AAF699" s="115"/>
      <c r="AAG699" s="198"/>
      <c r="AAI699" s="117"/>
      <c r="AAN699" s="115"/>
      <c r="AAO699" s="198"/>
      <c r="AAQ699" s="117"/>
      <c r="AAV699" s="115"/>
      <c r="AAW699" s="198"/>
      <c r="AAY699" s="117"/>
      <c r="ABD699" s="115"/>
      <c r="ABE699" s="198"/>
      <c r="ABG699" s="117"/>
      <c r="ABL699" s="115"/>
      <c r="ABM699" s="198"/>
      <c r="ABO699" s="117"/>
      <c r="ABT699" s="115"/>
      <c r="ABU699" s="198"/>
      <c r="ABW699" s="117"/>
      <c r="ACB699" s="115"/>
      <c r="ACC699" s="198"/>
      <c r="ACE699" s="117"/>
      <c r="ACJ699" s="115"/>
      <c r="ACK699" s="198"/>
      <c r="ACM699" s="117"/>
      <c r="ACR699" s="115"/>
      <c r="ACS699" s="198"/>
      <c r="ACU699" s="117"/>
      <c r="ACZ699" s="115"/>
      <c r="ADA699" s="198"/>
      <c r="ADC699" s="117"/>
      <c r="ADH699" s="115"/>
      <c r="ADI699" s="198"/>
      <c r="ADK699" s="117"/>
      <c r="ADP699" s="115"/>
      <c r="ADQ699" s="198"/>
      <c r="ADS699" s="117"/>
      <c r="ADX699" s="115"/>
      <c r="ADY699" s="198"/>
      <c r="AEA699" s="117"/>
      <c r="AEF699" s="115"/>
      <c r="AEG699" s="198"/>
      <c r="AEI699" s="117"/>
      <c r="AEN699" s="115"/>
      <c r="AEO699" s="198"/>
      <c r="AEQ699" s="117"/>
      <c r="AEV699" s="115"/>
      <c r="AEW699" s="198"/>
      <c r="AEY699" s="117"/>
      <c r="AFD699" s="115"/>
      <c r="AFE699" s="198"/>
      <c r="AFG699" s="117"/>
      <c r="AFL699" s="115"/>
      <c r="AFM699" s="198"/>
      <c r="AFO699" s="117"/>
      <c r="AFT699" s="115"/>
      <c r="AFU699" s="198"/>
      <c r="AFW699" s="117"/>
      <c r="AGB699" s="115"/>
      <c r="AGC699" s="198"/>
      <c r="AGE699" s="117"/>
      <c r="AGJ699" s="115"/>
      <c r="AGK699" s="198"/>
      <c r="AGM699" s="117"/>
      <c r="AGR699" s="115"/>
      <c r="AGS699" s="198"/>
      <c r="AGU699" s="117"/>
      <c r="AGZ699" s="115"/>
      <c r="AHA699" s="198"/>
      <c r="AHC699" s="117"/>
      <c r="AHH699" s="115"/>
      <c r="AHI699" s="198"/>
      <c r="AHK699" s="117"/>
      <c r="AHP699" s="115"/>
      <c r="AHQ699" s="198"/>
      <c r="AHS699" s="117"/>
      <c r="AHX699" s="115"/>
      <c r="AHY699" s="198"/>
      <c r="AIA699" s="117"/>
      <c r="AIF699" s="115"/>
      <c r="AIG699" s="198"/>
      <c r="AII699" s="117"/>
      <c r="AIN699" s="115"/>
      <c r="AIO699" s="198"/>
      <c r="AIQ699" s="117"/>
      <c r="AIV699" s="115"/>
      <c r="AIW699" s="198"/>
      <c r="AIY699" s="117"/>
      <c r="AJD699" s="115"/>
      <c r="AJE699" s="198"/>
      <c r="AJG699" s="117"/>
      <c r="AJL699" s="115"/>
      <c r="AJM699" s="198"/>
      <c r="AJO699" s="117"/>
      <c r="AJT699" s="115"/>
      <c r="AJU699" s="198"/>
      <c r="AJW699" s="117"/>
      <c r="AKB699" s="115"/>
      <c r="AKC699" s="198"/>
      <c r="AKE699" s="117"/>
      <c r="AKJ699" s="115"/>
      <c r="AKK699" s="198"/>
      <c r="AKM699" s="117"/>
      <c r="AKR699" s="115"/>
      <c r="AKS699" s="198"/>
      <c r="AKU699" s="117"/>
      <c r="AKZ699" s="115"/>
      <c r="ALA699" s="198"/>
      <c r="ALC699" s="117"/>
      <c r="ALH699" s="115"/>
      <c r="ALI699" s="198"/>
      <c r="ALK699" s="117"/>
      <c r="ALP699" s="115"/>
      <c r="ALQ699" s="198"/>
      <c r="ALS699" s="117"/>
      <c r="ALX699" s="115"/>
      <c r="ALY699" s="198"/>
      <c r="AMA699" s="117"/>
      <c r="AMF699" s="115"/>
      <c r="AMG699" s="198"/>
      <c r="AMI699" s="117"/>
    </row>
    <row r="700" s="181" customFormat="true" ht="15" hidden="false" customHeight="false" outlineLevel="0" collapsed="false">
      <c r="A700" s="153" t="s">
        <v>698</v>
      </c>
      <c r="B700" s="154" t="s">
        <v>699</v>
      </c>
      <c r="C700" s="154"/>
      <c r="D700" s="155" t="s">
        <v>700</v>
      </c>
      <c r="E700" s="156" t="s">
        <v>701</v>
      </c>
      <c r="F700" s="155" t="s">
        <v>702</v>
      </c>
      <c r="G700" s="157" t="s">
        <v>703</v>
      </c>
      <c r="H700" s="158" t="s">
        <v>704</v>
      </c>
      <c r="L700" s="195"/>
      <c r="M700" s="196"/>
      <c r="N700" s="195"/>
      <c r="O700" s="184"/>
      <c r="P700" s="185"/>
      <c r="T700" s="195"/>
      <c r="U700" s="196"/>
      <c r="V700" s="195"/>
      <c r="W700" s="184"/>
      <c r="X700" s="185"/>
      <c r="AB700" s="195"/>
      <c r="AC700" s="196"/>
      <c r="AD700" s="195"/>
      <c r="AE700" s="184"/>
      <c r="AF700" s="185"/>
      <c r="AJ700" s="195"/>
      <c r="AK700" s="196"/>
      <c r="AL700" s="195"/>
      <c r="AM700" s="184"/>
      <c r="AN700" s="185"/>
      <c r="AR700" s="195"/>
      <c r="AS700" s="196"/>
      <c r="AT700" s="195"/>
      <c r="AU700" s="184"/>
      <c r="AV700" s="185"/>
      <c r="AZ700" s="195"/>
      <c r="BA700" s="196"/>
      <c r="BB700" s="195"/>
      <c r="BC700" s="184"/>
      <c r="BD700" s="185"/>
      <c r="BH700" s="195"/>
      <c r="BI700" s="196"/>
      <c r="BJ700" s="195"/>
      <c r="BK700" s="184"/>
      <c r="BL700" s="185"/>
      <c r="BP700" s="195"/>
      <c r="BQ700" s="196"/>
      <c r="BR700" s="195"/>
      <c r="BS700" s="184"/>
      <c r="BT700" s="185"/>
      <c r="BX700" s="195"/>
      <c r="BY700" s="196"/>
      <c r="BZ700" s="195"/>
      <c r="CA700" s="184"/>
      <c r="CB700" s="185"/>
      <c r="CF700" s="195"/>
      <c r="CG700" s="196"/>
      <c r="CH700" s="195"/>
      <c r="CI700" s="184"/>
      <c r="CJ700" s="185"/>
      <c r="CN700" s="195"/>
      <c r="CO700" s="196"/>
      <c r="CP700" s="195"/>
      <c r="CQ700" s="184"/>
      <c r="CR700" s="185"/>
      <c r="CV700" s="195"/>
      <c r="CW700" s="196"/>
      <c r="CX700" s="195"/>
      <c r="CY700" s="184"/>
      <c r="CZ700" s="185"/>
      <c r="DD700" s="195"/>
      <c r="DE700" s="196"/>
      <c r="DF700" s="195"/>
      <c r="DG700" s="184"/>
      <c r="DH700" s="185"/>
      <c r="DL700" s="195"/>
      <c r="DM700" s="196"/>
      <c r="DN700" s="195"/>
      <c r="DO700" s="184"/>
      <c r="DP700" s="185"/>
      <c r="DT700" s="195"/>
      <c r="DU700" s="196"/>
      <c r="DV700" s="195"/>
      <c r="DW700" s="184"/>
      <c r="DX700" s="185"/>
      <c r="EB700" s="195"/>
      <c r="EC700" s="196"/>
      <c r="ED700" s="195"/>
      <c r="EE700" s="184"/>
      <c r="EF700" s="185"/>
      <c r="EJ700" s="195"/>
      <c r="EK700" s="196"/>
      <c r="EL700" s="195"/>
      <c r="EM700" s="184"/>
      <c r="EN700" s="185"/>
      <c r="ER700" s="195"/>
      <c r="ES700" s="196"/>
      <c r="ET700" s="195"/>
      <c r="EU700" s="184"/>
      <c r="EV700" s="185"/>
      <c r="EZ700" s="195"/>
      <c r="FA700" s="196"/>
      <c r="FB700" s="195"/>
      <c r="FC700" s="184"/>
      <c r="FD700" s="185"/>
      <c r="FH700" s="195"/>
      <c r="FI700" s="196"/>
      <c r="FJ700" s="195"/>
      <c r="FK700" s="184"/>
      <c r="FL700" s="185"/>
      <c r="FP700" s="195"/>
      <c r="FQ700" s="196"/>
      <c r="FR700" s="195"/>
      <c r="FS700" s="184"/>
      <c r="FT700" s="185"/>
      <c r="FX700" s="195"/>
      <c r="FY700" s="196"/>
      <c r="FZ700" s="195"/>
      <c r="GA700" s="184"/>
      <c r="GB700" s="185"/>
      <c r="GF700" s="195"/>
      <c r="GG700" s="196"/>
      <c r="GH700" s="195"/>
      <c r="GI700" s="184"/>
      <c r="GJ700" s="185"/>
      <c r="GN700" s="195"/>
      <c r="GO700" s="196"/>
      <c r="GP700" s="195"/>
      <c r="GQ700" s="184"/>
      <c r="GR700" s="185"/>
      <c r="GV700" s="195"/>
      <c r="GW700" s="196"/>
      <c r="GX700" s="195"/>
      <c r="GY700" s="184"/>
      <c r="GZ700" s="185"/>
      <c r="HD700" s="195"/>
      <c r="HE700" s="196"/>
      <c r="HF700" s="195"/>
      <c r="HG700" s="184"/>
      <c r="HH700" s="185"/>
      <c r="HL700" s="195"/>
      <c r="HM700" s="196"/>
      <c r="HN700" s="195"/>
      <c r="HO700" s="184"/>
      <c r="HP700" s="185"/>
      <c r="HT700" s="195"/>
      <c r="HU700" s="196"/>
      <c r="HV700" s="195"/>
      <c r="HW700" s="184"/>
      <c r="HX700" s="185"/>
      <c r="IB700" s="195"/>
      <c r="IC700" s="196"/>
      <c r="ID700" s="195"/>
      <c r="IE700" s="184"/>
      <c r="IF700" s="185"/>
      <c r="IJ700" s="195"/>
      <c r="IK700" s="196"/>
      <c r="IL700" s="195"/>
      <c r="IM700" s="184"/>
      <c r="IN700" s="185"/>
      <c r="IR700" s="195"/>
      <c r="IS700" s="196"/>
      <c r="IT700" s="195"/>
      <c r="IU700" s="184"/>
      <c r="IV700" s="185"/>
      <c r="IZ700" s="195"/>
      <c r="JA700" s="196"/>
      <c r="JB700" s="195"/>
      <c r="JC700" s="184"/>
      <c r="JD700" s="185"/>
      <c r="JH700" s="195"/>
      <c r="JI700" s="196"/>
      <c r="JJ700" s="195"/>
      <c r="JK700" s="184"/>
      <c r="JL700" s="185"/>
      <c r="JP700" s="195"/>
      <c r="JQ700" s="196"/>
      <c r="JR700" s="195"/>
      <c r="JS700" s="184"/>
      <c r="JT700" s="185"/>
      <c r="JX700" s="195"/>
      <c r="JY700" s="196"/>
      <c r="JZ700" s="195"/>
      <c r="KA700" s="184"/>
      <c r="KB700" s="185"/>
      <c r="KF700" s="195"/>
      <c r="KG700" s="196"/>
      <c r="KH700" s="195"/>
      <c r="KI700" s="184"/>
      <c r="KJ700" s="185"/>
      <c r="KN700" s="195"/>
      <c r="KO700" s="196"/>
      <c r="KP700" s="195"/>
      <c r="KQ700" s="184"/>
      <c r="KR700" s="185"/>
      <c r="KV700" s="195"/>
      <c r="KW700" s="196"/>
      <c r="KX700" s="195"/>
      <c r="KY700" s="184"/>
      <c r="KZ700" s="185"/>
      <c r="LD700" s="195"/>
      <c r="LE700" s="196"/>
      <c r="LF700" s="195"/>
      <c r="LG700" s="184"/>
      <c r="LH700" s="185"/>
      <c r="LL700" s="195"/>
      <c r="LM700" s="196"/>
      <c r="LN700" s="195"/>
      <c r="LO700" s="184"/>
      <c r="LP700" s="185"/>
      <c r="LT700" s="195"/>
      <c r="LU700" s="196"/>
      <c r="LV700" s="195"/>
      <c r="LW700" s="184"/>
      <c r="LX700" s="185"/>
      <c r="MB700" s="195"/>
      <c r="MC700" s="196"/>
      <c r="MD700" s="195"/>
      <c r="ME700" s="184"/>
      <c r="MF700" s="185"/>
      <c r="MJ700" s="195"/>
      <c r="MK700" s="196"/>
      <c r="ML700" s="195"/>
      <c r="MM700" s="184"/>
      <c r="MN700" s="185"/>
      <c r="MR700" s="195"/>
      <c r="MS700" s="196"/>
      <c r="MT700" s="195"/>
      <c r="MU700" s="184"/>
      <c r="MV700" s="185"/>
      <c r="MZ700" s="195"/>
      <c r="NA700" s="196"/>
      <c r="NB700" s="195"/>
      <c r="NC700" s="184"/>
      <c r="ND700" s="185"/>
      <c r="NH700" s="195"/>
      <c r="NI700" s="196"/>
      <c r="NJ700" s="195"/>
      <c r="NK700" s="184"/>
      <c r="NL700" s="185"/>
      <c r="NP700" s="195"/>
      <c r="NQ700" s="196"/>
      <c r="NR700" s="195"/>
      <c r="NS700" s="184"/>
      <c r="NT700" s="185"/>
      <c r="NX700" s="195"/>
      <c r="NY700" s="196"/>
      <c r="NZ700" s="195"/>
      <c r="OA700" s="184"/>
      <c r="OB700" s="185"/>
      <c r="OF700" s="195"/>
      <c r="OG700" s="196"/>
      <c r="OH700" s="195"/>
      <c r="OI700" s="184"/>
      <c r="OJ700" s="185"/>
      <c r="ON700" s="195"/>
      <c r="OO700" s="196"/>
      <c r="OP700" s="195"/>
      <c r="OQ700" s="184"/>
      <c r="OR700" s="185"/>
      <c r="OV700" s="195"/>
      <c r="OW700" s="196"/>
      <c r="OX700" s="195"/>
      <c r="OY700" s="184"/>
      <c r="OZ700" s="185"/>
      <c r="PD700" s="195"/>
      <c r="PE700" s="196"/>
      <c r="PF700" s="195"/>
      <c r="PG700" s="184"/>
      <c r="PH700" s="185"/>
      <c r="PL700" s="195"/>
      <c r="PM700" s="196"/>
      <c r="PN700" s="195"/>
      <c r="PO700" s="184"/>
      <c r="PP700" s="185"/>
      <c r="PT700" s="195"/>
      <c r="PU700" s="196"/>
      <c r="PV700" s="195"/>
      <c r="PW700" s="184"/>
      <c r="PX700" s="185"/>
      <c r="QB700" s="195"/>
      <c r="QC700" s="196"/>
      <c r="QD700" s="195"/>
      <c r="QE700" s="184"/>
      <c r="QF700" s="185"/>
      <c r="QJ700" s="195"/>
      <c r="QK700" s="196"/>
      <c r="QL700" s="195"/>
      <c r="QM700" s="184"/>
      <c r="QN700" s="185"/>
      <c r="QR700" s="195"/>
      <c r="QS700" s="196"/>
      <c r="QT700" s="195"/>
      <c r="QU700" s="184"/>
      <c r="QV700" s="185"/>
      <c r="QZ700" s="195"/>
      <c r="RA700" s="196"/>
      <c r="RB700" s="195"/>
      <c r="RC700" s="184"/>
      <c r="RD700" s="185"/>
      <c r="RH700" s="195"/>
      <c r="RI700" s="196"/>
      <c r="RJ700" s="195"/>
      <c r="RK700" s="184"/>
      <c r="RL700" s="185"/>
      <c r="RP700" s="195"/>
      <c r="RQ700" s="196"/>
      <c r="RR700" s="195"/>
      <c r="RS700" s="184"/>
      <c r="RT700" s="185"/>
      <c r="RX700" s="195"/>
      <c r="RY700" s="196"/>
      <c r="RZ700" s="195"/>
      <c r="SA700" s="184"/>
      <c r="SB700" s="185"/>
      <c r="SF700" s="195"/>
      <c r="SG700" s="196"/>
      <c r="SH700" s="195"/>
      <c r="SI700" s="184"/>
      <c r="SJ700" s="185"/>
      <c r="SN700" s="195"/>
      <c r="SO700" s="196"/>
      <c r="SP700" s="195"/>
      <c r="SQ700" s="184"/>
      <c r="SR700" s="185"/>
      <c r="SV700" s="195"/>
      <c r="SW700" s="196"/>
      <c r="SX700" s="195"/>
      <c r="SY700" s="184"/>
      <c r="SZ700" s="185"/>
      <c r="TD700" s="195"/>
      <c r="TE700" s="196"/>
      <c r="TF700" s="195"/>
      <c r="TG700" s="184"/>
      <c r="TH700" s="185"/>
      <c r="TL700" s="195"/>
      <c r="TM700" s="196"/>
      <c r="TN700" s="195"/>
      <c r="TO700" s="184"/>
      <c r="TP700" s="185"/>
      <c r="TT700" s="195"/>
      <c r="TU700" s="196"/>
      <c r="TV700" s="195"/>
      <c r="TW700" s="184"/>
      <c r="TX700" s="185"/>
      <c r="UB700" s="195"/>
      <c r="UC700" s="196"/>
      <c r="UD700" s="195"/>
      <c r="UE700" s="184"/>
      <c r="UF700" s="185"/>
      <c r="UJ700" s="195"/>
      <c r="UK700" s="196"/>
      <c r="UL700" s="195"/>
      <c r="UM700" s="184"/>
      <c r="UN700" s="185"/>
      <c r="UR700" s="195"/>
      <c r="US700" s="196"/>
      <c r="UT700" s="195"/>
      <c r="UU700" s="184"/>
      <c r="UV700" s="185"/>
      <c r="UZ700" s="195"/>
      <c r="VA700" s="196"/>
      <c r="VB700" s="195"/>
      <c r="VC700" s="184"/>
      <c r="VD700" s="185"/>
      <c r="VH700" s="195"/>
      <c r="VI700" s="196"/>
      <c r="VJ700" s="195"/>
      <c r="VK700" s="184"/>
      <c r="VL700" s="185"/>
      <c r="VP700" s="195"/>
      <c r="VQ700" s="196"/>
      <c r="VR700" s="195"/>
      <c r="VS700" s="184"/>
      <c r="VT700" s="185"/>
      <c r="VX700" s="195"/>
      <c r="VY700" s="196"/>
      <c r="VZ700" s="195"/>
      <c r="WA700" s="184"/>
      <c r="WB700" s="185"/>
      <c r="WF700" s="195"/>
      <c r="WG700" s="196"/>
      <c r="WH700" s="195"/>
      <c r="WI700" s="184"/>
      <c r="WJ700" s="185"/>
      <c r="WN700" s="195"/>
      <c r="WO700" s="196"/>
      <c r="WP700" s="195"/>
      <c r="WQ700" s="184"/>
      <c r="WR700" s="185"/>
      <c r="WV700" s="195"/>
      <c r="WW700" s="196"/>
      <c r="WX700" s="195"/>
      <c r="WY700" s="184"/>
      <c r="WZ700" s="185"/>
      <c r="XD700" s="195"/>
      <c r="XE700" s="196"/>
      <c r="XF700" s="195"/>
      <c r="XG700" s="184"/>
      <c r="XH700" s="185"/>
      <c r="XL700" s="195"/>
      <c r="XM700" s="196"/>
      <c r="XN700" s="195"/>
      <c r="XO700" s="184"/>
      <c r="XP700" s="185"/>
      <c r="XT700" s="195"/>
      <c r="XU700" s="196"/>
      <c r="XV700" s="195"/>
      <c r="XW700" s="184"/>
      <c r="XX700" s="185"/>
      <c r="YB700" s="195"/>
      <c r="YC700" s="196"/>
      <c r="YD700" s="195"/>
      <c r="YE700" s="184"/>
      <c r="YF700" s="185"/>
      <c r="YJ700" s="195"/>
      <c r="YK700" s="196"/>
      <c r="YL700" s="195"/>
      <c r="YM700" s="184"/>
      <c r="YN700" s="185"/>
      <c r="YR700" s="195"/>
      <c r="YS700" s="196"/>
      <c r="YT700" s="195"/>
      <c r="YU700" s="184"/>
      <c r="YV700" s="185"/>
      <c r="YZ700" s="195"/>
      <c r="ZA700" s="196"/>
      <c r="ZB700" s="195"/>
      <c r="ZC700" s="184"/>
      <c r="ZD700" s="185"/>
      <c r="ZH700" s="195"/>
      <c r="ZI700" s="196"/>
      <c r="ZJ700" s="195"/>
      <c r="ZK700" s="184"/>
      <c r="ZL700" s="185"/>
      <c r="ZP700" s="195"/>
      <c r="ZQ700" s="196"/>
      <c r="ZR700" s="195"/>
      <c r="ZS700" s="184"/>
      <c r="ZT700" s="185"/>
      <c r="ZX700" s="195"/>
      <c r="ZY700" s="196"/>
      <c r="ZZ700" s="195"/>
      <c r="AAA700" s="184"/>
      <c r="AAB700" s="185"/>
      <c r="AAF700" s="195"/>
      <c r="AAG700" s="196"/>
      <c r="AAH700" s="195"/>
      <c r="AAI700" s="184"/>
      <c r="AAJ700" s="185"/>
      <c r="AAN700" s="195"/>
      <c r="AAO700" s="196"/>
      <c r="AAP700" s="195"/>
      <c r="AAQ700" s="184"/>
      <c r="AAR700" s="185"/>
      <c r="AAV700" s="195"/>
      <c r="AAW700" s="196"/>
      <c r="AAX700" s="195"/>
      <c r="AAY700" s="184"/>
      <c r="AAZ700" s="185"/>
      <c r="ABD700" s="195"/>
      <c r="ABE700" s="196"/>
      <c r="ABF700" s="195"/>
      <c r="ABG700" s="184"/>
      <c r="ABH700" s="185"/>
      <c r="ABL700" s="195"/>
      <c r="ABM700" s="196"/>
      <c r="ABN700" s="195"/>
      <c r="ABO700" s="184"/>
      <c r="ABP700" s="185"/>
      <c r="ABT700" s="195"/>
      <c r="ABU700" s="196"/>
      <c r="ABV700" s="195"/>
      <c r="ABW700" s="184"/>
      <c r="ABX700" s="185"/>
      <c r="ACB700" s="195"/>
      <c r="ACC700" s="196"/>
      <c r="ACD700" s="195"/>
      <c r="ACE700" s="184"/>
      <c r="ACF700" s="185"/>
      <c r="ACJ700" s="195"/>
      <c r="ACK700" s="196"/>
      <c r="ACL700" s="195"/>
      <c r="ACM700" s="184"/>
      <c r="ACN700" s="185"/>
      <c r="ACR700" s="195"/>
      <c r="ACS700" s="196"/>
      <c r="ACT700" s="195"/>
      <c r="ACU700" s="184"/>
      <c r="ACV700" s="185"/>
      <c r="ACZ700" s="195"/>
      <c r="ADA700" s="196"/>
      <c r="ADB700" s="195"/>
      <c r="ADC700" s="184"/>
      <c r="ADD700" s="185"/>
      <c r="ADH700" s="195"/>
      <c r="ADI700" s="196"/>
      <c r="ADJ700" s="195"/>
      <c r="ADK700" s="184"/>
      <c r="ADL700" s="185"/>
      <c r="ADP700" s="195"/>
      <c r="ADQ700" s="196"/>
      <c r="ADR700" s="195"/>
      <c r="ADS700" s="184"/>
      <c r="ADT700" s="185"/>
      <c r="ADX700" s="195"/>
      <c r="ADY700" s="196"/>
      <c r="ADZ700" s="195"/>
      <c r="AEA700" s="184"/>
      <c r="AEB700" s="185"/>
      <c r="AEF700" s="195"/>
      <c r="AEG700" s="196"/>
      <c r="AEH700" s="195"/>
      <c r="AEI700" s="184"/>
      <c r="AEJ700" s="185"/>
      <c r="AEN700" s="195"/>
      <c r="AEO700" s="196"/>
      <c r="AEP700" s="195"/>
      <c r="AEQ700" s="184"/>
      <c r="AER700" s="185"/>
      <c r="AEV700" s="195"/>
      <c r="AEW700" s="196"/>
      <c r="AEX700" s="195"/>
      <c r="AEY700" s="184"/>
      <c r="AEZ700" s="185"/>
      <c r="AFD700" s="195"/>
      <c r="AFE700" s="196"/>
      <c r="AFF700" s="195"/>
      <c r="AFG700" s="184"/>
      <c r="AFH700" s="185"/>
      <c r="AFL700" s="195"/>
      <c r="AFM700" s="196"/>
      <c r="AFN700" s="195"/>
      <c r="AFO700" s="184"/>
      <c r="AFP700" s="185"/>
      <c r="AFT700" s="195"/>
      <c r="AFU700" s="196"/>
      <c r="AFV700" s="195"/>
      <c r="AFW700" s="184"/>
      <c r="AFX700" s="185"/>
      <c r="AGB700" s="195"/>
      <c r="AGC700" s="196"/>
      <c r="AGD700" s="195"/>
      <c r="AGE700" s="184"/>
      <c r="AGF700" s="185"/>
      <c r="AGJ700" s="195"/>
      <c r="AGK700" s="196"/>
      <c r="AGL700" s="195"/>
      <c r="AGM700" s="184"/>
      <c r="AGN700" s="185"/>
      <c r="AGR700" s="195"/>
      <c r="AGS700" s="196"/>
      <c r="AGT700" s="195"/>
      <c r="AGU700" s="184"/>
      <c r="AGV700" s="185"/>
      <c r="AGZ700" s="195"/>
      <c r="AHA700" s="196"/>
      <c r="AHB700" s="195"/>
      <c r="AHC700" s="184"/>
      <c r="AHD700" s="185"/>
      <c r="AHH700" s="195"/>
      <c r="AHI700" s="196"/>
      <c r="AHJ700" s="195"/>
      <c r="AHK700" s="184"/>
      <c r="AHL700" s="185"/>
      <c r="AHP700" s="195"/>
      <c r="AHQ700" s="196"/>
      <c r="AHR700" s="195"/>
      <c r="AHS700" s="184"/>
      <c r="AHT700" s="185"/>
      <c r="AHX700" s="195"/>
      <c r="AHY700" s="196"/>
      <c r="AHZ700" s="195"/>
      <c r="AIA700" s="184"/>
      <c r="AIB700" s="185"/>
      <c r="AIF700" s="195"/>
      <c r="AIG700" s="196"/>
      <c r="AIH700" s="195"/>
      <c r="AII700" s="184"/>
      <c r="AIJ700" s="185"/>
      <c r="AIN700" s="195"/>
      <c r="AIO700" s="196"/>
      <c r="AIP700" s="195"/>
      <c r="AIQ700" s="184"/>
      <c r="AIR700" s="185"/>
      <c r="AIV700" s="195"/>
      <c r="AIW700" s="196"/>
      <c r="AIX700" s="195"/>
      <c r="AIY700" s="184"/>
      <c r="AIZ700" s="185"/>
      <c r="AJD700" s="195"/>
      <c r="AJE700" s="196"/>
      <c r="AJF700" s="195"/>
      <c r="AJG700" s="184"/>
      <c r="AJH700" s="185"/>
      <c r="AJL700" s="195"/>
      <c r="AJM700" s="196"/>
      <c r="AJN700" s="195"/>
      <c r="AJO700" s="184"/>
      <c r="AJP700" s="185"/>
      <c r="AJT700" s="195"/>
      <c r="AJU700" s="196"/>
      <c r="AJV700" s="195"/>
      <c r="AJW700" s="184"/>
      <c r="AJX700" s="185"/>
      <c r="AKB700" s="195"/>
      <c r="AKC700" s="196"/>
      <c r="AKD700" s="195"/>
      <c r="AKE700" s="184"/>
      <c r="AKF700" s="185"/>
      <c r="AKJ700" s="195"/>
      <c r="AKK700" s="196"/>
      <c r="AKL700" s="195"/>
      <c r="AKM700" s="184"/>
      <c r="AKN700" s="185"/>
      <c r="AKR700" s="195"/>
      <c r="AKS700" s="196"/>
      <c r="AKT700" s="195"/>
      <c r="AKU700" s="184"/>
      <c r="AKV700" s="185"/>
      <c r="AKZ700" s="195"/>
      <c r="ALA700" s="196"/>
      <c r="ALB700" s="195"/>
      <c r="ALC700" s="184"/>
      <c r="ALD700" s="185"/>
      <c r="ALH700" s="195"/>
      <c r="ALI700" s="196"/>
      <c r="ALJ700" s="195"/>
      <c r="ALK700" s="184"/>
      <c r="ALL700" s="185"/>
      <c r="ALP700" s="195"/>
      <c r="ALQ700" s="196"/>
      <c r="ALR700" s="195"/>
      <c r="ALS700" s="184"/>
      <c r="ALT700" s="185"/>
      <c r="ALX700" s="195"/>
      <c r="ALY700" s="196"/>
      <c r="ALZ700" s="195"/>
      <c r="AMA700" s="184"/>
      <c r="AMB700" s="185"/>
      <c r="AMF700" s="195"/>
      <c r="AMG700" s="196"/>
      <c r="AMH700" s="195"/>
      <c r="AMI700" s="184"/>
      <c r="AMJ700" s="185"/>
    </row>
    <row r="701" s="197" customFormat="true" ht="30" hidden="false" customHeight="false" outlineLevel="0" collapsed="false">
      <c r="A701" s="160" t="str">
        <f aca="false">'Orç Sintético'!A226</f>
        <v>06.01.213.03</v>
      </c>
      <c r="B701" s="160" t="str">
        <f aca="false">'Orç Sintético'!B226</f>
        <v>ORSE</v>
      </c>
      <c r="C701" s="160" t="n">
        <f aca="false">'Orç Sintético'!C226</f>
        <v>10294</v>
      </c>
      <c r="D701" s="177" t="s">
        <v>472</v>
      </c>
      <c r="E701" s="160" t="n">
        <v>21</v>
      </c>
      <c r="F701" s="160" t="s">
        <v>45</v>
      </c>
      <c r="G701" s="163" t="n">
        <v>772.58</v>
      </c>
      <c r="H701" s="164" t="n">
        <f aca="false">H709</f>
        <v>16224.18</v>
      </c>
      <c r="I701" s="165" t="s">
        <v>705</v>
      </c>
      <c r="O701" s="124"/>
      <c r="P701" s="189"/>
      <c r="W701" s="124"/>
      <c r="X701" s="189"/>
      <c r="AE701" s="124"/>
      <c r="AF701" s="189"/>
      <c r="AM701" s="124"/>
      <c r="AN701" s="189"/>
      <c r="AU701" s="124"/>
      <c r="AV701" s="189"/>
      <c r="BC701" s="124"/>
      <c r="BD701" s="189"/>
      <c r="BK701" s="124"/>
      <c r="BL701" s="189"/>
      <c r="BS701" s="124"/>
      <c r="BT701" s="189"/>
      <c r="CA701" s="124"/>
      <c r="CB701" s="189"/>
      <c r="CI701" s="124"/>
      <c r="CJ701" s="189"/>
      <c r="CQ701" s="124"/>
      <c r="CR701" s="189"/>
      <c r="CY701" s="124"/>
      <c r="CZ701" s="189"/>
      <c r="DG701" s="124"/>
      <c r="DH701" s="189"/>
      <c r="DO701" s="124"/>
      <c r="DP701" s="189"/>
      <c r="DW701" s="124"/>
      <c r="DX701" s="189"/>
      <c r="EE701" s="124"/>
      <c r="EF701" s="189"/>
      <c r="EM701" s="124"/>
      <c r="EN701" s="189"/>
      <c r="EU701" s="124"/>
      <c r="EV701" s="189"/>
      <c r="FC701" s="124"/>
      <c r="FD701" s="189"/>
      <c r="FK701" s="124"/>
      <c r="FL701" s="189"/>
      <c r="FS701" s="124"/>
      <c r="FT701" s="189"/>
      <c r="GA701" s="124"/>
      <c r="GB701" s="189"/>
      <c r="GI701" s="124"/>
      <c r="GJ701" s="189"/>
      <c r="GQ701" s="124"/>
      <c r="GR701" s="189"/>
      <c r="GY701" s="124"/>
      <c r="GZ701" s="189"/>
      <c r="HG701" s="124"/>
      <c r="HH701" s="189"/>
      <c r="HO701" s="124"/>
      <c r="HP701" s="189"/>
      <c r="HW701" s="124"/>
      <c r="HX701" s="189"/>
      <c r="IE701" s="124"/>
      <c r="IF701" s="189"/>
      <c r="IM701" s="124"/>
      <c r="IN701" s="189"/>
      <c r="IU701" s="124"/>
      <c r="IV701" s="189"/>
      <c r="JC701" s="124"/>
      <c r="JD701" s="189"/>
      <c r="JK701" s="124"/>
      <c r="JL701" s="189"/>
      <c r="JS701" s="124"/>
      <c r="JT701" s="189"/>
      <c r="KA701" s="124"/>
      <c r="KB701" s="189"/>
      <c r="KI701" s="124"/>
      <c r="KJ701" s="189"/>
      <c r="KQ701" s="124"/>
      <c r="KR701" s="189"/>
      <c r="KY701" s="124"/>
      <c r="KZ701" s="189"/>
      <c r="LG701" s="124"/>
      <c r="LH701" s="189"/>
      <c r="LO701" s="124"/>
      <c r="LP701" s="189"/>
      <c r="LW701" s="124"/>
      <c r="LX701" s="189"/>
      <c r="ME701" s="124"/>
      <c r="MF701" s="189"/>
      <c r="MM701" s="124"/>
      <c r="MN701" s="189"/>
      <c r="MU701" s="124"/>
      <c r="MV701" s="189"/>
      <c r="NC701" s="124"/>
      <c r="ND701" s="189"/>
      <c r="NK701" s="124"/>
      <c r="NL701" s="189"/>
      <c r="NS701" s="124"/>
      <c r="NT701" s="189"/>
      <c r="OA701" s="124"/>
      <c r="OB701" s="189"/>
      <c r="OI701" s="124"/>
      <c r="OJ701" s="189"/>
      <c r="OQ701" s="124"/>
      <c r="OR701" s="189"/>
      <c r="OY701" s="124"/>
      <c r="OZ701" s="189"/>
      <c r="PG701" s="124"/>
      <c r="PH701" s="189"/>
      <c r="PO701" s="124"/>
      <c r="PP701" s="189"/>
      <c r="PW701" s="124"/>
      <c r="PX701" s="189"/>
      <c r="QE701" s="124"/>
      <c r="QF701" s="189"/>
      <c r="QM701" s="124"/>
      <c r="QN701" s="189"/>
      <c r="QU701" s="124"/>
      <c r="QV701" s="189"/>
      <c r="RC701" s="124"/>
      <c r="RD701" s="189"/>
      <c r="RK701" s="124"/>
      <c r="RL701" s="189"/>
      <c r="RS701" s="124"/>
      <c r="RT701" s="189"/>
      <c r="SA701" s="124"/>
      <c r="SB701" s="189"/>
      <c r="SI701" s="124"/>
      <c r="SJ701" s="189"/>
      <c r="SQ701" s="124"/>
      <c r="SR701" s="189"/>
      <c r="SY701" s="124"/>
      <c r="SZ701" s="189"/>
      <c r="TG701" s="124"/>
      <c r="TH701" s="189"/>
      <c r="TO701" s="124"/>
      <c r="TP701" s="189"/>
      <c r="TW701" s="124"/>
      <c r="TX701" s="189"/>
      <c r="UE701" s="124"/>
      <c r="UF701" s="189"/>
      <c r="UM701" s="124"/>
      <c r="UN701" s="189"/>
      <c r="UU701" s="124"/>
      <c r="UV701" s="189"/>
      <c r="VC701" s="124"/>
      <c r="VD701" s="189"/>
      <c r="VK701" s="124"/>
      <c r="VL701" s="189"/>
      <c r="VS701" s="124"/>
      <c r="VT701" s="189"/>
      <c r="WA701" s="124"/>
      <c r="WB701" s="189"/>
      <c r="WI701" s="124"/>
      <c r="WJ701" s="189"/>
      <c r="WQ701" s="124"/>
      <c r="WR701" s="189"/>
      <c r="WY701" s="124"/>
      <c r="WZ701" s="189"/>
      <c r="XG701" s="124"/>
      <c r="XH701" s="189"/>
      <c r="XO701" s="124"/>
      <c r="XP701" s="189"/>
      <c r="XW701" s="124"/>
      <c r="XX701" s="189"/>
      <c r="YE701" s="124"/>
      <c r="YF701" s="189"/>
      <c r="YM701" s="124"/>
      <c r="YN701" s="189"/>
      <c r="YU701" s="124"/>
      <c r="YV701" s="189"/>
      <c r="ZC701" s="124"/>
      <c r="ZD701" s="189"/>
      <c r="ZK701" s="124"/>
      <c r="ZL701" s="189"/>
      <c r="ZS701" s="124"/>
      <c r="ZT701" s="189"/>
      <c r="AAA701" s="124"/>
      <c r="AAB701" s="189"/>
      <c r="AAI701" s="124"/>
      <c r="AAJ701" s="189"/>
      <c r="AAQ701" s="124"/>
      <c r="AAR701" s="189"/>
      <c r="AAY701" s="124"/>
      <c r="AAZ701" s="189"/>
      <c r="ABG701" s="124"/>
      <c r="ABH701" s="189"/>
      <c r="ABO701" s="124"/>
      <c r="ABP701" s="189"/>
      <c r="ABW701" s="124"/>
      <c r="ABX701" s="189"/>
      <c r="ACE701" s="124"/>
      <c r="ACF701" s="189"/>
      <c r="ACM701" s="124"/>
      <c r="ACN701" s="189"/>
      <c r="ACU701" s="124"/>
      <c r="ACV701" s="189"/>
      <c r="ADC701" s="124"/>
      <c r="ADD701" s="189"/>
      <c r="ADK701" s="124"/>
      <c r="ADL701" s="189"/>
      <c r="ADS701" s="124"/>
      <c r="ADT701" s="189"/>
      <c r="AEA701" s="124"/>
      <c r="AEB701" s="189"/>
      <c r="AEI701" s="124"/>
      <c r="AEJ701" s="189"/>
      <c r="AEQ701" s="124"/>
      <c r="AER701" s="189"/>
      <c r="AEY701" s="124"/>
      <c r="AEZ701" s="189"/>
      <c r="AFG701" s="124"/>
      <c r="AFH701" s="189"/>
      <c r="AFO701" s="124"/>
      <c r="AFP701" s="189"/>
      <c r="AFW701" s="124"/>
      <c r="AFX701" s="189"/>
      <c r="AGE701" s="124"/>
      <c r="AGF701" s="189"/>
      <c r="AGM701" s="124"/>
      <c r="AGN701" s="189"/>
      <c r="AGU701" s="124"/>
      <c r="AGV701" s="189"/>
      <c r="AHC701" s="124"/>
      <c r="AHD701" s="189"/>
      <c r="AHK701" s="124"/>
      <c r="AHL701" s="189"/>
      <c r="AHS701" s="124"/>
      <c r="AHT701" s="189"/>
      <c r="AIA701" s="124"/>
      <c r="AIB701" s="189"/>
      <c r="AII701" s="124"/>
      <c r="AIJ701" s="189"/>
      <c r="AIQ701" s="124"/>
      <c r="AIR701" s="189"/>
      <c r="AIY701" s="124"/>
      <c r="AIZ701" s="189"/>
      <c r="AJG701" s="124"/>
      <c r="AJH701" s="189"/>
      <c r="AJO701" s="124"/>
      <c r="AJP701" s="189"/>
      <c r="AJW701" s="124"/>
      <c r="AJX701" s="189"/>
      <c r="AKE701" s="124"/>
      <c r="AKF701" s="189"/>
      <c r="AKM701" s="124"/>
      <c r="AKN701" s="189"/>
      <c r="AKU701" s="124"/>
      <c r="AKV701" s="189"/>
      <c r="ALC701" s="124"/>
      <c r="ALD701" s="189"/>
      <c r="ALK701" s="124"/>
      <c r="ALL701" s="189"/>
      <c r="ALS701" s="124"/>
      <c r="ALT701" s="189"/>
      <c r="AMA701" s="124"/>
      <c r="AMB701" s="189"/>
      <c r="AMI701" s="124"/>
      <c r="AMJ701" s="189"/>
    </row>
    <row r="702" s="49" customFormat="true" ht="15" hidden="false" customHeight="false" outlineLevel="0" collapsed="false">
      <c r="A702" s="168" t="n">
        <v>11073</v>
      </c>
      <c r="B702" s="168"/>
      <c r="C702" s="90" t="s">
        <v>401</v>
      </c>
      <c r="D702" s="53" t="s">
        <v>818</v>
      </c>
      <c r="E702" s="150" t="n">
        <v>1</v>
      </c>
      <c r="F702" s="112" t="s">
        <v>45</v>
      </c>
      <c r="G702" s="122" t="n">
        <v>635</v>
      </c>
      <c r="H702" s="152" t="n">
        <f aca="false">ROUND(G702*E702,2)</f>
        <v>635</v>
      </c>
      <c r="I702" s="138"/>
      <c r="L702" s="169"/>
      <c r="M702" s="138"/>
    </row>
    <row r="703" s="49" customFormat="true" ht="15" hidden="false" customHeight="false" outlineLevel="0" collapsed="false">
      <c r="A703" s="168" t="n">
        <v>88264</v>
      </c>
      <c r="B703" s="168"/>
      <c r="C703" s="112" t="s">
        <v>76</v>
      </c>
      <c r="D703" s="53" t="s">
        <v>722</v>
      </c>
      <c r="E703" s="150" t="n">
        <v>3</v>
      </c>
      <c r="F703" s="112" t="s">
        <v>690</v>
      </c>
      <c r="G703" s="122" t="n">
        <v>26.47</v>
      </c>
      <c r="H703" s="152" t="n">
        <f aca="false">ROUND(G703*E703,2)</f>
        <v>79.41</v>
      </c>
      <c r="I703" s="138"/>
      <c r="L703" s="169"/>
      <c r="M703" s="138"/>
    </row>
    <row r="704" s="49" customFormat="true" ht="15" hidden="false" customHeight="false" outlineLevel="0" collapsed="false">
      <c r="A704" s="168" t="n">
        <v>88316</v>
      </c>
      <c r="B704" s="168"/>
      <c r="C704" s="112" t="s">
        <v>76</v>
      </c>
      <c r="D704" s="53" t="s">
        <v>721</v>
      </c>
      <c r="E704" s="150" t="n">
        <v>3</v>
      </c>
      <c r="F704" s="112" t="s">
        <v>690</v>
      </c>
      <c r="G704" s="122" t="n">
        <v>19.39</v>
      </c>
      <c r="H704" s="152" t="n">
        <f aca="false">ROUND(G704*E704,2)</f>
        <v>58.17</v>
      </c>
      <c r="I704" s="138"/>
      <c r="L704" s="169"/>
      <c r="M704" s="138"/>
    </row>
    <row r="705" s="190" customFormat="true" ht="15" hidden="false" customHeight="true" outlineLevel="0" collapsed="false">
      <c r="A705" s="170"/>
      <c r="B705" s="170"/>
      <c r="C705" s="170"/>
      <c r="D705" s="171" t="s">
        <v>712</v>
      </c>
      <c r="E705" s="171"/>
      <c r="F705" s="171"/>
      <c r="G705" s="171"/>
      <c r="H705" s="172" t="n">
        <f aca="false">SUMIF(F702:F704,("H"),H702:H704)</f>
        <v>137.58</v>
      </c>
      <c r="I705" s="49"/>
      <c r="J705" s="49"/>
      <c r="K705" s="49"/>
      <c r="P705" s="191"/>
      <c r="Q705" s="49"/>
      <c r="R705" s="49"/>
      <c r="S705" s="49"/>
      <c r="X705" s="191"/>
      <c r="Y705" s="49"/>
      <c r="Z705" s="49"/>
      <c r="AA705" s="49"/>
      <c r="AF705" s="191"/>
      <c r="AG705" s="49"/>
      <c r="AH705" s="49"/>
      <c r="AI705" s="49"/>
      <c r="AN705" s="191"/>
      <c r="AO705" s="49"/>
      <c r="AP705" s="49"/>
      <c r="AQ705" s="49"/>
      <c r="AV705" s="191"/>
      <c r="AW705" s="49"/>
      <c r="AX705" s="49"/>
      <c r="AY705" s="49"/>
      <c r="BD705" s="191"/>
      <c r="BE705" s="49"/>
      <c r="BF705" s="49"/>
      <c r="BG705" s="49"/>
      <c r="BL705" s="191"/>
      <c r="BM705" s="49"/>
      <c r="BN705" s="49"/>
      <c r="BO705" s="49"/>
      <c r="BT705" s="191"/>
      <c r="BU705" s="49"/>
      <c r="BV705" s="49"/>
      <c r="BW705" s="49"/>
      <c r="CB705" s="191"/>
      <c r="CC705" s="49"/>
      <c r="CD705" s="49"/>
      <c r="CE705" s="49"/>
      <c r="CJ705" s="191"/>
      <c r="CK705" s="49"/>
      <c r="CL705" s="49"/>
      <c r="CM705" s="49"/>
      <c r="CR705" s="191"/>
      <c r="CS705" s="49"/>
      <c r="CT705" s="49"/>
      <c r="CU705" s="49"/>
      <c r="CZ705" s="191"/>
      <c r="DA705" s="49"/>
      <c r="DB705" s="49"/>
      <c r="DC705" s="49"/>
      <c r="DH705" s="191"/>
      <c r="DI705" s="49"/>
      <c r="DJ705" s="49"/>
      <c r="DK705" s="49"/>
      <c r="DP705" s="191"/>
      <c r="DQ705" s="49"/>
      <c r="DR705" s="49"/>
      <c r="DS705" s="49"/>
      <c r="DX705" s="191"/>
      <c r="DY705" s="49"/>
      <c r="DZ705" s="49"/>
      <c r="EA705" s="49"/>
      <c r="EF705" s="191"/>
      <c r="EG705" s="49"/>
      <c r="EH705" s="49"/>
      <c r="EI705" s="49"/>
      <c r="EN705" s="191"/>
      <c r="EO705" s="49"/>
      <c r="EP705" s="49"/>
      <c r="EQ705" s="49"/>
      <c r="EV705" s="191"/>
      <c r="EW705" s="49"/>
      <c r="EX705" s="49"/>
      <c r="EY705" s="49"/>
      <c r="FD705" s="191"/>
      <c r="FE705" s="49"/>
      <c r="FF705" s="49"/>
      <c r="FG705" s="49"/>
      <c r="FL705" s="191"/>
      <c r="FM705" s="49"/>
      <c r="FN705" s="49"/>
      <c r="FO705" s="49"/>
      <c r="FT705" s="191"/>
      <c r="FU705" s="49"/>
      <c r="FV705" s="49"/>
      <c r="FW705" s="49"/>
      <c r="GB705" s="191"/>
      <c r="GC705" s="49"/>
      <c r="GD705" s="49"/>
      <c r="GE705" s="49"/>
      <c r="GJ705" s="191"/>
      <c r="GK705" s="49"/>
      <c r="GL705" s="49"/>
      <c r="GM705" s="49"/>
      <c r="GR705" s="191"/>
      <c r="GS705" s="49"/>
      <c r="GT705" s="49"/>
      <c r="GU705" s="49"/>
      <c r="GZ705" s="191"/>
      <c r="HA705" s="49"/>
      <c r="HB705" s="49"/>
      <c r="HC705" s="49"/>
      <c r="HH705" s="191"/>
      <c r="HI705" s="49"/>
      <c r="HJ705" s="49"/>
      <c r="HK705" s="49"/>
      <c r="HP705" s="191"/>
      <c r="HQ705" s="49"/>
      <c r="HR705" s="49"/>
      <c r="HS705" s="49"/>
      <c r="HX705" s="191"/>
      <c r="HY705" s="49"/>
      <c r="HZ705" s="49"/>
      <c r="IA705" s="49"/>
      <c r="IF705" s="191"/>
      <c r="IG705" s="49"/>
      <c r="IH705" s="49"/>
      <c r="II705" s="49"/>
      <c r="IN705" s="191"/>
      <c r="IO705" s="49"/>
      <c r="IP705" s="49"/>
      <c r="IQ705" s="49"/>
      <c r="IV705" s="191"/>
      <c r="IW705" s="49"/>
      <c r="IX705" s="49"/>
      <c r="IY705" s="49"/>
      <c r="JD705" s="191"/>
      <c r="JE705" s="49"/>
      <c r="JF705" s="49"/>
      <c r="JG705" s="49"/>
      <c r="JL705" s="191"/>
      <c r="JM705" s="49"/>
      <c r="JN705" s="49"/>
      <c r="JO705" s="49"/>
      <c r="JT705" s="191"/>
      <c r="JU705" s="49"/>
      <c r="JV705" s="49"/>
      <c r="JW705" s="49"/>
      <c r="KB705" s="191"/>
      <c r="KC705" s="49"/>
      <c r="KD705" s="49"/>
      <c r="KE705" s="49"/>
      <c r="KJ705" s="191"/>
      <c r="KK705" s="49"/>
      <c r="KL705" s="49"/>
      <c r="KM705" s="49"/>
      <c r="KR705" s="191"/>
      <c r="KS705" s="49"/>
      <c r="KT705" s="49"/>
      <c r="KU705" s="49"/>
      <c r="KZ705" s="191"/>
      <c r="LA705" s="49"/>
      <c r="LB705" s="49"/>
      <c r="LC705" s="49"/>
      <c r="LH705" s="191"/>
      <c r="LI705" s="49"/>
      <c r="LJ705" s="49"/>
      <c r="LK705" s="49"/>
      <c r="LP705" s="191"/>
      <c r="LQ705" s="49"/>
      <c r="LR705" s="49"/>
      <c r="LS705" s="49"/>
      <c r="LX705" s="191"/>
      <c r="LY705" s="49"/>
      <c r="LZ705" s="49"/>
      <c r="MA705" s="49"/>
      <c r="MF705" s="191"/>
      <c r="MG705" s="49"/>
      <c r="MH705" s="49"/>
      <c r="MI705" s="49"/>
      <c r="MN705" s="191"/>
      <c r="MO705" s="49"/>
      <c r="MP705" s="49"/>
      <c r="MQ705" s="49"/>
      <c r="MV705" s="191"/>
      <c r="MW705" s="49"/>
      <c r="MX705" s="49"/>
      <c r="MY705" s="49"/>
      <c r="ND705" s="191"/>
      <c r="NE705" s="49"/>
      <c r="NF705" s="49"/>
      <c r="NG705" s="49"/>
      <c r="NL705" s="191"/>
      <c r="NM705" s="49"/>
      <c r="NN705" s="49"/>
      <c r="NO705" s="49"/>
      <c r="NT705" s="191"/>
      <c r="NU705" s="49"/>
      <c r="NV705" s="49"/>
      <c r="NW705" s="49"/>
      <c r="OB705" s="191"/>
      <c r="OC705" s="49"/>
      <c r="OD705" s="49"/>
      <c r="OE705" s="49"/>
      <c r="OJ705" s="191"/>
      <c r="OK705" s="49"/>
      <c r="OL705" s="49"/>
      <c r="OM705" s="49"/>
      <c r="OR705" s="191"/>
      <c r="OS705" s="49"/>
      <c r="OT705" s="49"/>
      <c r="OU705" s="49"/>
      <c r="OZ705" s="191"/>
      <c r="PA705" s="49"/>
      <c r="PB705" s="49"/>
      <c r="PC705" s="49"/>
      <c r="PH705" s="191"/>
      <c r="PI705" s="49"/>
      <c r="PJ705" s="49"/>
      <c r="PK705" s="49"/>
      <c r="PP705" s="191"/>
      <c r="PQ705" s="49"/>
      <c r="PR705" s="49"/>
      <c r="PS705" s="49"/>
      <c r="PX705" s="191"/>
      <c r="PY705" s="49"/>
      <c r="PZ705" s="49"/>
      <c r="QA705" s="49"/>
      <c r="QF705" s="191"/>
      <c r="QG705" s="49"/>
      <c r="QH705" s="49"/>
      <c r="QI705" s="49"/>
      <c r="QN705" s="191"/>
      <c r="QO705" s="49"/>
      <c r="QP705" s="49"/>
      <c r="QQ705" s="49"/>
      <c r="QV705" s="191"/>
      <c r="QW705" s="49"/>
      <c r="QX705" s="49"/>
      <c r="QY705" s="49"/>
      <c r="RD705" s="191"/>
      <c r="RE705" s="49"/>
      <c r="RF705" s="49"/>
      <c r="RG705" s="49"/>
      <c r="RL705" s="191"/>
      <c r="RM705" s="49"/>
      <c r="RN705" s="49"/>
      <c r="RO705" s="49"/>
      <c r="RT705" s="191"/>
      <c r="RU705" s="49"/>
      <c r="RV705" s="49"/>
      <c r="RW705" s="49"/>
      <c r="SB705" s="191"/>
      <c r="SC705" s="49"/>
      <c r="SD705" s="49"/>
      <c r="SE705" s="49"/>
      <c r="SJ705" s="191"/>
      <c r="SK705" s="49"/>
      <c r="SL705" s="49"/>
      <c r="SM705" s="49"/>
      <c r="SR705" s="191"/>
      <c r="SS705" s="49"/>
      <c r="ST705" s="49"/>
      <c r="SU705" s="49"/>
      <c r="SZ705" s="191"/>
      <c r="TA705" s="49"/>
      <c r="TB705" s="49"/>
      <c r="TC705" s="49"/>
      <c r="TH705" s="191"/>
      <c r="TI705" s="49"/>
      <c r="TJ705" s="49"/>
      <c r="TK705" s="49"/>
      <c r="TP705" s="191"/>
      <c r="TQ705" s="49"/>
      <c r="TR705" s="49"/>
      <c r="TS705" s="49"/>
      <c r="TX705" s="191"/>
      <c r="TY705" s="49"/>
      <c r="TZ705" s="49"/>
      <c r="UA705" s="49"/>
      <c r="UF705" s="191"/>
      <c r="UG705" s="49"/>
      <c r="UH705" s="49"/>
      <c r="UI705" s="49"/>
      <c r="UN705" s="191"/>
      <c r="UO705" s="49"/>
      <c r="UP705" s="49"/>
      <c r="UQ705" s="49"/>
      <c r="UV705" s="191"/>
      <c r="UW705" s="49"/>
      <c r="UX705" s="49"/>
      <c r="UY705" s="49"/>
      <c r="VD705" s="191"/>
      <c r="VE705" s="49"/>
      <c r="VF705" s="49"/>
      <c r="VG705" s="49"/>
      <c r="VL705" s="191"/>
      <c r="VM705" s="49"/>
      <c r="VN705" s="49"/>
      <c r="VO705" s="49"/>
      <c r="VT705" s="191"/>
      <c r="VU705" s="49"/>
      <c r="VV705" s="49"/>
      <c r="VW705" s="49"/>
      <c r="WB705" s="191"/>
      <c r="WC705" s="49"/>
      <c r="WD705" s="49"/>
      <c r="WE705" s="49"/>
      <c r="WJ705" s="191"/>
      <c r="WK705" s="49"/>
      <c r="WL705" s="49"/>
      <c r="WM705" s="49"/>
      <c r="WR705" s="191"/>
      <c r="WS705" s="49"/>
      <c r="WT705" s="49"/>
      <c r="WU705" s="49"/>
      <c r="WZ705" s="191"/>
      <c r="XA705" s="49"/>
      <c r="XB705" s="49"/>
      <c r="XC705" s="49"/>
      <c r="XH705" s="191"/>
      <c r="XI705" s="49"/>
      <c r="XJ705" s="49"/>
      <c r="XK705" s="49"/>
      <c r="XP705" s="191"/>
      <c r="XQ705" s="49"/>
      <c r="XR705" s="49"/>
      <c r="XS705" s="49"/>
      <c r="XX705" s="191"/>
      <c r="XY705" s="49"/>
      <c r="XZ705" s="49"/>
      <c r="YA705" s="49"/>
      <c r="YF705" s="191"/>
      <c r="YG705" s="49"/>
      <c r="YH705" s="49"/>
      <c r="YI705" s="49"/>
      <c r="YN705" s="191"/>
      <c r="YO705" s="49"/>
      <c r="YP705" s="49"/>
      <c r="YQ705" s="49"/>
      <c r="YV705" s="191"/>
      <c r="YW705" s="49"/>
      <c r="YX705" s="49"/>
      <c r="YY705" s="49"/>
      <c r="ZD705" s="191"/>
      <c r="ZE705" s="49"/>
      <c r="ZF705" s="49"/>
      <c r="ZG705" s="49"/>
      <c r="ZL705" s="191"/>
      <c r="ZM705" s="49"/>
      <c r="ZN705" s="49"/>
      <c r="ZO705" s="49"/>
      <c r="ZT705" s="191"/>
      <c r="ZU705" s="49"/>
      <c r="ZV705" s="49"/>
      <c r="ZW705" s="49"/>
      <c r="AAB705" s="191"/>
      <c r="AAC705" s="49"/>
      <c r="AAD705" s="49"/>
      <c r="AAE705" s="49"/>
      <c r="AAJ705" s="191"/>
      <c r="AAK705" s="49"/>
      <c r="AAL705" s="49"/>
      <c r="AAM705" s="49"/>
      <c r="AAR705" s="191"/>
      <c r="AAS705" s="49"/>
      <c r="AAT705" s="49"/>
      <c r="AAU705" s="49"/>
      <c r="AAZ705" s="191"/>
      <c r="ABA705" s="49"/>
      <c r="ABB705" s="49"/>
      <c r="ABC705" s="49"/>
      <c r="ABH705" s="191"/>
      <c r="ABI705" s="49"/>
      <c r="ABJ705" s="49"/>
      <c r="ABK705" s="49"/>
      <c r="ABP705" s="191"/>
      <c r="ABQ705" s="49"/>
      <c r="ABR705" s="49"/>
      <c r="ABS705" s="49"/>
      <c r="ABX705" s="191"/>
      <c r="ABY705" s="49"/>
      <c r="ABZ705" s="49"/>
      <c r="ACA705" s="49"/>
      <c r="ACF705" s="191"/>
      <c r="ACG705" s="49"/>
      <c r="ACH705" s="49"/>
      <c r="ACI705" s="49"/>
      <c r="ACN705" s="191"/>
      <c r="ACO705" s="49"/>
      <c r="ACP705" s="49"/>
      <c r="ACQ705" s="49"/>
      <c r="ACV705" s="191"/>
      <c r="ACW705" s="49"/>
      <c r="ACX705" s="49"/>
      <c r="ACY705" s="49"/>
      <c r="ADD705" s="191"/>
      <c r="ADE705" s="49"/>
      <c r="ADF705" s="49"/>
      <c r="ADG705" s="49"/>
      <c r="ADL705" s="191"/>
      <c r="ADM705" s="49"/>
      <c r="ADN705" s="49"/>
      <c r="ADO705" s="49"/>
      <c r="ADT705" s="191"/>
      <c r="ADU705" s="49"/>
      <c r="ADV705" s="49"/>
      <c r="ADW705" s="49"/>
      <c r="AEB705" s="191"/>
      <c r="AEC705" s="49"/>
      <c r="AED705" s="49"/>
      <c r="AEE705" s="49"/>
      <c r="AEJ705" s="191"/>
      <c r="AEK705" s="49"/>
      <c r="AEL705" s="49"/>
      <c r="AEM705" s="49"/>
      <c r="AER705" s="191"/>
      <c r="AES705" s="49"/>
      <c r="AET705" s="49"/>
      <c r="AEU705" s="49"/>
      <c r="AEZ705" s="191"/>
      <c r="AFA705" s="49"/>
      <c r="AFB705" s="49"/>
      <c r="AFC705" s="49"/>
      <c r="AFH705" s="191"/>
      <c r="AFI705" s="49"/>
      <c r="AFJ705" s="49"/>
      <c r="AFK705" s="49"/>
      <c r="AFP705" s="191"/>
      <c r="AFQ705" s="49"/>
      <c r="AFR705" s="49"/>
      <c r="AFS705" s="49"/>
      <c r="AFX705" s="191"/>
      <c r="AFY705" s="49"/>
      <c r="AFZ705" s="49"/>
      <c r="AGA705" s="49"/>
      <c r="AGF705" s="191"/>
      <c r="AGG705" s="49"/>
      <c r="AGH705" s="49"/>
      <c r="AGI705" s="49"/>
      <c r="AGN705" s="191"/>
      <c r="AGO705" s="49"/>
      <c r="AGP705" s="49"/>
      <c r="AGQ705" s="49"/>
      <c r="AGV705" s="191"/>
      <c r="AGW705" s="49"/>
      <c r="AGX705" s="49"/>
      <c r="AGY705" s="49"/>
      <c r="AHD705" s="191"/>
      <c r="AHE705" s="49"/>
      <c r="AHF705" s="49"/>
      <c r="AHG705" s="49"/>
      <c r="AHL705" s="191"/>
      <c r="AHM705" s="49"/>
      <c r="AHN705" s="49"/>
      <c r="AHO705" s="49"/>
      <c r="AHT705" s="191"/>
      <c r="AHU705" s="49"/>
      <c r="AHV705" s="49"/>
      <c r="AHW705" s="49"/>
      <c r="AIB705" s="191"/>
      <c r="AIC705" s="49"/>
      <c r="AID705" s="49"/>
      <c r="AIE705" s="49"/>
      <c r="AIJ705" s="191"/>
      <c r="AIK705" s="49"/>
      <c r="AIL705" s="49"/>
      <c r="AIM705" s="49"/>
      <c r="AIR705" s="191"/>
      <c r="AIS705" s="49"/>
      <c r="AIT705" s="49"/>
      <c r="AIU705" s="49"/>
      <c r="AIZ705" s="191"/>
      <c r="AJA705" s="49"/>
      <c r="AJB705" s="49"/>
      <c r="AJC705" s="49"/>
      <c r="AJH705" s="191"/>
      <c r="AJI705" s="49"/>
      <c r="AJJ705" s="49"/>
      <c r="AJK705" s="49"/>
      <c r="AJP705" s="191"/>
      <c r="AJQ705" s="49"/>
      <c r="AJR705" s="49"/>
      <c r="AJS705" s="49"/>
      <c r="AJX705" s="191"/>
      <c r="AJY705" s="49"/>
      <c r="AJZ705" s="49"/>
      <c r="AKA705" s="49"/>
      <c r="AKF705" s="191"/>
      <c r="AKG705" s="49"/>
      <c r="AKH705" s="49"/>
      <c r="AKI705" s="49"/>
      <c r="AKN705" s="191"/>
      <c r="AKO705" s="49"/>
      <c r="AKP705" s="49"/>
      <c r="AKQ705" s="49"/>
      <c r="AKV705" s="191"/>
      <c r="AKW705" s="49"/>
      <c r="AKX705" s="49"/>
      <c r="AKY705" s="49"/>
      <c r="ALD705" s="191"/>
      <c r="ALE705" s="49"/>
      <c r="ALF705" s="49"/>
      <c r="ALG705" s="49"/>
      <c r="ALL705" s="191"/>
      <c r="ALM705" s="49"/>
      <c r="ALN705" s="49"/>
      <c r="ALO705" s="49"/>
      <c r="ALT705" s="191"/>
      <c r="ALU705" s="49"/>
      <c r="ALV705" s="49"/>
      <c r="ALW705" s="49"/>
      <c r="AMB705" s="191"/>
      <c r="AMC705" s="49"/>
      <c r="AMD705" s="49"/>
      <c r="AME705" s="49"/>
      <c r="AMJ705" s="191"/>
    </row>
    <row r="706" s="190" customFormat="true" ht="15" hidden="false" customHeight="true" outlineLevel="0" collapsed="false">
      <c r="A706" s="170"/>
      <c r="B706" s="170"/>
      <c r="C706" s="170"/>
      <c r="D706" s="171" t="s">
        <v>713</v>
      </c>
      <c r="E706" s="171"/>
      <c r="F706" s="171"/>
      <c r="G706" s="171"/>
      <c r="H706" s="172" t="n">
        <f aca="false">SUMIF(F702:F704,"&lt;&gt;h",H702:H704)</f>
        <v>635</v>
      </c>
      <c r="I706" s="49"/>
      <c r="J706" s="49"/>
      <c r="K706" s="49"/>
      <c r="P706" s="191"/>
      <c r="Q706" s="49"/>
      <c r="R706" s="49"/>
      <c r="S706" s="49"/>
      <c r="X706" s="191"/>
      <c r="Y706" s="49"/>
      <c r="Z706" s="49"/>
      <c r="AA706" s="49"/>
      <c r="AF706" s="191"/>
      <c r="AG706" s="49"/>
      <c r="AH706" s="49"/>
      <c r="AI706" s="49"/>
      <c r="AN706" s="191"/>
      <c r="AO706" s="49"/>
      <c r="AP706" s="49"/>
      <c r="AQ706" s="49"/>
      <c r="AV706" s="191"/>
      <c r="AW706" s="49"/>
      <c r="AX706" s="49"/>
      <c r="AY706" s="49"/>
      <c r="BD706" s="191"/>
      <c r="BE706" s="49"/>
      <c r="BF706" s="49"/>
      <c r="BG706" s="49"/>
      <c r="BL706" s="191"/>
      <c r="BM706" s="49"/>
      <c r="BN706" s="49"/>
      <c r="BO706" s="49"/>
      <c r="BT706" s="191"/>
      <c r="BU706" s="49"/>
      <c r="BV706" s="49"/>
      <c r="BW706" s="49"/>
      <c r="CB706" s="191"/>
      <c r="CC706" s="49"/>
      <c r="CD706" s="49"/>
      <c r="CE706" s="49"/>
      <c r="CJ706" s="191"/>
      <c r="CK706" s="49"/>
      <c r="CL706" s="49"/>
      <c r="CM706" s="49"/>
      <c r="CR706" s="191"/>
      <c r="CS706" s="49"/>
      <c r="CT706" s="49"/>
      <c r="CU706" s="49"/>
      <c r="CZ706" s="191"/>
      <c r="DA706" s="49"/>
      <c r="DB706" s="49"/>
      <c r="DC706" s="49"/>
      <c r="DH706" s="191"/>
      <c r="DI706" s="49"/>
      <c r="DJ706" s="49"/>
      <c r="DK706" s="49"/>
      <c r="DP706" s="191"/>
      <c r="DQ706" s="49"/>
      <c r="DR706" s="49"/>
      <c r="DS706" s="49"/>
      <c r="DX706" s="191"/>
      <c r="DY706" s="49"/>
      <c r="DZ706" s="49"/>
      <c r="EA706" s="49"/>
      <c r="EF706" s="191"/>
      <c r="EG706" s="49"/>
      <c r="EH706" s="49"/>
      <c r="EI706" s="49"/>
      <c r="EN706" s="191"/>
      <c r="EO706" s="49"/>
      <c r="EP706" s="49"/>
      <c r="EQ706" s="49"/>
      <c r="EV706" s="191"/>
      <c r="EW706" s="49"/>
      <c r="EX706" s="49"/>
      <c r="EY706" s="49"/>
      <c r="FD706" s="191"/>
      <c r="FE706" s="49"/>
      <c r="FF706" s="49"/>
      <c r="FG706" s="49"/>
      <c r="FL706" s="191"/>
      <c r="FM706" s="49"/>
      <c r="FN706" s="49"/>
      <c r="FO706" s="49"/>
      <c r="FT706" s="191"/>
      <c r="FU706" s="49"/>
      <c r="FV706" s="49"/>
      <c r="FW706" s="49"/>
      <c r="GB706" s="191"/>
      <c r="GC706" s="49"/>
      <c r="GD706" s="49"/>
      <c r="GE706" s="49"/>
      <c r="GJ706" s="191"/>
      <c r="GK706" s="49"/>
      <c r="GL706" s="49"/>
      <c r="GM706" s="49"/>
      <c r="GR706" s="191"/>
      <c r="GS706" s="49"/>
      <c r="GT706" s="49"/>
      <c r="GU706" s="49"/>
      <c r="GZ706" s="191"/>
      <c r="HA706" s="49"/>
      <c r="HB706" s="49"/>
      <c r="HC706" s="49"/>
      <c r="HH706" s="191"/>
      <c r="HI706" s="49"/>
      <c r="HJ706" s="49"/>
      <c r="HK706" s="49"/>
      <c r="HP706" s="191"/>
      <c r="HQ706" s="49"/>
      <c r="HR706" s="49"/>
      <c r="HS706" s="49"/>
      <c r="HX706" s="191"/>
      <c r="HY706" s="49"/>
      <c r="HZ706" s="49"/>
      <c r="IA706" s="49"/>
      <c r="IF706" s="191"/>
      <c r="IG706" s="49"/>
      <c r="IH706" s="49"/>
      <c r="II706" s="49"/>
      <c r="IN706" s="191"/>
      <c r="IO706" s="49"/>
      <c r="IP706" s="49"/>
      <c r="IQ706" s="49"/>
      <c r="IV706" s="191"/>
      <c r="IW706" s="49"/>
      <c r="IX706" s="49"/>
      <c r="IY706" s="49"/>
      <c r="JD706" s="191"/>
      <c r="JE706" s="49"/>
      <c r="JF706" s="49"/>
      <c r="JG706" s="49"/>
      <c r="JL706" s="191"/>
      <c r="JM706" s="49"/>
      <c r="JN706" s="49"/>
      <c r="JO706" s="49"/>
      <c r="JT706" s="191"/>
      <c r="JU706" s="49"/>
      <c r="JV706" s="49"/>
      <c r="JW706" s="49"/>
      <c r="KB706" s="191"/>
      <c r="KC706" s="49"/>
      <c r="KD706" s="49"/>
      <c r="KE706" s="49"/>
      <c r="KJ706" s="191"/>
      <c r="KK706" s="49"/>
      <c r="KL706" s="49"/>
      <c r="KM706" s="49"/>
      <c r="KR706" s="191"/>
      <c r="KS706" s="49"/>
      <c r="KT706" s="49"/>
      <c r="KU706" s="49"/>
      <c r="KZ706" s="191"/>
      <c r="LA706" s="49"/>
      <c r="LB706" s="49"/>
      <c r="LC706" s="49"/>
      <c r="LH706" s="191"/>
      <c r="LI706" s="49"/>
      <c r="LJ706" s="49"/>
      <c r="LK706" s="49"/>
      <c r="LP706" s="191"/>
      <c r="LQ706" s="49"/>
      <c r="LR706" s="49"/>
      <c r="LS706" s="49"/>
      <c r="LX706" s="191"/>
      <c r="LY706" s="49"/>
      <c r="LZ706" s="49"/>
      <c r="MA706" s="49"/>
      <c r="MF706" s="191"/>
      <c r="MG706" s="49"/>
      <c r="MH706" s="49"/>
      <c r="MI706" s="49"/>
      <c r="MN706" s="191"/>
      <c r="MO706" s="49"/>
      <c r="MP706" s="49"/>
      <c r="MQ706" s="49"/>
      <c r="MV706" s="191"/>
      <c r="MW706" s="49"/>
      <c r="MX706" s="49"/>
      <c r="MY706" s="49"/>
      <c r="ND706" s="191"/>
      <c r="NE706" s="49"/>
      <c r="NF706" s="49"/>
      <c r="NG706" s="49"/>
      <c r="NL706" s="191"/>
      <c r="NM706" s="49"/>
      <c r="NN706" s="49"/>
      <c r="NO706" s="49"/>
      <c r="NT706" s="191"/>
      <c r="NU706" s="49"/>
      <c r="NV706" s="49"/>
      <c r="NW706" s="49"/>
      <c r="OB706" s="191"/>
      <c r="OC706" s="49"/>
      <c r="OD706" s="49"/>
      <c r="OE706" s="49"/>
      <c r="OJ706" s="191"/>
      <c r="OK706" s="49"/>
      <c r="OL706" s="49"/>
      <c r="OM706" s="49"/>
      <c r="OR706" s="191"/>
      <c r="OS706" s="49"/>
      <c r="OT706" s="49"/>
      <c r="OU706" s="49"/>
      <c r="OZ706" s="191"/>
      <c r="PA706" s="49"/>
      <c r="PB706" s="49"/>
      <c r="PC706" s="49"/>
      <c r="PH706" s="191"/>
      <c r="PI706" s="49"/>
      <c r="PJ706" s="49"/>
      <c r="PK706" s="49"/>
      <c r="PP706" s="191"/>
      <c r="PQ706" s="49"/>
      <c r="PR706" s="49"/>
      <c r="PS706" s="49"/>
      <c r="PX706" s="191"/>
      <c r="PY706" s="49"/>
      <c r="PZ706" s="49"/>
      <c r="QA706" s="49"/>
      <c r="QF706" s="191"/>
      <c r="QG706" s="49"/>
      <c r="QH706" s="49"/>
      <c r="QI706" s="49"/>
      <c r="QN706" s="191"/>
      <c r="QO706" s="49"/>
      <c r="QP706" s="49"/>
      <c r="QQ706" s="49"/>
      <c r="QV706" s="191"/>
      <c r="QW706" s="49"/>
      <c r="QX706" s="49"/>
      <c r="QY706" s="49"/>
      <c r="RD706" s="191"/>
      <c r="RE706" s="49"/>
      <c r="RF706" s="49"/>
      <c r="RG706" s="49"/>
      <c r="RL706" s="191"/>
      <c r="RM706" s="49"/>
      <c r="RN706" s="49"/>
      <c r="RO706" s="49"/>
      <c r="RT706" s="191"/>
      <c r="RU706" s="49"/>
      <c r="RV706" s="49"/>
      <c r="RW706" s="49"/>
      <c r="SB706" s="191"/>
      <c r="SC706" s="49"/>
      <c r="SD706" s="49"/>
      <c r="SE706" s="49"/>
      <c r="SJ706" s="191"/>
      <c r="SK706" s="49"/>
      <c r="SL706" s="49"/>
      <c r="SM706" s="49"/>
      <c r="SR706" s="191"/>
      <c r="SS706" s="49"/>
      <c r="ST706" s="49"/>
      <c r="SU706" s="49"/>
      <c r="SZ706" s="191"/>
      <c r="TA706" s="49"/>
      <c r="TB706" s="49"/>
      <c r="TC706" s="49"/>
      <c r="TH706" s="191"/>
      <c r="TI706" s="49"/>
      <c r="TJ706" s="49"/>
      <c r="TK706" s="49"/>
      <c r="TP706" s="191"/>
      <c r="TQ706" s="49"/>
      <c r="TR706" s="49"/>
      <c r="TS706" s="49"/>
      <c r="TX706" s="191"/>
      <c r="TY706" s="49"/>
      <c r="TZ706" s="49"/>
      <c r="UA706" s="49"/>
      <c r="UF706" s="191"/>
      <c r="UG706" s="49"/>
      <c r="UH706" s="49"/>
      <c r="UI706" s="49"/>
      <c r="UN706" s="191"/>
      <c r="UO706" s="49"/>
      <c r="UP706" s="49"/>
      <c r="UQ706" s="49"/>
      <c r="UV706" s="191"/>
      <c r="UW706" s="49"/>
      <c r="UX706" s="49"/>
      <c r="UY706" s="49"/>
      <c r="VD706" s="191"/>
      <c r="VE706" s="49"/>
      <c r="VF706" s="49"/>
      <c r="VG706" s="49"/>
      <c r="VL706" s="191"/>
      <c r="VM706" s="49"/>
      <c r="VN706" s="49"/>
      <c r="VO706" s="49"/>
      <c r="VT706" s="191"/>
      <c r="VU706" s="49"/>
      <c r="VV706" s="49"/>
      <c r="VW706" s="49"/>
      <c r="WB706" s="191"/>
      <c r="WC706" s="49"/>
      <c r="WD706" s="49"/>
      <c r="WE706" s="49"/>
      <c r="WJ706" s="191"/>
      <c r="WK706" s="49"/>
      <c r="WL706" s="49"/>
      <c r="WM706" s="49"/>
      <c r="WR706" s="191"/>
      <c r="WS706" s="49"/>
      <c r="WT706" s="49"/>
      <c r="WU706" s="49"/>
      <c r="WZ706" s="191"/>
      <c r="XA706" s="49"/>
      <c r="XB706" s="49"/>
      <c r="XC706" s="49"/>
      <c r="XH706" s="191"/>
      <c r="XI706" s="49"/>
      <c r="XJ706" s="49"/>
      <c r="XK706" s="49"/>
      <c r="XP706" s="191"/>
      <c r="XQ706" s="49"/>
      <c r="XR706" s="49"/>
      <c r="XS706" s="49"/>
      <c r="XX706" s="191"/>
      <c r="XY706" s="49"/>
      <c r="XZ706" s="49"/>
      <c r="YA706" s="49"/>
      <c r="YF706" s="191"/>
      <c r="YG706" s="49"/>
      <c r="YH706" s="49"/>
      <c r="YI706" s="49"/>
      <c r="YN706" s="191"/>
      <c r="YO706" s="49"/>
      <c r="YP706" s="49"/>
      <c r="YQ706" s="49"/>
      <c r="YV706" s="191"/>
      <c r="YW706" s="49"/>
      <c r="YX706" s="49"/>
      <c r="YY706" s="49"/>
      <c r="ZD706" s="191"/>
      <c r="ZE706" s="49"/>
      <c r="ZF706" s="49"/>
      <c r="ZG706" s="49"/>
      <c r="ZL706" s="191"/>
      <c r="ZM706" s="49"/>
      <c r="ZN706" s="49"/>
      <c r="ZO706" s="49"/>
      <c r="ZT706" s="191"/>
      <c r="ZU706" s="49"/>
      <c r="ZV706" s="49"/>
      <c r="ZW706" s="49"/>
      <c r="AAB706" s="191"/>
      <c r="AAC706" s="49"/>
      <c r="AAD706" s="49"/>
      <c r="AAE706" s="49"/>
      <c r="AAJ706" s="191"/>
      <c r="AAK706" s="49"/>
      <c r="AAL706" s="49"/>
      <c r="AAM706" s="49"/>
      <c r="AAR706" s="191"/>
      <c r="AAS706" s="49"/>
      <c r="AAT706" s="49"/>
      <c r="AAU706" s="49"/>
      <c r="AAZ706" s="191"/>
      <c r="ABA706" s="49"/>
      <c r="ABB706" s="49"/>
      <c r="ABC706" s="49"/>
      <c r="ABH706" s="191"/>
      <c r="ABI706" s="49"/>
      <c r="ABJ706" s="49"/>
      <c r="ABK706" s="49"/>
      <c r="ABP706" s="191"/>
      <c r="ABQ706" s="49"/>
      <c r="ABR706" s="49"/>
      <c r="ABS706" s="49"/>
      <c r="ABX706" s="191"/>
      <c r="ABY706" s="49"/>
      <c r="ABZ706" s="49"/>
      <c r="ACA706" s="49"/>
      <c r="ACF706" s="191"/>
      <c r="ACG706" s="49"/>
      <c r="ACH706" s="49"/>
      <c r="ACI706" s="49"/>
      <c r="ACN706" s="191"/>
      <c r="ACO706" s="49"/>
      <c r="ACP706" s="49"/>
      <c r="ACQ706" s="49"/>
      <c r="ACV706" s="191"/>
      <c r="ACW706" s="49"/>
      <c r="ACX706" s="49"/>
      <c r="ACY706" s="49"/>
      <c r="ADD706" s="191"/>
      <c r="ADE706" s="49"/>
      <c r="ADF706" s="49"/>
      <c r="ADG706" s="49"/>
      <c r="ADL706" s="191"/>
      <c r="ADM706" s="49"/>
      <c r="ADN706" s="49"/>
      <c r="ADO706" s="49"/>
      <c r="ADT706" s="191"/>
      <c r="ADU706" s="49"/>
      <c r="ADV706" s="49"/>
      <c r="ADW706" s="49"/>
      <c r="AEB706" s="191"/>
      <c r="AEC706" s="49"/>
      <c r="AED706" s="49"/>
      <c r="AEE706" s="49"/>
      <c r="AEJ706" s="191"/>
      <c r="AEK706" s="49"/>
      <c r="AEL706" s="49"/>
      <c r="AEM706" s="49"/>
      <c r="AER706" s="191"/>
      <c r="AES706" s="49"/>
      <c r="AET706" s="49"/>
      <c r="AEU706" s="49"/>
      <c r="AEZ706" s="191"/>
      <c r="AFA706" s="49"/>
      <c r="AFB706" s="49"/>
      <c r="AFC706" s="49"/>
      <c r="AFH706" s="191"/>
      <c r="AFI706" s="49"/>
      <c r="AFJ706" s="49"/>
      <c r="AFK706" s="49"/>
      <c r="AFP706" s="191"/>
      <c r="AFQ706" s="49"/>
      <c r="AFR706" s="49"/>
      <c r="AFS706" s="49"/>
      <c r="AFX706" s="191"/>
      <c r="AFY706" s="49"/>
      <c r="AFZ706" s="49"/>
      <c r="AGA706" s="49"/>
      <c r="AGF706" s="191"/>
      <c r="AGG706" s="49"/>
      <c r="AGH706" s="49"/>
      <c r="AGI706" s="49"/>
      <c r="AGN706" s="191"/>
      <c r="AGO706" s="49"/>
      <c r="AGP706" s="49"/>
      <c r="AGQ706" s="49"/>
      <c r="AGV706" s="191"/>
      <c r="AGW706" s="49"/>
      <c r="AGX706" s="49"/>
      <c r="AGY706" s="49"/>
      <c r="AHD706" s="191"/>
      <c r="AHE706" s="49"/>
      <c r="AHF706" s="49"/>
      <c r="AHG706" s="49"/>
      <c r="AHL706" s="191"/>
      <c r="AHM706" s="49"/>
      <c r="AHN706" s="49"/>
      <c r="AHO706" s="49"/>
      <c r="AHT706" s="191"/>
      <c r="AHU706" s="49"/>
      <c r="AHV706" s="49"/>
      <c r="AHW706" s="49"/>
      <c r="AIB706" s="191"/>
      <c r="AIC706" s="49"/>
      <c r="AID706" s="49"/>
      <c r="AIE706" s="49"/>
      <c r="AIJ706" s="191"/>
      <c r="AIK706" s="49"/>
      <c r="AIL706" s="49"/>
      <c r="AIM706" s="49"/>
      <c r="AIR706" s="191"/>
      <c r="AIS706" s="49"/>
      <c r="AIT706" s="49"/>
      <c r="AIU706" s="49"/>
      <c r="AIZ706" s="191"/>
      <c r="AJA706" s="49"/>
      <c r="AJB706" s="49"/>
      <c r="AJC706" s="49"/>
      <c r="AJH706" s="191"/>
      <c r="AJI706" s="49"/>
      <c r="AJJ706" s="49"/>
      <c r="AJK706" s="49"/>
      <c r="AJP706" s="191"/>
      <c r="AJQ706" s="49"/>
      <c r="AJR706" s="49"/>
      <c r="AJS706" s="49"/>
      <c r="AJX706" s="191"/>
      <c r="AJY706" s="49"/>
      <c r="AJZ706" s="49"/>
      <c r="AKA706" s="49"/>
      <c r="AKF706" s="191"/>
      <c r="AKG706" s="49"/>
      <c r="AKH706" s="49"/>
      <c r="AKI706" s="49"/>
      <c r="AKN706" s="191"/>
      <c r="AKO706" s="49"/>
      <c r="AKP706" s="49"/>
      <c r="AKQ706" s="49"/>
      <c r="AKV706" s="191"/>
      <c r="AKW706" s="49"/>
      <c r="AKX706" s="49"/>
      <c r="AKY706" s="49"/>
      <c r="ALD706" s="191"/>
      <c r="ALE706" s="49"/>
      <c r="ALF706" s="49"/>
      <c r="ALG706" s="49"/>
      <c r="ALL706" s="191"/>
      <c r="ALM706" s="49"/>
      <c r="ALN706" s="49"/>
      <c r="ALO706" s="49"/>
      <c r="ALT706" s="191"/>
      <c r="ALU706" s="49"/>
      <c r="ALV706" s="49"/>
      <c r="ALW706" s="49"/>
      <c r="AMB706" s="191"/>
      <c r="AMC706" s="49"/>
      <c r="AMD706" s="49"/>
      <c r="AME706" s="49"/>
      <c r="AMJ706" s="191"/>
    </row>
    <row r="707" s="192" customFormat="true" ht="15" hidden="false" customHeight="true" outlineLevel="0" collapsed="false">
      <c r="A707" s="170"/>
      <c r="B707" s="170"/>
      <c r="C707" s="170"/>
      <c r="D707" s="173" t="s">
        <v>714</v>
      </c>
      <c r="E707" s="173"/>
      <c r="F707" s="173"/>
      <c r="G707" s="173"/>
      <c r="H707" s="174" t="n">
        <f aca="false">SUM(H705:H706)</f>
        <v>772.58</v>
      </c>
      <c r="I707" s="49"/>
      <c r="J707" s="49"/>
      <c r="K707" s="49"/>
      <c r="P707" s="193"/>
      <c r="Q707" s="49"/>
      <c r="R707" s="49"/>
      <c r="S707" s="49"/>
      <c r="X707" s="193"/>
      <c r="Y707" s="49"/>
      <c r="Z707" s="49"/>
      <c r="AA707" s="49"/>
      <c r="AF707" s="193"/>
      <c r="AG707" s="49"/>
      <c r="AH707" s="49"/>
      <c r="AI707" s="49"/>
      <c r="AN707" s="193"/>
      <c r="AO707" s="49"/>
      <c r="AP707" s="49"/>
      <c r="AQ707" s="49"/>
      <c r="AV707" s="193"/>
      <c r="AW707" s="49"/>
      <c r="AX707" s="49"/>
      <c r="AY707" s="49"/>
      <c r="BD707" s="193"/>
      <c r="BE707" s="49"/>
      <c r="BF707" s="49"/>
      <c r="BG707" s="49"/>
      <c r="BL707" s="193"/>
      <c r="BM707" s="49"/>
      <c r="BN707" s="49"/>
      <c r="BO707" s="49"/>
      <c r="BT707" s="193"/>
      <c r="BU707" s="49"/>
      <c r="BV707" s="49"/>
      <c r="BW707" s="49"/>
      <c r="CB707" s="193"/>
      <c r="CC707" s="49"/>
      <c r="CD707" s="49"/>
      <c r="CE707" s="49"/>
      <c r="CJ707" s="193"/>
      <c r="CK707" s="49"/>
      <c r="CL707" s="49"/>
      <c r="CM707" s="49"/>
      <c r="CR707" s="193"/>
      <c r="CS707" s="49"/>
      <c r="CT707" s="49"/>
      <c r="CU707" s="49"/>
      <c r="CZ707" s="193"/>
      <c r="DA707" s="49"/>
      <c r="DB707" s="49"/>
      <c r="DC707" s="49"/>
      <c r="DH707" s="193"/>
      <c r="DI707" s="49"/>
      <c r="DJ707" s="49"/>
      <c r="DK707" s="49"/>
      <c r="DP707" s="193"/>
      <c r="DQ707" s="49"/>
      <c r="DR707" s="49"/>
      <c r="DS707" s="49"/>
      <c r="DX707" s="193"/>
      <c r="DY707" s="49"/>
      <c r="DZ707" s="49"/>
      <c r="EA707" s="49"/>
      <c r="EF707" s="193"/>
      <c r="EG707" s="49"/>
      <c r="EH707" s="49"/>
      <c r="EI707" s="49"/>
      <c r="EN707" s="193"/>
      <c r="EO707" s="49"/>
      <c r="EP707" s="49"/>
      <c r="EQ707" s="49"/>
      <c r="EV707" s="193"/>
      <c r="EW707" s="49"/>
      <c r="EX707" s="49"/>
      <c r="EY707" s="49"/>
      <c r="FD707" s="193"/>
      <c r="FE707" s="49"/>
      <c r="FF707" s="49"/>
      <c r="FG707" s="49"/>
      <c r="FL707" s="193"/>
      <c r="FM707" s="49"/>
      <c r="FN707" s="49"/>
      <c r="FO707" s="49"/>
      <c r="FT707" s="193"/>
      <c r="FU707" s="49"/>
      <c r="FV707" s="49"/>
      <c r="FW707" s="49"/>
      <c r="GB707" s="193"/>
      <c r="GC707" s="49"/>
      <c r="GD707" s="49"/>
      <c r="GE707" s="49"/>
      <c r="GJ707" s="193"/>
      <c r="GK707" s="49"/>
      <c r="GL707" s="49"/>
      <c r="GM707" s="49"/>
      <c r="GR707" s="193"/>
      <c r="GS707" s="49"/>
      <c r="GT707" s="49"/>
      <c r="GU707" s="49"/>
      <c r="GZ707" s="193"/>
      <c r="HA707" s="49"/>
      <c r="HB707" s="49"/>
      <c r="HC707" s="49"/>
      <c r="HH707" s="193"/>
      <c r="HI707" s="49"/>
      <c r="HJ707" s="49"/>
      <c r="HK707" s="49"/>
      <c r="HP707" s="193"/>
      <c r="HQ707" s="49"/>
      <c r="HR707" s="49"/>
      <c r="HS707" s="49"/>
      <c r="HX707" s="193"/>
      <c r="HY707" s="49"/>
      <c r="HZ707" s="49"/>
      <c r="IA707" s="49"/>
      <c r="IF707" s="193"/>
      <c r="IG707" s="49"/>
      <c r="IH707" s="49"/>
      <c r="II707" s="49"/>
      <c r="IN707" s="193"/>
      <c r="IO707" s="49"/>
      <c r="IP707" s="49"/>
      <c r="IQ707" s="49"/>
      <c r="IV707" s="193"/>
      <c r="IW707" s="49"/>
      <c r="IX707" s="49"/>
      <c r="IY707" s="49"/>
      <c r="JD707" s="193"/>
      <c r="JE707" s="49"/>
      <c r="JF707" s="49"/>
      <c r="JG707" s="49"/>
      <c r="JL707" s="193"/>
      <c r="JM707" s="49"/>
      <c r="JN707" s="49"/>
      <c r="JO707" s="49"/>
      <c r="JT707" s="193"/>
      <c r="JU707" s="49"/>
      <c r="JV707" s="49"/>
      <c r="JW707" s="49"/>
      <c r="KB707" s="193"/>
      <c r="KC707" s="49"/>
      <c r="KD707" s="49"/>
      <c r="KE707" s="49"/>
      <c r="KJ707" s="193"/>
      <c r="KK707" s="49"/>
      <c r="KL707" s="49"/>
      <c r="KM707" s="49"/>
      <c r="KR707" s="193"/>
      <c r="KS707" s="49"/>
      <c r="KT707" s="49"/>
      <c r="KU707" s="49"/>
      <c r="KZ707" s="193"/>
      <c r="LA707" s="49"/>
      <c r="LB707" s="49"/>
      <c r="LC707" s="49"/>
      <c r="LH707" s="193"/>
      <c r="LI707" s="49"/>
      <c r="LJ707" s="49"/>
      <c r="LK707" s="49"/>
      <c r="LP707" s="193"/>
      <c r="LQ707" s="49"/>
      <c r="LR707" s="49"/>
      <c r="LS707" s="49"/>
      <c r="LX707" s="193"/>
      <c r="LY707" s="49"/>
      <c r="LZ707" s="49"/>
      <c r="MA707" s="49"/>
      <c r="MF707" s="193"/>
      <c r="MG707" s="49"/>
      <c r="MH707" s="49"/>
      <c r="MI707" s="49"/>
      <c r="MN707" s="193"/>
      <c r="MO707" s="49"/>
      <c r="MP707" s="49"/>
      <c r="MQ707" s="49"/>
      <c r="MV707" s="193"/>
      <c r="MW707" s="49"/>
      <c r="MX707" s="49"/>
      <c r="MY707" s="49"/>
      <c r="ND707" s="193"/>
      <c r="NE707" s="49"/>
      <c r="NF707" s="49"/>
      <c r="NG707" s="49"/>
      <c r="NL707" s="193"/>
      <c r="NM707" s="49"/>
      <c r="NN707" s="49"/>
      <c r="NO707" s="49"/>
      <c r="NT707" s="193"/>
      <c r="NU707" s="49"/>
      <c r="NV707" s="49"/>
      <c r="NW707" s="49"/>
      <c r="OB707" s="193"/>
      <c r="OC707" s="49"/>
      <c r="OD707" s="49"/>
      <c r="OE707" s="49"/>
      <c r="OJ707" s="193"/>
      <c r="OK707" s="49"/>
      <c r="OL707" s="49"/>
      <c r="OM707" s="49"/>
      <c r="OR707" s="193"/>
      <c r="OS707" s="49"/>
      <c r="OT707" s="49"/>
      <c r="OU707" s="49"/>
      <c r="OZ707" s="193"/>
      <c r="PA707" s="49"/>
      <c r="PB707" s="49"/>
      <c r="PC707" s="49"/>
      <c r="PH707" s="193"/>
      <c r="PI707" s="49"/>
      <c r="PJ707" s="49"/>
      <c r="PK707" s="49"/>
      <c r="PP707" s="193"/>
      <c r="PQ707" s="49"/>
      <c r="PR707" s="49"/>
      <c r="PS707" s="49"/>
      <c r="PX707" s="193"/>
      <c r="PY707" s="49"/>
      <c r="PZ707" s="49"/>
      <c r="QA707" s="49"/>
      <c r="QF707" s="193"/>
      <c r="QG707" s="49"/>
      <c r="QH707" s="49"/>
      <c r="QI707" s="49"/>
      <c r="QN707" s="193"/>
      <c r="QO707" s="49"/>
      <c r="QP707" s="49"/>
      <c r="QQ707" s="49"/>
      <c r="QV707" s="193"/>
      <c r="QW707" s="49"/>
      <c r="QX707" s="49"/>
      <c r="QY707" s="49"/>
      <c r="RD707" s="193"/>
      <c r="RE707" s="49"/>
      <c r="RF707" s="49"/>
      <c r="RG707" s="49"/>
      <c r="RL707" s="193"/>
      <c r="RM707" s="49"/>
      <c r="RN707" s="49"/>
      <c r="RO707" s="49"/>
      <c r="RT707" s="193"/>
      <c r="RU707" s="49"/>
      <c r="RV707" s="49"/>
      <c r="RW707" s="49"/>
      <c r="SB707" s="193"/>
      <c r="SC707" s="49"/>
      <c r="SD707" s="49"/>
      <c r="SE707" s="49"/>
      <c r="SJ707" s="193"/>
      <c r="SK707" s="49"/>
      <c r="SL707" s="49"/>
      <c r="SM707" s="49"/>
      <c r="SR707" s="193"/>
      <c r="SS707" s="49"/>
      <c r="ST707" s="49"/>
      <c r="SU707" s="49"/>
      <c r="SZ707" s="193"/>
      <c r="TA707" s="49"/>
      <c r="TB707" s="49"/>
      <c r="TC707" s="49"/>
      <c r="TH707" s="193"/>
      <c r="TI707" s="49"/>
      <c r="TJ707" s="49"/>
      <c r="TK707" s="49"/>
      <c r="TP707" s="193"/>
      <c r="TQ707" s="49"/>
      <c r="TR707" s="49"/>
      <c r="TS707" s="49"/>
      <c r="TX707" s="193"/>
      <c r="TY707" s="49"/>
      <c r="TZ707" s="49"/>
      <c r="UA707" s="49"/>
      <c r="UF707" s="193"/>
      <c r="UG707" s="49"/>
      <c r="UH707" s="49"/>
      <c r="UI707" s="49"/>
      <c r="UN707" s="193"/>
      <c r="UO707" s="49"/>
      <c r="UP707" s="49"/>
      <c r="UQ707" s="49"/>
      <c r="UV707" s="193"/>
      <c r="UW707" s="49"/>
      <c r="UX707" s="49"/>
      <c r="UY707" s="49"/>
      <c r="VD707" s="193"/>
      <c r="VE707" s="49"/>
      <c r="VF707" s="49"/>
      <c r="VG707" s="49"/>
      <c r="VL707" s="193"/>
      <c r="VM707" s="49"/>
      <c r="VN707" s="49"/>
      <c r="VO707" s="49"/>
      <c r="VT707" s="193"/>
      <c r="VU707" s="49"/>
      <c r="VV707" s="49"/>
      <c r="VW707" s="49"/>
      <c r="WB707" s="193"/>
      <c r="WC707" s="49"/>
      <c r="WD707" s="49"/>
      <c r="WE707" s="49"/>
      <c r="WJ707" s="193"/>
      <c r="WK707" s="49"/>
      <c r="WL707" s="49"/>
      <c r="WM707" s="49"/>
      <c r="WR707" s="193"/>
      <c r="WS707" s="49"/>
      <c r="WT707" s="49"/>
      <c r="WU707" s="49"/>
      <c r="WZ707" s="193"/>
      <c r="XA707" s="49"/>
      <c r="XB707" s="49"/>
      <c r="XC707" s="49"/>
      <c r="XH707" s="193"/>
      <c r="XI707" s="49"/>
      <c r="XJ707" s="49"/>
      <c r="XK707" s="49"/>
      <c r="XP707" s="193"/>
      <c r="XQ707" s="49"/>
      <c r="XR707" s="49"/>
      <c r="XS707" s="49"/>
      <c r="XX707" s="193"/>
      <c r="XY707" s="49"/>
      <c r="XZ707" s="49"/>
      <c r="YA707" s="49"/>
      <c r="YF707" s="193"/>
      <c r="YG707" s="49"/>
      <c r="YH707" s="49"/>
      <c r="YI707" s="49"/>
      <c r="YN707" s="193"/>
      <c r="YO707" s="49"/>
      <c r="YP707" s="49"/>
      <c r="YQ707" s="49"/>
      <c r="YV707" s="193"/>
      <c r="YW707" s="49"/>
      <c r="YX707" s="49"/>
      <c r="YY707" s="49"/>
      <c r="ZD707" s="193"/>
      <c r="ZE707" s="49"/>
      <c r="ZF707" s="49"/>
      <c r="ZG707" s="49"/>
      <c r="ZL707" s="193"/>
      <c r="ZM707" s="49"/>
      <c r="ZN707" s="49"/>
      <c r="ZO707" s="49"/>
      <c r="ZT707" s="193"/>
      <c r="ZU707" s="49"/>
      <c r="ZV707" s="49"/>
      <c r="ZW707" s="49"/>
      <c r="AAB707" s="193"/>
      <c r="AAC707" s="49"/>
      <c r="AAD707" s="49"/>
      <c r="AAE707" s="49"/>
      <c r="AAJ707" s="193"/>
      <c r="AAK707" s="49"/>
      <c r="AAL707" s="49"/>
      <c r="AAM707" s="49"/>
      <c r="AAR707" s="193"/>
      <c r="AAS707" s="49"/>
      <c r="AAT707" s="49"/>
      <c r="AAU707" s="49"/>
      <c r="AAZ707" s="193"/>
      <c r="ABA707" s="49"/>
      <c r="ABB707" s="49"/>
      <c r="ABC707" s="49"/>
      <c r="ABH707" s="193"/>
      <c r="ABI707" s="49"/>
      <c r="ABJ707" s="49"/>
      <c r="ABK707" s="49"/>
      <c r="ABP707" s="193"/>
      <c r="ABQ707" s="49"/>
      <c r="ABR707" s="49"/>
      <c r="ABS707" s="49"/>
      <c r="ABX707" s="193"/>
      <c r="ABY707" s="49"/>
      <c r="ABZ707" s="49"/>
      <c r="ACA707" s="49"/>
      <c r="ACF707" s="193"/>
      <c r="ACG707" s="49"/>
      <c r="ACH707" s="49"/>
      <c r="ACI707" s="49"/>
      <c r="ACN707" s="193"/>
      <c r="ACO707" s="49"/>
      <c r="ACP707" s="49"/>
      <c r="ACQ707" s="49"/>
      <c r="ACV707" s="193"/>
      <c r="ACW707" s="49"/>
      <c r="ACX707" s="49"/>
      <c r="ACY707" s="49"/>
      <c r="ADD707" s="193"/>
      <c r="ADE707" s="49"/>
      <c r="ADF707" s="49"/>
      <c r="ADG707" s="49"/>
      <c r="ADL707" s="193"/>
      <c r="ADM707" s="49"/>
      <c r="ADN707" s="49"/>
      <c r="ADO707" s="49"/>
      <c r="ADT707" s="193"/>
      <c r="ADU707" s="49"/>
      <c r="ADV707" s="49"/>
      <c r="ADW707" s="49"/>
      <c r="AEB707" s="193"/>
      <c r="AEC707" s="49"/>
      <c r="AED707" s="49"/>
      <c r="AEE707" s="49"/>
      <c r="AEJ707" s="193"/>
      <c r="AEK707" s="49"/>
      <c r="AEL707" s="49"/>
      <c r="AEM707" s="49"/>
      <c r="AER707" s="193"/>
      <c r="AES707" s="49"/>
      <c r="AET707" s="49"/>
      <c r="AEU707" s="49"/>
      <c r="AEZ707" s="193"/>
      <c r="AFA707" s="49"/>
      <c r="AFB707" s="49"/>
      <c r="AFC707" s="49"/>
      <c r="AFH707" s="193"/>
      <c r="AFI707" s="49"/>
      <c r="AFJ707" s="49"/>
      <c r="AFK707" s="49"/>
      <c r="AFP707" s="193"/>
      <c r="AFQ707" s="49"/>
      <c r="AFR707" s="49"/>
      <c r="AFS707" s="49"/>
      <c r="AFX707" s="193"/>
      <c r="AFY707" s="49"/>
      <c r="AFZ707" s="49"/>
      <c r="AGA707" s="49"/>
      <c r="AGF707" s="193"/>
      <c r="AGG707" s="49"/>
      <c r="AGH707" s="49"/>
      <c r="AGI707" s="49"/>
      <c r="AGN707" s="193"/>
      <c r="AGO707" s="49"/>
      <c r="AGP707" s="49"/>
      <c r="AGQ707" s="49"/>
      <c r="AGV707" s="193"/>
      <c r="AGW707" s="49"/>
      <c r="AGX707" s="49"/>
      <c r="AGY707" s="49"/>
      <c r="AHD707" s="193"/>
      <c r="AHE707" s="49"/>
      <c r="AHF707" s="49"/>
      <c r="AHG707" s="49"/>
      <c r="AHL707" s="193"/>
      <c r="AHM707" s="49"/>
      <c r="AHN707" s="49"/>
      <c r="AHO707" s="49"/>
      <c r="AHT707" s="193"/>
      <c r="AHU707" s="49"/>
      <c r="AHV707" s="49"/>
      <c r="AHW707" s="49"/>
      <c r="AIB707" s="193"/>
      <c r="AIC707" s="49"/>
      <c r="AID707" s="49"/>
      <c r="AIE707" s="49"/>
      <c r="AIJ707" s="193"/>
      <c r="AIK707" s="49"/>
      <c r="AIL707" s="49"/>
      <c r="AIM707" s="49"/>
      <c r="AIR707" s="193"/>
      <c r="AIS707" s="49"/>
      <c r="AIT707" s="49"/>
      <c r="AIU707" s="49"/>
      <c r="AIZ707" s="193"/>
      <c r="AJA707" s="49"/>
      <c r="AJB707" s="49"/>
      <c r="AJC707" s="49"/>
      <c r="AJH707" s="193"/>
      <c r="AJI707" s="49"/>
      <c r="AJJ707" s="49"/>
      <c r="AJK707" s="49"/>
      <c r="AJP707" s="193"/>
      <c r="AJQ707" s="49"/>
      <c r="AJR707" s="49"/>
      <c r="AJS707" s="49"/>
      <c r="AJX707" s="193"/>
      <c r="AJY707" s="49"/>
      <c r="AJZ707" s="49"/>
      <c r="AKA707" s="49"/>
      <c r="AKF707" s="193"/>
      <c r="AKG707" s="49"/>
      <c r="AKH707" s="49"/>
      <c r="AKI707" s="49"/>
      <c r="AKN707" s="193"/>
      <c r="AKO707" s="49"/>
      <c r="AKP707" s="49"/>
      <c r="AKQ707" s="49"/>
      <c r="AKV707" s="193"/>
      <c r="AKW707" s="49"/>
      <c r="AKX707" s="49"/>
      <c r="AKY707" s="49"/>
      <c r="ALD707" s="193"/>
      <c r="ALE707" s="49"/>
      <c r="ALF707" s="49"/>
      <c r="ALG707" s="49"/>
      <c r="ALL707" s="193"/>
      <c r="ALM707" s="49"/>
      <c r="ALN707" s="49"/>
      <c r="ALO707" s="49"/>
      <c r="ALT707" s="193"/>
      <c r="ALU707" s="49"/>
      <c r="ALV707" s="49"/>
      <c r="ALW707" s="49"/>
      <c r="AMB707" s="193"/>
      <c r="AMC707" s="49"/>
      <c r="AMD707" s="49"/>
      <c r="AME707" s="49"/>
      <c r="AMJ707" s="193"/>
    </row>
    <row r="708" s="190" customFormat="true" ht="15" hidden="false" customHeight="true" outlineLevel="0" collapsed="false">
      <c r="A708" s="170"/>
      <c r="B708" s="170"/>
      <c r="C708" s="170"/>
      <c r="D708" s="171" t="s">
        <v>715</v>
      </c>
      <c r="E708" s="171"/>
      <c r="F708" s="171"/>
      <c r="G708" s="171"/>
      <c r="H708" s="175" t="n">
        <f aca="false">E701</f>
        <v>21</v>
      </c>
      <c r="I708" s="49"/>
      <c r="J708" s="49"/>
      <c r="K708" s="49"/>
      <c r="P708" s="194"/>
      <c r="Q708" s="49"/>
      <c r="R708" s="49"/>
      <c r="S708" s="49"/>
      <c r="X708" s="194"/>
      <c r="Y708" s="49"/>
      <c r="Z708" s="49"/>
      <c r="AA708" s="49"/>
      <c r="AF708" s="194"/>
      <c r="AG708" s="49"/>
      <c r="AH708" s="49"/>
      <c r="AI708" s="49"/>
      <c r="AN708" s="194"/>
      <c r="AO708" s="49"/>
      <c r="AP708" s="49"/>
      <c r="AQ708" s="49"/>
      <c r="AV708" s="194"/>
      <c r="AW708" s="49"/>
      <c r="AX708" s="49"/>
      <c r="AY708" s="49"/>
      <c r="BD708" s="194"/>
      <c r="BE708" s="49"/>
      <c r="BF708" s="49"/>
      <c r="BG708" s="49"/>
      <c r="BL708" s="194"/>
      <c r="BM708" s="49"/>
      <c r="BN708" s="49"/>
      <c r="BO708" s="49"/>
      <c r="BT708" s="194"/>
      <c r="BU708" s="49"/>
      <c r="BV708" s="49"/>
      <c r="BW708" s="49"/>
      <c r="CB708" s="194"/>
      <c r="CC708" s="49"/>
      <c r="CD708" s="49"/>
      <c r="CE708" s="49"/>
      <c r="CJ708" s="194"/>
      <c r="CK708" s="49"/>
      <c r="CL708" s="49"/>
      <c r="CM708" s="49"/>
      <c r="CR708" s="194"/>
      <c r="CS708" s="49"/>
      <c r="CT708" s="49"/>
      <c r="CU708" s="49"/>
      <c r="CZ708" s="194"/>
      <c r="DA708" s="49"/>
      <c r="DB708" s="49"/>
      <c r="DC708" s="49"/>
      <c r="DH708" s="194"/>
      <c r="DI708" s="49"/>
      <c r="DJ708" s="49"/>
      <c r="DK708" s="49"/>
      <c r="DP708" s="194"/>
      <c r="DQ708" s="49"/>
      <c r="DR708" s="49"/>
      <c r="DS708" s="49"/>
      <c r="DX708" s="194"/>
      <c r="DY708" s="49"/>
      <c r="DZ708" s="49"/>
      <c r="EA708" s="49"/>
      <c r="EF708" s="194"/>
      <c r="EG708" s="49"/>
      <c r="EH708" s="49"/>
      <c r="EI708" s="49"/>
      <c r="EN708" s="194"/>
      <c r="EO708" s="49"/>
      <c r="EP708" s="49"/>
      <c r="EQ708" s="49"/>
      <c r="EV708" s="194"/>
      <c r="EW708" s="49"/>
      <c r="EX708" s="49"/>
      <c r="EY708" s="49"/>
      <c r="FD708" s="194"/>
      <c r="FE708" s="49"/>
      <c r="FF708" s="49"/>
      <c r="FG708" s="49"/>
      <c r="FL708" s="194"/>
      <c r="FM708" s="49"/>
      <c r="FN708" s="49"/>
      <c r="FO708" s="49"/>
      <c r="FT708" s="194"/>
      <c r="FU708" s="49"/>
      <c r="FV708" s="49"/>
      <c r="FW708" s="49"/>
      <c r="GB708" s="194"/>
      <c r="GC708" s="49"/>
      <c r="GD708" s="49"/>
      <c r="GE708" s="49"/>
      <c r="GJ708" s="194"/>
      <c r="GK708" s="49"/>
      <c r="GL708" s="49"/>
      <c r="GM708" s="49"/>
      <c r="GR708" s="194"/>
      <c r="GS708" s="49"/>
      <c r="GT708" s="49"/>
      <c r="GU708" s="49"/>
      <c r="GZ708" s="194"/>
      <c r="HA708" s="49"/>
      <c r="HB708" s="49"/>
      <c r="HC708" s="49"/>
      <c r="HH708" s="194"/>
      <c r="HI708" s="49"/>
      <c r="HJ708" s="49"/>
      <c r="HK708" s="49"/>
      <c r="HP708" s="194"/>
      <c r="HQ708" s="49"/>
      <c r="HR708" s="49"/>
      <c r="HS708" s="49"/>
      <c r="HX708" s="194"/>
      <c r="HY708" s="49"/>
      <c r="HZ708" s="49"/>
      <c r="IA708" s="49"/>
      <c r="IF708" s="194"/>
      <c r="IG708" s="49"/>
      <c r="IH708" s="49"/>
      <c r="II708" s="49"/>
      <c r="IN708" s="194"/>
      <c r="IO708" s="49"/>
      <c r="IP708" s="49"/>
      <c r="IQ708" s="49"/>
      <c r="IV708" s="194"/>
      <c r="IW708" s="49"/>
      <c r="IX708" s="49"/>
      <c r="IY708" s="49"/>
      <c r="JD708" s="194"/>
      <c r="JE708" s="49"/>
      <c r="JF708" s="49"/>
      <c r="JG708" s="49"/>
      <c r="JL708" s="194"/>
      <c r="JM708" s="49"/>
      <c r="JN708" s="49"/>
      <c r="JO708" s="49"/>
      <c r="JT708" s="194"/>
      <c r="JU708" s="49"/>
      <c r="JV708" s="49"/>
      <c r="JW708" s="49"/>
      <c r="KB708" s="194"/>
      <c r="KC708" s="49"/>
      <c r="KD708" s="49"/>
      <c r="KE708" s="49"/>
      <c r="KJ708" s="194"/>
      <c r="KK708" s="49"/>
      <c r="KL708" s="49"/>
      <c r="KM708" s="49"/>
      <c r="KR708" s="194"/>
      <c r="KS708" s="49"/>
      <c r="KT708" s="49"/>
      <c r="KU708" s="49"/>
      <c r="KZ708" s="194"/>
      <c r="LA708" s="49"/>
      <c r="LB708" s="49"/>
      <c r="LC708" s="49"/>
      <c r="LH708" s="194"/>
      <c r="LI708" s="49"/>
      <c r="LJ708" s="49"/>
      <c r="LK708" s="49"/>
      <c r="LP708" s="194"/>
      <c r="LQ708" s="49"/>
      <c r="LR708" s="49"/>
      <c r="LS708" s="49"/>
      <c r="LX708" s="194"/>
      <c r="LY708" s="49"/>
      <c r="LZ708" s="49"/>
      <c r="MA708" s="49"/>
      <c r="MF708" s="194"/>
      <c r="MG708" s="49"/>
      <c r="MH708" s="49"/>
      <c r="MI708" s="49"/>
      <c r="MN708" s="194"/>
      <c r="MO708" s="49"/>
      <c r="MP708" s="49"/>
      <c r="MQ708" s="49"/>
      <c r="MV708" s="194"/>
      <c r="MW708" s="49"/>
      <c r="MX708" s="49"/>
      <c r="MY708" s="49"/>
      <c r="ND708" s="194"/>
      <c r="NE708" s="49"/>
      <c r="NF708" s="49"/>
      <c r="NG708" s="49"/>
      <c r="NL708" s="194"/>
      <c r="NM708" s="49"/>
      <c r="NN708" s="49"/>
      <c r="NO708" s="49"/>
      <c r="NT708" s="194"/>
      <c r="NU708" s="49"/>
      <c r="NV708" s="49"/>
      <c r="NW708" s="49"/>
      <c r="OB708" s="194"/>
      <c r="OC708" s="49"/>
      <c r="OD708" s="49"/>
      <c r="OE708" s="49"/>
      <c r="OJ708" s="194"/>
      <c r="OK708" s="49"/>
      <c r="OL708" s="49"/>
      <c r="OM708" s="49"/>
      <c r="OR708" s="194"/>
      <c r="OS708" s="49"/>
      <c r="OT708" s="49"/>
      <c r="OU708" s="49"/>
      <c r="OZ708" s="194"/>
      <c r="PA708" s="49"/>
      <c r="PB708" s="49"/>
      <c r="PC708" s="49"/>
      <c r="PH708" s="194"/>
      <c r="PI708" s="49"/>
      <c r="PJ708" s="49"/>
      <c r="PK708" s="49"/>
      <c r="PP708" s="194"/>
      <c r="PQ708" s="49"/>
      <c r="PR708" s="49"/>
      <c r="PS708" s="49"/>
      <c r="PX708" s="194"/>
      <c r="PY708" s="49"/>
      <c r="PZ708" s="49"/>
      <c r="QA708" s="49"/>
      <c r="QF708" s="194"/>
      <c r="QG708" s="49"/>
      <c r="QH708" s="49"/>
      <c r="QI708" s="49"/>
      <c r="QN708" s="194"/>
      <c r="QO708" s="49"/>
      <c r="QP708" s="49"/>
      <c r="QQ708" s="49"/>
      <c r="QV708" s="194"/>
      <c r="QW708" s="49"/>
      <c r="QX708" s="49"/>
      <c r="QY708" s="49"/>
      <c r="RD708" s="194"/>
      <c r="RE708" s="49"/>
      <c r="RF708" s="49"/>
      <c r="RG708" s="49"/>
      <c r="RL708" s="194"/>
      <c r="RM708" s="49"/>
      <c r="RN708" s="49"/>
      <c r="RO708" s="49"/>
      <c r="RT708" s="194"/>
      <c r="RU708" s="49"/>
      <c r="RV708" s="49"/>
      <c r="RW708" s="49"/>
      <c r="SB708" s="194"/>
      <c r="SC708" s="49"/>
      <c r="SD708" s="49"/>
      <c r="SE708" s="49"/>
      <c r="SJ708" s="194"/>
      <c r="SK708" s="49"/>
      <c r="SL708" s="49"/>
      <c r="SM708" s="49"/>
      <c r="SR708" s="194"/>
      <c r="SS708" s="49"/>
      <c r="ST708" s="49"/>
      <c r="SU708" s="49"/>
      <c r="SZ708" s="194"/>
      <c r="TA708" s="49"/>
      <c r="TB708" s="49"/>
      <c r="TC708" s="49"/>
      <c r="TH708" s="194"/>
      <c r="TI708" s="49"/>
      <c r="TJ708" s="49"/>
      <c r="TK708" s="49"/>
      <c r="TP708" s="194"/>
      <c r="TQ708" s="49"/>
      <c r="TR708" s="49"/>
      <c r="TS708" s="49"/>
      <c r="TX708" s="194"/>
      <c r="TY708" s="49"/>
      <c r="TZ708" s="49"/>
      <c r="UA708" s="49"/>
      <c r="UF708" s="194"/>
      <c r="UG708" s="49"/>
      <c r="UH708" s="49"/>
      <c r="UI708" s="49"/>
      <c r="UN708" s="194"/>
      <c r="UO708" s="49"/>
      <c r="UP708" s="49"/>
      <c r="UQ708" s="49"/>
      <c r="UV708" s="194"/>
      <c r="UW708" s="49"/>
      <c r="UX708" s="49"/>
      <c r="UY708" s="49"/>
      <c r="VD708" s="194"/>
      <c r="VE708" s="49"/>
      <c r="VF708" s="49"/>
      <c r="VG708" s="49"/>
      <c r="VL708" s="194"/>
      <c r="VM708" s="49"/>
      <c r="VN708" s="49"/>
      <c r="VO708" s="49"/>
      <c r="VT708" s="194"/>
      <c r="VU708" s="49"/>
      <c r="VV708" s="49"/>
      <c r="VW708" s="49"/>
      <c r="WB708" s="194"/>
      <c r="WC708" s="49"/>
      <c r="WD708" s="49"/>
      <c r="WE708" s="49"/>
      <c r="WJ708" s="194"/>
      <c r="WK708" s="49"/>
      <c r="WL708" s="49"/>
      <c r="WM708" s="49"/>
      <c r="WR708" s="194"/>
      <c r="WS708" s="49"/>
      <c r="WT708" s="49"/>
      <c r="WU708" s="49"/>
      <c r="WZ708" s="194"/>
      <c r="XA708" s="49"/>
      <c r="XB708" s="49"/>
      <c r="XC708" s="49"/>
      <c r="XH708" s="194"/>
      <c r="XI708" s="49"/>
      <c r="XJ708" s="49"/>
      <c r="XK708" s="49"/>
      <c r="XP708" s="194"/>
      <c r="XQ708" s="49"/>
      <c r="XR708" s="49"/>
      <c r="XS708" s="49"/>
      <c r="XX708" s="194"/>
      <c r="XY708" s="49"/>
      <c r="XZ708" s="49"/>
      <c r="YA708" s="49"/>
      <c r="YF708" s="194"/>
      <c r="YG708" s="49"/>
      <c r="YH708" s="49"/>
      <c r="YI708" s="49"/>
      <c r="YN708" s="194"/>
      <c r="YO708" s="49"/>
      <c r="YP708" s="49"/>
      <c r="YQ708" s="49"/>
      <c r="YV708" s="194"/>
      <c r="YW708" s="49"/>
      <c r="YX708" s="49"/>
      <c r="YY708" s="49"/>
      <c r="ZD708" s="194"/>
      <c r="ZE708" s="49"/>
      <c r="ZF708" s="49"/>
      <c r="ZG708" s="49"/>
      <c r="ZL708" s="194"/>
      <c r="ZM708" s="49"/>
      <c r="ZN708" s="49"/>
      <c r="ZO708" s="49"/>
      <c r="ZT708" s="194"/>
      <c r="ZU708" s="49"/>
      <c r="ZV708" s="49"/>
      <c r="ZW708" s="49"/>
      <c r="AAB708" s="194"/>
      <c r="AAC708" s="49"/>
      <c r="AAD708" s="49"/>
      <c r="AAE708" s="49"/>
      <c r="AAJ708" s="194"/>
      <c r="AAK708" s="49"/>
      <c r="AAL708" s="49"/>
      <c r="AAM708" s="49"/>
      <c r="AAR708" s="194"/>
      <c r="AAS708" s="49"/>
      <c r="AAT708" s="49"/>
      <c r="AAU708" s="49"/>
      <c r="AAZ708" s="194"/>
      <c r="ABA708" s="49"/>
      <c r="ABB708" s="49"/>
      <c r="ABC708" s="49"/>
      <c r="ABH708" s="194"/>
      <c r="ABI708" s="49"/>
      <c r="ABJ708" s="49"/>
      <c r="ABK708" s="49"/>
      <c r="ABP708" s="194"/>
      <c r="ABQ708" s="49"/>
      <c r="ABR708" s="49"/>
      <c r="ABS708" s="49"/>
      <c r="ABX708" s="194"/>
      <c r="ABY708" s="49"/>
      <c r="ABZ708" s="49"/>
      <c r="ACA708" s="49"/>
      <c r="ACF708" s="194"/>
      <c r="ACG708" s="49"/>
      <c r="ACH708" s="49"/>
      <c r="ACI708" s="49"/>
      <c r="ACN708" s="194"/>
      <c r="ACO708" s="49"/>
      <c r="ACP708" s="49"/>
      <c r="ACQ708" s="49"/>
      <c r="ACV708" s="194"/>
      <c r="ACW708" s="49"/>
      <c r="ACX708" s="49"/>
      <c r="ACY708" s="49"/>
      <c r="ADD708" s="194"/>
      <c r="ADE708" s="49"/>
      <c r="ADF708" s="49"/>
      <c r="ADG708" s="49"/>
      <c r="ADL708" s="194"/>
      <c r="ADM708" s="49"/>
      <c r="ADN708" s="49"/>
      <c r="ADO708" s="49"/>
      <c r="ADT708" s="194"/>
      <c r="ADU708" s="49"/>
      <c r="ADV708" s="49"/>
      <c r="ADW708" s="49"/>
      <c r="AEB708" s="194"/>
      <c r="AEC708" s="49"/>
      <c r="AED708" s="49"/>
      <c r="AEE708" s="49"/>
      <c r="AEJ708" s="194"/>
      <c r="AEK708" s="49"/>
      <c r="AEL708" s="49"/>
      <c r="AEM708" s="49"/>
      <c r="AER708" s="194"/>
      <c r="AES708" s="49"/>
      <c r="AET708" s="49"/>
      <c r="AEU708" s="49"/>
      <c r="AEZ708" s="194"/>
      <c r="AFA708" s="49"/>
      <c r="AFB708" s="49"/>
      <c r="AFC708" s="49"/>
      <c r="AFH708" s="194"/>
      <c r="AFI708" s="49"/>
      <c r="AFJ708" s="49"/>
      <c r="AFK708" s="49"/>
      <c r="AFP708" s="194"/>
      <c r="AFQ708" s="49"/>
      <c r="AFR708" s="49"/>
      <c r="AFS708" s="49"/>
      <c r="AFX708" s="194"/>
      <c r="AFY708" s="49"/>
      <c r="AFZ708" s="49"/>
      <c r="AGA708" s="49"/>
      <c r="AGF708" s="194"/>
      <c r="AGG708" s="49"/>
      <c r="AGH708" s="49"/>
      <c r="AGI708" s="49"/>
      <c r="AGN708" s="194"/>
      <c r="AGO708" s="49"/>
      <c r="AGP708" s="49"/>
      <c r="AGQ708" s="49"/>
      <c r="AGV708" s="194"/>
      <c r="AGW708" s="49"/>
      <c r="AGX708" s="49"/>
      <c r="AGY708" s="49"/>
      <c r="AHD708" s="194"/>
      <c r="AHE708" s="49"/>
      <c r="AHF708" s="49"/>
      <c r="AHG708" s="49"/>
      <c r="AHL708" s="194"/>
      <c r="AHM708" s="49"/>
      <c r="AHN708" s="49"/>
      <c r="AHO708" s="49"/>
      <c r="AHT708" s="194"/>
      <c r="AHU708" s="49"/>
      <c r="AHV708" s="49"/>
      <c r="AHW708" s="49"/>
      <c r="AIB708" s="194"/>
      <c r="AIC708" s="49"/>
      <c r="AID708" s="49"/>
      <c r="AIE708" s="49"/>
      <c r="AIJ708" s="194"/>
      <c r="AIK708" s="49"/>
      <c r="AIL708" s="49"/>
      <c r="AIM708" s="49"/>
      <c r="AIR708" s="194"/>
      <c r="AIS708" s="49"/>
      <c r="AIT708" s="49"/>
      <c r="AIU708" s="49"/>
      <c r="AIZ708" s="194"/>
      <c r="AJA708" s="49"/>
      <c r="AJB708" s="49"/>
      <c r="AJC708" s="49"/>
      <c r="AJH708" s="194"/>
      <c r="AJI708" s="49"/>
      <c r="AJJ708" s="49"/>
      <c r="AJK708" s="49"/>
      <c r="AJP708" s="194"/>
      <c r="AJQ708" s="49"/>
      <c r="AJR708" s="49"/>
      <c r="AJS708" s="49"/>
      <c r="AJX708" s="194"/>
      <c r="AJY708" s="49"/>
      <c r="AJZ708" s="49"/>
      <c r="AKA708" s="49"/>
      <c r="AKF708" s="194"/>
      <c r="AKG708" s="49"/>
      <c r="AKH708" s="49"/>
      <c r="AKI708" s="49"/>
      <c r="AKN708" s="194"/>
      <c r="AKO708" s="49"/>
      <c r="AKP708" s="49"/>
      <c r="AKQ708" s="49"/>
      <c r="AKV708" s="194"/>
      <c r="AKW708" s="49"/>
      <c r="AKX708" s="49"/>
      <c r="AKY708" s="49"/>
      <c r="ALD708" s="194"/>
      <c r="ALE708" s="49"/>
      <c r="ALF708" s="49"/>
      <c r="ALG708" s="49"/>
      <c r="ALL708" s="194"/>
      <c r="ALM708" s="49"/>
      <c r="ALN708" s="49"/>
      <c r="ALO708" s="49"/>
      <c r="ALT708" s="194"/>
      <c r="ALU708" s="49"/>
      <c r="ALV708" s="49"/>
      <c r="ALW708" s="49"/>
      <c r="AMB708" s="194"/>
      <c r="AMC708" s="49"/>
      <c r="AMD708" s="49"/>
      <c r="AME708" s="49"/>
      <c r="AMJ708" s="194"/>
    </row>
    <row r="709" s="192" customFormat="true" ht="15" hidden="false" customHeight="true" outlineLevel="0" collapsed="false">
      <c r="A709" s="170"/>
      <c r="B709" s="170"/>
      <c r="C709" s="170"/>
      <c r="D709" s="173" t="s">
        <v>716</v>
      </c>
      <c r="E709" s="173"/>
      <c r="F709" s="173"/>
      <c r="G709" s="173"/>
      <c r="H709" s="174" t="n">
        <f aca="false">ROUND(H707*H708,2)</f>
        <v>16224.18</v>
      </c>
      <c r="I709" s="49"/>
      <c r="J709" s="49"/>
      <c r="K709" s="49"/>
      <c r="P709" s="193"/>
      <c r="Q709" s="49"/>
      <c r="R709" s="49"/>
      <c r="S709" s="49"/>
      <c r="X709" s="193"/>
      <c r="Y709" s="49"/>
      <c r="Z709" s="49"/>
      <c r="AA709" s="49"/>
      <c r="AF709" s="193"/>
      <c r="AG709" s="49"/>
      <c r="AH709" s="49"/>
      <c r="AI709" s="49"/>
      <c r="AN709" s="193"/>
      <c r="AO709" s="49"/>
      <c r="AP709" s="49"/>
      <c r="AQ709" s="49"/>
      <c r="AV709" s="193"/>
      <c r="AW709" s="49"/>
      <c r="AX709" s="49"/>
      <c r="AY709" s="49"/>
      <c r="BD709" s="193"/>
      <c r="BE709" s="49"/>
      <c r="BF709" s="49"/>
      <c r="BG709" s="49"/>
      <c r="BL709" s="193"/>
      <c r="BM709" s="49"/>
      <c r="BN709" s="49"/>
      <c r="BO709" s="49"/>
      <c r="BT709" s="193"/>
      <c r="BU709" s="49"/>
      <c r="BV709" s="49"/>
      <c r="BW709" s="49"/>
      <c r="CB709" s="193"/>
      <c r="CC709" s="49"/>
      <c r="CD709" s="49"/>
      <c r="CE709" s="49"/>
      <c r="CJ709" s="193"/>
      <c r="CK709" s="49"/>
      <c r="CL709" s="49"/>
      <c r="CM709" s="49"/>
      <c r="CR709" s="193"/>
      <c r="CS709" s="49"/>
      <c r="CT709" s="49"/>
      <c r="CU709" s="49"/>
      <c r="CZ709" s="193"/>
      <c r="DA709" s="49"/>
      <c r="DB709" s="49"/>
      <c r="DC709" s="49"/>
      <c r="DH709" s="193"/>
      <c r="DI709" s="49"/>
      <c r="DJ709" s="49"/>
      <c r="DK709" s="49"/>
      <c r="DP709" s="193"/>
      <c r="DQ709" s="49"/>
      <c r="DR709" s="49"/>
      <c r="DS709" s="49"/>
      <c r="DX709" s="193"/>
      <c r="DY709" s="49"/>
      <c r="DZ709" s="49"/>
      <c r="EA709" s="49"/>
      <c r="EF709" s="193"/>
      <c r="EG709" s="49"/>
      <c r="EH709" s="49"/>
      <c r="EI709" s="49"/>
      <c r="EN709" s="193"/>
      <c r="EO709" s="49"/>
      <c r="EP709" s="49"/>
      <c r="EQ709" s="49"/>
      <c r="EV709" s="193"/>
      <c r="EW709" s="49"/>
      <c r="EX709" s="49"/>
      <c r="EY709" s="49"/>
      <c r="FD709" s="193"/>
      <c r="FE709" s="49"/>
      <c r="FF709" s="49"/>
      <c r="FG709" s="49"/>
      <c r="FL709" s="193"/>
      <c r="FM709" s="49"/>
      <c r="FN709" s="49"/>
      <c r="FO709" s="49"/>
      <c r="FT709" s="193"/>
      <c r="FU709" s="49"/>
      <c r="FV709" s="49"/>
      <c r="FW709" s="49"/>
      <c r="GB709" s="193"/>
      <c r="GC709" s="49"/>
      <c r="GD709" s="49"/>
      <c r="GE709" s="49"/>
      <c r="GJ709" s="193"/>
      <c r="GK709" s="49"/>
      <c r="GL709" s="49"/>
      <c r="GM709" s="49"/>
      <c r="GR709" s="193"/>
      <c r="GS709" s="49"/>
      <c r="GT709" s="49"/>
      <c r="GU709" s="49"/>
      <c r="GZ709" s="193"/>
      <c r="HA709" s="49"/>
      <c r="HB709" s="49"/>
      <c r="HC709" s="49"/>
      <c r="HH709" s="193"/>
      <c r="HI709" s="49"/>
      <c r="HJ709" s="49"/>
      <c r="HK709" s="49"/>
      <c r="HP709" s="193"/>
      <c r="HQ709" s="49"/>
      <c r="HR709" s="49"/>
      <c r="HS709" s="49"/>
      <c r="HX709" s="193"/>
      <c r="HY709" s="49"/>
      <c r="HZ709" s="49"/>
      <c r="IA709" s="49"/>
      <c r="IF709" s="193"/>
      <c r="IG709" s="49"/>
      <c r="IH709" s="49"/>
      <c r="II709" s="49"/>
      <c r="IN709" s="193"/>
      <c r="IO709" s="49"/>
      <c r="IP709" s="49"/>
      <c r="IQ709" s="49"/>
      <c r="IV709" s="193"/>
      <c r="IW709" s="49"/>
      <c r="IX709" s="49"/>
      <c r="IY709" s="49"/>
      <c r="JD709" s="193"/>
      <c r="JE709" s="49"/>
      <c r="JF709" s="49"/>
      <c r="JG709" s="49"/>
      <c r="JL709" s="193"/>
      <c r="JM709" s="49"/>
      <c r="JN709" s="49"/>
      <c r="JO709" s="49"/>
      <c r="JT709" s="193"/>
      <c r="JU709" s="49"/>
      <c r="JV709" s="49"/>
      <c r="JW709" s="49"/>
      <c r="KB709" s="193"/>
      <c r="KC709" s="49"/>
      <c r="KD709" s="49"/>
      <c r="KE709" s="49"/>
      <c r="KJ709" s="193"/>
      <c r="KK709" s="49"/>
      <c r="KL709" s="49"/>
      <c r="KM709" s="49"/>
      <c r="KR709" s="193"/>
      <c r="KS709" s="49"/>
      <c r="KT709" s="49"/>
      <c r="KU709" s="49"/>
      <c r="KZ709" s="193"/>
      <c r="LA709" s="49"/>
      <c r="LB709" s="49"/>
      <c r="LC709" s="49"/>
      <c r="LH709" s="193"/>
      <c r="LI709" s="49"/>
      <c r="LJ709" s="49"/>
      <c r="LK709" s="49"/>
      <c r="LP709" s="193"/>
      <c r="LQ709" s="49"/>
      <c r="LR709" s="49"/>
      <c r="LS709" s="49"/>
      <c r="LX709" s="193"/>
      <c r="LY709" s="49"/>
      <c r="LZ709" s="49"/>
      <c r="MA709" s="49"/>
      <c r="MF709" s="193"/>
      <c r="MG709" s="49"/>
      <c r="MH709" s="49"/>
      <c r="MI709" s="49"/>
      <c r="MN709" s="193"/>
      <c r="MO709" s="49"/>
      <c r="MP709" s="49"/>
      <c r="MQ709" s="49"/>
      <c r="MV709" s="193"/>
      <c r="MW709" s="49"/>
      <c r="MX709" s="49"/>
      <c r="MY709" s="49"/>
      <c r="ND709" s="193"/>
      <c r="NE709" s="49"/>
      <c r="NF709" s="49"/>
      <c r="NG709" s="49"/>
      <c r="NL709" s="193"/>
      <c r="NM709" s="49"/>
      <c r="NN709" s="49"/>
      <c r="NO709" s="49"/>
      <c r="NT709" s="193"/>
      <c r="NU709" s="49"/>
      <c r="NV709" s="49"/>
      <c r="NW709" s="49"/>
      <c r="OB709" s="193"/>
      <c r="OC709" s="49"/>
      <c r="OD709" s="49"/>
      <c r="OE709" s="49"/>
      <c r="OJ709" s="193"/>
      <c r="OK709" s="49"/>
      <c r="OL709" s="49"/>
      <c r="OM709" s="49"/>
      <c r="OR709" s="193"/>
      <c r="OS709" s="49"/>
      <c r="OT709" s="49"/>
      <c r="OU709" s="49"/>
      <c r="OZ709" s="193"/>
      <c r="PA709" s="49"/>
      <c r="PB709" s="49"/>
      <c r="PC709" s="49"/>
      <c r="PH709" s="193"/>
      <c r="PI709" s="49"/>
      <c r="PJ709" s="49"/>
      <c r="PK709" s="49"/>
      <c r="PP709" s="193"/>
      <c r="PQ709" s="49"/>
      <c r="PR709" s="49"/>
      <c r="PS709" s="49"/>
      <c r="PX709" s="193"/>
      <c r="PY709" s="49"/>
      <c r="PZ709" s="49"/>
      <c r="QA709" s="49"/>
      <c r="QF709" s="193"/>
      <c r="QG709" s="49"/>
      <c r="QH709" s="49"/>
      <c r="QI709" s="49"/>
      <c r="QN709" s="193"/>
      <c r="QO709" s="49"/>
      <c r="QP709" s="49"/>
      <c r="QQ709" s="49"/>
      <c r="QV709" s="193"/>
      <c r="QW709" s="49"/>
      <c r="QX709" s="49"/>
      <c r="QY709" s="49"/>
      <c r="RD709" s="193"/>
      <c r="RE709" s="49"/>
      <c r="RF709" s="49"/>
      <c r="RG709" s="49"/>
      <c r="RL709" s="193"/>
      <c r="RM709" s="49"/>
      <c r="RN709" s="49"/>
      <c r="RO709" s="49"/>
      <c r="RT709" s="193"/>
      <c r="RU709" s="49"/>
      <c r="RV709" s="49"/>
      <c r="RW709" s="49"/>
      <c r="SB709" s="193"/>
      <c r="SC709" s="49"/>
      <c r="SD709" s="49"/>
      <c r="SE709" s="49"/>
      <c r="SJ709" s="193"/>
      <c r="SK709" s="49"/>
      <c r="SL709" s="49"/>
      <c r="SM709" s="49"/>
      <c r="SR709" s="193"/>
      <c r="SS709" s="49"/>
      <c r="ST709" s="49"/>
      <c r="SU709" s="49"/>
      <c r="SZ709" s="193"/>
      <c r="TA709" s="49"/>
      <c r="TB709" s="49"/>
      <c r="TC709" s="49"/>
      <c r="TH709" s="193"/>
      <c r="TI709" s="49"/>
      <c r="TJ709" s="49"/>
      <c r="TK709" s="49"/>
      <c r="TP709" s="193"/>
      <c r="TQ709" s="49"/>
      <c r="TR709" s="49"/>
      <c r="TS709" s="49"/>
      <c r="TX709" s="193"/>
      <c r="TY709" s="49"/>
      <c r="TZ709" s="49"/>
      <c r="UA709" s="49"/>
      <c r="UF709" s="193"/>
      <c r="UG709" s="49"/>
      <c r="UH709" s="49"/>
      <c r="UI709" s="49"/>
      <c r="UN709" s="193"/>
      <c r="UO709" s="49"/>
      <c r="UP709" s="49"/>
      <c r="UQ709" s="49"/>
      <c r="UV709" s="193"/>
      <c r="UW709" s="49"/>
      <c r="UX709" s="49"/>
      <c r="UY709" s="49"/>
      <c r="VD709" s="193"/>
      <c r="VE709" s="49"/>
      <c r="VF709" s="49"/>
      <c r="VG709" s="49"/>
      <c r="VL709" s="193"/>
      <c r="VM709" s="49"/>
      <c r="VN709" s="49"/>
      <c r="VO709" s="49"/>
      <c r="VT709" s="193"/>
      <c r="VU709" s="49"/>
      <c r="VV709" s="49"/>
      <c r="VW709" s="49"/>
      <c r="WB709" s="193"/>
      <c r="WC709" s="49"/>
      <c r="WD709" s="49"/>
      <c r="WE709" s="49"/>
      <c r="WJ709" s="193"/>
      <c r="WK709" s="49"/>
      <c r="WL709" s="49"/>
      <c r="WM709" s="49"/>
      <c r="WR709" s="193"/>
      <c r="WS709" s="49"/>
      <c r="WT709" s="49"/>
      <c r="WU709" s="49"/>
      <c r="WZ709" s="193"/>
      <c r="XA709" s="49"/>
      <c r="XB709" s="49"/>
      <c r="XC709" s="49"/>
      <c r="XH709" s="193"/>
      <c r="XI709" s="49"/>
      <c r="XJ709" s="49"/>
      <c r="XK709" s="49"/>
      <c r="XP709" s="193"/>
      <c r="XQ709" s="49"/>
      <c r="XR709" s="49"/>
      <c r="XS709" s="49"/>
      <c r="XX709" s="193"/>
      <c r="XY709" s="49"/>
      <c r="XZ709" s="49"/>
      <c r="YA709" s="49"/>
      <c r="YF709" s="193"/>
      <c r="YG709" s="49"/>
      <c r="YH709" s="49"/>
      <c r="YI709" s="49"/>
      <c r="YN709" s="193"/>
      <c r="YO709" s="49"/>
      <c r="YP709" s="49"/>
      <c r="YQ709" s="49"/>
      <c r="YV709" s="193"/>
      <c r="YW709" s="49"/>
      <c r="YX709" s="49"/>
      <c r="YY709" s="49"/>
      <c r="ZD709" s="193"/>
      <c r="ZE709" s="49"/>
      <c r="ZF709" s="49"/>
      <c r="ZG709" s="49"/>
      <c r="ZL709" s="193"/>
      <c r="ZM709" s="49"/>
      <c r="ZN709" s="49"/>
      <c r="ZO709" s="49"/>
      <c r="ZT709" s="193"/>
      <c r="ZU709" s="49"/>
      <c r="ZV709" s="49"/>
      <c r="ZW709" s="49"/>
      <c r="AAB709" s="193"/>
      <c r="AAC709" s="49"/>
      <c r="AAD709" s="49"/>
      <c r="AAE709" s="49"/>
      <c r="AAJ709" s="193"/>
      <c r="AAK709" s="49"/>
      <c r="AAL709" s="49"/>
      <c r="AAM709" s="49"/>
      <c r="AAR709" s="193"/>
      <c r="AAS709" s="49"/>
      <c r="AAT709" s="49"/>
      <c r="AAU709" s="49"/>
      <c r="AAZ709" s="193"/>
      <c r="ABA709" s="49"/>
      <c r="ABB709" s="49"/>
      <c r="ABC709" s="49"/>
      <c r="ABH709" s="193"/>
      <c r="ABI709" s="49"/>
      <c r="ABJ709" s="49"/>
      <c r="ABK709" s="49"/>
      <c r="ABP709" s="193"/>
      <c r="ABQ709" s="49"/>
      <c r="ABR709" s="49"/>
      <c r="ABS709" s="49"/>
      <c r="ABX709" s="193"/>
      <c r="ABY709" s="49"/>
      <c r="ABZ709" s="49"/>
      <c r="ACA709" s="49"/>
      <c r="ACF709" s="193"/>
      <c r="ACG709" s="49"/>
      <c r="ACH709" s="49"/>
      <c r="ACI709" s="49"/>
      <c r="ACN709" s="193"/>
      <c r="ACO709" s="49"/>
      <c r="ACP709" s="49"/>
      <c r="ACQ709" s="49"/>
      <c r="ACV709" s="193"/>
      <c r="ACW709" s="49"/>
      <c r="ACX709" s="49"/>
      <c r="ACY709" s="49"/>
      <c r="ADD709" s="193"/>
      <c r="ADE709" s="49"/>
      <c r="ADF709" s="49"/>
      <c r="ADG709" s="49"/>
      <c r="ADL709" s="193"/>
      <c r="ADM709" s="49"/>
      <c r="ADN709" s="49"/>
      <c r="ADO709" s="49"/>
      <c r="ADT709" s="193"/>
      <c r="ADU709" s="49"/>
      <c r="ADV709" s="49"/>
      <c r="ADW709" s="49"/>
      <c r="AEB709" s="193"/>
      <c r="AEC709" s="49"/>
      <c r="AED709" s="49"/>
      <c r="AEE709" s="49"/>
      <c r="AEJ709" s="193"/>
      <c r="AEK709" s="49"/>
      <c r="AEL709" s="49"/>
      <c r="AEM709" s="49"/>
      <c r="AER709" s="193"/>
      <c r="AES709" s="49"/>
      <c r="AET709" s="49"/>
      <c r="AEU709" s="49"/>
      <c r="AEZ709" s="193"/>
      <c r="AFA709" s="49"/>
      <c r="AFB709" s="49"/>
      <c r="AFC709" s="49"/>
      <c r="AFH709" s="193"/>
      <c r="AFI709" s="49"/>
      <c r="AFJ709" s="49"/>
      <c r="AFK709" s="49"/>
      <c r="AFP709" s="193"/>
      <c r="AFQ709" s="49"/>
      <c r="AFR709" s="49"/>
      <c r="AFS709" s="49"/>
      <c r="AFX709" s="193"/>
      <c r="AFY709" s="49"/>
      <c r="AFZ709" s="49"/>
      <c r="AGA709" s="49"/>
      <c r="AGF709" s="193"/>
      <c r="AGG709" s="49"/>
      <c r="AGH709" s="49"/>
      <c r="AGI709" s="49"/>
      <c r="AGN709" s="193"/>
      <c r="AGO709" s="49"/>
      <c r="AGP709" s="49"/>
      <c r="AGQ709" s="49"/>
      <c r="AGV709" s="193"/>
      <c r="AGW709" s="49"/>
      <c r="AGX709" s="49"/>
      <c r="AGY709" s="49"/>
      <c r="AHD709" s="193"/>
      <c r="AHE709" s="49"/>
      <c r="AHF709" s="49"/>
      <c r="AHG709" s="49"/>
      <c r="AHL709" s="193"/>
      <c r="AHM709" s="49"/>
      <c r="AHN709" s="49"/>
      <c r="AHO709" s="49"/>
      <c r="AHT709" s="193"/>
      <c r="AHU709" s="49"/>
      <c r="AHV709" s="49"/>
      <c r="AHW709" s="49"/>
      <c r="AIB709" s="193"/>
      <c r="AIC709" s="49"/>
      <c r="AID709" s="49"/>
      <c r="AIE709" s="49"/>
      <c r="AIJ709" s="193"/>
      <c r="AIK709" s="49"/>
      <c r="AIL709" s="49"/>
      <c r="AIM709" s="49"/>
      <c r="AIR709" s="193"/>
      <c r="AIS709" s="49"/>
      <c r="AIT709" s="49"/>
      <c r="AIU709" s="49"/>
      <c r="AIZ709" s="193"/>
      <c r="AJA709" s="49"/>
      <c r="AJB709" s="49"/>
      <c r="AJC709" s="49"/>
      <c r="AJH709" s="193"/>
      <c r="AJI709" s="49"/>
      <c r="AJJ709" s="49"/>
      <c r="AJK709" s="49"/>
      <c r="AJP709" s="193"/>
      <c r="AJQ709" s="49"/>
      <c r="AJR709" s="49"/>
      <c r="AJS709" s="49"/>
      <c r="AJX709" s="193"/>
      <c r="AJY709" s="49"/>
      <c r="AJZ709" s="49"/>
      <c r="AKA709" s="49"/>
      <c r="AKF709" s="193"/>
      <c r="AKG709" s="49"/>
      <c r="AKH709" s="49"/>
      <c r="AKI709" s="49"/>
      <c r="AKN709" s="193"/>
      <c r="AKO709" s="49"/>
      <c r="AKP709" s="49"/>
      <c r="AKQ709" s="49"/>
      <c r="AKV709" s="193"/>
      <c r="AKW709" s="49"/>
      <c r="AKX709" s="49"/>
      <c r="AKY709" s="49"/>
      <c r="ALD709" s="193"/>
      <c r="ALE709" s="49"/>
      <c r="ALF709" s="49"/>
      <c r="ALG709" s="49"/>
      <c r="ALL709" s="193"/>
      <c r="ALM709" s="49"/>
      <c r="ALN709" s="49"/>
      <c r="ALO709" s="49"/>
      <c r="ALT709" s="193"/>
      <c r="ALU709" s="49"/>
      <c r="ALV709" s="49"/>
      <c r="ALW709" s="49"/>
      <c r="AMB709" s="193"/>
      <c r="AMC709" s="49"/>
      <c r="AMD709" s="49"/>
      <c r="AME709" s="49"/>
      <c r="AMJ709" s="193"/>
    </row>
    <row r="710" s="190" customFormat="true" ht="15" hidden="false" customHeight="true" outlineLevel="0" collapsed="false">
      <c r="A710" s="170"/>
      <c r="B710" s="170"/>
      <c r="C710" s="170"/>
      <c r="D710" s="171" t="s">
        <v>717</v>
      </c>
      <c r="E710" s="171"/>
      <c r="F710" s="171"/>
      <c r="G710" s="171"/>
      <c r="H710" s="172" t="n">
        <f aca="false">ROUND(H707*$B$13,2)</f>
        <v>161.78</v>
      </c>
      <c r="I710" s="49"/>
      <c r="J710" s="49"/>
      <c r="K710" s="49"/>
      <c r="P710" s="191"/>
      <c r="Q710" s="49"/>
      <c r="R710" s="49"/>
      <c r="S710" s="49"/>
      <c r="X710" s="191"/>
      <c r="Y710" s="49"/>
      <c r="Z710" s="49"/>
      <c r="AA710" s="49"/>
      <c r="AF710" s="191"/>
      <c r="AG710" s="49"/>
      <c r="AH710" s="49"/>
      <c r="AI710" s="49"/>
      <c r="AN710" s="191"/>
      <c r="AO710" s="49"/>
      <c r="AP710" s="49"/>
      <c r="AQ710" s="49"/>
      <c r="AV710" s="191"/>
      <c r="AW710" s="49"/>
      <c r="AX710" s="49"/>
      <c r="AY710" s="49"/>
      <c r="BD710" s="191"/>
      <c r="BE710" s="49"/>
      <c r="BF710" s="49"/>
      <c r="BG710" s="49"/>
      <c r="BL710" s="191"/>
      <c r="BM710" s="49"/>
      <c r="BN710" s="49"/>
      <c r="BO710" s="49"/>
      <c r="BT710" s="191"/>
      <c r="BU710" s="49"/>
      <c r="BV710" s="49"/>
      <c r="BW710" s="49"/>
      <c r="CB710" s="191"/>
      <c r="CC710" s="49"/>
      <c r="CD710" s="49"/>
      <c r="CE710" s="49"/>
      <c r="CJ710" s="191"/>
      <c r="CK710" s="49"/>
      <c r="CL710" s="49"/>
      <c r="CM710" s="49"/>
      <c r="CR710" s="191"/>
      <c r="CS710" s="49"/>
      <c r="CT710" s="49"/>
      <c r="CU710" s="49"/>
      <c r="CZ710" s="191"/>
      <c r="DA710" s="49"/>
      <c r="DB710" s="49"/>
      <c r="DC710" s="49"/>
      <c r="DH710" s="191"/>
      <c r="DI710" s="49"/>
      <c r="DJ710" s="49"/>
      <c r="DK710" s="49"/>
      <c r="DP710" s="191"/>
      <c r="DQ710" s="49"/>
      <c r="DR710" s="49"/>
      <c r="DS710" s="49"/>
      <c r="DX710" s="191"/>
      <c r="DY710" s="49"/>
      <c r="DZ710" s="49"/>
      <c r="EA710" s="49"/>
      <c r="EF710" s="191"/>
      <c r="EG710" s="49"/>
      <c r="EH710" s="49"/>
      <c r="EI710" s="49"/>
      <c r="EN710" s="191"/>
      <c r="EO710" s="49"/>
      <c r="EP710" s="49"/>
      <c r="EQ710" s="49"/>
      <c r="EV710" s="191"/>
      <c r="EW710" s="49"/>
      <c r="EX710" s="49"/>
      <c r="EY710" s="49"/>
      <c r="FD710" s="191"/>
      <c r="FE710" s="49"/>
      <c r="FF710" s="49"/>
      <c r="FG710" s="49"/>
      <c r="FL710" s="191"/>
      <c r="FM710" s="49"/>
      <c r="FN710" s="49"/>
      <c r="FO710" s="49"/>
      <c r="FT710" s="191"/>
      <c r="FU710" s="49"/>
      <c r="FV710" s="49"/>
      <c r="FW710" s="49"/>
      <c r="GB710" s="191"/>
      <c r="GC710" s="49"/>
      <c r="GD710" s="49"/>
      <c r="GE710" s="49"/>
      <c r="GJ710" s="191"/>
      <c r="GK710" s="49"/>
      <c r="GL710" s="49"/>
      <c r="GM710" s="49"/>
      <c r="GR710" s="191"/>
      <c r="GS710" s="49"/>
      <c r="GT710" s="49"/>
      <c r="GU710" s="49"/>
      <c r="GZ710" s="191"/>
      <c r="HA710" s="49"/>
      <c r="HB710" s="49"/>
      <c r="HC710" s="49"/>
      <c r="HH710" s="191"/>
      <c r="HI710" s="49"/>
      <c r="HJ710" s="49"/>
      <c r="HK710" s="49"/>
      <c r="HP710" s="191"/>
      <c r="HQ710" s="49"/>
      <c r="HR710" s="49"/>
      <c r="HS710" s="49"/>
      <c r="HX710" s="191"/>
      <c r="HY710" s="49"/>
      <c r="HZ710" s="49"/>
      <c r="IA710" s="49"/>
      <c r="IF710" s="191"/>
      <c r="IG710" s="49"/>
      <c r="IH710" s="49"/>
      <c r="II710" s="49"/>
      <c r="IN710" s="191"/>
      <c r="IO710" s="49"/>
      <c r="IP710" s="49"/>
      <c r="IQ710" s="49"/>
      <c r="IV710" s="191"/>
      <c r="IW710" s="49"/>
      <c r="IX710" s="49"/>
      <c r="IY710" s="49"/>
      <c r="JD710" s="191"/>
      <c r="JE710" s="49"/>
      <c r="JF710" s="49"/>
      <c r="JG710" s="49"/>
      <c r="JL710" s="191"/>
      <c r="JM710" s="49"/>
      <c r="JN710" s="49"/>
      <c r="JO710" s="49"/>
      <c r="JT710" s="191"/>
      <c r="JU710" s="49"/>
      <c r="JV710" s="49"/>
      <c r="JW710" s="49"/>
      <c r="KB710" s="191"/>
      <c r="KC710" s="49"/>
      <c r="KD710" s="49"/>
      <c r="KE710" s="49"/>
      <c r="KJ710" s="191"/>
      <c r="KK710" s="49"/>
      <c r="KL710" s="49"/>
      <c r="KM710" s="49"/>
      <c r="KR710" s="191"/>
      <c r="KS710" s="49"/>
      <c r="KT710" s="49"/>
      <c r="KU710" s="49"/>
      <c r="KZ710" s="191"/>
      <c r="LA710" s="49"/>
      <c r="LB710" s="49"/>
      <c r="LC710" s="49"/>
      <c r="LH710" s="191"/>
      <c r="LI710" s="49"/>
      <c r="LJ710" s="49"/>
      <c r="LK710" s="49"/>
      <c r="LP710" s="191"/>
      <c r="LQ710" s="49"/>
      <c r="LR710" s="49"/>
      <c r="LS710" s="49"/>
      <c r="LX710" s="191"/>
      <c r="LY710" s="49"/>
      <c r="LZ710" s="49"/>
      <c r="MA710" s="49"/>
      <c r="MF710" s="191"/>
      <c r="MG710" s="49"/>
      <c r="MH710" s="49"/>
      <c r="MI710" s="49"/>
      <c r="MN710" s="191"/>
      <c r="MO710" s="49"/>
      <c r="MP710" s="49"/>
      <c r="MQ710" s="49"/>
      <c r="MV710" s="191"/>
      <c r="MW710" s="49"/>
      <c r="MX710" s="49"/>
      <c r="MY710" s="49"/>
      <c r="ND710" s="191"/>
      <c r="NE710" s="49"/>
      <c r="NF710" s="49"/>
      <c r="NG710" s="49"/>
      <c r="NL710" s="191"/>
      <c r="NM710" s="49"/>
      <c r="NN710" s="49"/>
      <c r="NO710" s="49"/>
      <c r="NT710" s="191"/>
      <c r="NU710" s="49"/>
      <c r="NV710" s="49"/>
      <c r="NW710" s="49"/>
      <c r="OB710" s="191"/>
      <c r="OC710" s="49"/>
      <c r="OD710" s="49"/>
      <c r="OE710" s="49"/>
      <c r="OJ710" s="191"/>
      <c r="OK710" s="49"/>
      <c r="OL710" s="49"/>
      <c r="OM710" s="49"/>
      <c r="OR710" s="191"/>
      <c r="OS710" s="49"/>
      <c r="OT710" s="49"/>
      <c r="OU710" s="49"/>
      <c r="OZ710" s="191"/>
      <c r="PA710" s="49"/>
      <c r="PB710" s="49"/>
      <c r="PC710" s="49"/>
      <c r="PH710" s="191"/>
      <c r="PI710" s="49"/>
      <c r="PJ710" s="49"/>
      <c r="PK710" s="49"/>
      <c r="PP710" s="191"/>
      <c r="PQ710" s="49"/>
      <c r="PR710" s="49"/>
      <c r="PS710" s="49"/>
      <c r="PX710" s="191"/>
      <c r="PY710" s="49"/>
      <c r="PZ710" s="49"/>
      <c r="QA710" s="49"/>
      <c r="QF710" s="191"/>
      <c r="QG710" s="49"/>
      <c r="QH710" s="49"/>
      <c r="QI710" s="49"/>
      <c r="QN710" s="191"/>
      <c r="QO710" s="49"/>
      <c r="QP710" s="49"/>
      <c r="QQ710" s="49"/>
      <c r="QV710" s="191"/>
      <c r="QW710" s="49"/>
      <c r="QX710" s="49"/>
      <c r="QY710" s="49"/>
      <c r="RD710" s="191"/>
      <c r="RE710" s="49"/>
      <c r="RF710" s="49"/>
      <c r="RG710" s="49"/>
      <c r="RL710" s="191"/>
      <c r="RM710" s="49"/>
      <c r="RN710" s="49"/>
      <c r="RO710" s="49"/>
      <c r="RT710" s="191"/>
      <c r="RU710" s="49"/>
      <c r="RV710" s="49"/>
      <c r="RW710" s="49"/>
      <c r="SB710" s="191"/>
      <c r="SC710" s="49"/>
      <c r="SD710" s="49"/>
      <c r="SE710" s="49"/>
      <c r="SJ710" s="191"/>
      <c r="SK710" s="49"/>
      <c r="SL710" s="49"/>
      <c r="SM710" s="49"/>
      <c r="SR710" s="191"/>
      <c r="SS710" s="49"/>
      <c r="ST710" s="49"/>
      <c r="SU710" s="49"/>
      <c r="SZ710" s="191"/>
      <c r="TA710" s="49"/>
      <c r="TB710" s="49"/>
      <c r="TC710" s="49"/>
      <c r="TH710" s="191"/>
      <c r="TI710" s="49"/>
      <c r="TJ710" s="49"/>
      <c r="TK710" s="49"/>
      <c r="TP710" s="191"/>
      <c r="TQ710" s="49"/>
      <c r="TR710" s="49"/>
      <c r="TS710" s="49"/>
      <c r="TX710" s="191"/>
      <c r="TY710" s="49"/>
      <c r="TZ710" s="49"/>
      <c r="UA710" s="49"/>
      <c r="UF710" s="191"/>
      <c r="UG710" s="49"/>
      <c r="UH710" s="49"/>
      <c r="UI710" s="49"/>
      <c r="UN710" s="191"/>
      <c r="UO710" s="49"/>
      <c r="UP710" s="49"/>
      <c r="UQ710" s="49"/>
      <c r="UV710" s="191"/>
      <c r="UW710" s="49"/>
      <c r="UX710" s="49"/>
      <c r="UY710" s="49"/>
      <c r="VD710" s="191"/>
      <c r="VE710" s="49"/>
      <c r="VF710" s="49"/>
      <c r="VG710" s="49"/>
      <c r="VL710" s="191"/>
      <c r="VM710" s="49"/>
      <c r="VN710" s="49"/>
      <c r="VO710" s="49"/>
      <c r="VT710" s="191"/>
      <c r="VU710" s="49"/>
      <c r="VV710" s="49"/>
      <c r="VW710" s="49"/>
      <c r="WB710" s="191"/>
      <c r="WC710" s="49"/>
      <c r="WD710" s="49"/>
      <c r="WE710" s="49"/>
      <c r="WJ710" s="191"/>
      <c r="WK710" s="49"/>
      <c r="WL710" s="49"/>
      <c r="WM710" s="49"/>
      <c r="WR710" s="191"/>
      <c r="WS710" s="49"/>
      <c r="WT710" s="49"/>
      <c r="WU710" s="49"/>
      <c r="WZ710" s="191"/>
      <c r="XA710" s="49"/>
      <c r="XB710" s="49"/>
      <c r="XC710" s="49"/>
      <c r="XH710" s="191"/>
      <c r="XI710" s="49"/>
      <c r="XJ710" s="49"/>
      <c r="XK710" s="49"/>
      <c r="XP710" s="191"/>
      <c r="XQ710" s="49"/>
      <c r="XR710" s="49"/>
      <c r="XS710" s="49"/>
      <c r="XX710" s="191"/>
      <c r="XY710" s="49"/>
      <c r="XZ710" s="49"/>
      <c r="YA710" s="49"/>
      <c r="YF710" s="191"/>
      <c r="YG710" s="49"/>
      <c r="YH710" s="49"/>
      <c r="YI710" s="49"/>
      <c r="YN710" s="191"/>
      <c r="YO710" s="49"/>
      <c r="YP710" s="49"/>
      <c r="YQ710" s="49"/>
      <c r="YV710" s="191"/>
      <c r="YW710" s="49"/>
      <c r="YX710" s="49"/>
      <c r="YY710" s="49"/>
      <c r="ZD710" s="191"/>
      <c r="ZE710" s="49"/>
      <c r="ZF710" s="49"/>
      <c r="ZG710" s="49"/>
      <c r="ZL710" s="191"/>
      <c r="ZM710" s="49"/>
      <c r="ZN710" s="49"/>
      <c r="ZO710" s="49"/>
      <c r="ZT710" s="191"/>
      <c r="ZU710" s="49"/>
      <c r="ZV710" s="49"/>
      <c r="ZW710" s="49"/>
      <c r="AAB710" s="191"/>
      <c r="AAC710" s="49"/>
      <c r="AAD710" s="49"/>
      <c r="AAE710" s="49"/>
      <c r="AAJ710" s="191"/>
      <c r="AAK710" s="49"/>
      <c r="AAL710" s="49"/>
      <c r="AAM710" s="49"/>
      <c r="AAR710" s="191"/>
      <c r="AAS710" s="49"/>
      <c r="AAT710" s="49"/>
      <c r="AAU710" s="49"/>
      <c r="AAZ710" s="191"/>
      <c r="ABA710" s="49"/>
      <c r="ABB710" s="49"/>
      <c r="ABC710" s="49"/>
      <c r="ABH710" s="191"/>
      <c r="ABI710" s="49"/>
      <c r="ABJ710" s="49"/>
      <c r="ABK710" s="49"/>
      <c r="ABP710" s="191"/>
      <c r="ABQ710" s="49"/>
      <c r="ABR710" s="49"/>
      <c r="ABS710" s="49"/>
      <c r="ABX710" s="191"/>
      <c r="ABY710" s="49"/>
      <c r="ABZ710" s="49"/>
      <c r="ACA710" s="49"/>
      <c r="ACF710" s="191"/>
      <c r="ACG710" s="49"/>
      <c r="ACH710" s="49"/>
      <c r="ACI710" s="49"/>
      <c r="ACN710" s="191"/>
      <c r="ACO710" s="49"/>
      <c r="ACP710" s="49"/>
      <c r="ACQ710" s="49"/>
      <c r="ACV710" s="191"/>
      <c r="ACW710" s="49"/>
      <c r="ACX710" s="49"/>
      <c r="ACY710" s="49"/>
      <c r="ADD710" s="191"/>
      <c r="ADE710" s="49"/>
      <c r="ADF710" s="49"/>
      <c r="ADG710" s="49"/>
      <c r="ADL710" s="191"/>
      <c r="ADM710" s="49"/>
      <c r="ADN710" s="49"/>
      <c r="ADO710" s="49"/>
      <c r="ADT710" s="191"/>
      <c r="ADU710" s="49"/>
      <c r="ADV710" s="49"/>
      <c r="ADW710" s="49"/>
      <c r="AEB710" s="191"/>
      <c r="AEC710" s="49"/>
      <c r="AED710" s="49"/>
      <c r="AEE710" s="49"/>
      <c r="AEJ710" s="191"/>
      <c r="AEK710" s="49"/>
      <c r="AEL710" s="49"/>
      <c r="AEM710" s="49"/>
      <c r="AER710" s="191"/>
      <c r="AES710" s="49"/>
      <c r="AET710" s="49"/>
      <c r="AEU710" s="49"/>
      <c r="AEZ710" s="191"/>
      <c r="AFA710" s="49"/>
      <c r="AFB710" s="49"/>
      <c r="AFC710" s="49"/>
      <c r="AFH710" s="191"/>
      <c r="AFI710" s="49"/>
      <c r="AFJ710" s="49"/>
      <c r="AFK710" s="49"/>
      <c r="AFP710" s="191"/>
      <c r="AFQ710" s="49"/>
      <c r="AFR710" s="49"/>
      <c r="AFS710" s="49"/>
      <c r="AFX710" s="191"/>
      <c r="AFY710" s="49"/>
      <c r="AFZ710" s="49"/>
      <c r="AGA710" s="49"/>
      <c r="AGF710" s="191"/>
      <c r="AGG710" s="49"/>
      <c r="AGH710" s="49"/>
      <c r="AGI710" s="49"/>
      <c r="AGN710" s="191"/>
      <c r="AGO710" s="49"/>
      <c r="AGP710" s="49"/>
      <c r="AGQ710" s="49"/>
      <c r="AGV710" s="191"/>
      <c r="AGW710" s="49"/>
      <c r="AGX710" s="49"/>
      <c r="AGY710" s="49"/>
      <c r="AHD710" s="191"/>
      <c r="AHE710" s="49"/>
      <c r="AHF710" s="49"/>
      <c r="AHG710" s="49"/>
      <c r="AHL710" s="191"/>
      <c r="AHM710" s="49"/>
      <c r="AHN710" s="49"/>
      <c r="AHO710" s="49"/>
      <c r="AHT710" s="191"/>
      <c r="AHU710" s="49"/>
      <c r="AHV710" s="49"/>
      <c r="AHW710" s="49"/>
      <c r="AIB710" s="191"/>
      <c r="AIC710" s="49"/>
      <c r="AID710" s="49"/>
      <c r="AIE710" s="49"/>
      <c r="AIJ710" s="191"/>
      <c r="AIK710" s="49"/>
      <c r="AIL710" s="49"/>
      <c r="AIM710" s="49"/>
      <c r="AIR710" s="191"/>
      <c r="AIS710" s="49"/>
      <c r="AIT710" s="49"/>
      <c r="AIU710" s="49"/>
      <c r="AIZ710" s="191"/>
      <c r="AJA710" s="49"/>
      <c r="AJB710" s="49"/>
      <c r="AJC710" s="49"/>
      <c r="AJH710" s="191"/>
      <c r="AJI710" s="49"/>
      <c r="AJJ710" s="49"/>
      <c r="AJK710" s="49"/>
      <c r="AJP710" s="191"/>
      <c r="AJQ710" s="49"/>
      <c r="AJR710" s="49"/>
      <c r="AJS710" s="49"/>
      <c r="AJX710" s="191"/>
      <c r="AJY710" s="49"/>
      <c r="AJZ710" s="49"/>
      <c r="AKA710" s="49"/>
      <c r="AKF710" s="191"/>
      <c r="AKG710" s="49"/>
      <c r="AKH710" s="49"/>
      <c r="AKI710" s="49"/>
      <c r="AKN710" s="191"/>
      <c r="AKO710" s="49"/>
      <c r="AKP710" s="49"/>
      <c r="AKQ710" s="49"/>
      <c r="AKV710" s="191"/>
      <c r="AKW710" s="49"/>
      <c r="AKX710" s="49"/>
      <c r="AKY710" s="49"/>
      <c r="ALD710" s="191"/>
      <c r="ALE710" s="49"/>
      <c r="ALF710" s="49"/>
      <c r="ALG710" s="49"/>
      <c r="ALL710" s="191"/>
      <c r="ALM710" s="49"/>
      <c r="ALN710" s="49"/>
      <c r="ALO710" s="49"/>
      <c r="ALT710" s="191"/>
      <c r="ALU710" s="49"/>
      <c r="ALV710" s="49"/>
      <c r="ALW710" s="49"/>
      <c r="AMB710" s="191"/>
      <c r="AMC710" s="49"/>
      <c r="AMD710" s="49"/>
      <c r="AME710" s="49"/>
      <c r="AMJ710" s="191"/>
    </row>
    <row r="711" s="192" customFormat="true" ht="15" hidden="false" customHeight="true" outlineLevel="0" collapsed="false">
      <c r="A711" s="170"/>
      <c r="B711" s="170"/>
      <c r="C711" s="170"/>
      <c r="D711" s="173" t="s">
        <v>718</v>
      </c>
      <c r="E711" s="173"/>
      <c r="F711" s="173"/>
      <c r="G711" s="173"/>
      <c r="H711" s="174" t="n">
        <f aca="false">H710+H707</f>
        <v>934.36</v>
      </c>
      <c r="I711" s="49"/>
      <c r="J711" s="49"/>
      <c r="K711" s="49"/>
      <c r="P711" s="193"/>
      <c r="Q711" s="49"/>
      <c r="R711" s="49"/>
      <c r="S711" s="49"/>
      <c r="X711" s="193"/>
      <c r="Y711" s="49"/>
      <c r="Z711" s="49"/>
      <c r="AA711" s="49"/>
      <c r="AF711" s="193"/>
      <c r="AG711" s="49"/>
      <c r="AH711" s="49"/>
      <c r="AI711" s="49"/>
      <c r="AN711" s="193"/>
      <c r="AO711" s="49"/>
      <c r="AP711" s="49"/>
      <c r="AQ711" s="49"/>
      <c r="AV711" s="193"/>
      <c r="AW711" s="49"/>
      <c r="AX711" s="49"/>
      <c r="AY711" s="49"/>
      <c r="BD711" s="193"/>
      <c r="BE711" s="49"/>
      <c r="BF711" s="49"/>
      <c r="BG711" s="49"/>
      <c r="BL711" s="193"/>
      <c r="BM711" s="49"/>
      <c r="BN711" s="49"/>
      <c r="BO711" s="49"/>
      <c r="BT711" s="193"/>
      <c r="BU711" s="49"/>
      <c r="BV711" s="49"/>
      <c r="BW711" s="49"/>
      <c r="CB711" s="193"/>
      <c r="CC711" s="49"/>
      <c r="CD711" s="49"/>
      <c r="CE711" s="49"/>
      <c r="CJ711" s="193"/>
      <c r="CK711" s="49"/>
      <c r="CL711" s="49"/>
      <c r="CM711" s="49"/>
      <c r="CR711" s="193"/>
      <c r="CS711" s="49"/>
      <c r="CT711" s="49"/>
      <c r="CU711" s="49"/>
      <c r="CZ711" s="193"/>
      <c r="DA711" s="49"/>
      <c r="DB711" s="49"/>
      <c r="DC711" s="49"/>
      <c r="DH711" s="193"/>
      <c r="DI711" s="49"/>
      <c r="DJ711" s="49"/>
      <c r="DK711" s="49"/>
      <c r="DP711" s="193"/>
      <c r="DQ711" s="49"/>
      <c r="DR711" s="49"/>
      <c r="DS711" s="49"/>
      <c r="DX711" s="193"/>
      <c r="DY711" s="49"/>
      <c r="DZ711" s="49"/>
      <c r="EA711" s="49"/>
      <c r="EF711" s="193"/>
      <c r="EG711" s="49"/>
      <c r="EH711" s="49"/>
      <c r="EI711" s="49"/>
      <c r="EN711" s="193"/>
      <c r="EO711" s="49"/>
      <c r="EP711" s="49"/>
      <c r="EQ711" s="49"/>
      <c r="EV711" s="193"/>
      <c r="EW711" s="49"/>
      <c r="EX711" s="49"/>
      <c r="EY711" s="49"/>
      <c r="FD711" s="193"/>
      <c r="FE711" s="49"/>
      <c r="FF711" s="49"/>
      <c r="FG711" s="49"/>
      <c r="FL711" s="193"/>
      <c r="FM711" s="49"/>
      <c r="FN711" s="49"/>
      <c r="FO711" s="49"/>
      <c r="FT711" s="193"/>
      <c r="FU711" s="49"/>
      <c r="FV711" s="49"/>
      <c r="FW711" s="49"/>
      <c r="GB711" s="193"/>
      <c r="GC711" s="49"/>
      <c r="GD711" s="49"/>
      <c r="GE711" s="49"/>
      <c r="GJ711" s="193"/>
      <c r="GK711" s="49"/>
      <c r="GL711" s="49"/>
      <c r="GM711" s="49"/>
      <c r="GR711" s="193"/>
      <c r="GS711" s="49"/>
      <c r="GT711" s="49"/>
      <c r="GU711" s="49"/>
      <c r="GZ711" s="193"/>
      <c r="HA711" s="49"/>
      <c r="HB711" s="49"/>
      <c r="HC711" s="49"/>
      <c r="HH711" s="193"/>
      <c r="HI711" s="49"/>
      <c r="HJ711" s="49"/>
      <c r="HK711" s="49"/>
      <c r="HP711" s="193"/>
      <c r="HQ711" s="49"/>
      <c r="HR711" s="49"/>
      <c r="HS711" s="49"/>
      <c r="HX711" s="193"/>
      <c r="HY711" s="49"/>
      <c r="HZ711" s="49"/>
      <c r="IA711" s="49"/>
      <c r="IF711" s="193"/>
      <c r="IG711" s="49"/>
      <c r="IH711" s="49"/>
      <c r="II711" s="49"/>
      <c r="IN711" s="193"/>
      <c r="IO711" s="49"/>
      <c r="IP711" s="49"/>
      <c r="IQ711" s="49"/>
      <c r="IV711" s="193"/>
      <c r="IW711" s="49"/>
      <c r="IX711" s="49"/>
      <c r="IY711" s="49"/>
      <c r="JD711" s="193"/>
      <c r="JE711" s="49"/>
      <c r="JF711" s="49"/>
      <c r="JG711" s="49"/>
      <c r="JL711" s="193"/>
      <c r="JM711" s="49"/>
      <c r="JN711" s="49"/>
      <c r="JO711" s="49"/>
      <c r="JT711" s="193"/>
      <c r="JU711" s="49"/>
      <c r="JV711" s="49"/>
      <c r="JW711" s="49"/>
      <c r="KB711" s="193"/>
      <c r="KC711" s="49"/>
      <c r="KD711" s="49"/>
      <c r="KE711" s="49"/>
      <c r="KJ711" s="193"/>
      <c r="KK711" s="49"/>
      <c r="KL711" s="49"/>
      <c r="KM711" s="49"/>
      <c r="KR711" s="193"/>
      <c r="KS711" s="49"/>
      <c r="KT711" s="49"/>
      <c r="KU711" s="49"/>
      <c r="KZ711" s="193"/>
      <c r="LA711" s="49"/>
      <c r="LB711" s="49"/>
      <c r="LC711" s="49"/>
      <c r="LH711" s="193"/>
      <c r="LI711" s="49"/>
      <c r="LJ711" s="49"/>
      <c r="LK711" s="49"/>
      <c r="LP711" s="193"/>
      <c r="LQ711" s="49"/>
      <c r="LR711" s="49"/>
      <c r="LS711" s="49"/>
      <c r="LX711" s="193"/>
      <c r="LY711" s="49"/>
      <c r="LZ711" s="49"/>
      <c r="MA711" s="49"/>
      <c r="MF711" s="193"/>
      <c r="MG711" s="49"/>
      <c r="MH711" s="49"/>
      <c r="MI711" s="49"/>
      <c r="MN711" s="193"/>
      <c r="MO711" s="49"/>
      <c r="MP711" s="49"/>
      <c r="MQ711" s="49"/>
      <c r="MV711" s="193"/>
      <c r="MW711" s="49"/>
      <c r="MX711" s="49"/>
      <c r="MY711" s="49"/>
      <c r="ND711" s="193"/>
      <c r="NE711" s="49"/>
      <c r="NF711" s="49"/>
      <c r="NG711" s="49"/>
      <c r="NL711" s="193"/>
      <c r="NM711" s="49"/>
      <c r="NN711" s="49"/>
      <c r="NO711" s="49"/>
      <c r="NT711" s="193"/>
      <c r="NU711" s="49"/>
      <c r="NV711" s="49"/>
      <c r="NW711" s="49"/>
      <c r="OB711" s="193"/>
      <c r="OC711" s="49"/>
      <c r="OD711" s="49"/>
      <c r="OE711" s="49"/>
      <c r="OJ711" s="193"/>
      <c r="OK711" s="49"/>
      <c r="OL711" s="49"/>
      <c r="OM711" s="49"/>
      <c r="OR711" s="193"/>
      <c r="OS711" s="49"/>
      <c r="OT711" s="49"/>
      <c r="OU711" s="49"/>
      <c r="OZ711" s="193"/>
      <c r="PA711" s="49"/>
      <c r="PB711" s="49"/>
      <c r="PC711" s="49"/>
      <c r="PH711" s="193"/>
      <c r="PI711" s="49"/>
      <c r="PJ711" s="49"/>
      <c r="PK711" s="49"/>
      <c r="PP711" s="193"/>
      <c r="PQ711" s="49"/>
      <c r="PR711" s="49"/>
      <c r="PS711" s="49"/>
      <c r="PX711" s="193"/>
      <c r="PY711" s="49"/>
      <c r="PZ711" s="49"/>
      <c r="QA711" s="49"/>
      <c r="QF711" s="193"/>
      <c r="QG711" s="49"/>
      <c r="QH711" s="49"/>
      <c r="QI711" s="49"/>
      <c r="QN711" s="193"/>
      <c r="QO711" s="49"/>
      <c r="QP711" s="49"/>
      <c r="QQ711" s="49"/>
      <c r="QV711" s="193"/>
      <c r="QW711" s="49"/>
      <c r="QX711" s="49"/>
      <c r="QY711" s="49"/>
      <c r="RD711" s="193"/>
      <c r="RE711" s="49"/>
      <c r="RF711" s="49"/>
      <c r="RG711" s="49"/>
      <c r="RL711" s="193"/>
      <c r="RM711" s="49"/>
      <c r="RN711" s="49"/>
      <c r="RO711" s="49"/>
      <c r="RT711" s="193"/>
      <c r="RU711" s="49"/>
      <c r="RV711" s="49"/>
      <c r="RW711" s="49"/>
      <c r="SB711" s="193"/>
      <c r="SC711" s="49"/>
      <c r="SD711" s="49"/>
      <c r="SE711" s="49"/>
      <c r="SJ711" s="193"/>
      <c r="SK711" s="49"/>
      <c r="SL711" s="49"/>
      <c r="SM711" s="49"/>
      <c r="SR711" s="193"/>
      <c r="SS711" s="49"/>
      <c r="ST711" s="49"/>
      <c r="SU711" s="49"/>
      <c r="SZ711" s="193"/>
      <c r="TA711" s="49"/>
      <c r="TB711" s="49"/>
      <c r="TC711" s="49"/>
      <c r="TH711" s="193"/>
      <c r="TI711" s="49"/>
      <c r="TJ711" s="49"/>
      <c r="TK711" s="49"/>
      <c r="TP711" s="193"/>
      <c r="TQ711" s="49"/>
      <c r="TR711" s="49"/>
      <c r="TS711" s="49"/>
      <c r="TX711" s="193"/>
      <c r="TY711" s="49"/>
      <c r="TZ711" s="49"/>
      <c r="UA711" s="49"/>
      <c r="UF711" s="193"/>
      <c r="UG711" s="49"/>
      <c r="UH711" s="49"/>
      <c r="UI711" s="49"/>
      <c r="UN711" s="193"/>
      <c r="UO711" s="49"/>
      <c r="UP711" s="49"/>
      <c r="UQ711" s="49"/>
      <c r="UV711" s="193"/>
      <c r="UW711" s="49"/>
      <c r="UX711" s="49"/>
      <c r="UY711" s="49"/>
      <c r="VD711" s="193"/>
      <c r="VE711" s="49"/>
      <c r="VF711" s="49"/>
      <c r="VG711" s="49"/>
      <c r="VL711" s="193"/>
      <c r="VM711" s="49"/>
      <c r="VN711" s="49"/>
      <c r="VO711" s="49"/>
      <c r="VT711" s="193"/>
      <c r="VU711" s="49"/>
      <c r="VV711" s="49"/>
      <c r="VW711" s="49"/>
      <c r="WB711" s="193"/>
      <c r="WC711" s="49"/>
      <c r="WD711" s="49"/>
      <c r="WE711" s="49"/>
      <c r="WJ711" s="193"/>
      <c r="WK711" s="49"/>
      <c r="WL711" s="49"/>
      <c r="WM711" s="49"/>
      <c r="WR711" s="193"/>
      <c r="WS711" s="49"/>
      <c r="WT711" s="49"/>
      <c r="WU711" s="49"/>
      <c r="WZ711" s="193"/>
      <c r="XA711" s="49"/>
      <c r="XB711" s="49"/>
      <c r="XC711" s="49"/>
      <c r="XH711" s="193"/>
      <c r="XI711" s="49"/>
      <c r="XJ711" s="49"/>
      <c r="XK711" s="49"/>
      <c r="XP711" s="193"/>
      <c r="XQ711" s="49"/>
      <c r="XR711" s="49"/>
      <c r="XS711" s="49"/>
      <c r="XX711" s="193"/>
      <c r="XY711" s="49"/>
      <c r="XZ711" s="49"/>
      <c r="YA711" s="49"/>
      <c r="YF711" s="193"/>
      <c r="YG711" s="49"/>
      <c r="YH711" s="49"/>
      <c r="YI711" s="49"/>
      <c r="YN711" s="193"/>
      <c r="YO711" s="49"/>
      <c r="YP711" s="49"/>
      <c r="YQ711" s="49"/>
      <c r="YV711" s="193"/>
      <c r="YW711" s="49"/>
      <c r="YX711" s="49"/>
      <c r="YY711" s="49"/>
      <c r="ZD711" s="193"/>
      <c r="ZE711" s="49"/>
      <c r="ZF711" s="49"/>
      <c r="ZG711" s="49"/>
      <c r="ZL711" s="193"/>
      <c r="ZM711" s="49"/>
      <c r="ZN711" s="49"/>
      <c r="ZO711" s="49"/>
      <c r="ZT711" s="193"/>
      <c r="ZU711" s="49"/>
      <c r="ZV711" s="49"/>
      <c r="ZW711" s="49"/>
      <c r="AAB711" s="193"/>
      <c r="AAC711" s="49"/>
      <c r="AAD711" s="49"/>
      <c r="AAE711" s="49"/>
      <c r="AAJ711" s="193"/>
      <c r="AAK711" s="49"/>
      <c r="AAL711" s="49"/>
      <c r="AAM711" s="49"/>
      <c r="AAR711" s="193"/>
      <c r="AAS711" s="49"/>
      <c r="AAT711" s="49"/>
      <c r="AAU711" s="49"/>
      <c r="AAZ711" s="193"/>
      <c r="ABA711" s="49"/>
      <c r="ABB711" s="49"/>
      <c r="ABC711" s="49"/>
      <c r="ABH711" s="193"/>
      <c r="ABI711" s="49"/>
      <c r="ABJ711" s="49"/>
      <c r="ABK711" s="49"/>
      <c r="ABP711" s="193"/>
      <c r="ABQ711" s="49"/>
      <c r="ABR711" s="49"/>
      <c r="ABS711" s="49"/>
      <c r="ABX711" s="193"/>
      <c r="ABY711" s="49"/>
      <c r="ABZ711" s="49"/>
      <c r="ACA711" s="49"/>
      <c r="ACF711" s="193"/>
      <c r="ACG711" s="49"/>
      <c r="ACH711" s="49"/>
      <c r="ACI711" s="49"/>
      <c r="ACN711" s="193"/>
      <c r="ACO711" s="49"/>
      <c r="ACP711" s="49"/>
      <c r="ACQ711" s="49"/>
      <c r="ACV711" s="193"/>
      <c r="ACW711" s="49"/>
      <c r="ACX711" s="49"/>
      <c r="ACY711" s="49"/>
      <c r="ADD711" s="193"/>
      <c r="ADE711" s="49"/>
      <c r="ADF711" s="49"/>
      <c r="ADG711" s="49"/>
      <c r="ADL711" s="193"/>
      <c r="ADM711" s="49"/>
      <c r="ADN711" s="49"/>
      <c r="ADO711" s="49"/>
      <c r="ADT711" s="193"/>
      <c r="ADU711" s="49"/>
      <c r="ADV711" s="49"/>
      <c r="ADW711" s="49"/>
      <c r="AEB711" s="193"/>
      <c r="AEC711" s="49"/>
      <c r="AED711" s="49"/>
      <c r="AEE711" s="49"/>
      <c r="AEJ711" s="193"/>
      <c r="AEK711" s="49"/>
      <c r="AEL711" s="49"/>
      <c r="AEM711" s="49"/>
      <c r="AER711" s="193"/>
      <c r="AES711" s="49"/>
      <c r="AET711" s="49"/>
      <c r="AEU711" s="49"/>
      <c r="AEZ711" s="193"/>
      <c r="AFA711" s="49"/>
      <c r="AFB711" s="49"/>
      <c r="AFC711" s="49"/>
      <c r="AFH711" s="193"/>
      <c r="AFI711" s="49"/>
      <c r="AFJ711" s="49"/>
      <c r="AFK711" s="49"/>
      <c r="AFP711" s="193"/>
      <c r="AFQ711" s="49"/>
      <c r="AFR711" s="49"/>
      <c r="AFS711" s="49"/>
      <c r="AFX711" s="193"/>
      <c r="AFY711" s="49"/>
      <c r="AFZ711" s="49"/>
      <c r="AGA711" s="49"/>
      <c r="AGF711" s="193"/>
      <c r="AGG711" s="49"/>
      <c r="AGH711" s="49"/>
      <c r="AGI711" s="49"/>
      <c r="AGN711" s="193"/>
      <c r="AGO711" s="49"/>
      <c r="AGP711" s="49"/>
      <c r="AGQ711" s="49"/>
      <c r="AGV711" s="193"/>
      <c r="AGW711" s="49"/>
      <c r="AGX711" s="49"/>
      <c r="AGY711" s="49"/>
      <c r="AHD711" s="193"/>
      <c r="AHE711" s="49"/>
      <c r="AHF711" s="49"/>
      <c r="AHG711" s="49"/>
      <c r="AHL711" s="193"/>
      <c r="AHM711" s="49"/>
      <c r="AHN711" s="49"/>
      <c r="AHO711" s="49"/>
      <c r="AHT711" s="193"/>
      <c r="AHU711" s="49"/>
      <c r="AHV711" s="49"/>
      <c r="AHW711" s="49"/>
      <c r="AIB711" s="193"/>
      <c r="AIC711" s="49"/>
      <c r="AID711" s="49"/>
      <c r="AIE711" s="49"/>
      <c r="AIJ711" s="193"/>
      <c r="AIK711" s="49"/>
      <c r="AIL711" s="49"/>
      <c r="AIM711" s="49"/>
      <c r="AIR711" s="193"/>
      <c r="AIS711" s="49"/>
      <c r="AIT711" s="49"/>
      <c r="AIU711" s="49"/>
      <c r="AIZ711" s="193"/>
      <c r="AJA711" s="49"/>
      <c r="AJB711" s="49"/>
      <c r="AJC711" s="49"/>
      <c r="AJH711" s="193"/>
      <c r="AJI711" s="49"/>
      <c r="AJJ711" s="49"/>
      <c r="AJK711" s="49"/>
      <c r="AJP711" s="193"/>
      <c r="AJQ711" s="49"/>
      <c r="AJR711" s="49"/>
      <c r="AJS711" s="49"/>
      <c r="AJX711" s="193"/>
      <c r="AJY711" s="49"/>
      <c r="AJZ711" s="49"/>
      <c r="AKA711" s="49"/>
      <c r="AKF711" s="193"/>
      <c r="AKG711" s="49"/>
      <c r="AKH711" s="49"/>
      <c r="AKI711" s="49"/>
      <c r="AKN711" s="193"/>
      <c r="AKO711" s="49"/>
      <c r="AKP711" s="49"/>
      <c r="AKQ711" s="49"/>
      <c r="AKV711" s="193"/>
      <c r="AKW711" s="49"/>
      <c r="AKX711" s="49"/>
      <c r="AKY711" s="49"/>
      <c r="ALD711" s="193"/>
      <c r="ALE711" s="49"/>
      <c r="ALF711" s="49"/>
      <c r="ALG711" s="49"/>
      <c r="ALL711" s="193"/>
      <c r="ALM711" s="49"/>
      <c r="ALN711" s="49"/>
      <c r="ALO711" s="49"/>
      <c r="ALT711" s="193"/>
      <c r="ALU711" s="49"/>
      <c r="ALV711" s="49"/>
      <c r="ALW711" s="49"/>
      <c r="AMB711" s="193"/>
      <c r="AMC711" s="49"/>
      <c r="AMD711" s="49"/>
      <c r="AME711" s="49"/>
      <c r="AMJ711" s="193"/>
    </row>
    <row r="712" customFormat="false" ht="15" hidden="false" customHeight="false" outlineLevel="0" collapsed="false">
      <c r="I712" s="114"/>
      <c r="J712" s="114"/>
      <c r="K712" s="114"/>
      <c r="L712" s="115"/>
      <c r="M712" s="198"/>
      <c r="O712" s="117"/>
      <c r="T712" s="115"/>
      <c r="U712" s="198"/>
      <c r="W712" s="117"/>
      <c r="AB712" s="115"/>
      <c r="AC712" s="198"/>
      <c r="AE712" s="117"/>
      <c r="AJ712" s="115"/>
      <c r="AK712" s="198"/>
      <c r="AM712" s="117"/>
      <c r="AR712" s="115"/>
      <c r="AS712" s="198"/>
      <c r="AU712" s="117"/>
      <c r="AZ712" s="115"/>
      <c r="BA712" s="198"/>
      <c r="BC712" s="117"/>
      <c r="BH712" s="115"/>
      <c r="BI712" s="198"/>
      <c r="BK712" s="117"/>
      <c r="BP712" s="115"/>
      <c r="BQ712" s="198"/>
      <c r="BS712" s="117"/>
      <c r="BX712" s="115"/>
      <c r="BY712" s="198"/>
      <c r="CA712" s="117"/>
      <c r="CF712" s="115"/>
      <c r="CG712" s="198"/>
      <c r="CI712" s="117"/>
      <c r="CN712" s="115"/>
      <c r="CO712" s="198"/>
      <c r="CQ712" s="117"/>
      <c r="CV712" s="115"/>
      <c r="CW712" s="198"/>
      <c r="CY712" s="117"/>
      <c r="DD712" s="115"/>
      <c r="DE712" s="198"/>
      <c r="DG712" s="117"/>
      <c r="DL712" s="115"/>
      <c r="DM712" s="198"/>
      <c r="DO712" s="117"/>
      <c r="DT712" s="115"/>
      <c r="DU712" s="198"/>
      <c r="DW712" s="117"/>
      <c r="EB712" s="115"/>
      <c r="EC712" s="198"/>
      <c r="EE712" s="117"/>
      <c r="EJ712" s="115"/>
      <c r="EK712" s="198"/>
      <c r="EM712" s="117"/>
      <c r="ER712" s="115"/>
      <c r="ES712" s="198"/>
      <c r="EU712" s="117"/>
      <c r="EZ712" s="115"/>
      <c r="FA712" s="198"/>
      <c r="FC712" s="117"/>
      <c r="FH712" s="115"/>
      <c r="FI712" s="198"/>
      <c r="FK712" s="117"/>
      <c r="FP712" s="115"/>
      <c r="FQ712" s="198"/>
      <c r="FS712" s="117"/>
      <c r="FX712" s="115"/>
      <c r="FY712" s="198"/>
      <c r="GA712" s="117"/>
      <c r="GF712" s="115"/>
      <c r="GG712" s="198"/>
      <c r="GI712" s="117"/>
      <c r="GN712" s="115"/>
      <c r="GO712" s="198"/>
      <c r="GQ712" s="117"/>
      <c r="GV712" s="115"/>
      <c r="GW712" s="198"/>
      <c r="GY712" s="117"/>
      <c r="HD712" s="115"/>
      <c r="HE712" s="198"/>
      <c r="HG712" s="117"/>
      <c r="HL712" s="115"/>
      <c r="HM712" s="198"/>
      <c r="HO712" s="117"/>
      <c r="HT712" s="115"/>
      <c r="HU712" s="198"/>
      <c r="HW712" s="117"/>
      <c r="IB712" s="115"/>
      <c r="IC712" s="198"/>
      <c r="IE712" s="117"/>
      <c r="IJ712" s="115"/>
      <c r="IK712" s="198"/>
      <c r="IM712" s="117"/>
      <c r="IR712" s="115"/>
      <c r="IS712" s="198"/>
      <c r="IU712" s="117"/>
      <c r="IZ712" s="115"/>
      <c r="JA712" s="198"/>
      <c r="JC712" s="117"/>
      <c r="JH712" s="115"/>
      <c r="JI712" s="198"/>
      <c r="JK712" s="117"/>
      <c r="JP712" s="115"/>
      <c r="JQ712" s="198"/>
      <c r="JS712" s="117"/>
      <c r="JX712" s="115"/>
      <c r="JY712" s="198"/>
      <c r="KA712" s="117"/>
      <c r="KF712" s="115"/>
      <c r="KG712" s="198"/>
      <c r="KI712" s="117"/>
      <c r="KN712" s="115"/>
      <c r="KO712" s="198"/>
      <c r="KQ712" s="117"/>
      <c r="KV712" s="115"/>
      <c r="KW712" s="198"/>
      <c r="KY712" s="117"/>
      <c r="LD712" s="115"/>
      <c r="LE712" s="198"/>
      <c r="LG712" s="117"/>
      <c r="LL712" s="115"/>
      <c r="LM712" s="198"/>
      <c r="LO712" s="117"/>
      <c r="LT712" s="115"/>
      <c r="LU712" s="198"/>
      <c r="LW712" s="117"/>
      <c r="MB712" s="115"/>
      <c r="MC712" s="198"/>
      <c r="ME712" s="117"/>
      <c r="MJ712" s="115"/>
      <c r="MK712" s="198"/>
      <c r="MM712" s="117"/>
      <c r="MR712" s="115"/>
      <c r="MS712" s="198"/>
      <c r="MU712" s="117"/>
      <c r="MZ712" s="115"/>
      <c r="NA712" s="198"/>
      <c r="NC712" s="117"/>
      <c r="NH712" s="115"/>
      <c r="NI712" s="198"/>
      <c r="NK712" s="117"/>
      <c r="NP712" s="115"/>
      <c r="NQ712" s="198"/>
      <c r="NS712" s="117"/>
      <c r="NX712" s="115"/>
      <c r="NY712" s="198"/>
      <c r="OA712" s="117"/>
      <c r="OF712" s="115"/>
      <c r="OG712" s="198"/>
      <c r="OI712" s="117"/>
      <c r="ON712" s="115"/>
      <c r="OO712" s="198"/>
      <c r="OQ712" s="117"/>
      <c r="OV712" s="115"/>
      <c r="OW712" s="198"/>
      <c r="OY712" s="117"/>
      <c r="PD712" s="115"/>
      <c r="PE712" s="198"/>
      <c r="PG712" s="117"/>
      <c r="PL712" s="115"/>
      <c r="PM712" s="198"/>
      <c r="PO712" s="117"/>
      <c r="PT712" s="115"/>
      <c r="PU712" s="198"/>
      <c r="PW712" s="117"/>
      <c r="QB712" s="115"/>
      <c r="QC712" s="198"/>
      <c r="QE712" s="117"/>
      <c r="QJ712" s="115"/>
      <c r="QK712" s="198"/>
      <c r="QM712" s="117"/>
      <c r="QR712" s="115"/>
      <c r="QS712" s="198"/>
      <c r="QU712" s="117"/>
      <c r="QZ712" s="115"/>
      <c r="RA712" s="198"/>
      <c r="RC712" s="117"/>
      <c r="RH712" s="115"/>
      <c r="RI712" s="198"/>
      <c r="RK712" s="117"/>
      <c r="RP712" s="115"/>
      <c r="RQ712" s="198"/>
      <c r="RS712" s="117"/>
      <c r="RX712" s="115"/>
      <c r="RY712" s="198"/>
      <c r="SA712" s="117"/>
      <c r="SF712" s="115"/>
      <c r="SG712" s="198"/>
      <c r="SI712" s="117"/>
      <c r="SN712" s="115"/>
      <c r="SO712" s="198"/>
      <c r="SQ712" s="117"/>
      <c r="SV712" s="115"/>
      <c r="SW712" s="198"/>
      <c r="SY712" s="117"/>
      <c r="TD712" s="115"/>
      <c r="TE712" s="198"/>
      <c r="TG712" s="117"/>
      <c r="TL712" s="115"/>
      <c r="TM712" s="198"/>
      <c r="TO712" s="117"/>
      <c r="TT712" s="115"/>
      <c r="TU712" s="198"/>
      <c r="TW712" s="117"/>
      <c r="UB712" s="115"/>
      <c r="UC712" s="198"/>
      <c r="UE712" s="117"/>
      <c r="UJ712" s="115"/>
      <c r="UK712" s="198"/>
      <c r="UM712" s="117"/>
      <c r="UR712" s="115"/>
      <c r="US712" s="198"/>
      <c r="UU712" s="117"/>
      <c r="UZ712" s="115"/>
      <c r="VA712" s="198"/>
      <c r="VC712" s="117"/>
      <c r="VH712" s="115"/>
      <c r="VI712" s="198"/>
      <c r="VK712" s="117"/>
      <c r="VP712" s="115"/>
      <c r="VQ712" s="198"/>
      <c r="VS712" s="117"/>
      <c r="VX712" s="115"/>
      <c r="VY712" s="198"/>
      <c r="WA712" s="117"/>
      <c r="WF712" s="115"/>
      <c r="WG712" s="198"/>
      <c r="WI712" s="117"/>
      <c r="WN712" s="115"/>
      <c r="WO712" s="198"/>
      <c r="WQ712" s="117"/>
      <c r="WV712" s="115"/>
      <c r="WW712" s="198"/>
      <c r="WY712" s="117"/>
      <c r="XD712" s="115"/>
      <c r="XE712" s="198"/>
      <c r="XG712" s="117"/>
      <c r="XL712" s="115"/>
      <c r="XM712" s="198"/>
      <c r="XO712" s="117"/>
      <c r="XT712" s="115"/>
      <c r="XU712" s="198"/>
      <c r="XW712" s="117"/>
      <c r="YB712" s="115"/>
      <c r="YC712" s="198"/>
      <c r="YE712" s="117"/>
      <c r="YJ712" s="115"/>
      <c r="YK712" s="198"/>
      <c r="YM712" s="117"/>
      <c r="YR712" s="115"/>
      <c r="YS712" s="198"/>
      <c r="YU712" s="117"/>
      <c r="YZ712" s="115"/>
      <c r="ZA712" s="198"/>
      <c r="ZC712" s="117"/>
      <c r="ZH712" s="115"/>
      <c r="ZI712" s="198"/>
      <c r="ZK712" s="117"/>
      <c r="ZP712" s="115"/>
      <c r="ZQ712" s="198"/>
      <c r="ZS712" s="117"/>
      <c r="ZX712" s="115"/>
      <c r="ZY712" s="198"/>
      <c r="AAA712" s="117"/>
      <c r="AAF712" s="115"/>
      <c r="AAG712" s="198"/>
      <c r="AAI712" s="117"/>
      <c r="AAN712" s="115"/>
      <c r="AAO712" s="198"/>
      <c r="AAQ712" s="117"/>
      <c r="AAV712" s="115"/>
      <c r="AAW712" s="198"/>
      <c r="AAY712" s="117"/>
      <c r="ABD712" s="115"/>
      <c r="ABE712" s="198"/>
      <c r="ABG712" s="117"/>
      <c r="ABL712" s="115"/>
      <c r="ABM712" s="198"/>
      <c r="ABO712" s="117"/>
      <c r="ABT712" s="115"/>
      <c r="ABU712" s="198"/>
      <c r="ABW712" s="117"/>
      <c r="ACB712" s="115"/>
      <c r="ACC712" s="198"/>
      <c r="ACE712" s="117"/>
      <c r="ACJ712" s="115"/>
      <c r="ACK712" s="198"/>
      <c r="ACM712" s="117"/>
      <c r="ACR712" s="115"/>
      <c r="ACS712" s="198"/>
      <c r="ACU712" s="117"/>
      <c r="ACZ712" s="115"/>
      <c r="ADA712" s="198"/>
      <c r="ADC712" s="117"/>
      <c r="ADH712" s="115"/>
      <c r="ADI712" s="198"/>
      <c r="ADK712" s="117"/>
      <c r="ADP712" s="115"/>
      <c r="ADQ712" s="198"/>
      <c r="ADS712" s="117"/>
      <c r="ADX712" s="115"/>
      <c r="ADY712" s="198"/>
      <c r="AEA712" s="117"/>
      <c r="AEF712" s="115"/>
      <c r="AEG712" s="198"/>
      <c r="AEI712" s="117"/>
      <c r="AEN712" s="115"/>
      <c r="AEO712" s="198"/>
      <c r="AEQ712" s="117"/>
      <c r="AEV712" s="115"/>
      <c r="AEW712" s="198"/>
      <c r="AEY712" s="117"/>
      <c r="AFD712" s="115"/>
      <c r="AFE712" s="198"/>
      <c r="AFG712" s="117"/>
      <c r="AFL712" s="115"/>
      <c r="AFM712" s="198"/>
      <c r="AFO712" s="117"/>
      <c r="AFT712" s="115"/>
      <c r="AFU712" s="198"/>
      <c r="AFW712" s="117"/>
      <c r="AGB712" s="115"/>
      <c r="AGC712" s="198"/>
      <c r="AGE712" s="117"/>
      <c r="AGJ712" s="115"/>
      <c r="AGK712" s="198"/>
      <c r="AGM712" s="117"/>
      <c r="AGR712" s="115"/>
      <c r="AGS712" s="198"/>
      <c r="AGU712" s="117"/>
      <c r="AGZ712" s="115"/>
      <c r="AHA712" s="198"/>
      <c r="AHC712" s="117"/>
      <c r="AHH712" s="115"/>
      <c r="AHI712" s="198"/>
      <c r="AHK712" s="117"/>
      <c r="AHP712" s="115"/>
      <c r="AHQ712" s="198"/>
      <c r="AHS712" s="117"/>
      <c r="AHX712" s="115"/>
      <c r="AHY712" s="198"/>
      <c r="AIA712" s="117"/>
      <c r="AIF712" s="115"/>
      <c r="AIG712" s="198"/>
      <c r="AII712" s="117"/>
      <c r="AIN712" s="115"/>
      <c r="AIO712" s="198"/>
      <c r="AIQ712" s="117"/>
      <c r="AIV712" s="115"/>
      <c r="AIW712" s="198"/>
      <c r="AIY712" s="117"/>
      <c r="AJD712" s="115"/>
      <c r="AJE712" s="198"/>
      <c r="AJG712" s="117"/>
      <c r="AJL712" s="115"/>
      <c r="AJM712" s="198"/>
      <c r="AJO712" s="117"/>
      <c r="AJT712" s="115"/>
      <c r="AJU712" s="198"/>
      <c r="AJW712" s="117"/>
      <c r="AKB712" s="115"/>
      <c r="AKC712" s="198"/>
      <c r="AKE712" s="117"/>
      <c r="AKJ712" s="115"/>
      <c r="AKK712" s="198"/>
      <c r="AKM712" s="117"/>
      <c r="AKR712" s="115"/>
      <c r="AKS712" s="198"/>
      <c r="AKU712" s="117"/>
      <c r="AKZ712" s="115"/>
      <c r="ALA712" s="198"/>
      <c r="ALC712" s="117"/>
      <c r="ALH712" s="115"/>
      <c r="ALI712" s="198"/>
      <c r="ALK712" s="117"/>
      <c r="ALP712" s="115"/>
      <c r="ALQ712" s="198"/>
      <c r="ALS712" s="117"/>
      <c r="ALX712" s="115"/>
      <c r="ALY712" s="198"/>
      <c r="AMA712" s="117"/>
      <c r="AMF712" s="115"/>
      <c r="AMG712" s="198"/>
      <c r="AMI712" s="117"/>
    </row>
    <row r="713" s="181" customFormat="true" ht="15" hidden="false" customHeight="false" outlineLevel="0" collapsed="false">
      <c r="A713" s="153" t="s">
        <v>698</v>
      </c>
      <c r="B713" s="154" t="s">
        <v>699</v>
      </c>
      <c r="C713" s="154"/>
      <c r="D713" s="155" t="s">
        <v>700</v>
      </c>
      <c r="E713" s="156" t="s">
        <v>701</v>
      </c>
      <c r="F713" s="155" t="s">
        <v>702</v>
      </c>
      <c r="G713" s="157" t="s">
        <v>703</v>
      </c>
      <c r="H713" s="158" t="s">
        <v>704</v>
      </c>
      <c r="L713" s="195"/>
      <c r="M713" s="196"/>
      <c r="N713" s="195"/>
      <c r="O713" s="184"/>
      <c r="P713" s="185"/>
      <c r="T713" s="195"/>
      <c r="U713" s="196"/>
      <c r="V713" s="195"/>
      <c r="W713" s="184"/>
      <c r="X713" s="185"/>
      <c r="AB713" s="195"/>
      <c r="AC713" s="196"/>
      <c r="AD713" s="195"/>
      <c r="AE713" s="184"/>
      <c r="AF713" s="185"/>
      <c r="AJ713" s="195"/>
      <c r="AK713" s="196"/>
      <c r="AL713" s="195"/>
      <c r="AM713" s="184"/>
      <c r="AN713" s="185"/>
      <c r="AR713" s="195"/>
      <c r="AS713" s="196"/>
      <c r="AT713" s="195"/>
      <c r="AU713" s="184"/>
      <c r="AV713" s="185"/>
      <c r="AZ713" s="195"/>
      <c r="BA713" s="196"/>
      <c r="BB713" s="195"/>
      <c r="BC713" s="184"/>
      <c r="BD713" s="185"/>
      <c r="BH713" s="195"/>
      <c r="BI713" s="196"/>
      <c r="BJ713" s="195"/>
      <c r="BK713" s="184"/>
      <c r="BL713" s="185"/>
      <c r="BP713" s="195"/>
      <c r="BQ713" s="196"/>
      <c r="BR713" s="195"/>
      <c r="BS713" s="184"/>
      <c r="BT713" s="185"/>
      <c r="BX713" s="195"/>
      <c r="BY713" s="196"/>
      <c r="BZ713" s="195"/>
      <c r="CA713" s="184"/>
      <c r="CB713" s="185"/>
      <c r="CF713" s="195"/>
      <c r="CG713" s="196"/>
      <c r="CH713" s="195"/>
      <c r="CI713" s="184"/>
      <c r="CJ713" s="185"/>
      <c r="CN713" s="195"/>
      <c r="CO713" s="196"/>
      <c r="CP713" s="195"/>
      <c r="CQ713" s="184"/>
      <c r="CR713" s="185"/>
      <c r="CV713" s="195"/>
      <c r="CW713" s="196"/>
      <c r="CX713" s="195"/>
      <c r="CY713" s="184"/>
      <c r="CZ713" s="185"/>
      <c r="DD713" s="195"/>
      <c r="DE713" s="196"/>
      <c r="DF713" s="195"/>
      <c r="DG713" s="184"/>
      <c r="DH713" s="185"/>
      <c r="DL713" s="195"/>
      <c r="DM713" s="196"/>
      <c r="DN713" s="195"/>
      <c r="DO713" s="184"/>
      <c r="DP713" s="185"/>
      <c r="DT713" s="195"/>
      <c r="DU713" s="196"/>
      <c r="DV713" s="195"/>
      <c r="DW713" s="184"/>
      <c r="DX713" s="185"/>
      <c r="EB713" s="195"/>
      <c r="EC713" s="196"/>
      <c r="ED713" s="195"/>
      <c r="EE713" s="184"/>
      <c r="EF713" s="185"/>
      <c r="EJ713" s="195"/>
      <c r="EK713" s="196"/>
      <c r="EL713" s="195"/>
      <c r="EM713" s="184"/>
      <c r="EN713" s="185"/>
      <c r="ER713" s="195"/>
      <c r="ES713" s="196"/>
      <c r="ET713" s="195"/>
      <c r="EU713" s="184"/>
      <c r="EV713" s="185"/>
      <c r="EZ713" s="195"/>
      <c r="FA713" s="196"/>
      <c r="FB713" s="195"/>
      <c r="FC713" s="184"/>
      <c r="FD713" s="185"/>
      <c r="FH713" s="195"/>
      <c r="FI713" s="196"/>
      <c r="FJ713" s="195"/>
      <c r="FK713" s="184"/>
      <c r="FL713" s="185"/>
      <c r="FP713" s="195"/>
      <c r="FQ713" s="196"/>
      <c r="FR713" s="195"/>
      <c r="FS713" s="184"/>
      <c r="FT713" s="185"/>
      <c r="FX713" s="195"/>
      <c r="FY713" s="196"/>
      <c r="FZ713" s="195"/>
      <c r="GA713" s="184"/>
      <c r="GB713" s="185"/>
      <c r="GF713" s="195"/>
      <c r="GG713" s="196"/>
      <c r="GH713" s="195"/>
      <c r="GI713" s="184"/>
      <c r="GJ713" s="185"/>
      <c r="GN713" s="195"/>
      <c r="GO713" s="196"/>
      <c r="GP713" s="195"/>
      <c r="GQ713" s="184"/>
      <c r="GR713" s="185"/>
      <c r="GV713" s="195"/>
      <c r="GW713" s="196"/>
      <c r="GX713" s="195"/>
      <c r="GY713" s="184"/>
      <c r="GZ713" s="185"/>
      <c r="HD713" s="195"/>
      <c r="HE713" s="196"/>
      <c r="HF713" s="195"/>
      <c r="HG713" s="184"/>
      <c r="HH713" s="185"/>
      <c r="HL713" s="195"/>
      <c r="HM713" s="196"/>
      <c r="HN713" s="195"/>
      <c r="HO713" s="184"/>
      <c r="HP713" s="185"/>
      <c r="HT713" s="195"/>
      <c r="HU713" s="196"/>
      <c r="HV713" s="195"/>
      <c r="HW713" s="184"/>
      <c r="HX713" s="185"/>
      <c r="IB713" s="195"/>
      <c r="IC713" s="196"/>
      <c r="ID713" s="195"/>
      <c r="IE713" s="184"/>
      <c r="IF713" s="185"/>
      <c r="IJ713" s="195"/>
      <c r="IK713" s="196"/>
      <c r="IL713" s="195"/>
      <c r="IM713" s="184"/>
      <c r="IN713" s="185"/>
      <c r="IR713" s="195"/>
      <c r="IS713" s="196"/>
      <c r="IT713" s="195"/>
      <c r="IU713" s="184"/>
      <c r="IV713" s="185"/>
      <c r="IZ713" s="195"/>
      <c r="JA713" s="196"/>
      <c r="JB713" s="195"/>
      <c r="JC713" s="184"/>
      <c r="JD713" s="185"/>
      <c r="JH713" s="195"/>
      <c r="JI713" s="196"/>
      <c r="JJ713" s="195"/>
      <c r="JK713" s="184"/>
      <c r="JL713" s="185"/>
      <c r="JP713" s="195"/>
      <c r="JQ713" s="196"/>
      <c r="JR713" s="195"/>
      <c r="JS713" s="184"/>
      <c r="JT713" s="185"/>
      <c r="JX713" s="195"/>
      <c r="JY713" s="196"/>
      <c r="JZ713" s="195"/>
      <c r="KA713" s="184"/>
      <c r="KB713" s="185"/>
      <c r="KF713" s="195"/>
      <c r="KG713" s="196"/>
      <c r="KH713" s="195"/>
      <c r="KI713" s="184"/>
      <c r="KJ713" s="185"/>
      <c r="KN713" s="195"/>
      <c r="KO713" s="196"/>
      <c r="KP713" s="195"/>
      <c r="KQ713" s="184"/>
      <c r="KR713" s="185"/>
      <c r="KV713" s="195"/>
      <c r="KW713" s="196"/>
      <c r="KX713" s="195"/>
      <c r="KY713" s="184"/>
      <c r="KZ713" s="185"/>
      <c r="LD713" s="195"/>
      <c r="LE713" s="196"/>
      <c r="LF713" s="195"/>
      <c r="LG713" s="184"/>
      <c r="LH713" s="185"/>
      <c r="LL713" s="195"/>
      <c r="LM713" s="196"/>
      <c r="LN713" s="195"/>
      <c r="LO713" s="184"/>
      <c r="LP713" s="185"/>
      <c r="LT713" s="195"/>
      <c r="LU713" s="196"/>
      <c r="LV713" s="195"/>
      <c r="LW713" s="184"/>
      <c r="LX713" s="185"/>
      <c r="MB713" s="195"/>
      <c r="MC713" s="196"/>
      <c r="MD713" s="195"/>
      <c r="ME713" s="184"/>
      <c r="MF713" s="185"/>
      <c r="MJ713" s="195"/>
      <c r="MK713" s="196"/>
      <c r="ML713" s="195"/>
      <c r="MM713" s="184"/>
      <c r="MN713" s="185"/>
      <c r="MR713" s="195"/>
      <c r="MS713" s="196"/>
      <c r="MT713" s="195"/>
      <c r="MU713" s="184"/>
      <c r="MV713" s="185"/>
      <c r="MZ713" s="195"/>
      <c r="NA713" s="196"/>
      <c r="NB713" s="195"/>
      <c r="NC713" s="184"/>
      <c r="ND713" s="185"/>
      <c r="NH713" s="195"/>
      <c r="NI713" s="196"/>
      <c r="NJ713" s="195"/>
      <c r="NK713" s="184"/>
      <c r="NL713" s="185"/>
      <c r="NP713" s="195"/>
      <c r="NQ713" s="196"/>
      <c r="NR713" s="195"/>
      <c r="NS713" s="184"/>
      <c r="NT713" s="185"/>
      <c r="NX713" s="195"/>
      <c r="NY713" s="196"/>
      <c r="NZ713" s="195"/>
      <c r="OA713" s="184"/>
      <c r="OB713" s="185"/>
      <c r="OF713" s="195"/>
      <c r="OG713" s="196"/>
      <c r="OH713" s="195"/>
      <c r="OI713" s="184"/>
      <c r="OJ713" s="185"/>
      <c r="ON713" s="195"/>
      <c r="OO713" s="196"/>
      <c r="OP713" s="195"/>
      <c r="OQ713" s="184"/>
      <c r="OR713" s="185"/>
      <c r="OV713" s="195"/>
      <c r="OW713" s="196"/>
      <c r="OX713" s="195"/>
      <c r="OY713" s="184"/>
      <c r="OZ713" s="185"/>
      <c r="PD713" s="195"/>
      <c r="PE713" s="196"/>
      <c r="PF713" s="195"/>
      <c r="PG713" s="184"/>
      <c r="PH713" s="185"/>
      <c r="PL713" s="195"/>
      <c r="PM713" s="196"/>
      <c r="PN713" s="195"/>
      <c r="PO713" s="184"/>
      <c r="PP713" s="185"/>
      <c r="PT713" s="195"/>
      <c r="PU713" s="196"/>
      <c r="PV713" s="195"/>
      <c r="PW713" s="184"/>
      <c r="PX713" s="185"/>
      <c r="QB713" s="195"/>
      <c r="QC713" s="196"/>
      <c r="QD713" s="195"/>
      <c r="QE713" s="184"/>
      <c r="QF713" s="185"/>
      <c r="QJ713" s="195"/>
      <c r="QK713" s="196"/>
      <c r="QL713" s="195"/>
      <c r="QM713" s="184"/>
      <c r="QN713" s="185"/>
      <c r="QR713" s="195"/>
      <c r="QS713" s="196"/>
      <c r="QT713" s="195"/>
      <c r="QU713" s="184"/>
      <c r="QV713" s="185"/>
      <c r="QZ713" s="195"/>
      <c r="RA713" s="196"/>
      <c r="RB713" s="195"/>
      <c r="RC713" s="184"/>
      <c r="RD713" s="185"/>
      <c r="RH713" s="195"/>
      <c r="RI713" s="196"/>
      <c r="RJ713" s="195"/>
      <c r="RK713" s="184"/>
      <c r="RL713" s="185"/>
      <c r="RP713" s="195"/>
      <c r="RQ713" s="196"/>
      <c r="RR713" s="195"/>
      <c r="RS713" s="184"/>
      <c r="RT713" s="185"/>
      <c r="RX713" s="195"/>
      <c r="RY713" s="196"/>
      <c r="RZ713" s="195"/>
      <c r="SA713" s="184"/>
      <c r="SB713" s="185"/>
      <c r="SF713" s="195"/>
      <c r="SG713" s="196"/>
      <c r="SH713" s="195"/>
      <c r="SI713" s="184"/>
      <c r="SJ713" s="185"/>
      <c r="SN713" s="195"/>
      <c r="SO713" s="196"/>
      <c r="SP713" s="195"/>
      <c r="SQ713" s="184"/>
      <c r="SR713" s="185"/>
      <c r="SV713" s="195"/>
      <c r="SW713" s="196"/>
      <c r="SX713" s="195"/>
      <c r="SY713" s="184"/>
      <c r="SZ713" s="185"/>
      <c r="TD713" s="195"/>
      <c r="TE713" s="196"/>
      <c r="TF713" s="195"/>
      <c r="TG713" s="184"/>
      <c r="TH713" s="185"/>
      <c r="TL713" s="195"/>
      <c r="TM713" s="196"/>
      <c r="TN713" s="195"/>
      <c r="TO713" s="184"/>
      <c r="TP713" s="185"/>
      <c r="TT713" s="195"/>
      <c r="TU713" s="196"/>
      <c r="TV713" s="195"/>
      <c r="TW713" s="184"/>
      <c r="TX713" s="185"/>
      <c r="UB713" s="195"/>
      <c r="UC713" s="196"/>
      <c r="UD713" s="195"/>
      <c r="UE713" s="184"/>
      <c r="UF713" s="185"/>
      <c r="UJ713" s="195"/>
      <c r="UK713" s="196"/>
      <c r="UL713" s="195"/>
      <c r="UM713" s="184"/>
      <c r="UN713" s="185"/>
      <c r="UR713" s="195"/>
      <c r="US713" s="196"/>
      <c r="UT713" s="195"/>
      <c r="UU713" s="184"/>
      <c r="UV713" s="185"/>
      <c r="UZ713" s="195"/>
      <c r="VA713" s="196"/>
      <c r="VB713" s="195"/>
      <c r="VC713" s="184"/>
      <c r="VD713" s="185"/>
      <c r="VH713" s="195"/>
      <c r="VI713" s="196"/>
      <c r="VJ713" s="195"/>
      <c r="VK713" s="184"/>
      <c r="VL713" s="185"/>
      <c r="VP713" s="195"/>
      <c r="VQ713" s="196"/>
      <c r="VR713" s="195"/>
      <c r="VS713" s="184"/>
      <c r="VT713" s="185"/>
      <c r="VX713" s="195"/>
      <c r="VY713" s="196"/>
      <c r="VZ713" s="195"/>
      <c r="WA713" s="184"/>
      <c r="WB713" s="185"/>
      <c r="WF713" s="195"/>
      <c r="WG713" s="196"/>
      <c r="WH713" s="195"/>
      <c r="WI713" s="184"/>
      <c r="WJ713" s="185"/>
      <c r="WN713" s="195"/>
      <c r="WO713" s="196"/>
      <c r="WP713" s="195"/>
      <c r="WQ713" s="184"/>
      <c r="WR713" s="185"/>
      <c r="WV713" s="195"/>
      <c r="WW713" s="196"/>
      <c r="WX713" s="195"/>
      <c r="WY713" s="184"/>
      <c r="WZ713" s="185"/>
      <c r="XD713" s="195"/>
      <c r="XE713" s="196"/>
      <c r="XF713" s="195"/>
      <c r="XG713" s="184"/>
      <c r="XH713" s="185"/>
      <c r="XL713" s="195"/>
      <c r="XM713" s="196"/>
      <c r="XN713" s="195"/>
      <c r="XO713" s="184"/>
      <c r="XP713" s="185"/>
      <c r="XT713" s="195"/>
      <c r="XU713" s="196"/>
      <c r="XV713" s="195"/>
      <c r="XW713" s="184"/>
      <c r="XX713" s="185"/>
      <c r="YB713" s="195"/>
      <c r="YC713" s="196"/>
      <c r="YD713" s="195"/>
      <c r="YE713" s="184"/>
      <c r="YF713" s="185"/>
      <c r="YJ713" s="195"/>
      <c r="YK713" s="196"/>
      <c r="YL713" s="195"/>
      <c r="YM713" s="184"/>
      <c r="YN713" s="185"/>
      <c r="YR713" s="195"/>
      <c r="YS713" s="196"/>
      <c r="YT713" s="195"/>
      <c r="YU713" s="184"/>
      <c r="YV713" s="185"/>
      <c r="YZ713" s="195"/>
      <c r="ZA713" s="196"/>
      <c r="ZB713" s="195"/>
      <c r="ZC713" s="184"/>
      <c r="ZD713" s="185"/>
      <c r="ZH713" s="195"/>
      <c r="ZI713" s="196"/>
      <c r="ZJ713" s="195"/>
      <c r="ZK713" s="184"/>
      <c r="ZL713" s="185"/>
      <c r="ZP713" s="195"/>
      <c r="ZQ713" s="196"/>
      <c r="ZR713" s="195"/>
      <c r="ZS713" s="184"/>
      <c r="ZT713" s="185"/>
      <c r="ZX713" s="195"/>
      <c r="ZY713" s="196"/>
      <c r="ZZ713" s="195"/>
      <c r="AAA713" s="184"/>
      <c r="AAB713" s="185"/>
      <c r="AAF713" s="195"/>
      <c r="AAG713" s="196"/>
      <c r="AAH713" s="195"/>
      <c r="AAI713" s="184"/>
      <c r="AAJ713" s="185"/>
      <c r="AAN713" s="195"/>
      <c r="AAO713" s="196"/>
      <c r="AAP713" s="195"/>
      <c r="AAQ713" s="184"/>
      <c r="AAR713" s="185"/>
      <c r="AAV713" s="195"/>
      <c r="AAW713" s="196"/>
      <c r="AAX713" s="195"/>
      <c r="AAY713" s="184"/>
      <c r="AAZ713" s="185"/>
      <c r="ABD713" s="195"/>
      <c r="ABE713" s="196"/>
      <c r="ABF713" s="195"/>
      <c r="ABG713" s="184"/>
      <c r="ABH713" s="185"/>
      <c r="ABL713" s="195"/>
      <c r="ABM713" s="196"/>
      <c r="ABN713" s="195"/>
      <c r="ABO713" s="184"/>
      <c r="ABP713" s="185"/>
      <c r="ABT713" s="195"/>
      <c r="ABU713" s="196"/>
      <c r="ABV713" s="195"/>
      <c r="ABW713" s="184"/>
      <c r="ABX713" s="185"/>
      <c r="ACB713" s="195"/>
      <c r="ACC713" s="196"/>
      <c r="ACD713" s="195"/>
      <c r="ACE713" s="184"/>
      <c r="ACF713" s="185"/>
      <c r="ACJ713" s="195"/>
      <c r="ACK713" s="196"/>
      <c r="ACL713" s="195"/>
      <c r="ACM713" s="184"/>
      <c r="ACN713" s="185"/>
      <c r="ACR713" s="195"/>
      <c r="ACS713" s="196"/>
      <c r="ACT713" s="195"/>
      <c r="ACU713" s="184"/>
      <c r="ACV713" s="185"/>
      <c r="ACZ713" s="195"/>
      <c r="ADA713" s="196"/>
      <c r="ADB713" s="195"/>
      <c r="ADC713" s="184"/>
      <c r="ADD713" s="185"/>
      <c r="ADH713" s="195"/>
      <c r="ADI713" s="196"/>
      <c r="ADJ713" s="195"/>
      <c r="ADK713" s="184"/>
      <c r="ADL713" s="185"/>
      <c r="ADP713" s="195"/>
      <c r="ADQ713" s="196"/>
      <c r="ADR713" s="195"/>
      <c r="ADS713" s="184"/>
      <c r="ADT713" s="185"/>
      <c r="ADX713" s="195"/>
      <c r="ADY713" s="196"/>
      <c r="ADZ713" s="195"/>
      <c r="AEA713" s="184"/>
      <c r="AEB713" s="185"/>
      <c r="AEF713" s="195"/>
      <c r="AEG713" s="196"/>
      <c r="AEH713" s="195"/>
      <c r="AEI713" s="184"/>
      <c r="AEJ713" s="185"/>
      <c r="AEN713" s="195"/>
      <c r="AEO713" s="196"/>
      <c r="AEP713" s="195"/>
      <c r="AEQ713" s="184"/>
      <c r="AER713" s="185"/>
      <c r="AEV713" s="195"/>
      <c r="AEW713" s="196"/>
      <c r="AEX713" s="195"/>
      <c r="AEY713" s="184"/>
      <c r="AEZ713" s="185"/>
      <c r="AFD713" s="195"/>
      <c r="AFE713" s="196"/>
      <c r="AFF713" s="195"/>
      <c r="AFG713" s="184"/>
      <c r="AFH713" s="185"/>
      <c r="AFL713" s="195"/>
      <c r="AFM713" s="196"/>
      <c r="AFN713" s="195"/>
      <c r="AFO713" s="184"/>
      <c r="AFP713" s="185"/>
      <c r="AFT713" s="195"/>
      <c r="AFU713" s="196"/>
      <c r="AFV713" s="195"/>
      <c r="AFW713" s="184"/>
      <c r="AFX713" s="185"/>
      <c r="AGB713" s="195"/>
      <c r="AGC713" s="196"/>
      <c r="AGD713" s="195"/>
      <c r="AGE713" s="184"/>
      <c r="AGF713" s="185"/>
      <c r="AGJ713" s="195"/>
      <c r="AGK713" s="196"/>
      <c r="AGL713" s="195"/>
      <c r="AGM713" s="184"/>
      <c r="AGN713" s="185"/>
      <c r="AGR713" s="195"/>
      <c r="AGS713" s="196"/>
      <c r="AGT713" s="195"/>
      <c r="AGU713" s="184"/>
      <c r="AGV713" s="185"/>
      <c r="AGZ713" s="195"/>
      <c r="AHA713" s="196"/>
      <c r="AHB713" s="195"/>
      <c r="AHC713" s="184"/>
      <c r="AHD713" s="185"/>
      <c r="AHH713" s="195"/>
      <c r="AHI713" s="196"/>
      <c r="AHJ713" s="195"/>
      <c r="AHK713" s="184"/>
      <c r="AHL713" s="185"/>
      <c r="AHP713" s="195"/>
      <c r="AHQ713" s="196"/>
      <c r="AHR713" s="195"/>
      <c r="AHS713" s="184"/>
      <c r="AHT713" s="185"/>
      <c r="AHX713" s="195"/>
      <c r="AHY713" s="196"/>
      <c r="AHZ713" s="195"/>
      <c r="AIA713" s="184"/>
      <c r="AIB713" s="185"/>
      <c r="AIF713" s="195"/>
      <c r="AIG713" s="196"/>
      <c r="AIH713" s="195"/>
      <c r="AII713" s="184"/>
      <c r="AIJ713" s="185"/>
      <c r="AIN713" s="195"/>
      <c r="AIO713" s="196"/>
      <c r="AIP713" s="195"/>
      <c r="AIQ713" s="184"/>
      <c r="AIR713" s="185"/>
      <c r="AIV713" s="195"/>
      <c r="AIW713" s="196"/>
      <c r="AIX713" s="195"/>
      <c r="AIY713" s="184"/>
      <c r="AIZ713" s="185"/>
      <c r="AJD713" s="195"/>
      <c r="AJE713" s="196"/>
      <c r="AJF713" s="195"/>
      <c r="AJG713" s="184"/>
      <c r="AJH713" s="185"/>
      <c r="AJL713" s="195"/>
      <c r="AJM713" s="196"/>
      <c r="AJN713" s="195"/>
      <c r="AJO713" s="184"/>
      <c r="AJP713" s="185"/>
      <c r="AJT713" s="195"/>
      <c r="AJU713" s="196"/>
      <c r="AJV713" s="195"/>
      <c r="AJW713" s="184"/>
      <c r="AJX713" s="185"/>
      <c r="AKB713" s="195"/>
      <c r="AKC713" s="196"/>
      <c r="AKD713" s="195"/>
      <c r="AKE713" s="184"/>
      <c r="AKF713" s="185"/>
      <c r="AKJ713" s="195"/>
      <c r="AKK713" s="196"/>
      <c r="AKL713" s="195"/>
      <c r="AKM713" s="184"/>
      <c r="AKN713" s="185"/>
      <c r="AKR713" s="195"/>
      <c r="AKS713" s="196"/>
      <c r="AKT713" s="195"/>
      <c r="AKU713" s="184"/>
      <c r="AKV713" s="185"/>
      <c r="AKZ713" s="195"/>
      <c r="ALA713" s="196"/>
      <c r="ALB713" s="195"/>
      <c r="ALC713" s="184"/>
      <c r="ALD713" s="185"/>
      <c r="ALH713" s="195"/>
      <c r="ALI713" s="196"/>
      <c r="ALJ713" s="195"/>
      <c r="ALK713" s="184"/>
      <c r="ALL713" s="185"/>
      <c r="ALP713" s="195"/>
      <c r="ALQ713" s="196"/>
      <c r="ALR713" s="195"/>
      <c r="ALS713" s="184"/>
      <c r="ALT713" s="185"/>
      <c r="ALX713" s="195"/>
      <c r="ALY713" s="196"/>
      <c r="ALZ713" s="195"/>
      <c r="AMA713" s="184"/>
      <c r="AMB713" s="185"/>
      <c r="AMF713" s="195"/>
      <c r="AMG713" s="196"/>
      <c r="AMH713" s="195"/>
      <c r="AMI713" s="184"/>
      <c r="AMJ713" s="185"/>
    </row>
    <row r="714" s="197" customFormat="true" ht="30" hidden="false" customHeight="false" outlineLevel="0" collapsed="false">
      <c r="A714" s="160" t="str">
        <f aca="false">'Orç Sintético'!A227</f>
        <v>06.01.213.04</v>
      </c>
      <c r="B714" s="160" t="str">
        <f aca="false">'Orç Sintético'!B227</f>
        <v>ORSE INSUMO</v>
      </c>
      <c r="C714" s="160" t="n">
        <f aca="false">'Orç Sintético'!C227</f>
        <v>8433</v>
      </c>
      <c r="D714" s="177" t="s">
        <v>474</v>
      </c>
      <c r="E714" s="160" t="n">
        <v>7</v>
      </c>
      <c r="F714" s="160" t="s">
        <v>45</v>
      </c>
      <c r="G714" s="163" t="n">
        <v>21.24</v>
      </c>
      <c r="H714" s="164" t="n">
        <f aca="false">H720</f>
        <v>148.68</v>
      </c>
      <c r="I714" s="165" t="s">
        <v>705</v>
      </c>
      <c r="O714" s="124"/>
      <c r="P714" s="189"/>
      <c r="W714" s="124"/>
      <c r="X714" s="189"/>
      <c r="AE714" s="124"/>
      <c r="AF714" s="189"/>
      <c r="AM714" s="124"/>
      <c r="AN714" s="189"/>
      <c r="AU714" s="124"/>
      <c r="AV714" s="189"/>
      <c r="BC714" s="124"/>
      <c r="BD714" s="189"/>
      <c r="BK714" s="124"/>
      <c r="BL714" s="189"/>
      <c r="BS714" s="124"/>
      <c r="BT714" s="189"/>
      <c r="CA714" s="124"/>
      <c r="CB714" s="189"/>
      <c r="CI714" s="124"/>
      <c r="CJ714" s="189"/>
      <c r="CQ714" s="124"/>
      <c r="CR714" s="189"/>
      <c r="CY714" s="124"/>
      <c r="CZ714" s="189"/>
      <c r="DG714" s="124"/>
      <c r="DH714" s="189"/>
      <c r="DO714" s="124"/>
      <c r="DP714" s="189"/>
      <c r="DW714" s="124"/>
      <c r="DX714" s="189"/>
      <c r="EE714" s="124"/>
      <c r="EF714" s="189"/>
      <c r="EM714" s="124"/>
      <c r="EN714" s="189"/>
      <c r="EU714" s="124"/>
      <c r="EV714" s="189"/>
      <c r="FC714" s="124"/>
      <c r="FD714" s="189"/>
      <c r="FK714" s="124"/>
      <c r="FL714" s="189"/>
      <c r="FS714" s="124"/>
      <c r="FT714" s="189"/>
      <c r="GA714" s="124"/>
      <c r="GB714" s="189"/>
      <c r="GI714" s="124"/>
      <c r="GJ714" s="189"/>
      <c r="GQ714" s="124"/>
      <c r="GR714" s="189"/>
      <c r="GY714" s="124"/>
      <c r="GZ714" s="189"/>
      <c r="HG714" s="124"/>
      <c r="HH714" s="189"/>
      <c r="HO714" s="124"/>
      <c r="HP714" s="189"/>
      <c r="HW714" s="124"/>
      <c r="HX714" s="189"/>
      <c r="IE714" s="124"/>
      <c r="IF714" s="189"/>
      <c r="IM714" s="124"/>
      <c r="IN714" s="189"/>
      <c r="IU714" s="124"/>
      <c r="IV714" s="189"/>
      <c r="JC714" s="124"/>
      <c r="JD714" s="189"/>
      <c r="JK714" s="124"/>
      <c r="JL714" s="189"/>
      <c r="JS714" s="124"/>
      <c r="JT714" s="189"/>
      <c r="KA714" s="124"/>
      <c r="KB714" s="189"/>
      <c r="KI714" s="124"/>
      <c r="KJ714" s="189"/>
      <c r="KQ714" s="124"/>
      <c r="KR714" s="189"/>
      <c r="KY714" s="124"/>
      <c r="KZ714" s="189"/>
      <c r="LG714" s="124"/>
      <c r="LH714" s="189"/>
      <c r="LO714" s="124"/>
      <c r="LP714" s="189"/>
      <c r="LW714" s="124"/>
      <c r="LX714" s="189"/>
      <c r="ME714" s="124"/>
      <c r="MF714" s="189"/>
      <c r="MM714" s="124"/>
      <c r="MN714" s="189"/>
      <c r="MU714" s="124"/>
      <c r="MV714" s="189"/>
      <c r="NC714" s="124"/>
      <c r="ND714" s="189"/>
      <c r="NK714" s="124"/>
      <c r="NL714" s="189"/>
      <c r="NS714" s="124"/>
      <c r="NT714" s="189"/>
      <c r="OA714" s="124"/>
      <c r="OB714" s="189"/>
      <c r="OI714" s="124"/>
      <c r="OJ714" s="189"/>
      <c r="OQ714" s="124"/>
      <c r="OR714" s="189"/>
      <c r="OY714" s="124"/>
      <c r="OZ714" s="189"/>
      <c r="PG714" s="124"/>
      <c r="PH714" s="189"/>
      <c r="PO714" s="124"/>
      <c r="PP714" s="189"/>
      <c r="PW714" s="124"/>
      <c r="PX714" s="189"/>
      <c r="QE714" s="124"/>
      <c r="QF714" s="189"/>
      <c r="QM714" s="124"/>
      <c r="QN714" s="189"/>
      <c r="QU714" s="124"/>
      <c r="QV714" s="189"/>
      <c r="RC714" s="124"/>
      <c r="RD714" s="189"/>
      <c r="RK714" s="124"/>
      <c r="RL714" s="189"/>
      <c r="RS714" s="124"/>
      <c r="RT714" s="189"/>
      <c r="SA714" s="124"/>
      <c r="SB714" s="189"/>
      <c r="SI714" s="124"/>
      <c r="SJ714" s="189"/>
      <c r="SQ714" s="124"/>
      <c r="SR714" s="189"/>
      <c r="SY714" s="124"/>
      <c r="SZ714" s="189"/>
      <c r="TG714" s="124"/>
      <c r="TH714" s="189"/>
      <c r="TO714" s="124"/>
      <c r="TP714" s="189"/>
      <c r="TW714" s="124"/>
      <c r="TX714" s="189"/>
      <c r="UE714" s="124"/>
      <c r="UF714" s="189"/>
      <c r="UM714" s="124"/>
      <c r="UN714" s="189"/>
      <c r="UU714" s="124"/>
      <c r="UV714" s="189"/>
      <c r="VC714" s="124"/>
      <c r="VD714" s="189"/>
      <c r="VK714" s="124"/>
      <c r="VL714" s="189"/>
      <c r="VS714" s="124"/>
      <c r="VT714" s="189"/>
      <c r="WA714" s="124"/>
      <c r="WB714" s="189"/>
      <c r="WI714" s="124"/>
      <c r="WJ714" s="189"/>
      <c r="WQ714" s="124"/>
      <c r="WR714" s="189"/>
      <c r="WY714" s="124"/>
      <c r="WZ714" s="189"/>
      <c r="XG714" s="124"/>
      <c r="XH714" s="189"/>
      <c r="XO714" s="124"/>
      <c r="XP714" s="189"/>
      <c r="XW714" s="124"/>
      <c r="XX714" s="189"/>
      <c r="YE714" s="124"/>
      <c r="YF714" s="189"/>
      <c r="YM714" s="124"/>
      <c r="YN714" s="189"/>
      <c r="YU714" s="124"/>
      <c r="YV714" s="189"/>
      <c r="ZC714" s="124"/>
      <c r="ZD714" s="189"/>
      <c r="ZK714" s="124"/>
      <c r="ZL714" s="189"/>
      <c r="ZS714" s="124"/>
      <c r="ZT714" s="189"/>
      <c r="AAA714" s="124"/>
      <c r="AAB714" s="189"/>
      <c r="AAI714" s="124"/>
      <c r="AAJ714" s="189"/>
      <c r="AAQ714" s="124"/>
      <c r="AAR714" s="189"/>
      <c r="AAY714" s="124"/>
      <c r="AAZ714" s="189"/>
      <c r="ABG714" s="124"/>
      <c r="ABH714" s="189"/>
      <c r="ABO714" s="124"/>
      <c r="ABP714" s="189"/>
      <c r="ABW714" s="124"/>
      <c r="ABX714" s="189"/>
      <c r="ACE714" s="124"/>
      <c r="ACF714" s="189"/>
      <c r="ACM714" s="124"/>
      <c r="ACN714" s="189"/>
      <c r="ACU714" s="124"/>
      <c r="ACV714" s="189"/>
      <c r="ADC714" s="124"/>
      <c r="ADD714" s="189"/>
      <c r="ADK714" s="124"/>
      <c r="ADL714" s="189"/>
      <c r="ADS714" s="124"/>
      <c r="ADT714" s="189"/>
      <c r="AEA714" s="124"/>
      <c r="AEB714" s="189"/>
      <c r="AEI714" s="124"/>
      <c r="AEJ714" s="189"/>
      <c r="AEQ714" s="124"/>
      <c r="AER714" s="189"/>
      <c r="AEY714" s="124"/>
      <c r="AEZ714" s="189"/>
      <c r="AFG714" s="124"/>
      <c r="AFH714" s="189"/>
      <c r="AFO714" s="124"/>
      <c r="AFP714" s="189"/>
      <c r="AFW714" s="124"/>
      <c r="AFX714" s="189"/>
      <c r="AGE714" s="124"/>
      <c r="AGF714" s="189"/>
      <c r="AGM714" s="124"/>
      <c r="AGN714" s="189"/>
      <c r="AGU714" s="124"/>
      <c r="AGV714" s="189"/>
      <c r="AHC714" s="124"/>
      <c r="AHD714" s="189"/>
      <c r="AHK714" s="124"/>
      <c r="AHL714" s="189"/>
      <c r="AHS714" s="124"/>
      <c r="AHT714" s="189"/>
      <c r="AIA714" s="124"/>
      <c r="AIB714" s="189"/>
      <c r="AII714" s="124"/>
      <c r="AIJ714" s="189"/>
      <c r="AIQ714" s="124"/>
      <c r="AIR714" s="189"/>
      <c r="AIY714" s="124"/>
      <c r="AIZ714" s="189"/>
      <c r="AJG714" s="124"/>
      <c r="AJH714" s="189"/>
      <c r="AJO714" s="124"/>
      <c r="AJP714" s="189"/>
      <c r="AJW714" s="124"/>
      <c r="AJX714" s="189"/>
      <c r="AKE714" s="124"/>
      <c r="AKF714" s="189"/>
      <c r="AKM714" s="124"/>
      <c r="AKN714" s="189"/>
      <c r="AKU714" s="124"/>
      <c r="AKV714" s="189"/>
      <c r="ALC714" s="124"/>
      <c r="ALD714" s="189"/>
      <c r="ALK714" s="124"/>
      <c r="ALL714" s="189"/>
      <c r="ALS714" s="124"/>
      <c r="ALT714" s="189"/>
      <c r="AMA714" s="124"/>
      <c r="AMB714" s="189"/>
      <c r="AMI714" s="124"/>
      <c r="AMJ714" s="189"/>
    </row>
    <row r="715" s="49" customFormat="true" ht="15" hidden="false" customHeight="false" outlineLevel="0" collapsed="false">
      <c r="A715" s="168" t="n">
        <v>8433</v>
      </c>
      <c r="B715" s="168"/>
      <c r="C715" s="90" t="s">
        <v>401</v>
      </c>
      <c r="D715" s="53" t="s">
        <v>474</v>
      </c>
      <c r="E715" s="150" t="n">
        <v>1</v>
      </c>
      <c r="F715" s="112" t="s">
        <v>45</v>
      </c>
      <c r="G715" s="122" t="n">
        <v>21.24</v>
      </c>
      <c r="H715" s="152" t="n">
        <f aca="false">ROUND(G715*E715,2)</f>
        <v>21.24</v>
      </c>
      <c r="I715" s="138"/>
      <c r="L715" s="169"/>
      <c r="M715" s="138"/>
    </row>
    <row r="716" s="190" customFormat="true" ht="15" hidden="false" customHeight="true" outlineLevel="0" collapsed="false">
      <c r="A716" s="170"/>
      <c r="B716" s="170"/>
      <c r="C716" s="170"/>
      <c r="D716" s="171" t="s">
        <v>712</v>
      </c>
      <c r="E716" s="171"/>
      <c r="F716" s="171"/>
      <c r="G716" s="171"/>
      <c r="H716" s="172" t="n">
        <f aca="false">SUMIF(F715:F715,("H"),H715:H715)</f>
        <v>0</v>
      </c>
      <c r="I716" s="49"/>
      <c r="J716" s="49"/>
      <c r="K716" s="49"/>
      <c r="P716" s="191"/>
      <c r="Q716" s="49"/>
      <c r="R716" s="49"/>
      <c r="S716" s="49"/>
      <c r="X716" s="191"/>
      <c r="Y716" s="49"/>
      <c r="Z716" s="49"/>
      <c r="AA716" s="49"/>
      <c r="AF716" s="191"/>
      <c r="AG716" s="49"/>
      <c r="AH716" s="49"/>
      <c r="AI716" s="49"/>
      <c r="AN716" s="191"/>
      <c r="AO716" s="49"/>
      <c r="AP716" s="49"/>
      <c r="AQ716" s="49"/>
      <c r="AV716" s="191"/>
      <c r="AW716" s="49"/>
      <c r="AX716" s="49"/>
      <c r="AY716" s="49"/>
      <c r="BD716" s="191"/>
      <c r="BE716" s="49"/>
      <c r="BF716" s="49"/>
      <c r="BG716" s="49"/>
      <c r="BL716" s="191"/>
      <c r="BM716" s="49"/>
      <c r="BN716" s="49"/>
      <c r="BO716" s="49"/>
      <c r="BT716" s="191"/>
      <c r="BU716" s="49"/>
      <c r="BV716" s="49"/>
      <c r="BW716" s="49"/>
      <c r="CB716" s="191"/>
      <c r="CC716" s="49"/>
      <c r="CD716" s="49"/>
      <c r="CE716" s="49"/>
      <c r="CJ716" s="191"/>
      <c r="CK716" s="49"/>
      <c r="CL716" s="49"/>
      <c r="CM716" s="49"/>
      <c r="CR716" s="191"/>
      <c r="CS716" s="49"/>
      <c r="CT716" s="49"/>
      <c r="CU716" s="49"/>
      <c r="CZ716" s="191"/>
      <c r="DA716" s="49"/>
      <c r="DB716" s="49"/>
      <c r="DC716" s="49"/>
      <c r="DH716" s="191"/>
      <c r="DI716" s="49"/>
      <c r="DJ716" s="49"/>
      <c r="DK716" s="49"/>
      <c r="DP716" s="191"/>
      <c r="DQ716" s="49"/>
      <c r="DR716" s="49"/>
      <c r="DS716" s="49"/>
      <c r="DX716" s="191"/>
      <c r="DY716" s="49"/>
      <c r="DZ716" s="49"/>
      <c r="EA716" s="49"/>
      <c r="EF716" s="191"/>
      <c r="EG716" s="49"/>
      <c r="EH716" s="49"/>
      <c r="EI716" s="49"/>
      <c r="EN716" s="191"/>
      <c r="EO716" s="49"/>
      <c r="EP716" s="49"/>
      <c r="EQ716" s="49"/>
      <c r="EV716" s="191"/>
      <c r="EW716" s="49"/>
      <c r="EX716" s="49"/>
      <c r="EY716" s="49"/>
      <c r="FD716" s="191"/>
      <c r="FE716" s="49"/>
      <c r="FF716" s="49"/>
      <c r="FG716" s="49"/>
      <c r="FL716" s="191"/>
      <c r="FM716" s="49"/>
      <c r="FN716" s="49"/>
      <c r="FO716" s="49"/>
      <c r="FT716" s="191"/>
      <c r="FU716" s="49"/>
      <c r="FV716" s="49"/>
      <c r="FW716" s="49"/>
      <c r="GB716" s="191"/>
      <c r="GC716" s="49"/>
      <c r="GD716" s="49"/>
      <c r="GE716" s="49"/>
      <c r="GJ716" s="191"/>
      <c r="GK716" s="49"/>
      <c r="GL716" s="49"/>
      <c r="GM716" s="49"/>
      <c r="GR716" s="191"/>
      <c r="GS716" s="49"/>
      <c r="GT716" s="49"/>
      <c r="GU716" s="49"/>
      <c r="GZ716" s="191"/>
      <c r="HA716" s="49"/>
      <c r="HB716" s="49"/>
      <c r="HC716" s="49"/>
      <c r="HH716" s="191"/>
      <c r="HI716" s="49"/>
      <c r="HJ716" s="49"/>
      <c r="HK716" s="49"/>
      <c r="HP716" s="191"/>
      <c r="HQ716" s="49"/>
      <c r="HR716" s="49"/>
      <c r="HS716" s="49"/>
      <c r="HX716" s="191"/>
      <c r="HY716" s="49"/>
      <c r="HZ716" s="49"/>
      <c r="IA716" s="49"/>
      <c r="IF716" s="191"/>
      <c r="IG716" s="49"/>
      <c r="IH716" s="49"/>
      <c r="II716" s="49"/>
      <c r="IN716" s="191"/>
      <c r="IO716" s="49"/>
      <c r="IP716" s="49"/>
      <c r="IQ716" s="49"/>
      <c r="IV716" s="191"/>
      <c r="IW716" s="49"/>
      <c r="IX716" s="49"/>
      <c r="IY716" s="49"/>
      <c r="JD716" s="191"/>
      <c r="JE716" s="49"/>
      <c r="JF716" s="49"/>
      <c r="JG716" s="49"/>
      <c r="JL716" s="191"/>
      <c r="JM716" s="49"/>
      <c r="JN716" s="49"/>
      <c r="JO716" s="49"/>
      <c r="JT716" s="191"/>
      <c r="JU716" s="49"/>
      <c r="JV716" s="49"/>
      <c r="JW716" s="49"/>
      <c r="KB716" s="191"/>
      <c r="KC716" s="49"/>
      <c r="KD716" s="49"/>
      <c r="KE716" s="49"/>
      <c r="KJ716" s="191"/>
      <c r="KK716" s="49"/>
      <c r="KL716" s="49"/>
      <c r="KM716" s="49"/>
      <c r="KR716" s="191"/>
      <c r="KS716" s="49"/>
      <c r="KT716" s="49"/>
      <c r="KU716" s="49"/>
      <c r="KZ716" s="191"/>
      <c r="LA716" s="49"/>
      <c r="LB716" s="49"/>
      <c r="LC716" s="49"/>
      <c r="LH716" s="191"/>
      <c r="LI716" s="49"/>
      <c r="LJ716" s="49"/>
      <c r="LK716" s="49"/>
      <c r="LP716" s="191"/>
      <c r="LQ716" s="49"/>
      <c r="LR716" s="49"/>
      <c r="LS716" s="49"/>
      <c r="LX716" s="191"/>
      <c r="LY716" s="49"/>
      <c r="LZ716" s="49"/>
      <c r="MA716" s="49"/>
      <c r="MF716" s="191"/>
      <c r="MG716" s="49"/>
      <c r="MH716" s="49"/>
      <c r="MI716" s="49"/>
      <c r="MN716" s="191"/>
      <c r="MO716" s="49"/>
      <c r="MP716" s="49"/>
      <c r="MQ716" s="49"/>
      <c r="MV716" s="191"/>
      <c r="MW716" s="49"/>
      <c r="MX716" s="49"/>
      <c r="MY716" s="49"/>
      <c r="ND716" s="191"/>
      <c r="NE716" s="49"/>
      <c r="NF716" s="49"/>
      <c r="NG716" s="49"/>
      <c r="NL716" s="191"/>
      <c r="NM716" s="49"/>
      <c r="NN716" s="49"/>
      <c r="NO716" s="49"/>
      <c r="NT716" s="191"/>
      <c r="NU716" s="49"/>
      <c r="NV716" s="49"/>
      <c r="NW716" s="49"/>
      <c r="OB716" s="191"/>
      <c r="OC716" s="49"/>
      <c r="OD716" s="49"/>
      <c r="OE716" s="49"/>
      <c r="OJ716" s="191"/>
      <c r="OK716" s="49"/>
      <c r="OL716" s="49"/>
      <c r="OM716" s="49"/>
      <c r="OR716" s="191"/>
      <c r="OS716" s="49"/>
      <c r="OT716" s="49"/>
      <c r="OU716" s="49"/>
      <c r="OZ716" s="191"/>
      <c r="PA716" s="49"/>
      <c r="PB716" s="49"/>
      <c r="PC716" s="49"/>
      <c r="PH716" s="191"/>
      <c r="PI716" s="49"/>
      <c r="PJ716" s="49"/>
      <c r="PK716" s="49"/>
      <c r="PP716" s="191"/>
      <c r="PQ716" s="49"/>
      <c r="PR716" s="49"/>
      <c r="PS716" s="49"/>
      <c r="PX716" s="191"/>
      <c r="PY716" s="49"/>
      <c r="PZ716" s="49"/>
      <c r="QA716" s="49"/>
      <c r="QF716" s="191"/>
      <c r="QG716" s="49"/>
      <c r="QH716" s="49"/>
      <c r="QI716" s="49"/>
      <c r="QN716" s="191"/>
      <c r="QO716" s="49"/>
      <c r="QP716" s="49"/>
      <c r="QQ716" s="49"/>
      <c r="QV716" s="191"/>
      <c r="QW716" s="49"/>
      <c r="QX716" s="49"/>
      <c r="QY716" s="49"/>
      <c r="RD716" s="191"/>
      <c r="RE716" s="49"/>
      <c r="RF716" s="49"/>
      <c r="RG716" s="49"/>
      <c r="RL716" s="191"/>
      <c r="RM716" s="49"/>
      <c r="RN716" s="49"/>
      <c r="RO716" s="49"/>
      <c r="RT716" s="191"/>
      <c r="RU716" s="49"/>
      <c r="RV716" s="49"/>
      <c r="RW716" s="49"/>
      <c r="SB716" s="191"/>
      <c r="SC716" s="49"/>
      <c r="SD716" s="49"/>
      <c r="SE716" s="49"/>
      <c r="SJ716" s="191"/>
      <c r="SK716" s="49"/>
      <c r="SL716" s="49"/>
      <c r="SM716" s="49"/>
      <c r="SR716" s="191"/>
      <c r="SS716" s="49"/>
      <c r="ST716" s="49"/>
      <c r="SU716" s="49"/>
      <c r="SZ716" s="191"/>
      <c r="TA716" s="49"/>
      <c r="TB716" s="49"/>
      <c r="TC716" s="49"/>
      <c r="TH716" s="191"/>
      <c r="TI716" s="49"/>
      <c r="TJ716" s="49"/>
      <c r="TK716" s="49"/>
      <c r="TP716" s="191"/>
      <c r="TQ716" s="49"/>
      <c r="TR716" s="49"/>
      <c r="TS716" s="49"/>
      <c r="TX716" s="191"/>
      <c r="TY716" s="49"/>
      <c r="TZ716" s="49"/>
      <c r="UA716" s="49"/>
      <c r="UF716" s="191"/>
      <c r="UG716" s="49"/>
      <c r="UH716" s="49"/>
      <c r="UI716" s="49"/>
      <c r="UN716" s="191"/>
      <c r="UO716" s="49"/>
      <c r="UP716" s="49"/>
      <c r="UQ716" s="49"/>
      <c r="UV716" s="191"/>
      <c r="UW716" s="49"/>
      <c r="UX716" s="49"/>
      <c r="UY716" s="49"/>
      <c r="VD716" s="191"/>
      <c r="VE716" s="49"/>
      <c r="VF716" s="49"/>
      <c r="VG716" s="49"/>
      <c r="VL716" s="191"/>
      <c r="VM716" s="49"/>
      <c r="VN716" s="49"/>
      <c r="VO716" s="49"/>
      <c r="VT716" s="191"/>
      <c r="VU716" s="49"/>
      <c r="VV716" s="49"/>
      <c r="VW716" s="49"/>
      <c r="WB716" s="191"/>
      <c r="WC716" s="49"/>
      <c r="WD716" s="49"/>
      <c r="WE716" s="49"/>
      <c r="WJ716" s="191"/>
      <c r="WK716" s="49"/>
      <c r="WL716" s="49"/>
      <c r="WM716" s="49"/>
      <c r="WR716" s="191"/>
      <c r="WS716" s="49"/>
      <c r="WT716" s="49"/>
      <c r="WU716" s="49"/>
      <c r="WZ716" s="191"/>
      <c r="XA716" s="49"/>
      <c r="XB716" s="49"/>
      <c r="XC716" s="49"/>
      <c r="XH716" s="191"/>
      <c r="XI716" s="49"/>
      <c r="XJ716" s="49"/>
      <c r="XK716" s="49"/>
      <c r="XP716" s="191"/>
      <c r="XQ716" s="49"/>
      <c r="XR716" s="49"/>
      <c r="XS716" s="49"/>
      <c r="XX716" s="191"/>
      <c r="XY716" s="49"/>
      <c r="XZ716" s="49"/>
      <c r="YA716" s="49"/>
      <c r="YF716" s="191"/>
      <c r="YG716" s="49"/>
      <c r="YH716" s="49"/>
      <c r="YI716" s="49"/>
      <c r="YN716" s="191"/>
      <c r="YO716" s="49"/>
      <c r="YP716" s="49"/>
      <c r="YQ716" s="49"/>
      <c r="YV716" s="191"/>
      <c r="YW716" s="49"/>
      <c r="YX716" s="49"/>
      <c r="YY716" s="49"/>
      <c r="ZD716" s="191"/>
      <c r="ZE716" s="49"/>
      <c r="ZF716" s="49"/>
      <c r="ZG716" s="49"/>
      <c r="ZL716" s="191"/>
      <c r="ZM716" s="49"/>
      <c r="ZN716" s="49"/>
      <c r="ZO716" s="49"/>
      <c r="ZT716" s="191"/>
      <c r="ZU716" s="49"/>
      <c r="ZV716" s="49"/>
      <c r="ZW716" s="49"/>
      <c r="AAB716" s="191"/>
      <c r="AAC716" s="49"/>
      <c r="AAD716" s="49"/>
      <c r="AAE716" s="49"/>
      <c r="AAJ716" s="191"/>
      <c r="AAK716" s="49"/>
      <c r="AAL716" s="49"/>
      <c r="AAM716" s="49"/>
      <c r="AAR716" s="191"/>
      <c r="AAS716" s="49"/>
      <c r="AAT716" s="49"/>
      <c r="AAU716" s="49"/>
      <c r="AAZ716" s="191"/>
      <c r="ABA716" s="49"/>
      <c r="ABB716" s="49"/>
      <c r="ABC716" s="49"/>
      <c r="ABH716" s="191"/>
      <c r="ABI716" s="49"/>
      <c r="ABJ716" s="49"/>
      <c r="ABK716" s="49"/>
      <c r="ABP716" s="191"/>
      <c r="ABQ716" s="49"/>
      <c r="ABR716" s="49"/>
      <c r="ABS716" s="49"/>
      <c r="ABX716" s="191"/>
      <c r="ABY716" s="49"/>
      <c r="ABZ716" s="49"/>
      <c r="ACA716" s="49"/>
      <c r="ACF716" s="191"/>
      <c r="ACG716" s="49"/>
      <c r="ACH716" s="49"/>
      <c r="ACI716" s="49"/>
      <c r="ACN716" s="191"/>
      <c r="ACO716" s="49"/>
      <c r="ACP716" s="49"/>
      <c r="ACQ716" s="49"/>
      <c r="ACV716" s="191"/>
      <c r="ACW716" s="49"/>
      <c r="ACX716" s="49"/>
      <c r="ACY716" s="49"/>
      <c r="ADD716" s="191"/>
      <c r="ADE716" s="49"/>
      <c r="ADF716" s="49"/>
      <c r="ADG716" s="49"/>
      <c r="ADL716" s="191"/>
      <c r="ADM716" s="49"/>
      <c r="ADN716" s="49"/>
      <c r="ADO716" s="49"/>
      <c r="ADT716" s="191"/>
      <c r="ADU716" s="49"/>
      <c r="ADV716" s="49"/>
      <c r="ADW716" s="49"/>
      <c r="AEB716" s="191"/>
      <c r="AEC716" s="49"/>
      <c r="AED716" s="49"/>
      <c r="AEE716" s="49"/>
      <c r="AEJ716" s="191"/>
      <c r="AEK716" s="49"/>
      <c r="AEL716" s="49"/>
      <c r="AEM716" s="49"/>
      <c r="AER716" s="191"/>
      <c r="AES716" s="49"/>
      <c r="AET716" s="49"/>
      <c r="AEU716" s="49"/>
      <c r="AEZ716" s="191"/>
      <c r="AFA716" s="49"/>
      <c r="AFB716" s="49"/>
      <c r="AFC716" s="49"/>
      <c r="AFH716" s="191"/>
      <c r="AFI716" s="49"/>
      <c r="AFJ716" s="49"/>
      <c r="AFK716" s="49"/>
      <c r="AFP716" s="191"/>
      <c r="AFQ716" s="49"/>
      <c r="AFR716" s="49"/>
      <c r="AFS716" s="49"/>
      <c r="AFX716" s="191"/>
      <c r="AFY716" s="49"/>
      <c r="AFZ716" s="49"/>
      <c r="AGA716" s="49"/>
      <c r="AGF716" s="191"/>
      <c r="AGG716" s="49"/>
      <c r="AGH716" s="49"/>
      <c r="AGI716" s="49"/>
      <c r="AGN716" s="191"/>
      <c r="AGO716" s="49"/>
      <c r="AGP716" s="49"/>
      <c r="AGQ716" s="49"/>
      <c r="AGV716" s="191"/>
      <c r="AGW716" s="49"/>
      <c r="AGX716" s="49"/>
      <c r="AGY716" s="49"/>
      <c r="AHD716" s="191"/>
      <c r="AHE716" s="49"/>
      <c r="AHF716" s="49"/>
      <c r="AHG716" s="49"/>
      <c r="AHL716" s="191"/>
      <c r="AHM716" s="49"/>
      <c r="AHN716" s="49"/>
      <c r="AHO716" s="49"/>
      <c r="AHT716" s="191"/>
      <c r="AHU716" s="49"/>
      <c r="AHV716" s="49"/>
      <c r="AHW716" s="49"/>
      <c r="AIB716" s="191"/>
      <c r="AIC716" s="49"/>
      <c r="AID716" s="49"/>
      <c r="AIE716" s="49"/>
      <c r="AIJ716" s="191"/>
      <c r="AIK716" s="49"/>
      <c r="AIL716" s="49"/>
      <c r="AIM716" s="49"/>
      <c r="AIR716" s="191"/>
      <c r="AIS716" s="49"/>
      <c r="AIT716" s="49"/>
      <c r="AIU716" s="49"/>
      <c r="AIZ716" s="191"/>
      <c r="AJA716" s="49"/>
      <c r="AJB716" s="49"/>
      <c r="AJC716" s="49"/>
      <c r="AJH716" s="191"/>
      <c r="AJI716" s="49"/>
      <c r="AJJ716" s="49"/>
      <c r="AJK716" s="49"/>
      <c r="AJP716" s="191"/>
      <c r="AJQ716" s="49"/>
      <c r="AJR716" s="49"/>
      <c r="AJS716" s="49"/>
      <c r="AJX716" s="191"/>
      <c r="AJY716" s="49"/>
      <c r="AJZ716" s="49"/>
      <c r="AKA716" s="49"/>
      <c r="AKF716" s="191"/>
      <c r="AKG716" s="49"/>
      <c r="AKH716" s="49"/>
      <c r="AKI716" s="49"/>
      <c r="AKN716" s="191"/>
      <c r="AKO716" s="49"/>
      <c r="AKP716" s="49"/>
      <c r="AKQ716" s="49"/>
      <c r="AKV716" s="191"/>
      <c r="AKW716" s="49"/>
      <c r="AKX716" s="49"/>
      <c r="AKY716" s="49"/>
      <c r="ALD716" s="191"/>
      <c r="ALE716" s="49"/>
      <c r="ALF716" s="49"/>
      <c r="ALG716" s="49"/>
      <c r="ALL716" s="191"/>
      <c r="ALM716" s="49"/>
      <c r="ALN716" s="49"/>
      <c r="ALO716" s="49"/>
      <c r="ALT716" s="191"/>
      <c r="ALU716" s="49"/>
      <c r="ALV716" s="49"/>
      <c r="ALW716" s="49"/>
      <c r="AMB716" s="191"/>
      <c r="AMC716" s="49"/>
      <c r="AMD716" s="49"/>
      <c r="AME716" s="49"/>
      <c r="AMJ716" s="191"/>
    </row>
    <row r="717" s="190" customFormat="true" ht="15" hidden="false" customHeight="true" outlineLevel="0" collapsed="false">
      <c r="A717" s="170"/>
      <c r="B717" s="170"/>
      <c r="C717" s="170"/>
      <c r="D717" s="171" t="s">
        <v>713</v>
      </c>
      <c r="E717" s="171"/>
      <c r="F717" s="171"/>
      <c r="G717" s="171"/>
      <c r="H717" s="172" t="n">
        <f aca="false">SUMIF(F715:F715,"&lt;&gt;h",H715:H715)</f>
        <v>21.24</v>
      </c>
      <c r="I717" s="49"/>
      <c r="J717" s="49"/>
      <c r="K717" s="49"/>
      <c r="P717" s="191"/>
      <c r="Q717" s="49"/>
      <c r="R717" s="49"/>
      <c r="S717" s="49"/>
      <c r="X717" s="191"/>
      <c r="Y717" s="49"/>
      <c r="Z717" s="49"/>
      <c r="AA717" s="49"/>
      <c r="AF717" s="191"/>
      <c r="AG717" s="49"/>
      <c r="AH717" s="49"/>
      <c r="AI717" s="49"/>
      <c r="AN717" s="191"/>
      <c r="AO717" s="49"/>
      <c r="AP717" s="49"/>
      <c r="AQ717" s="49"/>
      <c r="AV717" s="191"/>
      <c r="AW717" s="49"/>
      <c r="AX717" s="49"/>
      <c r="AY717" s="49"/>
      <c r="BD717" s="191"/>
      <c r="BE717" s="49"/>
      <c r="BF717" s="49"/>
      <c r="BG717" s="49"/>
      <c r="BL717" s="191"/>
      <c r="BM717" s="49"/>
      <c r="BN717" s="49"/>
      <c r="BO717" s="49"/>
      <c r="BT717" s="191"/>
      <c r="BU717" s="49"/>
      <c r="BV717" s="49"/>
      <c r="BW717" s="49"/>
      <c r="CB717" s="191"/>
      <c r="CC717" s="49"/>
      <c r="CD717" s="49"/>
      <c r="CE717" s="49"/>
      <c r="CJ717" s="191"/>
      <c r="CK717" s="49"/>
      <c r="CL717" s="49"/>
      <c r="CM717" s="49"/>
      <c r="CR717" s="191"/>
      <c r="CS717" s="49"/>
      <c r="CT717" s="49"/>
      <c r="CU717" s="49"/>
      <c r="CZ717" s="191"/>
      <c r="DA717" s="49"/>
      <c r="DB717" s="49"/>
      <c r="DC717" s="49"/>
      <c r="DH717" s="191"/>
      <c r="DI717" s="49"/>
      <c r="DJ717" s="49"/>
      <c r="DK717" s="49"/>
      <c r="DP717" s="191"/>
      <c r="DQ717" s="49"/>
      <c r="DR717" s="49"/>
      <c r="DS717" s="49"/>
      <c r="DX717" s="191"/>
      <c r="DY717" s="49"/>
      <c r="DZ717" s="49"/>
      <c r="EA717" s="49"/>
      <c r="EF717" s="191"/>
      <c r="EG717" s="49"/>
      <c r="EH717" s="49"/>
      <c r="EI717" s="49"/>
      <c r="EN717" s="191"/>
      <c r="EO717" s="49"/>
      <c r="EP717" s="49"/>
      <c r="EQ717" s="49"/>
      <c r="EV717" s="191"/>
      <c r="EW717" s="49"/>
      <c r="EX717" s="49"/>
      <c r="EY717" s="49"/>
      <c r="FD717" s="191"/>
      <c r="FE717" s="49"/>
      <c r="FF717" s="49"/>
      <c r="FG717" s="49"/>
      <c r="FL717" s="191"/>
      <c r="FM717" s="49"/>
      <c r="FN717" s="49"/>
      <c r="FO717" s="49"/>
      <c r="FT717" s="191"/>
      <c r="FU717" s="49"/>
      <c r="FV717" s="49"/>
      <c r="FW717" s="49"/>
      <c r="GB717" s="191"/>
      <c r="GC717" s="49"/>
      <c r="GD717" s="49"/>
      <c r="GE717" s="49"/>
      <c r="GJ717" s="191"/>
      <c r="GK717" s="49"/>
      <c r="GL717" s="49"/>
      <c r="GM717" s="49"/>
      <c r="GR717" s="191"/>
      <c r="GS717" s="49"/>
      <c r="GT717" s="49"/>
      <c r="GU717" s="49"/>
      <c r="GZ717" s="191"/>
      <c r="HA717" s="49"/>
      <c r="HB717" s="49"/>
      <c r="HC717" s="49"/>
      <c r="HH717" s="191"/>
      <c r="HI717" s="49"/>
      <c r="HJ717" s="49"/>
      <c r="HK717" s="49"/>
      <c r="HP717" s="191"/>
      <c r="HQ717" s="49"/>
      <c r="HR717" s="49"/>
      <c r="HS717" s="49"/>
      <c r="HX717" s="191"/>
      <c r="HY717" s="49"/>
      <c r="HZ717" s="49"/>
      <c r="IA717" s="49"/>
      <c r="IF717" s="191"/>
      <c r="IG717" s="49"/>
      <c r="IH717" s="49"/>
      <c r="II717" s="49"/>
      <c r="IN717" s="191"/>
      <c r="IO717" s="49"/>
      <c r="IP717" s="49"/>
      <c r="IQ717" s="49"/>
      <c r="IV717" s="191"/>
      <c r="IW717" s="49"/>
      <c r="IX717" s="49"/>
      <c r="IY717" s="49"/>
      <c r="JD717" s="191"/>
      <c r="JE717" s="49"/>
      <c r="JF717" s="49"/>
      <c r="JG717" s="49"/>
      <c r="JL717" s="191"/>
      <c r="JM717" s="49"/>
      <c r="JN717" s="49"/>
      <c r="JO717" s="49"/>
      <c r="JT717" s="191"/>
      <c r="JU717" s="49"/>
      <c r="JV717" s="49"/>
      <c r="JW717" s="49"/>
      <c r="KB717" s="191"/>
      <c r="KC717" s="49"/>
      <c r="KD717" s="49"/>
      <c r="KE717" s="49"/>
      <c r="KJ717" s="191"/>
      <c r="KK717" s="49"/>
      <c r="KL717" s="49"/>
      <c r="KM717" s="49"/>
      <c r="KR717" s="191"/>
      <c r="KS717" s="49"/>
      <c r="KT717" s="49"/>
      <c r="KU717" s="49"/>
      <c r="KZ717" s="191"/>
      <c r="LA717" s="49"/>
      <c r="LB717" s="49"/>
      <c r="LC717" s="49"/>
      <c r="LH717" s="191"/>
      <c r="LI717" s="49"/>
      <c r="LJ717" s="49"/>
      <c r="LK717" s="49"/>
      <c r="LP717" s="191"/>
      <c r="LQ717" s="49"/>
      <c r="LR717" s="49"/>
      <c r="LS717" s="49"/>
      <c r="LX717" s="191"/>
      <c r="LY717" s="49"/>
      <c r="LZ717" s="49"/>
      <c r="MA717" s="49"/>
      <c r="MF717" s="191"/>
      <c r="MG717" s="49"/>
      <c r="MH717" s="49"/>
      <c r="MI717" s="49"/>
      <c r="MN717" s="191"/>
      <c r="MO717" s="49"/>
      <c r="MP717" s="49"/>
      <c r="MQ717" s="49"/>
      <c r="MV717" s="191"/>
      <c r="MW717" s="49"/>
      <c r="MX717" s="49"/>
      <c r="MY717" s="49"/>
      <c r="ND717" s="191"/>
      <c r="NE717" s="49"/>
      <c r="NF717" s="49"/>
      <c r="NG717" s="49"/>
      <c r="NL717" s="191"/>
      <c r="NM717" s="49"/>
      <c r="NN717" s="49"/>
      <c r="NO717" s="49"/>
      <c r="NT717" s="191"/>
      <c r="NU717" s="49"/>
      <c r="NV717" s="49"/>
      <c r="NW717" s="49"/>
      <c r="OB717" s="191"/>
      <c r="OC717" s="49"/>
      <c r="OD717" s="49"/>
      <c r="OE717" s="49"/>
      <c r="OJ717" s="191"/>
      <c r="OK717" s="49"/>
      <c r="OL717" s="49"/>
      <c r="OM717" s="49"/>
      <c r="OR717" s="191"/>
      <c r="OS717" s="49"/>
      <c r="OT717" s="49"/>
      <c r="OU717" s="49"/>
      <c r="OZ717" s="191"/>
      <c r="PA717" s="49"/>
      <c r="PB717" s="49"/>
      <c r="PC717" s="49"/>
      <c r="PH717" s="191"/>
      <c r="PI717" s="49"/>
      <c r="PJ717" s="49"/>
      <c r="PK717" s="49"/>
      <c r="PP717" s="191"/>
      <c r="PQ717" s="49"/>
      <c r="PR717" s="49"/>
      <c r="PS717" s="49"/>
      <c r="PX717" s="191"/>
      <c r="PY717" s="49"/>
      <c r="PZ717" s="49"/>
      <c r="QA717" s="49"/>
      <c r="QF717" s="191"/>
      <c r="QG717" s="49"/>
      <c r="QH717" s="49"/>
      <c r="QI717" s="49"/>
      <c r="QN717" s="191"/>
      <c r="QO717" s="49"/>
      <c r="QP717" s="49"/>
      <c r="QQ717" s="49"/>
      <c r="QV717" s="191"/>
      <c r="QW717" s="49"/>
      <c r="QX717" s="49"/>
      <c r="QY717" s="49"/>
      <c r="RD717" s="191"/>
      <c r="RE717" s="49"/>
      <c r="RF717" s="49"/>
      <c r="RG717" s="49"/>
      <c r="RL717" s="191"/>
      <c r="RM717" s="49"/>
      <c r="RN717" s="49"/>
      <c r="RO717" s="49"/>
      <c r="RT717" s="191"/>
      <c r="RU717" s="49"/>
      <c r="RV717" s="49"/>
      <c r="RW717" s="49"/>
      <c r="SB717" s="191"/>
      <c r="SC717" s="49"/>
      <c r="SD717" s="49"/>
      <c r="SE717" s="49"/>
      <c r="SJ717" s="191"/>
      <c r="SK717" s="49"/>
      <c r="SL717" s="49"/>
      <c r="SM717" s="49"/>
      <c r="SR717" s="191"/>
      <c r="SS717" s="49"/>
      <c r="ST717" s="49"/>
      <c r="SU717" s="49"/>
      <c r="SZ717" s="191"/>
      <c r="TA717" s="49"/>
      <c r="TB717" s="49"/>
      <c r="TC717" s="49"/>
      <c r="TH717" s="191"/>
      <c r="TI717" s="49"/>
      <c r="TJ717" s="49"/>
      <c r="TK717" s="49"/>
      <c r="TP717" s="191"/>
      <c r="TQ717" s="49"/>
      <c r="TR717" s="49"/>
      <c r="TS717" s="49"/>
      <c r="TX717" s="191"/>
      <c r="TY717" s="49"/>
      <c r="TZ717" s="49"/>
      <c r="UA717" s="49"/>
      <c r="UF717" s="191"/>
      <c r="UG717" s="49"/>
      <c r="UH717" s="49"/>
      <c r="UI717" s="49"/>
      <c r="UN717" s="191"/>
      <c r="UO717" s="49"/>
      <c r="UP717" s="49"/>
      <c r="UQ717" s="49"/>
      <c r="UV717" s="191"/>
      <c r="UW717" s="49"/>
      <c r="UX717" s="49"/>
      <c r="UY717" s="49"/>
      <c r="VD717" s="191"/>
      <c r="VE717" s="49"/>
      <c r="VF717" s="49"/>
      <c r="VG717" s="49"/>
      <c r="VL717" s="191"/>
      <c r="VM717" s="49"/>
      <c r="VN717" s="49"/>
      <c r="VO717" s="49"/>
      <c r="VT717" s="191"/>
      <c r="VU717" s="49"/>
      <c r="VV717" s="49"/>
      <c r="VW717" s="49"/>
      <c r="WB717" s="191"/>
      <c r="WC717" s="49"/>
      <c r="WD717" s="49"/>
      <c r="WE717" s="49"/>
      <c r="WJ717" s="191"/>
      <c r="WK717" s="49"/>
      <c r="WL717" s="49"/>
      <c r="WM717" s="49"/>
      <c r="WR717" s="191"/>
      <c r="WS717" s="49"/>
      <c r="WT717" s="49"/>
      <c r="WU717" s="49"/>
      <c r="WZ717" s="191"/>
      <c r="XA717" s="49"/>
      <c r="XB717" s="49"/>
      <c r="XC717" s="49"/>
      <c r="XH717" s="191"/>
      <c r="XI717" s="49"/>
      <c r="XJ717" s="49"/>
      <c r="XK717" s="49"/>
      <c r="XP717" s="191"/>
      <c r="XQ717" s="49"/>
      <c r="XR717" s="49"/>
      <c r="XS717" s="49"/>
      <c r="XX717" s="191"/>
      <c r="XY717" s="49"/>
      <c r="XZ717" s="49"/>
      <c r="YA717" s="49"/>
      <c r="YF717" s="191"/>
      <c r="YG717" s="49"/>
      <c r="YH717" s="49"/>
      <c r="YI717" s="49"/>
      <c r="YN717" s="191"/>
      <c r="YO717" s="49"/>
      <c r="YP717" s="49"/>
      <c r="YQ717" s="49"/>
      <c r="YV717" s="191"/>
      <c r="YW717" s="49"/>
      <c r="YX717" s="49"/>
      <c r="YY717" s="49"/>
      <c r="ZD717" s="191"/>
      <c r="ZE717" s="49"/>
      <c r="ZF717" s="49"/>
      <c r="ZG717" s="49"/>
      <c r="ZL717" s="191"/>
      <c r="ZM717" s="49"/>
      <c r="ZN717" s="49"/>
      <c r="ZO717" s="49"/>
      <c r="ZT717" s="191"/>
      <c r="ZU717" s="49"/>
      <c r="ZV717" s="49"/>
      <c r="ZW717" s="49"/>
      <c r="AAB717" s="191"/>
      <c r="AAC717" s="49"/>
      <c r="AAD717" s="49"/>
      <c r="AAE717" s="49"/>
      <c r="AAJ717" s="191"/>
      <c r="AAK717" s="49"/>
      <c r="AAL717" s="49"/>
      <c r="AAM717" s="49"/>
      <c r="AAR717" s="191"/>
      <c r="AAS717" s="49"/>
      <c r="AAT717" s="49"/>
      <c r="AAU717" s="49"/>
      <c r="AAZ717" s="191"/>
      <c r="ABA717" s="49"/>
      <c r="ABB717" s="49"/>
      <c r="ABC717" s="49"/>
      <c r="ABH717" s="191"/>
      <c r="ABI717" s="49"/>
      <c r="ABJ717" s="49"/>
      <c r="ABK717" s="49"/>
      <c r="ABP717" s="191"/>
      <c r="ABQ717" s="49"/>
      <c r="ABR717" s="49"/>
      <c r="ABS717" s="49"/>
      <c r="ABX717" s="191"/>
      <c r="ABY717" s="49"/>
      <c r="ABZ717" s="49"/>
      <c r="ACA717" s="49"/>
      <c r="ACF717" s="191"/>
      <c r="ACG717" s="49"/>
      <c r="ACH717" s="49"/>
      <c r="ACI717" s="49"/>
      <c r="ACN717" s="191"/>
      <c r="ACO717" s="49"/>
      <c r="ACP717" s="49"/>
      <c r="ACQ717" s="49"/>
      <c r="ACV717" s="191"/>
      <c r="ACW717" s="49"/>
      <c r="ACX717" s="49"/>
      <c r="ACY717" s="49"/>
      <c r="ADD717" s="191"/>
      <c r="ADE717" s="49"/>
      <c r="ADF717" s="49"/>
      <c r="ADG717" s="49"/>
      <c r="ADL717" s="191"/>
      <c r="ADM717" s="49"/>
      <c r="ADN717" s="49"/>
      <c r="ADO717" s="49"/>
      <c r="ADT717" s="191"/>
      <c r="ADU717" s="49"/>
      <c r="ADV717" s="49"/>
      <c r="ADW717" s="49"/>
      <c r="AEB717" s="191"/>
      <c r="AEC717" s="49"/>
      <c r="AED717" s="49"/>
      <c r="AEE717" s="49"/>
      <c r="AEJ717" s="191"/>
      <c r="AEK717" s="49"/>
      <c r="AEL717" s="49"/>
      <c r="AEM717" s="49"/>
      <c r="AER717" s="191"/>
      <c r="AES717" s="49"/>
      <c r="AET717" s="49"/>
      <c r="AEU717" s="49"/>
      <c r="AEZ717" s="191"/>
      <c r="AFA717" s="49"/>
      <c r="AFB717" s="49"/>
      <c r="AFC717" s="49"/>
      <c r="AFH717" s="191"/>
      <c r="AFI717" s="49"/>
      <c r="AFJ717" s="49"/>
      <c r="AFK717" s="49"/>
      <c r="AFP717" s="191"/>
      <c r="AFQ717" s="49"/>
      <c r="AFR717" s="49"/>
      <c r="AFS717" s="49"/>
      <c r="AFX717" s="191"/>
      <c r="AFY717" s="49"/>
      <c r="AFZ717" s="49"/>
      <c r="AGA717" s="49"/>
      <c r="AGF717" s="191"/>
      <c r="AGG717" s="49"/>
      <c r="AGH717" s="49"/>
      <c r="AGI717" s="49"/>
      <c r="AGN717" s="191"/>
      <c r="AGO717" s="49"/>
      <c r="AGP717" s="49"/>
      <c r="AGQ717" s="49"/>
      <c r="AGV717" s="191"/>
      <c r="AGW717" s="49"/>
      <c r="AGX717" s="49"/>
      <c r="AGY717" s="49"/>
      <c r="AHD717" s="191"/>
      <c r="AHE717" s="49"/>
      <c r="AHF717" s="49"/>
      <c r="AHG717" s="49"/>
      <c r="AHL717" s="191"/>
      <c r="AHM717" s="49"/>
      <c r="AHN717" s="49"/>
      <c r="AHO717" s="49"/>
      <c r="AHT717" s="191"/>
      <c r="AHU717" s="49"/>
      <c r="AHV717" s="49"/>
      <c r="AHW717" s="49"/>
      <c r="AIB717" s="191"/>
      <c r="AIC717" s="49"/>
      <c r="AID717" s="49"/>
      <c r="AIE717" s="49"/>
      <c r="AIJ717" s="191"/>
      <c r="AIK717" s="49"/>
      <c r="AIL717" s="49"/>
      <c r="AIM717" s="49"/>
      <c r="AIR717" s="191"/>
      <c r="AIS717" s="49"/>
      <c r="AIT717" s="49"/>
      <c r="AIU717" s="49"/>
      <c r="AIZ717" s="191"/>
      <c r="AJA717" s="49"/>
      <c r="AJB717" s="49"/>
      <c r="AJC717" s="49"/>
      <c r="AJH717" s="191"/>
      <c r="AJI717" s="49"/>
      <c r="AJJ717" s="49"/>
      <c r="AJK717" s="49"/>
      <c r="AJP717" s="191"/>
      <c r="AJQ717" s="49"/>
      <c r="AJR717" s="49"/>
      <c r="AJS717" s="49"/>
      <c r="AJX717" s="191"/>
      <c r="AJY717" s="49"/>
      <c r="AJZ717" s="49"/>
      <c r="AKA717" s="49"/>
      <c r="AKF717" s="191"/>
      <c r="AKG717" s="49"/>
      <c r="AKH717" s="49"/>
      <c r="AKI717" s="49"/>
      <c r="AKN717" s="191"/>
      <c r="AKO717" s="49"/>
      <c r="AKP717" s="49"/>
      <c r="AKQ717" s="49"/>
      <c r="AKV717" s="191"/>
      <c r="AKW717" s="49"/>
      <c r="AKX717" s="49"/>
      <c r="AKY717" s="49"/>
      <c r="ALD717" s="191"/>
      <c r="ALE717" s="49"/>
      <c r="ALF717" s="49"/>
      <c r="ALG717" s="49"/>
      <c r="ALL717" s="191"/>
      <c r="ALM717" s="49"/>
      <c r="ALN717" s="49"/>
      <c r="ALO717" s="49"/>
      <c r="ALT717" s="191"/>
      <c r="ALU717" s="49"/>
      <c r="ALV717" s="49"/>
      <c r="ALW717" s="49"/>
      <c r="AMB717" s="191"/>
      <c r="AMC717" s="49"/>
      <c r="AMD717" s="49"/>
      <c r="AME717" s="49"/>
      <c r="AMJ717" s="191"/>
    </row>
    <row r="718" s="192" customFormat="true" ht="15" hidden="false" customHeight="true" outlineLevel="0" collapsed="false">
      <c r="A718" s="170"/>
      <c r="B718" s="170"/>
      <c r="C718" s="170"/>
      <c r="D718" s="173" t="s">
        <v>714</v>
      </c>
      <c r="E718" s="173"/>
      <c r="F718" s="173"/>
      <c r="G718" s="173"/>
      <c r="H718" s="174" t="n">
        <f aca="false">SUM(H716:H717)</f>
        <v>21.24</v>
      </c>
      <c r="I718" s="49"/>
      <c r="J718" s="49"/>
      <c r="K718" s="49"/>
      <c r="P718" s="193"/>
      <c r="Q718" s="49"/>
      <c r="R718" s="49"/>
      <c r="S718" s="49"/>
      <c r="X718" s="193"/>
      <c r="Y718" s="49"/>
      <c r="Z718" s="49"/>
      <c r="AA718" s="49"/>
      <c r="AF718" s="193"/>
      <c r="AG718" s="49"/>
      <c r="AH718" s="49"/>
      <c r="AI718" s="49"/>
      <c r="AN718" s="193"/>
      <c r="AO718" s="49"/>
      <c r="AP718" s="49"/>
      <c r="AQ718" s="49"/>
      <c r="AV718" s="193"/>
      <c r="AW718" s="49"/>
      <c r="AX718" s="49"/>
      <c r="AY718" s="49"/>
      <c r="BD718" s="193"/>
      <c r="BE718" s="49"/>
      <c r="BF718" s="49"/>
      <c r="BG718" s="49"/>
      <c r="BL718" s="193"/>
      <c r="BM718" s="49"/>
      <c r="BN718" s="49"/>
      <c r="BO718" s="49"/>
      <c r="BT718" s="193"/>
      <c r="BU718" s="49"/>
      <c r="BV718" s="49"/>
      <c r="BW718" s="49"/>
      <c r="CB718" s="193"/>
      <c r="CC718" s="49"/>
      <c r="CD718" s="49"/>
      <c r="CE718" s="49"/>
      <c r="CJ718" s="193"/>
      <c r="CK718" s="49"/>
      <c r="CL718" s="49"/>
      <c r="CM718" s="49"/>
      <c r="CR718" s="193"/>
      <c r="CS718" s="49"/>
      <c r="CT718" s="49"/>
      <c r="CU718" s="49"/>
      <c r="CZ718" s="193"/>
      <c r="DA718" s="49"/>
      <c r="DB718" s="49"/>
      <c r="DC718" s="49"/>
      <c r="DH718" s="193"/>
      <c r="DI718" s="49"/>
      <c r="DJ718" s="49"/>
      <c r="DK718" s="49"/>
      <c r="DP718" s="193"/>
      <c r="DQ718" s="49"/>
      <c r="DR718" s="49"/>
      <c r="DS718" s="49"/>
      <c r="DX718" s="193"/>
      <c r="DY718" s="49"/>
      <c r="DZ718" s="49"/>
      <c r="EA718" s="49"/>
      <c r="EF718" s="193"/>
      <c r="EG718" s="49"/>
      <c r="EH718" s="49"/>
      <c r="EI718" s="49"/>
      <c r="EN718" s="193"/>
      <c r="EO718" s="49"/>
      <c r="EP718" s="49"/>
      <c r="EQ718" s="49"/>
      <c r="EV718" s="193"/>
      <c r="EW718" s="49"/>
      <c r="EX718" s="49"/>
      <c r="EY718" s="49"/>
      <c r="FD718" s="193"/>
      <c r="FE718" s="49"/>
      <c r="FF718" s="49"/>
      <c r="FG718" s="49"/>
      <c r="FL718" s="193"/>
      <c r="FM718" s="49"/>
      <c r="FN718" s="49"/>
      <c r="FO718" s="49"/>
      <c r="FT718" s="193"/>
      <c r="FU718" s="49"/>
      <c r="FV718" s="49"/>
      <c r="FW718" s="49"/>
      <c r="GB718" s="193"/>
      <c r="GC718" s="49"/>
      <c r="GD718" s="49"/>
      <c r="GE718" s="49"/>
      <c r="GJ718" s="193"/>
      <c r="GK718" s="49"/>
      <c r="GL718" s="49"/>
      <c r="GM718" s="49"/>
      <c r="GR718" s="193"/>
      <c r="GS718" s="49"/>
      <c r="GT718" s="49"/>
      <c r="GU718" s="49"/>
      <c r="GZ718" s="193"/>
      <c r="HA718" s="49"/>
      <c r="HB718" s="49"/>
      <c r="HC718" s="49"/>
      <c r="HH718" s="193"/>
      <c r="HI718" s="49"/>
      <c r="HJ718" s="49"/>
      <c r="HK718" s="49"/>
      <c r="HP718" s="193"/>
      <c r="HQ718" s="49"/>
      <c r="HR718" s="49"/>
      <c r="HS718" s="49"/>
      <c r="HX718" s="193"/>
      <c r="HY718" s="49"/>
      <c r="HZ718" s="49"/>
      <c r="IA718" s="49"/>
      <c r="IF718" s="193"/>
      <c r="IG718" s="49"/>
      <c r="IH718" s="49"/>
      <c r="II718" s="49"/>
      <c r="IN718" s="193"/>
      <c r="IO718" s="49"/>
      <c r="IP718" s="49"/>
      <c r="IQ718" s="49"/>
      <c r="IV718" s="193"/>
      <c r="IW718" s="49"/>
      <c r="IX718" s="49"/>
      <c r="IY718" s="49"/>
      <c r="JD718" s="193"/>
      <c r="JE718" s="49"/>
      <c r="JF718" s="49"/>
      <c r="JG718" s="49"/>
      <c r="JL718" s="193"/>
      <c r="JM718" s="49"/>
      <c r="JN718" s="49"/>
      <c r="JO718" s="49"/>
      <c r="JT718" s="193"/>
      <c r="JU718" s="49"/>
      <c r="JV718" s="49"/>
      <c r="JW718" s="49"/>
      <c r="KB718" s="193"/>
      <c r="KC718" s="49"/>
      <c r="KD718" s="49"/>
      <c r="KE718" s="49"/>
      <c r="KJ718" s="193"/>
      <c r="KK718" s="49"/>
      <c r="KL718" s="49"/>
      <c r="KM718" s="49"/>
      <c r="KR718" s="193"/>
      <c r="KS718" s="49"/>
      <c r="KT718" s="49"/>
      <c r="KU718" s="49"/>
      <c r="KZ718" s="193"/>
      <c r="LA718" s="49"/>
      <c r="LB718" s="49"/>
      <c r="LC718" s="49"/>
      <c r="LH718" s="193"/>
      <c r="LI718" s="49"/>
      <c r="LJ718" s="49"/>
      <c r="LK718" s="49"/>
      <c r="LP718" s="193"/>
      <c r="LQ718" s="49"/>
      <c r="LR718" s="49"/>
      <c r="LS718" s="49"/>
      <c r="LX718" s="193"/>
      <c r="LY718" s="49"/>
      <c r="LZ718" s="49"/>
      <c r="MA718" s="49"/>
      <c r="MF718" s="193"/>
      <c r="MG718" s="49"/>
      <c r="MH718" s="49"/>
      <c r="MI718" s="49"/>
      <c r="MN718" s="193"/>
      <c r="MO718" s="49"/>
      <c r="MP718" s="49"/>
      <c r="MQ718" s="49"/>
      <c r="MV718" s="193"/>
      <c r="MW718" s="49"/>
      <c r="MX718" s="49"/>
      <c r="MY718" s="49"/>
      <c r="ND718" s="193"/>
      <c r="NE718" s="49"/>
      <c r="NF718" s="49"/>
      <c r="NG718" s="49"/>
      <c r="NL718" s="193"/>
      <c r="NM718" s="49"/>
      <c r="NN718" s="49"/>
      <c r="NO718" s="49"/>
      <c r="NT718" s="193"/>
      <c r="NU718" s="49"/>
      <c r="NV718" s="49"/>
      <c r="NW718" s="49"/>
      <c r="OB718" s="193"/>
      <c r="OC718" s="49"/>
      <c r="OD718" s="49"/>
      <c r="OE718" s="49"/>
      <c r="OJ718" s="193"/>
      <c r="OK718" s="49"/>
      <c r="OL718" s="49"/>
      <c r="OM718" s="49"/>
      <c r="OR718" s="193"/>
      <c r="OS718" s="49"/>
      <c r="OT718" s="49"/>
      <c r="OU718" s="49"/>
      <c r="OZ718" s="193"/>
      <c r="PA718" s="49"/>
      <c r="PB718" s="49"/>
      <c r="PC718" s="49"/>
      <c r="PH718" s="193"/>
      <c r="PI718" s="49"/>
      <c r="PJ718" s="49"/>
      <c r="PK718" s="49"/>
      <c r="PP718" s="193"/>
      <c r="PQ718" s="49"/>
      <c r="PR718" s="49"/>
      <c r="PS718" s="49"/>
      <c r="PX718" s="193"/>
      <c r="PY718" s="49"/>
      <c r="PZ718" s="49"/>
      <c r="QA718" s="49"/>
      <c r="QF718" s="193"/>
      <c r="QG718" s="49"/>
      <c r="QH718" s="49"/>
      <c r="QI718" s="49"/>
      <c r="QN718" s="193"/>
      <c r="QO718" s="49"/>
      <c r="QP718" s="49"/>
      <c r="QQ718" s="49"/>
      <c r="QV718" s="193"/>
      <c r="QW718" s="49"/>
      <c r="QX718" s="49"/>
      <c r="QY718" s="49"/>
      <c r="RD718" s="193"/>
      <c r="RE718" s="49"/>
      <c r="RF718" s="49"/>
      <c r="RG718" s="49"/>
      <c r="RL718" s="193"/>
      <c r="RM718" s="49"/>
      <c r="RN718" s="49"/>
      <c r="RO718" s="49"/>
      <c r="RT718" s="193"/>
      <c r="RU718" s="49"/>
      <c r="RV718" s="49"/>
      <c r="RW718" s="49"/>
      <c r="SB718" s="193"/>
      <c r="SC718" s="49"/>
      <c r="SD718" s="49"/>
      <c r="SE718" s="49"/>
      <c r="SJ718" s="193"/>
      <c r="SK718" s="49"/>
      <c r="SL718" s="49"/>
      <c r="SM718" s="49"/>
      <c r="SR718" s="193"/>
      <c r="SS718" s="49"/>
      <c r="ST718" s="49"/>
      <c r="SU718" s="49"/>
      <c r="SZ718" s="193"/>
      <c r="TA718" s="49"/>
      <c r="TB718" s="49"/>
      <c r="TC718" s="49"/>
      <c r="TH718" s="193"/>
      <c r="TI718" s="49"/>
      <c r="TJ718" s="49"/>
      <c r="TK718" s="49"/>
      <c r="TP718" s="193"/>
      <c r="TQ718" s="49"/>
      <c r="TR718" s="49"/>
      <c r="TS718" s="49"/>
      <c r="TX718" s="193"/>
      <c r="TY718" s="49"/>
      <c r="TZ718" s="49"/>
      <c r="UA718" s="49"/>
      <c r="UF718" s="193"/>
      <c r="UG718" s="49"/>
      <c r="UH718" s="49"/>
      <c r="UI718" s="49"/>
      <c r="UN718" s="193"/>
      <c r="UO718" s="49"/>
      <c r="UP718" s="49"/>
      <c r="UQ718" s="49"/>
      <c r="UV718" s="193"/>
      <c r="UW718" s="49"/>
      <c r="UX718" s="49"/>
      <c r="UY718" s="49"/>
      <c r="VD718" s="193"/>
      <c r="VE718" s="49"/>
      <c r="VF718" s="49"/>
      <c r="VG718" s="49"/>
      <c r="VL718" s="193"/>
      <c r="VM718" s="49"/>
      <c r="VN718" s="49"/>
      <c r="VO718" s="49"/>
      <c r="VT718" s="193"/>
      <c r="VU718" s="49"/>
      <c r="VV718" s="49"/>
      <c r="VW718" s="49"/>
      <c r="WB718" s="193"/>
      <c r="WC718" s="49"/>
      <c r="WD718" s="49"/>
      <c r="WE718" s="49"/>
      <c r="WJ718" s="193"/>
      <c r="WK718" s="49"/>
      <c r="WL718" s="49"/>
      <c r="WM718" s="49"/>
      <c r="WR718" s="193"/>
      <c r="WS718" s="49"/>
      <c r="WT718" s="49"/>
      <c r="WU718" s="49"/>
      <c r="WZ718" s="193"/>
      <c r="XA718" s="49"/>
      <c r="XB718" s="49"/>
      <c r="XC718" s="49"/>
      <c r="XH718" s="193"/>
      <c r="XI718" s="49"/>
      <c r="XJ718" s="49"/>
      <c r="XK718" s="49"/>
      <c r="XP718" s="193"/>
      <c r="XQ718" s="49"/>
      <c r="XR718" s="49"/>
      <c r="XS718" s="49"/>
      <c r="XX718" s="193"/>
      <c r="XY718" s="49"/>
      <c r="XZ718" s="49"/>
      <c r="YA718" s="49"/>
      <c r="YF718" s="193"/>
      <c r="YG718" s="49"/>
      <c r="YH718" s="49"/>
      <c r="YI718" s="49"/>
      <c r="YN718" s="193"/>
      <c r="YO718" s="49"/>
      <c r="YP718" s="49"/>
      <c r="YQ718" s="49"/>
      <c r="YV718" s="193"/>
      <c r="YW718" s="49"/>
      <c r="YX718" s="49"/>
      <c r="YY718" s="49"/>
      <c r="ZD718" s="193"/>
      <c r="ZE718" s="49"/>
      <c r="ZF718" s="49"/>
      <c r="ZG718" s="49"/>
      <c r="ZL718" s="193"/>
      <c r="ZM718" s="49"/>
      <c r="ZN718" s="49"/>
      <c r="ZO718" s="49"/>
      <c r="ZT718" s="193"/>
      <c r="ZU718" s="49"/>
      <c r="ZV718" s="49"/>
      <c r="ZW718" s="49"/>
      <c r="AAB718" s="193"/>
      <c r="AAC718" s="49"/>
      <c r="AAD718" s="49"/>
      <c r="AAE718" s="49"/>
      <c r="AAJ718" s="193"/>
      <c r="AAK718" s="49"/>
      <c r="AAL718" s="49"/>
      <c r="AAM718" s="49"/>
      <c r="AAR718" s="193"/>
      <c r="AAS718" s="49"/>
      <c r="AAT718" s="49"/>
      <c r="AAU718" s="49"/>
      <c r="AAZ718" s="193"/>
      <c r="ABA718" s="49"/>
      <c r="ABB718" s="49"/>
      <c r="ABC718" s="49"/>
      <c r="ABH718" s="193"/>
      <c r="ABI718" s="49"/>
      <c r="ABJ718" s="49"/>
      <c r="ABK718" s="49"/>
      <c r="ABP718" s="193"/>
      <c r="ABQ718" s="49"/>
      <c r="ABR718" s="49"/>
      <c r="ABS718" s="49"/>
      <c r="ABX718" s="193"/>
      <c r="ABY718" s="49"/>
      <c r="ABZ718" s="49"/>
      <c r="ACA718" s="49"/>
      <c r="ACF718" s="193"/>
      <c r="ACG718" s="49"/>
      <c r="ACH718" s="49"/>
      <c r="ACI718" s="49"/>
      <c r="ACN718" s="193"/>
      <c r="ACO718" s="49"/>
      <c r="ACP718" s="49"/>
      <c r="ACQ718" s="49"/>
      <c r="ACV718" s="193"/>
      <c r="ACW718" s="49"/>
      <c r="ACX718" s="49"/>
      <c r="ACY718" s="49"/>
      <c r="ADD718" s="193"/>
      <c r="ADE718" s="49"/>
      <c r="ADF718" s="49"/>
      <c r="ADG718" s="49"/>
      <c r="ADL718" s="193"/>
      <c r="ADM718" s="49"/>
      <c r="ADN718" s="49"/>
      <c r="ADO718" s="49"/>
      <c r="ADT718" s="193"/>
      <c r="ADU718" s="49"/>
      <c r="ADV718" s="49"/>
      <c r="ADW718" s="49"/>
      <c r="AEB718" s="193"/>
      <c r="AEC718" s="49"/>
      <c r="AED718" s="49"/>
      <c r="AEE718" s="49"/>
      <c r="AEJ718" s="193"/>
      <c r="AEK718" s="49"/>
      <c r="AEL718" s="49"/>
      <c r="AEM718" s="49"/>
      <c r="AER718" s="193"/>
      <c r="AES718" s="49"/>
      <c r="AET718" s="49"/>
      <c r="AEU718" s="49"/>
      <c r="AEZ718" s="193"/>
      <c r="AFA718" s="49"/>
      <c r="AFB718" s="49"/>
      <c r="AFC718" s="49"/>
      <c r="AFH718" s="193"/>
      <c r="AFI718" s="49"/>
      <c r="AFJ718" s="49"/>
      <c r="AFK718" s="49"/>
      <c r="AFP718" s="193"/>
      <c r="AFQ718" s="49"/>
      <c r="AFR718" s="49"/>
      <c r="AFS718" s="49"/>
      <c r="AFX718" s="193"/>
      <c r="AFY718" s="49"/>
      <c r="AFZ718" s="49"/>
      <c r="AGA718" s="49"/>
      <c r="AGF718" s="193"/>
      <c r="AGG718" s="49"/>
      <c r="AGH718" s="49"/>
      <c r="AGI718" s="49"/>
      <c r="AGN718" s="193"/>
      <c r="AGO718" s="49"/>
      <c r="AGP718" s="49"/>
      <c r="AGQ718" s="49"/>
      <c r="AGV718" s="193"/>
      <c r="AGW718" s="49"/>
      <c r="AGX718" s="49"/>
      <c r="AGY718" s="49"/>
      <c r="AHD718" s="193"/>
      <c r="AHE718" s="49"/>
      <c r="AHF718" s="49"/>
      <c r="AHG718" s="49"/>
      <c r="AHL718" s="193"/>
      <c r="AHM718" s="49"/>
      <c r="AHN718" s="49"/>
      <c r="AHO718" s="49"/>
      <c r="AHT718" s="193"/>
      <c r="AHU718" s="49"/>
      <c r="AHV718" s="49"/>
      <c r="AHW718" s="49"/>
      <c r="AIB718" s="193"/>
      <c r="AIC718" s="49"/>
      <c r="AID718" s="49"/>
      <c r="AIE718" s="49"/>
      <c r="AIJ718" s="193"/>
      <c r="AIK718" s="49"/>
      <c r="AIL718" s="49"/>
      <c r="AIM718" s="49"/>
      <c r="AIR718" s="193"/>
      <c r="AIS718" s="49"/>
      <c r="AIT718" s="49"/>
      <c r="AIU718" s="49"/>
      <c r="AIZ718" s="193"/>
      <c r="AJA718" s="49"/>
      <c r="AJB718" s="49"/>
      <c r="AJC718" s="49"/>
      <c r="AJH718" s="193"/>
      <c r="AJI718" s="49"/>
      <c r="AJJ718" s="49"/>
      <c r="AJK718" s="49"/>
      <c r="AJP718" s="193"/>
      <c r="AJQ718" s="49"/>
      <c r="AJR718" s="49"/>
      <c r="AJS718" s="49"/>
      <c r="AJX718" s="193"/>
      <c r="AJY718" s="49"/>
      <c r="AJZ718" s="49"/>
      <c r="AKA718" s="49"/>
      <c r="AKF718" s="193"/>
      <c r="AKG718" s="49"/>
      <c r="AKH718" s="49"/>
      <c r="AKI718" s="49"/>
      <c r="AKN718" s="193"/>
      <c r="AKO718" s="49"/>
      <c r="AKP718" s="49"/>
      <c r="AKQ718" s="49"/>
      <c r="AKV718" s="193"/>
      <c r="AKW718" s="49"/>
      <c r="AKX718" s="49"/>
      <c r="AKY718" s="49"/>
      <c r="ALD718" s="193"/>
      <c r="ALE718" s="49"/>
      <c r="ALF718" s="49"/>
      <c r="ALG718" s="49"/>
      <c r="ALL718" s="193"/>
      <c r="ALM718" s="49"/>
      <c r="ALN718" s="49"/>
      <c r="ALO718" s="49"/>
      <c r="ALT718" s="193"/>
      <c r="ALU718" s="49"/>
      <c r="ALV718" s="49"/>
      <c r="ALW718" s="49"/>
      <c r="AMB718" s="193"/>
      <c r="AMC718" s="49"/>
      <c r="AMD718" s="49"/>
      <c r="AME718" s="49"/>
      <c r="AMJ718" s="193"/>
    </row>
    <row r="719" s="190" customFormat="true" ht="15" hidden="false" customHeight="true" outlineLevel="0" collapsed="false">
      <c r="A719" s="170"/>
      <c r="B719" s="170"/>
      <c r="C719" s="170"/>
      <c r="D719" s="171" t="s">
        <v>715</v>
      </c>
      <c r="E719" s="171"/>
      <c r="F719" s="171"/>
      <c r="G719" s="171"/>
      <c r="H719" s="175" t="n">
        <f aca="false">E714</f>
        <v>7</v>
      </c>
      <c r="I719" s="49"/>
      <c r="J719" s="49"/>
      <c r="K719" s="49"/>
      <c r="P719" s="194"/>
      <c r="Q719" s="49"/>
      <c r="R719" s="49"/>
      <c r="S719" s="49"/>
      <c r="X719" s="194"/>
      <c r="Y719" s="49"/>
      <c r="Z719" s="49"/>
      <c r="AA719" s="49"/>
      <c r="AF719" s="194"/>
      <c r="AG719" s="49"/>
      <c r="AH719" s="49"/>
      <c r="AI719" s="49"/>
      <c r="AN719" s="194"/>
      <c r="AO719" s="49"/>
      <c r="AP719" s="49"/>
      <c r="AQ719" s="49"/>
      <c r="AV719" s="194"/>
      <c r="AW719" s="49"/>
      <c r="AX719" s="49"/>
      <c r="AY719" s="49"/>
      <c r="BD719" s="194"/>
      <c r="BE719" s="49"/>
      <c r="BF719" s="49"/>
      <c r="BG719" s="49"/>
      <c r="BL719" s="194"/>
      <c r="BM719" s="49"/>
      <c r="BN719" s="49"/>
      <c r="BO719" s="49"/>
      <c r="BT719" s="194"/>
      <c r="BU719" s="49"/>
      <c r="BV719" s="49"/>
      <c r="BW719" s="49"/>
      <c r="CB719" s="194"/>
      <c r="CC719" s="49"/>
      <c r="CD719" s="49"/>
      <c r="CE719" s="49"/>
      <c r="CJ719" s="194"/>
      <c r="CK719" s="49"/>
      <c r="CL719" s="49"/>
      <c r="CM719" s="49"/>
      <c r="CR719" s="194"/>
      <c r="CS719" s="49"/>
      <c r="CT719" s="49"/>
      <c r="CU719" s="49"/>
      <c r="CZ719" s="194"/>
      <c r="DA719" s="49"/>
      <c r="DB719" s="49"/>
      <c r="DC719" s="49"/>
      <c r="DH719" s="194"/>
      <c r="DI719" s="49"/>
      <c r="DJ719" s="49"/>
      <c r="DK719" s="49"/>
      <c r="DP719" s="194"/>
      <c r="DQ719" s="49"/>
      <c r="DR719" s="49"/>
      <c r="DS719" s="49"/>
      <c r="DX719" s="194"/>
      <c r="DY719" s="49"/>
      <c r="DZ719" s="49"/>
      <c r="EA719" s="49"/>
      <c r="EF719" s="194"/>
      <c r="EG719" s="49"/>
      <c r="EH719" s="49"/>
      <c r="EI719" s="49"/>
      <c r="EN719" s="194"/>
      <c r="EO719" s="49"/>
      <c r="EP719" s="49"/>
      <c r="EQ719" s="49"/>
      <c r="EV719" s="194"/>
      <c r="EW719" s="49"/>
      <c r="EX719" s="49"/>
      <c r="EY719" s="49"/>
      <c r="FD719" s="194"/>
      <c r="FE719" s="49"/>
      <c r="FF719" s="49"/>
      <c r="FG719" s="49"/>
      <c r="FL719" s="194"/>
      <c r="FM719" s="49"/>
      <c r="FN719" s="49"/>
      <c r="FO719" s="49"/>
      <c r="FT719" s="194"/>
      <c r="FU719" s="49"/>
      <c r="FV719" s="49"/>
      <c r="FW719" s="49"/>
      <c r="GB719" s="194"/>
      <c r="GC719" s="49"/>
      <c r="GD719" s="49"/>
      <c r="GE719" s="49"/>
      <c r="GJ719" s="194"/>
      <c r="GK719" s="49"/>
      <c r="GL719" s="49"/>
      <c r="GM719" s="49"/>
      <c r="GR719" s="194"/>
      <c r="GS719" s="49"/>
      <c r="GT719" s="49"/>
      <c r="GU719" s="49"/>
      <c r="GZ719" s="194"/>
      <c r="HA719" s="49"/>
      <c r="HB719" s="49"/>
      <c r="HC719" s="49"/>
      <c r="HH719" s="194"/>
      <c r="HI719" s="49"/>
      <c r="HJ719" s="49"/>
      <c r="HK719" s="49"/>
      <c r="HP719" s="194"/>
      <c r="HQ719" s="49"/>
      <c r="HR719" s="49"/>
      <c r="HS719" s="49"/>
      <c r="HX719" s="194"/>
      <c r="HY719" s="49"/>
      <c r="HZ719" s="49"/>
      <c r="IA719" s="49"/>
      <c r="IF719" s="194"/>
      <c r="IG719" s="49"/>
      <c r="IH719" s="49"/>
      <c r="II719" s="49"/>
      <c r="IN719" s="194"/>
      <c r="IO719" s="49"/>
      <c r="IP719" s="49"/>
      <c r="IQ719" s="49"/>
      <c r="IV719" s="194"/>
      <c r="IW719" s="49"/>
      <c r="IX719" s="49"/>
      <c r="IY719" s="49"/>
      <c r="JD719" s="194"/>
      <c r="JE719" s="49"/>
      <c r="JF719" s="49"/>
      <c r="JG719" s="49"/>
      <c r="JL719" s="194"/>
      <c r="JM719" s="49"/>
      <c r="JN719" s="49"/>
      <c r="JO719" s="49"/>
      <c r="JT719" s="194"/>
      <c r="JU719" s="49"/>
      <c r="JV719" s="49"/>
      <c r="JW719" s="49"/>
      <c r="KB719" s="194"/>
      <c r="KC719" s="49"/>
      <c r="KD719" s="49"/>
      <c r="KE719" s="49"/>
      <c r="KJ719" s="194"/>
      <c r="KK719" s="49"/>
      <c r="KL719" s="49"/>
      <c r="KM719" s="49"/>
      <c r="KR719" s="194"/>
      <c r="KS719" s="49"/>
      <c r="KT719" s="49"/>
      <c r="KU719" s="49"/>
      <c r="KZ719" s="194"/>
      <c r="LA719" s="49"/>
      <c r="LB719" s="49"/>
      <c r="LC719" s="49"/>
      <c r="LH719" s="194"/>
      <c r="LI719" s="49"/>
      <c r="LJ719" s="49"/>
      <c r="LK719" s="49"/>
      <c r="LP719" s="194"/>
      <c r="LQ719" s="49"/>
      <c r="LR719" s="49"/>
      <c r="LS719" s="49"/>
      <c r="LX719" s="194"/>
      <c r="LY719" s="49"/>
      <c r="LZ719" s="49"/>
      <c r="MA719" s="49"/>
      <c r="MF719" s="194"/>
      <c r="MG719" s="49"/>
      <c r="MH719" s="49"/>
      <c r="MI719" s="49"/>
      <c r="MN719" s="194"/>
      <c r="MO719" s="49"/>
      <c r="MP719" s="49"/>
      <c r="MQ719" s="49"/>
      <c r="MV719" s="194"/>
      <c r="MW719" s="49"/>
      <c r="MX719" s="49"/>
      <c r="MY719" s="49"/>
      <c r="ND719" s="194"/>
      <c r="NE719" s="49"/>
      <c r="NF719" s="49"/>
      <c r="NG719" s="49"/>
      <c r="NL719" s="194"/>
      <c r="NM719" s="49"/>
      <c r="NN719" s="49"/>
      <c r="NO719" s="49"/>
      <c r="NT719" s="194"/>
      <c r="NU719" s="49"/>
      <c r="NV719" s="49"/>
      <c r="NW719" s="49"/>
      <c r="OB719" s="194"/>
      <c r="OC719" s="49"/>
      <c r="OD719" s="49"/>
      <c r="OE719" s="49"/>
      <c r="OJ719" s="194"/>
      <c r="OK719" s="49"/>
      <c r="OL719" s="49"/>
      <c r="OM719" s="49"/>
      <c r="OR719" s="194"/>
      <c r="OS719" s="49"/>
      <c r="OT719" s="49"/>
      <c r="OU719" s="49"/>
      <c r="OZ719" s="194"/>
      <c r="PA719" s="49"/>
      <c r="PB719" s="49"/>
      <c r="PC719" s="49"/>
      <c r="PH719" s="194"/>
      <c r="PI719" s="49"/>
      <c r="PJ719" s="49"/>
      <c r="PK719" s="49"/>
      <c r="PP719" s="194"/>
      <c r="PQ719" s="49"/>
      <c r="PR719" s="49"/>
      <c r="PS719" s="49"/>
      <c r="PX719" s="194"/>
      <c r="PY719" s="49"/>
      <c r="PZ719" s="49"/>
      <c r="QA719" s="49"/>
      <c r="QF719" s="194"/>
      <c r="QG719" s="49"/>
      <c r="QH719" s="49"/>
      <c r="QI719" s="49"/>
      <c r="QN719" s="194"/>
      <c r="QO719" s="49"/>
      <c r="QP719" s="49"/>
      <c r="QQ719" s="49"/>
      <c r="QV719" s="194"/>
      <c r="QW719" s="49"/>
      <c r="QX719" s="49"/>
      <c r="QY719" s="49"/>
      <c r="RD719" s="194"/>
      <c r="RE719" s="49"/>
      <c r="RF719" s="49"/>
      <c r="RG719" s="49"/>
      <c r="RL719" s="194"/>
      <c r="RM719" s="49"/>
      <c r="RN719" s="49"/>
      <c r="RO719" s="49"/>
      <c r="RT719" s="194"/>
      <c r="RU719" s="49"/>
      <c r="RV719" s="49"/>
      <c r="RW719" s="49"/>
      <c r="SB719" s="194"/>
      <c r="SC719" s="49"/>
      <c r="SD719" s="49"/>
      <c r="SE719" s="49"/>
      <c r="SJ719" s="194"/>
      <c r="SK719" s="49"/>
      <c r="SL719" s="49"/>
      <c r="SM719" s="49"/>
      <c r="SR719" s="194"/>
      <c r="SS719" s="49"/>
      <c r="ST719" s="49"/>
      <c r="SU719" s="49"/>
      <c r="SZ719" s="194"/>
      <c r="TA719" s="49"/>
      <c r="TB719" s="49"/>
      <c r="TC719" s="49"/>
      <c r="TH719" s="194"/>
      <c r="TI719" s="49"/>
      <c r="TJ719" s="49"/>
      <c r="TK719" s="49"/>
      <c r="TP719" s="194"/>
      <c r="TQ719" s="49"/>
      <c r="TR719" s="49"/>
      <c r="TS719" s="49"/>
      <c r="TX719" s="194"/>
      <c r="TY719" s="49"/>
      <c r="TZ719" s="49"/>
      <c r="UA719" s="49"/>
      <c r="UF719" s="194"/>
      <c r="UG719" s="49"/>
      <c r="UH719" s="49"/>
      <c r="UI719" s="49"/>
      <c r="UN719" s="194"/>
      <c r="UO719" s="49"/>
      <c r="UP719" s="49"/>
      <c r="UQ719" s="49"/>
      <c r="UV719" s="194"/>
      <c r="UW719" s="49"/>
      <c r="UX719" s="49"/>
      <c r="UY719" s="49"/>
      <c r="VD719" s="194"/>
      <c r="VE719" s="49"/>
      <c r="VF719" s="49"/>
      <c r="VG719" s="49"/>
      <c r="VL719" s="194"/>
      <c r="VM719" s="49"/>
      <c r="VN719" s="49"/>
      <c r="VO719" s="49"/>
      <c r="VT719" s="194"/>
      <c r="VU719" s="49"/>
      <c r="VV719" s="49"/>
      <c r="VW719" s="49"/>
      <c r="WB719" s="194"/>
      <c r="WC719" s="49"/>
      <c r="WD719" s="49"/>
      <c r="WE719" s="49"/>
      <c r="WJ719" s="194"/>
      <c r="WK719" s="49"/>
      <c r="WL719" s="49"/>
      <c r="WM719" s="49"/>
      <c r="WR719" s="194"/>
      <c r="WS719" s="49"/>
      <c r="WT719" s="49"/>
      <c r="WU719" s="49"/>
      <c r="WZ719" s="194"/>
      <c r="XA719" s="49"/>
      <c r="XB719" s="49"/>
      <c r="XC719" s="49"/>
      <c r="XH719" s="194"/>
      <c r="XI719" s="49"/>
      <c r="XJ719" s="49"/>
      <c r="XK719" s="49"/>
      <c r="XP719" s="194"/>
      <c r="XQ719" s="49"/>
      <c r="XR719" s="49"/>
      <c r="XS719" s="49"/>
      <c r="XX719" s="194"/>
      <c r="XY719" s="49"/>
      <c r="XZ719" s="49"/>
      <c r="YA719" s="49"/>
      <c r="YF719" s="194"/>
      <c r="YG719" s="49"/>
      <c r="YH719" s="49"/>
      <c r="YI719" s="49"/>
      <c r="YN719" s="194"/>
      <c r="YO719" s="49"/>
      <c r="YP719" s="49"/>
      <c r="YQ719" s="49"/>
      <c r="YV719" s="194"/>
      <c r="YW719" s="49"/>
      <c r="YX719" s="49"/>
      <c r="YY719" s="49"/>
      <c r="ZD719" s="194"/>
      <c r="ZE719" s="49"/>
      <c r="ZF719" s="49"/>
      <c r="ZG719" s="49"/>
      <c r="ZL719" s="194"/>
      <c r="ZM719" s="49"/>
      <c r="ZN719" s="49"/>
      <c r="ZO719" s="49"/>
      <c r="ZT719" s="194"/>
      <c r="ZU719" s="49"/>
      <c r="ZV719" s="49"/>
      <c r="ZW719" s="49"/>
      <c r="AAB719" s="194"/>
      <c r="AAC719" s="49"/>
      <c r="AAD719" s="49"/>
      <c r="AAE719" s="49"/>
      <c r="AAJ719" s="194"/>
      <c r="AAK719" s="49"/>
      <c r="AAL719" s="49"/>
      <c r="AAM719" s="49"/>
      <c r="AAR719" s="194"/>
      <c r="AAS719" s="49"/>
      <c r="AAT719" s="49"/>
      <c r="AAU719" s="49"/>
      <c r="AAZ719" s="194"/>
      <c r="ABA719" s="49"/>
      <c r="ABB719" s="49"/>
      <c r="ABC719" s="49"/>
      <c r="ABH719" s="194"/>
      <c r="ABI719" s="49"/>
      <c r="ABJ719" s="49"/>
      <c r="ABK719" s="49"/>
      <c r="ABP719" s="194"/>
      <c r="ABQ719" s="49"/>
      <c r="ABR719" s="49"/>
      <c r="ABS719" s="49"/>
      <c r="ABX719" s="194"/>
      <c r="ABY719" s="49"/>
      <c r="ABZ719" s="49"/>
      <c r="ACA719" s="49"/>
      <c r="ACF719" s="194"/>
      <c r="ACG719" s="49"/>
      <c r="ACH719" s="49"/>
      <c r="ACI719" s="49"/>
      <c r="ACN719" s="194"/>
      <c r="ACO719" s="49"/>
      <c r="ACP719" s="49"/>
      <c r="ACQ719" s="49"/>
      <c r="ACV719" s="194"/>
      <c r="ACW719" s="49"/>
      <c r="ACX719" s="49"/>
      <c r="ACY719" s="49"/>
      <c r="ADD719" s="194"/>
      <c r="ADE719" s="49"/>
      <c r="ADF719" s="49"/>
      <c r="ADG719" s="49"/>
      <c r="ADL719" s="194"/>
      <c r="ADM719" s="49"/>
      <c r="ADN719" s="49"/>
      <c r="ADO719" s="49"/>
      <c r="ADT719" s="194"/>
      <c r="ADU719" s="49"/>
      <c r="ADV719" s="49"/>
      <c r="ADW719" s="49"/>
      <c r="AEB719" s="194"/>
      <c r="AEC719" s="49"/>
      <c r="AED719" s="49"/>
      <c r="AEE719" s="49"/>
      <c r="AEJ719" s="194"/>
      <c r="AEK719" s="49"/>
      <c r="AEL719" s="49"/>
      <c r="AEM719" s="49"/>
      <c r="AER719" s="194"/>
      <c r="AES719" s="49"/>
      <c r="AET719" s="49"/>
      <c r="AEU719" s="49"/>
      <c r="AEZ719" s="194"/>
      <c r="AFA719" s="49"/>
      <c r="AFB719" s="49"/>
      <c r="AFC719" s="49"/>
      <c r="AFH719" s="194"/>
      <c r="AFI719" s="49"/>
      <c r="AFJ719" s="49"/>
      <c r="AFK719" s="49"/>
      <c r="AFP719" s="194"/>
      <c r="AFQ719" s="49"/>
      <c r="AFR719" s="49"/>
      <c r="AFS719" s="49"/>
      <c r="AFX719" s="194"/>
      <c r="AFY719" s="49"/>
      <c r="AFZ719" s="49"/>
      <c r="AGA719" s="49"/>
      <c r="AGF719" s="194"/>
      <c r="AGG719" s="49"/>
      <c r="AGH719" s="49"/>
      <c r="AGI719" s="49"/>
      <c r="AGN719" s="194"/>
      <c r="AGO719" s="49"/>
      <c r="AGP719" s="49"/>
      <c r="AGQ719" s="49"/>
      <c r="AGV719" s="194"/>
      <c r="AGW719" s="49"/>
      <c r="AGX719" s="49"/>
      <c r="AGY719" s="49"/>
      <c r="AHD719" s="194"/>
      <c r="AHE719" s="49"/>
      <c r="AHF719" s="49"/>
      <c r="AHG719" s="49"/>
      <c r="AHL719" s="194"/>
      <c r="AHM719" s="49"/>
      <c r="AHN719" s="49"/>
      <c r="AHO719" s="49"/>
      <c r="AHT719" s="194"/>
      <c r="AHU719" s="49"/>
      <c r="AHV719" s="49"/>
      <c r="AHW719" s="49"/>
      <c r="AIB719" s="194"/>
      <c r="AIC719" s="49"/>
      <c r="AID719" s="49"/>
      <c r="AIE719" s="49"/>
      <c r="AIJ719" s="194"/>
      <c r="AIK719" s="49"/>
      <c r="AIL719" s="49"/>
      <c r="AIM719" s="49"/>
      <c r="AIR719" s="194"/>
      <c r="AIS719" s="49"/>
      <c r="AIT719" s="49"/>
      <c r="AIU719" s="49"/>
      <c r="AIZ719" s="194"/>
      <c r="AJA719" s="49"/>
      <c r="AJB719" s="49"/>
      <c r="AJC719" s="49"/>
      <c r="AJH719" s="194"/>
      <c r="AJI719" s="49"/>
      <c r="AJJ719" s="49"/>
      <c r="AJK719" s="49"/>
      <c r="AJP719" s="194"/>
      <c r="AJQ719" s="49"/>
      <c r="AJR719" s="49"/>
      <c r="AJS719" s="49"/>
      <c r="AJX719" s="194"/>
      <c r="AJY719" s="49"/>
      <c r="AJZ719" s="49"/>
      <c r="AKA719" s="49"/>
      <c r="AKF719" s="194"/>
      <c r="AKG719" s="49"/>
      <c r="AKH719" s="49"/>
      <c r="AKI719" s="49"/>
      <c r="AKN719" s="194"/>
      <c r="AKO719" s="49"/>
      <c r="AKP719" s="49"/>
      <c r="AKQ719" s="49"/>
      <c r="AKV719" s="194"/>
      <c r="AKW719" s="49"/>
      <c r="AKX719" s="49"/>
      <c r="AKY719" s="49"/>
      <c r="ALD719" s="194"/>
      <c r="ALE719" s="49"/>
      <c r="ALF719" s="49"/>
      <c r="ALG719" s="49"/>
      <c r="ALL719" s="194"/>
      <c r="ALM719" s="49"/>
      <c r="ALN719" s="49"/>
      <c r="ALO719" s="49"/>
      <c r="ALT719" s="194"/>
      <c r="ALU719" s="49"/>
      <c r="ALV719" s="49"/>
      <c r="ALW719" s="49"/>
      <c r="AMB719" s="194"/>
      <c r="AMC719" s="49"/>
      <c r="AMD719" s="49"/>
      <c r="AME719" s="49"/>
      <c r="AMJ719" s="194"/>
    </row>
    <row r="720" s="192" customFormat="true" ht="15" hidden="false" customHeight="true" outlineLevel="0" collapsed="false">
      <c r="A720" s="170"/>
      <c r="B720" s="170"/>
      <c r="C720" s="170"/>
      <c r="D720" s="173" t="s">
        <v>716</v>
      </c>
      <c r="E720" s="173"/>
      <c r="F720" s="173"/>
      <c r="G720" s="173"/>
      <c r="H720" s="174" t="n">
        <f aca="false">ROUND(H718*H719,2)</f>
        <v>148.68</v>
      </c>
      <c r="I720" s="49"/>
      <c r="J720" s="49"/>
      <c r="K720" s="49"/>
      <c r="P720" s="193"/>
      <c r="Q720" s="49"/>
      <c r="R720" s="49"/>
      <c r="S720" s="49"/>
      <c r="X720" s="193"/>
      <c r="Y720" s="49"/>
      <c r="Z720" s="49"/>
      <c r="AA720" s="49"/>
      <c r="AF720" s="193"/>
      <c r="AG720" s="49"/>
      <c r="AH720" s="49"/>
      <c r="AI720" s="49"/>
      <c r="AN720" s="193"/>
      <c r="AO720" s="49"/>
      <c r="AP720" s="49"/>
      <c r="AQ720" s="49"/>
      <c r="AV720" s="193"/>
      <c r="AW720" s="49"/>
      <c r="AX720" s="49"/>
      <c r="AY720" s="49"/>
      <c r="BD720" s="193"/>
      <c r="BE720" s="49"/>
      <c r="BF720" s="49"/>
      <c r="BG720" s="49"/>
      <c r="BL720" s="193"/>
      <c r="BM720" s="49"/>
      <c r="BN720" s="49"/>
      <c r="BO720" s="49"/>
      <c r="BT720" s="193"/>
      <c r="BU720" s="49"/>
      <c r="BV720" s="49"/>
      <c r="BW720" s="49"/>
      <c r="CB720" s="193"/>
      <c r="CC720" s="49"/>
      <c r="CD720" s="49"/>
      <c r="CE720" s="49"/>
      <c r="CJ720" s="193"/>
      <c r="CK720" s="49"/>
      <c r="CL720" s="49"/>
      <c r="CM720" s="49"/>
      <c r="CR720" s="193"/>
      <c r="CS720" s="49"/>
      <c r="CT720" s="49"/>
      <c r="CU720" s="49"/>
      <c r="CZ720" s="193"/>
      <c r="DA720" s="49"/>
      <c r="DB720" s="49"/>
      <c r="DC720" s="49"/>
      <c r="DH720" s="193"/>
      <c r="DI720" s="49"/>
      <c r="DJ720" s="49"/>
      <c r="DK720" s="49"/>
      <c r="DP720" s="193"/>
      <c r="DQ720" s="49"/>
      <c r="DR720" s="49"/>
      <c r="DS720" s="49"/>
      <c r="DX720" s="193"/>
      <c r="DY720" s="49"/>
      <c r="DZ720" s="49"/>
      <c r="EA720" s="49"/>
      <c r="EF720" s="193"/>
      <c r="EG720" s="49"/>
      <c r="EH720" s="49"/>
      <c r="EI720" s="49"/>
      <c r="EN720" s="193"/>
      <c r="EO720" s="49"/>
      <c r="EP720" s="49"/>
      <c r="EQ720" s="49"/>
      <c r="EV720" s="193"/>
      <c r="EW720" s="49"/>
      <c r="EX720" s="49"/>
      <c r="EY720" s="49"/>
      <c r="FD720" s="193"/>
      <c r="FE720" s="49"/>
      <c r="FF720" s="49"/>
      <c r="FG720" s="49"/>
      <c r="FL720" s="193"/>
      <c r="FM720" s="49"/>
      <c r="FN720" s="49"/>
      <c r="FO720" s="49"/>
      <c r="FT720" s="193"/>
      <c r="FU720" s="49"/>
      <c r="FV720" s="49"/>
      <c r="FW720" s="49"/>
      <c r="GB720" s="193"/>
      <c r="GC720" s="49"/>
      <c r="GD720" s="49"/>
      <c r="GE720" s="49"/>
      <c r="GJ720" s="193"/>
      <c r="GK720" s="49"/>
      <c r="GL720" s="49"/>
      <c r="GM720" s="49"/>
      <c r="GR720" s="193"/>
      <c r="GS720" s="49"/>
      <c r="GT720" s="49"/>
      <c r="GU720" s="49"/>
      <c r="GZ720" s="193"/>
      <c r="HA720" s="49"/>
      <c r="HB720" s="49"/>
      <c r="HC720" s="49"/>
      <c r="HH720" s="193"/>
      <c r="HI720" s="49"/>
      <c r="HJ720" s="49"/>
      <c r="HK720" s="49"/>
      <c r="HP720" s="193"/>
      <c r="HQ720" s="49"/>
      <c r="HR720" s="49"/>
      <c r="HS720" s="49"/>
      <c r="HX720" s="193"/>
      <c r="HY720" s="49"/>
      <c r="HZ720" s="49"/>
      <c r="IA720" s="49"/>
      <c r="IF720" s="193"/>
      <c r="IG720" s="49"/>
      <c r="IH720" s="49"/>
      <c r="II720" s="49"/>
      <c r="IN720" s="193"/>
      <c r="IO720" s="49"/>
      <c r="IP720" s="49"/>
      <c r="IQ720" s="49"/>
      <c r="IV720" s="193"/>
      <c r="IW720" s="49"/>
      <c r="IX720" s="49"/>
      <c r="IY720" s="49"/>
      <c r="JD720" s="193"/>
      <c r="JE720" s="49"/>
      <c r="JF720" s="49"/>
      <c r="JG720" s="49"/>
      <c r="JL720" s="193"/>
      <c r="JM720" s="49"/>
      <c r="JN720" s="49"/>
      <c r="JO720" s="49"/>
      <c r="JT720" s="193"/>
      <c r="JU720" s="49"/>
      <c r="JV720" s="49"/>
      <c r="JW720" s="49"/>
      <c r="KB720" s="193"/>
      <c r="KC720" s="49"/>
      <c r="KD720" s="49"/>
      <c r="KE720" s="49"/>
      <c r="KJ720" s="193"/>
      <c r="KK720" s="49"/>
      <c r="KL720" s="49"/>
      <c r="KM720" s="49"/>
      <c r="KR720" s="193"/>
      <c r="KS720" s="49"/>
      <c r="KT720" s="49"/>
      <c r="KU720" s="49"/>
      <c r="KZ720" s="193"/>
      <c r="LA720" s="49"/>
      <c r="LB720" s="49"/>
      <c r="LC720" s="49"/>
      <c r="LH720" s="193"/>
      <c r="LI720" s="49"/>
      <c r="LJ720" s="49"/>
      <c r="LK720" s="49"/>
      <c r="LP720" s="193"/>
      <c r="LQ720" s="49"/>
      <c r="LR720" s="49"/>
      <c r="LS720" s="49"/>
      <c r="LX720" s="193"/>
      <c r="LY720" s="49"/>
      <c r="LZ720" s="49"/>
      <c r="MA720" s="49"/>
      <c r="MF720" s="193"/>
      <c r="MG720" s="49"/>
      <c r="MH720" s="49"/>
      <c r="MI720" s="49"/>
      <c r="MN720" s="193"/>
      <c r="MO720" s="49"/>
      <c r="MP720" s="49"/>
      <c r="MQ720" s="49"/>
      <c r="MV720" s="193"/>
      <c r="MW720" s="49"/>
      <c r="MX720" s="49"/>
      <c r="MY720" s="49"/>
      <c r="ND720" s="193"/>
      <c r="NE720" s="49"/>
      <c r="NF720" s="49"/>
      <c r="NG720" s="49"/>
      <c r="NL720" s="193"/>
      <c r="NM720" s="49"/>
      <c r="NN720" s="49"/>
      <c r="NO720" s="49"/>
      <c r="NT720" s="193"/>
      <c r="NU720" s="49"/>
      <c r="NV720" s="49"/>
      <c r="NW720" s="49"/>
      <c r="OB720" s="193"/>
      <c r="OC720" s="49"/>
      <c r="OD720" s="49"/>
      <c r="OE720" s="49"/>
      <c r="OJ720" s="193"/>
      <c r="OK720" s="49"/>
      <c r="OL720" s="49"/>
      <c r="OM720" s="49"/>
      <c r="OR720" s="193"/>
      <c r="OS720" s="49"/>
      <c r="OT720" s="49"/>
      <c r="OU720" s="49"/>
      <c r="OZ720" s="193"/>
      <c r="PA720" s="49"/>
      <c r="PB720" s="49"/>
      <c r="PC720" s="49"/>
      <c r="PH720" s="193"/>
      <c r="PI720" s="49"/>
      <c r="PJ720" s="49"/>
      <c r="PK720" s="49"/>
      <c r="PP720" s="193"/>
      <c r="PQ720" s="49"/>
      <c r="PR720" s="49"/>
      <c r="PS720" s="49"/>
      <c r="PX720" s="193"/>
      <c r="PY720" s="49"/>
      <c r="PZ720" s="49"/>
      <c r="QA720" s="49"/>
      <c r="QF720" s="193"/>
      <c r="QG720" s="49"/>
      <c r="QH720" s="49"/>
      <c r="QI720" s="49"/>
      <c r="QN720" s="193"/>
      <c r="QO720" s="49"/>
      <c r="QP720" s="49"/>
      <c r="QQ720" s="49"/>
      <c r="QV720" s="193"/>
      <c r="QW720" s="49"/>
      <c r="QX720" s="49"/>
      <c r="QY720" s="49"/>
      <c r="RD720" s="193"/>
      <c r="RE720" s="49"/>
      <c r="RF720" s="49"/>
      <c r="RG720" s="49"/>
      <c r="RL720" s="193"/>
      <c r="RM720" s="49"/>
      <c r="RN720" s="49"/>
      <c r="RO720" s="49"/>
      <c r="RT720" s="193"/>
      <c r="RU720" s="49"/>
      <c r="RV720" s="49"/>
      <c r="RW720" s="49"/>
      <c r="SB720" s="193"/>
      <c r="SC720" s="49"/>
      <c r="SD720" s="49"/>
      <c r="SE720" s="49"/>
      <c r="SJ720" s="193"/>
      <c r="SK720" s="49"/>
      <c r="SL720" s="49"/>
      <c r="SM720" s="49"/>
      <c r="SR720" s="193"/>
      <c r="SS720" s="49"/>
      <c r="ST720" s="49"/>
      <c r="SU720" s="49"/>
      <c r="SZ720" s="193"/>
      <c r="TA720" s="49"/>
      <c r="TB720" s="49"/>
      <c r="TC720" s="49"/>
      <c r="TH720" s="193"/>
      <c r="TI720" s="49"/>
      <c r="TJ720" s="49"/>
      <c r="TK720" s="49"/>
      <c r="TP720" s="193"/>
      <c r="TQ720" s="49"/>
      <c r="TR720" s="49"/>
      <c r="TS720" s="49"/>
      <c r="TX720" s="193"/>
      <c r="TY720" s="49"/>
      <c r="TZ720" s="49"/>
      <c r="UA720" s="49"/>
      <c r="UF720" s="193"/>
      <c r="UG720" s="49"/>
      <c r="UH720" s="49"/>
      <c r="UI720" s="49"/>
      <c r="UN720" s="193"/>
      <c r="UO720" s="49"/>
      <c r="UP720" s="49"/>
      <c r="UQ720" s="49"/>
      <c r="UV720" s="193"/>
      <c r="UW720" s="49"/>
      <c r="UX720" s="49"/>
      <c r="UY720" s="49"/>
      <c r="VD720" s="193"/>
      <c r="VE720" s="49"/>
      <c r="VF720" s="49"/>
      <c r="VG720" s="49"/>
      <c r="VL720" s="193"/>
      <c r="VM720" s="49"/>
      <c r="VN720" s="49"/>
      <c r="VO720" s="49"/>
      <c r="VT720" s="193"/>
      <c r="VU720" s="49"/>
      <c r="VV720" s="49"/>
      <c r="VW720" s="49"/>
      <c r="WB720" s="193"/>
      <c r="WC720" s="49"/>
      <c r="WD720" s="49"/>
      <c r="WE720" s="49"/>
      <c r="WJ720" s="193"/>
      <c r="WK720" s="49"/>
      <c r="WL720" s="49"/>
      <c r="WM720" s="49"/>
      <c r="WR720" s="193"/>
      <c r="WS720" s="49"/>
      <c r="WT720" s="49"/>
      <c r="WU720" s="49"/>
      <c r="WZ720" s="193"/>
      <c r="XA720" s="49"/>
      <c r="XB720" s="49"/>
      <c r="XC720" s="49"/>
      <c r="XH720" s="193"/>
      <c r="XI720" s="49"/>
      <c r="XJ720" s="49"/>
      <c r="XK720" s="49"/>
      <c r="XP720" s="193"/>
      <c r="XQ720" s="49"/>
      <c r="XR720" s="49"/>
      <c r="XS720" s="49"/>
      <c r="XX720" s="193"/>
      <c r="XY720" s="49"/>
      <c r="XZ720" s="49"/>
      <c r="YA720" s="49"/>
      <c r="YF720" s="193"/>
      <c r="YG720" s="49"/>
      <c r="YH720" s="49"/>
      <c r="YI720" s="49"/>
      <c r="YN720" s="193"/>
      <c r="YO720" s="49"/>
      <c r="YP720" s="49"/>
      <c r="YQ720" s="49"/>
      <c r="YV720" s="193"/>
      <c r="YW720" s="49"/>
      <c r="YX720" s="49"/>
      <c r="YY720" s="49"/>
      <c r="ZD720" s="193"/>
      <c r="ZE720" s="49"/>
      <c r="ZF720" s="49"/>
      <c r="ZG720" s="49"/>
      <c r="ZL720" s="193"/>
      <c r="ZM720" s="49"/>
      <c r="ZN720" s="49"/>
      <c r="ZO720" s="49"/>
      <c r="ZT720" s="193"/>
      <c r="ZU720" s="49"/>
      <c r="ZV720" s="49"/>
      <c r="ZW720" s="49"/>
      <c r="AAB720" s="193"/>
      <c r="AAC720" s="49"/>
      <c r="AAD720" s="49"/>
      <c r="AAE720" s="49"/>
      <c r="AAJ720" s="193"/>
      <c r="AAK720" s="49"/>
      <c r="AAL720" s="49"/>
      <c r="AAM720" s="49"/>
      <c r="AAR720" s="193"/>
      <c r="AAS720" s="49"/>
      <c r="AAT720" s="49"/>
      <c r="AAU720" s="49"/>
      <c r="AAZ720" s="193"/>
      <c r="ABA720" s="49"/>
      <c r="ABB720" s="49"/>
      <c r="ABC720" s="49"/>
      <c r="ABH720" s="193"/>
      <c r="ABI720" s="49"/>
      <c r="ABJ720" s="49"/>
      <c r="ABK720" s="49"/>
      <c r="ABP720" s="193"/>
      <c r="ABQ720" s="49"/>
      <c r="ABR720" s="49"/>
      <c r="ABS720" s="49"/>
      <c r="ABX720" s="193"/>
      <c r="ABY720" s="49"/>
      <c r="ABZ720" s="49"/>
      <c r="ACA720" s="49"/>
      <c r="ACF720" s="193"/>
      <c r="ACG720" s="49"/>
      <c r="ACH720" s="49"/>
      <c r="ACI720" s="49"/>
      <c r="ACN720" s="193"/>
      <c r="ACO720" s="49"/>
      <c r="ACP720" s="49"/>
      <c r="ACQ720" s="49"/>
      <c r="ACV720" s="193"/>
      <c r="ACW720" s="49"/>
      <c r="ACX720" s="49"/>
      <c r="ACY720" s="49"/>
      <c r="ADD720" s="193"/>
      <c r="ADE720" s="49"/>
      <c r="ADF720" s="49"/>
      <c r="ADG720" s="49"/>
      <c r="ADL720" s="193"/>
      <c r="ADM720" s="49"/>
      <c r="ADN720" s="49"/>
      <c r="ADO720" s="49"/>
      <c r="ADT720" s="193"/>
      <c r="ADU720" s="49"/>
      <c r="ADV720" s="49"/>
      <c r="ADW720" s="49"/>
      <c r="AEB720" s="193"/>
      <c r="AEC720" s="49"/>
      <c r="AED720" s="49"/>
      <c r="AEE720" s="49"/>
      <c r="AEJ720" s="193"/>
      <c r="AEK720" s="49"/>
      <c r="AEL720" s="49"/>
      <c r="AEM720" s="49"/>
      <c r="AER720" s="193"/>
      <c r="AES720" s="49"/>
      <c r="AET720" s="49"/>
      <c r="AEU720" s="49"/>
      <c r="AEZ720" s="193"/>
      <c r="AFA720" s="49"/>
      <c r="AFB720" s="49"/>
      <c r="AFC720" s="49"/>
      <c r="AFH720" s="193"/>
      <c r="AFI720" s="49"/>
      <c r="AFJ720" s="49"/>
      <c r="AFK720" s="49"/>
      <c r="AFP720" s="193"/>
      <c r="AFQ720" s="49"/>
      <c r="AFR720" s="49"/>
      <c r="AFS720" s="49"/>
      <c r="AFX720" s="193"/>
      <c r="AFY720" s="49"/>
      <c r="AFZ720" s="49"/>
      <c r="AGA720" s="49"/>
      <c r="AGF720" s="193"/>
      <c r="AGG720" s="49"/>
      <c r="AGH720" s="49"/>
      <c r="AGI720" s="49"/>
      <c r="AGN720" s="193"/>
      <c r="AGO720" s="49"/>
      <c r="AGP720" s="49"/>
      <c r="AGQ720" s="49"/>
      <c r="AGV720" s="193"/>
      <c r="AGW720" s="49"/>
      <c r="AGX720" s="49"/>
      <c r="AGY720" s="49"/>
      <c r="AHD720" s="193"/>
      <c r="AHE720" s="49"/>
      <c r="AHF720" s="49"/>
      <c r="AHG720" s="49"/>
      <c r="AHL720" s="193"/>
      <c r="AHM720" s="49"/>
      <c r="AHN720" s="49"/>
      <c r="AHO720" s="49"/>
      <c r="AHT720" s="193"/>
      <c r="AHU720" s="49"/>
      <c r="AHV720" s="49"/>
      <c r="AHW720" s="49"/>
      <c r="AIB720" s="193"/>
      <c r="AIC720" s="49"/>
      <c r="AID720" s="49"/>
      <c r="AIE720" s="49"/>
      <c r="AIJ720" s="193"/>
      <c r="AIK720" s="49"/>
      <c r="AIL720" s="49"/>
      <c r="AIM720" s="49"/>
      <c r="AIR720" s="193"/>
      <c r="AIS720" s="49"/>
      <c r="AIT720" s="49"/>
      <c r="AIU720" s="49"/>
      <c r="AIZ720" s="193"/>
      <c r="AJA720" s="49"/>
      <c r="AJB720" s="49"/>
      <c r="AJC720" s="49"/>
      <c r="AJH720" s="193"/>
      <c r="AJI720" s="49"/>
      <c r="AJJ720" s="49"/>
      <c r="AJK720" s="49"/>
      <c r="AJP720" s="193"/>
      <c r="AJQ720" s="49"/>
      <c r="AJR720" s="49"/>
      <c r="AJS720" s="49"/>
      <c r="AJX720" s="193"/>
      <c r="AJY720" s="49"/>
      <c r="AJZ720" s="49"/>
      <c r="AKA720" s="49"/>
      <c r="AKF720" s="193"/>
      <c r="AKG720" s="49"/>
      <c r="AKH720" s="49"/>
      <c r="AKI720" s="49"/>
      <c r="AKN720" s="193"/>
      <c r="AKO720" s="49"/>
      <c r="AKP720" s="49"/>
      <c r="AKQ720" s="49"/>
      <c r="AKV720" s="193"/>
      <c r="AKW720" s="49"/>
      <c r="AKX720" s="49"/>
      <c r="AKY720" s="49"/>
      <c r="ALD720" s="193"/>
      <c r="ALE720" s="49"/>
      <c r="ALF720" s="49"/>
      <c r="ALG720" s="49"/>
      <c r="ALL720" s="193"/>
      <c r="ALM720" s="49"/>
      <c r="ALN720" s="49"/>
      <c r="ALO720" s="49"/>
      <c r="ALT720" s="193"/>
      <c r="ALU720" s="49"/>
      <c r="ALV720" s="49"/>
      <c r="ALW720" s="49"/>
      <c r="AMB720" s="193"/>
      <c r="AMC720" s="49"/>
      <c r="AMD720" s="49"/>
      <c r="AME720" s="49"/>
      <c r="AMJ720" s="193"/>
    </row>
    <row r="721" s="190" customFormat="true" ht="15" hidden="false" customHeight="true" outlineLevel="0" collapsed="false">
      <c r="A721" s="170"/>
      <c r="B721" s="170"/>
      <c r="C721" s="170"/>
      <c r="D721" s="171" t="s">
        <v>717</v>
      </c>
      <c r="E721" s="171"/>
      <c r="F721" s="171"/>
      <c r="G721" s="171"/>
      <c r="H721" s="172" t="n">
        <f aca="false">ROUND(H718*$B$13,2)</f>
        <v>4.45</v>
      </c>
      <c r="I721" s="49"/>
      <c r="J721" s="49"/>
      <c r="K721" s="49"/>
      <c r="P721" s="191"/>
      <c r="Q721" s="49"/>
      <c r="R721" s="49"/>
      <c r="S721" s="49"/>
      <c r="X721" s="191"/>
      <c r="Y721" s="49"/>
      <c r="Z721" s="49"/>
      <c r="AA721" s="49"/>
      <c r="AF721" s="191"/>
      <c r="AG721" s="49"/>
      <c r="AH721" s="49"/>
      <c r="AI721" s="49"/>
      <c r="AN721" s="191"/>
      <c r="AO721" s="49"/>
      <c r="AP721" s="49"/>
      <c r="AQ721" s="49"/>
      <c r="AV721" s="191"/>
      <c r="AW721" s="49"/>
      <c r="AX721" s="49"/>
      <c r="AY721" s="49"/>
      <c r="BD721" s="191"/>
      <c r="BE721" s="49"/>
      <c r="BF721" s="49"/>
      <c r="BG721" s="49"/>
      <c r="BL721" s="191"/>
      <c r="BM721" s="49"/>
      <c r="BN721" s="49"/>
      <c r="BO721" s="49"/>
      <c r="BT721" s="191"/>
      <c r="BU721" s="49"/>
      <c r="BV721" s="49"/>
      <c r="BW721" s="49"/>
      <c r="CB721" s="191"/>
      <c r="CC721" s="49"/>
      <c r="CD721" s="49"/>
      <c r="CE721" s="49"/>
      <c r="CJ721" s="191"/>
      <c r="CK721" s="49"/>
      <c r="CL721" s="49"/>
      <c r="CM721" s="49"/>
      <c r="CR721" s="191"/>
      <c r="CS721" s="49"/>
      <c r="CT721" s="49"/>
      <c r="CU721" s="49"/>
      <c r="CZ721" s="191"/>
      <c r="DA721" s="49"/>
      <c r="DB721" s="49"/>
      <c r="DC721" s="49"/>
      <c r="DH721" s="191"/>
      <c r="DI721" s="49"/>
      <c r="DJ721" s="49"/>
      <c r="DK721" s="49"/>
      <c r="DP721" s="191"/>
      <c r="DQ721" s="49"/>
      <c r="DR721" s="49"/>
      <c r="DS721" s="49"/>
      <c r="DX721" s="191"/>
      <c r="DY721" s="49"/>
      <c r="DZ721" s="49"/>
      <c r="EA721" s="49"/>
      <c r="EF721" s="191"/>
      <c r="EG721" s="49"/>
      <c r="EH721" s="49"/>
      <c r="EI721" s="49"/>
      <c r="EN721" s="191"/>
      <c r="EO721" s="49"/>
      <c r="EP721" s="49"/>
      <c r="EQ721" s="49"/>
      <c r="EV721" s="191"/>
      <c r="EW721" s="49"/>
      <c r="EX721" s="49"/>
      <c r="EY721" s="49"/>
      <c r="FD721" s="191"/>
      <c r="FE721" s="49"/>
      <c r="FF721" s="49"/>
      <c r="FG721" s="49"/>
      <c r="FL721" s="191"/>
      <c r="FM721" s="49"/>
      <c r="FN721" s="49"/>
      <c r="FO721" s="49"/>
      <c r="FT721" s="191"/>
      <c r="FU721" s="49"/>
      <c r="FV721" s="49"/>
      <c r="FW721" s="49"/>
      <c r="GB721" s="191"/>
      <c r="GC721" s="49"/>
      <c r="GD721" s="49"/>
      <c r="GE721" s="49"/>
      <c r="GJ721" s="191"/>
      <c r="GK721" s="49"/>
      <c r="GL721" s="49"/>
      <c r="GM721" s="49"/>
      <c r="GR721" s="191"/>
      <c r="GS721" s="49"/>
      <c r="GT721" s="49"/>
      <c r="GU721" s="49"/>
      <c r="GZ721" s="191"/>
      <c r="HA721" s="49"/>
      <c r="HB721" s="49"/>
      <c r="HC721" s="49"/>
      <c r="HH721" s="191"/>
      <c r="HI721" s="49"/>
      <c r="HJ721" s="49"/>
      <c r="HK721" s="49"/>
      <c r="HP721" s="191"/>
      <c r="HQ721" s="49"/>
      <c r="HR721" s="49"/>
      <c r="HS721" s="49"/>
      <c r="HX721" s="191"/>
      <c r="HY721" s="49"/>
      <c r="HZ721" s="49"/>
      <c r="IA721" s="49"/>
      <c r="IF721" s="191"/>
      <c r="IG721" s="49"/>
      <c r="IH721" s="49"/>
      <c r="II721" s="49"/>
      <c r="IN721" s="191"/>
      <c r="IO721" s="49"/>
      <c r="IP721" s="49"/>
      <c r="IQ721" s="49"/>
      <c r="IV721" s="191"/>
      <c r="IW721" s="49"/>
      <c r="IX721" s="49"/>
      <c r="IY721" s="49"/>
      <c r="JD721" s="191"/>
      <c r="JE721" s="49"/>
      <c r="JF721" s="49"/>
      <c r="JG721" s="49"/>
      <c r="JL721" s="191"/>
      <c r="JM721" s="49"/>
      <c r="JN721" s="49"/>
      <c r="JO721" s="49"/>
      <c r="JT721" s="191"/>
      <c r="JU721" s="49"/>
      <c r="JV721" s="49"/>
      <c r="JW721" s="49"/>
      <c r="KB721" s="191"/>
      <c r="KC721" s="49"/>
      <c r="KD721" s="49"/>
      <c r="KE721" s="49"/>
      <c r="KJ721" s="191"/>
      <c r="KK721" s="49"/>
      <c r="KL721" s="49"/>
      <c r="KM721" s="49"/>
      <c r="KR721" s="191"/>
      <c r="KS721" s="49"/>
      <c r="KT721" s="49"/>
      <c r="KU721" s="49"/>
      <c r="KZ721" s="191"/>
      <c r="LA721" s="49"/>
      <c r="LB721" s="49"/>
      <c r="LC721" s="49"/>
      <c r="LH721" s="191"/>
      <c r="LI721" s="49"/>
      <c r="LJ721" s="49"/>
      <c r="LK721" s="49"/>
      <c r="LP721" s="191"/>
      <c r="LQ721" s="49"/>
      <c r="LR721" s="49"/>
      <c r="LS721" s="49"/>
      <c r="LX721" s="191"/>
      <c r="LY721" s="49"/>
      <c r="LZ721" s="49"/>
      <c r="MA721" s="49"/>
      <c r="MF721" s="191"/>
      <c r="MG721" s="49"/>
      <c r="MH721" s="49"/>
      <c r="MI721" s="49"/>
      <c r="MN721" s="191"/>
      <c r="MO721" s="49"/>
      <c r="MP721" s="49"/>
      <c r="MQ721" s="49"/>
      <c r="MV721" s="191"/>
      <c r="MW721" s="49"/>
      <c r="MX721" s="49"/>
      <c r="MY721" s="49"/>
      <c r="ND721" s="191"/>
      <c r="NE721" s="49"/>
      <c r="NF721" s="49"/>
      <c r="NG721" s="49"/>
      <c r="NL721" s="191"/>
      <c r="NM721" s="49"/>
      <c r="NN721" s="49"/>
      <c r="NO721" s="49"/>
      <c r="NT721" s="191"/>
      <c r="NU721" s="49"/>
      <c r="NV721" s="49"/>
      <c r="NW721" s="49"/>
      <c r="OB721" s="191"/>
      <c r="OC721" s="49"/>
      <c r="OD721" s="49"/>
      <c r="OE721" s="49"/>
      <c r="OJ721" s="191"/>
      <c r="OK721" s="49"/>
      <c r="OL721" s="49"/>
      <c r="OM721" s="49"/>
      <c r="OR721" s="191"/>
      <c r="OS721" s="49"/>
      <c r="OT721" s="49"/>
      <c r="OU721" s="49"/>
      <c r="OZ721" s="191"/>
      <c r="PA721" s="49"/>
      <c r="PB721" s="49"/>
      <c r="PC721" s="49"/>
      <c r="PH721" s="191"/>
      <c r="PI721" s="49"/>
      <c r="PJ721" s="49"/>
      <c r="PK721" s="49"/>
      <c r="PP721" s="191"/>
      <c r="PQ721" s="49"/>
      <c r="PR721" s="49"/>
      <c r="PS721" s="49"/>
      <c r="PX721" s="191"/>
      <c r="PY721" s="49"/>
      <c r="PZ721" s="49"/>
      <c r="QA721" s="49"/>
      <c r="QF721" s="191"/>
      <c r="QG721" s="49"/>
      <c r="QH721" s="49"/>
      <c r="QI721" s="49"/>
      <c r="QN721" s="191"/>
      <c r="QO721" s="49"/>
      <c r="QP721" s="49"/>
      <c r="QQ721" s="49"/>
      <c r="QV721" s="191"/>
      <c r="QW721" s="49"/>
      <c r="QX721" s="49"/>
      <c r="QY721" s="49"/>
      <c r="RD721" s="191"/>
      <c r="RE721" s="49"/>
      <c r="RF721" s="49"/>
      <c r="RG721" s="49"/>
      <c r="RL721" s="191"/>
      <c r="RM721" s="49"/>
      <c r="RN721" s="49"/>
      <c r="RO721" s="49"/>
      <c r="RT721" s="191"/>
      <c r="RU721" s="49"/>
      <c r="RV721" s="49"/>
      <c r="RW721" s="49"/>
      <c r="SB721" s="191"/>
      <c r="SC721" s="49"/>
      <c r="SD721" s="49"/>
      <c r="SE721" s="49"/>
      <c r="SJ721" s="191"/>
      <c r="SK721" s="49"/>
      <c r="SL721" s="49"/>
      <c r="SM721" s="49"/>
      <c r="SR721" s="191"/>
      <c r="SS721" s="49"/>
      <c r="ST721" s="49"/>
      <c r="SU721" s="49"/>
      <c r="SZ721" s="191"/>
      <c r="TA721" s="49"/>
      <c r="TB721" s="49"/>
      <c r="TC721" s="49"/>
      <c r="TH721" s="191"/>
      <c r="TI721" s="49"/>
      <c r="TJ721" s="49"/>
      <c r="TK721" s="49"/>
      <c r="TP721" s="191"/>
      <c r="TQ721" s="49"/>
      <c r="TR721" s="49"/>
      <c r="TS721" s="49"/>
      <c r="TX721" s="191"/>
      <c r="TY721" s="49"/>
      <c r="TZ721" s="49"/>
      <c r="UA721" s="49"/>
      <c r="UF721" s="191"/>
      <c r="UG721" s="49"/>
      <c r="UH721" s="49"/>
      <c r="UI721" s="49"/>
      <c r="UN721" s="191"/>
      <c r="UO721" s="49"/>
      <c r="UP721" s="49"/>
      <c r="UQ721" s="49"/>
      <c r="UV721" s="191"/>
      <c r="UW721" s="49"/>
      <c r="UX721" s="49"/>
      <c r="UY721" s="49"/>
      <c r="VD721" s="191"/>
      <c r="VE721" s="49"/>
      <c r="VF721" s="49"/>
      <c r="VG721" s="49"/>
      <c r="VL721" s="191"/>
      <c r="VM721" s="49"/>
      <c r="VN721" s="49"/>
      <c r="VO721" s="49"/>
      <c r="VT721" s="191"/>
      <c r="VU721" s="49"/>
      <c r="VV721" s="49"/>
      <c r="VW721" s="49"/>
      <c r="WB721" s="191"/>
      <c r="WC721" s="49"/>
      <c r="WD721" s="49"/>
      <c r="WE721" s="49"/>
      <c r="WJ721" s="191"/>
      <c r="WK721" s="49"/>
      <c r="WL721" s="49"/>
      <c r="WM721" s="49"/>
      <c r="WR721" s="191"/>
      <c r="WS721" s="49"/>
      <c r="WT721" s="49"/>
      <c r="WU721" s="49"/>
      <c r="WZ721" s="191"/>
      <c r="XA721" s="49"/>
      <c r="XB721" s="49"/>
      <c r="XC721" s="49"/>
      <c r="XH721" s="191"/>
      <c r="XI721" s="49"/>
      <c r="XJ721" s="49"/>
      <c r="XK721" s="49"/>
      <c r="XP721" s="191"/>
      <c r="XQ721" s="49"/>
      <c r="XR721" s="49"/>
      <c r="XS721" s="49"/>
      <c r="XX721" s="191"/>
      <c r="XY721" s="49"/>
      <c r="XZ721" s="49"/>
      <c r="YA721" s="49"/>
      <c r="YF721" s="191"/>
      <c r="YG721" s="49"/>
      <c r="YH721" s="49"/>
      <c r="YI721" s="49"/>
      <c r="YN721" s="191"/>
      <c r="YO721" s="49"/>
      <c r="YP721" s="49"/>
      <c r="YQ721" s="49"/>
      <c r="YV721" s="191"/>
      <c r="YW721" s="49"/>
      <c r="YX721" s="49"/>
      <c r="YY721" s="49"/>
      <c r="ZD721" s="191"/>
      <c r="ZE721" s="49"/>
      <c r="ZF721" s="49"/>
      <c r="ZG721" s="49"/>
      <c r="ZL721" s="191"/>
      <c r="ZM721" s="49"/>
      <c r="ZN721" s="49"/>
      <c r="ZO721" s="49"/>
      <c r="ZT721" s="191"/>
      <c r="ZU721" s="49"/>
      <c r="ZV721" s="49"/>
      <c r="ZW721" s="49"/>
      <c r="AAB721" s="191"/>
      <c r="AAC721" s="49"/>
      <c r="AAD721" s="49"/>
      <c r="AAE721" s="49"/>
      <c r="AAJ721" s="191"/>
      <c r="AAK721" s="49"/>
      <c r="AAL721" s="49"/>
      <c r="AAM721" s="49"/>
      <c r="AAR721" s="191"/>
      <c r="AAS721" s="49"/>
      <c r="AAT721" s="49"/>
      <c r="AAU721" s="49"/>
      <c r="AAZ721" s="191"/>
      <c r="ABA721" s="49"/>
      <c r="ABB721" s="49"/>
      <c r="ABC721" s="49"/>
      <c r="ABH721" s="191"/>
      <c r="ABI721" s="49"/>
      <c r="ABJ721" s="49"/>
      <c r="ABK721" s="49"/>
      <c r="ABP721" s="191"/>
      <c r="ABQ721" s="49"/>
      <c r="ABR721" s="49"/>
      <c r="ABS721" s="49"/>
      <c r="ABX721" s="191"/>
      <c r="ABY721" s="49"/>
      <c r="ABZ721" s="49"/>
      <c r="ACA721" s="49"/>
      <c r="ACF721" s="191"/>
      <c r="ACG721" s="49"/>
      <c r="ACH721" s="49"/>
      <c r="ACI721" s="49"/>
      <c r="ACN721" s="191"/>
      <c r="ACO721" s="49"/>
      <c r="ACP721" s="49"/>
      <c r="ACQ721" s="49"/>
      <c r="ACV721" s="191"/>
      <c r="ACW721" s="49"/>
      <c r="ACX721" s="49"/>
      <c r="ACY721" s="49"/>
      <c r="ADD721" s="191"/>
      <c r="ADE721" s="49"/>
      <c r="ADF721" s="49"/>
      <c r="ADG721" s="49"/>
      <c r="ADL721" s="191"/>
      <c r="ADM721" s="49"/>
      <c r="ADN721" s="49"/>
      <c r="ADO721" s="49"/>
      <c r="ADT721" s="191"/>
      <c r="ADU721" s="49"/>
      <c r="ADV721" s="49"/>
      <c r="ADW721" s="49"/>
      <c r="AEB721" s="191"/>
      <c r="AEC721" s="49"/>
      <c r="AED721" s="49"/>
      <c r="AEE721" s="49"/>
      <c r="AEJ721" s="191"/>
      <c r="AEK721" s="49"/>
      <c r="AEL721" s="49"/>
      <c r="AEM721" s="49"/>
      <c r="AER721" s="191"/>
      <c r="AES721" s="49"/>
      <c r="AET721" s="49"/>
      <c r="AEU721" s="49"/>
      <c r="AEZ721" s="191"/>
      <c r="AFA721" s="49"/>
      <c r="AFB721" s="49"/>
      <c r="AFC721" s="49"/>
      <c r="AFH721" s="191"/>
      <c r="AFI721" s="49"/>
      <c r="AFJ721" s="49"/>
      <c r="AFK721" s="49"/>
      <c r="AFP721" s="191"/>
      <c r="AFQ721" s="49"/>
      <c r="AFR721" s="49"/>
      <c r="AFS721" s="49"/>
      <c r="AFX721" s="191"/>
      <c r="AFY721" s="49"/>
      <c r="AFZ721" s="49"/>
      <c r="AGA721" s="49"/>
      <c r="AGF721" s="191"/>
      <c r="AGG721" s="49"/>
      <c r="AGH721" s="49"/>
      <c r="AGI721" s="49"/>
      <c r="AGN721" s="191"/>
      <c r="AGO721" s="49"/>
      <c r="AGP721" s="49"/>
      <c r="AGQ721" s="49"/>
      <c r="AGV721" s="191"/>
      <c r="AGW721" s="49"/>
      <c r="AGX721" s="49"/>
      <c r="AGY721" s="49"/>
      <c r="AHD721" s="191"/>
      <c r="AHE721" s="49"/>
      <c r="AHF721" s="49"/>
      <c r="AHG721" s="49"/>
      <c r="AHL721" s="191"/>
      <c r="AHM721" s="49"/>
      <c r="AHN721" s="49"/>
      <c r="AHO721" s="49"/>
      <c r="AHT721" s="191"/>
      <c r="AHU721" s="49"/>
      <c r="AHV721" s="49"/>
      <c r="AHW721" s="49"/>
      <c r="AIB721" s="191"/>
      <c r="AIC721" s="49"/>
      <c r="AID721" s="49"/>
      <c r="AIE721" s="49"/>
      <c r="AIJ721" s="191"/>
      <c r="AIK721" s="49"/>
      <c r="AIL721" s="49"/>
      <c r="AIM721" s="49"/>
      <c r="AIR721" s="191"/>
      <c r="AIS721" s="49"/>
      <c r="AIT721" s="49"/>
      <c r="AIU721" s="49"/>
      <c r="AIZ721" s="191"/>
      <c r="AJA721" s="49"/>
      <c r="AJB721" s="49"/>
      <c r="AJC721" s="49"/>
      <c r="AJH721" s="191"/>
      <c r="AJI721" s="49"/>
      <c r="AJJ721" s="49"/>
      <c r="AJK721" s="49"/>
      <c r="AJP721" s="191"/>
      <c r="AJQ721" s="49"/>
      <c r="AJR721" s="49"/>
      <c r="AJS721" s="49"/>
      <c r="AJX721" s="191"/>
      <c r="AJY721" s="49"/>
      <c r="AJZ721" s="49"/>
      <c r="AKA721" s="49"/>
      <c r="AKF721" s="191"/>
      <c r="AKG721" s="49"/>
      <c r="AKH721" s="49"/>
      <c r="AKI721" s="49"/>
      <c r="AKN721" s="191"/>
      <c r="AKO721" s="49"/>
      <c r="AKP721" s="49"/>
      <c r="AKQ721" s="49"/>
      <c r="AKV721" s="191"/>
      <c r="AKW721" s="49"/>
      <c r="AKX721" s="49"/>
      <c r="AKY721" s="49"/>
      <c r="ALD721" s="191"/>
      <c r="ALE721" s="49"/>
      <c r="ALF721" s="49"/>
      <c r="ALG721" s="49"/>
      <c r="ALL721" s="191"/>
      <c r="ALM721" s="49"/>
      <c r="ALN721" s="49"/>
      <c r="ALO721" s="49"/>
      <c r="ALT721" s="191"/>
      <c r="ALU721" s="49"/>
      <c r="ALV721" s="49"/>
      <c r="ALW721" s="49"/>
      <c r="AMB721" s="191"/>
      <c r="AMC721" s="49"/>
      <c r="AMD721" s="49"/>
      <c r="AME721" s="49"/>
      <c r="AMJ721" s="191"/>
    </row>
    <row r="722" s="192" customFormat="true" ht="15" hidden="false" customHeight="true" outlineLevel="0" collapsed="false">
      <c r="A722" s="170"/>
      <c r="B722" s="170"/>
      <c r="C722" s="170"/>
      <c r="D722" s="173" t="s">
        <v>718</v>
      </c>
      <c r="E722" s="173"/>
      <c r="F722" s="173"/>
      <c r="G722" s="173"/>
      <c r="H722" s="174" t="n">
        <f aca="false">H721+H718</f>
        <v>25.69</v>
      </c>
      <c r="I722" s="49"/>
      <c r="J722" s="49"/>
      <c r="K722" s="49"/>
      <c r="P722" s="193"/>
      <c r="Q722" s="49"/>
      <c r="R722" s="49"/>
      <c r="S722" s="49"/>
      <c r="X722" s="193"/>
      <c r="Y722" s="49"/>
      <c r="Z722" s="49"/>
      <c r="AA722" s="49"/>
      <c r="AF722" s="193"/>
      <c r="AG722" s="49"/>
      <c r="AH722" s="49"/>
      <c r="AI722" s="49"/>
      <c r="AN722" s="193"/>
      <c r="AO722" s="49"/>
      <c r="AP722" s="49"/>
      <c r="AQ722" s="49"/>
      <c r="AV722" s="193"/>
      <c r="AW722" s="49"/>
      <c r="AX722" s="49"/>
      <c r="AY722" s="49"/>
      <c r="BD722" s="193"/>
      <c r="BE722" s="49"/>
      <c r="BF722" s="49"/>
      <c r="BG722" s="49"/>
      <c r="BL722" s="193"/>
      <c r="BM722" s="49"/>
      <c r="BN722" s="49"/>
      <c r="BO722" s="49"/>
      <c r="BT722" s="193"/>
      <c r="BU722" s="49"/>
      <c r="BV722" s="49"/>
      <c r="BW722" s="49"/>
      <c r="CB722" s="193"/>
      <c r="CC722" s="49"/>
      <c r="CD722" s="49"/>
      <c r="CE722" s="49"/>
      <c r="CJ722" s="193"/>
      <c r="CK722" s="49"/>
      <c r="CL722" s="49"/>
      <c r="CM722" s="49"/>
      <c r="CR722" s="193"/>
      <c r="CS722" s="49"/>
      <c r="CT722" s="49"/>
      <c r="CU722" s="49"/>
      <c r="CZ722" s="193"/>
      <c r="DA722" s="49"/>
      <c r="DB722" s="49"/>
      <c r="DC722" s="49"/>
      <c r="DH722" s="193"/>
      <c r="DI722" s="49"/>
      <c r="DJ722" s="49"/>
      <c r="DK722" s="49"/>
      <c r="DP722" s="193"/>
      <c r="DQ722" s="49"/>
      <c r="DR722" s="49"/>
      <c r="DS722" s="49"/>
      <c r="DX722" s="193"/>
      <c r="DY722" s="49"/>
      <c r="DZ722" s="49"/>
      <c r="EA722" s="49"/>
      <c r="EF722" s="193"/>
      <c r="EG722" s="49"/>
      <c r="EH722" s="49"/>
      <c r="EI722" s="49"/>
      <c r="EN722" s="193"/>
      <c r="EO722" s="49"/>
      <c r="EP722" s="49"/>
      <c r="EQ722" s="49"/>
      <c r="EV722" s="193"/>
      <c r="EW722" s="49"/>
      <c r="EX722" s="49"/>
      <c r="EY722" s="49"/>
      <c r="FD722" s="193"/>
      <c r="FE722" s="49"/>
      <c r="FF722" s="49"/>
      <c r="FG722" s="49"/>
      <c r="FL722" s="193"/>
      <c r="FM722" s="49"/>
      <c r="FN722" s="49"/>
      <c r="FO722" s="49"/>
      <c r="FT722" s="193"/>
      <c r="FU722" s="49"/>
      <c r="FV722" s="49"/>
      <c r="FW722" s="49"/>
      <c r="GB722" s="193"/>
      <c r="GC722" s="49"/>
      <c r="GD722" s="49"/>
      <c r="GE722" s="49"/>
      <c r="GJ722" s="193"/>
      <c r="GK722" s="49"/>
      <c r="GL722" s="49"/>
      <c r="GM722" s="49"/>
      <c r="GR722" s="193"/>
      <c r="GS722" s="49"/>
      <c r="GT722" s="49"/>
      <c r="GU722" s="49"/>
      <c r="GZ722" s="193"/>
      <c r="HA722" s="49"/>
      <c r="HB722" s="49"/>
      <c r="HC722" s="49"/>
      <c r="HH722" s="193"/>
      <c r="HI722" s="49"/>
      <c r="HJ722" s="49"/>
      <c r="HK722" s="49"/>
      <c r="HP722" s="193"/>
      <c r="HQ722" s="49"/>
      <c r="HR722" s="49"/>
      <c r="HS722" s="49"/>
      <c r="HX722" s="193"/>
      <c r="HY722" s="49"/>
      <c r="HZ722" s="49"/>
      <c r="IA722" s="49"/>
      <c r="IF722" s="193"/>
      <c r="IG722" s="49"/>
      <c r="IH722" s="49"/>
      <c r="II722" s="49"/>
      <c r="IN722" s="193"/>
      <c r="IO722" s="49"/>
      <c r="IP722" s="49"/>
      <c r="IQ722" s="49"/>
      <c r="IV722" s="193"/>
      <c r="IW722" s="49"/>
      <c r="IX722" s="49"/>
      <c r="IY722" s="49"/>
      <c r="JD722" s="193"/>
      <c r="JE722" s="49"/>
      <c r="JF722" s="49"/>
      <c r="JG722" s="49"/>
      <c r="JL722" s="193"/>
      <c r="JM722" s="49"/>
      <c r="JN722" s="49"/>
      <c r="JO722" s="49"/>
      <c r="JT722" s="193"/>
      <c r="JU722" s="49"/>
      <c r="JV722" s="49"/>
      <c r="JW722" s="49"/>
      <c r="KB722" s="193"/>
      <c r="KC722" s="49"/>
      <c r="KD722" s="49"/>
      <c r="KE722" s="49"/>
      <c r="KJ722" s="193"/>
      <c r="KK722" s="49"/>
      <c r="KL722" s="49"/>
      <c r="KM722" s="49"/>
      <c r="KR722" s="193"/>
      <c r="KS722" s="49"/>
      <c r="KT722" s="49"/>
      <c r="KU722" s="49"/>
      <c r="KZ722" s="193"/>
      <c r="LA722" s="49"/>
      <c r="LB722" s="49"/>
      <c r="LC722" s="49"/>
      <c r="LH722" s="193"/>
      <c r="LI722" s="49"/>
      <c r="LJ722" s="49"/>
      <c r="LK722" s="49"/>
      <c r="LP722" s="193"/>
      <c r="LQ722" s="49"/>
      <c r="LR722" s="49"/>
      <c r="LS722" s="49"/>
      <c r="LX722" s="193"/>
      <c r="LY722" s="49"/>
      <c r="LZ722" s="49"/>
      <c r="MA722" s="49"/>
      <c r="MF722" s="193"/>
      <c r="MG722" s="49"/>
      <c r="MH722" s="49"/>
      <c r="MI722" s="49"/>
      <c r="MN722" s="193"/>
      <c r="MO722" s="49"/>
      <c r="MP722" s="49"/>
      <c r="MQ722" s="49"/>
      <c r="MV722" s="193"/>
      <c r="MW722" s="49"/>
      <c r="MX722" s="49"/>
      <c r="MY722" s="49"/>
      <c r="ND722" s="193"/>
      <c r="NE722" s="49"/>
      <c r="NF722" s="49"/>
      <c r="NG722" s="49"/>
      <c r="NL722" s="193"/>
      <c r="NM722" s="49"/>
      <c r="NN722" s="49"/>
      <c r="NO722" s="49"/>
      <c r="NT722" s="193"/>
      <c r="NU722" s="49"/>
      <c r="NV722" s="49"/>
      <c r="NW722" s="49"/>
      <c r="OB722" s="193"/>
      <c r="OC722" s="49"/>
      <c r="OD722" s="49"/>
      <c r="OE722" s="49"/>
      <c r="OJ722" s="193"/>
      <c r="OK722" s="49"/>
      <c r="OL722" s="49"/>
      <c r="OM722" s="49"/>
      <c r="OR722" s="193"/>
      <c r="OS722" s="49"/>
      <c r="OT722" s="49"/>
      <c r="OU722" s="49"/>
      <c r="OZ722" s="193"/>
      <c r="PA722" s="49"/>
      <c r="PB722" s="49"/>
      <c r="PC722" s="49"/>
      <c r="PH722" s="193"/>
      <c r="PI722" s="49"/>
      <c r="PJ722" s="49"/>
      <c r="PK722" s="49"/>
      <c r="PP722" s="193"/>
      <c r="PQ722" s="49"/>
      <c r="PR722" s="49"/>
      <c r="PS722" s="49"/>
      <c r="PX722" s="193"/>
      <c r="PY722" s="49"/>
      <c r="PZ722" s="49"/>
      <c r="QA722" s="49"/>
      <c r="QF722" s="193"/>
      <c r="QG722" s="49"/>
      <c r="QH722" s="49"/>
      <c r="QI722" s="49"/>
      <c r="QN722" s="193"/>
      <c r="QO722" s="49"/>
      <c r="QP722" s="49"/>
      <c r="QQ722" s="49"/>
      <c r="QV722" s="193"/>
      <c r="QW722" s="49"/>
      <c r="QX722" s="49"/>
      <c r="QY722" s="49"/>
      <c r="RD722" s="193"/>
      <c r="RE722" s="49"/>
      <c r="RF722" s="49"/>
      <c r="RG722" s="49"/>
      <c r="RL722" s="193"/>
      <c r="RM722" s="49"/>
      <c r="RN722" s="49"/>
      <c r="RO722" s="49"/>
      <c r="RT722" s="193"/>
      <c r="RU722" s="49"/>
      <c r="RV722" s="49"/>
      <c r="RW722" s="49"/>
      <c r="SB722" s="193"/>
      <c r="SC722" s="49"/>
      <c r="SD722" s="49"/>
      <c r="SE722" s="49"/>
      <c r="SJ722" s="193"/>
      <c r="SK722" s="49"/>
      <c r="SL722" s="49"/>
      <c r="SM722" s="49"/>
      <c r="SR722" s="193"/>
      <c r="SS722" s="49"/>
      <c r="ST722" s="49"/>
      <c r="SU722" s="49"/>
      <c r="SZ722" s="193"/>
      <c r="TA722" s="49"/>
      <c r="TB722" s="49"/>
      <c r="TC722" s="49"/>
      <c r="TH722" s="193"/>
      <c r="TI722" s="49"/>
      <c r="TJ722" s="49"/>
      <c r="TK722" s="49"/>
      <c r="TP722" s="193"/>
      <c r="TQ722" s="49"/>
      <c r="TR722" s="49"/>
      <c r="TS722" s="49"/>
      <c r="TX722" s="193"/>
      <c r="TY722" s="49"/>
      <c r="TZ722" s="49"/>
      <c r="UA722" s="49"/>
      <c r="UF722" s="193"/>
      <c r="UG722" s="49"/>
      <c r="UH722" s="49"/>
      <c r="UI722" s="49"/>
      <c r="UN722" s="193"/>
      <c r="UO722" s="49"/>
      <c r="UP722" s="49"/>
      <c r="UQ722" s="49"/>
      <c r="UV722" s="193"/>
      <c r="UW722" s="49"/>
      <c r="UX722" s="49"/>
      <c r="UY722" s="49"/>
      <c r="VD722" s="193"/>
      <c r="VE722" s="49"/>
      <c r="VF722" s="49"/>
      <c r="VG722" s="49"/>
      <c r="VL722" s="193"/>
      <c r="VM722" s="49"/>
      <c r="VN722" s="49"/>
      <c r="VO722" s="49"/>
      <c r="VT722" s="193"/>
      <c r="VU722" s="49"/>
      <c r="VV722" s="49"/>
      <c r="VW722" s="49"/>
      <c r="WB722" s="193"/>
      <c r="WC722" s="49"/>
      <c r="WD722" s="49"/>
      <c r="WE722" s="49"/>
      <c r="WJ722" s="193"/>
      <c r="WK722" s="49"/>
      <c r="WL722" s="49"/>
      <c r="WM722" s="49"/>
      <c r="WR722" s="193"/>
      <c r="WS722" s="49"/>
      <c r="WT722" s="49"/>
      <c r="WU722" s="49"/>
      <c r="WZ722" s="193"/>
      <c r="XA722" s="49"/>
      <c r="XB722" s="49"/>
      <c r="XC722" s="49"/>
      <c r="XH722" s="193"/>
      <c r="XI722" s="49"/>
      <c r="XJ722" s="49"/>
      <c r="XK722" s="49"/>
      <c r="XP722" s="193"/>
      <c r="XQ722" s="49"/>
      <c r="XR722" s="49"/>
      <c r="XS722" s="49"/>
      <c r="XX722" s="193"/>
      <c r="XY722" s="49"/>
      <c r="XZ722" s="49"/>
      <c r="YA722" s="49"/>
      <c r="YF722" s="193"/>
      <c r="YG722" s="49"/>
      <c r="YH722" s="49"/>
      <c r="YI722" s="49"/>
      <c r="YN722" s="193"/>
      <c r="YO722" s="49"/>
      <c r="YP722" s="49"/>
      <c r="YQ722" s="49"/>
      <c r="YV722" s="193"/>
      <c r="YW722" s="49"/>
      <c r="YX722" s="49"/>
      <c r="YY722" s="49"/>
      <c r="ZD722" s="193"/>
      <c r="ZE722" s="49"/>
      <c r="ZF722" s="49"/>
      <c r="ZG722" s="49"/>
      <c r="ZL722" s="193"/>
      <c r="ZM722" s="49"/>
      <c r="ZN722" s="49"/>
      <c r="ZO722" s="49"/>
      <c r="ZT722" s="193"/>
      <c r="ZU722" s="49"/>
      <c r="ZV722" s="49"/>
      <c r="ZW722" s="49"/>
      <c r="AAB722" s="193"/>
      <c r="AAC722" s="49"/>
      <c r="AAD722" s="49"/>
      <c r="AAE722" s="49"/>
      <c r="AAJ722" s="193"/>
      <c r="AAK722" s="49"/>
      <c r="AAL722" s="49"/>
      <c r="AAM722" s="49"/>
      <c r="AAR722" s="193"/>
      <c r="AAS722" s="49"/>
      <c r="AAT722" s="49"/>
      <c r="AAU722" s="49"/>
      <c r="AAZ722" s="193"/>
      <c r="ABA722" s="49"/>
      <c r="ABB722" s="49"/>
      <c r="ABC722" s="49"/>
      <c r="ABH722" s="193"/>
      <c r="ABI722" s="49"/>
      <c r="ABJ722" s="49"/>
      <c r="ABK722" s="49"/>
      <c r="ABP722" s="193"/>
      <c r="ABQ722" s="49"/>
      <c r="ABR722" s="49"/>
      <c r="ABS722" s="49"/>
      <c r="ABX722" s="193"/>
      <c r="ABY722" s="49"/>
      <c r="ABZ722" s="49"/>
      <c r="ACA722" s="49"/>
      <c r="ACF722" s="193"/>
      <c r="ACG722" s="49"/>
      <c r="ACH722" s="49"/>
      <c r="ACI722" s="49"/>
      <c r="ACN722" s="193"/>
      <c r="ACO722" s="49"/>
      <c r="ACP722" s="49"/>
      <c r="ACQ722" s="49"/>
      <c r="ACV722" s="193"/>
      <c r="ACW722" s="49"/>
      <c r="ACX722" s="49"/>
      <c r="ACY722" s="49"/>
      <c r="ADD722" s="193"/>
      <c r="ADE722" s="49"/>
      <c r="ADF722" s="49"/>
      <c r="ADG722" s="49"/>
      <c r="ADL722" s="193"/>
      <c r="ADM722" s="49"/>
      <c r="ADN722" s="49"/>
      <c r="ADO722" s="49"/>
      <c r="ADT722" s="193"/>
      <c r="ADU722" s="49"/>
      <c r="ADV722" s="49"/>
      <c r="ADW722" s="49"/>
      <c r="AEB722" s="193"/>
      <c r="AEC722" s="49"/>
      <c r="AED722" s="49"/>
      <c r="AEE722" s="49"/>
      <c r="AEJ722" s="193"/>
      <c r="AEK722" s="49"/>
      <c r="AEL722" s="49"/>
      <c r="AEM722" s="49"/>
      <c r="AER722" s="193"/>
      <c r="AES722" s="49"/>
      <c r="AET722" s="49"/>
      <c r="AEU722" s="49"/>
      <c r="AEZ722" s="193"/>
      <c r="AFA722" s="49"/>
      <c r="AFB722" s="49"/>
      <c r="AFC722" s="49"/>
      <c r="AFH722" s="193"/>
      <c r="AFI722" s="49"/>
      <c r="AFJ722" s="49"/>
      <c r="AFK722" s="49"/>
      <c r="AFP722" s="193"/>
      <c r="AFQ722" s="49"/>
      <c r="AFR722" s="49"/>
      <c r="AFS722" s="49"/>
      <c r="AFX722" s="193"/>
      <c r="AFY722" s="49"/>
      <c r="AFZ722" s="49"/>
      <c r="AGA722" s="49"/>
      <c r="AGF722" s="193"/>
      <c r="AGG722" s="49"/>
      <c r="AGH722" s="49"/>
      <c r="AGI722" s="49"/>
      <c r="AGN722" s="193"/>
      <c r="AGO722" s="49"/>
      <c r="AGP722" s="49"/>
      <c r="AGQ722" s="49"/>
      <c r="AGV722" s="193"/>
      <c r="AGW722" s="49"/>
      <c r="AGX722" s="49"/>
      <c r="AGY722" s="49"/>
      <c r="AHD722" s="193"/>
      <c r="AHE722" s="49"/>
      <c r="AHF722" s="49"/>
      <c r="AHG722" s="49"/>
      <c r="AHL722" s="193"/>
      <c r="AHM722" s="49"/>
      <c r="AHN722" s="49"/>
      <c r="AHO722" s="49"/>
      <c r="AHT722" s="193"/>
      <c r="AHU722" s="49"/>
      <c r="AHV722" s="49"/>
      <c r="AHW722" s="49"/>
      <c r="AIB722" s="193"/>
      <c r="AIC722" s="49"/>
      <c r="AID722" s="49"/>
      <c r="AIE722" s="49"/>
      <c r="AIJ722" s="193"/>
      <c r="AIK722" s="49"/>
      <c r="AIL722" s="49"/>
      <c r="AIM722" s="49"/>
      <c r="AIR722" s="193"/>
      <c r="AIS722" s="49"/>
      <c r="AIT722" s="49"/>
      <c r="AIU722" s="49"/>
      <c r="AIZ722" s="193"/>
      <c r="AJA722" s="49"/>
      <c r="AJB722" s="49"/>
      <c r="AJC722" s="49"/>
      <c r="AJH722" s="193"/>
      <c r="AJI722" s="49"/>
      <c r="AJJ722" s="49"/>
      <c r="AJK722" s="49"/>
      <c r="AJP722" s="193"/>
      <c r="AJQ722" s="49"/>
      <c r="AJR722" s="49"/>
      <c r="AJS722" s="49"/>
      <c r="AJX722" s="193"/>
      <c r="AJY722" s="49"/>
      <c r="AJZ722" s="49"/>
      <c r="AKA722" s="49"/>
      <c r="AKF722" s="193"/>
      <c r="AKG722" s="49"/>
      <c r="AKH722" s="49"/>
      <c r="AKI722" s="49"/>
      <c r="AKN722" s="193"/>
      <c r="AKO722" s="49"/>
      <c r="AKP722" s="49"/>
      <c r="AKQ722" s="49"/>
      <c r="AKV722" s="193"/>
      <c r="AKW722" s="49"/>
      <c r="AKX722" s="49"/>
      <c r="AKY722" s="49"/>
      <c r="ALD722" s="193"/>
      <c r="ALE722" s="49"/>
      <c r="ALF722" s="49"/>
      <c r="ALG722" s="49"/>
      <c r="ALL722" s="193"/>
      <c r="ALM722" s="49"/>
      <c r="ALN722" s="49"/>
      <c r="ALO722" s="49"/>
      <c r="ALT722" s="193"/>
      <c r="ALU722" s="49"/>
      <c r="ALV722" s="49"/>
      <c r="ALW722" s="49"/>
      <c r="AMB722" s="193"/>
      <c r="AMC722" s="49"/>
      <c r="AMD722" s="49"/>
      <c r="AME722" s="49"/>
      <c r="AMJ722" s="193"/>
    </row>
    <row r="723" customFormat="false" ht="15" hidden="false" customHeight="false" outlineLevel="0" collapsed="false">
      <c r="I723" s="114"/>
      <c r="J723" s="114"/>
      <c r="K723" s="114"/>
      <c r="L723" s="115"/>
      <c r="M723" s="198"/>
      <c r="O723" s="117"/>
      <c r="T723" s="115"/>
      <c r="U723" s="198"/>
      <c r="W723" s="117"/>
      <c r="AB723" s="115"/>
      <c r="AC723" s="198"/>
      <c r="AE723" s="117"/>
      <c r="AJ723" s="115"/>
      <c r="AK723" s="198"/>
      <c r="AM723" s="117"/>
      <c r="AR723" s="115"/>
      <c r="AS723" s="198"/>
      <c r="AU723" s="117"/>
      <c r="AZ723" s="115"/>
      <c r="BA723" s="198"/>
      <c r="BC723" s="117"/>
      <c r="BH723" s="115"/>
      <c r="BI723" s="198"/>
      <c r="BK723" s="117"/>
      <c r="BP723" s="115"/>
      <c r="BQ723" s="198"/>
      <c r="BS723" s="117"/>
      <c r="BX723" s="115"/>
      <c r="BY723" s="198"/>
      <c r="CA723" s="117"/>
      <c r="CF723" s="115"/>
      <c r="CG723" s="198"/>
      <c r="CI723" s="117"/>
      <c r="CN723" s="115"/>
      <c r="CO723" s="198"/>
      <c r="CQ723" s="117"/>
      <c r="CV723" s="115"/>
      <c r="CW723" s="198"/>
      <c r="CY723" s="117"/>
      <c r="DD723" s="115"/>
      <c r="DE723" s="198"/>
      <c r="DG723" s="117"/>
      <c r="DL723" s="115"/>
      <c r="DM723" s="198"/>
      <c r="DO723" s="117"/>
      <c r="DT723" s="115"/>
      <c r="DU723" s="198"/>
      <c r="DW723" s="117"/>
      <c r="EB723" s="115"/>
      <c r="EC723" s="198"/>
      <c r="EE723" s="117"/>
      <c r="EJ723" s="115"/>
      <c r="EK723" s="198"/>
      <c r="EM723" s="117"/>
      <c r="ER723" s="115"/>
      <c r="ES723" s="198"/>
      <c r="EU723" s="117"/>
      <c r="EZ723" s="115"/>
      <c r="FA723" s="198"/>
      <c r="FC723" s="117"/>
      <c r="FH723" s="115"/>
      <c r="FI723" s="198"/>
      <c r="FK723" s="117"/>
      <c r="FP723" s="115"/>
      <c r="FQ723" s="198"/>
      <c r="FS723" s="117"/>
      <c r="FX723" s="115"/>
      <c r="FY723" s="198"/>
      <c r="GA723" s="117"/>
      <c r="GF723" s="115"/>
      <c r="GG723" s="198"/>
      <c r="GI723" s="117"/>
      <c r="GN723" s="115"/>
      <c r="GO723" s="198"/>
      <c r="GQ723" s="117"/>
      <c r="GV723" s="115"/>
      <c r="GW723" s="198"/>
      <c r="GY723" s="117"/>
      <c r="HD723" s="115"/>
      <c r="HE723" s="198"/>
      <c r="HG723" s="117"/>
      <c r="HL723" s="115"/>
      <c r="HM723" s="198"/>
      <c r="HO723" s="117"/>
      <c r="HT723" s="115"/>
      <c r="HU723" s="198"/>
      <c r="HW723" s="117"/>
      <c r="IB723" s="115"/>
      <c r="IC723" s="198"/>
      <c r="IE723" s="117"/>
      <c r="IJ723" s="115"/>
      <c r="IK723" s="198"/>
      <c r="IM723" s="117"/>
      <c r="IR723" s="115"/>
      <c r="IS723" s="198"/>
      <c r="IU723" s="117"/>
      <c r="IZ723" s="115"/>
      <c r="JA723" s="198"/>
      <c r="JC723" s="117"/>
      <c r="JH723" s="115"/>
      <c r="JI723" s="198"/>
      <c r="JK723" s="117"/>
      <c r="JP723" s="115"/>
      <c r="JQ723" s="198"/>
      <c r="JS723" s="117"/>
      <c r="JX723" s="115"/>
      <c r="JY723" s="198"/>
      <c r="KA723" s="117"/>
      <c r="KF723" s="115"/>
      <c r="KG723" s="198"/>
      <c r="KI723" s="117"/>
      <c r="KN723" s="115"/>
      <c r="KO723" s="198"/>
      <c r="KQ723" s="117"/>
      <c r="KV723" s="115"/>
      <c r="KW723" s="198"/>
      <c r="KY723" s="117"/>
      <c r="LD723" s="115"/>
      <c r="LE723" s="198"/>
      <c r="LG723" s="117"/>
      <c r="LL723" s="115"/>
      <c r="LM723" s="198"/>
      <c r="LO723" s="117"/>
      <c r="LT723" s="115"/>
      <c r="LU723" s="198"/>
      <c r="LW723" s="117"/>
      <c r="MB723" s="115"/>
      <c r="MC723" s="198"/>
      <c r="ME723" s="117"/>
      <c r="MJ723" s="115"/>
      <c r="MK723" s="198"/>
      <c r="MM723" s="117"/>
      <c r="MR723" s="115"/>
      <c r="MS723" s="198"/>
      <c r="MU723" s="117"/>
      <c r="MZ723" s="115"/>
      <c r="NA723" s="198"/>
      <c r="NC723" s="117"/>
      <c r="NH723" s="115"/>
      <c r="NI723" s="198"/>
      <c r="NK723" s="117"/>
      <c r="NP723" s="115"/>
      <c r="NQ723" s="198"/>
      <c r="NS723" s="117"/>
      <c r="NX723" s="115"/>
      <c r="NY723" s="198"/>
      <c r="OA723" s="117"/>
      <c r="OF723" s="115"/>
      <c r="OG723" s="198"/>
      <c r="OI723" s="117"/>
      <c r="ON723" s="115"/>
      <c r="OO723" s="198"/>
      <c r="OQ723" s="117"/>
      <c r="OV723" s="115"/>
      <c r="OW723" s="198"/>
      <c r="OY723" s="117"/>
      <c r="PD723" s="115"/>
      <c r="PE723" s="198"/>
      <c r="PG723" s="117"/>
      <c r="PL723" s="115"/>
      <c r="PM723" s="198"/>
      <c r="PO723" s="117"/>
      <c r="PT723" s="115"/>
      <c r="PU723" s="198"/>
      <c r="PW723" s="117"/>
      <c r="QB723" s="115"/>
      <c r="QC723" s="198"/>
      <c r="QE723" s="117"/>
      <c r="QJ723" s="115"/>
      <c r="QK723" s="198"/>
      <c r="QM723" s="117"/>
      <c r="QR723" s="115"/>
      <c r="QS723" s="198"/>
      <c r="QU723" s="117"/>
      <c r="QZ723" s="115"/>
      <c r="RA723" s="198"/>
      <c r="RC723" s="117"/>
      <c r="RH723" s="115"/>
      <c r="RI723" s="198"/>
      <c r="RK723" s="117"/>
      <c r="RP723" s="115"/>
      <c r="RQ723" s="198"/>
      <c r="RS723" s="117"/>
      <c r="RX723" s="115"/>
      <c r="RY723" s="198"/>
      <c r="SA723" s="117"/>
      <c r="SF723" s="115"/>
      <c r="SG723" s="198"/>
      <c r="SI723" s="117"/>
      <c r="SN723" s="115"/>
      <c r="SO723" s="198"/>
      <c r="SQ723" s="117"/>
      <c r="SV723" s="115"/>
      <c r="SW723" s="198"/>
      <c r="SY723" s="117"/>
      <c r="TD723" s="115"/>
      <c r="TE723" s="198"/>
      <c r="TG723" s="117"/>
      <c r="TL723" s="115"/>
      <c r="TM723" s="198"/>
      <c r="TO723" s="117"/>
      <c r="TT723" s="115"/>
      <c r="TU723" s="198"/>
      <c r="TW723" s="117"/>
      <c r="UB723" s="115"/>
      <c r="UC723" s="198"/>
      <c r="UE723" s="117"/>
      <c r="UJ723" s="115"/>
      <c r="UK723" s="198"/>
      <c r="UM723" s="117"/>
      <c r="UR723" s="115"/>
      <c r="US723" s="198"/>
      <c r="UU723" s="117"/>
      <c r="UZ723" s="115"/>
      <c r="VA723" s="198"/>
      <c r="VC723" s="117"/>
      <c r="VH723" s="115"/>
      <c r="VI723" s="198"/>
      <c r="VK723" s="117"/>
      <c r="VP723" s="115"/>
      <c r="VQ723" s="198"/>
      <c r="VS723" s="117"/>
      <c r="VX723" s="115"/>
      <c r="VY723" s="198"/>
      <c r="WA723" s="117"/>
      <c r="WF723" s="115"/>
      <c r="WG723" s="198"/>
      <c r="WI723" s="117"/>
      <c r="WN723" s="115"/>
      <c r="WO723" s="198"/>
      <c r="WQ723" s="117"/>
      <c r="WV723" s="115"/>
      <c r="WW723" s="198"/>
      <c r="WY723" s="117"/>
      <c r="XD723" s="115"/>
      <c r="XE723" s="198"/>
      <c r="XG723" s="117"/>
      <c r="XL723" s="115"/>
      <c r="XM723" s="198"/>
      <c r="XO723" s="117"/>
      <c r="XT723" s="115"/>
      <c r="XU723" s="198"/>
      <c r="XW723" s="117"/>
      <c r="YB723" s="115"/>
      <c r="YC723" s="198"/>
      <c r="YE723" s="117"/>
      <c r="YJ723" s="115"/>
      <c r="YK723" s="198"/>
      <c r="YM723" s="117"/>
      <c r="YR723" s="115"/>
      <c r="YS723" s="198"/>
      <c r="YU723" s="117"/>
      <c r="YZ723" s="115"/>
      <c r="ZA723" s="198"/>
      <c r="ZC723" s="117"/>
      <c r="ZH723" s="115"/>
      <c r="ZI723" s="198"/>
      <c r="ZK723" s="117"/>
      <c r="ZP723" s="115"/>
      <c r="ZQ723" s="198"/>
      <c r="ZS723" s="117"/>
      <c r="ZX723" s="115"/>
      <c r="ZY723" s="198"/>
      <c r="AAA723" s="117"/>
      <c r="AAF723" s="115"/>
      <c r="AAG723" s="198"/>
      <c r="AAI723" s="117"/>
      <c r="AAN723" s="115"/>
      <c r="AAO723" s="198"/>
      <c r="AAQ723" s="117"/>
      <c r="AAV723" s="115"/>
      <c r="AAW723" s="198"/>
      <c r="AAY723" s="117"/>
      <c r="ABD723" s="115"/>
      <c r="ABE723" s="198"/>
      <c r="ABG723" s="117"/>
      <c r="ABL723" s="115"/>
      <c r="ABM723" s="198"/>
      <c r="ABO723" s="117"/>
      <c r="ABT723" s="115"/>
      <c r="ABU723" s="198"/>
      <c r="ABW723" s="117"/>
      <c r="ACB723" s="115"/>
      <c r="ACC723" s="198"/>
      <c r="ACE723" s="117"/>
      <c r="ACJ723" s="115"/>
      <c r="ACK723" s="198"/>
      <c r="ACM723" s="117"/>
      <c r="ACR723" s="115"/>
      <c r="ACS723" s="198"/>
      <c r="ACU723" s="117"/>
      <c r="ACZ723" s="115"/>
      <c r="ADA723" s="198"/>
      <c r="ADC723" s="117"/>
      <c r="ADH723" s="115"/>
      <c r="ADI723" s="198"/>
      <c r="ADK723" s="117"/>
      <c r="ADP723" s="115"/>
      <c r="ADQ723" s="198"/>
      <c r="ADS723" s="117"/>
      <c r="ADX723" s="115"/>
      <c r="ADY723" s="198"/>
      <c r="AEA723" s="117"/>
      <c r="AEF723" s="115"/>
      <c r="AEG723" s="198"/>
      <c r="AEI723" s="117"/>
      <c r="AEN723" s="115"/>
      <c r="AEO723" s="198"/>
      <c r="AEQ723" s="117"/>
      <c r="AEV723" s="115"/>
      <c r="AEW723" s="198"/>
      <c r="AEY723" s="117"/>
      <c r="AFD723" s="115"/>
      <c r="AFE723" s="198"/>
      <c r="AFG723" s="117"/>
      <c r="AFL723" s="115"/>
      <c r="AFM723" s="198"/>
      <c r="AFO723" s="117"/>
      <c r="AFT723" s="115"/>
      <c r="AFU723" s="198"/>
      <c r="AFW723" s="117"/>
      <c r="AGB723" s="115"/>
      <c r="AGC723" s="198"/>
      <c r="AGE723" s="117"/>
      <c r="AGJ723" s="115"/>
      <c r="AGK723" s="198"/>
      <c r="AGM723" s="117"/>
      <c r="AGR723" s="115"/>
      <c r="AGS723" s="198"/>
      <c r="AGU723" s="117"/>
      <c r="AGZ723" s="115"/>
      <c r="AHA723" s="198"/>
      <c r="AHC723" s="117"/>
      <c r="AHH723" s="115"/>
      <c r="AHI723" s="198"/>
      <c r="AHK723" s="117"/>
      <c r="AHP723" s="115"/>
      <c r="AHQ723" s="198"/>
      <c r="AHS723" s="117"/>
      <c r="AHX723" s="115"/>
      <c r="AHY723" s="198"/>
      <c r="AIA723" s="117"/>
      <c r="AIF723" s="115"/>
      <c r="AIG723" s="198"/>
      <c r="AII723" s="117"/>
      <c r="AIN723" s="115"/>
      <c r="AIO723" s="198"/>
      <c r="AIQ723" s="117"/>
      <c r="AIV723" s="115"/>
      <c r="AIW723" s="198"/>
      <c r="AIY723" s="117"/>
      <c r="AJD723" s="115"/>
      <c r="AJE723" s="198"/>
      <c r="AJG723" s="117"/>
      <c r="AJL723" s="115"/>
      <c r="AJM723" s="198"/>
      <c r="AJO723" s="117"/>
      <c r="AJT723" s="115"/>
      <c r="AJU723" s="198"/>
      <c r="AJW723" s="117"/>
      <c r="AKB723" s="115"/>
      <c r="AKC723" s="198"/>
      <c r="AKE723" s="117"/>
      <c r="AKJ723" s="115"/>
      <c r="AKK723" s="198"/>
      <c r="AKM723" s="117"/>
      <c r="AKR723" s="115"/>
      <c r="AKS723" s="198"/>
      <c r="AKU723" s="117"/>
      <c r="AKZ723" s="115"/>
      <c r="ALA723" s="198"/>
      <c r="ALC723" s="117"/>
      <c r="ALH723" s="115"/>
      <c r="ALI723" s="198"/>
      <c r="ALK723" s="117"/>
      <c r="ALP723" s="115"/>
      <c r="ALQ723" s="198"/>
      <c r="ALS723" s="117"/>
      <c r="ALX723" s="115"/>
      <c r="ALY723" s="198"/>
      <c r="AMA723" s="117"/>
      <c r="AMF723" s="115"/>
      <c r="AMG723" s="198"/>
      <c r="AMI723" s="117"/>
    </row>
    <row r="724" s="181" customFormat="true" ht="15" hidden="false" customHeight="false" outlineLevel="0" collapsed="false">
      <c r="A724" s="153" t="s">
        <v>698</v>
      </c>
      <c r="B724" s="154" t="s">
        <v>699</v>
      </c>
      <c r="C724" s="154"/>
      <c r="D724" s="155" t="s">
        <v>700</v>
      </c>
      <c r="E724" s="156" t="s">
        <v>701</v>
      </c>
      <c r="F724" s="155" t="s">
        <v>702</v>
      </c>
      <c r="G724" s="157" t="s">
        <v>703</v>
      </c>
      <c r="H724" s="158" t="s">
        <v>704</v>
      </c>
      <c r="L724" s="195"/>
      <c r="M724" s="196"/>
      <c r="N724" s="195"/>
      <c r="O724" s="184"/>
      <c r="P724" s="185"/>
      <c r="T724" s="195"/>
      <c r="U724" s="196"/>
      <c r="V724" s="195"/>
      <c r="W724" s="184"/>
      <c r="X724" s="185"/>
      <c r="AB724" s="195"/>
      <c r="AC724" s="196"/>
      <c r="AD724" s="195"/>
      <c r="AE724" s="184"/>
      <c r="AF724" s="185"/>
      <c r="AJ724" s="195"/>
      <c r="AK724" s="196"/>
      <c r="AL724" s="195"/>
      <c r="AM724" s="184"/>
      <c r="AN724" s="185"/>
      <c r="AR724" s="195"/>
      <c r="AS724" s="196"/>
      <c r="AT724" s="195"/>
      <c r="AU724" s="184"/>
      <c r="AV724" s="185"/>
      <c r="AZ724" s="195"/>
      <c r="BA724" s="196"/>
      <c r="BB724" s="195"/>
      <c r="BC724" s="184"/>
      <c r="BD724" s="185"/>
      <c r="BH724" s="195"/>
      <c r="BI724" s="196"/>
      <c r="BJ724" s="195"/>
      <c r="BK724" s="184"/>
      <c r="BL724" s="185"/>
      <c r="BP724" s="195"/>
      <c r="BQ724" s="196"/>
      <c r="BR724" s="195"/>
      <c r="BS724" s="184"/>
      <c r="BT724" s="185"/>
      <c r="BX724" s="195"/>
      <c r="BY724" s="196"/>
      <c r="BZ724" s="195"/>
      <c r="CA724" s="184"/>
      <c r="CB724" s="185"/>
      <c r="CF724" s="195"/>
      <c r="CG724" s="196"/>
      <c r="CH724" s="195"/>
      <c r="CI724" s="184"/>
      <c r="CJ724" s="185"/>
      <c r="CN724" s="195"/>
      <c r="CO724" s="196"/>
      <c r="CP724" s="195"/>
      <c r="CQ724" s="184"/>
      <c r="CR724" s="185"/>
      <c r="CV724" s="195"/>
      <c r="CW724" s="196"/>
      <c r="CX724" s="195"/>
      <c r="CY724" s="184"/>
      <c r="CZ724" s="185"/>
      <c r="DD724" s="195"/>
      <c r="DE724" s="196"/>
      <c r="DF724" s="195"/>
      <c r="DG724" s="184"/>
      <c r="DH724" s="185"/>
      <c r="DL724" s="195"/>
      <c r="DM724" s="196"/>
      <c r="DN724" s="195"/>
      <c r="DO724" s="184"/>
      <c r="DP724" s="185"/>
      <c r="DT724" s="195"/>
      <c r="DU724" s="196"/>
      <c r="DV724" s="195"/>
      <c r="DW724" s="184"/>
      <c r="DX724" s="185"/>
      <c r="EB724" s="195"/>
      <c r="EC724" s="196"/>
      <c r="ED724" s="195"/>
      <c r="EE724" s="184"/>
      <c r="EF724" s="185"/>
      <c r="EJ724" s="195"/>
      <c r="EK724" s="196"/>
      <c r="EL724" s="195"/>
      <c r="EM724" s="184"/>
      <c r="EN724" s="185"/>
      <c r="ER724" s="195"/>
      <c r="ES724" s="196"/>
      <c r="ET724" s="195"/>
      <c r="EU724" s="184"/>
      <c r="EV724" s="185"/>
      <c r="EZ724" s="195"/>
      <c r="FA724" s="196"/>
      <c r="FB724" s="195"/>
      <c r="FC724" s="184"/>
      <c r="FD724" s="185"/>
      <c r="FH724" s="195"/>
      <c r="FI724" s="196"/>
      <c r="FJ724" s="195"/>
      <c r="FK724" s="184"/>
      <c r="FL724" s="185"/>
      <c r="FP724" s="195"/>
      <c r="FQ724" s="196"/>
      <c r="FR724" s="195"/>
      <c r="FS724" s="184"/>
      <c r="FT724" s="185"/>
      <c r="FX724" s="195"/>
      <c r="FY724" s="196"/>
      <c r="FZ724" s="195"/>
      <c r="GA724" s="184"/>
      <c r="GB724" s="185"/>
      <c r="GF724" s="195"/>
      <c r="GG724" s="196"/>
      <c r="GH724" s="195"/>
      <c r="GI724" s="184"/>
      <c r="GJ724" s="185"/>
      <c r="GN724" s="195"/>
      <c r="GO724" s="196"/>
      <c r="GP724" s="195"/>
      <c r="GQ724" s="184"/>
      <c r="GR724" s="185"/>
      <c r="GV724" s="195"/>
      <c r="GW724" s="196"/>
      <c r="GX724" s="195"/>
      <c r="GY724" s="184"/>
      <c r="GZ724" s="185"/>
      <c r="HD724" s="195"/>
      <c r="HE724" s="196"/>
      <c r="HF724" s="195"/>
      <c r="HG724" s="184"/>
      <c r="HH724" s="185"/>
      <c r="HL724" s="195"/>
      <c r="HM724" s="196"/>
      <c r="HN724" s="195"/>
      <c r="HO724" s="184"/>
      <c r="HP724" s="185"/>
      <c r="HT724" s="195"/>
      <c r="HU724" s="196"/>
      <c r="HV724" s="195"/>
      <c r="HW724" s="184"/>
      <c r="HX724" s="185"/>
      <c r="IB724" s="195"/>
      <c r="IC724" s="196"/>
      <c r="ID724" s="195"/>
      <c r="IE724" s="184"/>
      <c r="IF724" s="185"/>
      <c r="IJ724" s="195"/>
      <c r="IK724" s="196"/>
      <c r="IL724" s="195"/>
      <c r="IM724" s="184"/>
      <c r="IN724" s="185"/>
      <c r="IR724" s="195"/>
      <c r="IS724" s="196"/>
      <c r="IT724" s="195"/>
      <c r="IU724" s="184"/>
      <c r="IV724" s="185"/>
      <c r="IZ724" s="195"/>
      <c r="JA724" s="196"/>
      <c r="JB724" s="195"/>
      <c r="JC724" s="184"/>
      <c r="JD724" s="185"/>
      <c r="JH724" s="195"/>
      <c r="JI724" s="196"/>
      <c r="JJ724" s="195"/>
      <c r="JK724" s="184"/>
      <c r="JL724" s="185"/>
      <c r="JP724" s="195"/>
      <c r="JQ724" s="196"/>
      <c r="JR724" s="195"/>
      <c r="JS724" s="184"/>
      <c r="JT724" s="185"/>
      <c r="JX724" s="195"/>
      <c r="JY724" s="196"/>
      <c r="JZ724" s="195"/>
      <c r="KA724" s="184"/>
      <c r="KB724" s="185"/>
      <c r="KF724" s="195"/>
      <c r="KG724" s="196"/>
      <c r="KH724" s="195"/>
      <c r="KI724" s="184"/>
      <c r="KJ724" s="185"/>
      <c r="KN724" s="195"/>
      <c r="KO724" s="196"/>
      <c r="KP724" s="195"/>
      <c r="KQ724" s="184"/>
      <c r="KR724" s="185"/>
      <c r="KV724" s="195"/>
      <c r="KW724" s="196"/>
      <c r="KX724" s="195"/>
      <c r="KY724" s="184"/>
      <c r="KZ724" s="185"/>
      <c r="LD724" s="195"/>
      <c r="LE724" s="196"/>
      <c r="LF724" s="195"/>
      <c r="LG724" s="184"/>
      <c r="LH724" s="185"/>
      <c r="LL724" s="195"/>
      <c r="LM724" s="196"/>
      <c r="LN724" s="195"/>
      <c r="LO724" s="184"/>
      <c r="LP724" s="185"/>
      <c r="LT724" s="195"/>
      <c r="LU724" s="196"/>
      <c r="LV724" s="195"/>
      <c r="LW724" s="184"/>
      <c r="LX724" s="185"/>
      <c r="MB724" s="195"/>
      <c r="MC724" s="196"/>
      <c r="MD724" s="195"/>
      <c r="ME724" s="184"/>
      <c r="MF724" s="185"/>
      <c r="MJ724" s="195"/>
      <c r="MK724" s="196"/>
      <c r="ML724" s="195"/>
      <c r="MM724" s="184"/>
      <c r="MN724" s="185"/>
      <c r="MR724" s="195"/>
      <c r="MS724" s="196"/>
      <c r="MT724" s="195"/>
      <c r="MU724" s="184"/>
      <c r="MV724" s="185"/>
      <c r="MZ724" s="195"/>
      <c r="NA724" s="196"/>
      <c r="NB724" s="195"/>
      <c r="NC724" s="184"/>
      <c r="ND724" s="185"/>
      <c r="NH724" s="195"/>
      <c r="NI724" s="196"/>
      <c r="NJ724" s="195"/>
      <c r="NK724" s="184"/>
      <c r="NL724" s="185"/>
      <c r="NP724" s="195"/>
      <c r="NQ724" s="196"/>
      <c r="NR724" s="195"/>
      <c r="NS724" s="184"/>
      <c r="NT724" s="185"/>
      <c r="NX724" s="195"/>
      <c r="NY724" s="196"/>
      <c r="NZ724" s="195"/>
      <c r="OA724" s="184"/>
      <c r="OB724" s="185"/>
      <c r="OF724" s="195"/>
      <c r="OG724" s="196"/>
      <c r="OH724" s="195"/>
      <c r="OI724" s="184"/>
      <c r="OJ724" s="185"/>
      <c r="ON724" s="195"/>
      <c r="OO724" s="196"/>
      <c r="OP724" s="195"/>
      <c r="OQ724" s="184"/>
      <c r="OR724" s="185"/>
      <c r="OV724" s="195"/>
      <c r="OW724" s="196"/>
      <c r="OX724" s="195"/>
      <c r="OY724" s="184"/>
      <c r="OZ724" s="185"/>
      <c r="PD724" s="195"/>
      <c r="PE724" s="196"/>
      <c r="PF724" s="195"/>
      <c r="PG724" s="184"/>
      <c r="PH724" s="185"/>
      <c r="PL724" s="195"/>
      <c r="PM724" s="196"/>
      <c r="PN724" s="195"/>
      <c r="PO724" s="184"/>
      <c r="PP724" s="185"/>
      <c r="PT724" s="195"/>
      <c r="PU724" s="196"/>
      <c r="PV724" s="195"/>
      <c r="PW724" s="184"/>
      <c r="PX724" s="185"/>
      <c r="QB724" s="195"/>
      <c r="QC724" s="196"/>
      <c r="QD724" s="195"/>
      <c r="QE724" s="184"/>
      <c r="QF724" s="185"/>
      <c r="QJ724" s="195"/>
      <c r="QK724" s="196"/>
      <c r="QL724" s="195"/>
      <c r="QM724" s="184"/>
      <c r="QN724" s="185"/>
      <c r="QR724" s="195"/>
      <c r="QS724" s="196"/>
      <c r="QT724" s="195"/>
      <c r="QU724" s="184"/>
      <c r="QV724" s="185"/>
      <c r="QZ724" s="195"/>
      <c r="RA724" s="196"/>
      <c r="RB724" s="195"/>
      <c r="RC724" s="184"/>
      <c r="RD724" s="185"/>
      <c r="RH724" s="195"/>
      <c r="RI724" s="196"/>
      <c r="RJ724" s="195"/>
      <c r="RK724" s="184"/>
      <c r="RL724" s="185"/>
      <c r="RP724" s="195"/>
      <c r="RQ724" s="196"/>
      <c r="RR724" s="195"/>
      <c r="RS724" s="184"/>
      <c r="RT724" s="185"/>
      <c r="RX724" s="195"/>
      <c r="RY724" s="196"/>
      <c r="RZ724" s="195"/>
      <c r="SA724" s="184"/>
      <c r="SB724" s="185"/>
      <c r="SF724" s="195"/>
      <c r="SG724" s="196"/>
      <c r="SH724" s="195"/>
      <c r="SI724" s="184"/>
      <c r="SJ724" s="185"/>
      <c r="SN724" s="195"/>
      <c r="SO724" s="196"/>
      <c r="SP724" s="195"/>
      <c r="SQ724" s="184"/>
      <c r="SR724" s="185"/>
      <c r="SV724" s="195"/>
      <c r="SW724" s="196"/>
      <c r="SX724" s="195"/>
      <c r="SY724" s="184"/>
      <c r="SZ724" s="185"/>
      <c r="TD724" s="195"/>
      <c r="TE724" s="196"/>
      <c r="TF724" s="195"/>
      <c r="TG724" s="184"/>
      <c r="TH724" s="185"/>
      <c r="TL724" s="195"/>
      <c r="TM724" s="196"/>
      <c r="TN724" s="195"/>
      <c r="TO724" s="184"/>
      <c r="TP724" s="185"/>
      <c r="TT724" s="195"/>
      <c r="TU724" s="196"/>
      <c r="TV724" s="195"/>
      <c r="TW724" s="184"/>
      <c r="TX724" s="185"/>
      <c r="UB724" s="195"/>
      <c r="UC724" s="196"/>
      <c r="UD724" s="195"/>
      <c r="UE724" s="184"/>
      <c r="UF724" s="185"/>
      <c r="UJ724" s="195"/>
      <c r="UK724" s="196"/>
      <c r="UL724" s="195"/>
      <c r="UM724" s="184"/>
      <c r="UN724" s="185"/>
      <c r="UR724" s="195"/>
      <c r="US724" s="196"/>
      <c r="UT724" s="195"/>
      <c r="UU724" s="184"/>
      <c r="UV724" s="185"/>
      <c r="UZ724" s="195"/>
      <c r="VA724" s="196"/>
      <c r="VB724" s="195"/>
      <c r="VC724" s="184"/>
      <c r="VD724" s="185"/>
      <c r="VH724" s="195"/>
      <c r="VI724" s="196"/>
      <c r="VJ724" s="195"/>
      <c r="VK724" s="184"/>
      <c r="VL724" s="185"/>
      <c r="VP724" s="195"/>
      <c r="VQ724" s="196"/>
      <c r="VR724" s="195"/>
      <c r="VS724" s="184"/>
      <c r="VT724" s="185"/>
      <c r="VX724" s="195"/>
      <c r="VY724" s="196"/>
      <c r="VZ724" s="195"/>
      <c r="WA724" s="184"/>
      <c r="WB724" s="185"/>
      <c r="WF724" s="195"/>
      <c r="WG724" s="196"/>
      <c r="WH724" s="195"/>
      <c r="WI724" s="184"/>
      <c r="WJ724" s="185"/>
      <c r="WN724" s="195"/>
      <c r="WO724" s="196"/>
      <c r="WP724" s="195"/>
      <c r="WQ724" s="184"/>
      <c r="WR724" s="185"/>
      <c r="WV724" s="195"/>
      <c r="WW724" s="196"/>
      <c r="WX724" s="195"/>
      <c r="WY724" s="184"/>
      <c r="WZ724" s="185"/>
      <c r="XD724" s="195"/>
      <c r="XE724" s="196"/>
      <c r="XF724" s="195"/>
      <c r="XG724" s="184"/>
      <c r="XH724" s="185"/>
      <c r="XL724" s="195"/>
      <c r="XM724" s="196"/>
      <c r="XN724" s="195"/>
      <c r="XO724" s="184"/>
      <c r="XP724" s="185"/>
      <c r="XT724" s="195"/>
      <c r="XU724" s="196"/>
      <c r="XV724" s="195"/>
      <c r="XW724" s="184"/>
      <c r="XX724" s="185"/>
      <c r="YB724" s="195"/>
      <c r="YC724" s="196"/>
      <c r="YD724" s="195"/>
      <c r="YE724" s="184"/>
      <c r="YF724" s="185"/>
      <c r="YJ724" s="195"/>
      <c r="YK724" s="196"/>
      <c r="YL724" s="195"/>
      <c r="YM724" s="184"/>
      <c r="YN724" s="185"/>
      <c r="YR724" s="195"/>
      <c r="YS724" s="196"/>
      <c r="YT724" s="195"/>
      <c r="YU724" s="184"/>
      <c r="YV724" s="185"/>
      <c r="YZ724" s="195"/>
      <c r="ZA724" s="196"/>
      <c r="ZB724" s="195"/>
      <c r="ZC724" s="184"/>
      <c r="ZD724" s="185"/>
      <c r="ZH724" s="195"/>
      <c r="ZI724" s="196"/>
      <c r="ZJ724" s="195"/>
      <c r="ZK724" s="184"/>
      <c r="ZL724" s="185"/>
      <c r="ZP724" s="195"/>
      <c r="ZQ724" s="196"/>
      <c r="ZR724" s="195"/>
      <c r="ZS724" s="184"/>
      <c r="ZT724" s="185"/>
      <c r="ZX724" s="195"/>
      <c r="ZY724" s="196"/>
      <c r="ZZ724" s="195"/>
      <c r="AAA724" s="184"/>
      <c r="AAB724" s="185"/>
      <c r="AAF724" s="195"/>
      <c r="AAG724" s="196"/>
      <c r="AAH724" s="195"/>
      <c r="AAI724" s="184"/>
      <c r="AAJ724" s="185"/>
      <c r="AAN724" s="195"/>
      <c r="AAO724" s="196"/>
      <c r="AAP724" s="195"/>
      <c r="AAQ724" s="184"/>
      <c r="AAR724" s="185"/>
      <c r="AAV724" s="195"/>
      <c r="AAW724" s="196"/>
      <c r="AAX724" s="195"/>
      <c r="AAY724" s="184"/>
      <c r="AAZ724" s="185"/>
      <c r="ABD724" s="195"/>
      <c r="ABE724" s="196"/>
      <c r="ABF724" s="195"/>
      <c r="ABG724" s="184"/>
      <c r="ABH724" s="185"/>
      <c r="ABL724" s="195"/>
      <c r="ABM724" s="196"/>
      <c r="ABN724" s="195"/>
      <c r="ABO724" s="184"/>
      <c r="ABP724" s="185"/>
      <c r="ABT724" s="195"/>
      <c r="ABU724" s="196"/>
      <c r="ABV724" s="195"/>
      <c r="ABW724" s="184"/>
      <c r="ABX724" s="185"/>
      <c r="ACB724" s="195"/>
      <c r="ACC724" s="196"/>
      <c r="ACD724" s="195"/>
      <c r="ACE724" s="184"/>
      <c r="ACF724" s="185"/>
      <c r="ACJ724" s="195"/>
      <c r="ACK724" s="196"/>
      <c r="ACL724" s="195"/>
      <c r="ACM724" s="184"/>
      <c r="ACN724" s="185"/>
      <c r="ACR724" s="195"/>
      <c r="ACS724" s="196"/>
      <c r="ACT724" s="195"/>
      <c r="ACU724" s="184"/>
      <c r="ACV724" s="185"/>
      <c r="ACZ724" s="195"/>
      <c r="ADA724" s="196"/>
      <c r="ADB724" s="195"/>
      <c r="ADC724" s="184"/>
      <c r="ADD724" s="185"/>
      <c r="ADH724" s="195"/>
      <c r="ADI724" s="196"/>
      <c r="ADJ724" s="195"/>
      <c r="ADK724" s="184"/>
      <c r="ADL724" s="185"/>
      <c r="ADP724" s="195"/>
      <c r="ADQ724" s="196"/>
      <c r="ADR724" s="195"/>
      <c r="ADS724" s="184"/>
      <c r="ADT724" s="185"/>
      <c r="ADX724" s="195"/>
      <c r="ADY724" s="196"/>
      <c r="ADZ724" s="195"/>
      <c r="AEA724" s="184"/>
      <c r="AEB724" s="185"/>
      <c r="AEF724" s="195"/>
      <c r="AEG724" s="196"/>
      <c r="AEH724" s="195"/>
      <c r="AEI724" s="184"/>
      <c r="AEJ724" s="185"/>
      <c r="AEN724" s="195"/>
      <c r="AEO724" s="196"/>
      <c r="AEP724" s="195"/>
      <c r="AEQ724" s="184"/>
      <c r="AER724" s="185"/>
      <c r="AEV724" s="195"/>
      <c r="AEW724" s="196"/>
      <c r="AEX724" s="195"/>
      <c r="AEY724" s="184"/>
      <c r="AEZ724" s="185"/>
      <c r="AFD724" s="195"/>
      <c r="AFE724" s="196"/>
      <c r="AFF724" s="195"/>
      <c r="AFG724" s="184"/>
      <c r="AFH724" s="185"/>
      <c r="AFL724" s="195"/>
      <c r="AFM724" s="196"/>
      <c r="AFN724" s="195"/>
      <c r="AFO724" s="184"/>
      <c r="AFP724" s="185"/>
      <c r="AFT724" s="195"/>
      <c r="AFU724" s="196"/>
      <c r="AFV724" s="195"/>
      <c r="AFW724" s="184"/>
      <c r="AFX724" s="185"/>
      <c r="AGB724" s="195"/>
      <c r="AGC724" s="196"/>
      <c r="AGD724" s="195"/>
      <c r="AGE724" s="184"/>
      <c r="AGF724" s="185"/>
      <c r="AGJ724" s="195"/>
      <c r="AGK724" s="196"/>
      <c r="AGL724" s="195"/>
      <c r="AGM724" s="184"/>
      <c r="AGN724" s="185"/>
      <c r="AGR724" s="195"/>
      <c r="AGS724" s="196"/>
      <c r="AGT724" s="195"/>
      <c r="AGU724" s="184"/>
      <c r="AGV724" s="185"/>
      <c r="AGZ724" s="195"/>
      <c r="AHA724" s="196"/>
      <c r="AHB724" s="195"/>
      <c r="AHC724" s="184"/>
      <c r="AHD724" s="185"/>
      <c r="AHH724" s="195"/>
      <c r="AHI724" s="196"/>
      <c r="AHJ724" s="195"/>
      <c r="AHK724" s="184"/>
      <c r="AHL724" s="185"/>
      <c r="AHP724" s="195"/>
      <c r="AHQ724" s="196"/>
      <c r="AHR724" s="195"/>
      <c r="AHS724" s="184"/>
      <c r="AHT724" s="185"/>
      <c r="AHX724" s="195"/>
      <c r="AHY724" s="196"/>
      <c r="AHZ724" s="195"/>
      <c r="AIA724" s="184"/>
      <c r="AIB724" s="185"/>
      <c r="AIF724" s="195"/>
      <c r="AIG724" s="196"/>
      <c r="AIH724" s="195"/>
      <c r="AII724" s="184"/>
      <c r="AIJ724" s="185"/>
      <c r="AIN724" s="195"/>
      <c r="AIO724" s="196"/>
      <c r="AIP724" s="195"/>
      <c r="AIQ724" s="184"/>
      <c r="AIR724" s="185"/>
      <c r="AIV724" s="195"/>
      <c r="AIW724" s="196"/>
      <c r="AIX724" s="195"/>
      <c r="AIY724" s="184"/>
      <c r="AIZ724" s="185"/>
      <c r="AJD724" s="195"/>
      <c r="AJE724" s="196"/>
      <c r="AJF724" s="195"/>
      <c r="AJG724" s="184"/>
      <c r="AJH724" s="185"/>
      <c r="AJL724" s="195"/>
      <c r="AJM724" s="196"/>
      <c r="AJN724" s="195"/>
      <c r="AJO724" s="184"/>
      <c r="AJP724" s="185"/>
      <c r="AJT724" s="195"/>
      <c r="AJU724" s="196"/>
      <c r="AJV724" s="195"/>
      <c r="AJW724" s="184"/>
      <c r="AJX724" s="185"/>
      <c r="AKB724" s="195"/>
      <c r="AKC724" s="196"/>
      <c r="AKD724" s="195"/>
      <c r="AKE724" s="184"/>
      <c r="AKF724" s="185"/>
      <c r="AKJ724" s="195"/>
      <c r="AKK724" s="196"/>
      <c r="AKL724" s="195"/>
      <c r="AKM724" s="184"/>
      <c r="AKN724" s="185"/>
      <c r="AKR724" s="195"/>
      <c r="AKS724" s="196"/>
      <c r="AKT724" s="195"/>
      <c r="AKU724" s="184"/>
      <c r="AKV724" s="185"/>
      <c r="AKZ724" s="195"/>
      <c r="ALA724" s="196"/>
      <c r="ALB724" s="195"/>
      <c r="ALC724" s="184"/>
      <c r="ALD724" s="185"/>
      <c r="ALH724" s="195"/>
      <c r="ALI724" s="196"/>
      <c r="ALJ724" s="195"/>
      <c r="ALK724" s="184"/>
      <c r="ALL724" s="185"/>
      <c r="ALP724" s="195"/>
      <c r="ALQ724" s="196"/>
      <c r="ALR724" s="195"/>
      <c r="ALS724" s="184"/>
      <c r="ALT724" s="185"/>
      <c r="ALX724" s="195"/>
      <c r="ALY724" s="196"/>
      <c r="ALZ724" s="195"/>
      <c r="AMA724" s="184"/>
      <c r="AMB724" s="185"/>
      <c r="AMF724" s="195"/>
      <c r="AMG724" s="196"/>
      <c r="AMH724" s="195"/>
      <c r="AMI724" s="184"/>
      <c r="AMJ724" s="185"/>
    </row>
    <row r="725" s="197" customFormat="true" ht="30" hidden="false" customHeight="false" outlineLevel="0" collapsed="false">
      <c r="A725" s="160" t="str">
        <f aca="false">'Orç Sintético'!A228</f>
        <v>06.01.213.05</v>
      </c>
      <c r="B725" s="160" t="str">
        <f aca="false">'Orç Sintético'!B228</f>
        <v>SINAPI </v>
      </c>
      <c r="C725" s="160" t="str">
        <f aca="false">'Orç Sintético'!C228</f>
        <v>101546 MOD</v>
      </c>
      <c r="D725" s="177" t="s">
        <v>478</v>
      </c>
      <c r="E725" s="160" t="n">
        <v>18</v>
      </c>
      <c r="F725" s="160" t="s">
        <v>45</v>
      </c>
      <c r="G725" s="163" t="n">
        <v>519.13</v>
      </c>
      <c r="H725" s="164" t="n">
        <f aca="false">H733</f>
        <v>9344.34</v>
      </c>
      <c r="I725" s="165" t="s">
        <v>705</v>
      </c>
      <c r="O725" s="124"/>
      <c r="P725" s="189"/>
      <c r="W725" s="124"/>
      <c r="X725" s="189"/>
      <c r="AE725" s="124"/>
      <c r="AF725" s="189"/>
      <c r="AM725" s="124"/>
      <c r="AN725" s="189"/>
      <c r="AU725" s="124"/>
      <c r="AV725" s="189"/>
      <c r="BC725" s="124"/>
      <c r="BD725" s="189"/>
      <c r="BK725" s="124"/>
      <c r="BL725" s="189"/>
      <c r="BS725" s="124"/>
      <c r="BT725" s="189"/>
      <c r="CA725" s="124"/>
      <c r="CB725" s="189"/>
      <c r="CI725" s="124"/>
      <c r="CJ725" s="189"/>
      <c r="CQ725" s="124"/>
      <c r="CR725" s="189"/>
      <c r="CY725" s="124"/>
      <c r="CZ725" s="189"/>
      <c r="DG725" s="124"/>
      <c r="DH725" s="189"/>
      <c r="DO725" s="124"/>
      <c r="DP725" s="189"/>
      <c r="DW725" s="124"/>
      <c r="DX725" s="189"/>
      <c r="EE725" s="124"/>
      <c r="EF725" s="189"/>
      <c r="EM725" s="124"/>
      <c r="EN725" s="189"/>
      <c r="EU725" s="124"/>
      <c r="EV725" s="189"/>
      <c r="FC725" s="124"/>
      <c r="FD725" s="189"/>
      <c r="FK725" s="124"/>
      <c r="FL725" s="189"/>
      <c r="FS725" s="124"/>
      <c r="FT725" s="189"/>
      <c r="GA725" s="124"/>
      <c r="GB725" s="189"/>
      <c r="GI725" s="124"/>
      <c r="GJ725" s="189"/>
      <c r="GQ725" s="124"/>
      <c r="GR725" s="189"/>
      <c r="GY725" s="124"/>
      <c r="GZ725" s="189"/>
      <c r="HG725" s="124"/>
      <c r="HH725" s="189"/>
      <c r="HO725" s="124"/>
      <c r="HP725" s="189"/>
      <c r="HW725" s="124"/>
      <c r="HX725" s="189"/>
      <c r="IE725" s="124"/>
      <c r="IF725" s="189"/>
      <c r="IM725" s="124"/>
      <c r="IN725" s="189"/>
      <c r="IU725" s="124"/>
      <c r="IV725" s="189"/>
      <c r="JC725" s="124"/>
      <c r="JD725" s="189"/>
      <c r="JK725" s="124"/>
      <c r="JL725" s="189"/>
      <c r="JS725" s="124"/>
      <c r="JT725" s="189"/>
      <c r="KA725" s="124"/>
      <c r="KB725" s="189"/>
      <c r="KI725" s="124"/>
      <c r="KJ725" s="189"/>
      <c r="KQ725" s="124"/>
      <c r="KR725" s="189"/>
      <c r="KY725" s="124"/>
      <c r="KZ725" s="189"/>
      <c r="LG725" s="124"/>
      <c r="LH725" s="189"/>
      <c r="LO725" s="124"/>
      <c r="LP725" s="189"/>
      <c r="LW725" s="124"/>
      <c r="LX725" s="189"/>
      <c r="ME725" s="124"/>
      <c r="MF725" s="189"/>
      <c r="MM725" s="124"/>
      <c r="MN725" s="189"/>
      <c r="MU725" s="124"/>
      <c r="MV725" s="189"/>
      <c r="NC725" s="124"/>
      <c r="ND725" s="189"/>
      <c r="NK725" s="124"/>
      <c r="NL725" s="189"/>
      <c r="NS725" s="124"/>
      <c r="NT725" s="189"/>
      <c r="OA725" s="124"/>
      <c r="OB725" s="189"/>
      <c r="OI725" s="124"/>
      <c r="OJ725" s="189"/>
      <c r="OQ725" s="124"/>
      <c r="OR725" s="189"/>
      <c r="OY725" s="124"/>
      <c r="OZ725" s="189"/>
      <c r="PG725" s="124"/>
      <c r="PH725" s="189"/>
      <c r="PO725" s="124"/>
      <c r="PP725" s="189"/>
      <c r="PW725" s="124"/>
      <c r="PX725" s="189"/>
      <c r="QE725" s="124"/>
      <c r="QF725" s="189"/>
      <c r="QM725" s="124"/>
      <c r="QN725" s="189"/>
      <c r="QU725" s="124"/>
      <c r="QV725" s="189"/>
      <c r="RC725" s="124"/>
      <c r="RD725" s="189"/>
      <c r="RK725" s="124"/>
      <c r="RL725" s="189"/>
      <c r="RS725" s="124"/>
      <c r="RT725" s="189"/>
      <c r="SA725" s="124"/>
      <c r="SB725" s="189"/>
      <c r="SI725" s="124"/>
      <c r="SJ725" s="189"/>
      <c r="SQ725" s="124"/>
      <c r="SR725" s="189"/>
      <c r="SY725" s="124"/>
      <c r="SZ725" s="189"/>
      <c r="TG725" s="124"/>
      <c r="TH725" s="189"/>
      <c r="TO725" s="124"/>
      <c r="TP725" s="189"/>
      <c r="TW725" s="124"/>
      <c r="TX725" s="189"/>
      <c r="UE725" s="124"/>
      <c r="UF725" s="189"/>
      <c r="UM725" s="124"/>
      <c r="UN725" s="189"/>
      <c r="UU725" s="124"/>
      <c r="UV725" s="189"/>
      <c r="VC725" s="124"/>
      <c r="VD725" s="189"/>
      <c r="VK725" s="124"/>
      <c r="VL725" s="189"/>
      <c r="VS725" s="124"/>
      <c r="VT725" s="189"/>
      <c r="WA725" s="124"/>
      <c r="WB725" s="189"/>
      <c r="WI725" s="124"/>
      <c r="WJ725" s="189"/>
      <c r="WQ725" s="124"/>
      <c r="WR725" s="189"/>
      <c r="WY725" s="124"/>
      <c r="WZ725" s="189"/>
      <c r="XG725" s="124"/>
      <c r="XH725" s="189"/>
      <c r="XO725" s="124"/>
      <c r="XP725" s="189"/>
      <c r="XW725" s="124"/>
      <c r="XX725" s="189"/>
      <c r="YE725" s="124"/>
      <c r="YF725" s="189"/>
      <c r="YM725" s="124"/>
      <c r="YN725" s="189"/>
      <c r="YU725" s="124"/>
      <c r="YV725" s="189"/>
      <c r="ZC725" s="124"/>
      <c r="ZD725" s="189"/>
      <c r="ZK725" s="124"/>
      <c r="ZL725" s="189"/>
      <c r="ZS725" s="124"/>
      <c r="ZT725" s="189"/>
      <c r="AAA725" s="124"/>
      <c r="AAB725" s="189"/>
      <c r="AAI725" s="124"/>
      <c r="AAJ725" s="189"/>
      <c r="AAQ725" s="124"/>
      <c r="AAR725" s="189"/>
      <c r="AAY725" s="124"/>
      <c r="AAZ725" s="189"/>
      <c r="ABG725" s="124"/>
      <c r="ABH725" s="189"/>
      <c r="ABO725" s="124"/>
      <c r="ABP725" s="189"/>
      <c r="ABW725" s="124"/>
      <c r="ABX725" s="189"/>
      <c r="ACE725" s="124"/>
      <c r="ACF725" s="189"/>
      <c r="ACM725" s="124"/>
      <c r="ACN725" s="189"/>
      <c r="ACU725" s="124"/>
      <c r="ACV725" s="189"/>
      <c r="ADC725" s="124"/>
      <c r="ADD725" s="189"/>
      <c r="ADK725" s="124"/>
      <c r="ADL725" s="189"/>
      <c r="ADS725" s="124"/>
      <c r="ADT725" s="189"/>
      <c r="AEA725" s="124"/>
      <c r="AEB725" s="189"/>
      <c r="AEI725" s="124"/>
      <c r="AEJ725" s="189"/>
      <c r="AEQ725" s="124"/>
      <c r="AER725" s="189"/>
      <c r="AEY725" s="124"/>
      <c r="AEZ725" s="189"/>
      <c r="AFG725" s="124"/>
      <c r="AFH725" s="189"/>
      <c r="AFO725" s="124"/>
      <c r="AFP725" s="189"/>
      <c r="AFW725" s="124"/>
      <c r="AFX725" s="189"/>
      <c r="AGE725" s="124"/>
      <c r="AGF725" s="189"/>
      <c r="AGM725" s="124"/>
      <c r="AGN725" s="189"/>
      <c r="AGU725" s="124"/>
      <c r="AGV725" s="189"/>
      <c r="AHC725" s="124"/>
      <c r="AHD725" s="189"/>
      <c r="AHK725" s="124"/>
      <c r="AHL725" s="189"/>
      <c r="AHS725" s="124"/>
      <c r="AHT725" s="189"/>
      <c r="AIA725" s="124"/>
      <c r="AIB725" s="189"/>
      <c r="AII725" s="124"/>
      <c r="AIJ725" s="189"/>
      <c r="AIQ725" s="124"/>
      <c r="AIR725" s="189"/>
      <c r="AIY725" s="124"/>
      <c r="AIZ725" s="189"/>
      <c r="AJG725" s="124"/>
      <c r="AJH725" s="189"/>
      <c r="AJO725" s="124"/>
      <c r="AJP725" s="189"/>
      <c r="AJW725" s="124"/>
      <c r="AJX725" s="189"/>
      <c r="AKE725" s="124"/>
      <c r="AKF725" s="189"/>
      <c r="AKM725" s="124"/>
      <c r="AKN725" s="189"/>
      <c r="AKU725" s="124"/>
      <c r="AKV725" s="189"/>
      <c r="ALC725" s="124"/>
      <c r="ALD725" s="189"/>
      <c r="ALK725" s="124"/>
      <c r="ALL725" s="189"/>
      <c r="ALS725" s="124"/>
      <c r="ALT725" s="189"/>
      <c r="AMA725" s="124"/>
      <c r="AMB725" s="189"/>
      <c r="AMI725" s="124"/>
      <c r="AMJ725" s="189"/>
    </row>
    <row r="726" s="49" customFormat="true" ht="15" hidden="false" customHeight="false" outlineLevel="0" collapsed="false">
      <c r="A726" s="168" t="n">
        <v>3394</v>
      </c>
      <c r="B726" s="168"/>
      <c r="C726" s="112" t="s">
        <v>76</v>
      </c>
      <c r="D726" s="53" t="s">
        <v>819</v>
      </c>
      <c r="E726" s="150" t="n">
        <v>1</v>
      </c>
      <c r="F726" s="112" t="s">
        <v>88</v>
      </c>
      <c r="G726" s="122" t="n">
        <v>517.36</v>
      </c>
      <c r="H726" s="152" t="n">
        <f aca="false">ROUND(G726*E726,2)</f>
        <v>517.36</v>
      </c>
      <c r="I726" s="138"/>
      <c r="L726" s="169"/>
      <c r="M726" s="138"/>
    </row>
    <row r="727" s="49" customFormat="true" ht="15" hidden="false" customHeight="false" outlineLevel="0" collapsed="false">
      <c r="A727" s="168" t="n">
        <v>88264</v>
      </c>
      <c r="B727" s="168"/>
      <c r="C727" s="112" t="s">
        <v>76</v>
      </c>
      <c r="D727" s="53" t="s">
        <v>722</v>
      </c>
      <c r="E727" s="150" t="n">
        <v>0.0619</v>
      </c>
      <c r="F727" s="112" t="s">
        <v>690</v>
      </c>
      <c r="G727" s="122" t="n">
        <v>26.47</v>
      </c>
      <c r="H727" s="152" t="n">
        <f aca="false">ROUND(G727*E727,2)</f>
        <v>1.64</v>
      </c>
      <c r="I727" s="138"/>
      <c r="L727" s="169"/>
      <c r="M727" s="138"/>
    </row>
    <row r="728" s="49" customFormat="true" ht="15" hidden="false" customHeight="false" outlineLevel="0" collapsed="false">
      <c r="A728" s="168" t="n">
        <v>88316</v>
      </c>
      <c r="B728" s="168"/>
      <c r="C728" s="112" t="s">
        <v>76</v>
      </c>
      <c r="D728" s="53" t="s">
        <v>721</v>
      </c>
      <c r="E728" s="150" t="n">
        <v>0.0068771</v>
      </c>
      <c r="F728" s="112" t="s">
        <v>690</v>
      </c>
      <c r="G728" s="122" t="n">
        <v>19.39</v>
      </c>
      <c r="H728" s="152" t="n">
        <f aca="false">ROUND(G728*E728,2)</f>
        <v>0.13</v>
      </c>
      <c r="I728" s="138"/>
      <c r="L728" s="169"/>
      <c r="M728" s="138"/>
    </row>
    <row r="729" s="190" customFormat="true" ht="15" hidden="false" customHeight="true" outlineLevel="0" collapsed="false">
      <c r="A729" s="170"/>
      <c r="B729" s="170"/>
      <c r="C729" s="170"/>
      <c r="D729" s="171" t="s">
        <v>712</v>
      </c>
      <c r="E729" s="171"/>
      <c r="F729" s="171"/>
      <c r="G729" s="171"/>
      <c r="H729" s="172" t="n">
        <f aca="false">SUMIF(F726:F728,("H"),H726:H728)</f>
        <v>1.77</v>
      </c>
      <c r="I729" s="49"/>
      <c r="J729" s="49"/>
      <c r="K729" s="49"/>
      <c r="P729" s="191"/>
      <c r="Q729" s="49"/>
      <c r="R729" s="49"/>
      <c r="S729" s="49"/>
      <c r="X729" s="191"/>
      <c r="Y729" s="49"/>
      <c r="Z729" s="49"/>
      <c r="AA729" s="49"/>
      <c r="AF729" s="191"/>
      <c r="AG729" s="49"/>
      <c r="AH729" s="49"/>
      <c r="AI729" s="49"/>
      <c r="AN729" s="191"/>
      <c r="AO729" s="49"/>
      <c r="AP729" s="49"/>
      <c r="AQ729" s="49"/>
      <c r="AV729" s="191"/>
      <c r="AW729" s="49"/>
      <c r="AX729" s="49"/>
      <c r="AY729" s="49"/>
      <c r="BD729" s="191"/>
      <c r="BE729" s="49"/>
      <c r="BF729" s="49"/>
      <c r="BG729" s="49"/>
      <c r="BL729" s="191"/>
      <c r="BM729" s="49"/>
      <c r="BN729" s="49"/>
      <c r="BO729" s="49"/>
      <c r="BT729" s="191"/>
      <c r="BU729" s="49"/>
      <c r="BV729" s="49"/>
      <c r="BW729" s="49"/>
      <c r="CB729" s="191"/>
      <c r="CC729" s="49"/>
      <c r="CD729" s="49"/>
      <c r="CE729" s="49"/>
      <c r="CJ729" s="191"/>
      <c r="CK729" s="49"/>
      <c r="CL729" s="49"/>
      <c r="CM729" s="49"/>
      <c r="CR729" s="191"/>
      <c r="CS729" s="49"/>
      <c r="CT729" s="49"/>
      <c r="CU729" s="49"/>
      <c r="CZ729" s="191"/>
      <c r="DA729" s="49"/>
      <c r="DB729" s="49"/>
      <c r="DC729" s="49"/>
      <c r="DH729" s="191"/>
      <c r="DI729" s="49"/>
      <c r="DJ729" s="49"/>
      <c r="DK729" s="49"/>
      <c r="DP729" s="191"/>
      <c r="DQ729" s="49"/>
      <c r="DR729" s="49"/>
      <c r="DS729" s="49"/>
      <c r="DX729" s="191"/>
      <c r="DY729" s="49"/>
      <c r="DZ729" s="49"/>
      <c r="EA729" s="49"/>
      <c r="EF729" s="191"/>
      <c r="EG729" s="49"/>
      <c r="EH729" s="49"/>
      <c r="EI729" s="49"/>
      <c r="EN729" s="191"/>
      <c r="EO729" s="49"/>
      <c r="EP729" s="49"/>
      <c r="EQ729" s="49"/>
      <c r="EV729" s="191"/>
      <c r="EW729" s="49"/>
      <c r="EX729" s="49"/>
      <c r="EY729" s="49"/>
      <c r="FD729" s="191"/>
      <c r="FE729" s="49"/>
      <c r="FF729" s="49"/>
      <c r="FG729" s="49"/>
      <c r="FL729" s="191"/>
      <c r="FM729" s="49"/>
      <c r="FN729" s="49"/>
      <c r="FO729" s="49"/>
      <c r="FT729" s="191"/>
      <c r="FU729" s="49"/>
      <c r="FV729" s="49"/>
      <c r="FW729" s="49"/>
      <c r="GB729" s="191"/>
      <c r="GC729" s="49"/>
      <c r="GD729" s="49"/>
      <c r="GE729" s="49"/>
      <c r="GJ729" s="191"/>
      <c r="GK729" s="49"/>
      <c r="GL729" s="49"/>
      <c r="GM729" s="49"/>
      <c r="GR729" s="191"/>
      <c r="GS729" s="49"/>
      <c r="GT729" s="49"/>
      <c r="GU729" s="49"/>
      <c r="GZ729" s="191"/>
      <c r="HA729" s="49"/>
      <c r="HB729" s="49"/>
      <c r="HC729" s="49"/>
      <c r="HH729" s="191"/>
      <c r="HI729" s="49"/>
      <c r="HJ729" s="49"/>
      <c r="HK729" s="49"/>
      <c r="HP729" s="191"/>
      <c r="HQ729" s="49"/>
      <c r="HR729" s="49"/>
      <c r="HS729" s="49"/>
      <c r="HX729" s="191"/>
      <c r="HY729" s="49"/>
      <c r="HZ729" s="49"/>
      <c r="IA729" s="49"/>
      <c r="IF729" s="191"/>
      <c r="IG729" s="49"/>
      <c r="IH729" s="49"/>
      <c r="II729" s="49"/>
      <c r="IN729" s="191"/>
      <c r="IO729" s="49"/>
      <c r="IP729" s="49"/>
      <c r="IQ729" s="49"/>
      <c r="IV729" s="191"/>
      <c r="IW729" s="49"/>
      <c r="IX729" s="49"/>
      <c r="IY729" s="49"/>
      <c r="JD729" s="191"/>
      <c r="JE729" s="49"/>
      <c r="JF729" s="49"/>
      <c r="JG729" s="49"/>
      <c r="JL729" s="191"/>
      <c r="JM729" s="49"/>
      <c r="JN729" s="49"/>
      <c r="JO729" s="49"/>
      <c r="JT729" s="191"/>
      <c r="JU729" s="49"/>
      <c r="JV729" s="49"/>
      <c r="JW729" s="49"/>
      <c r="KB729" s="191"/>
      <c r="KC729" s="49"/>
      <c r="KD729" s="49"/>
      <c r="KE729" s="49"/>
      <c r="KJ729" s="191"/>
      <c r="KK729" s="49"/>
      <c r="KL729" s="49"/>
      <c r="KM729" s="49"/>
      <c r="KR729" s="191"/>
      <c r="KS729" s="49"/>
      <c r="KT729" s="49"/>
      <c r="KU729" s="49"/>
      <c r="KZ729" s="191"/>
      <c r="LA729" s="49"/>
      <c r="LB729" s="49"/>
      <c r="LC729" s="49"/>
      <c r="LH729" s="191"/>
      <c r="LI729" s="49"/>
      <c r="LJ729" s="49"/>
      <c r="LK729" s="49"/>
      <c r="LP729" s="191"/>
      <c r="LQ729" s="49"/>
      <c r="LR729" s="49"/>
      <c r="LS729" s="49"/>
      <c r="LX729" s="191"/>
      <c r="LY729" s="49"/>
      <c r="LZ729" s="49"/>
      <c r="MA729" s="49"/>
      <c r="MF729" s="191"/>
      <c r="MG729" s="49"/>
      <c r="MH729" s="49"/>
      <c r="MI729" s="49"/>
      <c r="MN729" s="191"/>
      <c r="MO729" s="49"/>
      <c r="MP729" s="49"/>
      <c r="MQ729" s="49"/>
      <c r="MV729" s="191"/>
      <c r="MW729" s="49"/>
      <c r="MX729" s="49"/>
      <c r="MY729" s="49"/>
      <c r="ND729" s="191"/>
      <c r="NE729" s="49"/>
      <c r="NF729" s="49"/>
      <c r="NG729" s="49"/>
      <c r="NL729" s="191"/>
      <c r="NM729" s="49"/>
      <c r="NN729" s="49"/>
      <c r="NO729" s="49"/>
      <c r="NT729" s="191"/>
      <c r="NU729" s="49"/>
      <c r="NV729" s="49"/>
      <c r="NW729" s="49"/>
      <c r="OB729" s="191"/>
      <c r="OC729" s="49"/>
      <c r="OD729" s="49"/>
      <c r="OE729" s="49"/>
      <c r="OJ729" s="191"/>
      <c r="OK729" s="49"/>
      <c r="OL729" s="49"/>
      <c r="OM729" s="49"/>
      <c r="OR729" s="191"/>
      <c r="OS729" s="49"/>
      <c r="OT729" s="49"/>
      <c r="OU729" s="49"/>
      <c r="OZ729" s="191"/>
      <c r="PA729" s="49"/>
      <c r="PB729" s="49"/>
      <c r="PC729" s="49"/>
      <c r="PH729" s="191"/>
      <c r="PI729" s="49"/>
      <c r="PJ729" s="49"/>
      <c r="PK729" s="49"/>
      <c r="PP729" s="191"/>
      <c r="PQ729" s="49"/>
      <c r="PR729" s="49"/>
      <c r="PS729" s="49"/>
      <c r="PX729" s="191"/>
      <c r="PY729" s="49"/>
      <c r="PZ729" s="49"/>
      <c r="QA729" s="49"/>
      <c r="QF729" s="191"/>
      <c r="QG729" s="49"/>
      <c r="QH729" s="49"/>
      <c r="QI729" s="49"/>
      <c r="QN729" s="191"/>
      <c r="QO729" s="49"/>
      <c r="QP729" s="49"/>
      <c r="QQ729" s="49"/>
      <c r="QV729" s="191"/>
      <c r="QW729" s="49"/>
      <c r="QX729" s="49"/>
      <c r="QY729" s="49"/>
      <c r="RD729" s="191"/>
      <c r="RE729" s="49"/>
      <c r="RF729" s="49"/>
      <c r="RG729" s="49"/>
      <c r="RL729" s="191"/>
      <c r="RM729" s="49"/>
      <c r="RN729" s="49"/>
      <c r="RO729" s="49"/>
      <c r="RT729" s="191"/>
      <c r="RU729" s="49"/>
      <c r="RV729" s="49"/>
      <c r="RW729" s="49"/>
      <c r="SB729" s="191"/>
      <c r="SC729" s="49"/>
      <c r="SD729" s="49"/>
      <c r="SE729" s="49"/>
      <c r="SJ729" s="191"/>
      <c r="SK729" s="49"/>
      <c r="SL729" s="49"/>
      <c r="SM729" s="49"/>
      <c r="SR729" s="191"/>
      <c r="SS729" s="49"/>
      <c r="ST729" s="49"/>
      <c r="SU729" s="49"/>
      <c r="SZ729" s="191"/>
      <c r="TA729" s="49"/>
      <c r="TB729" s="49"/>
      <c r="TC729" s="49"/>
      <c r="TH729" s="191"/>
      <c r="TI729" s="49"/>
      <c r="TJ729" s="49"/>
      <c r="TK729" s="49"/>
      <c r="TP729" s="191"/>
      <c r="TQ729" s="49"/>
      <c r="TR729" s="49"/>
      <c r="TS729" s="49"/>
      <c r="TX729" s="191"/>
      <c r="TY729" s="49"/>
      <c r="TZ729" s="49"/>
      <c r="UA729" s="49"/>
      <c r="UF729" s="191"/>
      <c r="UG729" s="49"/>
      <c r="UH729" s="49"/>
      <c r="UI729" s="49"/>
      <c r="UN729" s="191"/>
      <c r="UO729" s="49"/>
      <c r="UP729" s="49"/>
      <c r="UQ729" s="49"/>
      <c r="UV729" s="191"/>
      <c r="UW729" s="49"/>
      <c r="UX729" s="49"/>
      <c r="UY729" s="49"/>
      <c r="VD729" s="191"/>
      <c r="VE729" s="49"/>
      <c r="VF729" s="49"/>
      <c r="VG729" s="49"/>
      <c r="VL729" s="191"/>
      <c r="VM729" s="49"/>
      <c r="VN729" s="49"/>
      <c r="VO729" s="49"/>
      <c r="VT729" s="191"/>
      <c r="VU729" s="49"/>
      <c r="VV729" s="49"/>
      <c r="VW729" s="49"/>
      <c r="WB729" s="191"/>
      <c r="WC729" s="49"/>
      <c r="WD729" s="49"/>
      <c r="WE729" s="49"/>
      <c r="WJ729" s="191"/>
      <c r="WK729" s="49"/>
      <c r="WL729" s="49"/>
      <c r="WM729" s="49"/>
      <c r="WR729" s="191"/>
      <c r="WS729" s="49"/>
      <c r="WT729" s="49"/>
      <c r="WU729" s="49"/>
      <c r="WZ729" s="191"/>
      <c r="XA729" s="49"/>
      <c r="XB729" s="49"/>
      <c r="XC729" s="49"/>
      <c r="XH729" s="191"/>
      <c r="XI729" s="49"/>
      <c r="XJ729" s="49"/>
      <c r="XK729" s="49"/>
      <c r="XP729" s="191"/>
      <c r="XQ729" s="49"/>
      <c r="XR729" s="49"/>
      <c r="XS729" s="49"/>
      <c r="XX729" s="191"/>
      <c r="XY729" s="49"/>
      <c r="XZ729" s="49"/>
      <c r="YA729" s="49"/>
      <c r="YF729" s="191"/>
      <c r="YG729" s="49"/>
      <c r="YH729" s="49"/>
      <c r="YI729" s="49"/>
      <c r="YN729" s="191"/>
      <c r="YO729" s="49"/>
      <c r="YP729" s="49"/>
      <c r="YQ729" s="49"/>
      <c r="YV729" s="191"/>
      <c r="YW729" s="49"/>
      <c r="YX729" s="49"/>
      <c r="YY729" s="49"/>
      <c r="ZD729" s="191"/>
      <c r="ZE729" s="49"/>
      <c r="ZF729" s="49"/>
      <c r="ZG729" s="49"/>
      <c r="ZL729" s="191"/>
      <c r="ZM729" s="49"/>
      <c r="ZN729" s="49"/>
      <c r="ZO729" s="49"/>
      <c r="ZT729" s="191"/>
      <c r="ZU729" s="49"/>
      <c r="ZV729" s="49"/>
      <c r="ZW729" s="49"/>
      <c r="AAB729" s="191"/>
      <c r="AAC729" s="49"/>
      <c r="AAD729" s="49"/>
      <c r="AAE729" s="49"/>
      <c r="AAJ729" s="191"/>
      <c r="AAK729" s="49"/>
      <c r="AAL729" s="49"/>
      <c r="AAM729" s="49"/>
      <c r="AAR729" s="191"/>
      <c r="AAS729" s="49"/>
      <c r="AAT729" s="49"/>
      <c r="AAU729" s="49"/>
      <c r="AAZ729" s="191"/>
      <c r="ABA729" s="49"/>
      <c r="ABB729" s="49"/>
      <c r="ABC729" s="49"/>
      <c r="ABH729" s="191"/>
      <c r="ABI729" s="49"/>
      <c r="ABJ729" s="49"/>
      <c r="ABK729" s="49"/>
      <c r="ABP729" s="191"/>
      <c r="ABQ729" s="49"/>
      <c r="ABR729" s="49"/>
      <c r="ABS729" s="49"/>
      <c r="ABX729" s="191"/>
      <c r="ABY729" s="49"/>
      <c r="ABZ729" s="49"/>
      <c r="ACA729" s="49"/>
      <c r="ACF729" s="191"/>
      <c r="ACG729" s="49"/>
      <c r="ACH729" s="49"/>
      <c r="ACI729" s="49"/>
      <c r="ACN729" s="191"/>
      <c r="ACO729" s="49"/>
      <c r="ACP729" s="49"/>
      <c r="ACQ729" s="49"/>
      <c r="ACV729" s="191"/>
      <c r="ACW729" s="49"/>
      <c r="ACX729" s="49"/>
      <c r="ACY729" s="49"/>
      <c r="ADD729" s="191"/>
      <c r="ADE729" s="49"/>
      <c r="ADF729" s="49"/>
      <c r="ADG729" s="49"/>
      <c r="ADL729" s="191"/>
      <c r="ADM729" s="49"/>
      <c r="ADN729" s="49"/>
      <c r="ADO729" s="49"/>
      <c r="ADT729" s="191"/>
      <c r="ADU729" s="49"/>
      <c r="ADV729" s="49"/>
      <c r="ADW729" s="49"/>
      <c r="AEB729" s="191"/>
      <c r="AEC729" s="49"/>
      <c r="AED729" s="49"/>
      <c r="AEE729" s="49"/>
      <c r="AEJ729" s="191"/>
      <c r="AEK729" s="49"/>
      <c r="AEL729" s="49"/>
      <c r="AEM729" s="49"/>
      <c r="AER729" s="191"/>
      <c r="AES729" s="49"/>
      <c r="AET729" s="49"/>
      <c r="AEU729" s="49"/>
      <c r="AEZ729" s="191"/>
      <c r="AFA729" s="49"/>
      <c r="AFB729" s="49"/>
      <c r="AFC729" s="49"/>
      <c r="AFH729" s="191"/>
      <c r="AFI729" s="49"/>
      <c r="AFJ729" s="49"/>
      <c r="AFK729" s="49"/>
      <c r="AFP729" s="191"/>
      <c r="AFQ729" s="49"/>
      <c r="AFR729" s="49"/>
      <c r="AFS729" s="49"/>
      <c r="AFX729" s="191"/>
      <c r="AFY729" s="49"/>
      <c r="AFZ729" s="49"/>
      <c r="AGA729" s="49"/>
      <c r="AGF729" s="191"/>
      <c r="AGG729" s="49"/>
      <c r="AGH729" s="49"/>
      <c r="AGI729" s="49"/>
      <c r="AGN729" s="191"/>
      <c r="AGO729" s="49"/>
      <c r="AGP729" s="49"/>
      <c r="AGQ729" s="49"/>
      <c r="AGV729" s="191"/>
      <c r="AGW729" s="49"/>
      <c r="AGX729" s="49"/>
      <c r="AGY729" s="49"/>
      <c r="AHD729" s="191"/>
      <c r="AHE729" s="49"/>
      <c r="AHF729" s="49"/>
      <c r="AHG729" s="49"/>
      <c r="AHL729" s="191"/>
      <c r="AHM729" s="49"/>
      <c r="AHN729" s="49"/>
      <c r="AHO729" s="49"/>
      <c r="AHT729" s="191"/>
      <c r="AHU729" s="49"/>
      <c r="AHV729" s="49"/>
      <c r="AHW729" s="49"/>
      <c r="AIB729" s="191"/>
      <c r="AIC729" s="49"/>
      <c r="AID729" s="49"/>
      <c r="AIE729" s="49"/>
      <c r="AIJ729" s="191"/>
      <c r="AIK729" s="49"/>
      <c r="AIL729" s="49"/>
      <c r="AIM729" s="49"/>
      <c r="AIR729" s="191"/>
      <c r="AIS729" s="49"/>
      <c r="AIT729" s="49"/>
      <c r="AIU729" s="49"/>
      <c r="AIZ729" s="191"/>
      <c r="AJA729" s="49"/>
      <c r="AJB729" s="49"/>
      <c r="AJC729" s="49"/>
      <c r="AJH729" s="191"/>
      <c r="AJI729" s="49"/>
      <c r="AJJ729" s="49"/>
      <c r="AJK729" s="49"/>
      <c r="AJP729" s="191"/>
      <c r="AJQ729" s="49"/>
      <c r="AJR729" s="49"/>
      <c r="AJS729" s="49"/>
      <c r="AJX729" s="191"/>
      <c r="AJY729" s="49"/>
      <c r="AJZ729" s="49"/>
      <c r="AKA729" s="49"/>
      <c r="AKF729" s="191"/>
      <c r="AKG729" s="49"/>
      <c r="AKH729" s="49"/>
      <c r="AKI729" s="49"/>
      <c r="AKN729" s="191"/>
      <c r="AKO729" s="49"/>
      <c r="AKP729" s="49"/>
      <c r="AKQ729" s="49"/>
      <c r="AKV729" s="191"/>
      <c r="AKW729" s="49"/>
      <c r="AKX729" s="49"/>
      <c r="AKY729" s="49"/>
      <c r="ALD729" s="191"/>
      <c r="ALE729" s="49"/>
      <c r="ALF729" s="49"/>
      <c r="ALG729" s="49"/>
      <c r="ALL729" s="191"/>
      <c r="ALM729" s="49"/>
      <c r="ALN729" s="49"/>
      <c r="ALO729" s="49"/>
      <c r="ALT729" s="191"/>
      <c r="ALU729" s="49"/>
      <c r="ALV729" s="49"/>
      <c r="ALW729" s="49"/>
      <c r="AMB729" s="191"/>
      <c r="AMC729" s="49"/>
      <c r="AMD729" s="49"/>
      <c r="AME729" s="49"/>
      <c r="AMJ729" s="191"/>
    </row>
    <row r="730" s="190" customFormat="true" ht="15" hidden="false" customHeight="true" outlineLevel="0" collapsed="false">
      <c r="A730" s="170"/>
      <c r="B730" s="170"/>
      <c r="C730" s="170"/>
      <c r="D730" s="171" t="s">
        <v>713</v>
      </c>
      <c r="E730" s="171"/>
      <c r="F730" s="171"/>
      <c r="G730" s="171"/>
      <c r="H730" s="172" t="n">
        <f aca="false">SUMIF(F726:F728,"&lt;&gt;h",H726:H728)</f>
        <v>517.36</v>
      </c>
      <c r="I730" s="49"/>
      <c r="J730" s="49"/>
      <c r="K730" s="49"/>
      <c r="P730" s="191"/>
      <c r="Q730" s="49"/>
      <c r="R730" s="49"/>
      <c r="S730" s="49"/>
      <c r="X730" s="191"/>
      <c r="Y730" s="49"/>
      <c r="Z730" s="49"/>
      <c r="AA730" s="49"/>
      <c r="AF730" s="191"/>
      <c r="AG730" s="49"/>
      <c r="AH730" s="49"/>
      <c r="AI730" s="49"/>
      <c r="AN730" s="191"/>
      <c r="AO730" s="49"/>
      <c r="AP730" s="49"/>
      <c r="AQ730" s="49"/>
      <c r="AV730" s="191"/>
      <c r="AW730" s="49"/>
      <c r="AX730" s="49"/>
      <c r="AY730" s="49"/>
      <c r="BD730" s="191"/>
      <c r="BE730" s="49"/>
      <c r="BF730" s="49"/>
      <c r="BG730" s="49"/>
      <c r="BL730" s="191"/>
      <c r="BM730" s="49"/>
      <c r="BN730" s="49"/>
      <c r="BO730" s="49"/>
      <c r="BT730" s="191"/>
      <c r="BU730" s="49"/>
      <c r="BV730" s="49"/>
      <c r="BW730" s="49"/>
      <c r="CB730" s="191"/>
      <c r="CC730" s="49"/>
      <c r="CD730" s="49"/>
      <c r="CE730" s="49"/>
      <c r="CJ730" s="191"/>
      <c r="CK730" s="49"/>
      <c r="CL730" s="49"/>
      <c r="CM730" s="49"/>
      <c r="CR730" s="191"/>
      <c r="CS730" s="49"/>
      <c r="CT730" s="49"/>
      <c r="CU730" s="49"/>
      <c r="CZ730" s="191"/>
      <c r="DA730" s="49"/>
      <c r="DB730" s="49"/>
      <c r="DC730" s="49"/>
      <c r="DH730" s="191"/>
      <c r="DI730" s="49"/>
      <c r="DJ730" s="49"/>
      <c r="DK730" s="49"/>
      <c r="DP730" s="191"/>
      <c r="DQ730" s="49"/>
      <c r="DR730" s="49"/>
      <c r="DS730" s="49"/>
      <c r="DX730" s="191"/>
      <c r="DY730" s="49"/>
      <c r="DZ730" s="49"/>
      <c r="EA730" s="49"/>
      <c r="EF730" s="191"/>
      <c r="EG730" s="49"/>
      <c r="EH730" s="49"/>
      <c r="EI730" s="49"/>
      <c r="EN730" s="191"/>
      <c r="EO730" s="49"/>
      <c r="EP730" s="49"/>
      <c r="EQ730" s="49"/>
      <c r="EV730" s="191"/>
      <c r="EW730" s="49"/>
      <c r="EX730" s="49"/>
      <c r="EY730" s="49"/>
      <c r="FD730" s="191"/>
      <c r="FE730" s="49"/>
      <c r="FF730" s="49"/>
      <c r="FG730" s="49"/>
      <c r="FL730" s="191"/>
      <c r="FM730" s="49"/>
      <c r="FN730" s="49"/>
      <c r="FO730" s="49"/>
      <c r="FT730" s="191"/>
      <c r="FU730" s="49"/>
      <c r="FV730" s="49"/>
      <c r="FW730" s="49"/>
      <c r="GB730" s="191"/>
      <c r="GC730" s="49"/>
      <c r="GD730" s="49"/>
      <c r="GE730" s="49"/>
      <c r="GJ730" s="191"/>
      <c r="GK730" s="49"/>
      <c r="GL730" s="49"/>
      <c r="GM730" s="49"/>
      <c r="GR730" s="191"/>
      <c r="GS730" s="49"/>
      <c r="GT730" s="49"/>
      <c r="GU730" s="49"/>
      <c r="GZ730" s="191"/>
      <c r="HA730" s="49"/>
      <c r="HB730" s="49"/>
      <c r="HC730" s="49"/>
      <c r="HH730" s="191"/>
      <c r="HI730" s="49"/>
      <c r="HJ730" s="49"/>
      <c r="HK730" s="49"/>
      <c r="HP730" s="191"/>
      <c r="HQ730" s="49"/>
      <c r="HR730" s="49"/>
      <c r="HS730" s="49"/>
      <c r="HX730" s="191"/>
      <c r="HY730" s="49"/>
      <c r="HZ730" s="49"/>
      <c r="IA730" s="49"/>
      <c r="IF730" s="191"/>
      <c r="IG730" s="49"/>
      <c r="IH730" s="49"/>
      <c r="II730" s="49"/>
      <c r="IN730" s="191"/>
      <c r="IO730" s="49"/>
      <c r="IP730" s="49"/>
      <c r="IQ730" s="49"/>
      <c r="IV730" s="191"/>
      <c r="IW730" s="49"/>
      <c r="IX730" s="49"/>
      <c r="IY730" s="49"/>
      <c r="JD730" s="191"/>
      <c r="JE730" s="49"/>
      <c r="JF730" s="49"/>
      <c r="JG730" s="49"/>
      <c r="JL730" s="191"/>
      <c r="JM730" s="49"/>
      <c r="JN730" s="49"/>
      <c r="JO730" s="49"/>
      <c r="JT730" s="191"/>
      <c r="JU730" s="49"/>
      <c r="JV730" s="49"/>
      <c r="JW730" s="49"/>
      <c r="KB730" s="191"/>
      <c r="KC730" s="49"/>
      <c r="KD730" s="49"/>
      <c r="KE730" s="49"/>
      <c r="KJ730" s="191"/>
      <c r="KK730" s="49"/>
      <c r="KL730" s="49"/>
      <c r="KM730" s="49"/>
      <c r="KR730" s="191"/>
      <c r="KS730" s="49"/>
      <c r="KT730" s="49"/>
      <c r="KU730" s="49"/>
      <c r="KZ730" s="191"/>
      <c r="LA730" s="49"/>
      <c r="LB730" s="49"/>
      <c r="LC730" s="49"/>
      <c r="LH730" s="191"/>
      <c r="LI730" s="49"/>
      <c r="LJ730" s="49"/>
      <c r="LK730" s="49"/>
      <c r="LP730" s="191"/>
      <c r="LQ730" s="49"/>
      <c r="LR730" s="49"/>
      <c r="LS730" s="49"/>
      <c r="LX730" s="191"/>
      <c r="LY730" s="49"/>
      <c r="LZ730" s="49"/>
      <c r="MA730" s="49"/>
      <c r="MF730" s="191"/>
      <c r="MG730" s="49"/>
      <c r="MH730" s="49"/>
      <c r="MI730" s="49"/>
      <c r="MN730" s="191"/>
      <c r="MO730" s="49"/>
      <c r="MP730" s="49"/>
      <c r="MQ730" s="49"/>
      <c r="MV730" s="191"/>
      <c r="MW730" s="49"/>
      <c r="MX730" s="49"/>
      <c r="MY730" s="49"/>
      <c r="ND730" s="191"/>
      <c r="NE730" s="49"/>
      <c r="NF730" s="49"/>
      <c r="NG730" s="49"/>
      <c r="NL730" s="191"/>
      <c r="NM730" s="49"/>
      <c r="NN730" s="49"/>
      <c r="NO730" s="49"/>
      <c r="NT730" s="191"/>
      <c r="NU730" s="49"/>
      <c r="NV730" s="49"/>
      <c r="NW730" s="49"/>
      <c r="OB730" s="191"/>
      <c r="OC730" s="49"/>
      <c r="OD730" s="49"/>
      <c r="OE730" s="49"/>
      <c r="OJ730" s="191"/>
      <c r="OK730" s="49"/>
      <c r="OL730" s="49"/>
      <c r="OM730" s="49"/>
      <c r="OR730" s="191"/>
      <c r="OS730" s="49"/>
      <c r="OT730" s="49"/>
      <c r="OU730" s="49"/>
      <c r="OZ730" s="191"/>
      <c r="PA730" s="49"/>
      <c r="PB730" s="49"/>
      <c r="PC730" s="49"/>
      <c r="PH730" s="191"/>
      <c r="PI730" s="49"/>
      <c r="PJ730" s="49"/>
      <c r="PK730" s="49"/>
      <c r="PP730" s="191"/>
      <c r="PQ730" s="49"/>
      <c r="PR730" s="49"/>
      <c r="PS730" s="49"/>
      <c r="PX730" s="191"/>
      <c r="PY730" s="49"/>
      <c r="PZ730" s="49"/>
      <c r="QA730" s="49"/>
      <c r="QF730" s="191"/>
      <c r="QG730" s="49"/>
      <c r="QH730" s="49"/>
      <c r="QI730" s="49"/>
      <c r="QN730" s="191"/>
      <c r="QO730" s="49"/>
      <c r="QP730" s="49"/>
      <c r="QQ730" s="49"/>
      <c r="QV730" s="191"/>
      <c r="QW730" s="49"/>
      <c r="QX730" s="49"/>
      <c r="QY730" s="49"/>
      <c r="RD730" s="191"/>
      <c r="RE730" s="49"/>
      <c r="RF730" s="49"/>
      <c r="RG730" s="49"/>
      <c r="RL730" s="191"/>
      <c r="RM730" s="49"/>
      <c r="RN730" s="49"/>
      <c r="RO730" s="49"/>
      <c r="RT730" s="191"/>
      <c r="RU730" s="49"/>
      <c r="RV730" s="49"/>
      <c r="RW730" s="49"/>
      <c r="SB730" s="191"/>
      <c r="SC730" s="49"/>
      <c r="SD730" s="49"/>
      <c r="SE730" s="49"/>
      <c r="SJ730" s="191"/>
      <c r="SK730" s="49"/>
      <c r="SL730" s="49"/>
      <c r="SM730" s="49"/>
      <c r="SR730" s="191"/>
      <c r="SS730" s="49"/>
      <c r="ST730" s="49"/>
      <c r="SU730" s="49"/>
      <c r="SZ730" s="191"/>
      <c r="TA730" s="49"/>
      <c r="TB730" s="49"/>
      <c r="TC730" s="49"/>
      <c r="TH730" s="191"/>
      <c r="TI730" s="49"/>
      <c r="TJ730" s="49"/>
      <c r="TK730" s="49"/>
      <c r="TP730" s="191"/>
      <c r="TQ730" s="49"/>
      <c r="TR730" s="49"/>
      <c r="TS730" s="49"/>
      <c r="TX730" s="191"/>
      <c r="TY730" s="49"/>
      <c r="TZ730" s="49"/>
      <c r="UA730" s="49"/>
      <c r="UF730" s="191"/>
      <c r="UG730" s="49"/>
      <c r="UH730" s="49"/>
      <c r="UI730" s="49"/>
      <c r="UN730" s="191"/>
      <c r="UO730" s="49"/>
      <c r="UP730" s="49"/>
      <c r="UQ730" s="49"/>
      <c r="UV730" s="191"/>
      <c r="UW730" s="49"/>
      <c r="UX730" s="49"/>
      <c r="UY730" s="49"/>
      <c r="VD730" s="191"/>
      <c r="VE730" s="49"/>
      <c r="VF730" s="49"/>
      <c r="VG730" s="49"/>
      <c r="VL730" s="191"/>
      <c r="VM730" s="49"/>
      <c r="VN730" s="49"/>
      <c r="VO730" s="49"/>
      <c r="VT730" s="191"/>
      <c r="VU730" s="49"/>
      <c r="VV730" s="49"/>
      <c r="VW730" s="49"/>
      <c r="WB730" s="191"/>
      <c r="WC730" s="49"/>
      <c r="WD730" s="49"/>
      <c r="WE730" s="49"/>
      <c r="WJ730" s="191"/>
      <c r="WK730" s="49"/>
      <c r="WL730" s="49"/>
      <c r="WM730" s="49"/>
      <c r="WR730" s="191"/>
      <c r="WS730" s="49"/>
      <c r="WT730" s="49"/>
      <c r="WU730" s="49"/>
      <c r="WZ730" s="191"/>
      <c r="XA730" s="49"/>
      <c r="XB730" s="49"/>
      <c r="XC730" s="49"/>
      <c r="XH730" s="191"/>
      <c r="XI730" s="49"/>
      <c r="XJ730" s="49"/>
      <c r="XK730" s="49"/>
      <c r="XP730" s="191"/>
      <c r="XQ730" s="49"/>
      <c r="XR730" s="49"/>
      <c r="XS730" s="49"/>
      <c r="XX730" s="191"/>
      <c r="XY730" s="49"/>
      <c r="XZ730" s="49"/>
      <c r="YA730" s="49"/>
      <c r="YF730" s="191"/>
      <c r="YG730" s="49"/>
      <c r="YH730" s="49"/>
      <c r="YI730" s="49"/>
      <c r="YN730" s="191"/>
      <c r="YO730" s="49"/>
      <c r="YP730" s="49"/>
      <c r="YQ730" s="49"/>
      <c r="YV730" s="191"/>
      <c r="YW730" s="49"/>
      <c r="YX730" s="49"/>
      <c r="YY730" s="49"/>
      <c r="ZD730" s="191"/>
      <c r="ZE730" s="49"/>
      <c r="ZF730" s="49"/>
      <c r="ZG730" s="49"/>
      <c r="ZL730" s="191"/>
      <c r="ZM730" s="49"/>
      <c r="ZN730" s="49"/>
      <c r="ZO730" s="49"/>
      <c r="ZT730" s="191"/>
      <c r="ZU730" s="49"/>
      <c r="ZV730" s="49"/>
      <c r="ZW730" s="49"/>
      <c r="AAB730" s="191"/>
      <c r="AAC730" s="49"/>
      <c r="AAD730" s="49"/>
      <c r="AAE730" s="49"/>
      <c r="AAJ730" s="191"/>
      <c r="AAK730" s="49"/>
      <c r="AAL730" s="49"/>
      <c r="AAM730" s="49"/>
      <c r="AAR730" s="191"/>
      <c r="AAS730" s="49"/>
      <c r="AAT730" s="49"/>
      <c r="AAU730" s="49"/>
      <c r="AAZ730" s="191"/>
      <c r="ABA730" s="49"/>
      <c r="ABB730" s="49"/>
      <c r="ABC730" s="49"/>
      <c r="ABH730" s="191"/>
      <c r="ABI730" s="49"/>
      <c r="ABJ730" s="49"/>
      <c r="ABK730" s="49"/>
      <c r="ABP730" s="191"/>
      <c r="ABQ730" s="49"/>
      <c r="ABR730" s="49"/>
      <c r="ABS730" s="49"/>
      <c r="ABX730" s="191"/>
      <c r="ABY730" s="49"/>
      <c r="ABZ730" s="49"/>
      <c r="ACA730" s="49"/>
      <c r="ACF730" s="191"/>
      <c r="ACG730" s="49"/>
      <c r="ACH730" s="49"/>
      <c r="ACI730" s="49"/>
      <c r="ACN730" s="191"/>
      <c r="ACO730" s="49"/>
      <c r="ACP730" s="49"/>
      <c r="ACQ730" s="49"/>
      <c r="ACV730" s="191"/>
      <c r="ACW730" s="49"/>
      <c r="ACX730" s="49"/>
      <c r="ACY730" s="49"/>
      <c r="ADD730" s="191"/>
      <c r="ADE730" s="49"/>
      <c r="ADF730" s="49"/>
      <c r="ADG730" s="49"/>
      <c r="ADL730" s="191"/>
      <c r="ADM730" s="49"/>
      <c r="ADN730" s="49"/>
      <c r="ADO730" s="49"/>
      <c r="ADT730" s="191"/>
      <c r="ADU730" s="49"/>
      <c r="ADV730" s="49"/>
      <c r="ADW730" s="49"/>
      <c r="AEB730" s="191"/>
      <c r="AEC730" s="49"/>
      <c r="AED730" s="49"/>
      <c r="AEE730" s="49"/>
      <c r="AEJ730" s="191"/>
      <c r="AEK730" s="49"/>
      <c r="AEL730" s="49"/>
      <c r="AEM730" s="49"/>
      <c r="AER730" s="191"/>
      <c r="AES730" s="49"/>
      <c r="AET730" s="49"/>
      <c r="AEU730" s="49"/>
      <c r="AEZ730" s="191"/>
      <c r="AFA730" s="49"/>
      <c r="AFB730" s="49"/>
      <c r="AFC730" s="49"/>
      <c r="AFH730" s="191"/>
      <c r="AFI730" s="49"/>
      <c r="AFJ730" s="49"/>
      <c r="AFK730" s="49"/>
      <c r="AFP730" s="191"/>
      <c r="AFQ730" s="49"/>
      <c r="AFR730" s="49"/>
      <c r="AFS730" s="49"/>
      <c r="AFX730" s="191"/>
      <c r="AFY730" s="49"/>
      <c r="AFZ730" s="49"/>
      <c r="AGA730" s="49"/>
      <c r="AGF730" s="191"/>
      <c r="AGG730" s="49"/>
      <c r="AGH730" s="49"/>
      <c r="AGI730" s="49"/>
      <c r="AGN730" s="191"/>
      <c r="AGO730" s="49"/>
      <c r="AGP730" s="49"/>
      <c r="AGQ730" s="49"/>
      <c r="AGV730" s="191"/>
      <c r="AGW730" s="49"/>
      <c r="AGX730" s="49"/>
      <c r="AGY730" s="49"/>
      <c r="AHD730" s="191"/>
      <c r="AHE730" s="49"/>
      <c r="AHF730" s="49"/>
      <c r="AHG730" s="49"/>
      <c r="AHL730" s="191"/>
      <c r="AHM730" s="49"/>
      <c r="AHN730" s="49"/>
      <c r="AHO730" s="49"/>
      <c r="AHT730" s="191"/>
      <c r="AHU730" s="49"/>
      <c r="AHV730" s="49"/>
      <c r="AHW730" s="49"/>
      <c r="AIB730" s="191"/>
      <c r="AIC730" s="49"/>
      <c r="AID730" s="49"/>
      <c r="AIE730" s="49"/>
      <c r="AIJ730" s="191"/>
      <c r="AIK730" s="49"/>
      <c r="AIL730" s="49"/>
      <c r="AIM730" s="49"/>
      <c r="AIR730" s="191"/>
      <c r="AIS730" s="49"/>
      <c r="AIT730" s="49"/>
      <c r="AIU730" s="49"/>
      <c r="AIZ730" s="191"/>
      <c r="AJA730" s="49"/>
      <c r="AJB730" s="49"/>
      <c r="AJC730" s="49"/>
      <c r="AJH730" s="191"/>
      <c r="AJI730" s="49"/>
      <c r="AJJ730" s="49"/>
      <c r="AJK730" s="49"/>
      <c r="AJP730" s="191"/>
      <c r="AJQ730" s="49"/>
      <c r="AJR730" s="49"/>
      <c r="AJS730" s="49"/>
      <c r="AJX730" s="191"/>
      <c r="AJY730" s="49"/>
      <c r="AJZ730" s="49"/>
      <c r="AKA730" s="49"/>
      <c r="AKF730" s="191"/>
      <c r="AKG730" s="49"/>
      <c r="AKH730" s="49"/>
      <c r="AKI730" s="49"/>
      <c r="AKN730" s="191"/>
      <c r="AKO730" s="49"/>
      <c r="AKP730" s="49"/>
      <c r="AKQ730" s="49"/>
      <c r="AKV730" s="191"/>
      <c r="AKW730" s="49"/>
      <c r="AKX730" s="49"/>
      <c r="AKY730" s="49"/>
      <c r="ALD730" s="191"/>
      <c r="ALE730" s="49"/>
      <c r="ALF730" s="49"/>
      <c r="ALG730" s="49"/>
      <c r="ALL730" s="191"/>
      <c r="ALM730" s="49"/>
      <c r="ALN730" s="49"/>
      <c r="ALO730" s="49"/>
      <c r="ALT730" s="191"/>
      <c r="ALU730" s="49"/>
      <c r="ALV730" s="49"/>
      <c r="ALW730" s="49"/>
      <c r="AMB730" s="191"/>
      <c r="AMC730" s="49"/>
      <c r="AMD730" s="49"/>
      <c r="AME730" s="49"/>
      <c r="AMJ730" s="191"/>
    </row>
    <row r="731" s="192" customFormat="true" ht="15" hidden="false" customHeight="true" outlineLevel="0" collapsed="false">
      <c r="A731" s="170"/>
      <c r="B731" s="170"/>
      <c r="C731" s="170"/>
      <c r="D731" s="173" t="s">
        <v>714</v>
      </c>
      <c r="E731" s="173"/>
      <c r="F731" s="173"/>
      <c r="G731" s="173"/>
      <c r="H731" s="174" t="n">
        <f aca="false">SUM(H729:H730)</f>
        <v>519.13</v>
      </c>
      <c r="I731" s="49"/>
      <c r="J731" s="49"/>
      <c r="K731" s="49"/>
      <c r="P731" s="193"/>
      <c r="Q731" s="49"/>
      <c r="R731" s="49"/>
      <c r="S731" s="49"/>
      <c r="X731" s="193"/>
      <c r="Y731" s="49"/>
      <c r="Z731" s="49"/>
      <c r="AA731" s="49"/>
      <c r="AF731" s="193"/>
      <c r="AG731" s="49"/>
      <c r="AH731" s="49"/>
      <c r="AI731" s="49"/>
      <c r="AN731" s="193"/>
      <c r="AO731" s="49"/>
      <c r="AP731" s="49"/>
      <c r="AQ731" s="49"/>
      <c r="AV731" s="193"/>
      <c r="AW731" s="49"/>
      <c r="AX731" s="49"/>
      <c r="AY731" s="49"/>
      <c r="BD731" s="193"/>
      <c r="BE731" s="49"/>
      <c r="BF731" s="49"/>
      <c r="BG731" s="49"/>
      <c r="BL731" s="193"/>
      <c r="BM731" s="49"/>
      <c r="BN731" s="49"/>
      <c r="BO731" s="49"/>
      <c r="BT731" s="193"/>
      <c r="BU731" s="49"/>
      <c r="BV731" s="49"/>
      <c r="BW731" s="49"/>
      <c r="CB731" s="193"/>
      <c r="CC731" s="49"/>
      <c r="CD731" s="49"/>
      <c r="CE731" s="49"/>
      <c r="CJ731" s="193"/>
      <c r="CK731" s="49"/>
      <c r="CL731" s="49"/>
      <c r="CM731" s="49"/>
      <c r="CR731" s="193"/>
      <c r="CS731" s="49"/>
      <c r="CT731" s="49"/>
      <c r="CU731" s="49"/>
      <c r="CZ731" s="193"/>
      <c r="DA731" s="49"/>
      <c r="DB731" s="49"/>
      <c r="DC731" s="49"/>
      <c r="DH731" s="193"/>
      <c r="DI731" s="49"/>
      <c r="DJ731" s="49"/>
      <c r="DK731" s="49"/>
      <c r="DP731" s="193"/>
      <c r="DQ731" s="49"/>
      <c r="DR731" s="49"/>
      <c r="DS731" s="49"/>
      <c r="DX731" s="193"/>
      <c r="DY731" s="49"/>
      <c r="DZ731" s="49"/>
      <c r="EA731" s="49"/>
      <c r="EF731" s="193"/>
      <c r="EG731" s="49"/>
      <c r="EH731" s="49"/>
      <c r="EI731" s="49"/>
      <c r="EN731" s="193"/>
      <c r="EO731" s="49"/>
      <c r="EP731" s="49"/>
      <c r="EQ731" s="49"/>
      <c r="EV731" s="193"/>
      <c r="EW731" s="49"/>
      <c r="EX731" s="49"/>
      <c r="EY731" s="49"/>
      <c r="FD731" s="193"/>
      <c r="FE731" s="49"/>
      <c r="FF731" s="49"/>
      <c r="FG731" s="49"/>
      <c r="FL731" s="193"/>
      <c r="FM731" s="49"/>
      <c r="FN731" s="49"/>
      <c r="FO731" s="49"/>
      <c r="FT731" s="193"/>
      <c r="FU731" s="49"/>
      <c r="FV731" s="49"/>
      <c r="FW731" s="49"/>
      <c r="GB731" s="193"/>
      <c r="GC731" s="49"/>
      <c r="GD731" s="49"/>
      <c r="GE731" s="49"/>
      <c r="GJ731" s="193"/>
      <c r="GK731" s="49"/>
      <c r="GL731" s="49"/>
      <c r="GM731" s="49"/>
      <c r="GR731" s="193"/>
      <c r="GS731" s="49"/>
      <c r="GT731" s="49"/>
      <c r="GU731" s="49"/>
      <c r="GZ731" s="193"/>
      <c r="HA731" s="49"/>
      <c r="HB731" s="49"/>
      <c r="HC731" s="49"/>
      <c r="HH731" s="193"/>
      <c r="HI731" s="49"/>
      <c r="HJ731" s="49"/>
      <c r="HK731" s="49"/>
      <c r="HP731" s="193"/>
      <c r="HQ731" s="49"/>
      <c r="HR731" s="49"/>
      <c r="HS731" s="49"/>
      <c r="HX731" s="193"/>
      <c r="HY731" s="49"/>
      <c r="HZ731" s="49"/>
      <c r="IA731" s="49"/>
      <c r="IF731" s="193"/>
      <c r="IG731" s="49"/>
      <c r="IH731" s="49"/>
      <c r="II731" s="49"/>
      <c r="IN731" s="193"/>
      <c r="IO731" s="49"/>
      <c r="IP731" s="49"/>
      <c r="IQ731" s="49"/>
      <c r="IV731" s="193"/>
      <c r="IW731" s="49"/>
      <c r="IX731" s="49"/>
      <c r="IY731" s="49"/>
      <c r="JD731" s="193"/>
      <c r="JE731" s="49"/>
      <c r="JF731" s="49"/>
      <c r="JG731" s="49"/>
      <c r="JL731" s="193"/>
      <c r="JM731" s="49"/>
      <c r="JN731" s="49"/>
      <c r="JO731" s="49"/>
      <c r="JT731" s="193"/>
      <c r="JU731" s="49"/>
      <c r="JV731" s="49"/>
      <c r="JW731" s="49"/>
      <c r="KB731" s="193"/>
      <c r="KC731" s="49"/>
      <c r="KD731" s="49"/>
      <c r="KE731" s="49"/>
      <c r="KJ731" s="193"/>
      <c r="KK731" s="49"/>
      <c r="KL731" s="49"/>
      <c r="KM731" s="49"/>
      <c r="KR731" s="193"/>
      <c r="KS731" s="49"/>
      <c r="KT731" s="49"/>
      <c r="KU731" s="49"/>
      <c r="KZ731" s="193"/>
      <c r="LA731" s="49"/>
      <c r="LB731" s="49"/>
      <c r="LC731" s="49"/>
      <c r="LH731" s="193"/>
      <c r="LI731" s="49"/>
      <c r="LJ731" s="49"/>
      <c r="LK731" s="49"/>
      <c r="LP731" s="193"/>
      <c r="LQ731" s="49"/>
      <c r="LR731" s="49"/>
      <c r="LS731" s="49"/>
      <c r="LX731" s="193"/>
      <c r="LY731" s="49"/>
      <c r="LZ731" s="49"/>
      <c r="MA731" s="49"/>
      <c r="MF731" s="193"/>
      <c r="MG731" s="49"/>
      <c r="MH731" s="49"/>
      <c r="MI731" s="49"/>
      <c r="MN731" s="193"/>
      <c r="MO731" s="49"/>
      <c r="MP731" s="49"/>
      <c r="MQ731" s="49"/>
      <c r="MV731" s="193"/>
      <c r="MW731" s="49"/>
      <c r="MX731" s="49"/>
      <c r="MY731" s="49"/>
      <c r="ND731" s="193"/>
      <c r="NE731" s="49"/>
      <c r="NF731" s="49"/>
      <c r="NG731" s="49"/>
      <c r="NL731" s="193"/>
      <c r="NM731" s="49"/>
      <c r="NN731" s="49"/>
      <c r="NO731" s="49"/>
      <c r="NT731" s="193"/>
      <c r="NU731" s="49"/>
      <c r="NV731" s="49"/>
      <c r="NW731" s="49"/>
      <c r="OB731" s="193"/>
      <c r="OC731" s="49"/>
      <c r="OD731" s="49"/>
      <c r="OE731" s="49"/>
      <c r="OJ731" s="193"/>
      <c r="OK731" s="49"/>
      <c r="OL731" s="49"/>
      <c r="OM731" s="49"/>
      <c r="OR731" s="193"/>
      <c r="OS731" s="49"/>
      <c r="OT731" s="49"/>
      <c r="OU731" s="49"/>
      <c r="OZ731" s="193"/>
      <c r="PA731" s="49"/>
      <c r="PB731" s="49"/>
      <c r="PC731" s="49"/>
      <c r="PH731" s="193"/>
      <c r="PI731" s="49"/>
      <c r="PJ731" s="49"/>
      <c r="PK731" s="49"/>
      <c r="PP731" s="193"/>
      <c r="PQ731" s="49"/>
      <c r="PR731" s="49"/>
      <c r="PS731" s="49"/>
      <c r="PX731" s="193"/>
      <c r="PY731" s="49"/>
      <c r="PZ731" s="49"/>
      <c r="QA731" s="49"/>
      <c r="QF731" s="193"/>
      <c r="QG731" s="49"/>
      <c r="QH731" s="49"/>
      <c r="QI731" s="49"/>
      <c r="QN731" s="193"/>
      <c r="QO731" s="49"/>
      <c r="QP731" s="49"/>
      <c r="QQ731" s="49"/>
      <c r="QV731" s="193"/>
      <c r="QW731" s="49"/>
      <c r="QX731" s="49"/>
      <c r="QY731" s="49"/>
      <c r="RD731" s="193"/>
      <c r="RE731" s="49"/>
      <c r="RF731" s="49"/>
      <c r="RG731" s="49"/>
      <c r="RL731" s="193"/>
      <c r="RM731" s="49"/>
      <c r="RN731" s="49"/>
      <c r="RO731" s="49"/>
      <c r="RT731" s="193"/>
      <c r="RU731" s="49"/>
      <c r="RV731" s="49"/>
      <c r="RW731" s="49"/>
      <c r="SB731" s="193"/>
      <c r="SC731" s="49"/>
      <c r="SD731" s="49"/>
      <c r="SE731" s="49"/>
      <c r="SJ731" s="193"/>
      <c r="SK731" s="49"/>
      <c r="SL731" s="49"/>
      <c r="SM731" s="49"/>
      <c r="SR731" s="193"/>
      <c r="SS731" s="49"/>
      <c r="ST731" s="49"/>
      <c r="SU731" s="49"/>
      <c r="SZ731" s="193"/>
      <c r="TA731" s="49"/>
      <c r="TB731" s="49"/>
      <c r="TC731" s="49"/>
      <c r="TH731" s="193"/>
      <c r="TI731" s="49"/>
      <c r="TJ731" s="49"/>
      <c r="TK731" s="49"/>
      <c r="TP731" s="193"/>
      <c r="TQ731" s="49"/>
      <c r="TR731" s="49"/>
      <c r="TS731" s="49"/>
      <c r="TX731" s="193"/>
      <c r="TY731" s="49"/>
      <c r="TZ731" s="49"/>
      <c r="UA731" s="49"/>
      <c r="UF731" s="193"/>
      <c r="UG731" s="49"/>
      <c r="UH731" s="49"/>
      <c r="UI731" s="49"/>
      <c r="UN731" s="193"/>
      <c r="UO731" s="49"/>
      <c r="UP731" s="49"/>
      <c r="UQ731" s="49"/>
      <c r="UV731" s="193"/>
      <c r="UW731" s="49"/>
      <c r="UX731" s="49"/>
      <c r="UY731" s="49"/>
      <c r="VD731" s="193"/>
      <c r="VE731" s="49"/>
      <c r="VF731" s="49"/>
      <c r="VG731" s="49"/>
      <c r="VL731" s="193"/>
      <c r="VM731" s="49"/>
      <c r="VN731" s="49"/>
      <c r="VO731" s="49"/>
      <c r="VT731" s="193"/>
      <c r="VU731" s="49"/>
      <c r="VV731" s="49"/>
      <c r="VW731" s="49"/>
      <c r="WB731" s="193"/>
      <c r="WC731" s="49"/>
      <c r="WD731" s="49"/>
      <c r="WE731" s="49"/>
      <c r="WJ731" s="193"/>
      <c r="WK731" s="49"/>
      <c r="WL731" s="49"/>
      <c r="WM731" s="49"/>
      <c r="WR731" s="193"/>
      <c r="WS731" s="49"/>
      <c r="WT731" s="49"/>
      <c r="WU731" s="49"/>
      <c r="WZ731" s="193"/>
      <c r="XA731" s="49"/>
      <c r="XB731" s="49"/>
      <c r="XC731" s="49"/>
      <c r="XH731" s="193"/>
      <c r="XI731" s="49"/>
      <c r="XJ731" s="49"/>
      <c r="XK731" s="49"/>
      <c r="XP731" s="193"/>
      <c r="XQ731" s="49"/>
      <c r="XR731" s="49"/>
      <c r="XS731" s="49"/>
      <c r="XX731" s="193"/>
      <c r="XY731" s="49"/>
      <c r="XZ731" s="49"/>
      <c r="YA731" s="49"/>
      <c r="YF731" s="193"/>
      <c r="YG731" s="49"/>
      <c r="YH731" s="49"/>
      <c r="YI731" s="49"/>
      <c r="YN731" s="193"/>
      <c r="YO731" s="49"/>
      <c r="YP731" s="49"/>
      <c r="YQ731" s="49"/>
      <c r="YV731" s="193"/>
      <c r="YW731" s="49"/>
      <c r="YX731" s="49"/>
      <c r="YY731" s="49"/>
      <c r="ZD731" s="193"/>
      <c r="ZE731" s="49"/>
      <c r="ZF731" s="49"/>
      <c r="ZG731" s="49"/>
      <c r="ZL731" s="193"/>
      <c r="ZM731" s="49"/>
      <c r="ZN731" s="49"/>
      <c r="ZO731" s="49"/>
      <c r="ZT731" s="193"/>
      <c r="ZU731" s="49"/>
      <c r="ZV731" s="49"/>
      <c r="ZW731" s="49"/>
      <c r="AAB731" s="193"/>
      <c r="AAC731" s="49"/>
      <c r="AAD731" s="49"/>
      <c r="AAE731" s="49"/>
      <c r="AAJ731" s="193"/>
      <c r="AAK731" s="49"/>
      <c r="AAL731" s="49"/>
      <c r="AAM731" s="49"/>
      <c r="AAR731" s="193"/>
      <c r="AAS731" s="49"/>
      <c r="AAT731" s="49"/>
      <c r="AAU731" s="49"/>
      <c r="AAZ731" s="193"/>
      <c r="ABA731" s="49"/>
      <c r="ABB731" s="49"/>
      <c r="ABC731" s="49"/>
      <c r="ABH731" s="193"/>
      <c r="ABI731" s="49"/>
      <c r="ABJ731" s="49"/>
      <c r="ABK731" s="49"/>
      <c r="ABP731" s="193"/>
      <c r="ABQ731" s="49"/>
      <c r="ABR731" s="49"/>
      <c r="ABS731" s="49"/>
      <c r="ABX731" s="193"/>
      <c r="ABY731" s="49"/>
      <c r="ABZ731" s="49"/>
      <c r="ACA731" s="49"/>
      <c r="ACF731" s="193"/>
      <c r="ACG731" s="49"/>
      <c r="ACH731" s="49"/>
      <c r="ACI731" s="49"/>
      <c r="ACN731" s="193"/>
      <c r="ACO731" s="49"/>
      <c r="ACP731" s="49"/>
      <c r="ACQ731" s="49"/>
      <c r="ACV731" s="193"/>
      <c r="ACW731" s="49"/>
      <c r="ACX731" s="49"/>
      <c r="ACY731" s="49"/>
      <c r="ADD731" s="193"/>
      <c r="ADE731" s="49"/>
      <c r="ADF731" s="49"/>
      <c r="ADG731" s="49"/>
      <c r="ADL731" s="193"/>
      <c r="ADM731" s="49"/>
      <c r="ADN731" s="49"/>
      <c r="ADO731" s="49"/>
      <c r="ADT731" s="193"/>
      <c r="ADU731" s="49"/>
      <c r="ADV731" s="49"/>
      <c r="ADW731" s="49"/>
      <c r="AEB731" s="193"/>
      <c r="AEC731" s="49"/>
      <c r="AED731" s="49"/>
      <c r="AEE731" s="49"/>
      <c r="AEJ731" s="193"/>
      <c r="AEK731" s="49"/>
      <c r="AEL731" s="49"/>
      <c r="AEM731" s="49"/>
      <c r="AER731" s="193"/>
      <c r="AES731" s="49"/>
      <c r="AET731" s="49"/>
      <c r="AEU731" s="49"/>
      <c r="AEZ731" s="193"/>
      <c r="AFA731" s="49"/>
      <c r="AFB731" s="49"/>
      <c r="AFC731" s="49"/>
      <c r="AFH731" s="193"/>
      <c r="AFI731" s="49"/>
      <c r="AFJ731" s="49"/>
      <c r="AFK731" s="49"/>
      <c r="AFP731" s="193"/>
      <c r="AFQ731" s="49"/>
      <c r="AFR731" s="49"/>
      <c r="AFS731" s="49"/>
      <c r="AFX731" s="193"/>
      <c r="AFY731" s="49"/>
      <c r="AFZ731" s="49"/>
      <c r="AGA731" s="49"/>
      <c r="AGF731" s="193"/>
      <c r="AGG731" s="49"/>
      <c r="AGH731" s="49"/>
      <c r="AGI731" s="49"/>
      <c r="AGN731" s="193"/>
      <c r="AGO731" s="49"/>
      <c r="AGP731" s="49"/>
      <c r="AGQ731" s="49"/>
      <c r="AGV731" s="193"/>
      <c r="AGW731" s="49"/>
      <c r="AGX731" s="49"/>
      <c r="AGY731" s="49"/>
      <c r="AHD731" s="193"/>
      <c r="AHE731" s="49"/>
      <c r="AHF731" s="49"/>
      <c r="AHG731" s="49"/>
      <c r="AHL731" s="193"/>
      <c r="AHM731" s="49"/>
      <c r="AHN731" s="49"/>
      <c r="AHO731" s="49"/>
      <c r="AHT731" s="193"/>
      <c r="AHU731" s="49"/>
      <c r="AHV731" s="49"/>
      <c r="AHW731" s="49"/>
      <c r="AIB731" s="193"/>
      <c r="AIC731" s="49"/>
      <c r="AID731" s="49"/>
      <c r="AIE731" s="49"/>
      <c r="AIJ731" s="193"/>
      <c r="AIK731" s="49"/>
      <c r="AIL731" s="49"/>
      <c r="AIM731" s="49"/>
      <c r="AIR731" s="193"/>
      <c r="AIS731" s="49"/>
      <c r="AIT731" s="49"/>
      <c r="AIU731" s="49"/>
      <c r="AIZ731" s="193"/>
      <c r="AJA731" s="49"/>
      <c r="AJB731" s="49"/>
      <c r="AJC731" s="49"/>
      <c r="AJH731" s="193"/>
      <c r="AJI731" s="49"/>
      <c r="AJJ731" s="49"/>
      <c r="AJK731" s="49"/>
      <c r="AJP731" s="193"/>
      <c r="AJQ731" s="49"/>
      <c r="AJR731" s="49"/>
      <c r="AJS731" s="49"/>
      <c r="AJX731" s="193"/>
      <c r="AJY731" s="49"/>
      <c r="AJZ731" s="49"/>
      <c r="AKA731" s="49"/>
      <c r="AKF731" s="193"/>
      <c r="AKG731" s="49"/>
      <c r="AKH731" s="49"/>
      <c r="AKI731" s="49"/>
      <c r="AKN731" s="193"/>
      <c r="AKO731" s="49"/>
      <c r="AKP731" s="49"/>
      <c r="AKQ731" s="49"/>
      <c r="AKV731" s="193"/>
      <c r="AKW731" s="49"/>
      <c r="AKX731" s="49"/>
      <c r="AKY731" s="49"/>
      <c r="ALD731" s="193"/>
      <c r="ALE731" s="49"/>
      <c r="ALF731" s="49"/>
      <c r="ALG731" s="49"/>
      <c r="ALL731" s="193"/>
      <c r="ALM731" s="49"/>
      <c r="ALN731" s="49"/>
      <c r="ALO731" s="49"/>
      <c r="ALT731" s="193"/>
      <c r="ALU731" s="49"/>
      <c r="ALV731" s="49"/>
      <c r="ALW731" s="49"/>
      <c r="AMB731" s="193"/>
      <c r="AMC731" s="49"/>
      <c r="AMD731" s="49"/>
      <c r="AME731" s="49"/>
      <c r="AMJ731" s="193"/>
    </row>
    <row r="732" s="190" customFormat="true" ht="15" hidden="false" customHeight="true" outlineLevel="0" collapsed="false">
      <c r="A732" s="170"/>
      <c r="B732" s="170"/>
      <c r="C732" s="170"/>
      <c r="D732" s="171" t="s">
        <v>715</v>
      </c>
      <c r="E732" s="171"/>
      <c r="F732" s="171"/>
      <c r="G732" s="171"/>
      <c r="H732" s="175" t="n">
        <f aca="false">E725</f>
        <v>18</v>
      </c>
      <c r="I732" s="49"/>
      <c r="J732" s="49"/>
      <c r="K732" s="49"/>
      <c r="P732" s="194"/>
      <c r="Q732" s="49"/>
      <c r="R732" s="49"/>
      <c r="S732" s="49"/>
      <c r="X732" s="194"/>
      <c r="Y732" s="49"/>
      <c r="Z732" s="49"/>
      <c r="AA732" s="49"/>
      <c r="AF732" s="194"/>
      <c r="AG732" s="49"/>
      <c r="AH732" s="49"/>
      <c r="AI732" s="49"/>
      <c r="AN732" s="194"/>
      <c r="AO732" s="49"/>
      <c r="AP732" s="49"/>
      <c r="AQ732" s="49"/>
      <c r="AV732" s="194"/>
      <c r="AW732" s="49"/>
      <c r="AX732" s="49"/>
      <c r="AY732" s="49"/>
      <c r="BD732" s="194"/>
      <c r="BE732" s="49"/>
      <c r="BF732" s="49"/>
      <c r="BG732" s="49"/>
      <c r="BL732" s="194"/>
      <c r="BM732" s="49"/>
      <c r="BN732" s="49"/>
      <c r="BO732" s="49"/>
      <c r="BT732" s="194"/>
      <c r="BU732" s="49"/>
      <c r="BV732" s="49"/>
      <c r="BW732" s="49"/>
      <c r="CB732" s="194"/>
      <c r="CC732" s="49"/>
      <c r="CD732" s="49"/>
      <c r="CE732" s="49"/>
      <c r="CJ732" s="194"/>
      <c r="CK732" s="49"/>
      <c r="CL732" s="49"/>
      <c r="CM732" s="49"/>
      <c r="CR732" s="194"/>
      <c r="CS732" s="49"/>
      <c r="CT732" s="49"/>
      <c r="CU732" s="49"/>
      <c r="CZ732" s="194"/>
      <c r="DA732" s="49"/>
      <c r="DB732" s="49"/>
      <c r="DC732" s="49"/>
      <c r="DH732" s="194"/>
      <c r="DI732" s="49"/>
      <c r="DJ732" s="49"/>
      <c r="DK732" s="49"/>
      <c r="DP732" s="194"/>
      <c r="DQ732" s="49"/>
      <c r="DR732" s="49"/>
      <c r="DS732" s="49"/>
      <c r="DX732" s="194"/>
      <c r="DY732" s="49"/>
      <c r="DZ732" s="49"/>
      <c r="EA732" s="49"/>
      <c r="EF732" s="194"/>
      <c r="EG732" s="49"/>
      <c r="EH732" s="49"/>
      <c r="EI732" s="49"/>
      <c r="EN732" s="194"/>
      <c r="EO732" s="49"/>
      <c r="EP732" s="49"/>
      <c r="EQ732" s="49"/>
      <c r="EV732" s="194"/>
      <c r="EW732" s="49"/>
      <c r="EX732" s="49"/>
      <c r="EY732" s="49"/>
      <c r="FD732" s="194"/>
      <c r="FE732" s="49"/>
      <c r="FF732" s="49"/>
      <c r="FG732" s="49"/>
      <c r="FL732" s="194"/>
      <c r="FM732" s="49"/>
      <c r="FN732" s="49"/>
      <c r="FO732" s="49"/>
      <c r="FT732" s="194"/>
      <c r="FU732" s="49"/>
      <c r="FV732" s="49"/>
      <c r="FW732" s="49"/>
      <c r="GB732" s="194"/>
      <c r="GC732" s="49"/>
      <c r="GD732" s="49"/>
      <c r="GE732" s="49"/>
      <c r="GJ732" s="194"/>
      <c r="GK732" s="49"/>
      <c r="GL732" s="49"/>
      <c r="GM732" s="49"/>
      <c r="GR732" s="194"/>
      <c r="GS732" s="49"/>
      <c r="GT732" s="49"/>
      <c r="GU732" s="49"/>
      <c r="GZ732" s="194"/>
      <c r="HA732" s="49"/>
      <c r="HB732" s="49"/>
      <c r="HC732" s="49"/>
      <c r="HH732" s="194"/>
      <c r="HI732" s="49"/>
      <c r="HJ732" s="49"/>
      <c r="HK732" s="49"/>
      <c r="HP732" s="194"/>
      <c r="HQ732" s="49"/>
      <c r="HR732" s="49"/>
      <c r="HS732" s="49"/>
      <c r="HX732" s="194"/>
      <c r="HY732" s="49"/>
      <c r="HZ732" s="49"/>
      <c r="IA732" s="49"/>
      <c r="IF732" s="194"/>
      <c r="IG732" s="49"/>
      <c r="IH732" s="49"/>
      <c r="II732" s="49"/>
      <c r="IN732" s="194"/>
      <c r="IO732" s="49"/>
      <c r="IP732" s="49"/>
      <c r="IQ732" s="49"/>
      <c r="IV732" s="194"/>
      <c r="IW732" s="49"/>
      <c r="IX732" s="49"/>
      <c r="IY732" s="49"/>
      <c r="JD732" s="194"/>
      <c r="JE732" s="49"/>
      <c r="JF732" s="49"/>
      <c r="JG732" s="49"/>
      <c r="JL732" s="194"/>
      <c r="JM732" s="49"/>
      <c r="JN732" s="49"/>
      <c r="JO732" s="49"/>
      <c r="JT732" s="194"/>
      <c r="JU732" s="49"/>
      <c r="JV732" s="49"/>
      <c r="JW732" s="49"/>
      <c r="KB732" s="194"/>
      <c r="KC732" s="49"/>
      <c r="KD732" s="49"/>
      <c r="KE732" s="49"/>
      <c r="KJ732" s="194"/>
      <c r="KK732" s="49"/>
      <c r="KL732" s="49"/>
      <c r="KM732" s="49"/>
      <c r="KR732" s="194"/>
      <c r="KS732" s="49"/>
      <c r="KT732" s="49"/>
      <c r="KU732" s="49"/>
      <c r="KZ732" s="194"/>
      <c r="LA732" s="49"/>
      <c r="LB732" s="49"/>
      <c r="LC732" s="49"/>
      <c r="LH732" s="194"/>
      <c r="LI732" s="49"/>
      <c r="LJ732" s="49"/>
      <c r="LK732" s="49"/>
      <c r="LP732" s="194"/>
      <c r="LQ732" s="49"/>
      <c r="LR732" s="49"/>
      <c r="LS732" s="49"/>
      <c r="LX732" s="194"/>
      <c r="LY732" s="49"/>
      <c r="LZ732" s="49"/>
      <c r="MA732" s="49"/>
      <c r="MF732" s="194"/>
      <c r="MG732" s="49"/>
      <c r="MH732" s="49"/>
      <c r="MI732" s="49"/>
      <c r="MN732" s="194"/>
      <c r="MO732" s="49"/>
      <c r="MP732" s="49"/>
      <c r="MQ732" s="49"/>
      <c r="MV732" s="194"/>
      <c r="MW732" s="49"/>
      <c r="MX732" s="49"/>
      <c r="MY732" s="49"/>
      <c r="ND732" s="194"/>
      <c r="NE732" s="49"/>
      <c r="NF732" s="49"/>
      <c r="NG732" s="49"/>
      <c r="NL732" s="194"/>
      <c r="NM732" s="49"/>
      <c r="NN732" s="49"/>
      <c r="NO732" s="49"/>
      <c r="NT732" s="194"/>
      <c r="NU732" s="49"/>
      <c r="NV732" s="49"/>
      <c r="NW732" s="49"/>
      <c r="OB732" s="194"/>
      <c r="OC732" s="49"/>
      <c r="OD732" s="49"/>
      <c r="OE732" s="49"/>
      <c r="OJ732" s="194"/>
      <c r="OK732" s="49"/>
      <c r="OL732" s="49"/>
      <c r="OM732" s="49"/>
      <c r="OR732" s="194"/>
      <c r="OS732" s="49"/>
      <c r="OT732" s="49"/>
      <c r="OU732" s="49"/>
      <c r="OZ732" s="194"/>
      <c r="PA732" s="49"/>
      <c r="PB732" s="49"/>
      <c r="PC732" s="49"/>
      <c r="PH732" s="194"/>
      <c r="PI732" s="49"/>
      <c r="PJ732" s="49"/>
      <c r="PK732" s="49"/>
      <c r="PP732" s="194"/>
      <c r="PQ732" s="49"/>
      <c r="PR732" s="49"/>
      <c r="PS732" s="49"/>
      <c r="PX732" s="194"/>
      <c r="PY732" s="49"/>
      <c r="PZ732" s="49"/>
      <c r="QA732" s="49"/>
      <c r="QF732" s="194"/>
      <c r="QG732" s="49"/>
      <c r="QH732" s="49"/>
      <c r="QI732" s="49"/>
      <c r="QN732" s="194"/>
      <c r="QO732" s="49"/>
      <c r="QP732" s="49"/>
      <c r="QQ732" s="49"/>
      <c r="QV732" s="194"/>
      <c r="QW732" s="49"/>
      <c r="QX732" s="49"/>
      <c r="QY732" s="49"/>
      <c r="RD732" s="194"/>
      <c r="RE732" s="49"/>
      <c r="RF732" s="49"/>
      <c r="RG732" s="49"/>
      <c r="RL732" s="194"/>
      <c r="RM732" s="49"/>
      <c r="RN732" s="49"/>
      <c r="RO732" s="49"/>
      <c r="RT732" s="194"/>
      <c r="RU732" s="49"/>
      <c r="RV732" s="49"/>
      <c r="RW732" s="49"/>
      <c r="SB732" s="194"/>
      <c r="SC732" s="49"/>
      <c r="SD732" s="49"/>
      <c r="SE732" s="49"/>
      <c r="SJ732" s="194"/>
      <c r="SK732" s="49"/>
      <c r="SL732" s="49"/>
      <c r="SM732" s="49"/>
      <c r="SR732" s="194"/>
      <c r="SS732" s="49"/>
      <c r="ST732" s="49"/>
      <c r="SU732" s="49"/>
      <c r="SZ732" s="194"/>
      <c r="TA732" s="49"/>
      <c r="TB732" s="49"/>
      <c r="TC732" s="49"/>
      <c r="TH732" s="194"/>
      <c r="TI732" s="49"/>
      <c r="TJ732" s="49"/>
      <c r="TK732" s="49"/>
      <c r="TP732" s="194"/>
      <c r="TQ732" s="49"/>
      <c r="TR732" s="49"/>
      <c r="TS732" s="49"/>
      <c r="TX732" s="194"/>
      <c r="TY732" s="49"/>
      <c r="TZ732" s="49"/>
      <c r="UA732" s="49"/>
      <c r="UF732" s="194"/>
      <c r="UG732" s="49"/>
      <c r="UH732" s="49"/>
      <c r="UI732" s="49"/>
      <c r="UN732" s="194"/>
      <c r="UO732" s="49"/>
      <c r="UP732" s="49"/>
      <c r="UQ732" s="49"/>
      <c r="UV732" s="194"/>
      <c r="UW732" s="49"/>
      <c r="UX732" s="49"/>
      <c r="UY732" s="49"/>
      <c r="VD732" s="194"/>
      <c r="VE732" s="49"/>
      <c r="VF732" s="49"/>
      <c r="VG732" s="49"/>
      <c r="VL732" s="194"/>
      <c r="VM732" s="49"/>
      <c r="VN732" s="49"/>
      <c r="VO732" s="49"/>
      <c r="VT732" s="194"/>
      <c r="VU732" s="49"/>
      <c r="VV732" s="49"/>
      <c r="VW732" s="49"/>
      <c r="WB732" s="194"/>
      <c r="WC732" s="49"/>
      <c r="WD732" s="49"/>
      <c r="WE732" s="49"/>
      <c r="WJ732" s="194"/>
      <c r="WK732" s="49"/>
      <c r="WL732" s="49"/>
      <c r="WM732" s="49"/>
      <c r="WR732" s="194"/>
      <c r="WS732" s="49"/>
      <c r="WT732" s="49"/>
      <c r="WU732" s="49"/>
      <c r="WZ732" s="194"/>
      <c r="XA732" s="49"/>
      <c r="XB732" s="49"/>
      <c r="XC732" s="49"/>
      <c r="XH732" s="194"/>
      <c r="XI732" s="49"/>
      <c r="XJ732" s="49"/>
      <c r="XK732" s="49"/>
      <c r="XP732" s="194"/>
      <c r="XQ732" s="49"/>
      <c r="XR732" s="49"/>
      <c r="XS732" s="49"/>
      <c r="XX732" s="194"/>
      <c r="XY732" s="49"/>
      <c r="XZ732" s="49"/>
      <c r="YA732" s="49"/>
      <c r="YF732" s="194"/>
      <c r="YG732" s="49"/>
      <c r="YH732" s="49"/>
      <c r="YI732" s="49"/>
      <c r="YN732" s="194"/>
      <c r="YO732" s="49"/>
      <c r="YP732" s="49"/>
      <c r="YQ732" s="49"/>
      <c r="YV732" s="194"/>
      <c r="YW732" s="49"/>
      <c r="YX732" s="49"/>
      <c r="YY732" s="49"/>
      <c r="ZD732" s="194"/>
      <c r="ZE732" s="49"/>
      <c r="ZF732" s="49"/>
      <c r="ZG732" s="49"/>
      <c r="ZL732" s="194"/>
      <c r="ZM732" s="49"/>
      <c r="ZN732" s="49"/>
      <c r="ZO732" s="49"/>
      <c r="ZT732" s="194"/>
      <c r="ZU732" s="49"/>
      <c r="ZV732" s="49"/>
      <c r="ZW732" s="49"/>
      <c r="AAB732" s="194"/>
      <c r="AAC732" s="49"/>
      <c r="AAD732" s="49"/>
      <c r="AAE732" s="49"/>
      <c r="AAJ732" s="194"/>
      <c r="AAK732" s="49"/>
      <c r="AAL732" s="49"/>
      <c r="AAM732" s="49"/>
      <c r="AAR732" s="194"/>
      <c r="AAS732" s="49"/>
      <c r="AAT732" s="49"/>
      <c r="AAU732" s="49"/>
      <c r="AAZ732" s="194"/>
      <c r="ABA732" s="49"/>
      <c r="ABB732" s="49"/>
      <c r="ABC732" s="49"/>
      <c r="ABH732" s="194"/>
      <c r="ABI732" s="49"/>
      <c r="ABJ732" s="49"/>
      <c r="ABK732" s="49"/>
      <c r="ABP732" s="194"/>
      <c r="ABQ732" s="49"/>
      <c r="ABR732" s="49"/>
      <c r="ABS732" s="49"/>
      <c r="ABX732" s="194"/>
      <c r="ABY732" s="49"/>
      <c r="ABZ732" s="49"/>
      <c r="ACA732" s="49"/>
      <c r="ACF732" s="194"/>
      <c r="ACG732" s="49"/>
      <c r="ACH732" s="49"/>
      <c r="ACI732" s="49"/>
      <c r="ACN732" s="194"/>
      <c r="ACO732" s="49"/>
      <c r="ACP732" s="49"/>
      <c r="ACQ732" s="49"/>
      <c r="ACV732" s="194"/>
      <c r="ACW732" s="49"/>
      <c r="ACX732" s="49"/>
      <c r="ACY732" s="49"/>
      <c r="ADD732" s="194"/>
      <c r="ADE732" s="49"/>
      <c r="ADF732" s="49"/>
      <c r="ADG732" s="49"/>
      <c r="ADL732" s="194"/>
      <c r="ADM732" s="49"/>
      <c r="ADN732" s="49"/>
      <c r="ADO732" s="49"/>
      <c r="ADT732" s="194"/>
      <c r="ADU732" s="49"/>
      <c r="ADV732" s="49"/>
      <c r="ADW732" s="49"/>
      <c r="AEB732" s="194"/>
      <c r="AEC732" s="49"/>
      <c r="AED732" s="49"/>
      <c r="AEE732" s="49"/>
      <c r="AEJ732" s="194"/>
      <c r="AEK732" s="49"/>
      <c r="AEL732" s="49"/>
      <c r="AEM732" s="49"/>
      <c r="AER732" s="194"/>
      <c r="AES732" s="49"/>
      <c r="AET732" s="49"/>
      <c r="AEU732" s="49"/>
      <c r="AEZ732" s="194"/>
      <c r="AFA732" s="49"/>
      <c r="AFB732" s="49"/>
      <c r="AFC732" s="49"/>
      <c r="AFH732" s="194"/>
      <c r="AFI732" s="49"/>
      <c r="AFJ732" s="49"/>
      <c r="AFK732" s="49"/>
      <c r="AFP732" s="194"/>
      <c r="AFQ732" s="49"/>
      <c r="AFR732" s="49"/>
      <c r="AFS732" s="49"/>
      <c r="AFX732" s="194"/>
      <c r="AFY732" s="49"/>
      <c r="AFZ732" s="49"/>
      <c r="AGA732" s="49"/>
      <c r="AGF732" s="194"/>
      <c r="AGG732" s="49"/>
      <c r="AGH732" s="49"/>
      <c r="AGI732" s="49"/>
      <c r="AGN732" s="194"/>
      <c r="AGO732" s="49"/>
      <c r="AGP732" s="49"/>
      <c r="AGQ732" s="49"/>
      <c r="AGV732" s="194"/>
      <c r="AGW732" s="49"/>
      <c r="AGX732" s="49"/>
      <c r="AGY732" s="49"/>
      <c r="AHD732" s="194"/>
      <c r="AHE732" s="49"/>
      <c r="AHF732" s="49"/>
      <c r="AHG732" s="49"/>
      <c r="AHL732" s="194"/>
      <c r="AHM732" s="49"/>
      <c r="AHN732" s="49"/>
      <c r="AHO732" s="49"/>
      <c r="AHT732" s="194"/>
      <c r="AHU732" s="49"/>
      <c r="AHV732" s="49"/>
      <c r="AHW732" s="49"/>
      <c r="AIB732" s="194"/>
      <c r="AIC732" s="49"/>
      <c r="AID732" s="49"/>
      <c r="AIE732" s="49"/>
      <c r="AIJ732" s="194"/>
      <c r="AIK732" s="49"/>
      <c r="AIL732" s="49"/>
      <c r="AIM732" s="49"/>
      <c r="AIR732" s="194"/>
      <c r="AIS732" s="49"/>
      <c r="AIT732" s="49"/>
      <c r="AIU732" s="49"/>
      <c r="AIZ732" s="194"/>
      <c r="AJA732" s="49"/>
      <c r="AJB732" s="49"/>
      <c r="AJC732" s="49"/>
      <c r="AJH732" s="194"/>
      <c r="AJI732" s="49"/>
      <c r="AJJ732" s="49"/>
      <c r="AJK732" s="49"/>
      <c r="AJP732" s="194"/>
      <c r="AJQ732" s="49"/>
      <c r="AJR732" s="49"/>
      <c r="AJS732" s="49"/>
      <c r="AJX732" s="194"/>
      <c r="AJY732" s="49"/>
      <c r="AJZ732" s="49"/>
      <c r="AKA732" s="49"/>
      <c r="AKF732" s="194"/>
      <c r="AKG732" s="49"/>
      <c r="AKH732" s="49"/>
      <c r="AKI732" s="49"/>
      <c r="AKN732" s="194"/>
      <c r="AKO732" s="49"/>
      <c r="AKP732" s="49"/>
      <c r="AKQ732" s="49"/>
      <c r="AKV732" s="194"/>
      <c r="AKW732" s="49"/>
      <c r="AKX732" s="49"/>
      <c r="AKY732" s="49"/>
      <c r="ALD732" s="194"/>
      <c r="ALE732" s="49"/>
      <c r="ALF732" s="49"/>
      <c r="ALG732" s="49"/>
      <c r="ALL732" s="194"/>
      <c r="ALM732" s="49"/>
      <c r="ALN732" s="49"/>
      <c r="ALO732" s="49"/>
      <c r="ALT732" s="194"/>
      <c r="ALU732" s="49"/>
      <c r="ALV732" s="49"/>
      <c r="ALW732" s="49"/>
      <c r="AMB732" s="194"/>
      <c r="AMC732" s="49"/>
      <c r="AMD732" s="49"/>
      <c r="AME732" s="49"/>
      <c r="AMJ732" s="194"/>
    </row>
    <row r="733" s="192" customFormat="true" ht="15" hidden="false" customHeight="true" outlineLevel="0" collapsed="false">
      <c r="A733" s="170"/>
      <c r="B733" s="170"/>
      <c r="C733" s="170"/>
      <c r="D733" s="173" t="s">
        <v>716</v>
      </c>
      <c r="E733" s="173"/>
      <c r="F733" s="173"/>
      <c r="G733" s="173"/>
      <c r="H733" s="174" t="n">
        <f aca="false">ROUND(H731*H732,2)</f>
        <v>9344.34</v>
      </c>
      <c r="I733" s="49"/>
      <c r="J733" s="49"/>
      <c r="K733" s="49"/>
      <c r="P733" s="193"/>
      <c r="Q733" s="49"/>
      <c r="R733" s="49"/>
      <c r="S733" s="49"/>
      <c r="X733" s="193"/>
      <c r="Y733" s="49"/>
      <c r="Z733" s="49"/>
      <c r="AA733" s="49"/>
      <c r="AF733" s="193"/>
      <c r="AG733" s="49"/>
      <c r="AH733" s="49"/>
      <c r="AI733" s="49"/>
      <c r="AN733" s="193"/>
      <c r="AO733" s="49"/>
      <c r="AP733" s="49"/>
      <c r="AQ733" s="49"/>
      <c r="AV733" s="193"/>
      <c r="AW733" s="49"/>
      <c r="AX733" s="49"/>
      <c r="AY733" s="49"/>
      <c r="BD733" s="193"/>
      <c r="BE733" s="49"/>
      <c r="BF733" s="49"/>
      <c r="BG733" s="49"/>
      <c r="BL733" s="193"/>
      <c r="BM733" s="49"/>
      <c r="BN733" s="49"/>
      <c r="BO733" s="49"/>
      <c r="BT733" s="193"/>
      <c r="BU733" s="49"/>
      <c r="BV733" s="49"/>
      <c r="BW733" s="49"/>
      <c r="CB733" s="193"/>
      <c r="CC733" s="49"/>
      <c r="CD733" s="49"/>
      <c r="CE733" s="49"/>
      <c r="CJ733" s="193"/>
      <c r="CK733" s="49"/>
      <c r="CL733" s="49"/>
      <c r="CM733" s="49"/>
      <c r="CR733" s="193"/>
      <c r="CS733" s="49"/>
      <c r="CT733" s="49"/>
      <c r="CU733" s="49"/>
      <c r="CZ733" s="193"/>
      <c r="DA733" s="49"/>
      <c r="DB733" s="49"/>
      <c r="DC733" s="49"/>
      <c r="DH733" s="193"/>
      <c r="DI733" s="49"/>
      <c r="DJ733" s="49"/>
      <c r="DK733" s="49"/>
      <c r="DP733" s="193"/>
      <c r="DQ733" s="49"/>
      <c r="DR733" s="49"/>
      <c r="DS733" s="49"/>
      <c r="DX733" s="193"/>
      <c r="DY733" s="49"/>
      <c r="DZ733" s="49"/>
      <c r="EA733" s="49"/>
      <c r="EF733" s="193"/>
      <c r="EG733" s="49"/>
      <c r="EH733" s="49"/>
      <c r="EI733" s="49"/>
      <c r="EN733" s="193"/>
      <c r="EO733" s="49"/>
      <c r="EP733" s="49"/>
      <c r="EQ733" s="49"/>
      <c r="EV733" s="193"/>
      <c r="EW733" s="49"/>
      <c r="EX733" s="49"/>
      <c r="EY733" s="49"/>
      <c r="FD733" s="193"/>
      <c r="FE733" s="49"/>
      <c r="FF733" s="49"/>
      <c r="FG733" s="49"/>
      <c r="FL733" s="193"/>
      <c r="FM733" s="49"/>
      <c r="FN733" s="49"/>
      <c r="FO733" s="49"/>
      <c r="FT733" s="193"/>
      <c r="FU733" s="49"/>
      <c r="FV733" s="49"/>
      <c r="FW733" s="49"/>
      <c r="GB733" s="193"/>
      <c r="GC733" s="49"/>
      <c r="GD733" s="49"/>
      <c r="GE733" s="49"/>
      <c r="GJ733" s="193"/>
      <c r="GK733" s="49"/>
      <c r="GL733" s="49"/>
      <c r="GM733" s="49"/>
      <c r="GR733" s="193"/>
      <c r="GS733" s="49"/>
      <c r="GT733" s="49"/>
      <c r="GU733" s="49"/>
      <c r="GZ733" s="193"/>
      <c r="HA733" s="49"/>
      <c r="HB733" s="49"/>
      <c r="HC733" s="49"/>
      <c r="HH733" s="193"/>
      <c r="HI733" s="49"/>
      <c r="HJ733" s="49"/>
      <c r="HK733" s="49"/>
      <c r="HP733" s="193"/>
      <c r="HQ733" s="49"/>
      <c r="HR733" s="49"/>
      <c r="HS733" s="49"/>
      <c r="HX733" s="193"/>
      <c r="HY733" s="49"/>
      <c r="HZ733" s="49"/>
      <c r="IA733" s="49"/>
      <c r="IF733" s="193"/>
      <c r="IG733" s="49"/>
      <c r="IH733" s="49"/>
      <c r="II733" s="49"/>
      <c r="IN733" s="193"/>
      <c r="IO733" s="49"/>
      <c r="IP733" s="49"/>
      <c r="IQ733" s="49"/>
      <c r="IV733" s="193"/>
      <c r="IW733" s="49"/>
      <c r="IX733" s="49"/>
      <c r="IY733" s="49"/>
      <c r="JD733" s="193"/>
      <c r="JE733" s="49"/>
      <c r="JF733" s="49"/>
      <c r="JG733" s="49"/>
      <c r="JL733" s="193"/>
      <c r="JM733" s="49"/>
      <c r="JN733" s="49"/>
      <c r="JO733" s="49"/>
      <c r="JT733" s="193"/>
      <c r="JU733" s="49"/>
      <c r="JV733" s="49"/>
      <c r="JW733" s="49"/>
      <c r="KB733" s="193"/>
      <c r="KC733" s="49"/>
      <c r="KD733" s="49"/>
      <c r="KE733" s="49"/>
      <c r="KJ733" s="193"/>
      <c r="KK733" s="49"/>
      <c r="KL733" s="49"/>
      <c r="KM733" s="49"/>
      <c r="KR733" s="193"/>
      <c r="KS733" s="49"/>
      <c r="KT733" s="49"/>
      <c r="KU733" s="49"/>
      <c r="KZ733" s="193"/>
      <c r="LA733" s="49"/>
      <c r="LB733" s="49"/>
      <c r="LC733" s="49"/>
      <c r="LH733" s="193"/>
      <c r="LI733" s="49"/>
      <c r="LJ733" s="49"/>
      <c r="LK733" s="49"/>
      <c r="LP733" s="193"/>
      <c r="LQ733" s="49"/>
      <c r="LR733" s="49"/>
      <c r="LS733" s="49"/>
      <c r="LX733" s="193"/>
      <c r="LY733" s="49"/>
      <c r="LZ733" s="49"/>
      <c r="MA733" s="49"/>
      <c r="MF733" s="193"/>
      <c r="MG733" s="49"/>
      <c r="MH733" s="49"/>
      <c r="MI733" s="49"/>
      <c r="MN733" s="193"/>
      <c r="MO733" s="49"/>
      <c r="MP733" s="49"/>
      <c r="MQ733" s="49"/>
      <c r="MV733" s="193"/>
      <c r="MW733" s="49"/>
      <c r="MX733" s="49"/>
      <c r="MY733" s="49"/>
      <c r="ND733" s="193"/>
      <c r="NE733" s="49"/>
      <c r="NF733" s="49"/>
      <c r="NG733" s="49"/>
      <c r="NL733" s="193"/>
      <c r="NM733" s="49"/>
      <c r="NN733" s="49"/>
      <c r="NO733" s="49"/>
      <c r="NT733" s="193"/>
      <c r="NU733" s="49"/>
      <c r="NV733" s="49"/>
      <c r="NW733" s="49"/>
      <c r="OB733" s="193"/>
      <c r="OC733" s="49"/>
      <c r="OD733" s="49"/>
      <c r="OE733" s="49"/>
      <c r="OJ733" s="193"/>
      <c r="OK733" s="49"/>
      <c r="OL733" s="49"/>
      <c r="OM733" s="49"/>
      <c r="OR733" s="193"/>
      <c r="OS733" s="49"/>
      <c r="OT733" s="49"/>
      <c r="OU733" s="49"/>
      <c r="OZ733" s="193"/>
      <c r="PA733" s="49"/>
      <c r="PB733" s="49"/>
      <c r="PC733" s="49"/>
      <c r="PH733" s="193"/>
      <c r="PI733" s="49"/>
      <c r="PJ733" s="49"/>
      <c r="PK733" s="49"/>
      <c r="PP733" s="193"/>
      <c r="PQ733" s="49"/>
      <c r="PR733" s="49"/>
      <c r="PS733" s="49"/>
      <c r="PX733" s="193"/>
      <c r="PY733" s="49"/>
      <c r="PZ733" s="49"/>
      <c r="QA733" s="49"/>
      <c r="QF733" s="193"/>
      <c r="QG733" s="49"/>
      <c r="QH733" s="49"/>
      <c r="QI733" s="49"/>
      <c r="QN733" s="193"/>
      <c r="QO733" s="49"/>
      <c r="QP733" s="49"/>
      <c r="QQ733" s="49"/>
      <c r="QV733" s="193"/>
      <c r="QW733" s="49"/>
      <c r="QX733" s="49"/>
      <c r="QY733" s="49"/>
      <c r="RD733" s="193"/>
      <c r="RE733" s="49"/>
      <c r="RF733" s="49"/>
      <c r="RG733" s="49"/>
      <c r="RL733" s="193"/>
      <c r="RM733" s="49"/>
      <c r="RN733" s="49"/>
      <c r="RO733" s="49"/>
      <c r="RT733" s="193"/>
      <c r="RU733" s="49"/>
      <c r="RV733" s="49"/>
      <c r="RW733" s="49"/>
      <c r="SB733" s="193"/>
      <c r="SC733" s="49"/>
      <c r="SD733" s="49"/>
      <c r="SE733" s="49"/>
      <c r="SJ733" s="193"/>
      <c r="SK733" s="49"/>
      <c r="SL733" s="49"/>
      <c r="SM733" s="49"/>
      <c r="SR733" s="193"/>
      <c r="SS733" s="49"/>
      <c r="ST733" s="49"/>
      <c r="SU733" s="49"/>
      <c r="SZ733" s="193"/>
      <c r="TA733" s="49"/>
      <c r="TB733" s="49"/>
      <c r="TC733" s="49"/>
      <c r="TH733" s="193"/>
      <c r="TI733" s="49"/>
      <c r="TJ733" s="49"/>
      <c r="TK733" s="49"/>
      <c r="TP733" s="193"/>
      <c r="TQ733" s="49"/>
      <c r="TR733" s="49"/>
      <c r="TS733" s="49"/>
      <c r="TX733" s="193"/>
      <c r="TY733" s="49"/>
      <c r="TZ733" s="49"/>
      <c r="UA733" s="49"/>
      <c r="UF733" s="193"/>
      <c r="UG733" s="49"/>
      <c r="UH733" s="49"/>
      <c r="UI733" s="49"/>
      <c r="UN733" s="193"/>
      <c r="UO733" s="49"/>
      <c r="UP733" s="49"/>
      <c r="UQ733" s="49"/>
      <c r="UV733" s="193"/>
      <c r="UW733" s="49"/>
      <c r="UX733" s="49"/>
      <c r="UY733" s="49"/>
      <c r="VD733" s="193"/>
      <c r="VE733" s="49"/>
      <c r="VF733" s="49"/>
      <c r="VG733" s="49"/>
      <c r="VL733" s="193"/>
      <c r="VM733" s="49"/>
      <c r="VN733" s="49"/>
      <c r="VO733" s="49"/>
      <c r="VT733" s="193"/>
      <c r="VU733" s="49"/>
      <c r="VV733" s="49"/>
      <c r="VW733" s="49"/>
      <c r="WB733" s="193"/>
      <c r="WC733" s="49"/>
      <c r="WD733" s="49"/>
      <c r="WE733" s="49"/>
      <c r="WJ733" s="193"/>
      <c r="WK733" s="49"/>
      <c r="WL733" s="49"/>
      <c r="WM733" s="49"/>
      <c r="WR733" s="193"/>
      <c r="WS733" s="49"/>
      <c r="WT733" s="49"/>
      <c r="WU733" s="49"/>
      <c r="WZ733" s="193"/>
      <c r="XA733" s="49"/>
      <c r="XB733" s="49"/>
      <c r="XC733" s="49"/>
      <c r="XH733" s="193"/>
      <c r="XI733" s="49"/>
      <c r="XJ733" s="49"/>
      <c r="XK733" s="49"/>
      <c r="XP733" s="193"/>
      <c r="XQ733" s="49"/>
      <c r="XR733" s="49"/>
      <c r="XS733" s="49"/>
      <c r="XX733" s="193"/>
      <c r="XY733" s="49"/>
      <c r="XZ733" s="49"/>
      <c r="YA733" s="49"/>
      <c r="YF733" s="193"/>
      <c r="YG733" s="49"/>
      <c r="YH733" s="49"/>
      <c r="YI733" s="49"/>
      <c r="YN733" s="193"/>
      <c r="YO733" s="49"/>
      <c r="YP733" s="49"/>
      <c r="YQ733" s="49"/>
      <c r="YV733" s="193"/>
      <c r="YW733" s="49"/>
      <c r="YX733" s="49"/>
      <c r="YY733" s="49"/>
      <c r="ZD733" s="193"/>
      <c r="ZE733" s="49"/>
      <c r="ZF733" s="49"/>
      <c r="ZG733" s="49"/>
      <c r="ZL733" s="193"/>
      <c r="ZM733" s="49"/>
      <c r="ZN733" s="49"/>
      <c r="ZO733" s="49"/>
      <c r="ZT733" s="193"/>
      <c r="ZU733" s="49"/>
      <c r="ZV733" s="49"/>
      <c r="ZW733" s="49"/>
      <c r="AAB733" s="193"/>
      <c r="AAC733" s="49"/>
      <c r="AAD733" s="49"/>
      <c r="AAE733" s="49"/>
      <c r="AAJ733" s="193"/>
      <c r="AAK733" s="49"/>
      <c r="AAL733" s="49"/>
      <c r="AAM733" s="49"/>
      <c r="AAR733" s="193"/>
      <c r="AAS733" s="49"/>
      <c r="AAT733" s="49"/>
      <c r="AAU733" s="49"/>
      <c r="AAZ733" s="193"/>
      <c r="ABA733" s="49"/>
      <c r="ABB733" s="49"/>
      <c r="ABC733" s="49"/>
      <c r="ABH733" s="193"/>
      <c r="ABI733" s="49"/>
      <c r="ABJ733" s="49"/>
      <c r="ABK733" s="49"/>
      <c r="ABP733" s="193"/>
      <c r="ABQ733" s="49"/>
      <c r="ABR733" s="49"/>
      <c r="ABS733" s="49"/>
      <c r="ABX733" s="193"/>
      <c r="ABY733" s="49"/>
      <c r="ABZ733" s="49"/>
      <c r="ACA733" s="49"/>
      <c r="ACF733" s="193"/>
      <c r="ACG733" s="49"/>
      <c r="ACH733" s="49"/>
      <c r="ACI733" s="49"/>
      <c r="ACN733" s="193"/>
      <c r="ACO733" s="49"/>
      <c r="ACP733" s="49"/>
      <c r="ACQ733" s="49"/>
      <c r="ACV733" s="193"/>
      <c r="ACW733" s="49"/>
      <c r="ACX733" s="49"/>
      <c r="ACY733" s="49"/>
      <c r="ADD733" s="193"/>
      <c r="ADE733" s="49"/>
      <c r="ADF733" s="49"/>
      <c r="ADG733" s="49"/>
      <c r="ADL733" s="193"/>
      <c r="ADM733" s="49"/>
      <c r="ADN733" s="49"/>
      <c r="ADO733" s="49"/>
      <c r="ADT733" s="193"/>
      <c r="ADU733" s="49"/>
      <c r="ADV733" s="49"/>
      <c r="ADW733" s="49"/>
      <c r="AEB733" s="193"/>
      <c r="AEC733" s="49"/>
      <c r="AED733" s="49"/>
      <c r="AEE733" s="49"/>
      <c r="AEJ733" s="193"/>
      <c r="AEK733" s="49"/>
      <c r="AEL733" s="49"/>
      <c r="AEM733" s="49"/>
      <c r="AER733" s="193"/>
      <c r="AES733" s="49"/>
      <c r="AET733" s="49"/>
      <c r="AEU733" s="49"/>
      <c r="AEZ733" s="193"/>
      <c r="AFA733" s="49"/>
      <c r="AFB733" s="49"/>
      <c r="AFC733" s="49"/>
      <c r="AFH733" s="193"/>
      <c r="AFI733" s="49"/>
      <c r="AFJ733" s="49"/>
      <c r="AFK733" s="49"/>
      <c r="AFP733" s="193"/>
      <c r="AFQ733" s="49"/>
      <c r="AFR733" s="49"/>
      <c r="AFS733" s="49"/>
      <c r="AFX733" s="193"/>
      <c r="AFY733" s="49"/>
      <c r="AFZ733" s="49"/>
      <c r="AGA733" s="49"/>
      <c r="AGF733" s="193"/>
      <c r="AGG733" s="49"/>
      <c r="AGH733" s="49"/>
      <c r="AGI733" s="49"/>
      <c r="AGN733" s="193"/>
      <c r="AGO733" s="49"/>
      <c r="AGP733" s="49"/>
      <c r="AGQ733" s="49"/>
      <c r="AGV733" s="193"/>
      <c r="AGW733" s="49"/>
      <c r="AGX733" s="49"/>
      <c r="AGY733" s="49"/>
      <c r="AHD733" s="193"/>
      <c r="AHE733" s="49"/>
      <c r="AHF733" s="49"/>
      <c r="AHG733" s="49"/>
      <c r="AHL733" s="193"/>
      <c r="AHM733" s="49"/>
      <c r="AHN733" s="49"/>
      <c r="AHO733" s="49"/>
      <c r="AHT733" s="193"/>
      <c r="AHU733" s="49"/>
      <c r="AHV733" s="49"/>
      <c r="AHW733" s="49"/>
      <c r="AIB733" s="193"/>
      <c r="AIC733" s="49"/>
      <c r="AID733" s="49"/>
      <c r="AIE733" s="49"/>
      <c r="AIJ733" s="193"/>
      <c r="AIK733" s="49"/>
      <c r="AIL733" s="49"/>
      <c r="AIM733" s="49"/>
      <c r="AIR733" s="193"/>
      <c r="AIS733" s="49"/>
      <c r="AIT733" s="49"/>
      <c r="AIU733" s="49"/>
      <c r="AIZ733" s="193"/>
      <c r="AJA733" s="49"/>
      <c r="AJB733" s="49"/>
      <c r="AJC733" s="49"/>
      <c r="AJH733" s="193"/>
      <c r="AJI733" s="49"/>
      <c r="AJJ733" s="49"/>
      <c r="AJK733" s="49"/>
      <c r="AJP733" s="193"/>
      <c r="AJQ733" s="49"/>
      <c r="AJR733" s="49"/>
      <c r="AJS733" s="49"/>
      <c r="AJX733" s="193"/>
      <c r="AJY733" s="49"/>
      <c r="AJZ733" s="49"/>
      <c r="AKA733" s="49"/>
      <c r="AKF733" s="193"/>
      <c r="AKG733" s="49"/>
      <c r="AKH733" s="49"/>
      <c r="AKI733" s="49"/>
      <c r="AKN733" s="193"/>
      <c r="AKO733" s="49"/>
      <c r="AKP733" s="49"/>
      <c r="AKQ733" s="49"/>
      <c r="AKV733" s="193"/>
      <c r="AKW733" s="49"/>
      <c r="AKX733" s="49"/>
      <c r="AKY733" s="49"/>
      <c r="ALD733" s="193"/>
      <c r="ALE733" s="49"/>
      <c r="ALF733" s="49"/>
      <c r="ALG733" s="49"/>
      <c r="ALL733" s="193"/>
      <c r="ALM733" s="49"/>
      <c r="ALN733" s="49"/>
      <c r="ALO733" s="49"/>
      <c r="ALT733" s="193"/>
      <c r="ALU733" s="49"/>
      <c r="ALV733" s="49"/>
      <c r="ALW733" s="49"/>
      <c r="AMB733" s="193"/>
      <c r="AMC733" s="49"/>
      <c r="AMD733" s="49"/>
      <c r="AME733" s="49"/>
      <c r="AMJ733" s="193"/>
    </row>
    <row r="734" s="190" customFormat="true" ht="15" hidden="false" customHeight="true" outlineLevel="0" collapsed="false">
      <c r="A734" s="170"/>
      <c r="B734" s="170"/>
      <c r="C734" s="170"/>
      <c r="D734" s="171" t="s">
        <v>717</v>
      </c>
      <c r="E734" s="171"/>
      <c r="F734" s="171"/>
      <c r="G734" s="171"/>
      <c r="H734" s="172" t="n">
        <f aca="false">ROUND(H731*$B$13,2)</f>
        <v>108.71</v>
      </c>
      <c r="I734" s="49"/>
      <c r="J734" s="49"/>
      <c r="K734" s="49"/>
      <c r="P734" s="191"/>
      <c r="Q734" s="49"/>
      <c r="R734" s="49"/>
      <c r="S734" s="49"/>
      <c r="X734" s="191"/>
      <c r="Y734" s="49"/>
      <c r="Z734" s="49"/>
      <c r="AA734" s="49"/>
      <c r="AF734" s="191"/>
      <c r="AG734" s="49"/>
      <c r="AH734" s="49"/>
      <c r="AI734" s="49"/>
      <c r="AN734" s="191"/>
      <c r="AO734" s="49"/>
      <c r="AP734" s="49"/>
      <c r="AQ734" s="49"/>
      <c r="AV734" s="191"/>
      <c r="AW734" s="49"/>
      <c r="AX734" s="49"/>
      <c r="AY734" s="49"/>
      <c r="BD734" s="191"/>
      <c r="BE734" s="49"/>
      <c r="BF734" s="49"/>
      <c r="BG734" s="49"/>
      <c r="BL734" s="191"/>
      <c r="BM734" s="49"/>
      <c r="BN734" s="49"/>
      <c r="BO734" s="49"/>
      <c r="BT734" s="191"/>
      <c r="BU734" s="49"/>
      <c r="BV734" s="49"/>
      <c r="BW734" s="49"/>
      <c r="CB734" s="191"/>
      <c r="CC734" s="49"/>
      <c r="CD734" s="49"/>
      <c r="CE734" s="49"/>
      <c r="CJ734" s="191"/>
      <c r="CK734" s="49"/>
      <c r="CL734" s="49"/>
      <c r="CM734" s="49"/>
      <c r="CR734" s="191"/>
      <c r="CS734" s="49"/>
      <c r="CT734" s="49"/>
      <c r="CU734" s="49"/>
      <c r="CZ734" s="191"/>
      <c r="DA734" s="49"/>
      <c r="DB734" s="49"/>
      <c r="DC734" s="49"/>
      <c r="DH734" s="191"/>
      <c r="DI734" s="49"/>
      <c r="DJ734" s="49"/>
      <c r="DK734" s="49"/>
      <c r="DP734" s="191"/>
      <c r="DQ734" s="49"/>
      <c r="DR734" s="49"/>
      <c r="DS734" s="49"/>
      <c r="DX734" s="191"/>
      <c r="DY734" s="49"/>
      <c r="DZ734" s="49"/>
      <c r="EA734" s="49"/>
      <c r="EF734" s="191"/>
      <c r="EG734" s="49"/>
      <c r="EH734" s="49"/>
      <c r="EI734" s="49"/>
      <c r="EN734" s="191"/>
      <c r="EO734" s="49"/>
      <c r="EP734" s="49"/>
      <c r="EQ734" s="49"/>
      <c r="EV734" s="191"/>
      <c r="EW734" s="49"/>
      <c r="EX734" s="49"/>
      <c r="EY734" s="49"/>
      <c r="FD734" s="191"/>
      <c r="FE734" s="49"/>
      <c r="FF734" s="49"/>
      <c r="FG734" s="49"/>
      <c r="FL734" s="191"/>
      <c r="FM734" s="49"/>
      <c r="FN734" s="49"/>
      <c r="FO734" s="49"/>
      <c r="FT734" s="191"/>
      <c r="FU734" s="49"/>
      <c r="FV734" s="49"/>
      <c r="FW734" s="49"/>
      <c r="GB734" s="191"/>
      <c r="GC734" s="49"/>
      <c r="GD734" s="49"/>
      <c r="GE734" s="49"/>
      <c r="GJ734" s="191"/>
      <c r="GK734" s="49"/>
      <c r="GL734" s="49"/>
      <c r="GM734" s="49"/>
      <c r="GR734" s="191"/>
      <c r="GS734" s="49"/>
      <c r="GT734" s="49"/>
      <c r="GU734" s="49"/>
      <c r="GZ734" s="191"/>
      <c r="HA734" s="49"/>
      <c r="HB734" s="49"/>
      <c r="HC734" s="49"/>
      <c r="HH734" s="191"/>
      <c r="HI734" s="49"/>
      <c r="HJ734" s="49"/>
      <c r="HK734" s="49"/>
      <c r="HP734" s="191"/>
      <c r="HQ734" s="49"/>
      <c r="HR734" s="49"/>
      <c r="HS734" s="49"/>
      <c r="HX734" s="191"/>
      <c r="HY734" s="49"/>
      <c r="HZ734" s="49"/>
      <c r="IA734" s="49"/>
      <c r="IF734" s="191"/>
      <c r="IG734" s="49"/>
      <c r="IH734" s="49"/>
      <c r="II734" s="49"/>
      <c r="IN734" s="191"/>
      <c r="IO734" s="49"/>
      <c r="IP734" s="49"/>
      <c r="IQ734" s="49"/>
      <c r="IV734" s="191"/>
      <c r="IW734" s="49"/>
      <c r="IX734" s="49"/>
      <c r="IY734" s="49"/>
      <c r="JD734" s="191"/>
      <c r="JE734" s="49"/>
      <c r="JF734" s="49"/>
      <c r="JG734" s="49"/>
      <c r="JL734" s="191"/>
      <c r="JM734" s="49"/>
      <c r="JN734" s="49"/>
      <c r="JO734" s="49"/>
      <c r="JT734" s="191"/>
      <c r="JU734" s="49"/>
      <c r="JV734" s="49"/>
      <c r="JW734" s="49"/>
      <c r="KB734" s="191"/>
      <c r="KC734" s="49"/>
      <c r="KD734" s="49"/>
      <c r="KE734" s="49"/>
      <c r="KJ734" s="191"/>
      <c r="KK734" s="49"/>
      <c r="KL734" s="49"/>
      <c r="KM734" s="49"/>
      <c r="KR734" s="191"/>
      <c r="KS734" s="49"/>
      <c r="KT734" s="49"/>
      <c r="KU734" s="49"/>
      <c r="KZ734" s="191"/>
      <c r="LA734" s="49"/>
      <c r="LB734" s="49"/>
      <c r="LC734" s="49"/>
      <c r="LH734" s="191"/>
      <c r="LI734" s="49"/>
      <c r="LJ734" s="49"/>
      <c r="LK734" s="49"/>
      <c r="LP734" s="191"/>
      <c r="LQ734" s="49"/>
      <c r="LR734" s="49"/>
      <c r="LS734" s="49"/>
      <c r="LX734" s="191"/>
      <c r="LY734" s="49"/>
      <c r="LZ734" s="49"/>
      <c r="MA734" s="49"/>
      <c r="MF734" s="191"/>
      <c r="MG734" s="49"/>
      <c r="MH734" s="49"/>
      <c r="MI734" s="49"/>
      <c r="MN734" s="191"/>
      <c r="MO734" s="49"/>
      <c r="MP734" s="49"/>
      <c r="MQ734" s="49"/>
      <c r="MV734" s="191"/>
      <c r="MW734" s="49"/>
      <c r="MX734" s="49"/>
      <c r="MY734" s="49"/>
      <c r="ND734" s="191"/>
      <c r="NE734" s="49"/>
      <c r="NF734" s="49"/>
      <c r="NG734" s="49"/>
      <c r="NL734" s="191"/>
      <c r="NM734" s="49"/>
      <c r="NN734" s="49"/>
      <c r="NO734" s="49"/>
      <c r="NT734" s="191"/>
      <c r="NU734" s="49"/>
      <c r="NV734" s="49"/>
      <c r="NW734" s="49"/>
      <c r="OB734" s="191"/>
      <c r="OC734" s="49"/>
      <c r="OD734" s="49"/>
      <c r="OE734" s="49"/>
      <c r="OJ734" s="191"/>
      <c r="OK734" s="49"/>
      <c r="OL734" s="49"/>
      <c r="OM734" s="49"/>
      <c r="OR734" s="191"/>
      <c r="OS734" s="49"/>
      <c r="OT734" s="49"/>
      <c r="OU734" s="49"/>
      <c r="OZ734" s="191"/>
      <c r="PA734" s="49"/>
      <c r="PB734" s="49"/>
      <c r="PC734" s="49"/>
      <c r="PH734" s="191"/>
      <c r="PI734" s="49"/>
      <c r="PJ734" s="49"/>
      <c r="PK734" s="49"/>
      <c r="PP734" s="191"/>
      <c r="PQ734" s="49"/>
      <c r="PR734" s="49"/>
      <c r="PS734" s="49"/>
      <c r="PX734" s="191"/>
      <c r="PY734" s="49"/>
      <c r="PZ734" s="49"/>
      <c r="QA734" s="49"/>
      <c r="QF734" s="191"/>
      <c r="QG734" s="49"/>
      <c r="QH734" s="49"/>
      <c r="QI734" s="49"/>
      <c r="QN734" s="191"/>
      <c r="QO734" s="49"/>
      <c r="QP734" s="49"/>
      <c r="QQ734" s="49"/>
      <c r="QV734" s="191"/>
      <c r="QW734" s="49"/>
      <c r="QX734" s="49"/>
      <c r="QY734" s="49"/>
      <c r="RD734" s="191"/>
      <c r="RE734" s="49"/>
      <c r="RF734" s="49"/>
      <c r="RG734" s="49"/>
      <c r="RL734" s="191"/>
      <c r="RM734" s="49"/>
      <c r="RN734" s="49"/>
      <c r="RO734" s="49"/>
      <c r="RT734" s="191"/>
      <c r="RU734" s="49"/>
      <c r="RV734" s="49"/>
      <c r="RW734" s="49"/>
      <c r="SB734" s="191"/>
      <c r="SC734" s="49"/>
      <c r="SD734" s="49"/>
      <c r="SE734" s="49"/>
      <c r="SJ734" s="191"/>
      <c r="SK734" s="49"/>
      <c r="SL734" s="49"/>
      <c r="SM734" s="49"/>
      <c r="SR734" s="191"/>
      <c r="SS734" s="49"/>
      <c r="ST734" s="49"/>
      <c r="SU734" s="49"/>
      <c r="SZ734" s="191"/>
      <c r="TA734" s="49"/>
      <c r="TB734" s="49"/>
      <c r="TC734" s="49"/>
      <c r="TH734" s="191"/>
      <c r="TI734" s="49"/>
      <c r="TJ734" s="49"/>
      <c r="TK734" s="49"/>
      <c r="TP734" s="191"/>
      <c r="TQ734" s="49"/>
      <c r="TR734" s="49"/>
      <c r="TS734" s="49"/>
      <c r="TX734" s="191"/>
      <c r="TY734" s="49"/>
      <c r="TZ734" s="49"/>
      <c r="UA734" s="49"/>
      <c r="UF734" s="191"/>
      <c r="UG734" s="49"/>
      <c r="UH734" s="49"/>
      <c r="UI734" s="49"/>
      <c r="UN734" s="191"/>
      <c r="UO734" s="49"/>
      <c r="UP734" s="49"/>
      <c r="UQ734" s="49"/>
      <c r="UV734" s="191"/>
      <c r="UW734" s="49"/>
      <c r="UX734" s="49"/>
      <c r="UY734" s="49"/>
      <c r="VD734" s="191"/>
      <c r="VE734" s="49"/>
      <c r="VF734" s="49"/>
      <c r="VG734" s="49"/>
      <c r="VL734" s="191"/>
      <c r="VM734" s="49"/>
      <c r="VN734" s="49"/>
      <c r="VO734" s="49"/>
      <c r="VT734" s="191"/>
      <c r="VU734" s="49"/>
      <c r="VV734" s="49"/>
      <c r="VW734" s="49"/>
      <c r="WB734" s="191"/>
      <c r="WC734" s="49"/>
      <c r="WD734" s="49"/>
      <c r="WE734" s="49"/>
      <c r="WJ734" s="191"/>
      <c r="WK734" s="49"/>
      <c r="WL734" s="49"/>
      <c r="WM734" s="49"/>
      <c r="WR734" s="191"/>
      <c r="WS734" s="49"/>
      <c r="WT734" s="49"/>
      <c r="WU734" s="49"/>
      <c r="WZ734" s="191"/>
      <c r="XA734" s="49"/>
      <c r="XB734" s="49"/>
      <c r="XC734" s="49"/>
      <c r="XH734" s="191"/>
      <c r="XI734" s="49"/>
      <c r="XJ734" s="49"/>
      <c r="XK734" s="49"/>
      <c r="XP734" s="191"/>
      <c r="XQ734" s="49"/>
      <c r="XR734" s="49"/>
      <c r="XS734" s="49"/>
      <c r="XX734" s="191"/>
      <c r="XY734" s="49"/>
      <c r="XZ734" s="49"/>
      <c r="YA734" s="49"/>
      <c r="YF734" s="191"/>
      <c r="YG734" s="49"/>
      <c r="YH734" s="49"/>
      <c r="YI734" s="49"/>
      <c r="YN734" s="191"/>
      <c r="YO734" s="49"/>
      <c r="YP734" s="49"/>
      <c r="YQ734" s="49"/>
      <c r="YV734" s="191"/>
      <c r="YW734" s="49"/>
      <c r="YX734" s="49"/>
      <c r="YY734" s="49"/>
      <c r="ZD734" s="191"/>
      <c r="ZE734" s="49"/>
      <c r="ZF734" s="49"/>
      <c r="ZG734" s="49"/>
      <c r="ZL734" s="191"/>
      <c r="ZM734" s="49"/>
      <c r="ZN734" s="49"/>
      <c r="ZO734" s="49"/>
      <c r="ZT734" s="191"/>
      <c r="ZU734" s="49"/>
      <c r="ZV734" s="49"/>
      <c r="ZW734" s="49"/>
      <c r="AAB734" s="191"/>
      <c r="AAC734" s="49"/>
      <c r="AAD734" s="49"/>
      <c r="AAE734" s="49"/>
      <c r="AAJ734" s="191"/>
      <c r="AAK734" s="49"/>
      <c r="AAL734" s="49"/>
      <c r="AAM734" s="49"/>
      <c r="AAR734" s="191"/>
      <c r="AAS734" s="49"/>
      <c r="AAT734" s="49"/>
      <c r="AAU734" s="49"/>
      <c r="AAZ734" s="191"/>
      <c r="ABA734" s="49"/>
      <c r="ABB734" s="49"/>
      <c r="ABC734" s="49"/>
      <c r="ABH734" s="191"/>
      <c r="ABI734" s="49"/>
      <c r="ABJ734" s="49"/>
      <c r="ABK734" s="49"/>
      <c r="ABP734" s="191"/>
      <c r="ABQ734" s="49"/>
      <c r="ABR734" s="49"/>
      <c r="ABS734" s="49"/>
      <c r="ABX734" s="191"/>
      <c r="ABY734" s="49"/>
      <c r="ABZ734" s="49"/>
      <c r="ACA734" s="49"/>
      <c r="ACF734" s="191"/>
      <c r="ACG734" s="49"/>
      <c r="ACH734" s="49"/>
      <c r="ACI734" s="49"/>
      <c r="ACN734" s="191"/>
      <c r="ACO734" s="49"/>
      <c r="ACP734" s="49"/>
      <c r="ACQ734" s="49"/>
      <c r="ACV734" s="191"/>
      <c r="ACW734" s="49"/>
      <c r="ACX734" s="49"/>
      <c r="ACY734" s="49"/>
      <c r="ADD734" s="191"/>
      <c r="ADE734" s="49"/>
      <c r="ADF734" s="49"/>
      <c r="ADG734" s="49"/>
      <c r="ADL734" s="191"/>
      <c r="ADM734" s="49"/>
      <c r="ADN734" s="49"/>
      <c r="ADO734" s="49"/>
      <c r="ADT734" s="191"/>
      <c r="ADU734" s="49"/>
      <c r="ADV734" s="49"/>
      <c r="ADW734" s="49"/>
      <c r="AEB734" s="191"/>
      <c r="AEC734" s="49"/>
      <c r="AED734" s="49"/>
      <c r="AEE734" s="49"/>
      <c r="AEJ734" s="191"/>
      <c r="AEK734" s="49"/>
      <c r="AEL734" s="49"/>
      <c r="AEM734" s="49"/>
      <c r="AER734" s="191"/>
      <c r="AES734" s="49"/>
      <c r="AET734" s="49"/>
      <c r="AEU734" s="49"/>
      <c r="AEZ734" s="191"/>
      <c r="AFA734" s="49"/>
      <c r="AFB734" s="49"/>
      <c r="AFC734" s="49"/>
      <c r="AFH734" s="191"/>
      <c r="AFI734" s="49"/>
      <c r="AFJ734" s="49"/>
      <c r="AFK734" s="49"/>
      <c r="AFP734" s="191"/>
      <c r="AFQ734" s="49"/>
      <c r="AFR734" s="49"/>
      <c r="AFS734" s="49"/>
      <c r="AFX734" s="191"/>
      <c r="AFY734" s="49"/>
      <c r="AFZ734" s="49"/>
      <c r="AGA734" s="49"/>
      <c r="AGF734" s="191"/>
      <c r="AGG734" s="49"/>
      <c r="AGH734" s="49"/>
      <c r="AGI734" s="49"/>
      <c r="AGN734" s="191"/>
      <c r="AGO734" s="49"/>
      <c r="AGP734" s="49"/>
      <c r="AGQ734" s="49"/>
      <c r="AGV734" s="191"/>
      <c r="AGW734" s="49"/>
      <c r="AGX734" s="49"/>
      <c r="AGY734" s="49"/>
      <c r="AHD734" s="191"/>
      <c r="AHE734" s="49"/>
      <c r="AHF734" s="49"/>
      <c r="AHG734" s="49"/>
      <c r="AHL734" s="191"/>
      <c r="AHM734" s="49"/>
      <c r="AHN734" s="49"/>
      <c r="AHO734" s="49"/>
      <c r="AHT734" s="191"/>
      <c r="AHU734" s="49"/>
      <c r="AHV734" s="49"/>
      <c r="AHW734" s="49"/>
      <c r="AIB734" s="191"/>
      <c r="AIC734" s="49"/>
      <c r="AID734" s="49"/>
      <c r="AIE734" s="49"/>
      <c r="AIJ734" s="191"/>
      <c r="AIK734" s="49"/>
      <c r="AIL734" s="49"/>
      <c r="AIM734" s="49"/>
      <c r="AIR734" s="191"/>
      <c r="AIS734" s="49"/>
      <c r="AIT734" s="49"/>
      <c r="AIU734" s="49"/>
      <c r="AIZ734" s="191"/>
      <c r="AJA734" s="49"/>
      <c r="AJB734" s="49"/>
      <c r="AJC734" s="49"/>
      <c r="AJH734" s="191"/>
      <c r="AJI734" s="49"/>
      <c r="AJJ734" s="49"/>
      <c r="AJK734" s="49"/>
      <c r="AJP734" s="191"/>
      <c r="AJQ734" s="49"/>
      <c r="AJR734" s="49"/>
      <c r="AJS734" s="49"/>
      <c r="AJX734" s="191"/>
      <c r="AJY734" s="49"/>
      <c r="AJZ734" s="49"/>
      <c r="AKA734" s="49"/>
      <c r="AKF734" s="191"/>
      <c r="AKG734" s="49"/>
      <c r="AKH734" s="49"/>
      <c r="AKI734" s="49"/>
      <c r="AKN734" s="191"/>
      <c r="AKO734" s="49"/>
      <c r="AKP734" s="49"/>
      <c r="AKQ734" s="49"/>
      <c r="AKV734" s="191"/>
      <c r="AKW734" s="49"/>
      <c r="AKX734" s="49"/>
      <c r="AKY734" s="49"/>
      <c r="ALD734" s="191"/>
      <c r="ALE734" s="49"/>
      <c r="ALF734" s="49"/>
      <c r="ALG734" s="49"/>
      <c r="ALL734" s="191"/>
      <c r="ALM734" s="49"/>
      <c r="ALN734" s="49"/>
      <c r="ALO734" s="49"/>
      <c r="ALT734" s="191"/>
      <c r="ALU734" s="49"/>
      <c r="ALV734" s="49"/>
      <c r="ALW734" s="49"/>
      <c r="AMB734" s="191"/>
      <c r="AMC734" s="49"/>
      <c r="AMD734" s="49"/>
      <c r="AME734" s="49"/>
      <c r="AMJ734" s="191"/>
    </row>
    <row r="735" s="192" customFormat="true" ht="15" hidden="false" customHeight="true" outlineLevel="0" collapsed="false">
      <c r="A735" s="170"/>
      <c r="B735" s="170"/>
      <c r="C735" s="170"/>
      <c r="D735" s="173" t="s">
        <v>718</v>
      </c>
      <c r="E735" s="173"/>
      <c r="F735" s="173"/>
      <c r="G735" s="173"/>
      <c r="H735" s="174" t="n">
        <f aca="false">H734+H731</f>
        <v>627.84</v>
      </c>
      <c r="I735" s="49"/>
      <c r="J735" s="49"/>
      <c r="K735" s="49"/>
      <c r="P735" s="193"/>
      <c r="Q735" s="49"/>
      <c r="R735" s="49"/>
      <c r="S735" s="49"/>
      <c r="X735" s="193"/>
      <c r="Y735" s="49"/>
      <c r="Z735" s="49"/>
      <c r="AA735" s="49"/>
      <c r="AF735" s="193"/>
      <c r="AG735" s="49"/>
      <c r="AH735" s="49"/>
      <c r="AI735" s="49"/>
      <c r="AN735" s="193"/>
      <c r="AO735" s="49"/>
      <c r="AP735" s="49"/>
      <c r="AQ735" s="49"/>
      <c r="AV735" s="193"/>
      <c r="AW735" s="49"/>
      <c r="AX735" s="49"/>
      <c r="AY735" s="49"/>
      <c r="BD735" s="193"/>
      <c r="BE735" s="49"/>
      <c r="BF735" s="49"/>
      <c r="BG735" s="49"/>
      <c r="BL735" s="193"/>
      <c r="BM735" s="49"/>
      <c r="BN735" s="49"/>
      <c r="BO735" s="49"/>
      <c r="BT735" s="193"/>
      <c r="BU735" s="49"/>
      <c r="BV735" s="49"/>
      <c r="BW735" s="49"/>
      <c r="CB735" s="193"/>
      <c r="CC735" s="49"/>
      <c r="CD735" s="49"/>
      <c r="CE735" s="49"/>
      <c r="CJ735" s="193"/>
      <c r="CK735" s="49"/>
      <c r="CL735" s="49"/>
      <c r="CM735" s="49"/>
      <c r="CR735" s="193"/>
      <c r="CS735" s="49"/>
      <c r="CT735" s="49"/>
      <c r="CU735" s="49"/>
      <c r="CZ735" s="193"/>
      <c r="DA735" s="49"/>
      <c r="DB735" s="49"/>
      <c r="DC735" s="49"/>
      <c r="DH735" s="193"/>
      <c r="DI735" s="49"/>
      <c r="DJ735" s="49"/>
      <c r="DK735" s="49"/>
      <c r="DP735" s="193"/>
      <c r="DQ735" s="49"/>
      <c r="DR735" s="49"/>
      <c r="DS735" s="49"/>
      <c r="DX735" s="193"/>
      <c r="DY735" s="49"/>
      <c r="DZ735" s="49"/>
      <c r="EA735" s="49"/>
      <c r="EF735" s="193"/>
      <c r="EG735" s="49"/>
      <c r="EH735" s="49"/>
      <c r="EI735" s="49"/>
      <c r="EN735" s="193"/>
      <c r="EO735" s="49"/>
      <c r="EP735" s="49"/>
      <c r="EQ735" s="49"/>
      <c r="EV735" s="193"/>
      <c r="EW735" s="49"/>
      <c r="EX735" s="49"/>
      <c r="EY735" s="49"/>
      <c r="FD735" s="193"/>
      <c r="FE735" s="49"/>
      <c r="FF735" s="49"/>
      <c r="FG735" s="49"/>
      <c r="FL735" s="193"/>
      <c r="FM735" s="49"/>
      <c r="FN735" s="49"/>
      <c r="FO735" s="49"/>
      <c r="FT735" s="193"/>
      <c r="FU735" s="49"/>
      <c r="FV735" s="49"/>
      <c r="FW735" s="49"/>
      <c r="GB735" s="193"/>
      <c r="GC735" s="49"/>
      <c r="GD735" s="49"/>
      <c r="GE735" s="49"/>
      <c r="GJ735" s="193"/>
      <c r="GK735" s="49"/>
      <c r="GL735" s="49"/>
      <c r="GM735" s="49"/>
      <c r="GR735" s="193"/>
      <c r="GS735" s="49"/>
      <c r="GT735" s="49"/>
      <c r="GU735" s="49"/>
      <c r="GZ735" s="193"/>
      <c r="HA735" s="49"/>
      <c r="HB735" s="49"/>
      <c r="HC735" s="49"/>
      <c r="HH735" s="193"/>
      <c r="HI735" s="49"/>
      <c r="HJ735" s="49"/>
      <c r="HK735" s="49"/>
      <c r="HP735" s="193"/>
      <c r="HQ735" s="49"/>
      <c r="HR735" s="49"/>
      <c r="HS735" s="49"/>
      <c r="HX735" s="193"/>
      <c r="HY735" s="49"/>
      <c r="HZ735" s="49"/>
      <c r="IA735" s="49"/>
      <c r="IF735" s="193"/>
      <c r="IG735" s="49"/>
      <c r="IH735" s="49"/>
      <c r="II735" s="49"/>
      <c r="IN735" s="193"/>
      <c r="IO735" s="49"/>
      <c r="IP735" s="49"/>
      <c r="IQ735" s="49"/>
      <c r="IV735" s="193"/>
      <c r="IW735" s="49"/>
      <c r="IX735" s="49"/>
      <c r="IY735" s="49"/>
      <c r="JD735" s="193"/>
      <c r="JE735" s="49"/>
      <c r="JF735" s="49"/>
      <c r="JG735" s="49"/>
      <c r="JL735" s="193"/>
      <c r="JM735" s="49"/>
      <c r="JN735" s="49"/>
      <c r="JO735" s="49"/>
      <c r="JT735" s="193"/>
      <c r="JU735" s="49"/>
      <c r="JV735" s="49"/>
      <c r="JW735" s="49"/>
      <c r="KB735" s="193"/>
      <c r="KC735" s="49"/>
      <c r="KD735" s="49"/>
      <c r="KE735" s="49"/>
      <c r="KJ735" s="193"/>
      <c r="KK735" s="49"/>
      <c r="KL735" s="49"/>
      <c r="KM735" s="49"/>
      <c r="KR735" s="193"/>
      <c r="KS735" s="49"/>
      <c r="KT735" s="49"/>
      <c r="KU735" s="49"/>
      <c r="KZ735" s="193"/>
      <c r="LA735" s="49"/>
      <c r="LB735" s="49"/>
      <c r="LC735" s="49"/>
      <c r="LH735" s="193"/>
      <c r="LI735" s="49"/>
      <c r="LJ735" s="49"/>
      <c r="LK735" s="49"/>
      <c r="LP735" s="193"/>
      <c r="LQ735" s="49"/>
      <c r="LR735" s="49"/>
      <c r="LS735" s="49"/>
      <c r="LX735" s="193"/>
      <c r="LY735" s="49"/>
      <c r="LZ735" s="49"/>
      <c r="MA735" s="49"/>
      <c r="MF735" s="193"/>
      <c r="MG735" s="49"/>
      <c r="MH735" s="49"/>
      <c r="MI735" s="49"/>
      <c r="MN735" s="193"/>
      <c r="MO735" s="49"/>
      <c r="MP735" s="49"/>
      <c r="MQ735" s="49"/>
      <c r="MV735" s="193"/>
      <c r="MW735" s="49"/>
      <c r="MX735" s="49"/>
      <c r="MY735" s="49"/>
      <c r="ND735" s="193"/>
      <c r="NE735" s="49"/>
      <c r="NF735" s="49"/>
      <c r="NG735" s="49"/>
      <c r="NL735" s="193"/>
      <c r="NM735" s="49"/>
      <c r="NN735" s="49"/>
      <c r="NO735" s="49"/>
      <c r="NT735" s="193"/>
      <c r="NU735" s="49"/>
      <c r="NV735" s="49"/>
      <c r="NW735" s="49"/>
      <c r="OB735" s="193"/>
      <c r="OC735" s="49"/>
      <c r="OD735" s="49"/>
      <c r="OE735" s="49"/>
      <c r="OJ735" s="193"/>
      <c r="OK735" s="49"/>
      <c r="OL735" s="49"/>
      <c r="OM735" s="49"/>
      <c r="OR735" s="193"/>
      <c r="OS735" s="49"/>
      <c r="OT735" s="49"/>
      <c r="OU735" s="49"/>
      <c r="OZ735" s="193"/>
      <c r="PA735" s="49"/>
      <c r="PB735" s="49"/>
      <c r="PC735" s="49"/>
      <c r="PH735" s="193"/>
      <c r="PI735" s="49"/>
      <c r="PJ735" s="49"/>
      <c r="PK735" s="49"/>
      <c r="PP735" s="193"/>
      <c r="PQ735" s="49"/>
      <c r="PR735" s="49"/>
      <c r="PS735" s="49"/>
      <c r="PX735" s="193"/>
      <c r="PY735" s="49"/>
      <c r="PZ735" s="49"/>
      <c r="QA735" s="49"/>
      <c r="QF735" s="193"/>
      <c r="QG735" s="49"/>
      <c r="QH735" s="49"/>
      <c r="QI735" s="49"/>
      <c r="QN735" s="193"/>
      <c r="QO735" s="49"/>
      <c r="QP735" s="49"/>
      <c r="QQ735" s="49"/>
      <c r="QV735" s="193"/>
      <c r="QW735" s="49"/>
      <c r="QX735" s="49"/>
      <c r="QY735" s="49"/>
      <c r="RD735" s="193"/>
      <c r="RE735" s="49"/>
      <c r="RF735" s="49"/>
      <c r="RG735" s="49"/>
      <c r="RL735" s="193"/>
      <c r="RM735" s="49"/>
      <c r="RN735" s="49"/>
      <c r="RO735" s="49"/>
      <c r="RT735" s="193"/>
      <c r="RU735" s="49"/>
      <c r="RV735" s="49"/>
      <c r="RW735" s="49"/>
      <c r="SB735" s="193"/>
      <c r="SC735" s="49"/>
      <c r="SD735" s="49"/>
      <c r="SE735" s="49"/>
      <c r="SJ735" s="193"/>
      <c r="SK735" s="49"/>
      <c r="SL735" s="49"/>
      <c r="SM735" s="49"/>
      <c r="SR735" s="193"/>
      <c r="SS735" s="49"/>
      <c r="ST735" s="49"/>
      <c r="SU735" s="49"/>
      <c r="SZ735" s="193"/>
      <c r="TA735" s="49"/>
      <c r="TB735" s="49"/>
      <c r="TC735" s="49"/>
      <c r="TH735" s="193"/>
      <c r="TI735" s="49"/>
      <c r="TJ735" s="49"/>
      <c r="TK735" s="49"/>
      <c r="TP735" s="193"/>
      <c r="TQ735" s="49"/>
      <c r="TR735" s="49"/>
      <c r="TS735" s="49"/>
      <c r="TX735" s="193"/>
      <c r="TY735" s="49"/>
      <c r="TZ735" s="49"/>
      <c r="UA735" s="49"/>
      <c r="UF735" s="193"/>
      <c r="UG735" s="49"/>
      <c r="UH735" s="49"/>
      <c r="UI735" s="49"/>
      <c r="UN735" s="193"/>
      <c r="UO735" s="49"/>
      <c r="UP735" s="49"/>
      <c r="UQ735" s="49"/>
      <c r="UV735" s="193"/>
      <c r="UW735" s="49"/>
      <c r="UX735" s="49"/>
      <c r="UY735" s="49"/>
      <c r="VD735" s="193"/>
      <c r="VE735" s="49"/>
      <c r="VF735" s="49"/>
      <c r="VG735" s="49"/>
      <c r="VL735" s="193"/>
      <c r="VM735" s="49"/>
      <c r="VN735" s="49"/>
      <c r="VO735" s="49"/>
      <c r="VT735" s="193"/>
      <c r="VU735" s="49"/>
      <c r="VV735" s="49"/>
      <c r="VW735" s="49"/>
      <c r="WB735" s="193"/>
      <c r="WC735" s="49"/>
      <c r="WD735" s="49"/>
      <c r="WE735" s="49"/>
      <c r="WJ735" s="193"/>
      <c r="WK735" s="49"/>
      <c r="WL735" s="49"/>
      <c r="WM735" s="49"/>
      <c r="WR735" s="193"/>
      <c r="WS735" s="49"/>
      <c r="WT735" s="49"/>
      <c r="WU735" s="49"/>
      <c r="WZ735" s="193"/>
      <c r="XA735" s="49"/>
      <c r="XB735" s="49"/>
      <c r="XC735" s="49"/>
      <c r="XH735" s="193"/>
      <c r="XI735" s="49"/>
      <c r="XJ735" s="49"/>
      <c r="XK735" s="49"/>
      <c r="XP735" s="193"/>
      <c r="XQ735" s="49"/>
      <c r="XR735" s="49"/>
      <c r="XS735" s="49"/>
      <c r="XX735" s="193"/>
      <c r="XY735" s="49"/>
      <c r="XZ735" s="49"/>
      <c r="YA735" s="49"/>
      <c r="YF735" s="193"/>
      <c r="YG735" s="49"/>
      <c r="YH735" s="49"/>
      <c r="YI735" s="49"/>
      <c r="YN735" s="193"/>
      <c r="YO735" s="49"/>
      <c r="YP735" s="49"/>
      <c r="YQ735" s="49"/>
      <c r="YV735" s="193"/>
      <c r="YW735" s="49"/>
      <c r="YX735" s="49"/>
      <c r="YY735" s="49"/>
      <c r="ZD735" s="193"/>
      <c r="ZE735" s="49"/>
      <c r="ZF735" s="49"/>
      <c r="ZG735" s="49"/>
      <c r="ZL735" s="193"/>
      <c r="ZM735" s="49"/>
      <c r="ZN735" s="49"/>
      <c r="ZO735" s="49"/>
      <c r="ZT735" s="193"/>
      <c r="ZU735" s="49"/>
      <c r="ZV735" s="49"/>
      <c r="ZW735" s="49"/>
      <c r="AAB735" s="193"/>
      <c r="AAC735" s="49"/>
      <c r="AAD735" s="49"/>
      <c r="AAE735" s="49"/>
      <c r="AAJ735" s="193"/>
      <c r="AAK735" s="49"/>
      <c r="AAL735" s="49"/>
      <c r="AAM735" s="49"/>
      <c r="AAR735" s="193"/>
      <c r="AAS735" s="49"/>
      <c r="AAT735" s="49"/>
      <c r="AAU735" s="49"/>
      <c r="AAZ735" s="193"/>
      <c r="ABA735" s="49"/>
      <c r="ABB735" s="49"/>
      <c r="ABC735" s="49"/>
      <c r="ABH735" s="193"/>
      <c r="ABI735" s="49"/>
      <c r="ABJ735" s="49"/>
      <c r="ABK735" s="49"/>
      <c r="ABP735" s="193"/>
      <c r="ABQ735" s="49"/>
      <c r="ABR735" s="49"/>
      <c r="ABS735" s="49"/>
      <c r="ABX735" s="193"/>
      <c r="ABY735" s="49"/>
      <c r="ABZ735" s="49"/>
      <c r="ACA735" s="49"/>
      <c r="ACF735" s="193"/>
      <c r="ACG735" s="49"/>
      <c r="ACH735" s="49"/>
      <c r="ACI735" s="49"/>
      <c r="ACN735" s="193"/>
      <c r="ACO735" s="49"/>
      <c r="ACP735" s="49"/>
      <c r="ACQ735" s="49"/>
      <c r="ACV735" s="193"/>
      <c r="ACW735" s="49"/>
      <c r="ACX735" s="49"/>
      <c r="ACY735" s="49"/>
      <c r="ADD735" s="193"/>
      <c r="ADE735" s="49"/>
      <c r="ADF735" s="49"/>
      <c r="ADG735" s="49"/>
      <c r="ADL735" s="193"/>
      <c r="ADM735" s="49"/>
      <c r="ADN735" s="49"/>
      <c r="ADO735" s="49"/>
      <c r="ADT735" s="193"/>
      <c r="ADU735" s="49"/>
      <c r="ADV735" s="49"/>
      <c r="ADW735" s="49"/>
      <c r="AEB735" s="193"/>
      <c r="AEC735" s="49"/>
      <c r="AED735" s="49"/>
      <c r="AEE735" s="49"/>
      <c r="AEJ735" s="193"/>
      <c r="AEK735" s="49"/>
      <c r="AEL735" s="49"/>
      <c r="AEM735" s="49"/>
      <c r="AER735" s="193"/>
      <c r="AES735" s="49"/>
      <c r="AET735" s="49"/>
      <c r="AEU735" s="49"/>
      <c r="AEZ735" s="193"/>
      <c r="AFA735" s="49"/>
      <c r="AFB735" s="49"/>
      <c r="AFC735" s="49"/>
      <c r="AFH735" s="193"/>
      <c r="AFI735" s="49"/>
      <c r="AFJ735" s="49"/>
      <c r="AFK735" s="49"/>
      <c r="AFP735" s="193"/>
      <c r="AFQ735" s="49"/>
      <c r="AFR735" s="49"/>
      <c r="AFS735" s="49"/>
      <c r="AFX735" s="193"/>
      <c r="AFY735" s="49"/>
      <c r="AFZ735" s="49"/>
      <c r="AGA735" s="49"/>
      <c r="AGF735" s="193"/>
      <c r="AGG735" s="49"/>
      <c r="AGH735" s="49"/>
      <c r="AGI735" s="49"/>
      <c r="AGN735" s="193"/>
      <c r="AGO735" s="49"/>
      <c r="AGP735" s="49"/>
      <c r="AGQ735" s="49"/>
      <c r="AGV735" s="193"/>
      <c r="AGW735" s="49"/>
      <c r="AGX735" s="49"/>
      <c r="AGY735" s="49"/>
      <c r="AHD735" s="193"/>
      <c r="AHE735" s="49"/>
      <c r="AHF735" s="49"/>
      <c r="AHG735" s="49"/>
      <c r="AHL735" s="193"/>
      <c r="AHM735" s="49"/>
      <c r="AHN735" s="49"/>
      <c r="AHO735" s="49"/>
      <c r="AHT735" s="193"/>
      <c r="AHU735" s="49"/>
      <c r="AHV735" s="49"/>
      <c r="AHW735" s="49"/>
      <c r="AIB735" s="193"/>
      <c r="AIC735" s="49"/>
      <c r="AID735" s="49"/>
      <c r="AIE735" s="49"/>
      <c r="AIJ735" s="193"/>
      <c r="AIK735" s="49"/>
      <c r="AIL735" s="49"/>
      <c r="AIM735" s="49"/>
      <c r="AIR735" s="193"/>
      <c r="AIS735" s="49"/>
      <c r="AIT735" s="49"/>
      <c r="AIU735" s="49"/>
      <c r="AIZ735" s="193"/>
      <c r="AJA735" s="49"/>
      <c r="AJB735" s="49"/>
      <c r="AJC735" s="49"/>
      <c r="AJH735" s="193"/>
      <c r="AJI735" s="49"/>
      <c r="AJJ735" s="49"/>
      <c r="AJK735" s="49"/>
      <c r="AJP735" s="193"/>
      <c r="AJQ735" s="49"/>
      <c r="AJR735" s="49"/>
      <c r="AJS735" s="49"/>
      <c r="AJX735" s="193"/>
      <c r="AJY735" s="49"/>
      <c r="AJZ735" s="49"/>
      <c r="AKA735" s="49"/>
      <c r="AKF735" s="193"/>
      <c r="AKG735" s="49"/>
      <c r="AKH735" s="49"/>
      <c r="AKI735" s="49"/>
      <c r="AKN735" s="193"/>
      <c r="AKO735" s="49"/>
      <c r="AKP735" s="49"/>
      <c r="AKQ735" s="49"/>
      <c r="AKV735" s="193"/>
      <c r="AKW735" s="49"/>
      <c r="AKX735" s="49"/>
      <c r="AKY735" s="49"/>
      <c r="ALD735" s="193"/>
      <c r="ALE735" s="49"/>
      <c r="ALF735" s="49"/>
      <c r="ALG735" s="49"/>
      <c r="ALL735" s="193"/>
      <c r="ALM735" s="49"/>
      <c r="ALN735" s="49"/>
      <c r="ALO735" s="49"/>
      <c r="ALT735" s="193"/>
      <c r="ALU735" s="49"/>
      <c r="ALV735" s="49"/>
      <c r="ALW735" s="49"/>
      <c r="AMB735" s="193"/>
      <c r="AMC735" s="49"/>
      <c r="AMD735" s="49"/>
      <c r="AME735" s="49"/>
      <c r="AMJ735" s="193"/>
    </row>
    <row r="736" customFormat="false" ht="15" hidden="false" customHeight="false" outlineLevel="0" collapsed="false">
      <c r="I736" s="114"/>
      <c r="J736" s="114"/>
      <c r="K736" s="114"/>
      <c r="L736" s="115"/>
      <c r="M736" s="198"/>
      <c r="O736" s="117"/>
      <c r="T736" s="115"/>
      <c r="U736" s="198"/>
      <c r="W736" s="117"/>
      <c r="AB736" s="115"/>
      <c r="AC736" s="198"/>
      <c r="AE736" s="117"/>
      <c r="AJ736" s="115"/>
      <c r="AK736" s="198"/>
      <c r="AM736" s="117"/>
      <c r="AR736" s="115"/>
      <c r="AS736" s="198"/>
      <c r="AU736" s="117"/>
      <c r="AZ736" s="115"/>
      <c r="BA736" s="198"/>
      <c r="BC736" s="117"/>
      <c r="BH736" s="115"/>
      <c r="BI736" s="198"/>
      <c r="BK736" s="117"/>
      <c r="BP736" s="115"/>
      <c r="BQ736" s="198"/>
      <c r="BS736" s="117"/>
      <c r="BX736" s="115"/>
      <c r="BY736" s="198"/>
      <c r="CA736" s="117"/>
      <c r="CF736" s="115"/>
      <c r="CG736" s="198"/>
      <c r="CI736" s="117"/>
      <c r="CN736" s="115"/>
      <c r="CO736" s="198"/>
      <c r="CQ736" s="117"/>
      <c r="CV736" s="115"/>
      <c r="CW736" s="198"/>
      <c r="CY736" s="117"/>
      <c r="DD736" s="115"/>
      <c r="DE736" s="198"/>
      <c r="DG736" s="117"/>
      <c r="DL736" s="115"/>
      <c r="DM736" s="198"/>
      <c r="DO736" s="117"/>
      <c r="DT736" s="115"/>
      <c r="DU736" s="198"/>
      <c r="DW736" s="117"/>
      <c r="EB736" s="115"/>
      <c r="EC736" s="198"/>
      <c r="EE736" s="117"/>
      <c r="EJ736" s="115"/>
      <c r="EK736" s="198"/>
      <c r="EM736" s="117"/>
      <c r="ER736" s="115"/>
      <c r="ES736" s="198"/>
      <c r="EU736" s="117"/>
      <c r="EZ736" s="115"/>
      <c r="FA736" s="198"/>
      <c r="FC736" s="117"/>
      <c r="FH736" s="115"/>
      <c r="FI736" s="198"/>
      <c r="FK736" s="117"/>
      <c r="FP736" s="115"/>
      <c r="FQ736" s="198"/>
      <c r="FS736" s="117"/>
      <c r="FX736" s="115"/>
      <c r="FY736" s="198"/>
      <c r="GA736" s="117"/>
      <c r="GF736" s="115"/>
      <c r="GG736" s="198"/>
      <c r="GI736" s="117"/>
      <c r="GN736" s="115"/>
      <c r="GO736" s="198"/>
      <c r="GQ736" s="117"/>
      <c r="GV736" s="115"/>
      <c r="GW736" s="198"/>
      <c r="GY736" s="117"/>
      <c r="HD736" s="115"/>
      <c r="HE736" s="198"/>
      <c r="HG736" s="117"/>
      <c r="HL736" s="115"/>
      <c r="HM736" s="198"/>
      <c r="HO736" s="117"/>
      <c r="HT736" s="115"/>
      <c r="HU736" s="198"/>
      <c r="HW736" s="117"/>
      <c r="IB736" s="115"/>
      <c r="IC736" s="198"/>
      <c r="IE736" s="117"/>
      <c r="IJ736" s="115"/>
      <c r="IK736" s="198"/>
      <c r="IM736" s="117"/>
      <c r="IR736" s="115"/>
      <c r="IS736" s="198"/>
      <c r="IU736" s="117"/>
      <c r="IZ736" s="115"/>
      <c r="JA736" s="198"/>
      <c r="JC736" s="117"/>
      <c r="JH736" s="115"/>
      <c r="JI736" s="198"/>
      <c r="JK736" s="117"/>
      <c r="JP736" s="115"/>
      <c r="JQ736" s="198"/>
      <c r="JS736" s="117"/>
      <c r="JX736" s="115"/>
      <c r="JY736" s="198"/>
      <c r="KA736" s="117"/>
      <c r="KF736" s="115"/>
      <c r="KG736" s="198"/>
      <c r="KI736" s="117"/>
      <c r="KN736" s="115"/>
      <c r="KO736" s="198"/>
      <c r="KQ736" s="117"/>
      <c r="KV736" s="115"/>
      <c r="KW736" s="198"/>
      <c r="KY736" s="117"/>
      <c r="LD736" s="115"/>
      <c r="LE736" s="198"/>
      <c r="LG736" s="117"/>
      <c r="LL736" s="115"/>
      <c r="LM736" s="198"/>
      <c r="LO736" s="117"/>
      <c r="LT736" s="115"/>
      <c r="LU736" s="198"/>
      <c r="LW736" s="117"/>
      <c r="MB736" s="115"/>
      <c r="MC736" s="198"/>
      <c r="ME736" s="117"/>
      <c r="MJ736" s="115"/>
      <c r="MK736" s="198"/>
      <c r="MM736" s="117"/>
      <c r="MR736" s="115"/>
      <c r="MS736" s="198"/>
      <c r="MU736" s="117"/>
      <c r="MZ736" s="115"/>
      <c r="NA736" s="198"/>
      <c r="NC736" s="117"/>
      <c r="NH736" s="115"/>
      <c r="NI736" s="198"/>
      <c r="NK736" s="117"/>
      <c r="NP736" s="115"/>
      <c r="NQ736" s="198"/>
      <c r="NS736" s="117"/>
      <c r="NX736" s="115"/>
      <c r="NY736" s="198"/>
      <c r="OA736" s="117"/>
      <c r="OF736" s="115"/>
      <c r="OG736" s="198"/>
      <c r="OI736" s="117"/>
      <c r="ON736" s="115"/>
      <c r="OO736" s="198"/>
      <c r="OQ736" s="117"/>
      <c r="OV736" s="115"/>
      <c r="OW736" s="198"/>
      <c r="OY736" s="117"/>
      <c r="PD736" s="115"/>
      <c r="PE736" s="198"/>
      <c r="PG736" s="117"/>
      <c r="PL736" s="115"/>
      <c r="PM736" s="198"/>
      <c r="PO736" s="117"/>
      <c r="PT736" s="115"/>
      <c r="PU736" s="198"/>
      <c r="PW736" s="117"/>
      <c r="QB736" s="115"/>
      <c r="QC736" s="198"/>
      <c r="QE736" s="117"/>
      <c r="QJ736" s="115"/>
      <c r="QK736" s="198"/>
      <c r="QM736" s="117"/>
      <c r="QR736" s="115"/>
      <c r="QS736" s="198"/>
      <c r="QU736" s="117"/>
      <c r="QZ736" s="115"/>
      <c r="RA736" s="198"/>
      <c r="RC736" s="117"/>
      <c r="RH736" s="115"/>
      <c r="RI736" s="198"/>
      <c r="RK736" s="117"/>
      <c r="RP736" s="115"/>
      <c r="RQ736" s="198"/>
      <c r="RS736" s="117"/>
      <c r="RX736" s="115"/>
      <c r="RY736" s="198"/>
      <c r="SA736" s="117"/>
      <c r="SF736" s="115"/>
      <c r="SG736" s="198"/>
      <c r="SI736" s="117"/>
      <c r="SN736" s="115"/>
      <c r="SO736" s="198"/>
      <c r="SQ736" s="117"/>
      <c r="SV736" s="115"/>
      <c r="SW736" s="198"/>
      <c r="SY736" s="117"/>
      <c r="TD736" s="115"/>
      <c r="TE736" s="198"/>
      <c r="TG736" s="117"/>
      <c r="TL736" s="115"/>
      <c r="TM736" s="198"/>
      <c r="TO736" s="117"/>
      <c r="TT736" s="115"/>
      <c r="TU736" s="198"/>
      <c r="TW736" s="117"/>
      <c r="UB736" s="115"/>
      <c r="UC736" s="198"/>
      <c r="UE736" s="117"/>
      <c r="UJ736" s="115"/>
      <c r="UK736" s="198"/>
      <c r="UM736" s="117"/>
      <c r="UR736" s="115"/>
      <c r="US736" s="198"/>
      <c r="UU736" s="117"/>
      <c r="UZ736" s="115"/>
      <c r="VA736" s="198"/>
      <c r="VC736" s="117"/>
      <c r="VH736" s="115"/>
      <c r="VI736" s="198"/>
      <c r="VK736" s="117"/>
      <c r="VP736" s="115"/>
      <c r="VQ736" s="198"/>
      <c r="VS736" s="117"/>
      <c r="VX736" s="115"/>
      <c r="VY736" s="198"/>
      <c r="WA736" s="117"/>
      <c r="WF736" s="115"/>
      <c r="WG736" s="198"/>
      <c r="WI736" s="117"/>
      <c r="WN736" s="115"/>
      <c r="WO736" s="198"/>
      <c r="WQ736" s="117"/>
      <c r="WV736" s="115"/>
      <c r="WW736" s="198"/>
      <c r="WY736" s="117"/>
      <c r="XD736" s="115"/>
      <c r="XE736" s="198"/>
      <c r="XG736" s="117"/>
      <c r="XL736" s="115"/>
      <c r="XM736" s="198"/>
      <c r="XO736" s="117"/>
      <c r="XT736" s="115"/>
      <c r="XU736" s="198"/>
      <c r="XW736" s="117"/>
      <c r="YB736" s="115"/>
      <c r="YC736" s="198"/>
      <c r="YE736" s="117"/>
      <c r="YJ736" s="115"/>
      <c r="YK736" s="198"/>
      <c r="YM736" s="117"/>
      <c r="YR736" s="115"/>
      <c r="YS736" s="198"/>
      <c r="YU736" s="117"/>
      <c r="YZ736" s="115"/>
      <c r="ZA736" s="198"/>
      <c r="ZC736" s="117"/>
      <c r="ZH736" s="115"/>
      <c r="ZI736" s="198"/>
      <c r="ZK736" s="117"/>
      <c r="ZP736" s="115"/>
      <c r="ZQ736" s="198"/>
      <c r="ZS736" s="117"/>
      <c r="ZX736" s="115"/>
      <c r="ZY736" s="198"/>
      <c r="AAA736" s="117"/>
      <c r="AAF736" s="115"/>
      <c r="AAG736" s="198"/>
      <c r="AAI736" s="117"/>
      <c r="AAN736" s="115"/>
      <c r="AAO736" s="198"/>
      <c r="AAQ736" s="117"/>
      <c r="AAV736" s="115"/>
      <c r="AAW736" s="198"/>
      <c r="AAY736" s="117"/>
      <c r="ABD736" s="115"/>
      <c r="ABE736" s="198"/>
      <c r="ABG736" s="117"/>
      <c r="ABL736" s="115"/>
      <c r="ABM736" s="198"/>
      <c r="ABO736" s="117"/>
      <c r="ABT736" s="115"/>
      <c r="ABU736" s="198"/>
      <c r="ABW736" s="117"/>
      <c r="ACB736" s="115"/>
      <c r="ACC736" s="198"/>
      <c r="ACE736" s="117"/>
      <c r="ACJ736" s="115"/>
      <c r="ACK736" s="198"/>
      <c r="ACM736" s="117"/>
      <c r="ACR736" s="115"/>
      <c r="ACS736" s="198"/>
      <c r="ACU736" s="117"/>
      <c r="ACZ736" s="115"/>
      <c r="ADA736" s="198"/>
      <c r="ADC736" s="117"/>
      <c r="ADH736" s="115"/>
      <c r="ADI736" s="198"/>
      <c r="ADK736" s="117"/>
      <c r="ADP736" s="115"/>
      <c r="ADQ736" s="198"/>
      <c r="ADS736" s="117"/>
      <c r="ADX736" s="115"/>
      <c r="ADY736" s="198"/>
      <c r="AEA736" s="117"/>
      <c r="AEF736" s="115"/>
      <c r="AEG736" s="198"/>
      <c r="AEI736" s="117"/>
      <c r="AEN736" s="115"/>
      <c r="AEO736" s="198"/>
      <c r="AEQ736" s="117"/>
      <c r="AEV736" s="115"/>
      <c r="AEW736" s="198"/>
      <c r="AEY736" s="117"/>
      <c r="AFD736" s="115"/>
      <c r="AFE736" s="198"/>
      <c r="AFG736" s="117"/>
      <c r="AFL736" s="115"/>
      <c r="AFM736" s="198"/>
      <c r="AFO736" s="117"/>
      <c r="AFT736" s="115"/>
      <c r="AFU736" s="198"/>
      <c r="AFW736" s="117"/>
      <c r="AGB736" s="115"/>
      <c r="AGC736" s="198"/>
      <c r="AGE736" s="117"/>
      <c r="AGJ736" s="115"/>
      <c r="AGK736" s="198"/>
      <c r="AGM736" s="117"/>
      <c r="AGR736" s="115"/>
      <c r="AGS736" s="198"/>
      <c r="AGU736" s="117"/>
      <c r="AGZ736" s="115"/>
      <c r="AHA736" s="198"/>
      <c r="AHC736" s="117"/>
      <c r="AHH736" s="115"/>
      <c r="AHI736" s="198"/>
      <c r="AHK736" s="117"/>
      <c r="AHP736" s="115"/>
      <c r="AHQ736" s="198"/>
      <c r="AHS736" s="117"/>
      <c r="AHX736" s="115"/>
      <c r="AHY736" s="198"/>
      <c r="AIA736" s="117"/>
      <c r="AIF736" s="115"/>
      <c r="AIG736" s="198"/>
      <c r="AII736" s="117"/>
      <c r="AIN736" s="115"/>
      <c r="AIO736" s="198"/>
      <c r="AIQ736" s="117"/>
      <c r="AIV736" s="115"/>
      <c r="AIW736" s="198"/>
      <c r="AIY736" s="117"/>
      <c r="AJD736" s="115"/>
      <c r="AJE736" s="198"/>
      <c r="AJG736" s="117"/>
      <c r="AJL736" s="115"/>
      <c r="AJM736" s="198"/>
      <c r="AJO736" s="117"/>
      <c r="AJT736" s="115"/>
      <c r="AJU736" s="198"/>
      <c r="AJW736" s="117"/>
      <c r="AKB736" s="115"/>
      <c r="AKC736" s="198"/>
      <c r="AKE736" s="117"/>
      <c r="AKJ736" s="115"/>
      <c r="AKK736" s="198"/>
      <c r="AKM736" s="117"/>
      <c r="AKR736" s="115"/>
      <c r="AKS736" s="198"/>
      <c r="AKU736" s="117"/>
      <c r="AKZ736" s="115"/>
      <c r="ALA736" s="198"/>
      <c r="ALC736" s="117"/>
      <c r="ALH736" s="115"/>
      <c r="ALI736" s="198"/>
      <c r="ALK736" s="117"/>
      <c r="ALP736" s="115"/>
      <c r="ALQ736" s="198"/>
      <c r="ALS736" s="117"/>
      <c r="ALX736" s="115"/>
      <c r="ALY736" s="198"/>
      <c r="AMA736" s="117"/>
      <c r="AMF736" s="115"/>
      <c r="AMG736" s="198"/>
      <c r="AMI736" s="117"/>
    </row>
    <row r="737" s="181" customFormat="true" ht="15" hidden="false" customHeight="false" outlineLevel="0" collapsed="false">
      <c r="A737" s="153" t="s">
        <v>698</v>
      </c>
      <c r="B737" s="154" t="s">
        <v>699</v>
      </c>
      <c r="C737" s="154"/>
      <c r="D737" s="155" t="s">
        <v>700</v>
      </c>
      <c r="E737" s="156" t="s">
        <v>701</v>
      </c>
      <c r="F737" s="155" t="s">
        <v>702</v>
      </c>
      <c r="G737" s="157" t="s">
        <v>703</v>
      </c>
      <c r="H737" s="158" t="s">
        <v>704</v>
      </c>
      <c r="L737" s="195"/>
      <c r="M737" s="196"/>
      <c r="N737" s="195"/>
      <c r="O737" s="184"/>
      <c r="P737" s="185"/>
      <c r="T737" s="195"/>
      <c r="U737" s="196"/>
      <c r="V737" s="195"/>
      <c r="W737" s="184"/>
      <c r="X737" s="185"/>
      <c r="AB737" s="195"/>
      <c r="AC737" s="196"/>
      <c r="AD737" s="195"/>
      <c r="AE737" s="184"/>
      <c r="AF737" s="185"/>
      <c r="AJ737" s="195"/>
      <c r="AK737" s="196"/>
      <c r="AL737" s="195"/>
      <c r="AM737" s="184"/>
      <c r="AN737" s="185"/>
      <c r="AR737" s="195"/>
      <c r="AS737" s="196"/>
      <c r="AT737" s="195"/>
      <c r="AU737" s="184"/>
      <c r="AV737" s="185"/>
      <c r="AZ737" s="195"/>
      <c r="BA737" s="196"/>
      <c r="BB737" s="195"/>
      <c r="BC737" s="184"/>
      <c r="BD737" s="185"/>
      <c r="BH737" s="195"/>
      <c r="BI737" s="196"/>
      <c r="BJ737" s="195"/>
      <c r="BK737" s="184"/>
      <c r="BL737" s="185"/>
      <c r="BP737" s="195"/>
      <c r="BQ737" s="196"/>
      <c r="BR737" s="195"/>
      <c r="BS737" s="184"/>
      <c r="BT737" s="185"/>
      <c r="BX737" s="195"/>
      <c r="BY737" s="196"/>
      <c r="BZ737" s="195"/>
      <c r="CA737" s="184"/>
      <c r="CB737" s="185"/>
      <c r="CF737" s="195"/>
      <c r="CG737" s="196"/>
      <c r="CH737" s="195"/>
      <c r="CI737" s="184"/>
      <c r="CJ737" s="185"/>
      <c r="CN737" s="195"/>
      <c r="CO737" s="196"/>
      <c r="CP737" s="195"/>
      <c r="CQ737" s="184"/>
      <c r="CR737" s="185"/>
      <c r="CV737" s="195"/>
      <c r="CW737" s="196"/>
      <c r="CX737" s="195"/>
      <c r="CY737" s="184"/>
      <c r="CZ737" s="185"/>
      <c r="DD737" s="195"/>
      <c r="DE737" s="196"/>
      <c r="DF737" s="195"/>
      <c r="DG737" s="184"/>
      <c r="DH737" s="185"/>
      <c r="DL737" s="195"/>
      <c r="DM737" s="196"/>
      <c r="DN737" s="195"/>
      <c r="DO737" s="184"/>
      <c r="DP737" s="185"/>
      <c r="DT737" s="195"/>
      <c r="DU737" s="196"/>
      <c r="DV737" s="195"/>
      <c r="DW737" s="184"/>
      <c r="DX737" s="185"/>
      <c r="EB737" s="195"/>
      <c r="EC737" s="196"/>
      <c r="ED737" s="195"/>
      <c r="EE737" s="184"/>
      <c r="EF737" s="185"/>
      <c r="EJ737" s="195"/>
      <c r="EK737" s="196"/>
      <c r="EL737" s="195"/>
      <c r="EM737" s="184"/>
      <c r="EN737" s="185"/>
      <c r="ER737" s="195"/>
      <c r="ES737" s="196"/>
      <c r="ET737" s="195"/>
      <c r="EU737" s="184"/>
      <c r="EV737" s="185"/>
      <c r="EZ737" s="195"/>
      <c r="FA737" s="196"/>
      <c r="FB737" s="195"/>
      <c r="FC737" s="184"/>
      <c r="FD737" s="185"/>
      <c r="FH737" s="195"/>
      <c r="FI737" s="196"/>
      <c r="FJ737" s="195"/>
      <c r="FK737" s="184"/>
      <c r="FL737" s="185"/>
      <c r="FP737" s="195"/>
      <c r="FQ737" s="196"/>
      <c r="FR737" s="195"/>
      <c r="FS737" s="184"/>
      <c r="FT737" s="185"/>
      <c r="FX737" s="195"/>
      <c r="FY737" s="196"/>
      <c r="FZ737" s="195"/>
      <c r="GA737" s="184"/>
      <c r="GB737" s="185"/>
      <c r="GF737" s="195"/>
      <c r="GG737" s="196"/>
      <c r="GH737" s="195"/>
      <c r="GI737" s="184"/>
      <c r="GJ737" s="185"/>
      <c r="GN737" s="195"/>
      <c r="GO737" s="196"/>
      <c r="GP737" s="195"/>
      <c r="GQ737" s="184"/>
      <c r="GR737" s="185"/>
      <c r="GV737" s="195"/>
      <c r="GW737" s="196"/>
      <c r="GX737" s="195"/>
      <c r="GY737" s="184"/>
      <c r="GZ737" s="185"/>
      <c r="HD737" s="195"/>
      <c r="HE737" s="196"/>
      <c r="HF737" s="195"/>
      <c r="HG737" s="184"/>
      <c r="HH737" s="185"/>
      <c r="HL737" s="195"/>
      <c r="HM737" s="196"/>
      <c r="HN737" s="195"/>
      <c r="HO737" s="184"/>
      <c r="HP737" s="185"/>
      <c r="HT737" s="195"/>
      <c r="HU737" s="196"/>
      <c r="HV737" s="195"/>
      <c r="HW737" s="184"/>
      <c r="HX737" s="185"/>
      <c r="IB737" s="195"/>
      <c r="IC737" s="196"/>
      <c r="ID737" s="195"/>
      <c r="IE737" s="184"/>
      <c r="IF737" s="185"/>
      <c r="IJ737" s="195"/>
      <c r="IK737" s="196"/>
      <c r="IL737" s="195"/>
      <c r="IM737" s="184"/>
      <c r="IN737" s="185"/>
      <c r="IR737" s="195"/>
      <c r="IS737" s="196"/>
      <c r="IT737" s="195"/>
      <c r="IU737" s="184"/>
      <c r="IV737" s="185"/>
      <c r="IZ737" s="195"/>
      <c r="JA737" s="196"/>
      <c r="JB737" s="195"/>
      <c r="JC737" s="184"/>
      <c r="JD737" s="185"/>
      <c r="JH737" s="195"/>
      <c r="JI737" s="196"/>
      <c r="JJ737" s="195"/>
      <c r="JK737" s="184"/>
      <c r="JL737" s="185"/>
      <c r="JP737" s="195"/>
      <c r="JQ737" s="196"/>
      <c r="JR737" s="195"/>
      <c r="JS737" s="184"/>
      <c r="JT737" s="185"/>
      <c r="JX737" s="195"/>
      <c r="JY737" s="196"/>
      <c r="JZ737" s="195"/>
      <c r="KA737" s="184"/>
      <c r="KB737" s="185"/>
      <c r="KF737" s="195"/>
      <c r="KG737" s="196"/>
      <c r="KH737" s="195"/>
      <c r="KI737" s="184"/>
      <c r="KJ737" s="185"/>
      <c r="KN737" s="195"/>
      <c r="KO737" s="196"/>
      <c r="KP737" s="195"/>
      <c r="KQ737" s="184"/>
      <c r="KR737" s="185"/>
      <c r="KV737" s="195"/>
      <c r="KW737" s="196"/>
      <c r="KX737" s="195"/>
      <c r="KY737" s="184"/>
      <c r="KZ737" s="185"/>
      <c r="LD737" s="195"/>
      <c r="LE737" s="196"/>
      <c r="LF737" s="195"/>
      <c r="LG737" s="184"/>
      <c r="LH737" s="185"/>
      <c r="LL737" s="195"/>
      <c r="LM737" s="196"/>
      <c r="LN737" s="195"/>
      <c r="LO737" s="184"/>
      <c r="LP737" s="185"/>
      <c r="LT737" s="195"/>
      <c r="LU737" s="196"/>
      <c r="LV737" s="195"/>
      <c r="LW737" s="184"/>
      <c r="LX737" s="185"/>
      <c r="MB737" s="195"/>
      <c r="MC737" s="196"/>
      <c r="MD737" s="195"/>
      <c r="ME737" s="184"/>
      <c r="MF737" s="185"/>
      <c r="MJ737" s="195"/>
      <c r="MK737" s="196"/>
      <c r="ML737" s="195"/>
      <c r="MM737" s="184"/>
      <c r="MN737" s="185"/>
      <c r="MR737" s="195"/>
      <c r="MS737" s="196"/>
      <c r="MT737" s="195"/>
      <c r="MU737" s="184"/>
      <c r="MV737" s="185"/>
      <c r="MZ737" s="195"/>
      <c r="NA737" s="196"/>
      <c r="NB737" s="195"/>
      <c r="NC737" s="184"/>
      <c r="ND737" s="185"/>
      <c r="NH737" s="195"/>
      <c r="NI737" s="196"/>
      <c r="NJ737" s="195"/>
      <c r="NK737" s="184"/>
      <c r="NL737" s="185"/>
      <c r="NP737" s="195"/>
      <c r="NQ737" s="196"/>
      <c r="NR737" s="195"/>
      <c r="NS737" s="184"/>
      <c r="NT737" s="185"/>
      <c r="NX737" s="195"/>
      <c r="NY737" s="196"/>
      <c r="NZ737" s="195"/>
      <c r="OA737" s="184"/>
      <c r="OB737" s="185"/>
      <c r="OF737" s="195"/>
      <c r="OG737" s="196"/>
      <c r="OH737" s="195"/>
      <c r="OI737" s="184"/>
      <c r="OJ737" s="185"/>
      <c r="ON737" s="195"/>
      <c r="OO737" s="196"/>
      <c r="OP737" s="195"/>
      <c r="OQ737" s="184"/>
      <c r="OR737" s="185"/>
      <c r="OV737" s="195"/>
      <c r="OW737" s="196"/>
      <c r="OX737" s="195"/>
      <c r="OY737" s="184"/>
      <c r="OZ737" s="185"/>
      <c r="PD737" s="195"/>
      <c r="PE737" s="196"/>
      <c r="PF737" s="195"/>
      <c r="PG737" s="184"/>
      <c r="PH737" s="185"/>
      <c r="PL737" s="195"/>
      <c r="PM737" s="196"/>
      <c r="PN737" s="195"/>
      <c r="PO737" s="184"/>
      <c r="PP737" s="185"/>
      <c r="PT737" s="195"/>
      <c r="PU737" s="196"/>
      <c r="PV737" s="195"/>
      <c r="PW737" s="184"/>
      <c r="PX737" s="185"/>
      <c r="QB737" s="195"/>
      <c r="QC737" s="196"/>
      <c r="QD737" s="195"/>
      <c r="QE737" s="184"/>
      <c r="QF737" s="185"/>
      <c r="QJ737" s="195"/>
      <c r="QK737" s="196"/>
      <c r="QL737" s="195"/>
      <c r="QM737" s="184"/>
      <c r="QN737" s="185"/>
      <c r="QR737" s="195"/>
      <c r="QS737" s="196"/>
      <c r="QT737" s="195"/>
      <c r="QU737" s="184"/>
      <c r="QV737" s="185"/>
      <c r="QZ737" s="195"/>
      <c r="RA737" s="196"/>
      <c r="RB737" s="195"/>
      <c r="RC737" s="184"/>
      <c r="RD737" s="185"/>
      <c r="RH737" s="195"/>
      <c r="RI737" s="196"/>
      <c r="RJ737" s="195"/>
      <c r="RK737" s="184"/>
      <c r="RL737" s="185"/>
      <c r="RP737" s="195"/>
      <c r="RQ737" s="196"/>
      <c r="RR737" s="195"/>
      <c r="RS737" s="184"/>
      <c r="RT737" s="185"/>
      <c r="RX737" s="195"/>
      <c r="RY737" s="196"/>
      <c r="RZ737" s="195"/>
      <c r="SA737" s="184"/>
      <c r="SB737" s="185"/>
      <c r="SF737" s="195"/>
      <c r="SG737" s="196"/>
      <c r="SH737" s="195"/>
      <c r="SI737" s="184"/>
      <c r="SJ737" s="185"/>
      <c r="SN737" s="195"/>
      <c r="SO737" s="196"/>
      <c r="SP737" s="195"/>
      <c r="SQ737" s="184"/>
      <c r="SR737" s="185"/>
      <c r="SV737" s="195"/>
      <c r="SW737" s="196"/>
      <c r="SX737" s="195"/>
      <c r="SY737" s="184"/>
      <c r="SZ737" s="185"/>
      <c r="TD737" s="195"/>
      <c r="TE737" s="196"/>
      <c r="TF737" s="195"/>
      <c r="TG737" s="184"/>
      <c r="TH737" s="185"/>
      <c r="TL737" s="195"/>
      <c r="TM737" s="196"/>
      <c r="TN737" s="195"/>
      <c r="TO737" s="184"/>
      <c r="TP737" s="185"/>
      <c r="TT737" s="195"/>
      <c r="TU737" s="196"/>
      <c r="TV737" s="195"/>
      <c r="TW737" s="184"/>
      <c r="TX737" s="185"/>
      <c r="UB737" s="195"/>
      <c r="UC737" s="196"/>
      <c r="UD737" s="195"/>
      <c r="UE737" s="184"/>
      <c r="UF737" s="185"/>
      <c r="UJ737" s="195"/>
      <c r="UK737" s="196"/>
      <c r="UL737" s="195"/>
      <c r="UM737" s="184"/>
      <c r="UN737" s="185"/>
      <c r="UR737" s="195"/>
      <c r="US737" s="196"/>
      <c r="UT737" s="195"/>
      <c r="UU737" s="184"/>
      <c r="UV737" s="185"/>
      <c r="UZ737" s="195"/>
      <c r="VA737" s="196"/>
      <c r="VB737" s="195"/>
      <c r="VC737" s="184"/>
      <c r="VD737" s="185"/>
      <c r="VH737" s="195"/>
      <c r="VI737" s="196"/>
      <c r="VJ737" s="195"/>
      <c r="VK737" s="184"/>
      <c r="VL737" s="185"/>
      <c r="VP737" s="195"/>
      <c r="VQ737" s="196"/>
      <c r="VR737" s="195"/>
      <c r="VS737" s="184"/>
      <c r="VT737" s="185"/>
      <c r="VX737" s="195"/>
      <c r="VY737" s="196"/>
      <c r="VZ737" s="195"/>
      <c r="WA737" s="184"/>
      <c r="WB737" s="185"/>
      <c r="WF737" s="195"/>
      <c r="WG737" s="196"/>
      <c r="WH737" s="195"/>
      <c r="WI737" s="184"/>
      <c r="WJ737" s="185"/>
      <c r="WN737" s="195"/>
      <c r="WO737" s="196"/>
      <c r="WP737" s="195"/>
      <c r="WQ737" s="184"/>
      <c r="WR737" s="185"/>
      <c r="WV737" s="195"/>
      <c r="WW737" s="196"/>
      <c r="WX737" s="195"/>
      <c r="WY737" s="184"/>
      <c r="WZ737" s="185"/>
      <c r="XD737" s="195"/>
      <c r="XE737" s="196"/>
      <c r="XF737" s="195"/>
      <c r="XG737" s="184"/>
      <c r="XH737" s="185"/>
      <c r="XL737" s="195"/>
      <c r="XM737" s="196"/>
      <c r="XN737" s="195"/>
      <c r="XO737" s="184"/>
      <c r="XP737" s="185"/>
      <c r="XT737" s="195"/>
      <c r="XU737" s="196"/>
      <c r="XV737" s="195"/>
      <c r="XW737" s="184"/>
      <c r="XX737" s="185"/>
      <c r="YB737" s="195"/>
      <c r="YC737" s="196"/>
      <c r="YD737" s="195"/>
      <c r="YE737" s="184"/>
      <c r="YF737" s="185"/>
      <c r="YJ737" s="195"/>
      <c r="YK737" s="196"/>
      <c r="YL737" s="195"/>
      <c r="YM737" s="184"/>
      <c r="YN737" s="185"/>
      <c r="YR737" s="195"/>
      <c r="YS737" s="196"/>
      <c r="YT737" s="195"/>
      <c r="YU737" s="184"/>
      <c r="YV737" s="185"/>
      <c r="YZ737" s="195"/>
      <c r="ZA737" s="196"/>
      <c r="ZB737" s="195"/>
      <c r="ZC737" s="184"/>
      <c r="ZD737" s="185"/>
      <c r="ZH737" s="195"/>
      <c r="ZI737" s="196"/>
      <c r="ZJ737" s="195"/>
      <c r="ZK737" s="184"/>
      <c r="ZL737" s="185"/>
      <c r="ZP737" s="195"/>
      <c r="ZQ737" s="196"/>
      <c r="ZR737" s="195"/>
      <c r="ZS737" s="184"/>
      <c r="ZT737" s="185"/>
      <c r="ZX737" s="195"/>
      <c r="ZY737" s="196"/>
      <c r="ZZ737" s="195"/>
      <c r="AAA737" s="184"/>
      <c r="AAB737" s="185"/>
      <c r="AAF737" s="195"/>
      <c r="AAG737" s="196"/>
      <c r="AAH737" s="195"/>
      <c r="AAI737" s="184"/>
      <c r="AAJ737" s="185"/>
      <c r="AAN737" s="195"/>
      <c r="AAO737" s="196"/>
      <c r="AAP737" s="195"/>
      <c r="AAQ737" s="184"/>
      <c r="AAR737" s="185"/>
      <c r="AAV737" s="195"/>
      <c r="AAW737" s="196"/>
      <c r="AAX737" s="195"/>
      <c r="AAY737" s="184"/>
      <c r="AAZ737" s="185"/>
      <c r="ABD737" s="195"/>
      <c r="ABE737" s="196"/>
      <c r="ABF737" s="195"/>
      <c r="ABG737" s="184"/>
      <c r="ABH737" s="185"/>
      <c r="ABL737" s="195"/>
      <c r="ABM737" s="196"/>
      <c r="ABN737" s="195"/>
      <c r="ABO737" s="184"/>
      <c r="ABP737" s="185"/>
      <c r="ABT737" s="195"/>
      <c r="ABU737" s="196"/>
      <c r="ABV737" s="195"/>
      <c r="ABW737" s="184"/>
      <c r="ABX737" s="185"/>
      <c r="ACB737" s="195"/>
      <c r="ACC737" s="196"/>
      <c r="ACD737" s="195"/>
      <c r="ACE737" s="184"/>
      <c r="ACF737" s="185"/>
      <c r="ACJ737" s="195"/>
      <c r="ACK737" s="196"/>
      <c r="ACL737" s="195"/>
      <c r="ACM737" s="184"/>
      <c r="ACN737" s="185"/>
      <c r="ACR737" s="195"/>
      <c r="ACS737" s="196"/>
      <c r="ACT737" s="195"/>
      <c r="ACU737" s="184"/>
      <c r="ACV737" s="185"/>
      <c r="ACZ737" s="195"/>
      <c r="ADA737" s="196"/>
      <c r="ADB737" s="195"/>
      <c r="ADC737" s="184"/>
      <c r="ADD737" s="185"/>
      <c r="ADH737" s="195"/>
      <c r="ADI737" s="196"/>
      <c r="ADJ737" s="195"/>
      <c r="ADK737" s="184"/>
      <c r="ADL737" s="185"/>
      <c r="ADP737" s="195"/>
      <c r="ADQ737" s="196"/>
      <c r="ADR737" s="195"/>
      <c r="ADS737" s="184"/>
      <c r="ADT737" s="185"/>
      <c r="ADX737" s="195"/>
      <c r="ADY737" s="196"/>
      <c r="ADZ737" s="195"/>
      <c r="AEA737" s="184"/>
      <c r="AEB737" s="185"/>
      <c r="AEF737" s="195"/>
      <c r="AEG737" s="196"/>
      <c r="AEH737" s="195"/>
      <c r="AEI737" s="184"/>
      <c r="AEJ737" s="185"/>
      <c r="AEN737" s="195"/>
      <c r="AEO737" s="196"/>
      <c r="AEP737" s="195"/>
      <c r="AEQ737" s="184"/>
      <c r="AER737" s="185"/>
      <c r="AEV737" s="195"/>
      <c r="AEW737" s="196"/>
      <c r="AEX737" s="195"/>
      <c r="AEY737" s="184"/>
      <c r="AEZ737" s="185"/>
      <c r="AFD737" s="195"/>
      <c r="AFE737" s="196"/>
      <c r="AFF737" s="195"/>
      <c r="AFG737" s="184"/>
      <c r="AFH737" s="185"/>
      <c r="AFL737" s="195"/>
      <c r="AFM737" s="196"/>
      <c r="AFN737" s="195"/>
      <c r="AFO737" s="184"/>
      <c r="AFP737" s="185"/>
      <c r="AFT737" s="195"/>
      <c r="AFU737" s="196"/>
      <c r="AFV737" s="195"/>
      <c r="AFW737" s="184"/>
      <c r="AFX737" s="185"/>
      <c r="AGB737" s="195"/>
      <c r="AGC737" s="196"/>
      <c r="AGD737" s="195"/>
      <c r="AGE737" s="184"/>
      <c r="AGF737" s="185"/>
      <c r="AGJ737" s="195"/>
      <c r="AGK737" s="196"/>
      <c r="AGL737" s="195"/>
      <c r="AGM737" s="184"/>
      <c r="AGN737" s="185"/>
      <c r="AGR737" s="195"/>
      <c r="AGS737" s="196"/>
      <c r="AGT737" s="195"/>
      <c r="AGU737" s="184"/>
      <c r="AGV737" s="185"/>
      <c r="AGZ737" s="195"/>
      <c r="AHA737" s="196"/>
      <c r="AHB737" s="195"/>
      <c r="AHC737" s="184"/>
      <c r="AHD737" s="185"/>
      <c r="AHH737" s="195"/>
      <c r="AHI737" s="196"/>
      <c r="AHJ737" s="195"/>
      <c r="AHK737" s="184"/>
      <c r="AHL737" s="185"/>
      <c r="AHP737" s="195"/>
      <c r="AHQ737" s="196"/>
      <c r="AHR737" s="195"/>
      <c r="AHS737" s="184"/>
      <c r="AHT737" s="185"/>
      <c r="AHX737" s="195"/>
      <c r="AHY737" s="196"/>
      <c r="AHZ737" s="195"/>
      <c r="AIA737" s="184"/>
      <c r="AIB737" s="185"/>
      <c r="AIF737" s="195"/>
      <c r="AIG737" s="196"/>
      <c r="AIH737" s="195"/>
      <c r="AII737" s="184"/>
      <c r="AIJ737" s="185"/>
      <c r="AIN737" s="195"/>
      <c r="AIO737" s="196"/>
      <c r="AIP737" s="195"/>
      <c r="AIQ737" s="184"/>
      <c r="AIR737" s="185"/>
      <c r="AIV737" s="195"/>
      <c r="AIW737" s="196"/>
      <c r="AIX737" s="195"/>
      <c r="AIY737" s="184"/>
      <c r="AIZ737" s="185"/>
      <c r="AJD737" s="195"/>
      <c r="AJE737" s="196"/>
      <c r="AJF737" s="195"/>
      <c r="AJG737" s="184"/>
      <c r="AJH737" s="185"/>
      <c r="AJL737" s="195"/>
      <c r="AJM737" s="196"/>
      <c r="AJN737" s="195"/>
      <c r="AJO737" s="184"/>
      <c r="AJP737" s="185"/>
      <c r="AJT737" s="195"/>
      <c r="AJU737" s="196"/>
      <c r="AJV737" s="195"/>
      <c r="AJW737" s="184"/>
      <c r="AJX737" s="185"/>
      <c r="AKB737" s="195"/>
      <c r="AKC737" s="196"/>
      <c r="AKD737" s="195"/>
      <c r="AKE737" s="184"/>
      <c r="AKF737" s="185"/>
      <c r="AKJ737" s="195"/>
      <c r="AKK737" s="196"/>
      <c r="AKL737" s="195"/>
      <c r="AKM737" s="184"/>
      <c r="AKN737" s="185"/>
      <c r="AKR737" s="195"/>
      <c r="AKS737" s="196"/>
      <c r="AKT737" s="195"/>
      <c r="AKU737" s="184"/>
      <c r="AKV737" s="185"/>
      <c r="AKZ737" s="195"/>
      <c r="ALA737" s="196"/>
      <c r="ALB737" s="195"/>
      <c r="ALC737" s="184"/>
      <c r="ALD737" s="185"/>
      <c r="ALH737" s="195"/>
      <c r="ALI737" s="196"/>
      <c r="ALJ737" s="195"/>
      <c r="ALK737" s="184"/>
      <c r="ALL737" s="185"/>
      <c r="ALP737" s="195"/>
      <c r="ALQ737" s="196"/>
      <c r="ALR737" s="195"/>
      <c r="ALS737" s="184"/>
      <c r="ALT737" s="185"/>
      <c r="ALX737" s="195"/>
      <c r="ALY737" s="196"/>
      <c r="ALZ737" s="195"/>
      <c r="AMA737" s="184"/>
      <c r="AMB737" s="185"/>
      <c r="AMF737" s="195"/>
      <c r="AMG737" s="196"/>
      <c r="AMH737" s="195"/>
      <c r="AMI737" s="184"/>
      <c r="AMJ737" s="185"/>
    </row>
    <row r="738" s="197" customFormat="true" ht="15" hidden="false" customHeight="false" outlineLevel="0" collapsed="false">
      <c r="A738" s="160" t="str">
        <f aca="false">'Orç Sintético'!A229</f>
        <v>06.01.213.06</v>
      </c>
      <c r="B738" s="160" t="str">
        <f aca="false">'Orç Sintético'!B229</f>
        <v>ORSE</v>
      </c>
      <c r="C738" s="160" t="n">
        <f aca="false">'Orç Sintético'!C229</f>
        <v>12844</v>
      </c>
      <c r="D738" s="177" t="s">
        <v>480</v>
      </c>
      <c r="E738" s="160" t="n">
        <v>7</v>
      </c>
      <c r="F738" s="160" t="s">
        <v>45</v>
      </c>
      <c r="G738" s="163" t="n">
        <v>691.7</v>
      </c>
      <c r="H738" s="164" t="n">
        <f aca="false">H746</f>
        <v>4841.9</v>
      </c>
      <c r="I738" s="165" t="s">
        <v>705</v>
      </c>
      <c r="O738" s="124"/>
      <c r="P738" s="189"/>
      <c r="W738" s="124"/>
      <c r="X738" s="189"/>
      <c r="AE738" s="124"/>
      <c r="AF738" s="189"/>
      <c r="AM738" s="124"/>
      <c r="AN738" s="189"/>
      <c r="AU738" s="124"/>
      <c r="AV738" s="189"/>
      <c r="BC738" s="124"/>
      <c r="BD738" s="189"/>
      <c r="BK738" s="124"/>
      <c r="BL738" s="189"/>
      <c r="BS738" s="124"/>
      <c r="BT738" s="189"/>
      <c r="CA738" s="124"/>
      <c r="CB738" s="189"/>
      <c r="CI738" s="124"/>
      <c r="CJ738" s="189"/>
      <c r="CQ738" s="124"/>
      <c r="CR738" s="189"/>
      <c r="CY738" s="124"/>
      <c r="CZ738" s="189"/>
      <c r="DG738" s="124"/>
      <c r="DH738" s="189"/>
      <c r="DO738" s="124"/>
      <c r="DP738" s="189"/>
      <c r="DW738" s="124"/>
      <c r="DX738" s="189"/>
      <c r="EE738" s="124"/>
      <c r="EF738" s="189"/>
      <c r="EM738" s="124"/>
      <c r="EN738" s="189"/>
      <c r="EU738" s="124"/>
      <c r="EV738" s="189"/>
      <c r="FC738" s="124"/>
      <c r="FD738" s="189"/>
      <c r="FK738" s="124"/>
      <c r="FL738" s="189"/>
      <c r="FS738" s="124"/>
      <c r="FT738" s="189"/>
      <c r="GA738" s="124"/>
      <c r="GB738" s="189"/>
      <c r="GI738" s="124"/>
      <c r="GJ738" s="189"/>
      <c r="GQ738" s="124"/>
      <c r="GR738" s="189"/>
      <c r="GY738" s="124"/>
      <c r="GZ738" s="189"/>
      <c r="HG738" s="124"/>
      <c r="HH738" s="189"/>
      <c r="HO738" s="124"/>
      <c r="HP738" s="189"/>
      <c r="HW738" s="124"/>
      <c r="HX738" s="189"/>
      <c r="IE738" s="124"/>
      <c r="IF738" s="189"/>
      <c r="IM738" s="124"/>
      <c r="IN738" s="189"/>
      <c r="IU738" s="124"/>
      <c r="IV738" s="189"/>
      <c r="JC738" s="124"/>
      <c r="JD738" s="189"/>
      <c r="JK738" s="124"/>
      <c r="JL738" s="189"/>
      <c r="JS738" s="124"/>
      <c r="JT738" s="189"/>
      <c r="KA738" s="124"/>
      <c r="KB738" s="189"/>
      <c r="KI738" s="124"/>
      <c r="KJ738" s="189"/>
      <c r="KQ738" s="124"/>
      <c r="KR738" s="189"/>
      <c r="KY738" s="124"/>
      <c r="KZ738" s="189"/>
      <c r="LG738" s="124"/>
      <c r="LH738" s="189"/>
      <c r="LO738" s="124"/>
      <c r="LP738" s="189"/>
      <c r="LW738" s="124"/>
      <c r="LX738" s="189"/>
      <c r="ME738" s="124"/>
      <c r="MF738" s="189"/>
      <c r="MM738" s="124"/>
      <c r="MN738" s="189"/>
      <c r="MU738" s="124"/>
      <c r="MV738" s="189"/>
      <c r="NC738" s="124"/>
      <c r="ND738" s="189"/>
      <c r="NK738" s="124"/>
      <c r="NL738" s="189"/>
      <c r="NS738" s="124"/>
      <c r="NT738" s="189"/>
      <c r="OA738" s="124"/>
      <c r="OB738" s="189"/>
      <c r="OI738" s="124"/>
      <c r="OJ738" s="189"/>
      <c r="OQ738" s="124"/>
      <c r="OR738" s="189"/>
      <c r="OY738" s="124"/>
      <c r="OZ738" s="189"/>
      <c r="PG738" s="124"/>
      <c r="PH738" s="189"/>
      <c r="PO738" s="124"/>
      <c r="PP738" s="189"/>
      <c r="PW738" s="124"/>
      <c r="PX738" s="189"/>
      <c r="QE738" s="124"/>
      <c r="QF738" s="189"/>
      <c r="QM738" s="124"/>
      <c r="QN738" s="189"/>
      <c r="QU738" s="124"/>
      <c r="QV738" s="189"/>
      <c r="RC738" s="124"/>
      <c r="RD738" s="189"/>
      <c r="RK738" s="124"/>
      <c r="RL738" s="189"/>
      <c r="RS738" s="124"/>
      <c r="RT738" s="189"/>
      <c r="SA738" s="124"/>
      <c r="SB738" s="189"/>
      <c r="SI738" s="124"/>
      <c r="SJ738" s="189"/>
      <c r="SQ738" s="124"/>
      <c r="SR738" s="189"/>
      <c r="SY738" s="124"/>
      <c r="SZ738" s="189"/>
      <c r="TG738" s="124"/>
      <c r="TH738" s="189"/>
      <c r="TO738" s="124"/>
      <c r="TP738" s="189"/>
      <c r="TW738" s="124"/>
      <c r="TX738" s="189"/>
      <c r="UE738" s="124"/>
      <c r="UF738" s="189"/>
      <c r="UM738" s="124"/>
      <c r="UN738" s="189"/>
      <c r="UU738" s="124"/>
      <c r="UV738" s="189"/>
      <c r="VC738" s="124"/>
      <c r="VD738" s="189"/>
      <c r="VK738" s="124"/>
      <c r="VL738" s="189"/>
      <c r="VS738" s="124"/>
      <c r="VT738" s="189"/>
      <c r="WA738" s="124"/>
      <c r="WB738" s="189"/>
      <c r="WI738" s="124"/>
      <c r="WJ738" s="189"/>
      <c r="WQ738" s="124"/>
      <c r="WR738" s="189"/>
      <c r="WY738" s="124"/>
      <c r="WZ738" s="189"/>
      <c r="XG738" s="124"/>
      <c r="XH738" s="189"/>
      <c r="XO738" s="124"/>
      <c r="XP738" s="189"/>
      <c r="XW738" s="124"/>
      <c r="XX738" s="189"/>
      <c r="YE738" s="124"/>
      <c r="YF738" s="189"/>
      <c r="YM738" s="124"/>
      <c r="YN738" s="189"/>
      <c r="YU738" s="124"/>
      <c r="YV738" s="189"/>
      <c r="ZC738" s="124"/>
      <c r="ZD738" s="189"/>
      <c r="ZK738" s="124"/>
      <c r="ZL738" s="189"/>
      <c r="ZS738" s="124"/>
      <c r="ZT738" s="189"/>
      <c r="AAA738" s="124"/>
      <c r="AAB738" s="189"/>
      <c r="AAI738" s="124"/>
      <c r="AAJ738" s="189"/>
      <c r="AAQ738" s="124"/>
      <c r="AAR738" s="189"/>
      <c r="AAY738" s="124"/>
      <c r="AAZ738" s="189"/>
      <c r="ABG738" s="124"/>
      <c r="ABH738" s="189"/>
      <c r="ABO738" s="124"/>
      <c r="ABP738" s="189"/>
      <c r="ABW738" s="124"/>
      <c r="ABX738" s="189"/>
      <c r="ACE738" s="124"/>
      <c r="ACF738" s="189"/>
      <c r="ACM738" s="124"/>
      <c r="ACN738" s="189"/>
      <c r="ACU738" s="124"/>
      <c r="ACV738" s="189"/>
      <c r="ADC738" s="124"/>
      <c r="ADD738" s="189"/>
      <c r="ADK738" s="124"/>
      <c r="ADL738" s="189"/>
      <c r="ADS738" s="124"/>
      <c r="ADT738" s="189"/>
      <c r="AEA738" s="124"/>
      <c r="AEB738" s="189"/>
      <c r="AEI738" s="124"/>
      <c r="AEJ738" s="189"/>
      <c r="AEQ738" s="124"/>
      <c r="AER738" s="189"/>
      <c r="AEY738" s="124"/>
      <c r="AEZ738" s="189"/>
      <c r="AFG738" s="124"/>
      <c r="AFH738" s="189"/>
      <c r="AFO738" s="124"/>
      <c r="AFP738" s="189"/>
      <c r="AFW738" s="124"/>
      <c r="AFX738" s="189"/>
      <c r="AGE738" s="124"/>
      <c r="AGF738" s="189"/>
      <c r="AGM738" s="124"/>
      <c r="AGN738" s="189"/>
      <c r="AGU738" s="124"/>
      <c r="AGV738" s="189"/>
      <c r="AHC738" s="124"/>
      <c r="AHD738" s="189"/>
      <c r="AHK738" s="124"/>
      <c r="AHL738" s="189"/>
      <c r="AHS738" s="124"/>
      <c r="AHT738" s="189"/>
      <c r="AIA738" s="124"/>
      <c r="AIB738" s="189"/>
      <c r="AII738" s="124"/>
      <c r="AIJ738" s="189"/>
      <c r="AIQ738" s="124"/>
      <c r="AIR738" s="189"/>
      <c r="AIY738" s="124"/>
      <c r="AIZ738" s="189"/>
      <c r="AJG738" s="124"/>
      <c r="AJH738" s="189"/>
      <c r="AJO738" s="124"/>
      <c r="AJP738" s="189"/>
      <c r="AJW738" s="124"/>
      <c r="AJX738" s="189"/>
      <c r="AKE738" s="124"/>
      <c r="AKF738" s="189"/>
      <c r="AKM738" s="124"/>
      <c r="AKN738" s="189"/>
      <c r="AKU738" s="124"/>
      <c r="AKV738" s="189"/>
      <c r="ALC738" s="124"/>
      <c r="ALD738" s="189"/>
      <c r="ALK738" s="124"/>
      <c r="ALL738" s="189"/>
      <c r="ALS738" s="124"/>
      <c r="ALT738" s="189"/>
      <c r="AMA738" s="124"/>
      <c r="AMB738" s="189"/>
      <c r="AMI738" s="124"/>
      <c r="AMJ738" s="189"/>
    </row>
    <row r="739" s="49" customFormat="true" ht="30" hidden="false" customHeight="false" outlineLevel="0" collapsed="false">
      <c r="A739" s="168" t="n">
        <v>13569</v>
      </c>
      <c r="B739" s="168"/>
      <c r="C739" s="90" t="s">
        <v>401</v>
      </c>
      <c r="D739" s="53" t="s">
        <v>820</v>
      </c>
      <c r="E739" s="150" t="n">
        <v>1</v>
      </c>
      <c r="F739" s="112" t="s">
        <v>45</v>
      </c>
      <c r="G739" s="122" t="n">
        <v>416.54</v>
      </c>
      <c r="H739" s="152" t="n">
        <f aca="false">ROUND(G739*E739,2)</f>
        <v>416.54</v>
      </c>
      <c r="I739" s="138"/>
      <c r="L739" s="169"/>
      <c r="M739" s="138"/>
    </row>
    <row r="740" s="49" customFormat="true" ht="15" hidden="false" customHeight="false" outlineLevel="0" collapsed="false">
      <c r="A740" s="168" t="n">
        <v>88264</v>
      </c>
      <c r="B740" s="168"/>
      <c r="C740" s="112" t="s">
        <v>76</v>
      </c>
      <c r="D740" s="53" t="s">
        <v>722</v>
      </c>
      <c r="E740" s="150" t="n">
        <v>6</v>
      </c>
      <c r="F740" s="112" t="s">
        <v>690</v>
      </c>
      <c r="G740" s="122" t="n">
        <v>26.47</v>
      </c>
      <c r="H740" s="152" t="n">
        <f aca="false">ROUND(G740*E740,2)</f>
        <v>158.82</v>
      </c>
      <c r="I740" s="138"/>
      <c r="L740" s="169"/>
      <c r="M740" s="138"/>
    </row>
    <row r="741" s="49" customFormat="true" ht="15" hidden="false" customHeight="false" outlineLevel="0" collapsed="false">
      <c r="A741" s="168" t="n">
        <v>88316</v>
      </c>
      <c r="B741" s="168"/>
      <c r="C741" s="112" t="s">
        <v>76</v>
      </c>
      <c r="D741" s="53" t="s">
        <v>721</v>
      </c>
      <c r="E741" s="150" t="n">
        <v>6</v>
      </c>
      <c r="F741" s="112" t="s">
        <v>690</v>
      </c>
      <c r="G741" s="122" t="n">
        <v>19.39</v>
      </c>
      <c r="H741" s="152" t="n">
        <f aca="false">ROUND(G741*E741,2)</f>
        <v>116.34</v>
      </c>
      <c r="I741" s="138"/>
      <c r="L741" s="169"/>
      <c r="M741" s="138"/>
    </row>
    <row r="742" s="190" customFormat="true" ht="15" hidden="false" customHeight="true" outlineLevel="0" collapsed="false">
      <c r="A742" s="170"/>
      <c r="B742" s="170"/>
      <c r="C742" s="170"/>
      <c r="D742" s="171" t="s">
        <v>712</v>
      </c>
      <c r="E742" s="171"/>
      <c r="F742" s="171"/>
      <c r="G742" s="171"/>
      <c r="H742" s="172" t="n">
        <f aca="false">SUMIF(F739:F741,("H"),H739:H741)</f>
        <v>275.16</v>
      </c>
      <c r="I742" s="49"/>
      <c r="J742" s="49"/>
      <c r="K742" s="49"/>
      <c r="P742" s="191"/>
      <c r="Q742" s="49"/>
      <c r="R742" s="49"/>
      <c r="S742" s="49"/>
      <c r="X742" s="191"/>
      <c r="Y742" s="49"/>
      <c r="Z742" s="49"/>
      <c r="AA742" s="49"/>
      <c r="AF742" s="191"/>
      <c r="AG742" s="49"/>
      <c r="AH742" s="49"/>
      <c r="AI742" s="49"/>
      <c r="AN742" s="191"/>
      <c r="AO742" s="49"/>
      <c r="AP742" s="49"/>
      <c r="AQ742" s="49"/>
      <c r="AV742" s="191"/>
      <c r="AW742" s="49"/>
      <c r="AX742" s="49"/>
      <c r="AY742" s="49"/>
      <c r="BD742" s="191"/>
      <c r="BE742" s="49"/>
      <c r="BF742" s="49"/>
      <c r="BG742" s="49"/>
      <c r="BL742" s="191"/>
      <c r="BM742" s="49"/>
      <c r="BN742" s="49"/>
      <c r="BO742" s="49"/>
      <c r="BT742" s="191"/>
      <c r="BU742" s="49"/>
      <c r="BV742" s="49"/>
      <c r="BW742" s="49"/>
      <c r="CB742" s="191"/>
      <c r="CC742" s="49"/>
      <c r="CD742" s="49"/>
      <c r="CE742" s="49"/>
      <c r="CJ742" s="191"/>
      <c r="CK742" s="49"/>
      <c r="CL742" s="49"/>
      <c r="CM742" s="49"/>
      <c r="CR742" s="191"/>
      <c r="CS742" s="49"/>
      <c r="CT742" s="49"/>
      <c r="CU742" s="49"/>
      <c r="CZ742" s="191"/>
      <c r="DA742" s="49"/>
      <c r="DB742" s="49"/>
      <c r="DC742" s="49"/>
      <c r="DH742" s="191"/>
      <c r="DI742" s="49"/>
      <c r="DJ742" s="49"/>
      <c r="DK742" s="49"/>
      <c r="DP742" s="191"/>
      <c r="DQ742" s="49"/>
      <c r="DR742" s="49"/>
      <c r="DS742" s="49"/>
      <c r="DX742" s="191"/>
      <c r="DY742" s="49"/>
      <c r="DZ742" s="49"/>
      <c r="EA742" s="49"/>
      <c r="EF742" s="191"/>
      <c r="EG742" s="49"/>
      <c r="EH742" s="49"/>
      <c r="EI742" s="49"/>
      <c r="EN742" s="191"/>
      <c r="EO742" s="49"/>
      <c r="EP742" s="49"/>
      <c r="EQ742" s="49"/>
      <c r="EV742" s="191"/>
      <c r="EW742" s="49"/>
      <c r="EX742" s="49"/>
      <c r="EY742" s="49"/>
      <c r="FD742" s="191"/>
      <c r="FE742" s="49"/>
      <c r="FF742" s="49"/>
      <c r="FG742" s="49"/>
      <c r="FL742" s="191"/>
      <c r="FM742" s="49"/>
      <c r="FN742" s="49"/>
      <c r="FO742" s="49"/>
      <c r="FT742" s="191"/>
      <c r="FU742" s="49"/>
      <c r="FV742" s="49"/>
      <c r="FW742" s="49"/>
      <c r="GB742" s="191"/>
      <c r="GC742" s="49"/>
      <c r="GD742" s="49"/>
      <c r="GE742" s="49"/>
      <c r="GJ742" s="191"/>
      <c r="GK742" s="49"/>
      <c r="GL742" s="49"/>
      <c r="GM742" s="49"/>
      <c r="GR742" s="191"/>
      <c r="GS742" s="49"/>
      <c r="GT742" s="49"/>
      <c r="GU742" s="49"/>
      <c r="GZ742" s="191"/>
      <c r="HA742" s="49"/>
      <c r="HB742" s="49"/>
      <c r="HC742" s="49"/>
      <c r="HH742" s="191"/>
      <c r="HI742" s="49"/>
      <c r="HJ742" s="49"/>
      <c r="HK742" s="49"/>
      <c r="HP742" s="191"/>
      <c r="HQ742" s="49"/>
      <c r="HR742" s="49"/>
      <c r="HS742" s="49"/>
      <c r="HX742" s="191"/>
      <c r="HY742" s="49"/>
      <c r="HZ742" s="49"/>
      <c r="IA742" s="49"/>
      <c r="IF742" s="191"/>
      <c r="IG742" s="49"/>
      <c r="IH742" s="49"/>
      <c r="II742" s="49"/>
      <c r="IN742" s="191"/>
      <c r="IO742" s="49"/>
      <c r="IP742" s="49"/>
      <c r="IQ742" s="49"/>
      <c r="IV742" s="191"/>
      <c r="IW742" s="49"/>
      <c r="IX742" s="49"/>
      <c r="IY742" s="49"/>
      <c r="JD742" s="191"/>
      <c r="JE742" s="49"/>
      <c r="JF742" s="49"/>
      <c r="JG742" s="49"/>
      <c r="JL742" s="191"/>
      <c r="JM742" s="49"/>
      <c r="JN742" s="49"/>
      <c r="JO742" s="49"/>
      <c r="JT742" s="191"/>
      <c r="JU742" s="49"/>
      <c r="JV742" s="49"/>
      <c r="JW742" s="49"/>
      <c r="KB742" s="191"/>
      <c r="KC742" s="49"/>
      <c r="KD742" s="49"/>
      <c r="KE742" s="49"/>
      <c r="KJ742" s="191"/>
      <c r="KK742" s="49"/>
      <c r="KL742" s="49"/>
      <c r="KM742" s="49"/>
      <c r="KR742" s="191"/>
      <c r="KS742" s="49"/>
      <c r="KT742" s="49"/>
      <c r="KU742" s="49"/>
      <c r="KZ742" s="191"/>
      <c r="LA742" s="49"/>
      <c r="LB742" s="49"/>
      <c r="LC742" s="49"/>
      <c r="LH742" s="191"/>
      <c r="LI742" s="49"/>
      <c r="LJ742" s="49"/>
      <c r="LK742" s="49"/>
      <c r="LP742" s="191"/>
      <c r="LQ742" s="49"/>
      <c r="LR742" s="49"/>
      <c r="LS742" s="49"/>
      <c r="LX742" s="191"/>
      <c r="LY742" s="49"/>
      <c r="LZ742" s="49"/>
      <c r="MA742" s="49"/>
      <c r="MF742" s="191"/>
      <c r="MG742" s="49"/>
      <c r="MH742" s="49"/>
      <c r="MI742" s="49"/>
      <c r="MN742" s="191"/>
      <c r="MO742" s="49"/>
      <c r="MP742" s="49"/>
      <c r="MQ742" s="49"/>
      <c r="MV742" s="191"/>
      <c r="MW742" s="49"/>
      <c r="MX742" s="49"/>
      <c r="MY742" s="49"/>
      <c r="ND742" s="191"/>
      <c r="NE742" s="49"/>
      <c r="NF742" s="49"/>
      <c r="NG742" s="49"/>
      <c r="NL742" s="191"/>
      <c r="NM742" s="49"/>
      <c r="NN742" s="49"/>
      <c r="NO742" s="49"/>
      <c r="NT742" s="191"/>
      <c r="NU742" s="49"/>
      <c r="NV742" s="49"/>
      <c r="NW742" s="49"/>
      <c r="OB742" s="191"/>
      <c r="OC742" s="49"/>
      <c r="OD742" s="49"/>
      <c r="OE742" s="49"/>
      <c r="OJ742" s="191"/>
      <c r="OK742" s="49"/>
      <c r="OL742" s="49"/>
      <c r="OM742" s="49"/>
      <c r="OR742" s="191"/>
      <c r="OS742" s="49"/>
      <c r="OT742" s="49"/>
      <c r="OU742" s="49"/>
      <c r="OZ742" s="191"/>
      <c r="PA742" s="49"/>
      <c r="PB742" s="49"/>
      <c r="PC742" s="49"/>
      <c r="PH742" s="191"/>
      <c r="PI742" s="49"/>
      <c r="PJ742" s="49"/>
      <c r="PK742" s="49"/>
      <c r="PP742" s="191"/>
      <c r="PQ742" s="49"/>
      <c r="PR742" s="49"/>
      <c r="PS742" s="49"/>
      <c r="PX742" s="191"/>
      <c r="PY742" s="49"/>
      <c r="PZ742" s="49"/>
      <c r="QA742" s="49"/>
      <c r="QF742" s="191"/>
      <c r="QG742" s="49"/>
      <c r="QH742" s="49"/>
      <c r="QI742" s="49"/>
      <c r="QN742" s="191"/>
      <c r="QO742" s="49"/>
      <c r="QP742" s="49"/>
      <c r="QQ742" s="49"/>
      <c r="QV742" s="191"/>
      <c r="QW742" s="49"/>
      <c r="QX742" s="49"/>
      <c r="QY742" s="49"/>
      <c r="RD742" s="191"/>
      <c r="RE742" s="49"/>
      <c r="RF742" s="49"/>
      <c r="RG742" s="49"/>
      <c r="RL742" s="191"/>
      <c r="RM742" s="49"/>
      <c r="RN742" s="49"/>
      <c r="RO742" s="49"/>
      <c r="RT742" s="191"/>
      <c r="RU742" s="49"/>
      <c r="RV742" s="49"/>
      <c r="RW742" s="49"/>
      <c r="SB742" s="191"/>
      <c r="SC742" s="49"/>
      <c r="SD742" s="49"/>
      <c r="SE742" s="49"/>
      <c r="SJ742" s="191"/>
      <c r="SK742" s="49"/>
      <c r="SL742" s="49"/>
      <c r="SM742" s="49"/>
      <c r="SR742" s="191"/>
      <c r="SS742" s="49"/>
      <c r="ST742" s="49"/>
      <c r="SU742" s="49"/>
      <c r="SZ742" s="191"/>
      <c r="TA742" s="49"/>
      <c r="TB742" s="49"/>
      <c r="TC742" s="49"/>
      <c r="TH742" s="191"/>
      <c r="TI742" s="49"/>
      <c r="TJ742" s="49"/>
      <c r="TK742" s="49"/>
      <c r="TP742" s="191"/>
      <c r="TQ742" s="49"/>
      <c r="TR742" s="49"/>
      <c r="TS742" s="49"/>
      <c r="TX742" s="191"/>
      <c r="TY742" s="49"/>
      <c r="TZ742" s="49"/>
      <c r="UA742" s="49"/>
      <c r="UF742" s="191"/>
      <c r="UG742" s="49"/>
      <c r="UH742" s="49"/>
      <c r="UI742" s="49"/>
      <c r="UN742" s="191"/>
      <c r="UO742" s="49"/>
      <c r="UP742" s="49"/>
      <c r="UQ742" s="49"/>
      <c r="UV742" s="191"/>
      <c r="UW742" s="49"/>
      <c r="UX742" s="49"/>
      <c r="UY742" s="49"/>
      <c r="VD742" s="191"/>
      <c r="VE742" s="49"/>
      <c r="VF742" s="49"/>
      <c r="VG742" s="49"/>
      <c r="VL742" s="191"/>
      <c r="VM742" s="49"/>
      <c r="VN742" s="49"/>
      <c r="VO742" s="49"/>
      <c r="VT742" s="191"/>
      <c r="VU742" s="49"/>
      <c r="VV742" s="49"/>
      <c r="VW742" s="49"/>
      <c r="WB742" s="191"/>
      <c r="WC742" s="49"/>
      <c r="WD742" s="49"/>
      <c r="WE742" s="49"/>
      <c r="WJ742" s="191"/>
      <c r="WK742" s="49"/>
      <c r="WL742" s="49"/>
      <c r="WM742" s="49"/>
      <c r="WR742" s="191"/>
      <c r="WS742" s="49"/>
      <c r="WT742" s="49"/>
      <c r="WU742" s="49"/>
      <c r="WZ742" s="191"/>
      <c r="XA742" s="49"/>
      <c r="XB742" s="49"/>
      <c r="XC742" s="49"/>
      <c r="XH742" s="191"/>
      <c r="XI742" s="49"/>
      <c r="XJ742" s="49"/>
      <c r="XK742" s="49"/>
      <c r="XP742" s="191"/>
      <c r="XQ742" s="49"/>
      <c r="XR742" s="49"/>
      <c r="XS742" s="49"/>
      <c r="XX742" s="191"/>
      <c r="XY742" s="49"/>
      <c r="XZ742" s="49"/>
      <c r="YA742" s="49"/>
      <c r="YF742" s="191"/>
      <c r="YG742" s="49"/>
      <c r="YH742" s="49"/>
      <c r="YI742" s="49"/>
      <c r="YN742" s="191"/>
      <c r="YO742" s="49"/>
      <c r="YP742" s="49"/>
      <c r="YQ742" s="49"/>
      <c r="YV742" s="191"/>
      <c r="YW742" s="49"/>
      <c r="YX742" s="49"/>
      <c r="YY742" s="49"/>
      <c r="ZD742" s="191"/>
      <c r="ZE742" s="49"/>
      <c r="ZF742" s="49"/>
      <c r="ZG742" s="49"/>
      <c r="ZL742" s="191"/>
      <c r="ZM742" s="49"/>
      <c r="ZN742" s="49"/>
      <c r="ZO742" s="49"/>
      <c r="ZT742" s="191"/>
      <c r="ZU742" s="49"/>
      <c r="ZV742" s="49"/>
      <c r="ZW742" s="49"/>
      <c r="AAB742" s="191"/>
      <c r="AAC742" s="49"/>
      <c r="AAD742" s="49"/>
      <c r="AAE742" s="49"/>
      <c r="AAJ742" s="191"/>
      <c r="AAK742" s="49"/>
      <c r="AAL742" s="49"/>
      <c r="AAM742" s="49"/>
      <c r="AAR742" s="191"/>
      <c r="AAS742" s="49"/>
      <c r="AAT742" s="49"/>
      <c r="AAU742" s="49"/>
      <c r="AAZ742" s="191"/>
      <c r="ABA742" s="49"/>
      <c r="ABB742" s="49"/>
      <c r="ABC742" s="49"/>
      <c r="ABH742" s="191"/>
      <c r="ABI742" s="49"/>
      <c r="ABJ742" s="49"/>
      <c r="ABK742" s="49"/>
      <c r="ABP742" s="191"/>
      <c r="ABQ742" s="49"/>
      <c r="ABR742" s="49"/>
      <c r="ABS742" s="49"/>
      <c r="ABX742" s="191"/>
      <c r="ABY742" s="49"/>
      <c r="ABZ742" s="49"/>
      <c r="ACA742" s="49"/>
      <c r="ACF742" s="191"/>
      <c r="ACG742" s="49"/>
      <c r="ACH742" s="49"/>
      <c r="ACI742" s="49"/>
      <c r="ACN742" s="191"/>
      <c r="ACO742" s="49"/>
      <c r="ACP742" s="49"/>
      <c r="ACQ742" s="49"/>
      <c r="ACV742" s="191"/>
      <c r="ACW742" s="49"/>
      <c r="ACX742" s="49"/>
      <c r="ACY742" s="49"/>
      <c r="ADD742" s="191"/>
      <c r="ADE742" s="49"/>
      <c r="ADF742" s="49"/>
      <c r="ADG742" s="49"/>
      <c r="ADL742" s="191"/>
      <c r="ADM742" s="49"/>
      <c r="ADN742" s="49"/>
      <c r="ADO742" s="49"/>
      <c r="ADT742" s="191"/>
      <c r="ADU742" s="49"/>
      <c r="ADV742" s="49"/>
      <c r="ADW742" s="49"/>
      <c r="AEB742" s="191"/>
      <c r="AEC742" s="49"/>
      <c r="AED742" s="49"/>
      <c r="AEE742" s="49"/>
      <c r="AEJ742" s="191"/>
      <c r="AEK742" s="49"/>
      <c r="AEL742" s="49"/>
      <c r="AEM742" s="49"/>
      <c r="AER742" s="191"/>
      <c r="AES742" s="49"/>
      <c r="AET742" s="49"/>
      <c r="AEU742" s="49"/>
      <c r="AEZ742" s="191"/>
      <c r="AFA742" s="49"/>
      <c r="AFB742" s="49"/>
      <c r="AFC742" s="49"/>
      <c r="AFH742" s="191"/>
      <c r="AFI742" s="49"/>
      <c r="AFJ742" s="49"/>
      <c r="AFK742" s="49"/>
      <c r="AFP742" s="191"/>
      <c r="AFQ742" s="49"/>
      <c r="AFR742" s="49"/>
      <c r="AFS742" s="49"/>
      <c r="AFX742" s="191"/>
      <c r="AFY742" s="49"/>
      <c r="AFZ742" s="49"/>
      <c r="AGA742" s="49"/>
      <c r="AGF742" s="191"/>
      <c r="AGG742" s="49"/>
      <c r="AGH742" s="49"/>
      <c r="AGI742" s="49"/>
      <c r="AGN742" s="191"/>
      <c r="AGO742" s="49"/>
      <c r="AGP742" s="49"/>
      <c r="AGQ742" s="49"/>
      <c r="AGV742" s="191"/>
      <c r="AGW742" s="49"/>
      <c r="AGX742" s="49"/>
      <c r="AGY742" s="49"/>
      <c r="AHD742" s="191"/>
      <c r="AHE742" s="49"/>
      <c r="AHF742" s="49"/>
      <c r="AHG742" s="49"/>
      <c r="AHL742" s="191"/>
      <c r="AHM742" s="49"/>
      <c r="AHN742" s="49"/>
      <c r="AHO742" s="49"/>
      <c r="AHT742" s="191"/>
      <c r="AHU742" s="49"/>
      <c r="AHV742" s="49"/>
      <c r="AHW742" s="49"/>
      <c r="AIB742" s="191"/>
      <c r="AIC742" s="49"/>
      <c r="AID742" s="49"/>
      <c r="AIE742" s="49"/>
      <c r="AIJ742" s="191"/>
      <c r="AIK742" s="49"/>
      <c r="AIL742" s="49"/>
      <c r="AIM742" s="49"/>
      <c r="AIR742" s="191"/>
      <c r="AIS742" s="49"/>
      <c r="AIT742" s="49"/>
      <c r="AIU742" s="49"/>
      <c r="AIZ742" s="191"/>
      <c r="AJA742" s="49"/>
      <c r="AJB742" s="49"/>
      <c r="AJC742" s="49"/>
      <c r="AJH742" s="191"/>
      <c r="AJI742" s="49"/>
      <c r="AJJ742" s="49"/>
      <c r="AJK742" s="49"/>
      <c r="AJP742" s="191"/>
      <c r="AJQ742" s="49"/>
      <c r="AJR742" s="49"/>
      <c r="AJS742" s="49"/>
      <c r="AJX742" s="191"/>
      <c r="AJY742" s="49"/>
      <c r="AJZ742" s="49"/>
      <c r="AKA742" s="49"/>
      <c r="AKF742" s="191"/>
      <c r="AKG742" s="49"/>
      <c r="AKH742" s="49"/>
      <c r="AKI742" s="49"/>
      <c r="AKN742" s="191"/>
      <c r="AKO742" s="49"/>
      <c r="AKP742" s="49"/>
      <c r="AKQ742" s="49"/>
      <c r="AKV742" s="191"/>
      <c r="AKW742" s="49"/>
      <c r="AKX742" s="49"/>
      <c r="AKY742" s="49"/>
      <c r="ALD742" s="191"/>
      <c r="ALE742" s="49"/>
      <c r="ALF742" s="49"/>
      <c r="ALG742" s="49"/>
      <c r="ALL742" s="191"/>
      <c r="ALM742" s="49"/>
      <c r="ALN742" s="49"/>
      <c r="ALO742" s="49"/>
      <c r="ALT742" s="191"/>
      <c r="ALU742" s="49"/>
      <c r="ALV742" s="49"/>
      <c r="ALW742" s="49"/>
      <c r="AMB742" s="191"/>
      <c r="AMC742" s="49"/>
      <c r="AMD742" s="49"/>
      <c r="AME742" s="49"/>
      <c r="AMJ742" s="191"/>
    </row>
    <row r="743" s="190" customFormat="true" ht="15" hidden="false" customHeight="true" outlineLevel="0" collapsed="false">
      <c r="A743" s="170"/>
      <c r="B743" s="170"/>
      <c r="C743" s="170"/>
      <c r="D743" s="171" t="s">
        <v>713</v>
      </c>
      <c r="E743" s="171"/>
      <c r="F743" s="171"/>
      <c r="G743" s="171"/>
      <c r="H743" s="172" t="n">
        <f aca="false">SUMIF(F739:F741,"&lt;&gt;h",H739:H741)</f>
        <v>416.54</v>
      </c>
      <c r="I743" s="49"/>
      <c r="J743" s="49"/>
      <c r="K743" s="49"/>
      <c r="P743" s="191"/>
      <c r="Q743" s="49"/>
      <c r="R743" s="49"/>
      <c r="S743" s="49"/>
      <c r="X743" s="191"/>
      <c r="Y743" s="49"/>
      <c r="Z743" s="49"/>
      <c r="AA743" s="49"/>
      <c r="AF743" s="191"/>
      <c r="AG743" s="49"/>
      <c r="AH743" s="49"/>
      <c r="AI743" s="49"/>
      <c r="AN743" s="191"/>
      <c r="AO743" s="49"/>
      <c r="AP743" s="49"/>
      <c r="AQ743" s="49"/>
      <c r="AV743" s="191"/>
      <c r="AW743" s="49"/>
      <c r="AX743" s="49"/>
      <c r="AY743" s="49"/>
      <c r="BD743" s="191"/>
      <c r="BE743" s="49"/>
      <c r="BF743" s="49"/>
      <c r="BG743" s="49"/>
      <c r="BL743" s="191"/>
      <c r="BM743" s="49"/>
      <c r="BN743" s="49"/>
      <c r="BO743" s="49"/>
      <c r="BT743" s="191"/>
      <c r="BU743" s="49"/>
      <c r="BV743" s="49"/>
      <c r="BW743" s="49"/>
      <c r="CB743" s="191"/>
      <c r="CC743" s="49"/>
      <c r="CD743" s="49"/>
      <c r="CE743" s="49"/>
      <c r="CJ743" s="191"/>
      <c r="CK743" s="49"/>
      <c r="CL743" s="49"/>
      <c r="CM743" s="49"/>
      <c r="CR743" s="191"/>
      <c r="CS743" s="49"/>
      <c r="CT743" s="49"/>
      <c r="CU743" s="49"/>
      <c r="CZ743" s="191"/>
      <c r="DA743" s="49"/>
      <c r="DB743" s="49"/>
      <c r="DC743" s="49"/>
      <c r="DH743" s="191"/>
      <c r="DI743" s="49"/>
      <c r="DJ743" s="49"/>
      <c r="DK743" s="49"/>
      <c r="DP743" s="191"/>
      <c r="DQ743" s="49"/>
      <c r="DR743" s="49"/>
      <c r="DS743" s="49"/>
      <c r="DX743" s="191"/>
      <c r="DY743" s="49"/>
      <c r="DZ743" s="49"/>
      <c r="EA743" s="49"/>
      <c r="EF743" s="191"/>
      <c r="EG743" s="49"/>
      <c r="EH743" s="49"/>
      <c r="EI743" s="49"/>
      <c r="EN743" s="191"/>
      <c r="EO743" s="49"/>
      <c r="EP743" s="49"/>
      <c r="EQ743" s="49"/>
      <c r="EV743" s="191"/>
      <c r="EW743" s="49"/>
      <c r="EX743" s="49"/>
      <c r="EY743" s="49"/>
      <c r="FD743" s="191"/>
      <c r="FE743" s="49"/>
      <c r="FF743" s="49"/>
      <c r="FG743" s="49"/>
      <c r="FL743" s="191"/>
      <c r="FM743" s="49"/>
      <c r="FN743" s="49"/>
      <c r="FO743" s="49"/>
      <c r="FT743" s="191"/>
      <c r="FU743" s="49"/>
      <c r="FV743" s="49"/>
      <c r="FW743" s="49"/>
      <c r="GB743" s="191"/>
      <c r="GC743" s="49"/>
      <c r="GD743" s="49"/>
      <c r="GE743" s="49"/>
      <c r="GJ743" s="191"/>
      <c r="GK743" s="49"/>
      <c r="GL743" s="49"/>
      <c r="GM743" s="49"/>
      <c r="GR743" s="191"/>
      <c r="GS743" s="49"/>
      <c r="GT743" s="49"/>
      <c r="GU743" s="49"/>
      <c r="GZ743" s="191"/>
      <c r="HA743" s="49"/>
      <c r="HB743" s="49"/>
      <c r="HC743" s="49"/>
      <c r="HH743" s="191"/>
      <c r="HI743" s="49"/>
      <c r="HJ743" s="49"/>
      <c r="HK743" s="49"/>
      <c r="HP743" s="191"/>
      <c r="HQ743" s="49"/>
      <c r="HR743" s="49"/>
      <c r="HS743" s="49"/>
      <c r="HX743" s="191"/>
      <c r="HY743" s="49"/>
      <c r="HZ743" s="49"/>
      <c r="IA743" s="49"/>
      <c r="IF743" s="191"/>
      <c r="IG743" s="49"/>
      <c r="IH743" s="49"/>
      <c r="II743" s="49"/>
      <c r="IN743" s="191"/>
      <c r="IO743" s="49"/>
      <c r="IP743" s="49"/>
      <c r="IQ743" s="49"/>
      <c r="IV743" s="191"/>
      <c r="IW743" s="49"/>
      <c r="IX743" s="49"/>
      <c r="IY743" s="49"/>
      <c r="JD743" s="191"/>
      <c r="JE743" s="49"/>
      <c r="JF743" s="49"/>
      <c r="JG743" s="49"/>
      <c r="JL743" s="191"/>
      <c r="JM743" s="49"/>
      <c r="JN743" s="49"/>
      <c r="JO743" s="49"/>
      <c r="JT743" s="191"/>
      <c r="JU743" s="49"/>
      <c r="JV743" s="49"/>
      <c r="JW743" s="49"/>
      <c r="KB743" s="191"/>
      <c r="KC743" s="49"/>
      <c r="KD743" s="49"/>
      <c r="KE743" s="49"/>
      <c r="KJ743" s="191"/>
      <c r="KK743" s="49"/>
      <c r="KL743" s="49"/>
      <c r="KM743" s="49"/>
      <c r="KR743" s="191"/>
      <c r="KS743" s="49"/>
      <c r="KT743" s="49"/>
      <c r="KU743" s="49"/>
      <c r="KZ743" s="191"/>
      <c r="LA743" s="49"/>
      <c r="LB743" s="49"/>
      <c r="LC743" s="49"/>
      <c r="LH743" s="191"/>
      <c r="LI743" s="49"/>
      <c r="LJ743" s="49"/>
      <c r="LK743" s="49"/>
      <c r="LP743" s="191"/>
      <c r="LQ743" s="49"/>
      <c r="LR743" s="49"/>
      <c r="LS743" s="49"/>
      <c r="LX743" s="191"/>
      <c r="LY743" s="49"/>
      <c r="LZ743" s="49"/>
      <c r="MA743" s="49"/>
      <c r="MF743" s="191"/>
      <c r="MG743" s="49"/>
      <c r="MH743" s="49"/>
      <c r="MI743" s="49"/>
      <c r="MN743" s="191"/>
      <c r="MO743" s="49"/>
      <c r="MP743" s="49"/>
      <c r="MQ743" s="49"/>
      <c r="MV743" s="191"/>
      <c r="MW743" s="49"/>
      <c r="MX743" s="49"/>
      <c r="MY743" s="49"/>
      <c r="ND743" s="191"/>
      <c r="NE743" s="49"/>
      <c r="NF743" s="49"/>
      <c r="NG743" s="49"/>
      <c r="NL743" s="191"/>
      <c r="NM743" s="49"/>
      <c r="NN743" s="49"/>
      <c r="NO743" s="49"/>
      <c r="NT743" s="191"/>
      <c r="NU743" s="49"/>
      <c r="NV743" s="49"/>
      <c r="NW743" s="49"/>
      <c r="OB743" s="191"/>
      <c r="OC743" s="49"/>
      <c r="OD743" s="49"/>
      <c r="OE743" s="49"/>
      <c r="OJ743" s="191"/>
      <c r="OK743" s="49"/>
      <c r="OL743" s="49"/>
      <c r="OM743" s="49"/>
      <c r="OR743" s="191"/>
      <c r="OS743" s="49"/>
      <c r="OT743" s="49"/>
      <c r="OU743" s="49"/>
      <c r="OZ743" s="191"/>
      <c r="PA743" s="49"/>
      <c r="PB743" s="49"/>
      <c r="PC743" s="49"/>
      <c r="PH743" s="191"/>
      <c r="PI743" s="49"/>
      <c r="PJ743" s="49"/>
      <c r="PK743" s="49"/>
      <c r="PP743" s="191"/>
      <c r="PQ743" s="49"/>
      <c r="PR743" s="49"/>
      <c r="PS743" s="49"/>
      <c r="PX743" s="191"/>
      <c r="PY743" s="49"/>
      <c r="PZ743" s="49"/>
      <c r="QA743" s="49"/>
      <c r="QF743" s="191"/>
      <c r="QG743" s="49"/>
      <c r="QH743" s="49"/>
      <c r="QI743" s="49"/>
      <c r="QN743" s="191"/>
      <c r="QO743" s="49"/>
      <c r="QP743" s="49"/>
      <c r="QQ743" s="49"/>
      <c r="QV743" s="191"/>
      <c r="QW743" s="49"/>
      <c r="QX743" s="49"/>
      <c r="QY743" s="49"/>
      <c r="RD743" s="191"/>
      <c r="RE743" s="49"/>
      <c r="RF743" s="49"/>
      <c r="RG743" s="49"/>
      <c r="RL743" s="191"/>
      <c r="RM743" s="49"/>
      <c r="RN743" s="49"/>
      <c r="RO743" s="49"/>
      <c r="RT743" s="191"/>
      <c r="RU743" s="49"/>
      <c r="RV743" s="49"/>
      <c r="RW743" s="49"/>
      <c r="SB743" s="191"/>
      <c r="SC743" s="49"/>
      <c r="SD743" s="49"/>
      <c r="SE743" s="49"/>
      <c r="SJ743" s="191"/>
      <c r="SK743" s="49"/>
      <c r="SL743" s="49"/>
      <c r="SM743" s="49"/>
      <c r="SR743" s="191"/>
      <c r="SS743" s="49"/>
      <c r="ST743" s="49"/>
      <c r="SU743" s="49"/>
      <c r="SZ743" s="191"/>
      <c r="TA743" s="49"/>
      <c r="TB743" s="49"/>
      <c r="TC743" s="49"/>
      <c r="TH743" s="191"/>
      <c r="TI743" s="49"/>
      <c r="TJ743" s="49"/>
      <c r="TK743" s="49"/>
      <c r="TP743" s="191"/>
      <c r="TQ743" s="49"/>
      <c r="TR743" s="49"/>
      <c r="TS743" s="49"/>
      <c r="TX743" s="191"/>
      <c r="TY743" s="49"/>
      <c r="TZ743" s="49"/>
      <c r="UA743" s="49"/>
      <c r="UF743" s="191"/>
      <c r="UG743" s="49"/>
      <c r="UH743" s="49"/>
      <c r="UI743" s="49"/>
      <c r="UN743" s="191"/>
      <c r="UO743" s="49"/>
      <c r="UP743" s="49"/>
      <c r="UQ743" s="49"/>
      <c r="UV743" s="191"/>
      <c r="UW743" s="49"/>
      <c r="UX743" s="49"/>
      <c r="UY743" s="49"/>
      <c r="VD743" s="191"/>
      <c r="VE743" s="49"/>
      <c r="VF743" s="49"/>
      <c r="VG743" s="49"/>
      <c r="VL743" s="191"/>
      <c r="VM743" s="49"/>
      <c r="VN743" s="49"/>
      <c r="VO743" s="49"/>
      <c r="VT743" s="191"/>
      <c r="VU743" s="49"/>
      <c r="VV743" s="49"/>
      <c r="VW743" s="49"/>
      <c r="WB743" s="191"/>
      <c r="WC743" s="49"/>
      <c r="WD743" s="49"/>
      <c r="WE743" s="49"/>
      <c r="WJ743" s="191"/>
      <c r="WK743" s="49"/>
      <c r="WL743" s="49"/>
      <c r="WM743" s="49"/>
      <c r="WR743" s="191"/>
      <c r="WS743" s="49"/>
      <c r="WT743" s="49"/>
      <c r="WU743" s="49"/>
      <c r="WZ743" s="191"/>
      <c r="XA743" s="49"/>
      <c r="XB743" s="49"/>
      <c r="XC743" s="49"/>
      <c r="XH743" s="191"/>
      <c r="XI743" s="49"/>
      <c r="XJ743" s="49"/>
      <c r="XK743" s="49"/>
      <c r="XP743" s="191"/>
      <c r="XQ743" s="49"/>
      <c r="XR743" s="49"/>
      <c r="XS743" s="49"/>
      <c r="XX743" s="191"/>
      <c r="XY743" s="49"/>
      <c r="XZ743" s="49"/>
      <c r="YA743" s="49"/>
      <c r="YF743" s="191"/>
      <c r="YG743" s="49"/>
      <c r="YH743" s="49"/>
      <c r="YI743" s="49"/>
      <c r="YN743" s="191"/>
      <c r="YO743" s="49"/>
      <c r="YP743" s="49"/>
      <c r="YQ743" s="49"/>
      <c r="YV743" s="191"/>
      <c r="YW743" s="49"/>
      <c r="YX743" s="49"/>
      <c r="YY743" s="49"/>
      <c r="ZD743" s="191"/>
      <c r="ZE743" s="49"/>
      <c r="ZF743" s="49"/>
      <c r="ZG743" s="49"/>
      <c r="ZL743" s="191"/>
      <c r="ZM743" s="49"/>
      <c r="ZN743" s="49"/>
      <c r="ZO743" s="49"/>
      <c r="ZT743" s="191"/>
      <c r="ZU743" s="49"/>
      <c r="ZV743" s="49"/>
      <c r="ZW743" s="49"/>
      <c r="AAB743" s="191"/>
      <c r="AAC743" s="49"/>
      <c r="AAD743" s="49"/>
      <c r="AAE743" s="49"/>
      <c r="AAJ743" s="191"/>
      <c r="AAK743" s="49"/>
      <c r="AAL743" s="49"/>
      <c r="AAM743" s="49"/>
      <c r="AAR743" s="191"/>
      <c r="AAS743" s="49"/>
      <c r="AAT743" s="49"/>
      <c r="AAU743" s="49"/>
      <c r="AAZ743" s="191"/>
      <c r="ABA743" s="49"/>
      <c r="ABB743" s="49"/>
      <c r="ABC743" s="49"/>
      <c r="ABH743" s="191"/>
      <c r="ABI743" s="49"/>
      <c r="ABJ743" s="49"/>
      <c r="ABK743" s="49"/>
      <c r="ABP743" s="191"/>
      <c r="ABQ743" s="49"/>
      <c r="ABR743" s="49"/>
      <c r="ABS743" s="49"/>
      <c r="ABX743" s="191"/>
      <c r="ABY743" s="49"/>
      <c r="ABZ743" s="49"/>
      <c r="ACA743" s="49"/>
      <c r="ACF743" s="191"/>
      <c r="ACG743" s="49"/>
      <c r="ACH743" s="49"/>
      <c r="ACI743" s="49"/>
      <c r="ACN743" s="191"/>
      <c r="ACO743" s="49"/>
      <c r="ACP743" s="49"/>
      <c r="ACQ743" s="49"/>
      <c r="ACV743" s="191"/>
      <c r="ACW743" s="49"/>
      <c r="ACX743" s="49"/>
      <c r="ACY743" s="49"/>
      <c r="ADD743" s="191"/>
      <c r="ADE743" s="49"/>
      <c r="ADF743" s="49"/>
      <c r="ADG743" s="49"/>
      <c r="ADL743" s="191"/>
      <c r="ADM743" s="49"/>
      <c r="ADN743" s="49"/>
      <c r="ADO743" s="49"/>
      <c r="ADT743" s="191"/>
      <c r="ADU743" s="49"/>
      <c r="ADV743" s="49"/>
      <c r="ADW743" s="49"/>
      <c r="AEB743" s="191"/>
      <c r="AEC743" s="49"/>
      <c r="AED743" s="49"/>
      <c r="AEE743" s="49"/>
      <c r="AEJ743" s="191"/>
      <c r="AEK743" s="49"/>
      <c r="AEL743" s="49"/>
      <c r="AEM743" s="49"/>
      <c r="AER743" s="191"/>
      <c r="AES743" s="49"/>
      <c r="AET743" s="49"/>
      <c r="AEU743" s="49"/>
      <c r="AEZ743" s="191"/>
      <c r="AFA743" s="49"/>
      <c r="AFB743" s="49"/>
      <c r="AFC743" s="49"/>
      <c r="AFH743" s="191"/>
      <c r="AFI743" s="49"/>
      <c r="AFJ743" s="49"/>
      <c r="AFK743" s="49"/>
      <c r="AFP743" s="191"/>
      <c r="AFQ743" s="49"/>
      <c r="AFR743" s="49"/>
      <c r="AFS743" s="49"/>
      <c r="AFX743" s="191"/>
      <c r="AFY743" s="49"/>
      <c r="AFZ743" s="49"/>
      <c r="AGA743" s="49"/>
      <c r="AGF743" s="191"/>
      <c r="AGG743" s="49"/>
      <c r="AGH743" s="49"/>
      <c r="AGI743" s="49"/>
      <c r="AGN743" s="191"/>
      <c r="AGO743" s="49"/>
      <c r="AGP743" s="49"/>
      <c r="AGQ743" s="49"/>
      <c r="AGV743" s="191"/>
      <c r="AGW743" s="49"/>
      <c r="AGX743" s="49"/>
      <c r="AGY743" s="49"/>
      <c r="AHD743" s="191"/>
      <c r="AHE743" s="49"/>
      <c r="AHF743" s="49"/>
      <c r="AHG743" s="49"/>
      <c r="AHL743" s="191"/>
      <c r="AHM743" s="49"/>
      <c r="AHN743" s="49"/>
      <c r="AHO743" s="49"/>
      <c r="AHT743" s="191"/>
      <c r="AHU743" s="49"/>
      <c r="AHV743" s="49"/>
      <c r="AHW743" s="49"/>
      <c r="AIB743" s="191"/>
      <c r="AIC743" s="49"/>
      <c r="AID743" s="49"/>
      <c r="AIE743" s="49"/>
      <c r="AIJ743" s="191"/>
      <c r="AIK743" s="49"/>
      <c r="AIL743" s="49"/>
      <c r="AIM743" s="49"/>
      <c r="AIR743" s="191"/>
      <c r="AIS743" s="49"/>
      <c r="AIT743" s="49"/>
      <c r="AIU743" s="49"/>
      <c r="AIZ743" s="191"/>
      <c r="AJA743" s="49"/>
      <c r="AJB743" s="49"/>
      <c r="AJC743" s="49"/>
      <c r="AJH743" s="191"/>
      <c r="AJI743" s="49"/>
      <c r="AJJ743" s="49"/>
      <c r="AJK743" s="49"/>
      <c r="AJP743" s="191"/>
      <c r="AJQ743" s="49"/>
      <c r="AJR743" s="49"/>
      <c r="AJS743" s="49"/>
      <c r="AJX743" s="191"/>
      <c r="AJY743" s="49"/>
      <c r="AJZ743" s="49"/>
      <c r="AKA743" s="49"/>
      <c r="AKF743" s="191"/>
      <c r="AKG743" s="49"/>
      <c r="AKH743" s="49"/>
      <c r="AKI743" s="49"/>
      <c r="AKN743" s="191"/>
      <c r="AKO743" s="49"/>
      <c r="AKP743" s="49"/>
      <c r="AKQ743" s="49"/>
      <c r="AKV743" s="191"/>
      <c r="AKW743" s="49"/>
      <c r="AKX743" s="49"/>
      <c r="AKY743" s="49"/>
      <c r="ALD743" s="191"/>
      <c r="ALE743" s="49"/>
      <c r="ALF743" s="49"/>
      <c r="ALG743" s="49"/>
      <c r="ALL743" s="191"/>
      <c r="ALM743" s="49"/>
      <c r="ALN743" s="49"/>
      <c r="ALO743" s="49"/>
      <c r="ALT743" s="191"/>
      <c r="ALU743" s="49"/>
      <c r="ALV743" s="49"/>
      <c r="ALW743" s="49"/>
      <c r="AMB743" s="191"/>
      <c r="AMC743" s="49"/>
      <c r="AMD743" s="49"/>
      <c r="AME743" s="49"/>
      <c r="AMJ743" s="191"/>
    </row>
    <row r="744" s="192" customFormat="true" ht="15" hidden="false" customHeight="true" outlineLevel="0" collapsed="false">
      <c r="A744" s="170"/>
      <c r="B744" s="170"/>
      <c r="C744" s="170"/>
      <c r="D744" s="173" t="s">
        <v>714</v>
      </c>
      <c r="E744" s="173"/>
      <c r="F744" s="173"/>
      <c r="G744" s="173"/>
      <c r="H744" s="174" t="n">
        <f aca="false">SUM(H742:H743)</f>
        <v>691.7</v>
      </c>
      <c r="I744" s="49"/>
      <c r="J744" s="49"/>
      <c r="K744" s="49"/>
      <c r="P744" s="193"/>
      <c r="Q744" s="49"/>
      <c r="R744" s="49"/>
      <c r="S744" s="49"/>
      <c r="X744" s="193"/>
      <c r="Y744" s="49"/>
      <c r="Z744" s="49"/>
      <c r="AA744" s="49"/>
      <c r="AF744" s="193"/>
      <c r="AG744" s="49"/>
      <c r="AH744" s="49"/>
      <c r="AI744" s="49"/>
      <c r="AN744" s="193"/>
      <c r="AO744" s="49"/>
      <c r="AP744" s="49"/>
      <c r="AQ744" s="49"/>
      <c r="AV744" s="193"/>
      <c r="AW744" s="49"/>
      <c r="AX744" s="49"/>
      <c r="AY744" s="49"/>
      <c r="BD744" s="193"/>
      <c r="BE744" s="49"/>
      <c r="BF744" s="49"/>
      <c r="BG744" s="49"/>
      <c r="BL744" s="193"/>
      <c r="BM744" s="49"/>
      <c r="BN744" s="49"/>
      <c r="BO744" s="49"/>
      <c r="BT744" s="193"/>
      <c r="BU744" s="49"/>
      <c r="BV744" s="49"/>
      <c r="BW744" s="49"/>
      <c r="CB744" s="193"/>
      <c r="CC744" s="49"/>
      <c r="CD744" s="49"/>
      <c r="CE744" s="49"/>
      <c r="CJ744" s="193"/>
      <c r="CK744" s="49"/>
      <c r="CL744" s="49"/>
      <c r="CM744" s="49"/>
      <c r="CR744" s="193"/>
      <c r="CS744" s="49"/>
      <c r="CT744" s="49"/>
      <c r="CU744" s="49"/>
      <c r="CZ744" s="193"/>
      <c r="DA744" s="49"/>
      <c r="DB744" s="49"/>
      <c r="DC744" s="49"/>
      <c r="DH744" s="193"/>
      <c r="DI744" s="49"/>
      <c r="DJ744" s="49"/>
      <c r="DK744" s="49"/>
      <c r="DP744" s="193"/>
      <c r="DQ744" s="49"/>
      <c r="DR744" s="49"/>
      <c r="DS744" s="49"/>
      <c r="DX744" s="193"/>
      <c r="DY744" s="49"/>
      <c r="DZ744" s="49"/>
      <c r="EA744" s="49"/>
      <c r="EF744" s="193"/>
      <c r="EG744" s="49"/>
      <c r="EH744" s="49"/>
      <c r="EI744" s="49"/>
      <c r="EN744" s="193"/>
      <c r="EO744" s="49"/>
      <c r="EP744" s="49"/>
      <c r="EQ744" s="49"/>
      <c r="EV744" s="193"/>
      <c r="EW744" s="49"/>
      <c r="EX744" s="49"/>
      <c r="EY744" s="49"/>
      <c r="FD744" s="193"/>
      <c r="FE744" s="49"/>
      <c r="FF744" s="49"/>
      <c r="FG744" s="49"/>
      <c r="FL744" s="193"/>
      <c r="FM744" s="49"/>
      <c r="FN744" s="49"/>
      <c r="FO744" s="49"/>
      <c r="FT744" s="193"/>
      <c r="FU744" s="49"/>
      <c r="FV744" s="49"/>
      <c r="FW744" s="49"/>
      <c r="GB744" s="193"/>
      <c r="GC744" s="49"/>
      <c r="GD744" s="49"/>
      <c r="GE744" s="49"/>
      <c r="GJ744" s="193"/>
      <c r="GK744" s="49"/>
      <c r="GL744" s="49"/>
      <c r="GM744" s="49"/>
      <c r="GR744" s="193"/>
      <c r="GS744" s="49"/>
      <c r="GT744" s="49"/>
      <c r="GU744" s="49"/>
      <c r="GZ744" s="193"/>
      <c r="HA744" s="49"/>
      <c r="HB744" s="49"/>
      <c r="HC744" s="49"/>
      <c r="HH744" s="193"/>
      <c r="HI744" s="49"/>
      <c r="HJ744" s="49"/>
      <c r="HK744" s="49"/>
      <c r="HP744" s="193"/>
      <c r="HQ744" s="49"/>
      <c r="HR744" s="49"/>
      <c r="HS744" s="49"/>
      <c r="HX744" s="193"/>
      <c r="HY744" s="49"/>
      <c r="HZ744" s="49"/>
      <c r="IA744" s="49"/>
      <c r="IF744" s="193"/>
      <c r="IG744" s="49"/>
      <c r="IH744" s="49"/>
      <c r="II744" s="49"/>
      <c r="IN744" s="193"/>
      <c r="IO744" s="49"/>
      <c r="IP744" s="49"/>
      <c r="IQ744" s="49"/>
      <c r="IV744" s="193"/>
      <c r="IW744" s="49"/>
      <c r="IX744" s="49"/>
      <c r="IY744" s="49"/>
      <c r="JD744" s="193"/>
      <c r="JE744" s="49"/>
      <c r="JF744" s="49"/>
      <c r="JG744" s="49"/>
      <c r="JL744" s="193"/>
      <c r="JM744" s="49"/>
      <c r="JN744" s="49"/>
      <c r="JO744" s="49"/>
      <c r="JT744" s="193"/>
      <c r="JU744" s="49"/>
      <c r="JV744" s="49"/>
      <c r="JW744" s="49"/>
      <c r="KB744" s="193"/>
      <c r="KC744" s="49"/>
      <c r="KD744" s="49"/>
      <c r="KE744" s="49"/>
      <c r="KJ744" s="193"/>
      <c r="KK744" s="49"/>
      <c r="KL744" s="49"/>
      <c r="KM744" s="49"/>
      <c r="KR744" s="193"/>
      <c r="KS744" s="49"/>
      <c r="KT744" s="49"/>
      <c r="KU744" s="49"/>
      <c r="KZ744" s="193"/>
      <c r="LA744" s="49"/>
      <c r="LB744" s="49"/>
      <c r="LC744" s="49"/>
      <c r="LH744" s="193"/>
      <c r="LI744" s="49"/>
      <c r="LJ744" s="49"/>
      <c r="LK744" s="49"/>
      <c r="LP744" s="193"/>
      <c r="LQ744" s="49"/>
      <c r="LR744" s="49"/>
      <c r="LS744" s="49"/>
      <c r="LX744" s="193"/>
      <c r="LY744" s="49"/>
      <c r="LZ744" s="49"/>
      <c r="MA744" s="49"/>
      <c r="MF744" s="193"/>
      <c r="MG744" s="49"/>
      <c r="MH744" s="49"/>
      <c r="MI744" s="49"/>
      <c r="MN744" s="193"/>
      <c r="MO744" s="49"/>
      <c r="MP744" s="49"/>
      <c r="MQ744" s="49"/>
      <c r="MV744" s="193"/>
      <c r="MW744" s="49"/>
      <c r="MX744" s="49"/>
      <c r="MY744" s="49"/>
      <c r="ND744" s="193"/>
      <c r="NE744" s="49"/>
      <c r="NF744" s="49"/>
      <c r="NG744" s="49"/>
      <c r="NL744" s="193"/>
      <c r="NM744" s="49"/>
      <c r="NN744" s="49"/>
      <c r="NO744" s="49"/>
      <c r="NT744" s="193"/>
      <c r="NU744" s="49"/>
      <c r="NV744" s="49"/>
      <c r="NW744" s="49"/>
      <c r="OB744" s="193"/>
      <c r="OC744" s="49"/>
      <c r="OD744" s="49"/>
      <c r="OE744" s="49"/>
      <c r="OJ744" s="193"/>
      <c r="OK744" s="49"/>
      <c r="OL744" s="49"/>
      <c r="OM744" s="49"/>
      <c r="OR744" s="193"/>
      <c r="OS744" s="49"/>
      <c r="OT744" s="49"/>
      <c r="OU744" s="49"/>
      <c r="OZ744" s="193"/>
      <c r="PA744" s="49"/>
      <c r="PB744" s="49"/>
      <c r="PC744" s="49"/>
      <c r="PH744" s="193"/>
      <c r="PI744" s="49"/>
      <c r="PJ744" s="49"/>
      <c r="PK744" s="49"/>
      <c r="PP744" s="193"/>
      <c r="PQ744" s="49"/>
      <c r="PR744" s="49"/>
      <c r="PS744" s="49"/>
      <c r="PX744" s="193"/>
      <c r="PY744" s="49"/>
      <c r="PZ744" s="49"/>
      <c r="QA744" s="49"/>
      <c r="QF744" s="193"/>
      <c r="QG744" s="49"/>
      <c r="QH744" s="49"/>
      <c r="QI744" s="49"/>
      <c r="QN744" s="193"/>
      <c r="QO744" s="49"/>
      <c r="QP744" s="49"/>
      <c r="QQ744" s="49"/>
      <c r="QV744" s="193"/>
      <c r="QW744" s="49"/>
      <c r="QX744" s="49"/>
      <c r="QY744" s="49"/>
      <c r="RD744" s="193"/>
      <c r="RE744" s="49"/>
      <c r="RF744" s="49"/>
      <c r="RG744" s="49"/>
      <c r="RL744" s="193"/>
      <c r="RM744" s="49"/>
      <c r="RN744" s="49"/>
      <c r="RO744" s="49"/>
      <c r="RT744" s="193"/>
      <c r="RU744" s="49"/>
      <c r="RV744" s="49"/>
      <c r="RW744" s="49"/>
      <c r="SB744" s="193"/>
      <c r="SC744" s="49"/>
      <c r="SD744" s="49"/>
      <c r="SE744" s="49"/>
      <c r="SJ744" s="193"/>
      <c r="SK744" s="49"/>
      <c r="SL744" s="49"/>
      <c r="SM744" s="49"/>
      <c r="SR744" s="193"/>
      <c r="SS744" s="49"/>
      <c r="ST744" s="49"/>
      <c r="SU744" s="49"/>
      <c r="SZ744" s="193"/>
      <c r="TA744" s="49"/>
      <c r="TB744" s="49"/>
      <c r="TC744" s="49"/>
      <c r="TH744" s="193"/>
      <c r="TI744" s="49"/>
      <c r="TJ744" s="49"/>
      <c r="TK744" s="49"/>
      <c r="TP744" s="193"/>
      <c r="TQ744" s="49"/>
      <c r="TR744" s="49"/>
      <c r="TS744" s="49"/>
      <c r="TX744" s="193"/>
      <c r="TY744" s="49"/>
      <c r="TZ744" s="49"/>
      <c r="UA744" s="49"/>
      <c r="UF744" s="193"/>
      <c r="UG744" s="49"/>
      <c r="UH744" s="49"/>
      <c r="UI744" s="49"/>
      <c r="UN744" s="193"/>
      <c r="UO744" s="49"/>
      <c r="UP744" s="49"/>
      <c r="UQ744" s="49"/>
      <c r="UV744" s="193"/>
      <c r="UW744" s="49"/>
      <c r="UX744" s="49"/>
      <c r="UY744" s="49"/>
      <c r="VD744" s="193"/>
      <c r="VE744" s="49"/>
      <c r="VF744" s="49"/>
      <c r="VG744" s="49"/>
      <c r="VL744" s="193"/>
      <c r="VM744" s="49"/>
      <c r="VN744" s="49"/>
      <c r="VO744" s="49"/>
      <c r="VT744" s="193"/>
      <c r="VU744" s="49"/>
      <c r="VV744" s="49"/>
      <c r="VW744" s="49"/>
      <c r="WB744" s="193"/>
      <c r="WC744" s="49"/>
      <c r="WD744" s="49"/>
      <c r="WE744" s="49"/>
      <c r="WJ744" s="193"/>
      <c r="WK744" s="49"/>
      <c r="WL744" s="49"/>
      <c r="WM744" s="49"/>
      <c r="WR744" s="193"/>
      <c r="WS744" s="49"/>
      <c r="WT744" s="49"/>
      <c r="WU744" s="49"/>
      <c r="WZ744" s="193"/>
      <c r="XA744" s="49"/>
      <c r="XB744" s="49"/>
      <c r="XC744" s="49"/>
      <c r="XH744" s="193"/>
      <c r="XI744" s="49"/>
      <c r="XJ744" s="49"/>
      <c r="XK744" s="49"/>
      <c r="XP744" s="193"/>
      <c r="XQ744" s="49"/>
      <c r="XR744" s="49"/>
      <c r="XS744" s="49"/>
      <c r="XX744" s="193"/>
      <c r="XY744" s="49"/>
      <c r="XZ744" s="49"/>
      <c r="YA744" s="49"/>
      <c r="YF744" s="193"/>
      <c r="YG744" s="49"/>
      <c r="YH744" s="49"/>
      <c r="YI744" s="49"/>
      <c r="YN744" s="193"/>
      <c r="YO744" s="49"/>
      <c r="YP744" s="49"/>
      <c r="YQ744" s="49"/>
      <c r="YV744" s="193"/>
      <c r="YW744" s="49"/>
      <c r="YX744" s="49"/>
      <c r="YY744" s="49"/>
      <c r="ZD744" s="193"/>
      <c r="ZE744" s="49"/>
      <c r="ZF744" s="49"/>
      <c r="ZG744" s="49"/>
      <c r="ZL744" s="193"/>
      <c r="ZM744" s="49"/>
      <c r="ZN744" s="49"/>
      <c r="ZO744" s="49"/>
      <c r="ZT744" s="193"/>
      <c r="ZU744" s="49"/>
      <c r="ZV744" s="49"/>
      <c r="ZW744" s="49"/>
      <c r="AAB744" s="193"/>
      <c r="AAC744" s="49"/>
      <c r="AAD744" s="49"/>
      <c r="AAE744" s="49"/>
      <c r="AAJ744" s="193"/>
      <c r="AAK744" s="49"/>
      <c r="AAL744" s="49"/>
      <c r="AAM744" s="49"/>
      <c r="AAR744" s="193"/>
      <c r="AAS744" s="49"/>
      <c r="AAT744" s="49"/>
      <c r="AAU744" s="49"/>
      <c r="AAZ744" s="193"/>
      <c r="ABA744" s="49"/>
      <c r="ABB744" s="49"/>
      <c r="ABC744" s="49"/>
      <c r="ABH744" s="193"/>
      <c r="ABI744" s="49"/>
      <c r="ABJ744" s="49"/>
      <c r="ABK744" s="49"/>
      <c r="ABP744" s="193"/>
      <c r="ABQ744" s="49"/>
      <c r="ABR744" s="49"/>
      <c r="ABS744" s="49"/>
      <c r="ABX744" s="193"/>
      <c r="ABY744" s="49"/>
      <c r="ABZ744" s="49"/>
      <c r="ACA744" s="49"/>
      <c r="ACF744" s="193"/>
      <c r="ACG744" s="49"/>
      <c r="ACH744" s="49"/>
      <c r="ACI744" s="49"/>
      <c r="ACN744" s="193"/>
      <c r="ACO744" s="49"/>
      <c r="ACP744" s="49"/>
      <c r="ACQ744" s="49"/>
      <c r="ACV744" s="193"/>
      <c r="ACW744" s="49"/>
      <c r="ACX744" s="49"/>
      <c r="ACY744" s="49"/>
      <c r="ADD744" s="193"/>
      <c r="ADE744" s="49"/>
      <c r="ADF744" s="49"/>
      <c r="ADG744" s="49"/>
      <c r="ADL744" s="193"/>
      <c r="ADM744" s="49"/>
      <c r="ADN744" s="49"/>
      <c r="ADO744" s="49"/>
      <c r="ADT744" s="193"/>
      <c r="ADU744" s="49"/>
      <c r="ADV744" s="49"/>
      <c r="ADW744" s="49"/>
      <c r="AEB744" s="193"/>
      <c r="AEC744" s="49"/>
      <c r="AED744" s="49"/>
      <c r="AEE744" s="49"/>
      <c r="AEJ744" s="193"/>
      <c r="AEK744" s="49"/>
      <c r="AEL744" s="49"/>
      <c r="AEM744" s="49"/>
      <c r="AER744" s="193"/>
      <c r="AES744" s="49"/>
      <c r="AET744" s="49"/>
      <c r="AEU744" s="49"/>
      <c r="AEZ744" s="193"/>
      <c r="AFA744" s="49"/>
      <c r="AFB744" s="49"/>
      <c r="AFC744" s="49"/>
      <c r="AFH744" s="193"/>
      <c r="AFI744" s="49"/>
      <c r="AFJ744" s="49"/>
      <c r="AFK744" s="49"/>
      <c r="AFP744" s="193"/>
      <c r="AFQ744" s="49"/>
      <c r="AFR744" s="49"/>
      <c r="AFS744" s="49"/>
      <c r="AFX744" s="193"/>
      <c r="AFY744" s="49"/>
      <c r="AFZ744" s="49"/>
      <c r="AGA744" s="49"/>
      <c r="AGF744" s="193"/>
      <c r="AGG744" s="49"/>
      <c r="AGH744" s="49"/>
      <c r="AGI744" s="49"/>
      <c r="AGN744" s="193"/>
      <c r="AGO744" s="49"/>
      <c r="AGP744" s="49"/>
      <c r="AGQ744" s="49"/>
      <c r="AGV744" s="193"/>
      <c r="AGW744" s="49"/>
      <c r="AGX744" s="49"/>
      <c r="AGY744" s="49"/>
      <c r="AHD744" s="193"/>
      <c r="AHE744" s="49"/>
      <c r="AHF744" s="49"/>
      <c r="AHG744" s="49"/>
      <c r="AHL744" s="193"/>
      <c r="AHM744" s="49"/>
      <c r="AHN744" s="49"/>
      <c r="AHO744" s="49"/>
      <c r="AHT744" s="193"/>
      <c r="AHU744" s="49"/>
      <c r="AHV744" s="49"/>
      <c r="AHW744" s="49"/>
      <c r="AIB744" s="193"/>
      <c r="AIC744" s="49"/>
      <c r="AID744" s="49"/>
      <c r="AIE744" s="49"/>
      <c r="AIJ744" s="193"/>
      <c r="AIK744" s="49"/>
      <c r="AIL744" s="49"/>
      <c r="AIM744" s="49"/>
      <c r="AIR744" s="193"/>
      <c r="AIS744" s="49"/>
      <c r="AIT744" s="49"/>
      <c r="AIU744" s="49"/>
      <c r="AIZ744" s="193"/>
      <c r="AJA744" s="49"/>
      <c r="AJB744" s="49"/>
      <c r="AJC744" s="49"/>
      <c r="AJH744" s="193"/>
      <c r="AJI744" s="49"/>
      <c r="AJJ744" s="49"/>
      <c r="AJK744" s="49"/>
      <c r="AJP744" s="193"/>
      <c r="AJQ744" s="49"/>
      <c r="AJR744" s="49"/>
      <c r="AJS744" s="49"/>
      <c r="AJX744" s="193"/>
      <c r="AJY744" s="49"/>
      <c r="AJZ744" s="49"/>
      <c r="AKA744" s="49"/>
      <c r="AKF744" s="193"/>
      <c r="AKG744" s="49"/>
      <c r="AKH744" s="49"/>
      <c r="AKI744" s="49"/>
      <c r="AKN744" s="193"/>
      <c r="AKO744" s="49"/>
      <c r="AKP744" s="49"/>
      <c r="AKQ744" s="49"/>
      <c r="AKV744" s="193"/>
      <c r="AKW744" s="49"/>
      <c r="AKX744" s="49"/>
      <c r="AKY744" s="49"/>
      <c r="ALD744" s="193"/>
      <c r="ALE744" s="49"/>
      <c r="ALF744" s="49"/>
      <c r="ALG744" s="49"/>
      <c r="ALL744" s="193"/>
      <c r="ALM744" s="49"/>
      <c r="ALN744" s="49"/>
      <c r="ALO744" s="49"/>
      <c r="ALT744" s="193"/>
      <c r="ALU744" s="49"/>
      <c r="ALV744" s="49"/>
      <c r="ALW744" s="49"/>
      <c r="AMB744" s="193"/>
      <c r="AMC744" s="49"/>
      <c r="AMD744" s="49"/>
      <c r="AME744" s="49"/>
      <c r="AMJ744" s="193"/>
    </row>
    <row r="745" s="190" customFormat="true" ht="15" hidden="false" customHeight="true" outlineLevel="0" collapsed="false">
      <c r="A745" s="170"/>
      <c r="B745" s="170"/>
      <c r="C745" s="170"/>
      <c r="D745" s="171" t="s">
        <v>715</v>
      </c>
      <c r="E745" s="171"/>
      <c r="F745" s="171"/>
      <c r="G745" s="171"/>
      <c r="H745" s="175" t="n">
        <f aca="false">E738</f>
        <v>7</v>
      </c>
      <c r="I745" s="49"/>
      <c r="J745" s="49"/>
      <c r="K745" s="49"/>
      <c r="P745" s="194"/>
      <c r="Q745" s="49"/>
      <c r="R745" s="49"/>
      <c r="S745" s="49"/>
      <c r="X745" s="194"/>
      <c r="Y745" s="49"/>
      <c r="Z745" s="49"/>
      <c r="AA745" s="49"/>
      <c r="AF745" s="194"/>
      <c r="AG745" s="49"/>
      <c r="AH745" s="49"/>
      <c r="AI745" s="49"/>
      <c r="AN745" s="194"/>
      <c r="AO745" s="49"/>
      <c r="AP745" s="49"/>
      <c r="AQ745" s="49"/>
      <c r="AV745" s="194"/>
      <c r="AW745" s="49"/>
      <c r="AX745" s="49"/>
      <c r="AY745" s="49"/>
      <c r="BD745" s="194"/>
      <c r="BE745" s="49"/>
      <c r="BF745" s="49"/>
      <c r="BG745" s="49"/>
      <c r="BL745" s="194"/>
      <c r="BM745" s="49"/>
      <c r="BN745" s="49"/>
      <c r="BO745" s="49"/>
      <c r="BT745" s="194"/>
      <c r="BU745" s="49"/>
      <c r="BV745" s="49"/>
      <c r="BW745" s="49"/>
      <c r="CB745" s="194"/>
      <c r="CC745" s="49"/>
      <c r="CD745" s="49"/>
      <c r="CE745" s="49"/>
      <c r="CJ745" s="194"/>
      <c r="CK745" s="49"/>
      <c r="CL745" s="49"/>
      <c r="CM745" s="49"/>
      <c r="CR745" s="194"/>
      <c r="CS745" s="49"/>
      <c r="CT745" s="49"/>
      <c r="CU745" s="49"/>
      <c r="CZ745" s="194"/>
      <c r="DA745" s="49"/>
      <c r="DB745" s="49"/>
      <c r="DC745" s="49"/>
      <c r="DH745" s="194"/>
      <c r="DI745" s="49"/>
      <c r="DJ745" s="49"/>
      <c r="DK745" s="49"/>
      <c r="DP745" s="194"/>
      <c r="DQ745" s="49"/>
      <c r="DR745" s="49"/>
      <c r="DS745" s="49"/>
      <c r="DX745" s="194"/>
      <c r="DY745" s="49"/>
      <c r="DZ745" s="49"/>
      <c r="EA745" s="49"/>
      <c r="EF745" s="194"/>
      <c r="EG745" s="49"/>
      <c r="EH745" s="49"/>
      <c r="EI745" s="49"/>
      <c r="EN745" s="194"/>
      <c r="EO745" s="49"/>
      <c r="EP745" s="49"/>
      <c r="EQ745" s="49"/>
      <c r="EV745" s="194"/>
      <c r="EW745" s="49"/>
      <c r="EX745" s="49"/>
      <c r="EY745" s="49"/>
      <c r="FD745" s="194"/>
      <c r="FE745" s="49"/>
      <c r="FF745" s="49"/>
      <c r="FG745" s="49"/>
      <c r="FL745" s="194"/>
      <c r="FM745" s="49"/>
      <c r="FN745" s="49"/>
      <c r="FO745" s="49"/>
      <c r="FT745" s="194"/>
      <c r="FU745" s="49"/>
      <c r="FV745" s="49"/>
      <c r="FW745" s="49"/>
      <c r="GB745" s="194"/>
      <c r="GC745" s="49"/>
      <c r="GD745" s="49"/>
      <c r="GE745" s="49"/>
      <c r="GJ745" s="194"/>
      <c r="GK745" s="49"/>
      <c r="GL745" s="49"/>
      <c r="GM745" s="49"/>
      <c r="GR745" s="194"/>
      <c r="GS745" s="49"/>
      <c r="GT745" s="49"/>
      <c r="GU745" s="49"/>
      <c r="GZ745" s="194"/>
      <c r="HA745" s="49"/>
      <c r="HB745" s="49"/>
      <c r="HC745" s="49"/>
      <c r="HH745" s="194"/>
      <c r="HI745" s="49"/>
      <c r="HJ745" s="49"/>
      <c r="HK745" s="49"/>
      <c r="HP745" s="194"/>
      <c r="HQ745" s="49"/>
      <c r="HR745" s="49"/>
      <c r="HS745" s="49"/>
      <c r="HX745" s="194"/>
      <c r="HY745" s="49"/>
      <c r="HZ745" s="49"/>
      <c r="IA745" s="49"/>
      <c r="IF745" s="194"/>
      <c r="IG745" s="49"/>
      <c r="IH745" s="49"/>
      <c r="II745" s="49"/>
      <c r="IN745" s="194"/>
      <c r="IO745" s="49"/>
      <c r="IP745" s="49"/>
      <c r="IQ745" s="49"/>
      <c r="IV745" s="194"/>
      <c r="IW745" s="49"/>
      <c r="IX745" s="49"/>
      <c r="IY745" s="49"/>
      <c r="JD745" s="194"/>
      <c r="JE745" s="49"/>
      <c r="JF745" s="49"/>
      <c r="JG745" s="49"/>
      <c r="JL745" s="194"/>
      <c r="JM745" s="49"/>
      <c r="JN745" s="49"/>
      <c r="JO745" s="49"/>
      <c r="JT745" s="194"/>
      <c r="JU745" s="49"/>
      <c r="JV745" s="49"/>
      <c r="JW745" s="49"/>
      <c r="KB745" s="194"/>
      <c r="KC745" s="49"/>
      <c r="KD745" s="49"/>
      <c r="KE745" s="49"/>
      <c r="KJ745" s="194"/>
      <c r="KK745" s="49"/>
      <c r="KL745" s="49"/>
      <c r="KM745" s="49"/>
      <c r="KR745" s="194"/>
      <c r="KS745" s="49"/>
      <c r="KT745" s="49"/>
      <c r="KU745" s="49"/>
      <c r="KZ745" s="194"/>
      <c r="LA745" s="49"/>
      <c r="LB745" s="49"/>
      <c r="LC745" s="49"/>
      <c r="LH745" s="194"/>
      <c r="LI745" s="49"/>
      <c r="LJ745" s="49"/>
      <c r="LK745" s="49"/>
      <c r="LP745" s="194"/>
      <c r="LQ745" s="49"/>
      <c r="LR745" s="49"/>
      <c r="LS745" s="49"/>
      <c r="LX745" s="194"/>
      <c r="LY745" s="49"/>
      <c r="LZ745" s="49"/>
      <c r="MA745" s="49"/>
      <c r="MF745" s="194"/>
      <c r="MG745" s="49"/>
      <c r="MH745" s="49"/>
      <c r="MI745" s="49"/>
      <c r="MN745" s="194"/>
      <c r="MO745" s="49"/>
      <c r="MP745" s="49"/>
      <c r="MQ745" s="49"/>
      <c r="MV745" s="194"/>
      <c r="MW745" s="49"/>
      <c r="MX745" s="49"/>
      <c r="MY745" s="49"/>
      <c r="ND745" s="194"/>
      <c r="NE745" s="49"/>
      <c r="NF745" s="49"/>
      <c r="NG745" s="49"/>
      <c r="NL745" s="194"/>
      <c r="NM745" s="49"/>
      <c r="NN745" s="49"/>
      <c r="NO745" s="49"/>
      <c r="NT745" s="194"/>
      <c r="NU745" s="49"/>
      <c r="NV745" s="49"/>
      <c r="NW745" s="49"/>
      <c r="OB745" s="194"/>
      <c r="OC745" s="49"/>
      <c r="OD745" s="49"/>
      <c r="OE745" s="49"/>
      <c r="OJ745" s="194"/>
      <c r="OK745" s="49"/>
      <c r="OL745" s="49"/>
      <c r="OM745" s="49"/>
      <c r="OR745" s="194"/>
      <c r="OS745" s="49"/>
      <c r="OT745" s="49"/>
      <c r="OU745" s="49"/>
      <c r="OZ745" s="194"/>
      <c r="PA745" s="49"/>
      <c r="PB745" s="49"/>
      <c r="PC745" s="49"/>
      <c r="PH745" s="194"/>
      <c r="PI745" s="49"/>
      <c r="PJ745" s="49"/>
      <c r="PK745" s="49"/>
      <c r="PP745" s="194"/>
      <c r="PQ745" s="49"/>
      <c r="PR745" s="49"/>
      <c r="PS745" s="49"/>
      <c r="PX745" s="194"/>
      <c r="PY745" s="49"/>
      <c r="PZ745" s="49"/>
      <c r="QA745" s="49"/>
      <c r="QF745" s="194"/>
      <c r="QG745" s="49"/>
      <c r="QH745" s="49"/>
      <c r="QI745" s="49"/>
      <c r="QN745" s="194"/>
      <c r="QO745" s="49"/>
      <c r="QP745" s="49"/>
      <c r="QQ745" s="49"/>
      <c r="QV745" s="194"/>
      <c r="QW745" s="49"/>
      <c r="QX745" s="49"/>
      <c r="QY745" s="49"/>
      <c r="RD745" s="194"/>
      <c r="RE745" s="49"/>
      <c r="RF745" s="49"/>
      <c r="RG745" s="49"/>
      <c r="RL745" s="194"/>
      <c r="RM745" s="49"/>
      <c r="RN745" s="49"/>
      <c r="RO745" s="49"/>
      <c r="RT745" s="194"/>
      <c r="RU745" s="49"/>
      <c r="RV745" s="49"/>
      <c r="RW745" s="49"/>
      <c r="SB745" s="194"/>
      <c r="SC745" s="49"/>
      <c r="SD745" s="49"/>
      <c r="SE745" s="49"/>
      <c r="SJ745" s="194"/>
      <c r="SK745" s="49"/>
      <c r="SL745" s="49"/>
      <c r="SM745" s="49"/>
      <c r="SR745" s="194"/>
      <c r="SS745" s="49"/>
      <c r="ST745" s="49"/>
      <c r="SU745" s="49"/>
      <c r="SZ745" s="194"/>
      <c r="TA745" s="49"/>
      <c r="TB745" s="49"/>
      <c r="TC745" s="49"/>
      <c r="TH745" s="194"/>
      <c r="TI745" s="49"/>
      <c r="TJ745" s="49"/>
      <c r="TK745" s="49"/>
      <c r="TP745" s="194"/>
      <c r="TQ745" s="49"/>
      <c r="TR745" s="49"/>
      <c r="TS745" s="49"/>
      <c r="TX745" s="194"/>
      <c r="TY745" s="49"/>
      <c r="TZ745" s="49"/>
      <c r="UA745" s="49"/>
      <c r="UF745" s="194"/>
      <c r="UG745" s="49"/>
      <c r="UH745" s="49"/>
      <c r="UI745" s="49"/>
      <c r="UN745" s="194"/>
      <c r="UO745" s="49"/>
      <c r="UP745" s="49"/>
      <c r="UQ745" s="49"/>
      <c r="UV745" s="194"/>
      <c r="UW745" s="49"/>
      <c r="UX745" s="49"/>
      <c r="UY745" s="49"/>
      <c r="VD745" s="194"/>
      <c r="VE745" s="49"/>
      <c r="VF745" s="49"/>
      <c r="VG745" s="49"/>
      <c r="VL745" s="194"/>
      <c r="VM745" s="49"/>
      <c r="VN745" s="49"/>
      <c r="VO745" s="49"/>
      <c r="VT745" s="194"/>
      <c r="VU745" s="49"/>
      <c r="VV745" s="49"/>
      <c r="VW745" s="49"/>
      <c r="WB745" s="194"/>
      <c r="WC745" s="49"/>
      <c r="WD745" s="49"/>
      <c r="WE745" s="49"/>
      <c r="WJ745" s="194"/>
      <c r="WK745" s="49"/>
      <c r="WL745" s="49"/>
      <c r="WM745" s="49"/>
      <c r="WR745" s="194"/>
      <c r="WS745" s="49"/>
      <c r="WT745" s="49"/>
      <c r="WU745" s="49"/>
      <c r="WZ745" s="194"/>
      <c r="XA745" s="49"/>
      <c r="XB745" s="49"/>
      <c r="XC745" s="49"/>
      <c r="XH745" s="194"/>
      <c r="XI745" s="49"/>
      <c r="XJ745" s="49"/>
      <c r="XK745" s="49"/>
      <c r="XP745" s="194"/>
      <c r="XQ745" s="49"/>
      <c r="XR745" s="49"/>
      <c r="XS745" s="49"/>
      <c r="XX745" s="194"/>
      <c r="XY745" s="49"/>
      <c r="XZ745" s="49"/>
      <c r="YA745" s="49"/>
      <c r="YF745" s="194"/>
      <c r="YG745" s="49"/>
      <c r="YH745" s="49"/>
      <c r="YI745" s="49"/>
      <c r="YN745" s="194"/>
      <c r="YO745" s="49"/>
      <c r="YP745" s="49"/>
      <c r="YQ745" s="49"/>
      <c r="YV745" s="194"/>
      <c r="YW745" s="49"/>
      <c r="YX745" s="49"/>
      <c r="YY745" s="49"/>
      <c r="ZD745" s="194"/>
      <c r="ZE745" s="49"/>
      <c r="ZF745" s="49"/>
      <c r="ZG745" s="49"/>
      <c r="ZL745" s="194"/>
      <c r="ZM745" s="49"/>
      <c r="ZN745" s="49"/>
      <c r="ZO745" s="49"/>
      <c r="ZT745" s="194"/>
      <c r="ZU745" s="49"/>
      <c r="ZV745" s="49"/>
      <c r="ZW745" s="49"/>
      <c r="AAB745" s="194"/>
      <c r="AAC745" s="49"/>
      <c r="AAD745" s="49"/>
      <c r="AAE745" s="49"/>
      <c r="AAJ745" s="194"/>
      <c r="AAK745" s="49"/>
      <c r="AAL745" s="49"/>
      <c r="AAM745" s="49"/>
      <c r="AAR745" s="194"/>
      <c r="AAS745" s="49"/>
      <c r="AAT745" s="49"/>
      <c r="AAU745" s="49"/>
      <c r="AAZ745" s="194"/>
      <c r="ABA745" s="49"/>
      <c r="ABB745" s="49"/>
      <c r="ABC745" s="49"/>
      <c r="ABH745" s="194"/>
      <c r="ABI745" s="49"/>
      <c r="ABJ745" s="49"/>
      <c r="ABK745" s="49"/>
      <c r="ABP745" s="194"/>
      <c r="ABQ745" s="49"/>
      <c r="ABR745" s="49"/>
      <c r="ABS745" s="49"/>
      <c r="ABX745" s="194"/>
      <c r="ABY745" s="49"/>
      <c r="ABZ745" s="49"/>
      <c r="ACA745" s="49"/>
      <c r="ACF745" s="194"/>
      <c r="ACG745" s="49"/>
      <c r="ACH745" s="49"/>
      <c r="ACI745" s="49"/>
      <c r="ACN745" s="194"/>
      <c r="ACO745" s="49"/>
      <c r="ACP745" s="49"/>
      <c r="ACQ745" s="49"/>
      <c r="ACV745" s="194"/>
      <c r="ACW745" s="49"/>
      <c r="ACX745" s="49"/>
      <c r="ACY745" s="49"/>
      <c r="ADD745" s="194"/>
      <c r="ADE745" s="49"/>
      <c r="ADF745" s="49"/>
      <c r="ADG745" s="49"/>
      <c r="ADL745" s="194"/>
      <c r="ADM745" s="49"/>
      <c r="ADN745" s="49"/>
      <c r="ADO745" s="49"/>
      <c r="ADT745" s="194"/>
      <c r="ADU745" s="49"/>
      <c r="ADV745" s="49"/>
      <c r="ADW745" s="49"/>
      <c r="AEB745" s="194"/>
      <c r="AEC745" s="49"/>
      <c r="AED745" s="49"/>
      <c r="AEE745" s="49"/>
      <c r="AEJ745" s="194"/>
      <c r="AEK745" s="49"/>
      <c r="AEL745" s="49"/>
      <c r="AEM745" s="49"/>
      <c r="AER745" s="194"/>
      <c r="AES745" s="49"/>
      <c r="AET745" s="49"/>
      <c r="AEU745" s="49"/>
      <c r="AEZ745" s="194"/>
      <c r="AFA745" s="49"/>
      <c r="AFB745" s="49"/>
      <c r="AFC745" s="49"/>
      <c r="AFH745" s="194"/>
      <c r="AFI745" s="49"/>
      <c r="AFJ745" s="49"/>
      <c r="AFK745" s="49"/>
      <c r="AFP745" s="194"/>
      <c r="AFQ745" s="49"/>
      <c r="AFR745" s="49"/>
      <c r="AFS745" s="49"/>
      <c r="AFX745" s="194"/>
      <c r="AFY745" s="49"/>
      <c r="AFZ745" s="49"/>
      <c r="AGA745" s="49"/>
      <c r="AGF745" s="194"/>
      <c r="AGG745" s="49"/>
      <c r="AGH745" s="49"/>
      <c r="AGI745" s="49"/>
      <c r="AGN745" s="194"/>
      <c r="AGO745" s="49"/>
      <c r="AGP745" s="49"/>
      <c r="AGQ745" s="49"/>
      <c r="AGV745" s="194"/>
      <c r="AGW745" s="49"/>
      <c r="AGX745" s="49"/>
      <c r="AGY745" s="49"/>
      <c r="AHD745" s="194"/>
      <c r="AHE745" s="49"/>
      <c r="AHF745" s="49"/>
      <c r="AHG745" s="49"/>
      <c r="AHL745" s="194"/>
      <c r="AHM745" s="49"/>
      <c r="AHN745" s="49"/>
      <c r="AHO745" s="49"/>
      <c r="AHT745" s="194"/>
      <c r="AHU745" s="49"/>
      <c r="AHV745" s="49"/>
      <c r="AHW745" s="49"/>
      <c r="AIB745" s="194"/>
      <c r="AIC745" s="49"/>
      <c r="AID745" s="49"/>
      <c r="AIE745" s="49"/>
      <c r="AIJ745" s="194"/>
      <c r="AIK745" s="49"/>
      <c r="AIL745" s="49"/>
      <c r="AIM745" s="49"/>
      <c r="AIR745" s="194"/>
      <c r="AIS745" s="49"/>
      <c r="AIT745" s="49"/>
      <c r="AIU745" s="49"/>
      <c r="AIZ745" s="194"/>
      <c r="AJA745" s="49"/>
      <c r="AJB745" s="49"/>
      <c r="AJC745" s="49"/>
      <c r="AJH745" s="194"/>
      <c r="AJI745" s="49"/>
      <c r="AJJ745" s="49"/>
      <c r="AJK745" s="49"/>
      <c r="AJP745" s="194"/>
      <c r="AJQ745" s="49"/>
      <c r="AJR745" s="49"/>
      <c r="AJS745" s="49"/>
      <c r="AJX745" s="194"/>
      <c r="AJY745" s="49"/>
      <c r="AJZ745" s="49"/>
      <c r="AKA745" s="49"/>
      <c r="AKF745" s="194"/>
      <c r="AKG745" s="49"/>
      <c r="AKH745" s="49"/>
      <c r="AKI745" s="49"/>
      <c r="AKN745" s="194"/>
      <c r="AKO745" s="49"/>
      <c r="AKP745" s="49"/>
      <c r="AKQ745" s="49"/>
      <c r="AKV745" s="194"/>
      <c r="AKW745" s="49"/>
      <c r="AKX745" s="49"/>
      <c r="AKY745" s="49"/>
      <c r="ALD745" s="194"/>
      <c r="ALE745" s="49"/>
      <c r="ALF745" s="49"/>
      <c r="ALG745" s="49"/>
      <c r="ALL745" s="194"/>
      <c r="ALM745" s="49"/>
      <c r="ALN745" s="49"/>
      <c r="ALO745" s="49"/>
      <c r="ALT745" s="194"/>
      <c r="ALU745" s="49"/>
      <c r="ALV745" s="49"/>
      <c r="ALW745" s="49"/>
      <c r="AMB745" s="194"/>
      <c r="AMC745" s="49"/>
      <c r="AMD745" s="49"/>
      <c r="AME745" s="49"/>
      <c r="AMJ745" s="194"/>
    </row>
    <row r="746" s="192" customFormat="true" ht="15" hidden="false" customHeight="true" outlineLevel="0" collapsed="false">
      <c r="A746" s="170"/>
      <c r="B746" s="170"/>
      <c r="C746" s="170"/>
      <c r="D746" s="173" t="s">
        <v>716</v>
      </c>
      <c r="E746" s="173"/>
      <c r="F746" s="173"/>
      <c r="G746" s="173"/>
      <c r="H746" s="174" t="n">
        <f aca="false">ROUND(H744*H745,2)</f>
        <v>4841.9</v>
      </c>
      <c r="I746" s="49"/>
      <c r="J746" s="49"/>
      <c r="K746" s="49"/>
      <c r="P746" s="193"/>
      <c r="Q746" s="49"/>
      <c r="R746" s="49"/>
      <c r="S746" s="49"/>
      <c r="X746" s="193"/>
      <c r="Y746" s="49"/>
      <c r="Z746" s="49"/>
      <c r="AA746" s="49"/>
      <c r="AF746" s="193"/>
      <c r="AG746" s="49"/>
      <c r="AH746" s="49"/>
      <c r="AI746" s="49"/>
      <c r="AN746" s="193"/>
      <c r="AO746" s="49"/>
      <c r="AP746" s="49"/>
      <c r="AQ746" s="49"/>
      <c r="AV746" s="193"/>
      <c r="AW746" s="49"/>
      <c r="AX746" s="49"/>
      <c r="AY746" s="49"/>
      <c r="BD746" s="193"/>
      <c r="BE746" s="49"/>
      <c r="BF746" s="49"/>
      <c r="BG746" s="49"/>
      <c r="BL746" s="193"/>
      <c r="BM746" s="49"/>
      <c r="BN746" s="49"/>
      <c r="BO746" s="49"/>
      <c r="BT746" s="193"/>
      <c r="BU746" s="49"/>
      <c r="BV746" s="49"/>
      <c r="BW746" s="49"/>
      <c r="CB746" s="193"/>
      <c r="CC746" s="49"/>
      <c r="CD746" s="49"/>
      <c r="CE746" s="49"/>
      <c r="CJ746" s="193"/>
      <c r="CK746" s="49"/>
      <c r="CL746" s="49"/>
      <c r="CM746" s="49"/>
      <c r="CR746" s="193"/>
      <c r="CS746" s="49"/>
      <c r="CT746" s="49"/>
      <c r="CU746" s="49"/>
      <c r="CZ746" s="193"/>
      <c r="DA746" s="49"/>
      <c r="DB746" s="49"/>
      <c r="DC746" s="49"/>
      <c r="DH746" s="193"/>
      <c r="DI746" s="49"/>
      <c r="DJ746" s="49"/>
      <c r="DK746" s="49"/>
      <c r="DP746" s="193"/>
      <c r="DQ746" s="49"/>
      <c r="DR746" s="49"/>
      <c r="DS746" s="49"/>
      <c r="DX746" s="193"/>
      <c r="DY746" s="49"/>
      <c r="DZ746" s="49"/>
      <c r="EA746" s="49"/>
      <c r="EF746" s="193"/>
      <c r="EG746" s="49"/>
      <c r="EH746" s="49"/>
      <c r="EI746" s="49"/>
      <c r="EN746" s="193"/>
      <c r="EO746" s="49"/>
      <c r="EP746" s="49"/>
      <c r="EQ746" s="49"/>
      <c r="EV746" s="193"/>
      <c r="EW746" s="49"/>
      <c r="EX746" s="49"/>
      <c r="EY746" s="49"/>
      <c r="FD746" s="193"/>
      <c r="FE746" s="49"/>
      <c r="FF746" s="49"/>
      <c r="FG746" s="49"/>
      <c r="FL746" s="193"/>
      <c r="FM746" s="49"/>
      <c r="FN746" s="49"/>
      <c r="FO746" s="49"/>
      <c r="FT746" s="193"/>
      <c r="FU746" s="49"/>
      <c r="FV746" s="49"/>
      <c r="FW746" s="49"/>
      <c r="GB746" s="193"/>
      <c r="GC746" s="49"/>
      <c r="GD746" s="49"/>
      <c r="GE746" s="49"/>
      <c r="GJ746" s="193"/>
      <c r="GK746" s="49"/>
      <c r="GL746" s="49"/>
      <c r="GM746" s="49"/>
      <c r="GR746" s="193"/>
      <c r="GS746" s="49"/>
      <c r="GT746" s="49"/>
      <c r="GU746" s="49"/>
      <c r="GZ746" s="193"/>
      <c r="HA746" s="49"/>
      <c r="HB746" s="49"/>
      <c r="HC746" s="49"/>
      <c r="HH746" s="193"/>
      <c r="HI746" s="49"/>
      <c r="HJ746" s="49"/>
      <c r="HK746" s="49"/>
      <c r="HP746" s="193"/>
      <c r="HQ746" s="49"/>
      <c r="HR746" s="49"/>
      <c r="HS746" s="49"/>
      <c r="HX746" s="193"/>
      <c r="HY746" s="49"/>
      <c r="HZ746" s="49"/>
      <c r="IA746" s="49"/>
      <c r="IF746" s="193"/>
      <c r="IG746" s="49"/>
      <c r="IH746" s="49"/>
      <c r="II746" s="49"/>
      <c r="IN746" s="193"/>
      <c r="IO746" s="49"/>
      <c r="IP746" s="49"/>
      <c r="IQ746" s="49"/>
      <c r="IV746" s="193"/>
      <c r="IW746" s="49"/>
      <c r="IX746" s="49"/>
      <c r="IY746" s="49"/>
      <c r="JD746" s="193"/>
      <c r="JE746" s="49"/>
      <c r="JF746" s="49"/>
      <c r="JG746" s="49"/>
      <c r="JL746" s="193"/>
      <c r="JM746" s="49"/>
      <c r="JN746" s="49"/>
      <c r="JO746" s="49"/>
      <c r="JT746" s="193"/>
      <c r="JU746" s="49"/>
      <c r="JV746" s="49"/>
      <c r="JW746" s="49"/>
      <c r="KB746" s="193"/>
      <c r="KC746" s="49"/>
      <c r="KD746" s="49"/>
      <c r="KE746" s="49"/>
      <c r="KJ746" s="193"/>
      <c r="KK746" s="49"/>
      <c r="KL746" s="49"/>
      <c r="KM746" s="49"/>
      <c r="KR746" s="193"/>
      <c r="KS746" s="49"/>
      <c r="KT746" s="49"/>
      <c r="KU746" s="49"/>
      <c r="KZ746" s="193"/>
      <c r="LA746" s="49"/>
      <c r="LB746" s="49"/>
      <c r="LC746" s="49"/>
      <c r="LH746" s="193"/>
      <c r="LI746" s="49"/>
      <c r="LJ746" s="49"/>
      <c r="LK746" s="49"/>
      <c r="LP746" s="193"/>
      <c r="LQ746" s="49"/>
      <c r="LR746" s="49"/>
      <c r="LS746" s="49"/>
      <c r="LX746" s="193"/>
      <c r="LY746" s="49"/>
      <c r="LZ746" s="49"/>
      <c r="MA746" s="49"/>
      <c r="MF746" s="193"/>
      <c r="MG746" s="49"/>
      <c r="MH746" s="49"/>
      <c r="MI746" s="49"/>
      <c r="MN746" s="193"/>
      <c r="MO746" s="49"/>
      <c r="MP746" s="49"/>
      <c r="MQ746" s="49"/>
      <c r="MV746" s="193"/>
      <c r="MW746" s="49"/>
      <c r="MX746" s="49"/>
      <c r="MY746" s="49"/>
      <c r="ND746" s="193"/>
      <c r="NE746" s="49"/>
      <c r="NF746" s="49"/>
      <c r="NG746" s="49"/>
      <c r="NL746" s="193"/>
      <c r="NM746" s="49"/>
      <c r="NN746" s="49"/>
      <c r="NO746" s="49"/>
      <c r="NT746" s="193"/>
      <c r="NU746" s="49"/>
      <c r="NV746" s="49"/>
      <c r="NW746" s="49"/>
      <c r="OB746" s="193"/>
      <c r="OC746" s="49"/>
      <c r="OD746" s="49"/>
      <c r="OE746" s="49"/>
      <c r="OJ746" s="193"/>
      <c r="OK746" s="49"/>
      <c r="OL746" s="49"/>
      <c r="OM746" s="49"/>
      <c r="OR746" s="193"/>
      <c r="OS746" s="49"/>
      <c r="OT746" s="49"/>
      <c r="OU746" s="49"/>
      <c r="OZ746" s="193"/>
      <c r="PA746" s="49"/>
      <c r="PB746" s="49"/>
      <c r="PC746" s="49"/>
      <c r="PH746" s="193"/>
      <c r="PI746" s="49"/>
      <c r="PJ746" s="49"/>
      <c r="PK746" s="49"/>
      <c r="PP746" s="193"/>
      <c r="PQ746" s="49"/>
      <c r="PR746" s="49"/>
      <c r="PS746" s="49"/>
      <c r="PX746" s="193"/>
      <c r="PY746" s="49"/>
      <c r="PZ746" s="49"/>
      <c r="QA746" s="49"/>
      <c r="QF746" s="193"/>
      <c r="QG746" s="49"/>
      <c r="QH746" s="49"/>
      <c r="QI746" s="49"/>
      <c r="QN746" s="193"/>
      <c r="QO746" s="49"/>
      <c r="QP746" s="49"/>
      <c r="QQ746" s="49"/>
      <c r="QV746" s="193"/>
      <c r="QW746" s="49"/>
      <c r="QX746" s="49"/>
      <c r="QY746" s="49"/>
      <c r="RD746" s="193"/>
      <c r="RE746" s="49"/>
      <c r="RF746" s="49"/>
      <c r="RG746" s="49"/>
      <c r="RL746" s="193"/>
      <c r="RM746" s="49"/>
      <c r="RN746" s="49"/>
      <c r="RO746" s="49"/>
      <c r="RT746" s="193"/>
      <c r="RU746" s="49"/>
      <c r="RV746" s="49"/>
      <c r="RW746" s="49"/>
      <c r="SB746" s="193"/>
      <c r="SC746" s="49"/>
      <c r="SD746" s="49"/>
      <c r="SE746" s="49"/>
      <c r="SJ746" s="193"/>
      <c r="SK746" s="49"/>
      <c r="SL746" s="49"/>
      <c r="SM746" s="49"/>
      <c r="SR746" s="193"/>
      <c r="SS746" s="49"/>
      <c r="ST746" s="49"/>
      <c r="SU746" s="49"/>
      <c r="SZ746" s="193"/>
      <c r="TA746" s="49"/>
      <c r="TB746" s="49"/>
      <c r="TC746" s="49"/>
      <c r="TH746" s="193"/>
      <c r="TI746" s="49"/>
      <c r="TJ746" s="49"/>
      <c r="TK746" s="49"/>
      <c r="TP746" s="193"/>
      <c r="TQ746" s="49"/>
      <c r="TR746" s="49"/>
      <c r="TS746" s="49"/>
      <c r="TX746" s="193"/>
      <c r="TY746" s="49"/>
      <c r="TZ746" s="49"/>
      <c r="UA746" s="49"/>
      <c r="UF746" s="193"/>
      <c r="UG746" s="49"/>
      <c r="UH746" s="49"/>
      <c r="UI746" s="49"/>
      <c r="UN746" s="193"/>
      <c r="UO746" s="49"/>
      <c r="UP746" s="49"/>
      <c r="UQ746" s="49"/>
      <c r="UV746" s="193"/>
      <c r="UW746" s="49"/>
      <c r="UX746" s="49"/>
      <c r="UY746" s="49"/>
      <c r="VD746" s="193"/>
      <c r="VE746" s="49"/>
      <c r="VF746" s="49"/>
      <c r="VG746" s="49"/>
      <c r="VL746" s="193"/>
      <c r="VM746" s="49"/>
      <c r="VN746" s="49"/>
      <c r="VO746" s="49"/>
      <c r="VT746" s="193"/>
      <c r="VU746" s="49"/>
      <c r="VV746" s="49"/>
      <c r="VW746" s="49"/>
      <c r="WB746" s="193"/>
      <c r="WC746" s="49"/>
      <c r="WD746" s="49"/>
      <c r="WE746" s="49"/>
      <c r="WJ746" s="193"/>
      <c r="WK746" s="49"/>
      <c r="WL746" s="49"/>
      <c r="WM746" s="49"/>
      <c r="WR746" s="193"/>
      <c r="WS746" s="49"/>
      <c r="WT746" s="49"/>
      <c r="WU746" s="49"/>
      <c r="WZ746" s="193"/>
      <c r="XA746" s="49"/>
      <c r="XB746" s="49"/>
      <c r="XC746" s="49"/>
      <c r="XH746" s="193"/>
      <c r="XI746" s="49"/>
      <c r="XJ746" s="49"/>
      <c r="XK746" s="49"/>
      <c r="XP746" s="193"/>
      <c r="XQ746" s="49"/>
      <c r="XR746" s="49"/>
      <c r="XS746" s="49"/>
      <c r="XX746" s="193"/>
      <c r="XY746" s="49"/>
      <c r="XZ746" s="49"/>
      <c r="YA746" s="49"/>
      <c r="YF746" s="193"/>
      <c r="YG746" s="49"/>
      <c r="YH746" s="49"/>
      <c r="YI746" s="49"/>
      <c r="YN746" s="193"/>
      <c r="YO746" s="49"/>
      <c r="YP746" s="49"/>
      <c r="YQ746" s="49"/>
      <c r="YV746" s="193"/>
      <c r="YW746" s="49"/>
      <c r="YX746" s="49"/>
      <c r="YY746" s="49"/>
      <c r="ZD746" s="193"/>
      <c r="ZE746" s="49"/>
      <c r="ZF746" s="49"/>
      <c r="ZG746" s="49"/>
      <c r="ZL746" s="193"/>
      <c r="ZM746" s="49"/>
      <c r="ZN746" s="49"/>
      <c r="ZO746" s="49"/>
      <c r="ZT746" s="193"/>
      <c r="ZU746" s="49"/>
      <c r="ZV746" s="49"/>
      <c r="ZW746" s="49"/>
      <c r="AAB746" s="193"/>
      <c r="AAC746" s="49"/>
      <c r="AAD746" s="49"/>
      <c r="AAE746" s="49"/>
      <c r="AAJ746" s="193"/>
      <c r="AAK746" s="49"/>
      <c r="AAL746" s="49"/>
      <c r="AAM746" s="49"/>
      <c r="AAR746" s="193"/>
      <c r="AAS746" s="49"/>
      <c r="AAT746" s="49"/>
      <c r="AAU746" s="49"/>
      <c r="AAZ746" s="193"/>
      <c r="ABA746" s="49"/>
      <c r="ABB746" s="49"/>
      <c r="ABC746" s="49"/>
      <c r="ABH746" s="193"/>
      <c r="ABI746" s="49"/>
      <c r="ABJ746" s="49"/>
      <c r="ABK746" s="49"/>
      <c r="ABP746" s="193"/>
      <c r="ABQ746" s="49"/>
      <c r="ABR746" s="49"/>
      <c r="ABS746" s="49"/>
      <c r="ABX746" s="193"/>
      <c r="ABY746" s="49"/>
      <c r="ABZ746" s="49"/>
      <c r="ACA746" s="49"/>
      <c r="ACF746" s="193"/>
      <c r="ACG746" s="49"/>
      <c r="ACH746" s="49"/>
      <c r="ACI746" s="49"/>
      <c r="ACN746" s="193"/>
      <c r="ACO746" s="49"/>
      <c r="ACP746" s="49"/>
      <c r="ACQ746" s="49"/>
      <c r="ACV746" s="193"/>
      <c r="ACW746" s="49"/>
      <c r="ACX746" s="49"/>
      <c r="ACY746" s="49"/>
      <c r="ADD746" s="193"/>
      <c r="ADE746" s="49"/>
      <c r="ADF746" s="49"/>
      <c r="ADG746" s="49"/>
      <c r="ADL746" s="193"/>
      <c r="ADM746" s="49"/>
      <c r="ADN746" s="49"/>
      <c r="ADO746" s="49"/>
      <c r="ADT746" s="193"/>
      <c r="ADU746" s="49"/>
      <c r="ADV746" s="49"/>
      <c r="ADW746" s="49"/>
      <c r="AEB746" s="193"/>
      <c r="AEC746" s="49"/>
      <c r="AED746" s="49"/>
      <c r="AEE746" s="49"/>
      <c r="AEJ746" s="193"/>
      <c r="AEK746" s="49"/>
      <c r="AEL746" s="49"/>
      <c r="AEM746" s="49"/>
      <c r="AER746" s="193"/>
      <c r="AES746" s="49"/>
      <c r="AET746" s="49"/>
      <c r="AEU746" s="49"/>
      <c r="AEZ746" s="193"/>
      <c r="AFA746" s="49"/>
      <c r="AFB746" s="49"/>
      <c r="AFC746" s="49"/>
      <c r="AFH746" s="193"/>
      <c r="AFI746" s="49"/>
      <c r="AFJ746" s="49"/>
      <c r="AFK746" s="49"/>
      <c r="AFP746" s="193"/>
      <c r="AFQ746" s="49"/>
      <c r="AFR746" s="49"/>
      <c r="AFS746" s="49"/>
      <c r="AFX746" s="193"/>
      <c r="AFY746" s="49"/>
      <c r="AFZ746" s="49"/>
      <c r="AGA746" s="49"/>
      <c r="AGF746" s="193"/>
      <c r="AGG746" s="49"/>
      <c r="AGH746" s="49"/>
      <c r="AGI746" s="49"/>
      <c r="AGN746" s="193"/>
      <c r="AGO746" s="49"/>
      <c r="AGP746" s="49"/>
      <c r="AGQ746" s="49"/>
      <c r="AGV746" s="193"/>
      <c r="AGW746" s="49"/>
      <c r="AGX746" s="49"/>
      <c r="AGY746" s="49"/>
      <c r="AHD746" s="193"/>
      <c r="AHE746" s="49"/>
      <c r="AHF746" s="49"/>
      <c r="AHG746" s="49"/>
      <c r="AHL746" s="193"/>
      <c r="AHM746" s="49"/>
      <c r="AHN746" s="49"/>
      <c r="AHO746" s="49"/>
      <c r="AHT746" s="193"/>
      <c r="AHU746" s="49"/>
      <c r="AHV746" s="49"/>
      <c r="AHW746" s="49"/>
      <c r="AIB746" s="193"/>
      <c r="AIC746" s="49"/>
      <c r="AID746" s="49"/>
      <c r="AIE746" s="49"/>
      <c r="AIJ746" s="193"/>
      <c r="AIK746" s="49"/>
      <c r="AIL746" s="49"/>
      <c r="AIM746" s="49"/>
      <c r="AIR746" s="193"/>
      <c r="AIS746" s="49"/>
      <c r="AIT746" s="49"/>
      <c r="AIU746" s="49"/>
      <c r="AIZ746" s="193"/>
      <c r="AJA746" s="49"/>
      <c r="AJB746" s="49"/>
      <c r="AJC746" s="49"/>
      <c r="AJH746" s="193"/>
      <c r="AJI746" s="49"/>
      <c r="AJJ746" s="49"/>
      <c r="AJK746" s="49"/>
      <c r="AJP746" s="193"/>
      <c r="AJQ746" s="49"/>
      <c r="AJR746" s="49"/>
      <c r="AJS746" s="49"/>
      <c r="AJX746" s="193"/>
      <c r="AJY746" s="49"/>
      <c r="AJZ746" s="49"/>
      <c r="AKA746" s="49"/>
      <c r="AKF746" s="193"/>
      <c r="AKG746" s="49"/>
      <c r="AKH746" s="49"/>
      <c r="AKI746" s="49"/>
      <c r="AKN746" s="193"/>
      <c r="AKO746" s="49"/>
      <c r="AKP746" s="49"/>
      <c r="AKQ746" s="49"/>
      <c r="AKV746" s="193"/>
      <c r="AKW746" s="49"/>
      <c r="AKX746" s="49"/>
      <c r="AKY746" s="49"/>
      <c r="ALD746" s="193"/>
      <c r="ALE746" s="49"/>
      <c r="ALF746" s="49"/>
      <c r="ALG746" s="49"/>
      <c r="ALL746" s="193"/>
      <c r="ALM746" s="49"/>
      <c r="ALN746" s="49"/>
      <c r="ALO746" s="49"/>
      <c r="ALT746" s="193"/>
      <c r="ALU746" s="49"/>
      <c r="ALV746" s="49"/>
      <c r="ALW746" s="49"/>
      <c r="AMB746" s="193"/>
      <c r="AMC746" s="49"/>
      <c r="AMD746" s="49"/>
      <c r="AME746" s="49"/>
      <c r="AMJ746" s="193"/>
    </row>
    <row r="747" s="190" customFormat="true" ht="15" hidden="false" customHeight="true" outlineLevel="0" collapsed="false">
      <c r="A747" s="170"/>
      <c r="B747" s="170"/>
      <c r="C747" s="170"/>
      <c r="D747" s="171" t="s">
        <v>717</v>
      </c>
      <c r="E747" s="171"/>
      <c r="F747" s="171"/>
      <c r="G747" s="171"/>
      <c r="H747" s="172" t="n">
        <f aca="false">ROUND(H744*$B$13,2)</f>
        <v>144.84</v>
      </c>
      <c r="I747" s="49"/>
      <c r="J747" s="49"/>
      <c r="K747" s="49"/>
      <c r="P747" s="191"/>
      <c r="Q747" s="49"/>
      <c r="R747" s="49"/>
      <c r="S747" s="49"/>
      <c r="X747" s="191"/>
      <c r="Y747" s="49"/>
      <c r="Z747" s="49"/>
      <c r="AA747" s="49"/>
      <c r="AF747" s="191"/>
      <c r="AG747" s="49"/>
      <c r="AH747" s="49"/>
      <c r="AI747" s="49"/>
      <c r="AN747" s="191"/>
      <c r="AO747" s="49"/>
      <c r="AP747" s="49"/>
      <c r="AQ747" s="49"/>
      <c r="AV747" s="191"/>
      <c r="AW747" s="49"/>
      <c r="AX747" s="49"/>
      <c r="AY747" s="49"/>
      <c r="BD747" s="191"/>
      <c r="BE747" s="49"/>
      <c r="BF747" s="49"/>
      <c r="BG747" s="49"/>
      <c r="BL747" s="191"/>
      <c r="BM747" s="49"/>
      <c r="BN747" s="49"/>
      <c r="BO747" s="49"/>
      <c r="BT747" s="191"/>
      <c r="BU747" s="49"/>
      <c r="BV747" s="49"/>
      <c r="BW747" s="49"/>
      <c r="CB747" s="191"/>
      <c r="CC747" s="49"/>
      <c r="CD747" s="49"/>
      <c r="CE747" s="49"/>
      <c r="CJ747" s="191"/>
      <c r="CK747" s="49"/>
      <c r="CL747" s="49"/>
      <c r="CM747" s="49"/>
      <c r="CR747" s="191"/>
      <c r="CS747" s="49"/>
      <c r="CT747" s="49"/>
      <c r="CU747" s="49"/>
      <c r="CZ747" s="191"/>
      <c r="DA747" s="49"/>
      <c r="DB747" s="49"/>
      <c r="DC747" s="49"/>
      <c r="DH747" s="191"/>
      <c r="DI747" s="49"/>
      <c r="DJ747" s="49"/>
      <c r="DK747" s="49"/>
      <c r="DP747" s="191"/>
      <c r="DQ747" s="49"/>
      <c r="DR747" s="49"/>
      <c r="DS747" s="49"/>
      <c r="DX747" s="191"/>
      <c r="DY747" s="49"/>
      <c r="DZ747" s="49"/>
      <c r="EA747" s="49"/>
      <c r="EF747" s="191"/>
      <c r="EG747" s="49"/>
      <c r="EH747" s="49"/>
      <c r="EI747" s="49"/>
      <c r="EN747" s="191"/>
      <c r="EO747" s="49"/>
      <c r="EP747" s="49"/>
      <c r="EQ747" s="49"/>
      <c r="EV747" s="191"/>
      <c r="EW747" s="49"/>
      <c r="EX747" s="49"/>
      <c r="EY747" s="49"/>
      <c r="FD747" s="191"/>
      <c r="FE747" s="49"/>
      <c r="FF747" s="49"/>
      <c r="FG747" s="49"/>
      <c r="FL747" s="191"/>
      <c r="FM747" s="49"/>
      <c r="FN747" s="49"/>
      <c r="FO747" s="49"/>
      <c r="FT747" s="191"/>
      <c r="FU747" s="49"/>
      <c r="FV747" s="49"/>
      <c r="FW747" s="49"/>
      <c r="GB747" s="191"/>
      <c r="GC747" s="49"/>
      <c r="GD747" s="49"/>
      <c r="GE747" s="49"/>
      <c r="GJ747" s="191"/>
      <c r="GK747" s="49"/>
      <c r="GL747" s="49"/>
      <c r="GM747" s="49"/>
      <c r="GR747" s="191"/>
      <c r="GS747" s="49"/>
      <c r="GT747" s="49"/>
      <c r="GU747" s="49"/>
      <c r="GZ747" s="191"/>
      <c r="HA747" s="49"/>
      <c r="HB747" s="49"/>
      <c r="HC747" s="49"/>
      <c r="HH747" s="191"/>
      <c r="HI747" s="49"/>
      <c r="HJ747" s="49"/>
      <c r="HK747" s="49"/>
      <c r="HP747" s="191"/>
      <c r="HQ747" s="49"/>
      <c r="HR747" s="49"/>
      <c r="HS747" s="49"/>
      <c r="HX747" s="191"/>
      <c r="HY747" s="49"/>
      <c r="HZ747" s="49"/>
      <c r="IA747" s="49"/>
      <c r="IF747" s="191"/>
      <c r="IG747" s="49"/>
      <c r="IH747" s="49"/>
      <c r="II747" s="49"/>
      <c r="IN747" s="191"/>
      <c r="IO747" s="49"/>
      <c r="IP747" s="49"/>
      <c r="IQ747" s="49"/>
      <c r="IV747" s="191"/>
      <c r="IW747" s="49"/>
      <c r="IX747" s="49"/>
      <c r="IY747" s="49"/>
      <c r="JD747" s="191"/>
      <c r="JE747" s="49"/>
      <c r="JF747" s="49"/>
      <c r="JG747" s="49"/>
      <c r="JL747" s="191"/>
      <c r="JM747" s="49"/>
      <c r="JN747" s="49"/>
      <c r="JO747" s="49"/>
      <c r="JT747" s="191"/>
      <c r="JU747" s="49"/>
      <c r="JV747" s="49"/>
      <c r="JW747" s="49"/>
      <c r="KB747" s="191"/>
      <c r="KC747" s="49"/>
      <c r="KD747" s="49"/>
      <c r="KE747" s="49"/>
      <c r="KJ747" s="191"/>
      <c r="KK747" s="49"/>
      <c r="KL747" s="49"/>
      <c r="KM747" s="49"/>
      <c r="KR747" s="191"/>
      <c r="KS747" s="49"/>
      <c r="KT747" s="49"/>
      <c r="KU747" s="49"/>
      <c r="KZ747" s="191"/>
      <c r="LA747" s="49"/>
      <c r="LB747" s="49"/>
      <c r="LC747" s="49"/>
      <c r="LH747" s="191"/>
      <c r="LI747" s="49"/>
      <c r="LJ747" s="49"/>
      <c r="LK747" s="49"/>
      <c r="LP747" s="191"/>
      <c r="LQ747" s="49"/>
      <c r="LR747" s="49"/>
      <c r="LS747" s="49"/>
      <c r="LX747" s="191"/>
      <c r="LY747" s="49"/>
      <c r="LZ747" s="49"/>
      <c r="MA747" s="49"/>
      <c r="MF747" s="191"/>
      <c r="MG747" s="49"/>
      <c r="MH747" s="49"/>
      <c r="MI747" s="49"/>
      <c r="MN747" s="191"/>
      <c r="MO747" s="49"/>
      <c r="MP747" s="49"/>
      <c r="MQ747" s="49"/>
      <c r="MV747" s="191"/>
      <c r="MW747" s="49"/>
      <c r="MX747" s="49"/>
      <c r="MY747" s="49"/>
      <c r="ND747" s="191"/>
      <c r="NE747" s="49"/>
      <c r="NF747" s="49"/>
      <c r="NG747" s="49"/>
      <c r="NL747" s="191"/>
      <c r="NM747" s="49"/>
      <c r="NN747" s="49"/>
      <c r="NO747" s="49"/>
      <c r="NT747" s="191"/>
      <c r="NU747" s="49"/>
      <c r="NV747" s="49"/>
      <c r="NW747" s="49"/>
      <c r="OB747" s="191"/>
      <c r="OC747" s="49"/>
      <c r="OD747" s="49"/>
      <c r="OE747" s="49"/>
      <c r="OJ747" s="191"/>
      <c r="OK747" s="49"/>
      <c r="OL747" s="49"/>
      <c r="OM747" s="49"/>
      <c r="OR747" s="191"/>
      <c r="OS747" s="49"/>
      <c r="OT747" s="49"/>
      <c r="OU747" s="49"/>
      <c r="OZ747" s="191"/>
      <c r="PA747" s="49"/>
      <c r="PB747" s="49"/>
      <c r="PC747" s="49"/>
      <c r="PH747" s="191"/>
      <c r="PI747" s="49"/>
      <c r="PJ747" s="49"/>
      <c r="PK747" s="49"/>
      <c r="PP747" s="191"/>
      <c r="PQ747" s="49"/>
      <c r="PR747" s="49"/>
      <c r="PS747" s="49"/>
      <c r="PX747" s="191"/>
      <c r="PY747" s="49"/>
      <c r="PZ747" s="49"/>
      <c r="QA747" s="49"/>
      <c r="QF747" s="191"/>
      <c r="QG747" s="49"/>
      <c r="QH747" s="49"/>
      <c r="QI747" s="49"/>
      <c r="QN747" s="191"/>
      <c r="QO747" s="49"/>
      <c r="QP747" s="49"/>
      <c r="QQ747" s="49"/>
      <c r="QV747" s="191"/>
      <c r="QW747" s="49"/>
      <c r="QX747" s="49"/>
      <c r="QY747" s="49"/>
      <c r="RD747" s="191"/>
      <c r="RE747" s="49"/>
      <c r="RF747" s="49"/>
      <c r="RG747" s="49"/>
      <c r="RL747" s="191"/>
      <c r="RM747" s="49"/>
      <c r="RN747" s="49"/>
      <c r="RO747" s="49"/>
      <c r="RT747" s="191"/>
      <c r="RU747" s="49"/>
      <c r="RV747" s="49"/>
      <c r="RW747" s="49"/>
      <c r="SB747" s="191"/>
      <c r="SC747" s="49"/>
      <c r="SD747" s="49"/>
      <c r="SE747" s="49"/>
      <c r="SJ747" s="191"/>
      <c r="SK747" s="49"/>
      <c r="SL747" s="49"/>
      <c r="SM747" s="49"/>
      <c r="SR747" s="191"/>
      <c r="SS747" s="49"/>
      <c r="ST747" s="49"/>
      <c r="SU747" s="49"/>
      <c r="SZ747" s="191"/>
      <c r="TA747" s="49"/>
      <c r="TB747" s="49"/>
      <c r="TC747" s="49"/>
      <c r="TH747" s="191"/>
      <c r="TI747" s="49"/>
      <c r="TJ747" s="49"/>
      <c r="TK747" s="49"/>
      <c r="TP747" s="191"/>
      <c r="TQ747" s="49"/>
      <c r="TR747" s="49"/>
      <c r="TS747" s="49"/>
      <c r="TX747" s="191"/>
      <c r="TY747" s="49"/>
      <c r="TZ747" s="49"/>
      <c r="UA747" s="49"/>
      <c r="UF747" s="191"/>
      <c r="UG747" s="49"/>
      <c r="UH747" s="49"/>
      <c r="UI747" s="49"/>
      <c r="UN747" s="191"/>
      <c r="UO747" s="49"/>
      <c r="UP747" s="49"/>
      <c r="UQ747" s="49"/>
      <c r="UV747" s="191"/>
      <c r="UW747" s="49"/>
      <c r="UX747" s="49"/>
      <c r="UY747" s="49"/>
      <c r="VD747" s="191"/>
      <c r="VE747" s="49"/>
      <c r="VF747" s="49"/>
      <c r="VG747" s="49"/>
      <c r="VL747" s="191"/>
      <c r="VM747" s="49"/>
      <c r="VN747" s="49"/>
      <c r="VO747" s="49"/>
      <c r="VT747" s="191"/>
      <c r="VU747" s="49"/>
      <c r="VV747" s="49"/>
      <c r="VW747" s="49"/>
      <c r="WB747" s="191"/>
      <c r="WC747" s="49"/>
      <c r="WD747" s="49"/>
      <c r="WE747" s="49"/>
      <c r="WJ747" s="191"/>
      <c r="WK747" s="49"/>
      <c r="WL747" s="49"/>
      <c r="WM747" s="49"/>
      <c r="WR747" s="191"/>
      <c r="WS747" s="49"/>
      <c r="WT747" s="49"/>
      <c r="WU747" s="49"/>
      <c r="WZ747" s="191"/>
      <c r="XA747" s="49"/>
      <c r="XB747" s="49"/>
      <c r="XC747" s="49"/>
      <c r="XH747" s="191"/>
      <c r="XI747" s="49"/>
      <c r="XJ747" s="49"/>
      <c r="XK747" s="49"/>
      <c r="XP747" s="191"/>
      <c r="XQ747" s="49"/>
      <c r="XR747" s="49"/>
      <c r="XS747" s="49"/>
      <c r="XX747" s="191"/>
      <c r="XY747" s="49"/>
      <c r="XZ747" s="49"/>
      <c r="YA747" s="49"/>
      <c r="YF747" s="191"/>
      <c r="YG747" s="49"/>
      <c r="YH747" s="49"/>
      <c r="YI747" s="49"/>
      <c r="YN747" s="191"/>
      <c r="YO747" s="49"/>
      <c r="YP747" s="49"/>
      <c r="YQ747" s="49"/>
      <c r="YV747" s="191"/>
      <c r="YW747" s="49"/>
      <c r="YX747" s="49"/>
      <c r="YY747" s="49"/>
      <c r="ZD747" s="191"/>
      <c r="ZE747" s="49"/>
      <c r="ZF747" s="49"/>
      <c r="ZG747" s="49"/>
      <c r="ZL747" s="191"/>
      <c r="ZM747" s="49"/>
      <c r="ZN747" s="49"/>
      <c r="ZO747" s="49"/>
      <c r="ZT747" s="191"/>
      <c r="ZU747" s="49"/>
      <c r="ZV747" s="49"/>
      <c r="ZW747" s="49"/>
      <c r="AAB747" s="191"/>
      <c r="AAC747" s="49"/>
      <c r="AAD747" s="49"/>
      <c r="AAE747" s="49"/>
      <c r="AAJ747" s="191"/>
      <c r="AAK747" s="49"/>
      <c r="AAL747" s="49"/>
      <c r="AAM747" s="49"/>
      <c r="AAR747" s="191"/>
      <c r="AAS747" s="49"/>
      <c r="AAT747" s="49"/>
      <c r="AAU747" s="49"/>
      <c r="AAZ747" s="191"/>
      <c r="ABA747" s="49"/>
      <c r="ABB747" s="49"/>
      <c r="ABC747" s="49"/>
      <c r="ABH747" s="191"/>
      <c r="ABI747" s="49"/>
      <c r="ABJ747" s="49"/>
      <c r="ABK747" s="49"/>
      <c r="ABP747" s="191"/>
      <c r="ABQ747" s="49"/>
      <c r="ABR747" s="49"/>
      <c r="ABS747" s="49"/>
      <c r="ABX747" s="191"/>
      <c r="ABY747" s="49"/>
      <c r="ABZ747" s="49"/>
      <c r="ACA747" s="49"/>
      <c r="ACF747" s="191"/>
      <c r="ACG747" s="49"/>
      <c r="ACH747" s="49"/>
      <c r="ACI747" s="49"/>
      <c r="ACN747" s="191"/>
      <c r="ACO747" s="49"/>
      <c r="ACP747" s="49"/>
      <c r="ACQ747" s="49"/>
      <c r="ACV747" s="191"/>
      <c r="ACW747" s="49"/>
      <c r="ACX747" s="49"/>
      <c r="ACY747" s="49"/>
      <c r="ADD747" s="191"/>
      <c r="ADE747" s="49"/>
      <c r="ADF747" s="49"/>
      <c r="ADG747" s="49"/>
      <c r="ADL747" s="191"/>
      <c r="ADM747" s="49"/>
      <c r="ADN747" s="49"/>
      <c r="ADO747" s="49"/>
      <c r="ADT747" s="191"/>
      <c r="ADU747" s="49"/>
      <c r="ADV747" s="49"/>
      <c r="ADW747" s="49"/>
      <c r="AEB747" s="191"/>
      <c r="AEC747" s="49"/>
      <c r="AED747" s="49"/>
      <c r="AEE747" s="49"/>
      <c r="AEJ747" s="191"/>
      <c r="AEK747" s="49"/>
      <c r="AEL747" s="49"/>
      <c r="AEM747" s="49"/>
      <c r="AER747" s="191"/>
      <c r="AES747" s="49"/>
      <c r="AET747" s="49"/>
      <c r="AEU747" s="49"/>
      <c r="AEZ747" s="191"/>
      <c r="AFA747" s="49"/>
      <c r="AFB747" s="49"/>
      <c r="AFC747" s="49"/>
      <c r="AFH747" s="191"/>
      <c r="AFI747" s="49"/>
      <c r="AFJ747" s="49"/>
      <c r="AFK747" s="49"/>
      <c r="AFP747" s="191"/>
      <c r="AFQ747" s="49"/>
      <c r="AFR747" s="49"/>
      <c r="AFS747" s="49"/>
      <c r="AFX747" s="191"/>
      <c r="AFY747" s="49"/>
      <c r="AFZ747" s="49"/>
      <c r="AGA747" s="49"/>
      <c r="AGF747" s="191"/>
      <c r="AGG747" s="49"/>
      <c r="AGH747" s="49"/>
      <c r="AGI747" s="49"/>
      <c r="AGN747" s="191"/>
      <c r="AGO747" s="49"/>
      <c r="AGP747" s="49"/>
      <c r="AGQ747" s="49"/>
      <c r="AGV747" s="191"/>
      <c r="AGW747" s="49"/>
      <c r="AGX747" s="49"/>
      <c r="AGY747" s="49"/>
      <c r="AHD747" s="191"/>
      <c r="AHE747" s="49"/>
      <c r="AHF747" s="49"/>
      <c r="AHG747" s="49"/>
      <c r="AHL747" s="191"/>
      <c r="AHM747" s="49"/>
      <c r="AHN747" s="49"/>
      <c r="AHO747" s="49"/>
      <c r="AHT747" s="191"/>
      <c r="AHU747" s="49"/>
      <c r="AHV747" s="49"/>
      <c r="AHW747" s="49"/>
      <c r="AIB747" s="191"/>
      <c r="AIC747" s="49"/>
      <c r="AID747" s="49"/>
      <c r="AIE747" s="49"/>
      <c r="AIJ747" s="191"/>
      <c r="AIK747" s="49"/>
      <c r="AIL747" s="49"/>
      <c r="AIM747" s="49"/>
      <c r="AIR747" s="191"/>
      <c r="AIS747" s="49"/>
      <c r="AIT747" s="49"/>
      <c r="AIU747" s="49"/>
      <c r="AIZ747" s="191"/>
      <c r="AJA747" s="49"/>
      <c r="AJB747" s="49"/>
      <c r="AJC747" s="49"/>
      <c r="AJH747" s="191"/>
      <c r="AJI747" s="49"/>
      <c r="AJJ747" s="49"/>
      <c r="AJK747" s="49"/>
      <c r="AJP747" s="191"/>
      <c r="AJQ747" s="49"/>
      <c r="AJR747" s="49"/>
      <c r="AJS747" s="49"/>
      <c r="AJX747" s="191"/>
      <c r="AJY747" s="49"/>
      <c r="AJZ747" s="49"/>
      <c r="AKA747" s="49"/>
      <c r="AKF747" s="191"/>
      <c r="AKG747" s="49"/>
      <c r="AKH747" s="49"/>
      <c r="AKI747" s="49"/>
      <c r="AKN747" s="191"/>
      <c r="AKO747" s="49"/>
      <c r="AKP747" s="49"/>
      <c r="AKQ747" s="49"/>
      <c r="AKV747" s="191"/>
      <c r="AKW747" s="49"/>
      <c r="AKX747" s="49"/>
      <c r="AKY747" s="49"/>
      <c r="ALD747" s="191"/>
      <c r="ALE747" s="49"/>
      <c r="ALF747" s="49"/>
      <c r="ALG747" s="49"/>
      <c r="ALL747" s="191"/>
      <c r="ALM747" s="49"/>
      <c r="ALN747" s="49"/>
      <c r="ALO747" s="49"/>
      <c r="ALT747" s="191"/>
      <c r="ALU747" s="49"/>
      <c r="ALV747" s="49"/>
      <c r="ALW747" s="49"/>
      <c r="AMB747" s="191"/>
      <c r="AMC747" s="49"/>
      <c r="AMD747" s="49"/>
      <c r="AME747" s="49"/>
      <c r="AMJ747" s="191"/>
    </row>
    <row r="748" s="192" customFormat="true" ht="15" hidden="false" customHeight="true" outlineLevel="0" collapsed="false">
      <c r="A748" s="170"/>
      <c r="B748" s="170"/>
      <c r="C748" s="170"/>
      <c r="D748" s="173" t="s">
        <v>718</v>
      </c>
      <c r="E748" s="173"/>
      <c r="F748" s="173"/>
      <c r="G748" s="173"/>
      <c r="H748" s="174" t="n">
        <f aca="false">H747+H744</f>
        <v>836.54</v>
      </c>
      <c r="I748" s="49"/>
      <c r="J748" s="49"/>
      <c r="K748" s="49"/>
      <c r="P748" s="193"/>
      <c r="Q748" s="49"/>
      <c r="R748" s="49"/>
      <c r="S748" s="49"/>
      <c r="X748" s="193"/>
      <c r="Y748" s="49"/>
      <c r="Z748" s="49"/>
      <c r="AA748" s="49"/>
      <c r="AF748" s="193"/>
      <c r="AG748" s="49"/>
      <c r="AH748" s="49"/>
      <c r="AI748" s="49"/>
      <c r="AN748" s="193"/>
      <c r="AO748" s="49"/>
      <c r="AP748" s="49"/>
      <c r="AQ748" s="49"/>
      <c r="AV748" s="193"/>
      <c r="AW748" s="49"/>
      <c r="AX748" s="49"/>
      <c r="AY748" s="49"/>
      <c r="BD748" s="193"/>
      <c r="BE748" s="49"/>
      <c r="BF748" s="49"/>
      <c r="BG748" s="49"/>
      <c r="BL748" s="193"/>
      <c r="BM748" s="49"/>
      <c r="BN748" s="49"/>
      <c r="BO748" s="49"/>
      <c r="BT748" s="193"/>
      <c r="BU748" s="49"/>
      <c r="BV748" s="49"/>
      <c r="BW748" s="49"/>
      <c r="CB748" s="193"/>
      <c r="CC748" s="49"/>
      <c r="CD748" s="49"/>
      <c r="CE748" s="49"/>
      <c r="CJ748" s="193"/>
      <c r="CK748" s="49"/>
      <c r="CL748" s="49"/>
      <c r="CM748" s="49"/>
      <c r="CR748" s="193"/>
      <c r="CS748" s="49"/>
      <c r="CT748" s="49"/>
      <c r="CU748" s="49"/>
      <c r="CZ748" s="193"/>
      <c r="DA748" s="49"/>
      <c r="DB748" s="49"/>
      <c r="DC748" s="49"/>
      <c r="DH748" s="193"/>
      <c r="DI748" s="49"/>
      <c r="DJ748" s="49"/>
      <c r="DK748" s="49"/>
      <c r="DP748" s="193"/>
      <c r="DQ748" s="49"/>
      <c r="DR748" s="49"/>
      <c r="DS748" s="49"/>
      <c r="DX748" s="193"/>
      <c r="DY748" s="49"/>
      <c r="DZ748" s="49"/>
      <c r="EA748" s="49"/>
      <c r="EF748" s="193"/>
      <c r="EG748" s="49"/>
      <c r="EH748" s="49"/>
      <c r="EI748" s="49"/>
      <c r="EN748" s="193"/>
      <c r="EO748" s="49"/>
      <c r="EP748" s="49"/>
      <c r="EQ748" s="49"/>
      <c r="EV748" s="193"/>
      <c r="EW748" s="49"/>
      <c r="EX748" s="49"/>
      <c r="EY748" s="49"/>
      <c r="FD748" s="193"/>
      <c r="FE748" s="49"/>
      <c r="FF748" s="49"/>
      <c r="FG748" s="49"/>
      <c r="FL748" s="193"/>
      <c r="FM748" s="49"/>
      <c r="FN748" s="49"/>
      <c r="FO748" s="49"/>
      <c r="FT748" s="193"/>
      <c r="FU748" s="49"/>
      <c r="FV748" s="49"/>
      <c r="FW748" s="49"/>
      <c r="GB748" s="193"/>
      <c r="GC748" s="49"/>
      <c r="GD748" s="49"/>
      <c r="GE748" s="49"/>
      <c r="GJ748" s="193"/>
      <c r="GK748" s="49"/>
      <c r="GL748" s="49"/>
      <c r="GM748" s="49"/>
      <c r="GR748" s="193"/>
      <c r="GS748" s="49"/>
      <c r="GT748" s="49"/>
      <c r="GU748" s="49"/>
      <c r="GZ748" s="193"/>
      <c r="HA748" s="49"/>
      <c r="HB748" s="49"/>
      <c r="HC748" s="49"/>
      <c r="HH748" s="193"/>
      <c r="HI748" s="49"/>
      <c r="HJ748" s="49"/>
      <c r="HK748" s="49"/>
      <c r="HP748" s="193"/>
      <c r="HQ748" s="49"/>
      <c r="HR748" s="49"/>
      <c r="HS748" s="49"/>
      <c r="HX748" s="193"/>
      <c r="HY748" s="49"/>
      <c r="HZ748" s="49"/>
      <c r="IA748" s="49"/>
      <c r="IF748" s="193"/>
      <c r="IG748" s="49"/>
      <c r="IH748" s="49"/>
      <c r="II748" s="49"/>
      <c r="IN748" s="193"/>
      <c r="IO748" s="49"/>
      <c r="IP748" s="49"/>
      <c r="IQ748" s="49"/>
      <c r="IV748" s="193"/>
      <c r="IW748" s="49"/>
      <c r="IX748" s="49"/>
      <c r="IY748" s="49"/>
      <c r="JD748" s="193"/>
      <c r="JE748" s="49"/>
      <c r="JF748" s="49"/>
      <c r="JG748" s="49"/>
      <c r="JL748" s="193"/>
      <c r="JM748" s="49"/>
      <c r="JN748" s="49"/>
      <c r="JO748" s="49"/>
      <c r="JT748" s="193"/>
      <c r="JU748" s="49"/>
      <c r="JV748" s="49"/>
      <c r="JW748" s="49"/>
      <c r="KB748" s="193"/>
      <c r="KC748" s="49"/>
      <c r="KD748" s="49"/>
      <c r="KE748" s="49"/>
      <c r="KJ748" s="193"/>
      <c r="KK748" s="49"/>
      <c r="KL748" s="49"/>
      <c r="KM748" s="49"/>
      <c r="KR748" s="193"/>
      <c r="KS748" s="49"/>
      <c r="KT748" s="49"/>
      <c r="KU748" s="49"/>
      <c r="KZ748" s="193"/>
      <c r="LA748" s="49"/>
      <c r="LB748" s="49"/>
      <c r="LC748" s="49"/>
      <c r="LH748" s="193"/>
      <c r="LI748" s="49"/>
      <c r="LJ748" s="49"/>
      <c r="LK748" s="49"/>
      <c r="LP748" s="193"/>
      <c r="LQ748" s="49"/>
      <c r="LR748" s="49"/>
      <c r="LS748" s="49"/>
      <c r="LX748" s="193"/>
      <c r="LY748" s="49"/>
      <c r="LZ748" s="49"/>
      <c r="MA748" s="49"/>
      <c r="MF748" s="193"/>
      <c r="MG748" s="49"/>
      <c r="MH748" s="49"/>
      <c r="MI748" s="49"/>
      <c r="MN748" s="193"/>
      <c r="MO748" s="49"/>
      <c r="MP748" s="49"/>
      <c r="MQ748" s="49"/>
      <c r="MV748" s="193"/>
      <c r="MW748" s="49"/>
      <c r="MX748" s="49"/>
      <c r="MY748" s="49"/>
      <c r="ND748" s="193"/>
      <c r="NE748" s="49"/>
      <c r="NF748" s="49"/>
      <c r="NG748" s="49"/>
      <c r="NL748" s="193"/>
      <c r="NM748" s="49"/>
      <c r="NN748" s="49"/>
      <c r="NO748" s="49"/>
      <c r="NT748" s="193"/>
      <c r="NU748" s="49"/>
      <c r="NV748" s="49"/>
      <c r="NW748" s="49"/>
      <c r="OB748" s="193"/>
      <c r="OC748" s="49"/>
      <c r="OD748" s="49"/>
      <c r="OE748" s="49"/>
      <c r="OJ748" s="193"/>
      <c r="OK748" s="49"/>
      <c r="OL748" s="49"/>
      <c r="OM748" s="49"/>
      <c r="OR748" s="193"/>
      <c r="OS748" s="49"/>
      <c r="OT748" s="49"/>
      <c r="OU748" s="49"/>
      <c r="OZ748" s="193"/>
      <c r="PA748" s="49"/>
      <c r="PB748" s="49"/>
      <c r="PC748" s="49"/>
      <c r="PH748" s="193"/>
      <c r="PI748" s="49"/>
      <c r="PJ748" s="49"/>
      <c r="PK748" s="49"/>
      <c r="PP748" s="193"/>
      <c r="PQ748" s="49"/>
      <c r="PR748" s="49"/>
      <c r="PS748" s="49"/>
      <c r="PX748" s="193"/>
      <c r="PY748" s="49"/>
      <c r="PZ748" s="49"/>
      <c r="QA748" s="49"/>
      <c r="QF748" s="193"/>
      <c r="QG748" s="49"/>
      <c r="QH748" s="49"/>
      <c r="QI748" s="49"/>
      <c r="QN748" s="193"/>
      <c r="QO748" s="49"/>
      <c r="QP748" s="49"/>
      <c r="QQ748" s="49"/>
      <c r="QV748" s="193"/>
      <c r="QW748" s="49"/>
      <c r="QX748" s="49"/>
      <c r="QY748" s="49"/>
      <c r="RD748" s="193"/>
      <c r="RE748" s="49"/>
      <c r="RF748" s="49"/>
      <c r="RG748" s="49"/>
      <c r="RL748" s="193"/>
      <c r="RM748" s="49"/>
      <c r="RN748" s="49"/>
      <c r="RO748" s="49"/>
      <c r="RT748" s="193"/>
      <c r="RU748" s="49"/>
      <c r="RV748" s="49"/>
      <c r="RW748" s="49"/>
      <c r="SB748" s="193"/>
      <c r="SC748" s="49"/>
      <c r="SD748" s="49"/>
      <c r="SE748" s="49"/>
      <c r="SJ748" s="193"/>
      <c r="SK748" s="49"/>
      <c r="SL748" s="49"/>
      <c r="SM748" s="49"/>
      <c r="SR748" s="193"/>
      <c r="SS748" s="49"/>
      <c r="ST748" s="49"/>
      <c r="SU748" s="49"/>
      <c r="SZ748" s="193"/>
      <c r="TA748" s="49"/>
      <c r="TB748" s="49"/>
      <c r="TC748" s="49"/>
      <c r="TH748" s="193"/>
      <c r="TI748" s="49"/>
      <c r="TJ748" s="49"/>
      <c r="TK748" s="49"/>
      <c r="TP748" s="193"/>
      <c r="TQ748" s="49"/>
      <c r="TR748" s="49"/>
      <c r="TS748" s="49"/>
      <c r="TX748" s="193"/>
      <c r="TY748" s="49"/>
      <c r="TZ748" s="49"/>
      <c r="UA748" s="49"/>
      <c r="UF748" s="193"/>
      <c r="UG748" s="49"/>
      <c r="UH748" s="49"/>
      <c r="UI748" s="49"/>
      <c r="UN748" s="193"/>
      <c r="UO748" s="49"/>
      <c r="UP748" s="49"/>
      <c r="UQ748" s="49"/>
      <c r="UV748" s="193"/>
      <c r="UW748" s="49"/>
      <c r="UX748" s="49"/>
      <c r="UY748" s="49"/>
      <c r="VD748" s="193"/>
      <c r="VE748" s="49"/>
      <c r="VF748" s="49"/>
      <c r="VG748" s="49"/>
      <c r="VL748" s="193"/>
      <c r="VM748" s="49"/>
      <c r="VN748" s="49"/>
      <c r="VO748" s="49"/>
      <c r="VT748" s="193"/>
      <c r="VU748" s="49"/>
      <c r="VV748" s="49"/>
      <c r="VW748" s="49"/>
      <c r="WB748" s="193"/>
      <c r="WC748" s="49"/>
      <c r="WD748" s="49"/>
      <c r="WE748" s="49"/>
      <c r="WJ748" s="193"/>
      <c r="WK748" s="49"/>
      <c r="WL748" s="49"/>
      <c r="WM748" s="49"/>
      <c r="WR748" s="193"/>
      <c r="WS748" s="49"/>
      <c r="WT748" s="49"/>
      <c r="WU748" s="49"/>
      <c r="WZ748" s="193"/>
      <c r="XA748" s="49"/>
      <c r="XB748" s="49"/>
      <c r="XC748" s="49"/>
      <c r="XH748" s="193"/>
      <c r="XI748" s="49"/>
      <c r="XJ748" s="49"/>
      <c r="XK748" s="49"/>
      <c r="XP748" s="193"/>
      <c r="XQ748" s="49"/>
      <c r="XR748" s="49"/>
      <c r="XS748" s="49"/>
      <c r="XX748" s="193"/>
      <c r="XY748" s="49"/>
      <c r="XZ748" s="49"/>
      <c r="YA748" s="49"/>
      <c r="YF748" s="193"/>
      <c r="YG748" s="49"/>
      <c r="YH748" s="49"/>
      <c r="YI748" s="49"/>
      <c r="YN748" s="193"/>
      <c r="YO748" s="49"/>
      <c r="YP748" s="49"/>
      <c r="YQ748" s="49"/>
      <c r="YV748" s="193"/>
      <c r="YW748" s="49"/>
      <c r="YX748" s="49"/>
      <c r="YY748" s="49"/>
      <c r="ZD748" s="193"/>
      <c r="ZE748" s="49"/>
      <c r="ZF748" s="49"/>
      <c r="ZG748" s="49"/>
      <c r="ZL748" s="193"/>
      <c r="ZM748" s="49"/>
      <c r="ZN748" s="49"/>
      <c r="ZO748" s="49"/>
      <c r="ZT748" s="193"/>
      <c r="ZU748" s="49"/>
      <c r="ZV748" s="49"/>
      <c r="ZW748" s="49"/>
      <c r="AAB748" s="193"/>
      <c r="AAC748" s="49"/>
      <c r="AAD748" s="49"/>
      <c r="AAE748" s="49"/>
      <c r="AAJ748" s="193"/>
      <c r="AAK748" s="49"/>
      <c r="AAL748" s="49"/>
      <c r="AAM748" s="49"/>
      <c r="AAR748" s="193"/>
      <c r="AAS748" s="49"/>
      <c r="AAT748" s="49"/>
      <c r="AAU748" s="49"/>
      <c r="AAZ748" s="193"/>
      <c r="ABA748" s="49"/>
      <c r="ABB748" s="49"/>
      <c r="ABC748" s="49"/>
      <c r="ABH748" s="193"/>
      <c r="ABI748" s="49"/>
      <c r="ABJ748" s="49"/>
      <c r="ABK748" s="49"/>
      <c r="ABP748" s="193"/>
      <c r="ABQ748" s="49"/>
      <c r="ABR748" s="49"/>
      <c r="ABS748" s="49"/>
      <c r="ABX748" s="193"/>
      <c r="ABY748" s="49"/>
      <c r="ABZ748" s="49"/>
      <c r="ACA748" s="49"/>
      <c r="ACF748" s="193"/>
      <c r="ACG748" s="49"/>
      <c r="ACH748" s="49"/>
      <c r="ACI748" s="49"/>
      <c r="ACN748" s="193"/>
      <c r="ACO748" s="49"/>
      <c r="ACP748" s="49"/>
      <c r="ACQ748" s="49"/>
      <c r="ACV748" s="193"/>
      <c r="ACW748" s="49"/>
      <c r="ACX748" s="49"/>
      <c r="ACY748" s="49"/>
      <c r="ADD748" s="193"/>
      <c r="ADE748" s="49"/>
      <c r="ADF748" s="49"/>
      <c r="ADG748" s="49"/>
      <c r="ADL748" s="193"/>
      <c r="ADM748" s="49"/>
      <c r="ADN748" s="49"/>
      <c r="ADO748" s="49"/>
      <c r="ADT748" s="193"/>
      <c r="ADU748" s="49"/>
      <c r="ADV748" s="49"/>
      <c r="ADW748" s="49"/>
      <c r="AEB748" s="193"/>
      <c r="AEC748" s="49"/>
      <c r="AED748" s="49"/>
      <c r="AEE748" s="49"/>
      <c r="AEJ748" s="193"/>
      <c r="AEK748" s="49"/>
      <c r="AEL748" s="49"/>
      <c r="AEM748" s="49"/>
      <c r="AER748" s="193"/>
      <c r="AES748" s="49"/>
      <c r="AET748" s="49"/>
      <c r="AEU748" s="49"/>
      <c r="AEZ748" s="193"/>
      <c r="AFA748" s="49"/>
      <c r="AFB748" s="49"/>
      <c r="AFC748" s="49"/>
      <c r="AFH748" s="193"/>
      <c r="AFI748" s="49"/>
      <c r="AFJ748" s="49"/>
      <c r="AFK748" s="49"/>
      <c r="AFP748" s="193"/>
      <c r="AFQ748" s="49"/>
      <c r="AFR748" s="49"/>
      <c r="AFS748" s="49"/>
      <c r="AFX748" s="193"/>
      <c r="AFY748" s="49"/>
      <c r="AFZ748" s="49"/>
      <c r="AGA748" s="49"/>
      <c r="AGF748" s="193"/>
      <c r="AGG748" s="49"/>
      <c r="AGH748" s="49"/>
      <c r="AGI748" s="49"/>
      <c r="AGN748" s="193"/>
      <c r="AGO748" s="49"/>
      <c r="AGP748" s="49"/>
      <c r="AGQ748" s="49"/>
      <c r="AGV748" s="193"/>
      <c r="AGW748" s="49"/>
      <c r="AGX748" s="49"/>
      <c r="AGY748" s="49"/>
      <c r="AHD748" s="193"/>
      <c r="AHE748" s="49"/>
      <c r="AHF748" s="49"/>
      <c r="AHG748" s="49"/>
      <c r="AHL748" s="193"/>
      <c r="AHM748" s="49"/>
      <c r="AHN748" s="49"/>
      <c r="AHO748" s="49"/>
      <c r="AHT748" s="193"/>
      <c r="AHU748" s="49"/>
      <c r="AHV748" s="49"/>
      <c r="AHW748" s="49"/>
      <c r="AIB748" s="193"/>
      <c r="AIC748" s="49"/>
      <c r="AID748" s="49"/>
      <c r="AIE748" s="49"/>
      <c r="AIJ748" s="193"/>
      <c r="AIK748" s="49"/>
      <c r="AIL748" s="49"/>
      <c r="AIM748" s="49"/>
      <c r="AIR748" s="193"/>
      <c r="AIS748" s="49"/>
      <c r="AIT748" s="49"/>
      <c r="AIU748" s="49"/>
      <c r="AIZ748" s="193"/>
      <c r="AJA748" s="49"/>
      <c r="AJB748" s="49"/>
      <c r="AJC748" s="49"/>
      <c r="AJH748" s="193"/>
      <c r="AJI748" s="49"/>
      <c r="AJJ748" s="49"/>
      <c r="AJK748" s="49"/>
      <c r="AJP748" s="193"/>
      <c r="AJQ748" s="49"/>
      <c r="AJR748" s="49"/>
      <c r="AJS748" s="49"/>
      <c r="AJX748" s="193"/>
      <c r="AJY748" s="49"/>
      <c r="AJZ748" s="49"/>
      <c r="AKA748" s="49"/>
      <c r="AKF748" s="193"/>
      <c r="AKG748" s="49"/>
      <c r="AKH748" s="49"/>
      <c r="AKI748" s="49"/>
      <c r="AKN748" s="193"/>
      <c r="AKO748" s="49"/>
      <c r="AKP748" s="49"/>
      <c r="AKQ748" s="49"/>
      <c r="AKV748" s="193"/>
      <c r="AKW748" s="49"/>
      <c r="AKX748" s="49"/>
      <c r="AKY748" s="49"/>
      <c r="ALD748" s="193"/>
      <c r="ALE748" s="49"/>
      <c r="ALF748" s="49"/>
      <c r="ALG748" s="49"/>
      <c r="ALL748" s="193"/>
      <c r="ALM748" s="49"/>
      <c r="ALN748" s="49"/>
      <c r="ALO748" s="49"/>
      <c r="ALT748" s="193"/>
      <c r="ALU748" s="49"/>
      <c r="ALV748" s="49"/>
      <c r="ALW748" s="49"/>
      <c r="AMB748" s="193"/>
      <c r="AMC748" s="49"/>
      <c r="AMD748" s="49"/>
      <c r="AME748" s="49"/>
      <c r="AMJ748" s="193"/>
    </row>
    <row r="749" customFormat="false" ht="15" hidden="false" customHeight="false" outlineLevel="0" collapsed="false">
      <c r="I749" s="114"/>
      <c r="J749" s="114"/>
      <c r="K749" s="114"/>
      <c r="L749" s="115"/>
      <c r="M749" s="198"/>
      <c r="O749" s="117"/>
      <c r="T749" s="115"/>
      <c r="U749" s="198"/>
      <c r="W749" s="117"/>
      <c r="AB749" s="115"/>
      <c r="AC749" s="198"/>
      <c r="AE749" s="117"/>
      <c r="AJ749" s="115"/>
      <c r="AK749" s="198"/>
      <c r="AM749" s="117"/>
      <c r="AR749" s="115"/>
      <c r="AS749" s="198"/>
      <c r="AU749" s="117"/>
      <c r="AZ749" s="115"/>
      <c r="BA749" s="198"/>
      <c r="BC749" s="117"/>
      <c r="BH749" s="115"/>
      <c r="BI749" s="198"/>
      <c r="BK749" s="117"/>
      <c r="BP749" s="115"/>
      <c r="BQ749" s="198"/>
      <c r="BS749" s="117"/>
      <c r="BX749" s="115"/>
      <c r="BY749" s="198"/>
      <c r="CA749" s="117"/>
      <c r="CF749" s="115"/>
      <c r="CG749" s="198"/>
      <c r="CI749" s="117"/>
      <c r="CN749" s="115"/>
      <c r="CO749" s="198"/>
      <c r="CQ749" s="117"/>
      <c r="CV749" s="115"/>
      <c r="CW749" s="198"/>
      <c r="CY749" s="117"/>
      <c r="DD749" s="115"/>
      <c r="DE749" s="198"/>
      <c r="DG749" s="117"/>
      <c r="DL749" s="115"/>
      <c r="DM749" s="198"/>
      <c r="DO749" s="117"/>
      <c r="DT749" s="115"/>
      <c r="DU749" s="198"/>
      <c r="DW749" s="117"/>
      <c r="EB749" s="115"/>
      <c r="EC749" s="198"/>
      <c r="EE749" s="117"/>
      <c r="EJ749" s="115"/>
      <c r="EK749" s="198"/>
      <c r="EM749" s="117"/>
      <c r="ER749" s="115"/>
      <c r="ES749" s="198"/>
      <c r="EU749" s="117"/>
      <c r="EZ749" s="115"/>
      <c r="FA749" s="198"/>
      <c r="FC749" s="117"/>
      <c r="FH749" s="115"/>
      <c r="FI749" s="198"/>
      <c r="FK749" s="117"/>
      <c r="FP749" s="115"/>
      <c r="FQ749" s="198"/>
      <c r="FS749" s="117"/>
      <c r="FX749" s="115"/>
      <c r="FY749" s="198"/>
      <c r="GA749" s="117"/>
      <c r="GF749" s="115"/>
      <c r="GG749" s="198"/>
      <c r="GI749" s="117"/>
      <c r="GN749" s="115"/>
      <c r="GO749" s="198"/>
      <c r="GQ749" s="117"/>
      <c r="GV749" s="115"/>
      <c r="GW749" s="198"/>
      <c r="GY749" s="117"/>
      <c r="HD749" s="115"/>
      <c r="HE749" s="198"/>
      <c r="HG749" s="117"/>
      <c r="HL749" s="115"/>
      <c r="HM749" s="198"/>
      <c r="HO749" s="117"/>
      <c r="HT749" s="115"/>
      <c r="HU749" s="198"/>
      <c r="HW749" s="117"/>
      <c r="IB749" s="115"/>
      <c r="IC749" s="198"/>
      <c r="IE749" s="117"/>
      <c r="IJ749" s="115"/>
      <c r="IK749" s="198"/>
      <c r="IM749" s="117"/>
      <c r="IR749" s="115"/>
      <c r="IS749" s="198"/>
      <c r="IU749" s="117"/>
      <c r="IZ749" s="115"/>
      <c r="JA749" s="198"/>
      <c r="JC749" s="117"/>
      <c r="JH749" s="115"/>
      <c r="JI749" s="198"/>
      <c r="JK749" s="117"/>
      <c r="JP749" s="115"/>
      <c r="JQ749" s="198"/>
      <c r="JS749" s="117"/>
      <c r="JX749" s="115"/>
      <c r="JY749" s="198"/>
      <c r="KA749" s="117"/>
      <c r="KF749" s="115"/>
      <c r="KG749" s="198"/>
      <c r="KI749" s="117"/>
      <c r="KN749" s="115"/>
      <c r="KO749" s="198"/>
      <c r="KQ749" s="117"/>
      <c r="KV749" s="115"/>
      <c r="KW749" s="198"/>
      <c r="KY749" s="117"/>
      <c r="LD749" s="115"/>
      <c r="LE749" s="198"/>
      <c r="LG749" s="117"/>
      <c r="LL749" s="115"/>
      <c r="LM749" s="198"/>
      <c r="LO749" s="117"/>
      <c r="LT749" s="115"/>
      <c r="LU749" s="198"/>
      <c r="LW749" s="117"/>
      <c r="MB749" s="115"/>
      <c r="MC749" s="198"/>
      <c r="ME749" s="117"/>
      <c r="MJ749" s="115"/>
      <c r="MK749" s="198"/>
      <c r="MM749" s="117"/>
      <c r="MR749" s="115"/>
      <c r="MS749" s="198"/>
      <c r="MU749" s="117"/>
      <c r="MZ749" s="115"/>
      <c r="NA749" s="198"/>
      <c r="NC749" s="117"/>
      <c r="NH749" s="115"/>
      <c r="NI749" s="198"/>
      <c r="NK749" s="117"/>
      <c r="NP749" s="115"/>
      <c r="NQ749" s="198"/>
      <c r="NS749" s="117"/>
      <c r="NX749" s="115"/>
      <c r="NY749" s="198"/>
      <c r="OA749" s="117"/>
      <c r="OF749" s="115"/>
      <c r="OG749" s="198"/>
      <c r="OI749" s="117"/>
      <c r="ON749" s="115"/>
      <c r="OO749" s="198"/>
      <c r="OQ749" s="117"/>
      <c r="OV749" s="115"/>
      <c r="OW749" s="198"/>
      <c r="OY749" s="117"/>
      <c r="PD749" s="115"/>
      <c r="PE749" s="198"/>
      <c r="PG749" s="117"/>
      <c r="PL749" s="115"/>
      <c r="PM749" s="198"/>
      <c r="PO749" s="117"/>
      <c r="PT749" s="115"/>
      <c r="PU749" s="198"/>
      <c r="PW749" s="117"/>
      <c r="QB749" s="115"/>
      <c r="QC749" s="198"/>
      <c r="QE749" s="117"/>
      <c r="QJ749" s="115"/>
      <c r="QK749" s="198"/>
      <c r="QM749" s="117"/>
      <c r="QR749" s="115"/>
      <c r="QS749" s="198"/>
      <c r="QU749" s="117"/>
      <c r="QZ749" s="115"/>
      <c r="RA749" s="198"/>
      <c r="RC749" s="117"/>
      <c r="RH749" s="115"/>
      <c r="RI749" s="198"/>
      <c r="RK749" s="117"/>
      <c r="RP749" s="115"/>
      <c r="RQ749" s="198"/>
      <c r="RS749" s="117"/>
      <c r="RX749" s="115"/>
      <c r="RY749" s="198"/>
      <c r="SA749" s="117"/>
      <c r="SF749" s="115"/>
      <c r="SG749" s="198"/>
      <c r="SI749" s="117"/>
      <c r="SN749" s="115"/>
      <c r="SO749" s="198"/>
      <c r="SQ749" s="117"/>
      <c r="SV749" s="115"/>
      <c r="SW749" s="198"/>
      <c r="SY749" s="117"/>
      <c r="TD749" s="115"/>
      <c r="TE749" s="198"/>
      <c r="TG749" s="117"/>
      <c r="TL749" s="115"/>
      <c r="TM749" s="198"/>
      <c r="TO749" s="117"/>
      <c r="TT749" s="115"/>
      <c r="TU749" s="198"/>
      <c r="TW749" s="117"/>
      <c r="UB749" s="115"/>
      <c r="UC749" s="198"/>
      <c r="UE749" s="117"/>
      <c r="UJ749" s="115"/>
      <c r="UK749" s="198"/>
      <c r="UM749" s="117"/>
      <c r="UR749" s="115"/>
      <c r="US749" s="198"/>
      <c r="UU749" s="117"/>
      <c r="UZ749" s="115"/>
      <c r="VA749" s="198"/>
      <c r="VC749" s="117"/>
      <c r="VH749" s="115"/>
      <c r="VI749" s="198"/>
      <c r="VK749" s="117"/>
      <c r="VP749" s="115"/>
      <c r="VQ749" s="198"/>
      <c r="VS749" s="117"/>
      <c r="VX749" s="115"/>
      <c r="VY749" s="198"/>
      <c r="WA749" s="117"/>
      <c r="WF749" s="115"/>
      <c r="WG749" s="198"/>
      <c r="WI749" s="117"/>
      <c r="WN749" s="115"/>
      <c r="WO749" s="198"/>
      <c r="WQ749" s="117"/>
      <c r="WV749" s="115"/>
      <c r="WW749" s="198"/>
      <c r="WY749" s="117"/>
      <c r="XD749" s="115"/>
      <c r="XE749" s="198"/>
      <c r="XG749" s="117"/>
      <c r="XL749" s="115"/>
      <c r="XM749" s="198"/>
      <c r="XO749" s="117"/>
      <c r="XT749" s="115"/>
      <c r="XU749" s="198"/>
      <c r="XW749" s="117"/>
      <c r="YB749" s="115"/>
      <c r="YC749" s="198"/>
      <c r="YE749" s="117"/>
      <c r="YJ749" s="115"/>
      <c r="YK749" s="198"/>
      <c r="YM749" s="117"/>
      <c r="YR749" s="115"/>
      <c r="YS749" s="198"/>
      <c r="YU749" s="117"/>
      <c r="YZ749" s="115"/>
      <c r="ZA749" s="198"/>
      <c r="ZC749" s="117"/>
      <c r="ZH749" s="115"/>
      <c r="ZI749" s="198"/>
      <c r="ZK749" s="117"/>
      <c r="ZP749" s="115"/>
      <c r="ZQ749" s="198"/>
      <c r="ZS749" s="117"/>
      <c r="ZX749" s="115"/>
      <c r="ZY749" s="198"/>
      <c r="AAA749" s="117"/>
      <c r="AAF749" s="115"/>
      <c r="AAG749" s="198"/>
      <c r="AAI749" s="117"/>
      <c r="AAN749" s="115"/>
      <c r="AAO749" s="198"/>
      <c r="AAQ749" s="117"/>
      <c r="AAV749" s="115"/>
      <c r="AAW749" s="198"/>
      <c r="AAY749" s="117"/>
      <c r="ABD749" s="115"/>
      <c r="ABE749" s="198"/>
      <c r="ABG749" s="117"/>
      <c r="ABL749" s="115"/>
      <c r="ABM749" s="198"/>
      <c r="ABO749" s="117"/>
      <c r="ABT749" s="115"/>
      <c r="ABU749" s="198"/>
      <c r="ABW749" s="117"/>
      <c r="ACB749" s="115"/>
      <c r="ACC749" s="198"/>
      <c r="ACE749" s="117"/>
      <c r="ACJ749" s="115"/>
      <c r="ACK749" s="198"/>
      <c r="ACM749" s="117"/>
      <c r="ACR749" s="115"/>
      <c r="ACS749" s="198"/>
      <c r="ACU749" s="117"/>
      <c r="ACZ749" s="115"/>
      <c r="ADA749" s="198"/>
      <c r="ADC749" s="117"/>
      <c r="ADH749" s="115"/>
      <c r="ADI749" s="198"/>
      <c r="ADK749" s="117"/>
      <c r="ADP749" s="115"/>
      <c r="ADQ749" s="198"/>
      <c r="ADS749" s="117"/>
      <c r="ADX749" s="115"/>
      <c r="ADY749" s="198"/>
      <c r="AEA749" s="117"/>
      <c r="AEF749" s="115"/>
      <c r="AEG749" s="198"/>
      <c r="AEI749" s="117"/>
      <c r="AEN749" s="115"/>
      <c r="AEO749" s="198"/>
      <c r="AEQ749" s="117"/>
      <c r="AEV749" s="115"/>
      <c r="AEW749" s="198"/>
      <c r="AEY749" s="117"/>
      <c r="AFD749" s="115"/>
      <c r="AFE749" s="198"/>
      <c r="AFG749" s="117"/>
      <c r="AFL749" s="115"/>
      <c r="AFM749" s="198"/>
      <c r="AFO749" s="117"/>
      <c r="AFT749" s="115"/>
      <c r="AFU749" s="198"/>
      <c r="AFW749" s="117"/>
      <c r="AGB749" s="115"/>
      <c r="AGC749" s="198"/>
      <c r="AGE749" s="117"/>
      <c r="AGJ749" s="115"/>
      <c r="AGK749" s="198"/>
      <c r="AGM749" s="117"/>
      <c r="AGR749" s="115"/>
      <c r="AGS749" s="198"/>
      <c r="AGU749" s="117"/>
      <c r="AGZ749" s="115"/>
      <c r="AHA749" s="198"/>
      <c r="AHC749" s="117"/>
      <c r="AHH749" s="115"/>
      <c r="AHI749" s="198"/>
      <c r="AHK749" s="117"/>
      <c r="AHP749" s="115"/>
      <c r="AHQ749" s="198"/>
      <c r="AHS749" s="117"/>
      <c r="AHX749" s="115"/>
      <c r="AHY749" s="198"/>
      <c r="AIA749" s="117"/>
      <c r="AIF749" s="115"/>
      <c r="AIG749" s="198"/>
      <c r="AII749" s="117"/>
      <c r="AIN749" s="115"/>
      <c r="AIO749" s="198"/>
      <c r="AIQ749" s="117"/>
      <c r="AIV749" s="115"/>
      <c r="AIW749" s="198"/>
      <c r="AIY749" s="117"/>
      <c r="AJD749" s="115"/>
      <c r="AJE749" s="198"/>
      <c r="AJG749" s="117"/>
      <c r="AJL749" s="115"/>
      <c r="AJM749" s="198"/>
      <c r="AJO749" s="117"/>
      <c r="AJT749" s="115"/>
      <c r="AJU749" s="198"/>
      <c r="AJW749" s="117"/>
      <c r="AKB749" s="115"/>
      <c r="AKC749" s="198"/>
      <c r="AKE749" s="117"/>
      <c r="AKJ749" s="115"/>
      <c r="AKK749" s="198"/>
      <c r="AKM749" s="117"/>
      <c r="AKR749" s="115"/>
      <c r="AKS749" s="198"/>
      <c r="AKU749" s="117"/>
      <c r="AKZ749" s="115"/>
      <c r="ALA749" s="198"/>
      <c r="ALC749" s="117"/>
      <c r="ALH749" s="115"/>
      <c r="ALI749" s="198"/>
      <c r="ALK749" s="117"/>
      <c r="ALP749" s="115"/>
      <c r="ALQ749" s="198"/>
      <c r="ALS749" s="117"/>
      <c r="ALX749" s="115"/>
      <c r="ALY749" s="198"/>
      <c r="AMA749" s="117"/>
      <c r="AMF749" s="115"/>
      <c r="AMG749" s="198"/>
      <c r="AMI749" s="117"/>
    </row>
    <row r="750" s="181" customFormat="true" ht="15" hidden="false" customHeight="false" outlineLevel="0" collapsed="false">
      <c r="A750" s="153" t="s">
        <v>698</v>
      </c>
      <c r="B750" s="154" t="s">
        <v>699</v>
      </c>
      <c r="C750" s="154"/>
      <c r="D750" s="155" t="s">
        <v>700</v>
      </c>
      <c r="E750" s="156" t="s">
        <v>701</v>
      </c>
      <c r="F750" s="155" t="s">
        <v>702</v>
      </c>
      <c r="G750" s="157" t="s">
        <v>703</v>
      </c>
      <c r="H750" s="158" t="s">
        <v>704</v>
      </c>
      <c r="L750" s="195"/>
      <c r="M750" s="196"/>
      <c r="N750" s="195"/>
      <c r="O750" s="184"/>
      <c r="P750" s="185"/>
      <c r="T750" s="195"/>
      <c r="U750" s="196"/>
      <c r="V750" s="195"/>
      <c r="W750" s="184"/>
      <c r="X750" s="185"/>
      <c r="AB750" s="195"/>
      <c r="AC750" s="196"/>
      <c r="AD750" s="195"/>
      <c r="AE750" s="184"/>
      <c r="AF750" s="185"/>
      <c r="AJ750" s="195"/>
      <c r="AK750" s="196"/>
      <c r="AL750" s="195"/>
      <c r="AM750" s="184"/>
      <c r="AN750" s="185"/>
      <c r="AR750" s="195"/>
      <c r="AS750" s="196"/>
      <c r="AT750" s="195"/>
      <c r="AU750" s="184"/>
      <c r="AV750" s="185"/>
      <c r="AZ750" s="195"/>
      <c r="BA750" s="196"/>
      <c r="BB750" s="195"/>
      <c r="BC750" s="184"/>
      <c r="BD750" s="185"/>
      <c r="BH750" s="195"/>
      <c r="BI750" s="196"/>
      <c r="BJ750" s="195"/>
      <c r="BK750" s="184"/>
      <c r="BL750" s="185"/>
      <c r="BP750" s="195"/>
      <c r="BQ750" s="196"/>
      <c r="BR750" s="195"/>
      <c r="BS750" s="184"/>
      <c r="BT750" s="185"/>
      <c r="BX750" s="195"/>
      <c r="BY750" s="196"/>
      <c r="BZ750" s="195"/>
      <c r="CA750" s="184"/>
      <c r="CB750" s="185"/>
      <c r="CF750" s="195"/>
      <c r="CG750" s="196"/>
      <c r="CH750" s="195"/>
      <c r="CI750" s="184"/>
      <c r="CJ750" s="185"/>
      <c r="CN750" s="195"/>
      <c r="CO750" s="196"/>
      <c r="CP750" s="195"/>
      <c r="CQ750" s="184"/>
      <c r="CR750" s="185"/>
      <c r="CV750" s="195"/>
      <c r="CW750" s="196"/>
      <c r="CX750" s="195"/>
      <c r="CY750" s="184"/>
      <c r="CZ750" s="185"/>
      <c r="DD750" s="195"/>
      <c r="DE750" s="196"/>
      <c r="DF750" s="195"/>
      <c r="DG750" s="184"/>
      <c r="DH750" s="185"/>
      <c r="DL750" s="195"/>
      <c r="DM750" s="196"/>
      <c r="DN750" s="195"/>
      <c r="DO750" s="184"/>
      <c r="DP750" s="185"/>
      <c r="DT750" s="195"/>
      <c r="DU750" s="196"/>
      <c r="DV750" s="195"/>
      <c r="DW750" s="184"/>
      <c r="DX750" s="185"/>
      <c r="EB750" s="195"/>
      <c r="EC750" s="196"/>
      <c r="ED750" s="195"/>
      <c r="EE750" s="184"/>
      <c r="EF750" s="185"/>
      <c r="EJ750" s="195"/>
      <c r="EK750" s="196"/>
      <c r="EL750" s="195"/>
      <c r="EM750" s="184"/>
      <c r="EN750" s="185"/>
      <c r="ER750" s="195"/>
      <c r="ES750" s="196"/>
      <c r="ET750" s="195"/>
      <c r="EU750" s="184"/>
      <c r="EV750" s="185"/>
      <c r="EZ750" s="195"/>
      <c r="FA750" s="196"/>
      <c r="FB750" s="195"/>
      <c r="FC750" s="184"/>
      <c r="FD750" s="185"/>
      <c r="FH750" s="195"/>
      <c r="FI750" s="196"/>
      <c r="FJ750" s="195"/>
      <c r="FK750" s="184"/>
      <c r="FL750" s="185"/>
      <c r="FP750" s="195"/>
      <c r="FQ750" s="196"/>
      <c r="FR750" s="195"/>
      <c r="FS750" s="184"/>
      <c r="FT750" s="185"/>
      <c r="FX750" s="195"/>
      <c r="FY750" s="196"/>
      <c r="FZ750" s="195"/>
      <c r="GA750" s="184"/>
      <c r="GB750" s="185"/>
      <c r="GF750" s="195"/>
      <c r="GG750" s="196"/>
      <c r="GH750" s="195"/>
      <c r="GI750" s="184"/>
      <c r="GJ750" s="185"/>
      <c r="GN750" s="195"/>
      <c r="GO750" s="196"/>
      <c r="GP750" s="195"/>
      <c r="GQ750" s="184"/>
      <c r="GR750" s="185"/>
      <c r="GV750" s="195"/>
      <c r="GW750" s="196"/>
      <c r="GX750" s="195"/>
      <c r="GY750" s="184"/>
      <c r="GZ750" s="185"/>
      <c r="HD750" s="195"/>
      <c r="HE750" s="196"/>
      <c r="HF750" s="195"/>
      <c r="HG750" s="184"/>
      <c r="HH750" s="185"/>
      <c r="HL750" s="195"/>
      <c r="HM750" s="196"/>
      <c r="HN750" s="195"/>
      <c r="HO750" s="184"/>
      <c r="HP750" s="185"/>
      <c r="HT750" s="195"/>
      <c r="HU750" s="196"/>
      <c r="HV750" s="195"/>
      <c r="HW750" s="184"/>
      <c r="HX750" s="185"/>
      <c r="IB750" s="195"/>
      <c r="IC750" s="196"/>
      <c r="ID750" s="195"/>
      <c r="IE750" s="184"/>
      <c r="IF750" s="185"/>
      <c r="IJ750" s="195"/>
      <c r="IK750" s="196"/>
      <c r="IL750" s="195"/>
      <c r="IM750" s="184"/>
      <c r="IN750" s="185"/>
      <c r="IR750" s="195"/>
      <c r="IS750" s="196"/>
      <c r="IT750" s="195"/>
      <c r="IU750" s="184"/>
      <c r="IV750" s="185"/>
      <c r="IZ750" s="195"/>
      <c r="JA750" s="196"/>
      <c r="JB750" s="195"/>
      <c r="JC750" s="184"/>
      <c r="JD750" s="185"/>
      <c r="JH750" s="195"/>
      <c r="JI750" s="196"/>
      <c r="JJ750" s="195"/>
      <c r="JK750" s="184"/>
      <c r="JL750" s="185"/>
      <c r="JP750" s="195"/>
      <c r="JQ750" s="196"/>
      <c r="JR750" s="195"/>
      <c r="JS750" s="184"/>
      <c r="JT750" s="185"/>
      <c r="JX750" s="195"/>
      <c r="JY750" s="196"/>
      <c r="JZ750" s="195"/>
      <c r="KA750" s="184"/>
      <c r="KB750" s="185"/>
      <c r="KF750" s="195"/>
      <c r="KG750" s="196"/>
      <c r="KH750" s="195"/>
      <c r="KI750" s="184"/>
      <c r="KJ750" s="185"/>
      <c r="KN750" s="195"/>
      <c r="KO750" s="196"/>
      <c r="KP750" s="195"/>
      <c r="KQ750" s="184"/>
      <c r="KR750" s="185"/>
      <c r="KV750" s="195"/>
      <c r="KW750" s="196"/>
      <c r="KX750" s="195"/>
      <c r="KY750" s="184"/>
      <c r="KZ750" s="185"/>
      <c r="LD750" s="195"/>
      <c r="LE750" s="196"/>
      <c r="LF750" s="195"/>
      <c r="LG750" s="184"/>
      <c r="LH750" s="185"/>
      <c r="LL750" s="195"/>
      <c r="LM750" s="196"/>
      <c r="LN750" s="195"/>
      <c r="LO750" s="184"/>
      <c r="LP750" s="185"/>
      <c r="LT750" s="195"/>
      <c r="LU750" s="196"/>
      <c r="LV750" s="195"/>
      <c r="LW750" s="184"/>
      <c r="LX750" s="185"/>
      <c r="MB750" s="195"/>
      <c r="MC750" s="196"/>
      <c r="MD750" s="195"/>
      <c r="ME750" s="184"/>
      <c r="MF750" s="185"/>
      <c r="MJ750" s="195"/>
      <c r="MK750" s="196"/>
      <c r="ML750" s="195"/>
      <c r="MM750" s="184"/>
      <c r="MN750" s="185"/>
      <c r="MR750" s="195"/>
      <c r="MS750" s="196"/>
      <c r="MT750" s="195"/>
      <c r="MU750" s="184"/>
      <c r="MV750" s="185"/>
      <c r="MZ750" s="195"/>
      <c r="NA750" s="196"/>
      <c r="NB750" s="195"/>
      <c r="NC750" s="184"/>
      <c r="ND750" s="185"/>
      <c r="NH750" s="195"/>
      <c r="NI750" s="196"/>
      <c r="NJ750" s="195"/>
      <c r="NK750" s="184"/>
      <c r="NL750" s="185"/>
      <c r="NP750" s="195"/>
      <c r="NQ750" s="196"/>
      <c r="NR750" s="195"/>
      <c r="NS750" s="184"/>
      <c r="NT750" s="185"/>
      <c r="NX750" s="195"/>
      <c r="NY750" s="196"/>
      <c r="NZ750" s="195"/>
      <c r="OA750" s="184"/>
      <c r="OB750" s="185"/>
      <c r="OF750" s="195"/>
      <c r="OG750" s="196"/>
      <c r="OH750" s="195"/>
      <c r="OI750" s="184"/>
      <c r="OJ750" s="185"/>
      <c r="ON750" s="195"/>
      <c r="OO750" s="196"/>
      <c r="OP750" s="195"/>
      <c r="OQ750" s="184"/>
      <c r="OR750" s="185"/>
      <c r="OV750" s="195"/>
      <c r="OW750" s="196"/>
      <c r="OX750" s="195"/>
      <c r="OY750" s="184"/>
      <c r="OZ750" s="185"/>
      <c r="PD750" s="195"/>
      <c r="PE750" s="196"/>
      <c r="PF750" s="195"/>
      <c r="PG750" s="184"/>
      <c r="PH750" s="185"/>
      <c r="PL750" s="195"/>
      <c r="PM750" s="196"/>
      <c r="PN750" s="195"/>
      <c r="PO750" s="184"/>
      <c r="PP750" s="185"/>
      <c r="PT750" s="195"/>
      <c r="PU750" s="196"/>
      <c r="PV750" s="195"/>
      <c r="PW750" s="184"/>
      <c r="PX750" s="185"/>
      <c r="QB750" s="195"/>
      <c r="QC750" s="196"/>
      <c r="QD750" s="195"/>
      <c r="QE750" s="184"/>
      <c r="QF750" s="185"/>
      <c r="QJ750" s="195"/>
      <c r="QK750" s="196"/>
      <c r="QL750" s="195"/>
      <c r="QM750" s="184"/>
      <c r="QN750" s="185"/>
      <c r="QR750" s="195"/>
      <c r="QS750" s="196"/>
      <c r="QT750" s="195"/>
      <c r="QU750" s="184"/>
      <c r="QV750" s="185"/>
      <c r="QZ750" s="195"/>
      <c r="RA750" s="196"/>
      <c r="RB750" s="195"/>
      <c r="RC750" s="184"/>
      <c r="RD750" s="185"/>
      <c r="RH750" s="195"/>
      <c r="RI750" s="196"/>
      <c r="RJ750" s="195"/>
      <c r="RK750" s="184"/>
      <c r="RL750" s="185"/>
      <c r="RP750" s="195"/>
      <c r="RQ750" s="196"/>
      <c r="RR750" s="195"/>
      <c r="RS750" s="184"/>
      <c r="RT750" s="185"/>
      <c r="RX750" s="195"/>
      <c r="RY750" s="196"/>
      <c r="RZ750" s="195"/>
      <c r="SA750" s="184"/>
      <c r="SB750" s="185"/>
      <c r="SF750" s="195"/>
      <c r="SG750" s="196"/>
      <c r="SH750" s="195"/>
      <c r="SI750" s="184"/>
      <c r="SJ750" s="185"/>
      <c r="SN750" s="195"/>
      <c r="SO750" s="196"/>
      <c r="SP750" s="195"/>
      <c r="SQ750" s="184"/>
      <c r="SR750" s="185"/>
      <c r="SV750" s="195"/>
      <c r="SW750" s="196"/>
      <c r="SX750" s="195"/>
      <c r="SY750" s="184"/>
      <c r="SZ750" s="185"/>
      <c r="TD750" s="195"/>
      <c r="TE750" s="196"/>
      <c r="TF750" s="195"/>
      <c r="TG750" s="184"/>
      <c r="TH750" s="185"/>
      <c r="TL750" s="195"/>
      <c r="TM750" s="196"/>
      <c r="TN750" s="195"/>
      <c r="TO750" s="184"/>
      <c r="TP750" s="185"/>
      <c r="TT750" s="195"/>
      <c r="TU750" s="196"/>
      <c r="TV750" s="195"/>
      <c r="TW750" s="184"/>
      <c r="TX750" s="185"/>
      <c r="UB750" s="195"/>
      <c r="UC750" s="196"/>
      <c r="UD750" s="195"/>
      <c r="UE750" s="184"/>
      <c r="UF750" s="185"/>
      <c r="UJ750" s="195"/>
      <c r="UK750" s="196"/>
      <c r="UL750" s="195"/>
      <c r="UM750" s="184"/>
      <c r="UN750" s="185"/>
      <c r="UR750" s="195"/>
      <c r="US750" s="196"/>
      <c r="UT750" s="195"/>
      <c r="UU750" s="184"/>
      <c r="UV750" s="185"/>
      <c r="UZ750" s="195"/>
      <c r="VA750" s="196"/>
      <c r="VB750" s="195"/>
      <c r="VC750" s="184"/>
      <c r="VD750" s="185"/>
      <c r="VH750" s="195"/>
      <c r="VI750" s="196"/>
      <c r="VJ750" s="195"/>
      <c r="VK750" s="184"/>
      <c r="VL750" s="185"/>
      <c r="VP750" s="195"/>
      <c r="VQ750" s="196"/>
      <c r="VR750" s="195"/>
      <c r="VS750" s="184"/>
      <c r="VT750" s="185"/>
      <c r="VX750" s="195"/>
      <c r="VY750" s="196"/>
      <c r="VZ750" s="195"/>
      <c r="WA750" s="184"/>
      <c r="WB750" s="185"/>
      <c r="WF750" s="195"/>
      <c r="WG750" s="196"/>
      <c r="WH750" s="195"/>
      <c r="WI750" s="184"/>
      <c r="WJ750" s="185"/>
      <c r="WN750" s="195"/>
      <c r="WO750" s="196"/>
      <c r="WP750" s="195"/>
      <c r="WQ750" s="184"/>
      <c r="WR750" s="185"/>
      <c r="WV750" s="195"/>
      <c r="WW750" s="196"/>
      <c r="WX750" s="195"/>
      <c r="WY750" s="184"/>
      <c r="WZ750" s="185"/>
      <c r="XD750" s="195"/>
      <c r="XE750" s="196"/>
      <c r="XF750" s="195"/>
      <c r="XG750" s="184"/>
      <c r="XH750" s="185"/>
      <c r="XL750" s="195"/>
      <c r="XM750" s="196"/>
      <c r="XN750" s="195"/>
      <c r="XO750" s="184"/>
      <c r="XP750" s="185"/>
      <c r="XT750" s="195"/>
      <c r="XU750" s="196"/>
      <c r="XV750" s="195"/>
      <c r="XW750" s="184"/>
      <c r="XX750" s="185"/>
      <c r="YB750" s="195"/>
      <c r="YC750" s="196"/>
      <c r="YD750" s="195"/>
      <c r="YE750" s="184"/>
      <c r="YF750" s="185"/>
      <c r="YJ750" s="195"/>
      <c r="YK750" s="196"/>
      <c r="YL750" s="195"/>
      <c r="YM750" s="184"/>
      <c r="YN750" s="185"/>
      <c r="YR750" s="195"/>
      <c r="YS750" s="196"/>
      <c r="YT750" s="195"/>
      <c r="YU750" s="184"/>
      <c r="YV750" s="185"/>
      <c r="YZ750" s="195"/>
      <c r="ZA750" s="196"/>
      <c r="ZB750" s="195"/>
      <c r="ZC750" s="184"/>
      <c r="ZD750" s="185"/>
      <c r="ZH750" s="195"/>
      <c r="ZI750" s="196"/>
      <c r="ZJ750" s="195"/>
      <c r="ZK750" s="184"/>
      <c r="ZL750" s="185"/>
      <c r="ZP750" s="195"/>
      <c r="ZQ750" s="196"/>
      <c r="ZR750" s="195"/>
      <c r="ZS750" s="184"/>
      <c r="ZT750" s="185"/>
      <c r="ZX750" s="195"/>
      <c r="ZY750" s="196"/>
      <c r="ZZ750" s="195"/>
      <c r="AAA750" s="184"/>
      <c r="AAB750" s="185"/>
      <c r="AAF750" s="195"/>
      <c r="AAG750" s="196"/>
      <c r="AAH750" s="195"/>
      <c r="AAI750" s="184"/>
      <c r="AAJ750" s="185"/>
      <c r="AAN750" s="195"/>
      <c r="AAO750" s="196"/>
      <c r="AAP750" s="195"/>
      <c r="AAQ750" s="184"/>
      <c r="AAR750" s="185"/>
      <c r="AAV750" s="195"/>
      <c r="AAW750" s="196"/>
      <c r="AAX750" s="195"/>
      <c r="AAY750" s="184"/>
      <c r="AAZ750" s="185"/>
      <c r="ABD750" s="195"/>
      <c r="ABE750" s="196"/>
      <c r="ABF750" s="195"/>
      <c r="ABG750" s="184"/>
      <c r="ABH750" s="185"/>
      <c r="ABL750" s="195"/>
      <c r="ABM750" s="196"/>
      <c r="ABN750" s="195"/>
      <c r="ABO750" s="184"/>
      <c r="ABP750" s="185"/>
      <c r="ABT750" s="195"/>
      <c r="ABU750" s="196"/>
      <c r="ABV750" s="195"/>
      <c r="ABW750" s="184"/>
      <c r="ABX750" s="185"/>
      <c r="ACB750" s="195"/>
      <c r="ACC750" s="196"/>
      <c r="ACD750" s="195"/>
      <c r="ACE750" s="184"/>
      <c r="ACF750" s="185"/>
      <c r="ACJ750" s="195"/>
      <c r="ACK750" s="196"/>
      <c r="ACL750" s="195"/>
      <c r="ACM750" s="184"/>
      <c r="ACN750" s="185"/>
      <c r="ACR750" s="195"/>
      <c r="ACS750" s="196"/>
      <c r="ACT750" s="195"/>
      <c r="ACU750" s="184"/>
      <c r="ACV750" s="185"/>
      <c r="ACZ750" s="195"/>
      <c r="ADA750" s="196"/>
      <c r="ADB750" s="195"/>
      <c r="ADC750" s="184"/>
      <c r="ADD750" s="185"/>
      <c r="ADH750" s="195"/>
      <c r="ADI750" s="196"/>
      <c r="ADJ750" s="195"/>
      <c r="ADK750" s="184"/>
      <c r="ADL750" s="185"/>
      <c r="ADP750" s="195"/>
      <c r="ADQ750" s="196"/>
      <c r="ADR750" s="195"/>
      <c r="ADS750" s="184"/>
      <c r="ADT750" s="185"/>
      <c r="ADX750" s="195"/>
      <c r="ADY750" s="196"/>
      <c r="ADZ750" s="195"/>
      <c r="AEA750" s="184"/>
      <c r="AEB750" s="185"/>
      <c r="AEF750" s="195"/>
      <c r="AEG750" s="196"/>
      <c r="AEH750" s="195"/>
      <c r="AEI750" s="184"/>
      <c r="AEJ750" s="185"/>
      <c r="AEN750" s="195"/>
      <c r="AEO750" s="196"/>
      <c r="AEP750" s="195"/>
      <c r="AEQ750" s="184"/>
      <c r="AER750" s="185"/>
      <c r="AEV750" s="195"/>
      <c r="AEW750" s="196"/>
      <c r="AEX750" s="195"/>
      <c r="AEY750" s="184"/>
      <c r="AEZ750" s="185"/>
      <c r="AFD750" s="195"/>
      <c r="AFE750" s="196"/>
      <c r="AFF750" s="195"/>
      <c r="AFG750" s="184"/>
      <c r="AFH750" s="185"/>
      <c r="AFL750" s="195"/>
      <c r="AFM750" s="196"/>
      <c r="AFN750" s="195"/>
      <c r="AFO750" s="184"/>
      <c r="AFP750" s="185"/>
      <c r="AFT750" s="195"/>
      <c r="AFU750" s="196"/>
      <c r="AFV750" s="195"/>
      <c r="AFW750" s="184"/>
      <c r="AFX750" s="185"/>
      <c r="AGB750" s="195"/>
      <c r="AGC750" s="196"/>
      <c r="AGD750" s="195"/>
      <c r="AGE750" s="184"/>
      <c r="AGF750" s="185"/>
      <c r="AGJ750" s="195"/>
      <c r="AGK750" s="196"/>
      <c r="AGL750" s="195"/>
      <c r="AGM750" s="184"/>
      <c r="AGN750" s="185"/>
      <c r="AGR750" s="195"/>
      <c r="AGS750" s="196"/>
      <c r="AGT750" s="195"/>
      <c r="AGU750" s="184"/>
      <c r="AGV750" s="185"/>
      <c r="AGZ750" s="195"/>
      <c r="AHA750" s="196"/>
      <c r="AHB750" s="195"/>
      <c r="AHC750" s="184"/>
      <c r="AHD750" s="185"/>
      <c r="AHH750" s="195"/>
      <c r="AHI750" s="196"/>
      <c r="AHJ750" s="195"/>
      <c r="AHK750" s="184"/>
      <c r="AHL750" s="185"/>
      <c r="AHP750" s="195"/>
      <c r="AHQ750" s="196"/>
      <c r="AHR750" s="195"/>
      <c r="AHS750" s="184"/>
      <c r="AHT750" s="185"/>
      <c r="AHX750" s="195"/>
      <c r="AHY750" s="196"/>
      <c r="AHZ750" s="195"/>
      <c r="AIA750" s="184"/>
      <c r="AIB750" s="185"/>
      <c r="AIF750" s="195"/>
      <c r="AIG750" s="196"/>
      <c r="AIH750" s="195"/>
      <c r="AII750" s="184"/>
      <c r="AIJ750" s="185"/>
      <c r="AIN750" s="195"/>
      <c r="AIO750" s="196"/>
      <c r="AIP750" s="195"/>
      <c r="AIQ750" s="184"/>
      <c r="AIR750" s="185"/>
      <c r="AIV750" s="195"/>
      <c r="AIW750" s="196"/>
      <c r="AIX750" s="195"/>
      <c r="AIY750" s="184"/>
      <c r="AIZ750" s="185"/>
      <c r="AJD750" s="195"/>
      <c r="AJE750" s="196"/>
      <c r="AJF750" s="195"/>
      <c r="AJG750" s="184"/>
      <c r="AJH750" s="185"/>
      <c r="AJL750" s="195"/>
      <c r="AJM750" s="196"/>
      <c r="AJN750" s="195"/>
      <c r="AJO750" s="184"/>
      <c r="AJP750" s="185"/>
      <c r="AJT750" s="195"/>
      <c r="AJU750" s="196"/>
      <c r="AJV750" s="195"/>
      <c r="AJW750" s="184"/>
      <c r="AJX750" s="185"/>
      <c r="AKB750" s="195"/>
      <c r="AKC750" s="196"/>
      <c r="AKD750" s="195"/>
      <c r="AKE750" s="184"/>
      <c r="AKF750" s="185"/>
      <c r="AKJ750" s="195"/>
      <c r="AKK750" s="196"/>
      <c r="AKL750" s="195"/>
      <c r="AKM750" s="184"/>
      <c r="AKN750" s="185"/>
      <c r="AKR750" s="195"/>
      <c r="AKS750" s="196"/>
      <c r="AKT750" s="195"/>
      <c r="AKU750" s="184"/>
      <c r="AKV750" s="185"/>
      <c r="AKZ750" s="195"/>
      <c r="ALA750" s="196"/>
      <c r="ALB750" s="195"/>
      <c r="ALC750" s="184"/>
      <c r="ALD750" s="185"/>
      <c r="ALH750" s="195"/>
      <c r="ALI750" s="196"/>
      <c r="ALJ750" s="195"/>
      <c r="ALK750" s="184"/>
      <c r="ALL750" s="185"/>
      <c r="ALP750" s="195"/>
      <c r="ALQ750" s="196"/>
      <c r="ALR750" s="195"/>
      <c r="ALS750" s="184"/>
      <c r="ALT750" s="185"/>
      <c r="ALX750" s="195"/>
      <c r="ALY750" s="196"/>
      <c r="ALZ750" s="195"/>
      <c r="AMA750" s="184"/>
      <c r="AMB750" s="185"/>
      <c r="AMF750" s="195"/>
      <c r="AMG750" s="196"/>
      <c r="AMH750" s="195"/>
      <c r="AMI750" s="184"/>
      <c r="AMJ750" s="185"/>
    </row>
    <row r="751" s="197" customFormat="true" ht="15" hidden="false" customHeight="false" outlineLevel="0" collapsed="false">
      <c r="A751" s="160" t="str">
        <f aca="false">'Orç Sintético'!A230</f>
        <v>06.01.213.07</v>
      </c>
      <c r="B751" s="160" t="str">
        <f aca="false">'Orç Sintético'!B230</f>
        <v>ORSE</v>
      </c>
      <c r="C751" s="160" t="str">
        <f aca="false">'Orç Sintético'!C230</f>
        <v>10422 MOD</v>
      </c>
      <c r="D751" s="177" t="s">
        <v>483</v>
      </c>
      <c r="E751" s="160" t="n">
        <v>110</v>
      </c>
      <c r="F751" s="160" t="s">
        <v>82</v>
      </c>
      <c r="G751" s="163" t="n">
        <v>1.47</v>
      </c>
      <c r="H751" s="164" t="n">
        <f aca="false">H758</f>
        <v>161.7</v>
      </c>
      <c r="I751" s="165" t="s">
        <v>705</v>
      </c>
      <c r="O751" s="124"/>
      <c r="P751" s="189"/>
      <c r="W751" s="124"/>
      <c r="X751" s="189"/>
      <c r="AE751" s="124"/>
      <c r="AF751" s="189"/>
      <c r="AM751" s="124"/>
      <c r="AN751" s="189"/>
      <c r="AU751" s="124"/>
      <c r="AV751" s="189"/>
      <c r="BC751" s="124"/>
      <c r="BD751" s="189"/>
      <c r="BK751" s="124"/>
      <c r="BL751" s="189"/>
      <c r="BS751" s="124"/>
      <c r="BT751" s="189"/>
      <c r="CA751" s="124"/>
      <c r="CB751" s="189"/>
      <c r="CI751" s="124"/>
      <c r="CJ751" s="189"/>
      <c r="CQ751" s="124"/>
      <c r="CR751" s="189"/>
      <c r="CY751" s="124"/>
      <c r="CZ751" s="189"/>
      <c r="DG751" s="124"/>
      <c r="DH751" s="189"/>
      <c r="DO751" s="124"/>
      <c r="DP751" s="189"/>
      <c r="DW751" s="124"/>
      <c r="DX751" s="189"/>
      <c r="EE751" s="124"/>
      <c r="EF751" s="189"/>
      <c r="EM751" s="124"/>
      <c r="EN751" s="189"/>
      <c r="EU751" s="124"/>
      <c r="EV751" s="189"/>
      <c r="FC751" s="124"/>
      <c r="FD751" s="189"/>
      <c r="FK751" s="124"/>
      <c r="FL751" s="189"/>
      <c r="FS751" s="124"/>
      <c r="FT751" s="189"/>
      <c r="GA751" s="124"/>
      <c r="GB751" s="189"/>
      <c r="GI751" s="124"/>
      <c r="GJ751" s="189"/>
      <c r="GQ751" s="124"/>
      <c r="GR751" s="189"/>
      <c r="GY751" s="124"/>
      <c r="GZ751" s="189"/>
      <c r="HG751" s="124"/>
      <c r="HH751" s="189"/>
      <c r="HO751" s="124"/>
      <c r="HP751" s="189"/>
      <c r="HW751" s="124"/>
      <c r="HX751" s="189"/>
      <c r="IE751" s="124"/>
      <c r="IF751" s="189"/>
      <c r="IM751" s="124"/>
      <c r="IN751" s="189"/>
      <c r="IU751" s="124"/>
      <c r="IV751" s="189"/>
      <c r="JC751" s="124"/>
      <c r="JD751" s="189"/>
      <c r="JK751" s="124"/>
      <c r="JL751" s="189"/>
      <c r="JS751" s="124"/>
      <c r="JT751" s="189"/>
      <c r="KA751" s="124"/>
      <c r="KB751" s="189"/>
      <c r="KI751" s="124"/>
      <c r="KJ751" s="189"/>
      <c r="KQ751" s="124"/>
      <c r="KR751" s="189"/>
      <c r="KY751" s="124"/>
      <c r="KZ751" s="189"/>
      <c r="LG751" s="124"/>
      <c r="LH751" s="189"/>
      <c r="LO751" s="124"/>
      <c r="LP751" s="189"/>
      <c r="LW751" s="124"/>
      <c r="LX751" s="189"/>
      <c r="ME751" s="124"/>
      <c r="MF751" s="189"/>
      <c r="MM751" s="124"/>
      <c r="MN751" s="189"/>
      <c r="MU751" s="124"/>
      <c r="MV751" s="189"/>
      <c r="NC751" s="124"/>
      <c r="ND751" s="189"/>
      <c r="NK751" s="124"/>
      <c r="NL751" s="189"/>
      <c r="NS751" s="124"/>
      <c r="NT751" s="189"/>
      <c r="OA751" s="124"/>
      <c r="OB751" s="189"/>
      <c r="OI751" s="124"/>
      <c r="OJ751" s="189"/>
      <c r="OQ751" s="124"/>
      <c r="OR751" s="189"/>
      <c r="OY751" s="124"/>
      <c r="OZ751" s="189"/>
      <c r="PG751" s="124"/>
      <c r="PH751" s="189"/>
      <c r="PO751" s="124"/>
      <c r="PP751" s="189"/>
      <c r="PW751" s="124"/>
      <c r="PX751" s="189"/>
      <c r="QE751" s="124"/>
      <c r="QF751" s="189"/>
      <c r="QM751" s="124"/>
      <c r="QN751" s="189"/>
      <c r="QU751" s="124"/>
      <c r="QV751" s="189"/>
      <c r="RC751" s="124"/>
      <c r="RD751" s="189"/>
      <c r="RK751" s="124"/>
      <c r="RL751" s="189"/>
      <c r="RS751" s="124"/>
      <c r="RT751" s="189"/>
      <c r="SA751" s="124"/>
      <c r="SB751" s="189"/>
      <c r="SI751" s="124"/>
      <c r="SJ751" s="189"/>
      <c r="SQ751" s="124"/>
      <c r="SR751" s="189"/>
      <c r="SY751" s="124"/>
      <c r="SZ751" s="189"/>
      <c r="TG751" s="124"/>
      <c r="TH751" s="189"/>
      <c r="TO751" s="124"/>
      <c r="TP751" s="189"/>
      <c r="TW751" s="124"/>
      <c r="TX751" s="189"/>
      <c r="UE751" s="124"/>
      <c r="UF751" s="189"/>
      <c r="UM751" s="124"/>
      <c r="UN751" s="189"/>
      <c r="UU751" s="124"/>
      <c r="UV751" s="189"/>
      <c r="VC751" s="124"/>
      <c r="VD751" s="189"/>
      <c r="VK751" s="124"/>
      <c r="VL751" s="189"/>
      <c r="VS751" s="124"/>
      <c r="VT751" s="189"/>
      <c r="WA751" s="124"/>
      <c r="WB751" s="189"/>
      <c r="WI751" s="124"/>
      <c r="WJ751" s="189"/>
      <c r="WQ751" s="124"/>
      <c r="WR751" s="189"/>
      <c r="WY751" s="124"/>
      <c r="WZ751" s="189"/>
      <c r="XG751" s="124"/>
      <c r="XH751" s="189"/>
      <c r="XO751" s="124"/>
      <c r="XP751" s="189"/>
      <c r="XW751" s="124"/>
      <c r="XX751" s="189"/>
      <c r="YE751" s="124"/>
      <c r="YF751" s="189"/>
      <c r="YM751" s="124"/>
      <c r="YN751" s="189"/>
      <c r="YU751" s="124"/>
      <c r="YV751" s="189"/>
      <c r="ZC751" s="124"/>
      <c r="ZD751" s="189"/>
      <c r="ZK751" s="124"/>
      <c r="ZL751" s="189"/>
      <c r="ZS751" s="124"/>
      <c r="ZT751" s="189"/>
      <c r="AAA751" s="124"/>
      <c r="AAB751" s="189"/>
      <c r="AAI751" s="124"/>
      <c r="AAJ751" s="189"/>
      <c r="AAQ751" s="124"/>
      <c r="AAR751" s="189"/>
      <c r="AAY751" s="124"/>
      <c r="AAZ751" s="189"/>
      <c r="ABG751" s="124"/>
      <c r="ABH751" s="189"/>
      <c r="ABO751" s="124"/>
      <c r="ABP751" s="189"/>
      <c r="ABW751" s="124"/>
      <c r="ABX751" s="189"/>
      <c r="ACE751" s="124"/>
      <c r="ACF751" s="189"/>
      <c r="ACM751" s="124"/>
      <c r="ACN751" s="189"/>
      <c r="ACU751" s="124"/>
      <c r="ACV751" s="189"/>
      <c r="ADC751" s="124"/>
      <c r="ADD751" s="189"/>
      <c r="ADK751" s="124"/>
      <c r="ADL751" s="189"/>
      <c r="ADS751" s="124"/>
      <c r="ADT751" s="189"/>
      <c r="AEA751" s="124"/>
      <c r="AEB751" s="189"/>
      <c r="AEI751" s="124"/>
      <c r="AEJ751" s="189"/>
      <c r="AEQ751" s="124"/>
      <c r="AER751" s="189"/>
      <c r="AEY751" s="124"/>
      <c r="AEZ751" s="189"/>
      <c r="AFG751" s="124"/>
      <c r="AFH751" s="189"/>
      <c r="AFO751" s="124"/>
      <c r="AFP751" s="189"/>
      <c r="AFW751" s="124"/>
      <c r="AFX751" s="189"/>
      <c r="AGE751" s="124"/>
      <c r="AGF751" s="189"/>
      <c r="AGM751" s="124"/>
      <c r="AGN751" s="189"/>
      <c r="AGU751" s="124"/>
      <c r="AGV751" s="189"/>
      <c r="AHC751" s="124"/>
      <c r="AHD751" s="189"/>
      <c r="AHK751" s="124"/>
      <c r="AHL751" s="189"/>
      <c r="AHS751" s="124"/>
      <c r="AHT751" s="189"/>
      <c r="AIA751" s="124"/>
      <c r="AIB751" s="189"/>
      <c r="AII751" s="124"/>
      <c r="AIJ751" s="189"/>
      <c r="AIQ751" s="124"/>
      <c r="AIR751" s="189"/>
      <c r="AIY751" s="124"/>
      <c r="AIZ751" s="189"/>
      <c r="AJG751" s="124"/>
      <c r="AJH751" s="189"/>
      <c r="AJO751" s="124"/>
      <c r="AJP751" s="189"/>
      <c r="AJW751" s="124"/>
      <c r="AJX751" s="189"/>
      <c r="AKE751" s="124"/>
      <c r="AKF751" s="189"/>
      <c r="AKM751" s="124"/>
      <c r="AKN751" s="189"/>
      <c r="AKU751" s="124"/>
      <c r="AKV751" s="189"/>
      <c r="ALC751" s="124"/>
      <c r="ALD751" s="189"/>
      <c r="ALK751" s="124"/>
      <c r="ALL751" s="189"/>
      <c r="ALS751" s="124"/>
      <c r="ALT751" s="189"/>
      <c r="AMA751" s="124"/>
      <c r="AMB751" s="189"/>
      <c r="AMI751" s="124"/>
      <c r="AMJ751" s="189"/>
    </row>
    <row r="752" s="49" customFormat="true" ht="15" hidden="false" customHeight="false" outlineLevel="0" collapsed="false">
      <c r="A752" s="168" t="n">
        <v>11201</v>
      </c>
      <c r="B752" s="168"/>
      <c r="C752" s="90" t="s">
        <v>401</v>
      </c>
      <c r="D752" s="53" t="s">
        <v>821</v>
      </c>
      <c r="E752" s="150" t="n">
        <v>1</v>
      </c>
      <c r="F752" s="112" t="s">
        <v>45</v>
      </c>
      <c r="G752" s="122" t="n">
        <v>1.43</v>
      </c>
      <c r="H752" s="152" t="n">
        <f aca="false">ROUND(G752*E752,2)</f>
        <v>1.43</v>
      </c>
      <c r="I752" s="138"/>
      <c r="L752" s="169"/>
      <c r="M752" s="138"/>
    </row>
    <row r="753" s="49" customFormat="true" ht="15" hidden="false" customHeight="false" outlineLevel="0" collapsed="false">
      <c r="A753" s="168" t="n">
        <v>88316</v>
      </c>
      <c r="B753" s="168"/>
      <c r="C753" s="112" t="s">
        <v>76</v>
      </c>
      <c r="D753" s="53" t="s">
        <v>721</v>
      </c>
      <c r="E753" s="150" t="n">
        <v>0.002</v>
      </c>
      <c r="F753" s="112" t="s">
        <v>690</v>
      </c>
      <c r="G753" s="122" t="n">
        <v>19.39</v>
      </c>
      <c r="H753" s="152" t="n">
        <f aca="false">ROUND(G753*E753,2)</f>
        <v>0.04</v>
      </c>
      <c r="I753" s="138"/>
      <c r="L753" s="169"/>
      <c r="M753" s="138"/>
    </row>
    <row r="754" s="190" customFormat="true" ht="15" hidden="false" customHeight="true" outlineLevel="0" collapsed="false">
      <c r="A754" s="170"/>
      <c r="B754" s="170"/>
      <c r="C754" s="170"/>
      <c r="D754" s="171" t="s">
        <v>712</v>
      </c>
      <c r="E754" s="171"/>
      <c r="F754" s="171"/>
      <c r="G754" s="171"/>
      <c r="H754" s="172" t="n">
        <f aca="false">SUMIF(F752:F753,("H"),H752:H753)</f>
        <v>0.04</v>
      </c>
      <c r="I754" s="49"/>
      <c r="J754" s="49"/>
      <c r="K754" s="49"/>
      <c r="P754" s="191"/>
      <c r="Q754" s="49"/>
      <c r="R754" s="49"/>
      <c r="S754" s="49"/>
      <c r="X754" s="191"/>
      <c r="Y754" s="49"/>
      <c r="Z754" s="49"/>
      <c r="AA754" s="49"/>
      <c r="AF754" s="191"/>
      <c r="AG754" s="49"/>
      <c r="AH754" s="49"/>
      <c r="AI754" s="49"/>
      <c r="AN754" s="191"/>
      <c r="AO754" s="49"/>
      <c r="AP754" s="49"/>
      <c r="AQ754" s="49"/>
      <c r="AV754" s="191"/>
      <c r="AW754" s="49"/>
      <c r="AX754" s="49"/>
      <c r="AY754" s="49"/>
      <c r="BD754" s="191"/>
      <c r="BE754" s="49"/>
      <c r="BF754" s="49"/>
      <c r="BG754" s="49"/>
      <c r="BL754" s="191"/>
      <c r="BM754" s="49"/>
      <c r="BN754" s="49"/>
      <c r="BO754" s="49"/>
      <c r="BT754" s="191"/>
      <c r="BU754" s="49"/>
      <c r="BV754" s="49"/>
      <c r="BW754" s="49"/>
      <c r="CB754" s="191"/>
      <c r="CC754" s="49"/>
      <c r="CD754" s="49"/>
      <c r="CE754" s="49"/>
      <c r="CJ754" s="191"/>
      <c r="CK754" s="49"/>
      <c r="CL754" s="49"/>
      <c r="CM754" s="49"/>
      <c r="CR754" s="191"/>
      <c r="CS754" s="49"/>
      <c r="CT754" s="49"/>
      <c r="CU754" s="49"/>
      <c r="CZ754" s="191"/>
      <c r="DA754" s="49"/>
      <c r="DB754" s="49"/>
      <c r="DC754" s="49"/>
      <c r="DH754" s="191"/>
      <c r="DI754" s="49"/>
      <c r="DJ754" s="49"/>
      <c r="DK754" s="49"/>
      <c r="DP754" s="191"/>
      <c r="DQ754" s="49"/>
      <c r="DR754" s="49"/>
      <c r="DS754" s="49"/>
      <c r="DX754" s="191"/>
      <c r="DY754" s="49"/>
      <c r="DZ754" s="49"/>
      <c r="EA754" s="49"/>
      <c r="EF754" s="191"/>
      <c r="EG754" s="49"/>
      <c r="EH754" s="49"/>
      <c r="EI754" s="49"/>
      <c r="EN754" s="191"/>
      <c r="EO754" s="49"/>
      <c r="EP754" s="49"/>
      <c r="EQ754" s="49"/>
      <c r="EV754" s="191"/>
      <c r="EW754" s="49"/>
      <c r="EX754" s="49"/>
      <c r="EY754" s="49"/>
      <c r="FD754" s="191"/>
      <c r="FE754" s="49"/>
      <c r="FF754" s="49"/>
      <c r="FG754" s="49"/>
      <c r="FL754" s="191"/>
      <c r="FM754" s="49"/>
      <c r="FN754" s="49"/>
      <c r="FO754" s="49"/>
      <c r="FT754" s="191"/>
      <c r="FU754" s="49"/>
      <c r="FV754" s="49"/>
      <c r="FW754" s="49"/>
      <c r="GB754" s="191"/>
      <c r="GC754" s="49"/>
      <c r="GD754" s="49"/>
      <c r="GE754" s="49"/>
      <c r="GJ754" s="191"/>
      <c r="GK754" s="49"/>
      <c r="GL754" s="49"/>
      <c r="GM754" s="49"/>
      <c r="GR754" s="191"/>
      <c r="GS754" s="49"/>
      <c r="GT754" s="49"/>
      <c r="GU754" s="49"/>
      <c r="GZ754" s="191"/>
      <c r="HA754" s="49"/>
      <c r="HB754" s="49"/>
      <c r="HC754" s="49"/>
      <c r="HH754" s="191"/>
      <c r="HI754" s="49"/>
      <c r="HJ754" s="49"/>
      <c r="HK754" s="49"/>
      <c r="HP754" s="191"/>
      <c r="HQ754" s="49"/>
      <c r="HR754" s="49"/>
      <c r="HS754" s="49"/>
      <c r="HX754" s="191"/>
      <c r="HY754" s="49"/>
      <c r="HZ754" s="49"/>
      <c r="IA754" s="49"/>
      <c r="IF754" s="191"/>
      <c r="IG754" s="49"/>
      <c r="IH754" s="49"/>
      <c r="II754" s="49"/>
      <c r="IN754" s="191"/>
      <c r="IO754" s="49"/>
      <c r="IP754" s="49"/>
      <c r="IQ754" s="49"/>
      <c r="IV754" s="191"/>
      <c r="IW754" s="49"/>
      <c r="IX754" s="49"/>
      <c r="IY754" s="49"/>
      <c r="JD754" s="191"/>
      <c r="JE754" s="49"/>
      <c r="JF754" s="49"/>
      <c r="JG754" s="49"/>
      <c r="JL754" s="191"/>
      <c r="JM754" s="49"/>
      <c r="JN754" s="49"/>
      <c r="JO754" s="49"/>
      <c r="JT754" s="191"/>
      <c r="JU754" s="49"/>
      <c r="JV754" s="49"/>
      <c r="JW754" s="49"/>
      <c r="KB754" s="191"/>
      <c r="KC754" s="49"/>
      <c r="KD754" s="49"/>
      <c r="KE754" s="49"/>
      <c r="KJ754" s="191"/>
      <c r="KK754" s="49"/>
      <c r="KL754" s="49"/>
      <c r="KM754" s="49"/>
      <c r="KR754" s="191"/>
      <c r="KS754" s="49"/>
      <c r="KT754" s="49"/>
      <c r="KU754" s="49"/>
      <c r="KZ754" s="191"/>
      <c r="LA754" s="49"/>
      <c r="LB754" s="49"/>
      <c r="LC754" s="49"/>
      <c r="LH754" s="191"/>
      <c r="LI754" s="49"/>
      <c r="LJ754" s="49"/>
      <c r="LK754" s="49"/>
      <c r="LP754" s="191"/>
      <c r="LQ754" s="49"/>
      <c r="LR754" s="49"/>
      <c r="LS754" s="49"/>
      <c r="LX754" s="191"/>
      <c r="LY754" s="49"/>
      <c r="LZ754" s="49"/>
      <c r="MA754" s="49"/>
      <c r="MF754" s="191"/>
      <c r="MG754" s="49"/>
      <c r="MH754" s="49"/>
      <c r="MI754" s="49"/>
      <c r="MN754" s="191"/>
      <c r="MO754" s="49"/>
      <c r="MP754" s="49"/>
      <c r="MQ754" s="49"/>
      <c r="MV754" s="191"/>
      <c r="MW754" s="49"/>
      <c r="MX754" s="49"/>
      <c r="MY754" s="49"/>
      <c r="ND754" s="191"/>
      <c r="NE754" s="49"/>
      <c r="NF754" s="49"/>
      <c r="NG754" s="49"/>
      <c r="NL754" s="191"/>
      <c r="NM754" s="49"/>
      <c r="NN754" s="49"/>
      <c r="NO754" s="49"/>
      <c r="NT754" s="191"/>
      <c r="NU754" s="49"/>
      <c r="NV754" s="49"/>
      <c r="NW754" s="49"/>
      <c r="OB754" s="191"/>
      <c r="OC754" s="49"/>
      <c r="OD754" s="49"/>
      <c r="OE754" s="49"/>
      <c r="OJ754" s="191"/>
      <c r="OK754" s="49"/>
      <c r="OL754" s="49"/>
      <c r="OM754" s="49"/>
      <c r="OR754" s="191"/>
      <c r="OS754" s="49"/>
      <c r="OT754" s="49"/>
      <c r="OU754" s="49"/>
      <c r="OZ754" s="191"/>
      <c r="PA754" s="49"/>
      <c r="PB754" s="49"/>
      <c r="PC754" s="49"/>
      <c r="PH754" s="191"/>
      <c r="PI754" s="49"/>
      <c r="PJ754" s="49"/>
      <c r="PK754" s="49"/>
      <c r="PP754" s="191"/>
      <c r="PQ754" s="49"/>
      <c r="PR754" s="49"/>
      <c r="PS754" s="49"/>
      <c r="PX754" s="191"/>
      <c r="PY754" s="49"/>
      <c r="PZ754" s="49"/>
      <c r="QA754" s="49"/>
      <c r="QF754" s="191"/>
      <c r="QG754" s="49"/>
      <c r="QH754" s="49"/>
      <c r="QI754" s="49"/>
      <c r="QN754" s="191"/>
      <c r="QO754" s="49"/>
      <c r="QP754" s="49"/>
      <c r="QQ754" s="49"/>
      <c r="QV754" s="191"/>
      <c r="QW754" s="49"/>
      <c r="QX754" s="49"/>
      <c r="QY754" s="49"/>
      <c r="RD754" s="191"/>
      <c r="RE754" s="49"/>
      <c r="RF754" s="49"/>
      <c r="RG754" s="49"/>
      <c r="RL754" s="191"/>
      <c r="RM754" s="49"/>
      <c r="RN754" s="49"/>
      <c r="RO754" s="49"/>
      <c r="RT754" s="191"/>
      <c r="RU754" s="49"/>
      <c r="RV754" s="49"/>
      <c r="RW754" s="49"/>
      <c r="SB754" s="191"/>
      <c r="SC754" s="49"/>
      <c r="SD754" s="49"/>
      <c r="SE754" s="49"/>
      <c r="SJ754" s="191"/>
      <c r="SK754" s="49"/>
      <c r="SL754" s="49"/>
      <c r="SM754" s="49"/>
      <c r="SR754" s="191"/>
      <c r="SS754" s="49"/>
      <c r="ST754" s="49"/>
      <c r="SU754" s="49"/>
      <c r="SZ754" s="191"/>
      <c r="TA754" s="49"/>
      <c r="TB754" s="49"/>
      <c r="TC754" s="49"/>
      <c r="TH754" s="191"/>
      <c r="TI754" s="49"/>
      <c r="TJ754" s="49"/>
      <c r="TK754" s="49"/>
      <c r="TP754" s="191"/>
      <c r="TQ754" s="49"/>
      <c r="TR754" s="49"/>
      <c r="TS754" s="49"/>
      <c r="TX754" s="191"/>
      <c r="TY754" s="49"/>
      <c r="TZ754" s="49"/>
      <c r="UA754" s="49"/>
      <c r="UF754" s="191"/>
      <c r="UG754" s="49"/>
      <c r="UH754" s="49"/>
      <c r="UI754" s="49"/>
      <c r="UN754" s="191"/>
      <c r="UO754" s="49"/>
      <c r="UP754" s="49"/>
      <c r="UQ754" s="49"/>
      <c r="UV754" s="191"/>
      <c r="UW754" s="49"/>
      <c r="UX754" s="49"/>
      <c r="UY754" s="49"/>
      <c r="VD754" s="191"/>
      <c r="VE754" s="49"/>
      <c r="VF754" s="49"/>
      <c r="VG754" s="49"/>
      <c r="VL754" s="191"/>
      <c r="VM754" s="49"/>
      <c r="VN754" s="49"/>
      <c r="VO754" s="49"/>
      <c r="VT754" s="191"/>
      <c r="VU754" s="49"/>
      <c r="VV754" s="49"/>
      <c r="VW754" s="49"/>
      <c r="WB754" s="191"/>
      <c r="WC754" s="49"/>
      <c r="WD754" s="49"/>
      <c r="WE754" s="49"/>
      <c r="WJ754" s="191"/>
      <c r="WK754" s="49"/>
      <c r="WL754" s="49"/>
      <c r="WM754" s="49"/>
      <c r="WR754" s="191"/>
      <c r="WS754" s="49"/>
      <c r="WT754" s="49"/>
      <c r="WU754" s="49"/>
      <c r="WZ754" s="191"/>
      <c r="XA754" s="49"/>
      <c r="XB754" s="49"/>
      <c r="XC754" s="49"/>
      <c r="XH754" s="191"/>
      <c r="XI754" s="49"/>
      <c r="XJ754" s="49"/>
      <c r="XK754" s="49"/>
      <c r="XP754" s="191"/>
      <c r="XQ754" s="49"/>
      <c r="XR754" s="49"/>
      <c r="XS754" s="49"/>
      <c r="XX754" s="191"/>
      <c r="XY754" s="49"/>
      <c r="XZ754" s="49"/>
      <c r="YA754" s="49"/>
      <c r="YF754" s="191"/>
      <c r="YG754" s="49"/>
      <c r="YH754" s="49"/>
      <c r="YI754" s="49"/>
      <c r="YN754" s="191"/>
      <c r="YO754" s="49"/>
      <c r="YP754" s="49"/>
      <c r="YQ754" s="49"/>
      <c r="YV754" s="191"/>
      <c r="YW754" s="49"/>
      <c r="YX754" s="49"/>
      <c r="YY754" s="49"/>
      <c r="ZD754" s="191"/>
      <c r="ZE754" s="49"/>
      <c r="ZF754" s="49"/>
      <c r="ZG754" s="49"/>
      <c r="ZL754" s="191"/>
      <c r="ZM754" s="49"/>
      <c r="ZN754" s="49"/>
      <c r="ZO754" s="49"/>
      <c r="ZT754" s="191"/>
      <c r="ZU754" s="49"/>
      <c r="ZV754" s="49"/>
      <c r="ZW754" s="49"/>
      <c r="AAB754" s="191"/>
      <c r="AAC754" s="49"/>
      <c r="AAD754" s="49"/>
      <c r="AAE754" s="49"/>
      <c r="AAJ754" s="191"/>
      <c r="AAK754" s="49"/>
      <c r="AAL754" s="49"/>
      <c r="AAM754" s="49"/>
      <c r="AAR754" s="191"/>
      <c r="AAS754" s="49"/>
      <c r="AAT754" s="49"/>
      <c r="AAU754" s="49"/>
      <c r="AAZ754" s="191"/>
      <c r="ABA754" s="49"/>
      <c r="ABB754" s="49"/>
      <c r="ABC754" s="49"/>
      <c r="ABH754" s="191"/>
      <c r="ABI754" s="49"/>
      <c r="ABJ754" s="49"/>
      <c r="ABK754" s="49"/>
      <c r="ABP754" s="191"/>
      <c r="ABQ754" s="49"/>
      <c r="ABR754" s="49"/>
      <c r="ABS754" s="49"/>
      <c r="ABX754" s="191"/>
      <c r="ABY754" s="49"/>
      <c r="ABZ754" s="49"/>
      <c r="ACA754" s="49"/>
      <c r="ACF754" s="191"/>
      <c r="ACG754" s="49"/>
      <c r="ACH754" s="49"/>
      <c r="ACI754" s="49"/>
      <c r="ACN754" s="191"/>
      <c r="ACO754" s="49"/>
      <c r="ACP754" s="49"/>
      <c r="ACQ754" s="49"/>
      <c r="ACV754" s="191"/>
      <c r="ACW754" s="49"/>
      <c r="ACX754" s="49"/>
      <c r="ACY754" s="49"/>
      <c r="ADD754" s="191"/>
      <c r="ADE754" s="49"/>
      <c r="ADF754" s="49"/>
      <c r="ADG754" s="49"/>
      <c r="ADL754" s="191"/>
      <c r="ADM754" s="49"/>
      <c r="ADN754" s="49"/>
      <c r="ADO754" s="49"/>
      <c r="ADT754" s="191"/>
      <c r="ADU754" s="49"/>
      <c r="ADV754" s="49"/>
      <c r="ADW754" s="49"/>
      <c r="AEB754" s="191"/>
      <c r="AEC754" s="49"/>
      <c r="AED754" s="49"/>
      <c r="AEE754" s="49"/>
      <c r="AEJ754" s="191"/>
      <c r="AEK754" s="49"/>
      <c r="AEL754" s="49"/>
      <c r="AEM754" s="49"/>
      <c r="AER754" s="191"/>
      <c r="AES754" s="49"/>
      <c r="AET754" s="49"/>
      <c r="AEU754" s="49"/>
      <c r="AEZ754" s="191"/>
      <c r="AFA754" s="49"/>
      <c r="AFB754" s="49"/>
      <c r="AFC754" s="49"/>
      <c r="AFH754" s="191"/>
      <c r="AFI754" s="49"/>
      <c r="AFJ754" s="49"/>
      <c r="AFK754" s="49"/>
      <c r="AFP754" s="191"/>
      <c r="AFQ754" s="49"/>
      <c r="AFR754" s="49"/>
      <c r="AFS754" s="49"/>
      <c r="AFX754" s="191"/>
      <c r="AFY754" s="49"/>
      <c r="AFZ754" s="49"/>
      <c r="AGA754" s="49"/>
      <c r="AGF754" s="191"/>
      <c r="AGG754" s="49"/>
      <c r="AGH754" s="49"/>
      <c r="AGI754" s="49"/>
      <c r="AGN754" s="191"/>
      <c r="AGO754" s="49"/>
      <c r="AGP754" s="49"/>
      <c r="AGQ754" s="49"/>
      <c r="AGV754" s="191"/>
      <c r="AGW754" s="49"/>
      <c r="AGX754" s="49"/>
      <c r="AGY754" s="49"/>
      <c r="AHD754" s="191"/>
      <c r="AHE754" s="49"/>
      <c r="AHF754" s="49"/>
      <c r="AHG754" s="49"/>
      <c r="AHL754" s="191"/>
      <c r="AHM754" s="49"/>
      <c r="AHN754" s="49"/>
      <c r="AHO754" s="49"/>
      <c r="AHT754" s="191"/>
      <c r="AHU754" s="49"/>
      <c r="AHV754" s="49"/>
      <c r="AHW754" s="49"/>
      <c r="AIB754" s="191"/>
      <c r="AIC754" s="49"/>
      <c r="AID754" s="49"/>
      <c r="AIE754" s="49"/>
      <c r="AIJ754" s="191"/>
      <c r="AIK754" s="49"/>
      <c r="AIL754" s="49"/>
      <c r="AIM754" s="49"/>
      <c r="AIR754" s="191"/>
      <c r="AIS754" s="49"/>
      <c r="AIT754" s="49"/>
      <c r="AIU754" s="49"/>
      <c r="AIZ754" s="191"/>
      <c r="AJA754" s="49"/>
      <c r="AJB754" s="49"/>
      <c r="AJC754" s="49"/>
      <c r="AJH754" s="191"/>
      <c r="AJI754" s="49"/>
      <c r="AJJ754" s="49"/>
      <c r="AJK754" s="49"/>
      <c r="AJP754" s="191"/>
      <c r="AJQ754" s="49"/>
      <c r="AJR754" s="49"/>
      <c r="AJS754" s="49"/>
      <c r="AJX754" s="191"/>
      <c r="AJY754" s="49"/>
      <c r="AJZ754" s="49"/>
      <c r="AKA754" s="49"/>
      <c r="AKF754" s="191"/>
      <c r="AKG754" s="49"/>
      <c r="AKH754" s="49"/>
      <c r="AKI754" s="49"/>
      <c r="AKN754" s="191"/>
      <c r="AKO754" s="49"/>
      <c r="AKP754" s="49"/>
      <c r="AKQ754" s="49"/>
      <c r="AKV754" s="191"/>
      <c r="AKW754" s="49"/>
      <c r="AKX754" s="49"/>
      <c r="AKY754" s="49"/>
      <c r="ALD754" s="191"/>
      <c r="ALE754" s="49"/>
      <c r="ALF754" s="49"/>
      <c r="ALG754" s="49"/>
      <c r="ALL754" s="191"/>
      <c r="ALM754" s="49"/>
      <c r="ALN754" s="49"/>
      <c r="ALO754" s="49"/>
      <c r="ALT754" s="191"/>
      <c r="ALU754" s="49"/>
      <c r="ALV754" s="49"/>
      <c r="ALW754" s="49"/>
      <c r="AMB754" s="191"/>
      <c r="AMC754" s="49"/>
      <c r="AMD754" s="49"/>
      <c r="AME754" s="49"/>
      <c r="AMJ754" s="191"/>
    </row>
    <row r="755" s="190" customFormat="true" ht="15" hidden="false" customHeight="true" outlineLevel="0" collapsed="false">
      <c r="A755" s="170"/>
      <c r="B755" s="170"/>
      <c r="C755" s="170"/>
      <c r="D755" s="171" t="s">
        <v>713</v>
      </c>
      <c r="E755" s="171"/>
      <c r="F755" s="171"/>
      <c r="G755" s="171"/>
      <c r="H755" s="172" t="n">
        <f aca="false">SUMIF(F752:F753,"&lt;&gt;h",H752:H753)</f>
        <v>1.43</v>
      </c>
      <c r="I755" s="49"/>
      <c r="J755" s="49"/>
      <c r="K755" s="49"/>
      <c r="P755" s="191"/>
      <c r="Q755" s="49"/>
      <c r="R755" s="49"/>
      <c r="S755" s="49"/>
      <c r="X755" s="191"/>
      <c r="Y755" s="49"/>
      <c r="Z755" s="49"/>
      <c r="AA755" s="49"/>
      <c r="AF755" s="191"/>
      <c r="AG755" s="49"/>
      <c r="AH755" s="49"/>
      <c r="AI755" s="49"/>
      <c r="AN755" s="191"/>
      <c r="AO755" s="49"/>
      <c r="AP755" s="49"/>
      <c r="AQ755" s="49"/>
      <c r="AV755" s="191"/>
      <c r="AW755" s="49"/>
      <c r="AX755" s="49"/>
      <c r="AY755" s="49"/>
      <c r="BD755" s="191"/>
      <c r="BE755" s="49"/>
      <c r="BF755" s="49"/>
      <c r="BG755" s="49"/>
      <c r="BL755" s="191"/>
      <c r="BM755" s="49"/>
      <c r="BN755" s="49"/>
      <c r="BO755" s="49"/>
      <c r="BT755" s="191"/>
      <c r="BU755" s="49"/>
      <c r="BV755" s="49"/>
      <c r="BW755" s="49"/>
      <c r="CB755" s="191"/>
      <c r="CC755" s="49"/>
      <c r="CD755" s="49"/>
      <c r="CE755" s="49"/>
      <c r="CJ755" s="191"/>
      <c r="CK755" s="49"/>
      <c r="CL755" s="49"/>
      <c r="CM755" s="49"/>
      <c r="CR755" s="191"/>
      <c r="CS755" s="49"/>
      <c r="CT755" s="49"/>
      <c r="CU755" s="49"/>
      <c r="CZ755" s="191"/>
      <c r="DA755" s="49"/>
      <c r="DB755" s="49"/>
      <c r="DC755" s="49"/>
      <c r="DH755" s="191"/>
      <c r="DI755" s="49"/>
      <c r="DJ755" s="49"/>
      <c r="DK755" s="49"/>
      <c r="DP755" s="191"/>
      <c r="DQ755" s="49"/>
      <c r="DR755" s="49"/>
      <c r="DS755" s="49"/>
      <c r="DX755" s="191"/>
      <c r="DY755" s="49"/>
      <c r="DZ755" s="49"/>
      <c r="EA755" s="49"/>
      <c r="EF755" s="191"/>
      <c r="EG755" s="49"/>
      <c r="EH755" s="49"/>
      <c r="EI755" s="49"/>
      <c r="EN755" s="191"/>
      <c r="EO755" s="49"/>
      <c r="EP755" s="49"/>
      <c r="EQ755" s="49"/>
      <c r="EV755" s="191"/>
      <c r="EW755" s="49"/>
      <c r="EX755" s="49"/>
      <c r="EY755" s="49"/>
      <c r="FD755" s="191"/>
      <c r="FE755" s="49"/>
      <c r="FF755" s="49"/>
      <c r="FG755" s="49"/>
      <c r="FL755" s="191"/>
      <c r="FM755" s="49"/>
      <c r="FN755" s="49"/>
      <c r="FO755" s="49"/>
      <c r="FT755" s="191"/>
      <c r="FU755" s="49"/>
      <c r="FV755" s="49"/>
      <c r="FW755" s="49"/>
      <c r="GB755" s="191"/>
      <c r="GC755" s="49"/>
      <c r="GD755" s="49"/>
      <c r="GE755" s="49"/>
      <c r="GJ755" s="191"/>
      <c r="GK755" s="49"/>
      <c r="GL755" s="49"/>
      <c r="GM755" s="49"/>
      <c r="GR755" s="191"/>
      <c r="GS755" s="49"/>
      <c r="GT755" s="49"/>
      <c r="GU755" s="49"/>
      <c r="GZ755" s="191"/>
      <c r="HA755" s="49"/>
      <c r="HB755" s="49"/>
      <c r="HC755" s="49"/>
      <c r="HH755" s="191"/>
      <c r="HI755" s="49"/>
      <c r="HJ755" s="49"/>
      <c r="HK755" s="49"/>
      <c r="HP755" s="191"/>
      <c r="HQ755" s="49"/>
      <c r="HR755" s="49"/>
      <c r="HS755" s="49"/>
      <c r="HX755" s="191"/>
      <c r="HY755" s="49"/>
      <c r="HZ755" s="49"/>
      <c r="IA755" s="49"/>
      <c r="IF755" s="191"/>
      <c r="IG755" s="49"/>
      <c r="IH755" s="49"/>
      <c r="II755" s="49"/>
      <c r="IN755" s="191"/>
      <c r="IO755" s="49"/>
      <c r="IP755" s="49"/>
      <c r="IQ755" s="49"/>
      <c r="IV755" s="191"/>
      <c r="IW755" s="49"/>
      <c r="IX755" s="49"/>
      <c r="IY755" s="49"/>
      <c r="JD755" s="191"/>
      <c r="JE755" s="49"/>
      <c r="JF755" s="49"/>
      <c r="JG755" s="49"/>
      <c r="JL755" s="191"/>
      <c r="JM755" s="49"/>
      <c r="JN755" s="49"/>
      <c r="JO755" s="49"/>
      <c r="JT755" s="191"/>
      <c r="JU755" s="49"/>
      <c r="JV755" s="49"/>
      <c r="JW755" s="49"/>
      <c r="KB755" s="191"/>
      <c r="KC755" s="49"/>
      <c r="KD755" s="49"/>
      <c r="KE755" s="49"/>
      <c r="KJ755" s="191"/>
      <c r="KK755" s="49"/>
      <c r="KL755" s="49"/>
      <c r="KM755" s="49"/>
      <c r="KR755" s="191"/>
      <c r="KS755" s="49"/>
      <c r="KT755" s="49"/>
      <c r="KU755" s="49"/>
      <c r="KZ755" s="191"/>
      <c r="LA755" s="49"/>
      <c r="LB755" s="49"/>
      <c r="LC755" s="49"/>
      <c r="LH755" s="191"/>
      <c r="LI755" s="49"/>
      <c r="LJ755" s="49"/>
      <c r="LK755" s="49"/>
      <c r="LP755" s="191"/>
      <c r="LQ755" s="49"/>
      <c r="LR755" s="49"/>
      <c r="LS755" s="49"/>
      <c r="LX755" s="191"/>
      <c r="LY755" s="49"/>
      <c r="LZ755" s="49"/>
      <c r="MA755" s="49"/>
      <c r="MF755" s="191"/>
      <c r="MG755" s="49"/>
      <c r="MH755" s="49"/>
      <c r="MI755" s="49"/>
      <c r="MN755" s="191"/>
      <c r="MO755" s="49"/>
      <c r="MP755" s="49"/>
      <c r="MQ755" s="49"/>
      <c r="MV755" s="191"/>
      <c r="MW755" s="49"/>
      <c r="MX755" s="49"/>
      <c r="MY755" s="49"/>
      <c r="ND755" s="191"/>
      <c r="NE755" s="49"/>
      <c r="NF755" s="49"/>
      <c r="NG755" s="49"/>
      <c r="NL755" s="191"/>
      <c r="NM755" s="49"/>
      <c r="NN755" s="49"/>
      <c r="NO755" s="49"/>
      <c r="NT755" s="191"/>
      <c r="NU755" s="49"/>
      <c r="NV755" s="49"/>
      <c r="NW755" s="49"/>
      <c r="OB755" s="191"/>
      <c r="OC755" s="49"/>
      <c r="OD755" s="49"/>
      <c r="OE755" s="49"/>
      <c r="OJ755" s="191"/>
      <c r="OK755" s="49"/>
      <c r="OL755" s="49"/>
      <c r="OM755" s="49"/>
      <c r="OR755" s="191"/>
      <c r="OS755" s="49"/>
      <c r="OT755" s="49"/>
      <c r="OU755" s="49"/>
      <c r="OZ755" s="191"/>
      <c r="PA755" s="49"/>
      <c r="PB755" s="49"/>
      <c r="PC755" s="49"/>
      <c r="PH755" s="191"/>
      <c r="PI755" s="49"/>
      <c r="PJ755" s="49"/>
      <c r="PK755" s="49"/>
      <c r="PP755" s="191"/>
      <c r="PQ755" s="49"/>
      <c r="PR755" s="49"/>
      <c r="PS755" s="49"/>
      <c r="PX755" s="191"/>
      <c r="PY755" s="49"/>
      <c r="PZ755" s="49"/>
      <c r="QA755" s="49"/>
      <c r="QF755" s="191"/>
      <c r="QG755" s="49"/>
      <c r="QH755" s="49"/>
      <c r="QI755" s="49"/>
      <c r="QN755" s="191"/>
      <c r="QO755" s="49"/>
      <c r="QP755" s="49"/>
      <c r="QQ755" s="49"/>
      <c r="QV755" s="191"/>
      <c r="QW755" s="49"/>
      <c r="QX755" s="49"/>
      <c r="QY755" s="49"/>
      <c r="RD755" s="191"/>
      <c r="RE755" s="49"/>
      <c r="RF755" s="49"/>
      <c r="RG755" s="49"/>
      <c r="RL755" s="191"/>
      <c r="RM755" s="49"/>
      <c r="RN755" s="49"/>
      <c r="RO755" s="49"/>
      <c r="RT755" s="191"/>
      <c r="RU755" s="49"/>
      <c r="RV755" s="49"/>
      <c r="RW755" s="49"/>
      <c r="SB755" s="191"/>
      <c r="SC755" s="49"/>
      <c r="SD755" s="49"/>
      <c r="SE755" s="49"/>
      <c r="SJ755" s="191"/>
      <c r="SK755" s="49"/>
      <c r="SL755" s="49"/>
      <c r="SM755" s="49"/>
      <c r="SR755" s="191"/>
      <c r="SS755" s="49"/>
      <c r="ST755" s="49"/>
      <c r="SU755" s="49"/>
      <c r="SZ755" s="191"/>
      <c r="TA755" s="49"/>
      <c r="TB755" s="49"/>
      <c r="TC755" s="49"/>
      <c r="TH755" s="191"/>
      <c r="TI755" s="49"/>
      <c r="TJ755" s="49"/>
      <c r="TK755" s="49"/>
      <c r="TP755" s="191"/>
      <c r="TQ755" s="49"/>
      <c r="TR755" s="49"/>
      <c r="TS755" s="49"/>
      <c r="TX755" s="191"/>
      <c r="TY755" s="49"/>
      <c r="TZ755" s="49"/>
      <c r="UA755" s="49"/>
      <c r="UF755" s="191"/>
      <c r="UG755" s="49"/>
      <c r="UH755" s="49"/>
      <c r="UI755" s="49"/>
      <c r="UN755" s="191"/>
      <c r="UO755" s="49"/>
      <c r="UP755" s="49"/>
      <c r="UQ755" s="49"/>
      <c r="UV755" s="191"/>
      <c r="UW755" s="49"/>
      <c r="UX755" s="49"/>
      <c r="UY755" s="49"/>
      <c r="VD755" s="191"/>
      <c r="VE755" s="49"/>
      <c r="VF755" s="49"/>
      <c r="VG755" s="49"/>
      <c r="VL755" s="191"/>
      <c r="VM755" s="49"/>
      <c r="VN755" s="49"/>
      <c r="VO755" s="49"/>
      <c r="VT755" s="191"/>
      <c r="VU755" s="49"/>
      <c r="VV755" s="49"/>
      <c r="VW755" s="49"/>
      <c r="WB755" s="191"/>
      <c r="WC755" s="49"/>
      <c r="WD755" s="49"/>
      <c r="WE755" s="49"/>
      <c r="WJ755" s="191"/>
      <c r="WK755" s="49"/>
      <c r="WL755" s="49"/>
      <c r="WM755" s="49"/>
      <c r="WR755" s="191"/>
      <c r="WS755" s="49"/>
      <c r="WT755" s="49"/>
      <c r="WU755" s="49"/>
      <c r="WZ755" s="191"/>
      <c r="XA755" s="49"/>
      <c r="XB755" s="49"/>
      <c r="XC755" s="49"/>
      <c r="XH755" s="191"/>
      <c r="XI755" s="49"/>
      <c r="XJ755" s="49"/>
      <c r="XK755" s="49"/>
      <c r="XP755" s="191"/>
      <c r="XQ755" s="49"/>
      <c r="XR755" s="49"/>
      <c r="XS755" s="49"/>
      <c r="XX755" s="191"/>
      <c r="XY755" s="49"/>
      <c r="XZ755" s="49"/>
      <c r="YA755" s="49"/>
      <c r="YF755" s="191"/>
      <c r="YG755" s="49"/>
      <c r="YH755" s="49"/>
      <c r="YI755" s="49"/>
      <c r="YN755" s="191"/>
      <c r="YO755" s="49"/>
      <c r="YP755" s="49"/>
      <c r="YQ755" s="49"/>
      <c r="YV755" s="191"/>
      <c r="YW755" s="49"/>
      <c r="YX755" s="49"/>
      <c r="YY755" s="49"/>
      <c r="ZD755" s="191"/>
      <c r="ZE755" s="49"/>
      <c r="ZF755" s="49"/>
      <c r="ZG755" s="49"/>
      <c r="ZL755" s="191"/>
      <c r="ZM755" s="49"/>
      <c r="ZN755" s="49"/>
      <c r="ZO755" s="49"/>
      <c r="ZT755" s="191"/>
      <c r="ZU755" s="49"/>
      <c r="ZV755" s="49"/>
      <c r="ZW755" s="49"/>
      <c r="AAB755" s="191"/>
      <c r="AAC755" s="49"/>
      <c r="AAD755" s="49"/>
      <c r="AAE755" s="49"/>
      <c r="AAJ755" s="191"/>
      <c r="AAK755" s="49"/>
      <c r="AAL755" s="49"/>
      <c r="AAM755" s="49"/>
      <c r="AAR755" s="191"/>
      <c r="AAS755" s="49"/>
      <c r="AAT755" s="49"/>
      <c r="AAU755" s="49"/>
      <c r="AAZ755" s="191"/>
      <c r="ABA755" s="49"/>
      <c r="ABB755" s="49"/>
      <c r="ABC755" s="49"/>
      <c r="ABH755" s="191"/>
      <c r="ABI755" s="49"/>
      <c r="ABJ755" s="49"/>
      <c r="ABK755" s="49"/>
      <c r="ABP755" s="191"/>
      <c r="ABQ755" s="49"/>
      <c r="ABR755" s="49"/>
      <c r="ABS755" s="49"/>
      <c r="ABX755" s="191"/>
      <c r="ABY755" s="49"/>
      <c r="ABZ755" s="49"/>
      <c r="ACA755" s="49"/>
      <c r="ACF755" s="191"/>
      <c r="ACG755" s="49"/>
      <c r="ACH755" s="49"/>
      <c r="ACI755" s="49"/>
      <c r="ACN755" s="191"/>
      <c r="ACO755" s="49"/>
      <c r="ACP755" s="49"/>
      <c r="ACQ755" s="49"/>
      <c r="ACV755" s="191"/>
      <c r="ACW755" s="49"/>
      <c r="ACX755" s="49"/>
      <c r="ACY755" s="49"/>
      <c r="ADD755" s="191"/>
      <c r="ADE755" s="49"/>
      <c r="ADF755" s="49"/>
      <c r="ADG755" s="49"/>
      <c r="ADL755" s="191"/>
      <c r="ADM755" s="49"/>
      <c r="ADN755" s="49"/>
      <c r="ADO755" s="49"/>
      <c r="ADT755" s="191"/>
      <c r="ADU755" s="49"/>
      <c r="ADV755" s="49"/>
      <c r="ADW755" s="49"/>
      <c r="AEB755" s="191"/>
      <c r="AEC755" s="49"/>
      <c r="AED755" s="49"/>
      <c r="AEE755" s="49"/>
      <c r="AEJ755" s="191"/>
      <c r="AEK755" s="49"/>
      <c r="AEL755" s="49"/>
      <c r="AEM755" s="49"/>
      <c r="AER755" s="191"/>
      <c r="AES755" s="49"/>
      <c r="AET755" s="49"/>
      <c r="AEU755" s="49"/>
      <c r="AEZ755" s="191"/>
      <c r="AFA755" s="49"/>
      <c r="AFB755" s="49"/>
      <c r="AFC755" s="49"/>
      <c r="AFH755" s="191"/>
      <c r="AFI755" s="49"/>
      <c r="AFJ755" s="49"/>
      <c r="AFK755" s="49"/>
      <c r="AFP755" s="191"/>
      <c r="AFQ755" s="49"/>
      <c r="AFR755" s="49"/>
      <c r="AFS755" s="49"/>
      <c r="AFX755" s="191"/>
      <c r="AFY755" s="49"/>
      <c r="AFZ755" s="49"/>
      <c r="AGA755" s="49"/>
      <c r="AGF755" s="191"/>
      <c r="AGG755" s="49"/>
      <c r="AGH755" s="49"/>
      <c r="AGI755" s="49"/>
      <c r="AGN755" s="191"/>
      <c r="AGO755" s="49"/>
      <c r="AGP755" s="49"/>
      <c r="AGQ755" s="49"/>
      <c r="AGV755" s="191"/>
      <c r="AGW755" s="49"/>
      <c r="AGX755" s="49"/>
      <c r="AGY755" s="49"/>
      <c r="AHD755" s="191"/>
      <c r="AHE755" s="49"/>
      <c r="AHF755" s="49"/>
      <c r="AHG755" s="49"/>
      <c r="AHL755" s="191"/>
      <c r="AHM755" s="49"/>
      <c r="AHN755" s="49"/>
      <c r="AHO755" s="49"/>
      <c r="AHT755" s="191"/>
      <c r="AHU755" s="49"/>
      <c r="AHV755" s="49"/>
      <c r="AHW755" s="49"/>
      <c r="AIB755" s="191"/>
      <c r="AIC755" s="49"/>
      <c r="AID755" s="49"/>
      <c r="AIE755" s="49"/>
      <c r="AIJ755" s="191"/>
      <c r="AIK755" s="49"/>
      <c r="AIL755" s="49"/>
      <c r="AIM755" s="49"/>
      <c r="AIR755" s="191"/>
      <c r="AIS755" s="49"/>
      <c r="AIT755" s="49"/>
      <c r="AIU755" s="49"/>
      <c r="AIZ755" s="191"/>
      <c r="AJA755" s="49"/>
      <c r="AJB755" s="49"/>
      <c r="AJC755" s="49"/>
      <c r="AJH755" s="191"/>
      <c r="AJI755" s="49"/>
      <c r="AJJ755" s="49"/>
      <c r="AJK755" s="49"/>
      <c r="AJP755" s="191"/>
      <c r="AJQ755" s="49"/>
      <c r="AJR755" s="49"/>
      <c r="AJS755" s="49"/>
      <c r="AJX755" s="191"/>
      <c r="AJY755" s="49"/>
      <c r="AJZ755" s="49"/>
      <c r="AKA755" s="49"/>
      <c r="AKF755" s="191"/>
      <c r="AKG755" s="49"/>
      <c r="AKH755" s="49"/>
      <c r="AKI755" s="49"/>
      <c r="AKN755" s="191"/>
      <c r="AKO755" s="49"/>
      <c r="AKP755" s="49"/>
      <c r="AKQ755" s="49"/>
      <c r="AKV755" s="191"/>
      <c r="AKW755" s="49"/>
      <c r="AKX755" s="49"/>
      <c r="AKY755" s="49"/>
      <c r="ALD755" s="191"/>
      <c r="ALE755" s="49"/>
      <c r="ALF755" s="49"/>
      <c r="ALG755" s="49"/>
      <c r="ALL755" s="191"/>
      <c r="ALM755" s="49"/>
      <c r="ALN755" s="49"/>
      <c r="ALO755" s="49"/>
      <c r="ALT755" s="191"/>
      <c r="ALU755" s="49"/>
      <c r="ALV755" s="49"/>
      <c r="ALW755" s="49"/>
      <c r="AMB755" s="191"/>
      <c r="AMC755" s="49"/>
      <c r="AMD755" s="49"/>
      <c r="AME755" s="49"/>
      <c r="AMJ755" s="191"/>
    </row>
    <row r="756" s="192" customFormat="true" ht="15" hidden="false" customHeight="true" outlineLevel="0" collapsed="false">
      <c r="A756" s="170"/>
      <c r="B756" s="170"/>
      <c r="C756" s="170"/>
      <c r="D756" s="173" t="s">
        <v>714</v>
      </c>
      <c r="E756" s="173"/>
      <c r="F756" s="173"/>
      <c r="G756" s="173"/>
      <c r="H756" s="174" t="n">
        <f aca="false">SUM(H754:H755)</f>
        <v>1.47</v>
      </c>
      <c r="I756" s="49"/>
      <c r="J756" s="49"/>
      <c r="K756" s="49"/>
      <c r="P756" s="193"/>
      <c r="Q756" s="49"/>
      <c r="R756" s="49"/>
      <c r="S756" s="49"/>
      <c r="X756" s="193"/>
      <c r="Y756" s="49"/>
      <c r="Z756" s="49"/>
      <c r="AA756" s="49"/>
      <c r="AF756" s="193"/>
      <c r="AG756" s="49"/>
      <c r="AH756" s="49"/>
      <c r="AI756" s="49"/>
      <c r="AN756" s="193"/>
      <c r="AO756" s="49"/>
      <c r="AP756" s="49"/>
      <c r="AQ756" s="49"/>
      <c r="AV756" s="193"/>
      <c r="AW756" s="49"/>
      <c r="AX756" s="49"/>
      <c r="AY756" s="49"/>
      <c r="BD756" s="193"/>
      <c r="BE756" s="49"/>
      <c r="BF756" s="49"/>
      <c r="BG756" s="49"/>
      <c r="BL756" s="193"/>
      <c r="BM756" s="49"/>
      <c r="BN756" s="49"/>
      <c r="BO756" s="49"/>
      <c r="BT756" s="193"/>
      <c r="BU756" s="49"/>
      <c r="BV756" s="49"/>
      <c r="BW756" s="49"/>
      <c r="CB756" s="193"/>
      <c r="CC756" s="49"/>
      <c r="CD756" s="49"/>
      <c r="CE756" s="49"/>
      <c r="CJ756" s="193"/>
      <c r="CK756" s="49"/>
      <c r="CL756" s="49"/>
      <c r="CM756" s="49"/>
      <c r="CR756" s="193"/>
      <c r="CS756" s="49"/>
      <c r="CT756" s="49"/>
      <c r="CU756" s="49"/>
      <c r="CZ756" s="193"/>
      <c r="DA756" s="49"/>
      <c r="DB756" s="49"/>
      <c r="DC756" s="49"/>
      <c r="DH756" s="193"/>
      <c r="DI756" s="49"/>
      <c r="DJ756" s="49"/>
      <c r="DK756" s="49"/>
      <c r="DP756" s="193"/>
      <c r="DQ756" s="49"/>
      <c r="DR756" s="49"/>
      <c r="DS756" s="49"/>
      <c r="DX756" s="193"/>
      <c r="DY756" s="49"/>
      <c r="DZ756" s="49"/>
      <c r="EA756" s="49"/>
      <c r="EF756" s="193"/>
      <c r="EG756" s="49"/>
      <c r="EH756" s="49"/>
      <c r="EI756" s="49"/>
      <c r="EN756" s="193"/>
      <c r="EO756" s="49"/>
      <c r="EP756" s="49"/>
      <c r="EQ756" s="49"/>
      <c r="EV756" s="193"/>
      <c r="EW756" s="49"/>
      <c r="EX756" s="49"/>
      <c r="EY756" s="49"/>
      <c r="FD756" s="193"/>
      <c r="FE756" s="49"/>
      <c r="FF756" s="49"/>
      <c r="FG756" s="49"/>
      <c r="FL756" s="193"/>
      <c r="FM756" s="49"/>
      <c r="FN756" s="49"/>
      <c r="FO756" s="49"/>
      <c r="FT756" s="193"/>
      <c r="FU756" s="49"/>
      <c r="FV756" s="49"/>
      <c r="FW756" s="49"/>
      <c r="GB756" s="193"/>
      <c r="GC756" s="49"/>
      <c r="GD756" s="49"/>
      <c r="GE756" s="49"/>
      <c r="GJ756" s="193"/>
      <c r="GK756" s="49"/>
      <c r="GL756" s="49"/>
      <c r="GM756" s="49"/>
      <c r="GR756" s="193"/>
      <c r="GS756" s="49"/>
      <c r="GT756" s="49"/>
      <c r="GU756" s="49"/>
      <c r="GZ756" s="193"/>
      <c r="HA756" s="49"/>
      <c r="HB756" s="49"/>
      <c r="HC756" s="49"/>
      <c r="HH756" s="193"/>
      <c r="HI756" s="49"/>
      <c r="HJ756" s="49"/>
      <c r="HK756" s="49"/>
      <c r="HP756" s="193"/>
      <c r="HQ756" s="49"/>
      <c r="HR756" s="49"/>
      <c r="HS756" s="49"/>
      <c r="HX756" s="193"/>
      <c r="HY756" s="49"/>
      <c r="HZ756" s="49"/>
      <c r="IA756" s="49"/>
      <c r="IF756" s="193"/>
      <c r="IG756" s="49"/>
      <c r="IH756" s="49"/>
      <c r="II756" s="49"/>
      <c r="IN756" s="193"/>
      <c r="IO756" s="49"/>
      <c r="IP756" s="49"/>
      <c r="IQ756" s="49"/>
      <c r="IV756" s="193"/>
      <c r="IW756" s="49"/>
      <c r="IX756" s="49"/>
      <c r="IY756" s="49"/>
      <c r="JD756" s="193"/>
      <c r="JE756" s="49"/>
      <c r="JF756" s="49"/>
      <c r="JG756" s="49"/>
      <c r="JL756" s="193"/>
      <c r="JM756" s="49"/>
      <c r="JN756" s="49"/>
      <c r="JO756" s="49"/>
      <c r="JT756" s="193"/>
      <c r="JU756" s="49"/>
      <c r="JV756" s="49"/>
      <c r="JW756" s="49"/>
      <c r="KB756" s="193"/>
      <c r="KC756" s="49"/>
      <c r="KD756" s="49"/>
      <c r="KE756" s="49"/>
      <c r="KJ756" s="193"/>
      <c r="KK756" s="49"/>
      <c r="KL756" s="49"/>
      <c r="KM756" s="49"/>
      <c r="KR756" s="193"/>
      <c r="KS756" s="49"/>
      <c r="KT756" s="49"/>
      <c r="KU756" s="49"/>
      <c r="KZ756" s="193"/>
      <c r="LA756" s="49"/>
      <c r="LB756" s="49"/>
      <c r="LC756" s="49"/>
      <c r="LH756" s="193"/>
      <c r="LI756" s="49"/>
      <c r="LJ756" s="49"/>
      <c r="LK756" s="49"/>
      <c r="LP756" s="193"/>
      <c r="LQ756" s="49"/>
      <c r="LR756" s="49"/>
      <c r="LS756" s="49"/>
      <c r="LX756" s="193"/>
      <c r="LY756" s="49"/>
      <c r="LZ756" s="49"/>
      <c r="MA756" s="49"/>
      <c r="MF756" s="193"/>
      <c r="MG756" s="49"/>
      <c r="MH756" s="49"/>
      <c r="MI756" s="49"/>
      <c r="MN756" s="193"/>
      <c r="MO756" s="49"/>
      <c r="MP756" s="49"/>
      <c r="MQ756" s="49"/>
      <c r="MV756" s="193"/>
      <c r="MW756" s="49"/>
      <c r="MX756" s="49"/>
      <c r="MY756" s="49"/>
      <c r="ND756" s="193"/>
      <c r="NE756" s="49"/>
      <c r="NF756" s="49"/>
      <c r="NG756" s="49"/>
      <c r="NL756" s="193"/>
      <c r="NM756" s="49"/>
      <c r="NN756" s="49"/>
      <c r="NO756" s="49"/>
      <c r="NT756" s="193"/>
      <c r="NU756" s="49"/>
      <c r="NV756" s="49"/>
      <c r="NW756" s="49"/>
      <c r="OB756" s="193"/>
      <c r="OC756" s="49"/>
      <c r="OD756" s="49"/>
      <c r="OE756" s="49"/>
      <c r="OJ756" s="193"/>
      <c r="OK756" s="49"/>
      <c r="OL756" s="49"/>
      <c r="OM756" s="49"/>
      <c r="OR756" s="193"/>
      <c r="OS756" s="49"/>
      <c r="OT756" s="49"/>
      <c r="OU756" s="49"/>
      <c r="OZ756" s="193"/>
      <c r="PA756" s="49"/>
      <c r="PB756" s="49"/>
      <c r="PC756" s="49"/>
      <c r="PH756" s="193"/>
      <c r="PI756" s="49"/>
      <c r="PJ756" s="49"/>
      <c r="PK756" s="49"/>
      <c r="PP756" s="193"/>
      <c r="PQ756" s="49"/>
      <c r="PR756" s="49"/>
      <c r="PS756" s="49"/>
      <c r="PX756" s="193"/>
      <c r="PY756" s="49"/>
      <c r="PZ756" s="49"/>
      <c r="QA756" s="49"/>
      <c r="QF756" s="193"/>
      <c r="QG756" s="49"/>
      <c r="QH756" s="49"/>
      <c r="QI756" s="49"/>
      <c r="QN756" s="193"/>
      <c r="QO756" s="49"/>
      <c r="QP756" s="49"/>
      <c r="QQ756" s="49"/>
      <c r="QV756" s="193"/>
      <c r="QW756" s="49"/>
      <c r="QX756" s="49"/>
      <c r="QY756" s="49"/>
      <c r="RD756" s="193"/>
      <c r="RE756" s="49"/>
      <c r="RF756" s="49"/>
      <c r="RG756" s="49"/>
      <c r="RL756" s="193"/>
      <c r="RM756" s="49"/>
      <c r="RN756" s="49"/>
      <c r="RO756" s="49"/>
      <c r="RT756" s="193"/>
      <c r="RU756" s="49"/>
      <c r="RV756" s="49"/>
      <c r="RW756" s="49"/>
      <c r="SB756" s="193"/>
      <c r="SC756" s="49"/>
      <c r="SD756" s="49"/>
      <c r="SE756" s="49"/>
      <c r="SJ756" s="193"/>
      <c r="SK756" s="49"/>
      <c r="SL756" s="49"/>
      <c r="SM756" s="49"/>
      <c r="SR756" s="193"/>
      <c r="SS756" s="49"/>
      <c r="ST756" s="49"/>
      <c r="SU756" s="49"/>
      <c r="SZ756" s="193"/>
      <c r="TA756" s="49"/>
      <c r="TB756" s="49"/>
      <c r="TC756" s="49"/>
      <c r="TH756" s="193"/>
      <c r="TI756" s="49"/>
      <c r="TJ756" s="49"/>
      <c r="TK756" s="49"/>
      <c r="TP756" s="193"/>
      <c r="TQ756" s="49"/>
      <c r="TR756" s="49"/>
      <c r="TS756" s="49"/>
      <c r="TX756" s="193"/>
      <c r="TY756" s="49"/>
      <c r="TZ756" s="49"/>
      <c r="UA756" s="49"/>
      <c r="UF756" s="193"/>
      <c r="UG756" s="49"/>
      <c r="UH756" s="49"/>
      <c r="UI756" s="49"/>
      <c r="UN756" s="193"/>
      <c r="UO756" s="49"/>
      <c r="UP756" s="49"/>
      <c r="UQ756" s="49"/>
      <c r="UV756" s="193"/>
      <c r="UW756" s="49"/>
      <c r="UX756" s="49"/>
      <c r="UY756" s="49"/>
      <c r="VD756" s="193"/>
      <c r="VE756" s="49"/>
      <c r="VF756" s="49"/>
      <c r="VG756" s="49"/>
      <c r="VL756" s="193"/>
      <c r="VM756" s="49"/>
      <c r="VN756" s="49"/>
      <c r="VO756" s="49"/>
      <c r="VT756" s="193"/>
      <c r="VU756" s="49"/>
      <c r="VV756" s="49"/>
      <c r="VW756" s="49"/>
      <c r="WB756" s="193"/>
      <c r="WC756" s="49"/>
      <c r="WD756" s="49"/>
      <c r="WE756" s="49"/>
      <c r="WJ756" s="193"/>
      <c r="WK756" s="49"/>
      <c r="WL756" s="49"/>
      <c r="WM756" s="49"/>
      <c r="WR756" s="193"/>
      <c r="WS756" s="49"/>
      <c r="WT756" s="49"/>
      <c r="WU756" s="49"/>
      <c r="WZ756" s="193"/>
      <c r="XA756" s="49"/>
      <c r="XB756" s="49"/>
      <c r="XC756" s="49"/>
      <c r="XH756" s="193"/>
      <c r="XI756" s="49"/>
      <c r="XJ756" s="49"/>
      <c r="XK756" s="49"/>
      <c r="XP756" s="193"/>
      <c r="XQ756" s="49"/>
      <c r="XR756" s="49"/>
      <c r="XS756" s="49"/>
      <c r="XX756" s="193"/>
      <c r="XY756" s="49"/>
      <c r="XZ756" s="49"/>
      <c r="YA756" s="49"/>
      <c r="YF756" s="193"/>
      <c r="YG756" s="49"/>
      <c r="YH756" s="49"/>
      <c r="YI756" s="49"/>
      <c r="YN756" s="193"/>
      <c r="YO756" s="49"/>
      <c r="YP756" s="49"/>
      <c r="YQ756" s="49"/>
      <c r="YV756" s="193"/>
      <c r="YW756" s="49"/>
      <c r="YX756" s="49"/>
      <c r="YY756" s="49"/>
      <c r="ZD756" s="193"/>
      <c r="ZE756" s="49"/>
      <c r="ZF756" s="49"/>
      <c r="ZG756" s="49"/>
      <c r="ZL756" s="193"/>
      <c r="ZM756" s="49"/>
      <c r="ZN756" s="49"/>
      <c r="ZO756" s="49"/>
      <c r="ZT756" s="193"/>
      <c r="ZU756" s="49"/>
      <c r="ZV756" s="49"/>
      <c r="ZW756" s="49"/>
      <c r="AAB756" s="193"/>
      <c r="AAC756" s="49"/>
      <c r="AAD756" s="49"/>
      <c r="AAE756" s="49"/>
      <c r="AAJ756" s="193"/>
      <c r="AAK756" s="49"/>
      <c r="AAL756" s="49"/>
      <c r="AAM756" s="49"/>
      <c r="AAR756" s="193"/>
      <c r="AAS756" s="49"/>
      <c r="AAT756" s="49"/>
      <c r="AAU756" s="49"/>
      <c r="AAZ756" s="193"/>
      <c r="ABA756" s="49"/>
      <c r="ABB756" s="49"/>
      <c r="ABC756" s="49"/>
      <c r="ABH756" s="193"/>
      <c r="ABI756" s="49"/>
      <c r="ABJ756" s="49"/>
      <c r="ABK756" s="49"/>
      <c r="ABP756" s="193"/>
      <c r="ABQ756" s="49"/>
      <c r="ABR756" s="49"/>
      <c r="ABS756" s="49"/>
      <c r="ABX756" s="193"/>
      <c r="ABY756" s="49"/>
      <c r="ABZ756" s="49"/>
      <c r="ACA756" s="49"/>
      <c r="ACF756" s="193"/>
      <c r="ACG756" s="49"/>
      <c r="ACH756" s="49"/>
      <c r="ACI756" s="49"/>
      <c r="ACN756" s="193"/>
      <c r="ACO756" s="49"/>
      <c r="ACP756" s="49"/>
      <c r="ACQ756" s="49"/>
      <c r="ACV756" s="193"/>
      <c r="ACW756" s="49"/>
      <c r="ACX756" s="49"/>
      <c r="ACY756" s="49"/>
      <c r="ADD756" s="193"/>
      <c r="ADE756" s="49"/>
      <c r="ADF756" s="49"/>
      <c r="ADG756" s="49"/>
      <c r="ADL756" s="193"/>
      <c r="ADM756" s="49"/>
      <c r="ADN756" s="49"/>
      <c r="ADO756" s="49"/>
      <c r="ADT756" s="193"/>
      <c r="ADU756" s="49"/>
      <c r="ADV756" s="49"/>
      <c r="ADW756" s="49"/>
      <c r="AEB756" s="193"/>
      <c r="AEC756" s="49"/>
      <c r="AED756" s="49"/>
      <c r="AEE756" s="49"/>
      <c r="AEJ756" s="193"/>
      <c r="AEK756" s="49"/>
      <c r="AEL756" s="49"/>
      <c r="AEM756" s="49"/>
      <c r="AER756" s="193"/>
      <c r="AES756" s="49"/>
      <c r="AET756" s="49"/>
      <c r="AEU756" s="49"/>
      <c r="AEZ756" s="193"/>
      <c r="AFA756" s="49"/>
      <c r="AFB756" s="49"/>
      <c r="AFC756" s="49"/>
      <c r="AFH756" s="193"/>
      <c r="AFI756" s="49"/>
      <c r="AFJ756" s="49"/>
      <c r="AFK756" s="49"/>
      <c r="AFP756" s="193"/>
      <c r="AFQ756" s="49"/>
      <c r="AFR756" s="49"/>
      <c r="AFS756" s="49"/>
      <c r="AFX756" s="193"/>
      <c r="AFY756" s="49"/>
      <c r="AFZ756" s="49"/>
      <c r="AGA756" s="49"/>
      <c r="AGF756" s="193"/>
      <c r="AGG756" s="49"/>
      <c r="AGH756" s="49"/>
      <c r="AGI756" s="49"/>
      <c r="AGN756" s="193"/>
      <c r="AGO756" s="49"/>
      <c r="AGP756" s="49"/>
      <c r="AGQ756" s="49"/>
      <c r="AGV756" s="193"/>
      <c r="AGW756" s="49"/>
      <c r="AGX756" s="49"/>
      <c r="AGY756" s="49"/>
      <c r="AHD756" s="193"/>
      <c r="AHE756" s="49"/>
      <c r="AHF756" s="49"/>
      <c r="AHG756" s="49"/>
      <c r="AHL756" s="193"/>
      <c r="AHM756" s="49"/>
      <c r="AHN756" s="49"/>
      <c r="AHO756" s="49"/>
      <c r="AHT756" s="193"/>
      <c r="AHU756" s="49"/>
      <c r="AHV756" s="49"/>
      <c r="AHW756" s="49"/>
      <c r="AIB756" s="193"/>
      <c r="AIC756" s="49"/>
      <c r="AID756" s="49"/>
      <c r="AIE756" s="49"/>
      <c r="AIJ756" s="193"/>
      <c r="AIK756" s="49"/>
      <c r="AIL756" s="49"/>
      <c r="AIM756" s="49"/>
      <c r="AIR756" s="193"/>
      <c r="AIS756" s="49"/>
      <c r="AIT756" s="49"/>
      <c r="AIU756" s="49"/>
      <c r="AIZ756" s="193"/>
      <c r="AJA756" s="49"/>
      <c r="AJB756" s="49"/>
      <c r="AJC756" s="49"/>
      <c r="AJH756" s="193"/>
      <c r="AJI756" s="49"/>
      <c r="AJJ756" s="49"/>
      <c r="AJK756" s="49"/>
      <c r="AJP756" s="193"/>
      <c r="AJQ756" s="49"/>
      <c r="AJR756" s="49"/>
      <c r="AJS756" s="49"/>
      <c r="AJX756" s="193"/>
      <c r="AJY756" s="49"/>
      <c r="AJZ756" s="49"/>
      <c r="AKA756" s="49"/>
      <c r="AKF756" s="193"/>
      <c r="AKG756" s="49"/>
      <c r="AKH756" s="49"/>
      <c r="AKI756" s="49"/>
      <c r="AKN756" s="193"/>
      <c r="AKO756" s="49"/>
      <c r="AKP756" s="49"/>
      <c r="AKQ756" s="49"/>
      <c r="AKV756" s="193"/>
      <c r="AKW756" s="49"/>
      <c r="AKX756" s="49"/>
      <c r="AKY756" s="49"/>
      <c r="ALD756" s="193"/>
      <c r="ALE756" s="49"/>
      <c r="ALF756" s="49"/>
      <c r="ALG756" s="49"/>
      <c r="ALL756" s="193"/>
      <c r="ALM756" s="49"/>
      <c r="ALN756" s="49"/>
      <c r="ALO756" s="49"/>
      <c r="ALT756" s="193"/>
      <c r="ALU756" s="49"/>
      <c r="ALV756" s="49"/>
      <c r="ALW756" s="49"/>
      <c r="AMB756" s="193"/>
      <c r="AMC756" s="49"/>
      <c r="AMD756" s="49"/>
      <c r="AME756" s="49"/>
      <c r="AMJ756" s="193"/>
    </row>
    <row r="757" s="190" customFormat="true" ht="15" hidden="false" customHeight="true" outlineLevel="0" collapsed="false">
      <c r="A757" s="170"/>
      <c r="B757" s="170"/>
      <c r="C757" s="170"/>
      <c r="D757" s="171" t="s">
        <v>715</v>
      </c>
      <c r="E757" s="171"/>
      <c r="F757" s="171"/>
      <c r="G757" s="171"/>
      <c r="H757" s="175" t="n">
        <f aca="false">E751</f>
        <v>110</v>
      </c>
      <c r="I757" s="49"/>
      <c r="J757" s="49"/>
      <c r="K757" s="49"/>
      <c r="P757" s="194"/>
      <c r="Q757" s="49"/>
      <c r="R757" s="49"/>
      <c r="S757" s="49"/>
      <c r="X757" s="194"/>
      <c r="Y757" s="49"/>
      <c r="Z757" s="49"/>
      <c r="AA757" s="49"/>
      <c r="AF757" s="194"/>
      <c r="AG757" s="49"/>
      <c r="AH757" s="49"/>
      <c r="AI757" s="49"/>
      <c r="AN757" s="194"/>
      <c r="AO757" s="49"/>
      <c r="AP757" s="49"/>
      <c r="AQ757" s="49"/>
      <c r="AV757" s="194"/>
      <c r="AW757" s="49"/>
      <c r="AX757" s="49"/>
      <c r="AY757" s="49"/>
      <c r="BD757" s="194"/>
      <c r="BE757" s="49"/>
      <c r="BF757" s="49"/>
      <c r="BG757" s="49"/>
      <c r="BL757" s="194"/>
      <c r="BM757" s="49"/>
      <c r="BN757" s="49"/>
      <c r="BO757" s="49"/>
      <c r="BT757" s="194"/>
      <c r="BU757" s="49"/>
      <c r="BV757" s="49"/>
      <c r="BW757" s="49"/>
      <c r="CB757" s="194"/>
      <c r="CC757" s="49"/>
      <c r="CD757" s="49"/>
      <c r="CE757" s="49"/>
      <c r="CJ757" s="194"/>
      <c r="CK757" s="49"/>
      <c r="CL757" s="49"/>
      <c r="CM757" s="49"/>
      <c r="CR757" s="194"/>
      <c r="CS757" s="49"/>
      <c r="CT757" s="49"/>
      <c r="CU757" s="49"/>
      <c r="CZ757" s="194"/>
      <c r="DA757" s="49"/>
      <c r="DB757" s="49"/>
      <c r="DC757" s="49"/>
      <c r="DH757" s="194"/>
      <c r="DI757" s="49"/>
      <c r="DJ757" s="49"/>
      <c r="DK757" s="49"/>
      <c r="DP757" s="194"/>
      <c r="DQ757" s="49"/>
      <c r="DR757" s="49"/>
      <c r="DS757" s="49"/>
      <c r="DX757" s="194"/>
      <c r="DY757" s="49"/>
      <c r="DZ757" s="49"/>
      <c r="EA757" s="49"/>
      <c r="EF757" s="194"/>
      <c r="EG757" s="49"/>
      <c r="EH757" s="49"/>
      <c r="EI757" s="49"/>
      <c r="EN757" s="194"/>
      <c r="EO757" s="49"/>
      <c r="EP757" s="49"/>
      <c r="EQ757" s="49"/>
      <c r="EV757" s="194"/>
      <c r="EW757" s="49"/>
      <c r="EX757" s="49"/>
      <c r="EY757" s="49"/>
      <c r="FD757" s="194"/>
      <c r="FE757" s="49"/>
      <c r="FF757" s="49"/>
      <c r="FG757" s="49"/>
      <c r="FL757" s="194"/>
      <c r="FM757" s="49"/>
      <c r="FN757" s="49"/>
      <c r="FO757" s="49"/>
      <c r="FT757" s="194"/>
      <c r="FU757" s="49"/>
      <c r="FV757" s="49"/>
      <c r="FW757" s="49"/>
      <c r="GB757" s="194"/>
      <c r="GC757" s="49"/>
      <c r="GD757" s="49"/>
      <c r="GE757" s="49"/>
      <c r="GJ757" s="194"/>
      <c r="GK757" s="49"/>
      <c r="GL757" s="49"/>
      <c r="GM757" s="49"/>
      <c r="GR757" s="194"/>
      <c r="GS757" s="49"/>
      <c r="GT757" s="49"/>
      <c r="GU757" s="49"/>
      <c r="GZ757" s="194"/>
      <c r="HA757" s="49"/>
      <c r="HB757" s="49"/>
      <c r="HC757" s="49"/>
      <c r="HH757" s="194"/>
      <c r="HI757" s="49"/>
      <c r="HJ757" s="49"/>
      <c r="HK757" s="49"/>
      <c r="HP757" s="194"/>
      <c r="HQ757" s="49"/>
      <c r="HR757" s="49"/>
      <c r="HS757" s="49"/>
      <c r="HX757" s="194"/>
      <c r="HY757" s="49"/>
      <c r="HZ757" s="49"/>
      <c r="IA757" s="49"/>
      <c r="IF757" s="194"/>
      <c r="IG757" s="49"/>
      <c r="IH757" s="49"/>
      <c r="II757" s="49"/>
      <c r="IN757" s="194"/>
      <c r="IO757" s="49"/>
      <c r="IP757" s="49"/>
      <c r="IQ757" s="49"/>
      <c r="IV757" s="194"/>
      <c r="IW757" s="49"/>
      <c r="IX757" s="49"/>
      <c r="IY757" s="49"/>
      <c r="JD757" s="194"/>
      <c r="JE757" s="49"/>
      <c r="JF757" s="49"/>
      <c r="JG757" s="49"/>
      <c r="JL757" s="194"/>
      <c r="JM757" s="49"/>
      <c r="JN757" s="49"/>
      <c r="JO757" s="49"/>
      <c r="JT757" s="194"/>
      <c r="JU757" s="49"/>
      <c r="JV757" s="49"/>
      <c r="JW757" s="49"/>
      <c r="KB757" s="194"/>
      <c r="KC757" s="49"/>
      <c r="KD757" s="49"/>
      <c r="KE757" s="49"/>
      <c r="KJ757" s="194"/>
      <c r="KK757" s="49"/>
      <c r="KL757" s="49"/>
      <c r="KM757" s="49"/>
      <c r="KR757" s="194"/>
      <c r="KS757" s="49"/>
      <c r="KT757" s="49"/>
      <c r="KU757" s="49"/>
      <c r="KZ757" s="194"/>
      <c r="LA757" s="49"/>
      <c r="LB757" s="49"/>
      <c r="LC757" s="49"/>
      <c r="LH757" s="194"/>
      <c r="LI757" s="49"/>
      <c r="LJ757" s="49"/>
      <c r="LK757" s="49"/>
      <c r="LP757" s="194"/>
      <c r="LQ757" s="49"/>
      <c r="LR757" s="49"/>
      <c r="LS757" s="49"/>
      <c r="LX757" s="194"/>
      <c r="LY757" s="49"/>
      <c r="LZ757" s="49"/>
      <c r="MA757" s="49"/>
      <c r="MF757" s="194"/>
      <c r="MG757" s="49"/>
      <c r="MH757" s="49"/>
      <c r="MI757" s="49"/>
      <c r="MN757" s="194"/>
      <c r="MO757" s="49"/>
      <c r="MP757" s="49"/>
      <c r="MQ757" s="49"/>
      <c r="MV757" s="194"/>
      <c r="MW757" s="49"/>
      <c r="MX757" s="49"/>
      <c r="MY757" s="49"/>
      <c r="ND757" s="194"/>
      <c r="NE757" s="49"/>
      <c r="NF757" s="49"/>
      <c r="NG757" s="49"/>
      <c r="NL757" s="194"/>
      <c r="NM757" s="49"/>
      <c r="NN757" s="49"/>
      <c r="NO757" s="49"/>
      <c r="NT757" s="194"/>
      <c r="NU757" s="49"/>
      <c r="NV757" s="49"/>
      <c r="NW757" s="49"/>
      <c r="OB757" s="194"/>
      <c r="OC757" s="49"/>
      <c r="OD757" s="49"/>
      <c r="OE757" s="49"/>
      <c r="OJ757" s="194"/>
      <c r="OK757" s="49"/>
      <c r="OL757" s="49"/>
      <c r="OM757" s="49"/>
      <c r="OR757" s="194"/>
      <c r="OS757" s="49"/>
      <c r="OT757" s="49"/>
      <c r="OU757" s="49"/>
      <c r="OZ757" s="194"/>
      <c r="PA757" s="49"/>
      <c r="PB757" s="49"/>
      <c r="PC757" s="49"/>
      <c r="PH757" s="194"/>
      <c r="PI757" s="49"/>
      <c r="PJ757" s="49"/>
      <c r="PK757" s="49"/>
      <c r="PP757" s="194"/>
      <c r="PQ757" s="49"/>
      <c r="PR757" s="49"/>
      <c r="PS757" s="49"/>
      <c r="PX757" s="194"/>
      <c r="PY757" s="49"/>
      <c r="PZ757" s="49"/>
      <c r="QA757" s="49"/>
      <c r="QF757" s="194"/>
      <c r="QG757" s="49"/>
      <c r="QH757" s="49"/>
      <c r="QI757" s="49"/>
      <c r="QN757" s="194"/>
      <c r="QO757" s="49"/>
      <c r="QP757" s="49"/>
      <c r="QQ757" s="49"/>
      <c r="QV757" s="194"/>
      <c r="QW757" s="49"/>
      <c r="QX757" s="49"/>
      <c r="QY757" s="49"/>
      <c r="RD757" s="194"/>
      <c r="RE757" s="49"/>
      <c r="RF757" s="49"/>
      <c r="RG757" s="49"/>
      <c r="RL757" s="194"/>
      <c r="RM757" s="49"/>
      <c r="RN757" s="49"/>
      <c r="RO757" s="49"/>
      <c r="RT757" s="194"/>
      <c r="RU757" s="49"/>
      <c r="RV757" s="49"/>
      <c r="RW757" s="49"/>
      <c r="SB757" s="194"/>
      <c r="SC757" s="49"/>
      <c r="SD757" s="49"/>
      <c r="SE757" s="49"/>
      <c r="SJ757" s="194"/>
      <c r="SK757" s="49"/>
      <c r="SL757" s="49"/>
      <c r="SM757" s="49"/>
      <c r="SR757" s="194"/>
      <c r="SS757" s="49"/>
      <c r="ST757" s="49"/>
      <c r="SU757" s="49"/>
      <c r="SZ757" s="194"/>
      <c r="TA757" s="49"/>
      <c r="TB757" s="49"/>
      <c r="TC757" s="49"/>
      <c r="TH757" s="194"/>
      <c r="TI757" s="49"/>
      <c r="TJ757" s="49"/>
      <c r="TK757" s="49"/>
      <c r="TP757" s="194"/>
      <c r="TQ757" s="49"/>
      <c r="TR757" s="49"/>
      <c r="TS757" s="49"/>
      <c r="TX757" s="194"/>
      <c r="TY757" s="49"/>
      <c r="TZ757" s="49"/>
      <c r="UA757" s="49"/>
      <c r="UF757" s="194"/>
      <c r="UG757" s="49"/>
      <c r="UH757" s="49"/>
      <c r="UI757" s="49"/>
      <c r="UN757" s="194"/>
      <c r="UO757" s="49"/>
      <c r="UP757" s="49"/>
      <c r="UQ757" s="49"/>
      <c r="UV757" s="194"/>
      <c r="UW757" s="49"/>
      <c r="UX757" s="49"/>
      <c r="UY757" s="49"/>
      <c r="VD757" s="194"/>
      <c r="VE757" s="49"/>
      <c r="VF757" s="49"/>
      <c r="VG757" s="49"/>
      <c r="VL757" s="194"/>
      <c r="VM757" s="49"/>
      <c r="VN757" s="49"/>
      <c r="VO757" s="49"/>
      <c r="VT757" s="194"/>
      <c r="VU757" s="49"/>
      <c r="VV757" s="49"/>
      <c r="VW757" s="49"/>
      <c r="WB757" s="194"/>
      <c r="WC757" s="49"/>
      <c r="WD757" s="49"/>
      <c r="WE757" s="49"/>
      <c r="WJ757" s="194"/>
      <c r="WK757" s="49"/>
      <c r="WL757" s="49"/>
      <c r="WM757" s="49"/>
      <c r="WR757" s="194"/>
      <c r="WS757" s="49"/>
      <c r="WT757" s="49"/>
      <c r="WU757" s="49"/>
      <c r="WZ757" s="194"/>
      <c r="XA757" s="49"/>
      <c r="XB757" s="49"/>
      <c r="XC757" s="49"/>
      <c r="XH757" s="194"/>
      <c r="XI757" s="49"/>
      <c r="XJ757" s="49"/>
      <c r="XK757" s="49"/>
      <c r="XP757" s="194"/>
      <c r="XQ757" s="49"/>
      <c r="XR757" s="49"/>
      <c r="XS757" s="49"/>
      <c r="XX757" s="194"/>
      <c r="XY757" s="49"/>
      <c r="XZ757" s="49"/>
      <c r="YA757" s="49"/>
      <c r="YF757" s="194"/>
      <c r="YG757" s="49"/>
      <c r="YH757" s="49"/>
      <c r="YI757" s="49"/>
      <c r="YN757" s="194"/>
      <c r="YO757" s="49"/>
      <c r="YP757" s="49"/>
      <c r="YQ757" s="49"/>
      <c r="YV757" s="194"/>
      <c r="YW757" s="49"/>
      <c r="YX757" s="49"/>
      <c r="YY757" s="49"/>
      <c r="ZD757" s="194"/>
      <c r="ZE757" s="49"/>
      <c r="ZF757" s="49"/>
      <c r="ZG757" s="49"/>
      <c r="ZL757" s="194"/>
      <c r="ZM757" s="49"/>
      <c r="ZN757" s="49"/>
      <c r="ZO757" s="49"/>
      <c r="ZT757" s="194"/>
      <c r="ZU757" s="49"/>
      <c r="ZV757" s="49"/>
      <c r="ZW757" s="49"/>
      <c r="AAB757" s="194"/>
      <c r="AAC757" s="49"/>
      <c r="AAD757" s="49"/>
      <c r="AAE757" s="49"/>
      <c r="AAJ757" s="194"/>
      <c r="AAK757" s="49"/>
      <c r="AAL757" s="49"/>
      <c r="AAM757" s="49"/>
      <c r="AAR757" s="194"/>
      <c r="AAS757" s="49"/>
      <c r="AAT757" s="49"/>
      <c r="AAU757" s="49"/>
      <c r="AAZ757" s="194"/>
      <c r="ABA757" s="49"/>
      <c r="ABB757" s="49"/>
      <c r="ABC757" s="49"/>
      <c r="ABH757" s="194"/>
      <c r="ABI757" s="49"/>
      <c r="ABJ757" s="49"/>
      <c r="ABK757" s="49"/>
      <c r="ABP757" s="194"/>
      <c r="ABQ757" s="49"/>
      <c r="ABR757" s="49"/>
      <c r="ABS757" s="49"/>
      <c r="ABX757" s="194"/>
      <c r="ABY757" s="49"/>
      <c r="ABZ757" s="49"/>
      <c r="ACA757" s="49"/>
      <c r="ACF757" s="194"/>
      <c r="ACG757" s="49"/>
      <c r="ACH757" s="49"/>
      <c r="ACI757" s="49"/>
      <c r="ACN757" s="194"/>
      <c r="ACO757" s="49"/>
      <c r="ACP757" s="49"/>
      <c r="ACQ757" s="49"/>
      <c r="ACV757" s="194"/>
      <c r="ACW757" s="49"/>
      <c r="ACX757" s="49"/>
      <c r="ACY757" s="49"/>
      <c r="ADD757" s="194"/>
      <c r="ADE757" s="49"/>
      <c r="ADF757" s="49"/>
      <c r="ADG757" s="49"/>
      <c r="ADL757" s="194"/>
      <c r="ADM757" s="49"/>
      <c r="ADN757" s="49"/>
      <c r="ADO757" s="49"/>
      <c r="ADT757" s="194"/>
      <c r="ADU757" s="49"/>
      <c r="ADV757" s="49"/>
      <c r="ADW757" s="49"/>
      <c r="AEB757" s="194"/>
      <c r="AEC757" s="49"/>
      <c r="AED757" s="49"/>
      <c r="AEE757" s="49"/>
      <c r="AEJ757" s="194"/>
      <c r="AEK757" s="49"/>
      <c r="AEL757" s="49"/>
      <c r="AEM757" s="49"/>
      <c r="AER757" s="194"/>
      <c r="AES757" s="49"/>
      <c r="AET757" s="49"/>
      <c r="AEU757" s="49"/>
      <c r="AEZ757" s="194"/>
      <c r="AFA757" s="49"/>
      <c r="AFB757" s="49"/>
      <c r="AFC757" s="49"/>
      <c r="AFH757" s="194"/>
      <c r="AFI757" s="49"/>
      <c r="AFJ757" s="49"/>
      <c r="AFK757" s="49"/>
      <c r="AFP757" s="194"/>
      <c r="AFQ757" s="49"/>
      <c r="AFR757" s="49"/>
      <c r="AFS757" s="49"/>
      <c r="AFX757" s="194"/>
      <c r="AFY757" s="49"/>
      <c r="AFZ757" s="49"/>
      <c r="AGA757" s="49"/>
      <c r="AGF757" s="194"/>
      <c r="AGG757" s="49"/>
      <c r="AGH757" s="49"/>
      <c r="AGI757" s="49"/>
      <c r="AGN757" s="194"/>
      <c r="AGO757" s="49"/>
      <c r="AGP757" s="49"/>
      <c r="AGQ757" s="49"/>
      <c r="AGV757" s="194"/>
      <c r="AGW757" s="49"/>
      <c r="AGX757" s="49"/>
      <c r="AGY757" s="49"/>
      <c r="AHD757" s="194"/>
      <c r="AHE757" s="49"/>
      <c r="AHF757" s="49"/>
      <c r="AHG757" s="49"/>
      <c r="AHL757" s="194"/>
      <c r="AHM757" s="49"/>
      <c r="AHN757" s="49"/>
      <c r="AHO757" s="49"/>
      <c r="AHT757" s="194"/>
      <c r="AHU757" s="49"/>
      <c r="AHV757" s="49"/>
      <c r="AHW757" s="49"/>
      <c r="AIB757" s="194"/>
      <c r="AIC757" s="49"/>
      <c r="AID757" s="49"/>
      <c r="AIE757" s="49"/>
      <c r="AIJ757" s="194"/>
      <c r="AIK757" s="49"/>
      <c r="AIL757" s="49"/>
      <c r="AIM757" s="49"/>
      <c r="AIR757" s="194"/>
      <c r="AIS757" s="49"/>
      <c r="AIT757" s="49"/>
      <c r="AIU757" s="49"/>
      <c r="AIZ757" s="194"/>
      <c r="AJA757" s="49"/>
      <c r="AJB757" s="49"/>
      <c r="AJC757" s="49"/>
      <c r="AJH757" s="194"/>
      <c r="AJI757" s="49"/>
      <c r="AJJ757" s="49"/>
      <c r="AJK757" s="49"/>
      <c r="AJP757" s="194"/>
      <c r="AJQ757" s="49"/>
      <c r="AJR757" s="49"/>
      <c r="AJS757" s="49"/>
      <c r="AJX757" s="194"/>
      <c r="AJY757" s="49"/>
      <c r="AJZ757" s="49"/>
      <c r="AKA757" s="49"/>
      <c r="AKF757" s="194"/>
      <c r="AKG757" s="49"/>
      <c r="AKH757" s="49"/>
      <c r="AKI757" s="49"/>
      <c r="AKN757" s="194"/>
      <c r="AKO757" s="49"/>
      <c r="AKP757" s="49"/>
      <c r="AKQ757" s="49"/>
      <c r="AKV757" s="194"/>
      <c r="AKW757" s="49"/>
      <c r="AKX757" s="49"/>
      <c r="AKY757" s="49"/>
      <c r="ALD757" s="194"/>
      <c r="ALE757" s="49"/>
      <c r="ALF757" s="49"/>
      <c r="ALG757" s="49"/>
      <c r="ALL757" s="194"/>
      <c r="ALM757" s="49"/>
      <c r="ALN757" s="49"/>
      <c r="ALO757" s="49"/>
      <c r="ALT757" s="194"/>
      <c r="ALU757" s="49"/>
      <c r="ALV757" s="49"/>
      <c r="ALW757" s="49"/>
      <c r="AMB757" s="194"/>
      <c r="AMC757" s="49"/>
      <c r="AMD757" s="49"/>
      <c r="AME757" s="49"/>
      <c r="AMJ757" s="194"/>
    </row>
    <row r="758" s="192" customFormat="true" ht="15" hidden="false" customHeight="true" outlineLevel="0" collapsed="false">
      <c r="A758" s="170"/>
      <c r="B758" s="170"/>
      <c r="C758" s="170"/>
      <c r="D758" s="173" t="s">
        <v>716</v>
      </c>
      <c r="E758" s="173"/>
      <c r="F758" s="173"/>
      <c r="G758" s="173"/>
      <c r="H758" s="174" t="n">
        <f aca="false">ROUND(H756*H757,2)</f>
        <v>161.7</v>
      </c>
      <c r="I758" s="49"/>
      <c r="J758" s="49"/>
      <c r="K758" s="49"/>
      <c r="P758" s="193"/>
      <c r="Q758" s="49"/>
      <c r="R758" s="49"/>
      <c r="S758" s="49"/>
      <c r="X758" s="193"/>
      <c r="Y758" s="49"/>
      <c r="Z758" s="49"/>
      <c r="AA758" s="49"/>
      <c r="AF758" s="193"/>
      <c r="AG758" s="49"/>
      <c r="AH758" s="49"/>
      <c r="AI758" s="49"/>
      <c r="AN758" s="193"/>
      <c r="AO758" s="49"/>
      <c r="AP758" s="49"/>
      <c r="AQ758" s="49"/>
      <c r="AV758" s="193"/>
      <c r="AW758" s="49"/>
      <c r="AX758" s="49"/>
      <c r="AY758" s="49"/>
      <c r="BD758" s="193"/>
      <c r="BE758" s="49"/>
      <c r="BF758" s="49"/>
      <c r="BG758" s="49"/>
      <c r="BL758" s="193"/>
      <c r="BM758" s="49"/>
      <c r="BN758" s="49"/>
      <c r="BO758" s="49"/>
      <c r="BT758" s="193"/>
      <c r="BU758" s="49"/>
      <c r="BV758" s="49"/>
      <c r="BW758" s="49"/>
      <c r="CB758" s="193"/>
      <c r="CC758" s="49"/>
      <c r="CD758" s="49"/>
      <c r="CE758" s="49"/>
      <c r="CJ758" s="193"/>
      <c r="CK758" s="49"/>
      <c r="CL758" s="49"/>
      <c r="CM758" s="49"/>
      <c r="CR758" s="193"/>
      <c r="CS758" s="49"/>
      <c r="CT758" s="49"/>
      <c r="CU758" s="49"/>
      <c r="CZ758" s="193"/>
      <c r="DA758" s="49"/>
      <c r="DB758" s="49"/>
      <c r="DC758" s="49"/>
      <c r="DH758" s="193"/>
      <c r="DI758" s="49"/>
      <c r="DJ758" s="49"/>
      <c r="DK758" s="49"/>
      <c r="DP758" s="193"/>
      <c r="DQ758" s="49"/>
      <c r="DR758" s="49"/>
      <c r="DS758" s="49"/>
      <c r="DX758" s="193"/>
      <c r="DY758" s="49"/>
      <c r="DZ758" s="49"/>
      <c r="EA758" s="49"/>
      <c r="EF758" s="193"/>
      <c r="EG758" s="49"/>
      <c r="EH758" s="49"/>
      <c r="EI758" s="49"/>
      <c r="EN758" s="193"/>
      <c r="EO758" s="49"/>
      <c r="EP758" s="49"/>
      <c r="EQ758" s="49"/>
      <c r="EV758" s="193"/>
      <c r="EW758" s="49"/>
      <c r="EX758" s="49"/>
      <c r="EY758" s="49"/>
      <c r="FD758" s="193"/>
      <c r="FE758" s="49"/>
      <c r="FF758" s="49"/>
      <c r="FG758" s="49"/>
      <c r="FL758" s="193"/>
      <c r="FM758" s="49"/>
      <c r="FN758" s="49"/>
      <c r="FO758" s="49"/>
      <c r="FT758" s="193"/>
      <c r="FU758" s="49"/>
      <c r="FV758" s="49"/>
      <c r="FW758" s="49"/>
      <c r="GB758" s="193"/>
      <c r="GC758" s="49"/>
      <c r="GD758" s="49"/>
      <c r="GE758" s="49"/>
      <c r="GJ758" s="193"/>
      <c r="GK758" s="49"/>
      <c r="GL758" s="49"/>
      <c r="GM758" s="49"/>
      <c r="GR758" s="193"/>
      <c r="GS758" s="49"/>
      <c r="GT758" s="49"/>
      <c r="GU758" s="49"/>
      <c r="GZ758" s="193"/>
      <c r="HA758" s="49"/>
      <c r="HB758" s="49"/>
      <c r="HC758" s="49"/>
      <c r="HH758" s="193"/>
      <c r="HI758" s="49"/>
      <c r="HJ758" s="49"/>
      <c r="HK758" s="49"/>
      <c r="HP758" s="193"/>
      <c r="HQ758" s="49"/>
      <c r="HR758" s="49"/>
      <c r="HS758" s="49"/>
      <c r="HX758" s="193"/>
      <c r="HY758" s="49"/>
      <c r="HZ758" s="49"/>
      <c r="IA758" s="49"/>
      <c r="IF758" s="193"/>
      <c r="IG758" s="49"/>
      <c r="IH758" s="49"/>
      <c r="II758" s="49"/>
      <c r="IN758" s="193"/>
      <c r="IO758" s="49"/>
      <c r="IP758" s="49"/>
      <c r="IQ758" s="49"/>
      <c r="IV758" s="193"/>
      <c r="IW758" s="49"/>
      <c r="IX758" s="49"/>
      <c r="IY758" s="49"/>
      <c r="JD758" s="193"/>
      <c r="JE758" s="49"/>
      <c r="JF758" s="49"/>
      <c r="JG758" s="49"/>
      <c r="JL758" s="193"/>
      <c r="JM758" s="49"/>
      <c r="JN758" s="49"/>
      <c r="JO758" s="49"/>
      <c r="JT758" s="193"/>
      <c r="JU758" s="49"/>
      <c r="JV758" s="49"/>
      <c r="JW758" s="49"/>
      <c r="KB758" s="193"/>
      <c r="KC758" s="49"/>
      <c r="KD758" s="49"/>
      <c r="KE758" s="49"/>
      <c r="KJ758" s="193"/>
      <c r="KK758" s="49"/>
      <c r="KL758" s="49"/>
      <c r="KM758" s="49"/>
      <c r="KR758" s="193"/>
      <c r="KS758" s="49"/>
      <c r="KT758" s="49"/>
      <c r="KU758" s="49"/>
      <c r="KZ758" s="193"/>
      <c r="LA758" s="49"/>
      <c r="LB758" s="49"/>
      <c r="LC758" s="49"/>
      <c r="LH758" s="193"/>
      <c r="LI758" s="49"/>
      <c r="LJ758" s="49"/>
      <c r="LK758" s="49"/>
      <c r="LP758" s="193"/>
      <c r="LQ758" s="49"/>
      <c r="LR758" s="49"/>
      <c r="LS758" s="49"/>
      <c r="LX758" s="193"/>
      <c r="LY758" s="49"/>
      <c r="LZ758" s="49"/>
      <c r="MA758" s="49"/>
      <c r="MF758" s="193"/>
      <c r="MG758" s="49"/>
      <c r="MH758" s="49"/>
      <c r="MI758" s="49"/>
      <c r="MN758" s="193"/>
      <c r="MO758" s="49"/>
      <c r="MP758" s="49"/>
      <c r="MQ758" s="49"/>
      <c r="MV758" s="193"/>
      <c r="MW758" s="49"/>
      <c r="MX758" s="49"/>
      <c r="MY758" s="49"/>
      <c r="ND758" s="193"/>
      <c r="NE758" s="49"/>
      <c r="NF758" s="49"/>
      <c r="NG758" s="49"/>
      <c r="NL758" s="193"/>
      <c r="NM758" s="49"/>
      <c r="NN758" s="49"/>
      <c r="NO758" s="49"/>
      <c r="NT758" s="193"/>
      <c r="NU758" s="49"/>
      <c r="NV758" s="49"/>
      <c r="NW758" s="49"/>
      <c r="OB758" s="193"/>
      <c r="OC758" s="49"/>
      <c r="OD758" s="49"/>
      <c r="OE758" s="49"/>
      <c r="OJ758" s="193"/>
      <c r="OK758" s="49"/>
      <c r="OL758" s="49"/>
      <c r="OM758" s="49"/>
      <c r="OR758" s="193"/>
      <c r="OS758" s="49"/>
      <c r="OT758" s="49"/>
      <c r="OU758" s="49"/>
      <c r="OZ758" s="193"/>
      <c r="PA758" s="49"/>
      <c r="PB758" s="49"/>
      <c r="PC758" s="49"/>
      <c r="PH758" s="193"/>
      <c r="PI758" s="49"/>
      <c r="PJ758" s="49"/>
      <c r="PK758" s="49"/>
      <c r="PP758" s="193"/>
      <c r="PQ758" s="49"/>
      <c r="PR758" s="49"/>
      <c r="PS758" s="49"/>
      <c r="PX758" s="193"/>
      <c r="PY758" s="49"/>
      <c r="PZ758" s="49"/>
      <c r="QA758" s="49"/>
      <c r="QF758" s="193"/>
      <c r="QG758" s="49"/>
      <c r="QH758" s="49"/>
      <c r="QI758" s="49"/>
      <c r="QN758" s="193"/>
      <c r="QO758" s="49"/>
      <c r="QP758" s="49"/>
      <c r="QQ758" s="49"/>
      <c r="QV758" s="193"/>
      <c r="QW758" s="49"/>
      <c r="QX758" s="49"/>
      <c r="QY758" s="49"/>
      <c r="RD758" s="193"/>
      <c r="RE758" s="49"/>
      <c r="RF758" s="49"/>
      <c r="RG758" s="49"/>
      <c r="RL758" s="193"/>
      <c r="RM758" s="49"/>
      <c r="RN758" s="49"/>
      <c r="RO758" s="49"/>
      <c r="RT758" s="193"/>
      <c r="RU758" s="49"/>
      <c r="RV758" s="49"/>
      <c r="RW758" s="49"/>
      <c r="SB758" s="193"/>
      <c r="SC758" s="49"/>
      <c r="SD758" s="49"/>
      <c r="SE758" s="49"/>
      <c r="SJ758" s="193"/>
      <c r="SK758" s="49"/>
      <c r="SL758" s="49"/>
      <c r="SM758" s="49"/>
      <c r="SR758" s="193"/>
      <c r="SS758" s="49"/>
      <c r="ST758" s="49"/>
      <c r="SU758" s="49"/>
      <c r="SZ758" s="193"/>
      <c r="TA758" s="49"/>
      <c r="TB758" s="49"/>
      <c r="TC758" s="49"/>
      <c r="TH758" s="193"/>
      <c r="TI758" s="49"/>
      <c r="TJ758" s="49"/>
      <c r="TK758" s="49"/>
      <c r="TP758" s="193"/>
      <c r="TQ758" s="49"/>
      <c r="TR758" s="49"/>
      <c r="TS758" s="49"/>
      <c r="TX758" s="193"/>
      <c r="TY758" s="49"/>
      <c r="TZ758" s="49"/>
      <c r="UA758" s="49"/>
      <c r="UF758" s="193"/>
      <c r="UG758" s="49"/>
      <c r="UH758" s="49"/>
      <c r="UI758" s="49"/>
      <c r="UN758" s="193"/>
      <c r="UO758" s="49"/>
      <c r="UP758" s="49"/>
      <c r="UQ758" s="49"/>
      <c r="UV758" s="193"/>
      <c r="UW758" s="49"/>
      <c r="UX758" s="49"/>
      <c r="UY758" s="49"/>
      <c r="VD758" s="193"/>
      <c r="VE758" s="49"/>
      <c r="VF758" s="49"/>
      <c r="VG758" s="49"/>
      <c r="VL758" s="193"/>
      <c r="VM758" s="49"/>
      <c r="VN758" s="49"/>
      <c r="VO758" s="49"/>
      <c r="VT758" s="193"/>
      <c r="VU758" s="49"/>
      <c r="VV758" s="49"/>
      <c r="VW758" s="49"/>
      <c r="WB758" s="193"/>
      <c r="WC758" s="49"/>
      <c r="WD758" s="49"/>
      <c r="WE758" s="49"/>
      <c r="WJ758" s="193"/>
      <c r="WK758" s="49"/>
      <c r="WL758" s="49"/>
      <c r="WM758" s="49"/>
      <c r="WR758" s="193"/>
      <c r="WS758" s="49"/>
      <c r="WT758" s="49"/>
      <c r="WU758" s="49"/>
      <c r="WZ758" s="193"/>
      <c r="XA758" s="49"/>
      <c r="XB758" s="49"/>
      <c r="XC758" s="49"/>
      <c r="XH758" s="193"/>
      <c r="XI758" s="49"/>
      <c r="XJ758" s="49"/>
      <c r="XK758" s="49"/>
      <c r="XP758" s="193"/>
      <c r="XQ758" s="49"/>
      <c r="XR758" s="49"/>
      <c r="XS758" s="49"/>
      <c r="XX758" s="193"/>
      <c r="XY758" s="49"/>
      <c r="XZ758" s="49"/>
      <c r="YA758" s="49"/>
      <c r="YF758" s="193"/>
      <c r="YG758" s="49"/>
      <c r="YH758" s="49"/>
      <c r="YI758" s="49"/>
      <c r="YN758" s="193"/>
      <c r="YO758" s="49"/>
      <c r="YP758" s="49"/>
      <c r="YQ758" s="49"/>
      <c r="YV758" s="193"/>
      <c r="YW758" s="49"/>
      <c r="YX758" s="49"/>
      <c r="YY758" s="49"/>
      <c r="ZD758" s="193"/>
      <c r="ZE758" s="49"/>
      <c r="ZF758" s="49"/>
      <c r="ZG758" s="49"/>
      <c r="ZL758" s="193"/>
      <c r="ZM758" s="49"/>
      <c r="ZN758" s="49"/>
      <c r="ZO758" s="49"/>
      <c r="ZT758" s="193"/>
      <c r="ZU758" s="49"/>
      <c r="ZV758" s="49"/>
      <c r="ZW758" s="49"/>
      <c r="AAB758" s="193"/>
      <c r="AAC758" s="49"/>
      <c r="AAD758" s="49"/>
      <c r="AAE758" s="49"/>
      <c r="AAJ758" s="193"/>
      <c r="AAK758" s="49"/>
      <c r="AAL758" s="49"/>
      <c r="AAM758" s="49"/>
      <c r="AAR758" s="193"/>
      <c r="AAS758" s="49"/>
      <c r="AAT758" s="49"/>
      <c r="AAU758" s="49"/>
      <c r="AAZ758" s="193"/>
      <c r="ABA758" s="49"/>
      <c r="ABB758" s="49"/>
      <c r="ABC758" s="49"/>
      <c r="ABH758" s="193"/>
      <c r="ABI758" s="49"/>
      <c r="ABJ758" s="49"/>
      <c r="ABK758" s="49"/>
      <c r="ABP758" s="193"/>
      <c r="ABQ758" s="49"/>
      <c r="ABR758" s="49"/>
      <c r="ABS758" s="49"/>
      <c r="ABX758" s="193"/>
      <c r="ABY758" s="49"/>
      <c r="ABZ758" s="49"/>
      <c r="ACA758" s="49"/>
      <c r="ACF758" s="193"/>
      <c r="ACG758" s="49"/>
      <c r="ACH758" s="49"/>
      <c r="ACI758" s="49"/>
      <c r="ACN758" s="193"/>
      <c r="ACO758" s="49"/>
      <c r="ACP758" s="49"/>
      <c r="ACQ758" s="49"/>
      <c r="ACV758" s="193"/>
      <c r="ACW758" s="49"/>
      <c r="ACX758" s="49"/>
      <c r="ACY758" s="49"/>
      <c r="ADD758" s="193"/>
      <c r="ADE758" s="49"/>
      <c r="ADF758" s="49"/>
      <c r="ADG758" s="49"/>
      <c r="ADL758" s="193"/>
      <c r="ADM758" s="49"/>
      <c r="ADN758" s="49"/>
      <c r="ADO758" s="49"/>
      <c r="ADT758" s="193"/>
      <c r="ADU758" s="49"/>
      <c r="ADV758" s="49"/>
      <c r="ADW758" s="49"/>
      <c r="AEB758" s="193"/>
      <c r="AEC758" s="49"/>
      <c r="AED758" s="49"/>
      <c r="AEE758" s="49"/>
      <c r="AEJ758" s="193"/>
      <c r="AEK758" s="49"/>
      <c r="AEL758" s="49"/>
      <c r="AEM758" s="49"/>
      <c r="AER758" s="193"/>
      <c r="AES758" s="49"/>
      <c r="AET758" s="49"/>
      <c r="AEU758" s="49"/>
      <c r="AEZ758" s="193"/>
      <c r="AFA758" s="49"/>
      <c r="AFB758" s="49"/>
      <c r="AFC758" s="49"/>
      <c r="AFH758" s="193"/>
      <c r="AFI758" s="49"/>
      <c r="AFJ758" s="49"/>
      <c r="AFK758" s="49"/>
      <c r="AFP758" s="193"/>
      <c r="AFQ758" s="49"/>
      <c r="AFR758" s="49"/>
      <c r="AFS758" s="49"/>
      <c r="AFX758" s="193"/>
      <c r="AFY758" s="49"/>
      <c r="AFZ758" s="49"/>
      <c r="AGA758" s="49"/>
      <c r="AGF758" s="193"/>
      <c r="AGG758" s="49"/>
      <c r="AGH758" s="49"/>
      <c r="AGI758" s="49"/>
      <c r="AGN758" s="193"/>
      <c r="AGO758" s="49"/>
      <c r="AGP758" s="49"/>
      <c r="AGQ758" s="49"/>
      <c r="AGV758" s="193"/>
      <c r="AGW758" s="49"/>
      <c r="AGX758" s="49"/>
      <c r="AGY758" s="49"/>
      <c r="AHD758" s="193"/>
      <c r="AHE758" s="49"/>
      <c r="AHF758" s="49"/>
      <c r="AHG758" s="49"/>
      <c r="AHL758" s="193"/>
      <c r="AHM758" s="49"/>
      <c r="AHN758" s="49"/>
      <c r="AHO758" s="49"/>
      <c r="AHT758" s="193"/>
      <c r="AHU758" s="49"/>
      <c r="AHV758" s="49"/>
      <c r="AHW758" s="49"/>
      <c r="AIB758" s="193"/>
      <c r="AIC758" s="49"/>
      <c r="AID758" s="49"/>
      <c r="AIE758" s="49"/>
      <c r="AIJ758" s="193"/>
      <c r="AIK758" s="49"/>
      <c r="AIL758" s="49"/>
      <c r="AIM758" s="49"/>
      <c r="AIR758" s="193"/>
      <c r="AIS758" s="49"/>
      <c r="AIT758" s="49"/>
      <c r="AIU758" s="49"/>
      <c r="AIZ758" s="193"/>
      <c r="AJA758" s="49"/>
      <c r="AJB758" s="49"/>
      <c r="AJC758" s="49"/>
      <c r="AJH758" s="193"/>
      <c r="AJI758" s="49"/>
      <c r="AJJ758" s="49"/>
      <c r="AJK758" s="49"/>
      <c r="AJP758" s="193"/>
      <c r="AJQ758" s="49"/>
      <c r="AJR758" s="49"/>
      <c r="AJS758" s="49"/>
      <c r="AJX758" s="193"/>
      <c r="AJY758" s="49"/>
      <c r="AJZ758" s="49"/>
      <c r="AKA758" s="49"/>
      <c r="AKF758" s="193"/>
      <c r="AKG758" s="49"/>
      <c r="AKH758" s="49"/>
      <c r="AKI758" s="49"/>
      <c r="AKN758" s="193"/>
      <c r="AKO758" s="49"/>
      <c r="AKP758" s="49"/>
      <c r="AKQ758" s="49"/>
      <c r="AKV758" s="193"/>
      <c r="AKW758" s="49"/>
      <c r="AKX758" s="49"/>
      <c r="AKY758" s="49"/>
      <c r="ALD758" s="193"/>
      <c r="ALE758" s="49"/>
      <c r="ALF758" s="49"/>
      <c r="ALG758" s="49"/>
      <c r="ALL758" s="193"/>
      <c r="ALM758" s="49"/>
      <c r="ALN758" s="49"/>
      <c r="ALO758" s="49"/>
      <c r="ALT758" s="193"/>
      <c r="ALU758" s="49"/>
      <c r="ALV758" s="49"/>
      <c r="ALW758" s="49"/>
      <c r="AMB758" s="193"/>
      <c r="AMC758" s="49"/>
      <c r="AMD758" s="49"/>
      <c r="AME758" s="49"/>
      <c r="AMJ758" s="193"/>
    </row>
    <row r="759" s="190" customFormat="true" ht="15" hidden="false" customHeight="true" outlineLevel="0" collapsed="false">
      <c r="A759" s="170"/>
      <c r="B759" s="170"/>
      <c r="C759" s="170"/>
      <c r="D759" s="171" t="s">
        <v>717</v>
      </c>
      <c r="E759" s="171"/>
      <c r="F759" s="171"/>
      <c r="G759" s="171"/>
      <c r="H759" s="172" t="n">
        <f aca="false">ROUND(H756*$B$13,2)</f>
        <v>0.31</v>
      </c>
      <c r="I759" s="49"/>
      <c r="J759" s="49"/>
      <c r="K759" s="49"/>
      <c r="P759" s="191"/>
      <c r="Q759" s="49"/>
      <c r="R759" s="49"/>
      <c r="S759" s="49"/>
      <c r="X759" s="191"/>
      <c r="Y759" s="49"/>
      <c r="Z759" s="49"/>
      <c r="AA759" s="49"/>
      <c r="AF759" s="191"/>
      <c r="AG759" s="49"/>
      <c r="AH759" s="49"/>
      <c r="AI759" s="49"/>
      <c r="AN759" s="191"/>
      <c r="AO759" s="49"/>
      <c r="AP759" s="49"/>
      <c r="AQ759" s="49"/>
      <c r="AV759" s="191"/>
      <c r="AW759" s="49"/>
      <c r="AX759" s="49"/>
      <c r="AY759" s="49"/>
      <c r="BD759" s="191"/>
      <c r="BE759" s="49"/>
      <c r="BF759" s="49"/>
      <c r="BG759" s="49"/>
      <c r="BL759" s="191"/>
      <c r="BM759" s="49"/>
      <c r="BN759" s="49"/>
      <c r="BO759" s="49"/>
      <c r="BT759" s="191"/>
      <c r="BU759" s="49"/>
      <c r="BV759" s="49"/>
      <c r="BW759" s="49"/>
      <c r="CB759" s="191"/>
      <c r="CC759" s="49"/>
      <c r="CD759" s="49"/>
      <c r="CE759" s="49"/>
      <c r="CJ759" s="191"/>
      <c r="CK759" s="49"/>
      <c r="CL759" s="49"/>
      <c r="CM759" s="49"/>
      <c r="CR759" s="191"/>
      <c r="CS759" s="49"/>
      <c r="CT759" s="49"/>
      <c r="CU759" s="49"/>
      <c r="CZ759" s="191"/>
      <c r="DA759" s="49"/>
      <c r="DB759" s="49"/>
      <c r="DC759" s="49"/>
      <c r="DH759" s="191"/>
      <c r="DI759" s="49"/>
      <c r="DJ759" s="49"/>
      <c r="DK759" s="49"/>
      <c r="DP759" s="191"/>
      <c r="DQ759" s="49"/>
      <c r="DR759" s="49"/>
      <c r="DS759" s="49"/>
      <c r="DX759" s="191"/>
      <c r="DY759" s="49"/>
      <c r="DZ759" s="49"/>
      <c r="EA759" s="49"/>
      <c r="EF759" s="191"/>
      <c r="EG759" s="49"/>
      <c r="EH759" s="49"/>
      <c r="EI759" s="49"/>
      <c r="EN759" s="191"/>
      <c r="EO759" s="49"/>
      <c r="EP759" s="49"/>
      <c r="EQ759" s="49"/>
      <c r="EV759" s="191"/>
      <c r="EW759" s="49"/>
      <c r="EX759" s="49"/>
      <c r="EY759" s="49"/>
      <c r="FD759" s="191"/>
      <c r="FE759" s="49"/>
      <c r="FF759" s="49"/>
      <c r="FG759" s="49"/>
      <c r="FL759" s="191"/>
      <c r="FM759" s="49"/>
      <c r="FN759" s="49"/>
      <c r="FO759" s="49"/>
      <c r="FT759" s="191"/>
      <c r="FU759" s="49"/>
      <c r="FV759" s="49"/>
      <c r="FW759" s="49"/>
      <c r="GB759" s="191"/>
      <c r="GC759" s="49"/>
      <c r="GD759" s="49"/>
      <c r="GE759" s="49"/>
      <c r="GJ759" s="191"/>
      <c r="GK759" s="49"/>
      <c r="GL759" s="49"/>
      <c r="GM759" s="49"/>
      <c r="GR759" s="191"/>
      <c r="GS759" s="49"/>
      <c r="GT759" s="49"/>
      <c r="GU759" s="49"/>
      <c r="GZ759" s="191"/>
      <c r="HA759" s="49"/>
      <c r="HB759" s="49"/>
      <c r="HC759" s="49"/>
      <c r="HH759" s="191"/>
      <c r="HI759" s="49"/>
      <c r="HJ759" s="49"/>
      <c r="HK759" s="49"/>
      <c r="HP759" s="191"/>
      <c r="HQ759" s="49"/>
      <c r="HR759" s="49"/>
      <c r="HS759" s="49"/>
      <c r="HX759" s="191"/>
      <c r="HY759" s="49"/>
      <c r="HZ759" s="49"/>
      <c r="IA759" s="49"/>
      <c r="IF759" s="191"/>
      <c r="IG759" s="49"/>
      <c r="IH759" s="49"/>
      <c r="II759" s="49"/>
      <c r="IN759" s="191"/>
      <c r="IO759" s="49"/>
      <c r="IP759" s="49"/>
      <c r="IQ759" s="49"/>
      <c r="IV759" s="191"/>
      <c r="IW759" s="49"/>
      <c r="IX759" s="49"/>
      <c r="IY759" s="49"/>
      <c r="JD759" s="191"/>
      <c r="JE759" s="49"/>
      <c r="JF759" s="49"/>
      <c r="JG759" s="49"/>
      <c r="JL759" s="191"/>
      <c r="JM759" s="49"/>
      <c r="JN759" s="49"/>
      <c r="JO759" s="49"/>
      <c r="JT759" s="191"/>
      <c r="JU759" s="49"/>
      <c r="JV759" s="49"/>
      <c r="JW759" s="49"/>
      <c r="KB759" s="191"/>
      <c r="KC759" s="49"/>
      <c r="KD759" s="49"/>
      <c r="KE759" s="49"/>
      <c r="KJ759" s="191"/>
      <c r="KK759" s="49"/>
      <c r="KL759" s="49"/>
      <c r="KM759" s="49"/>
      <c r="KR759" s="191"/>
      <c r="KS759" s="49"/>
      <c r="KT759" s="49"/>
      <c r="KU759" s="49"/>
      <c r="KZ759" s="191"/>
      <c r="LA759" s="49"/>
      <c r="LB759" s="49"/>
      <c r="LC759" s="49"/>
      <c r="LH759" s="191"/>
      <c r="LI759" s="49"/>
      <c r="LJ759" s="49"/>
      <c r="LK759" s="49"/>
      <c r="LP759" s="191"/>
      <c r="LQ759" s="49"/>
      <c r="LR759" s="49"/>
      <c r="LS759" s="49"/>
      <c r="LX759" s="191"/>
      <c r="LY759" s="49"/>
      <c r="LZ759" s="49"/>
      <c r="MA759" s="49"/>
      <c r="MF759" s="191"/>
      <c r="MG759" s="49"/>
      <c r="MH759" s="49"/>
      <c r="MI759" s="49"/>
      <c r="MN759" s="191"/>
      <c r="MO759" s="49"/>
      <c r="MP759" s="49"/>
      <c r="MQ759" s="49"/>
      <c r="MV759" s="191"/>
      <c r="MW759" s="49"/>
      <c r="MX759" s="49"/>
      <c r="MY759" s="49"/>
      <c r="ND759" s="191"/>
      <c r="NE759" s="49"/>
      <c r="NF759" s="49"/>
      <c r="NG759" s="49"/>
      <c r="NL759" s="191"/>
      <c r="NM759" s="49"/>
      <c r="NN759" s="49"/>
      <c r="NO759" s="49"/>
      <c r="NT759" s="191"/>
      <c r="NU759" s="49"/>
      <c r="NV759" s="49"/>
      <c r="NW759" s="49"/>
      <c r="OB759" s="191"/>
      <c r="OC759" s="49"/>
      <c r="OD759" s="49"/>
      <c r="OE759" s="49"/>
      <c r="OJ759" s="191"/>
      <c r="OK759" s="49"/>
      <c r="OL759" s="49"/>
      <c r="OM759" s="49"/>
      <c r="OR759" s="191"/>
      <c r="OS759" s="49"/>
      <c r="OT759" s="49"/>
      <c r="OU759" s="49"/>
      <c r="OZ759" s="191"/>
      <c r="PA759" s="49"/>
      <c r="PB759" s="49"/>
      <c r="PC759" s="49"/>
      <c r="PH759" s="191"/>
      <c r="PI759" s="49"/>
      <c r="PJ759" s="49"/>
      <c r="PK759" s="49"/>
      <c r="PP759" s="191"/>
      <c r="PQ759" s="49"/>
      <c r="PR759" s="49"/>
      <c r="PS759" s="49"/>
      <c r="PX759" s="191"/>
      <c r="PY759" s="49"/>
      <c r="PZ759" s="49"/>
      <c r="QA759" s="49"/>
      <c r="QF759" s="191"/>
      <c r="QG759" s="49"/>
      <c r="QH759" s="49"/>
      <c r="QI759" s="49"/>
      <c r="QN759" s="191"/>
      <c r="QO759" s="49"/>
      <c r="QP759" s="49"/>
      <c r="QQ759" s="49"/>
      <c r="QV759" s="191"/>
      <c r="QW759" s="49"/>
      <c r="QX759" s="49"/>
      <c r="QY759" s="49"/>
      <c r="RD759" s="191"/>
      <c r="RE759" s="49"/>
      <c r="RF759" s="49"/>
      <c r="RG759" s="49"/>
      <c r="RL759" s="191"/>
      <c r="RM759" s="49"/>
      <c r="RN759" s="49"/>
      <c r="RO759" s="49"/>
      <c r="RT759" s="191"/>
      <c r="RU759" s="49"/>
      <c r="RV759" s="49"/>
      <c r="RW759" s="49"/>
      <c r="SB759" s="191"/>
      <c r="SC759" s="49"/>
      <c r="SD759" s="49"/>
      <c r="SE759" s="49"/>
      <c r="SJ759" s="191"/>
      <c r="SK759" s="49"/>
      <c r="SL759" s="49"/>
      <c r="SM759" s="49"/>
      <c r="SR759" s="191"/>
      <c r="SS759" s="49"/>
      <c r="ST759" s="49"/>
      <c r="SU759" s="49"/>
      <c r="SZ759" s="191"/>
      <c r="TA759" s="49"/>
      <c r="TB759" s="49"/>
      <c r="TC759" s="49"/>
      <c r="TH759" s="191"/>
      <c r="TI759" s="49"/>
      <c r="TJ759" s="49"/>
      <c r="TK759" s="49"/>
      <c r="TP759" s="191"/>
      <c r="TQ759" s="49"/>
      <c r="TR759" s="49"/>
      <c r="TS759" s="49"/>
      <c r="TX759" s="191"/>
      <c r="TY759" s="49"/>
      <c r="TZ759" s="49"/>
      <c r="UA759" s="49"/>
      <c r="UF759" s="191"/>
      <c r="UG759" s="49"/>
      <c r="UH759" s="49"/>
      <c r="UI759" s="49"/>
      <c r="UN759" s="191"/>
      <c r="UO759" s="49"/>
      <c r="UP759" s="49"/>
      <c r="UQ759" s="49"/>
      <c r="UV759" s="191"/>
      <c r="UW759" s="49"/>
      <c r="UX759" s="49"/>
      <c r="UY759" s="49"/>
      <c r="VD759" s="191"/>
      <c r="VE759" s="49"/>
      <c r="VF759" s="49"/>
      <c r="VG759" s="49"/>
      <c r="VL759" s="191"/>
      <c r="VM759" s="49"/>
      <c r="VN759" s="49"/>
      <c r="VO759" s="49"/>
      <c r="VT759" s="191"/>
      <c r="VU759" s="49"/>
      <c r="VV759" s="49"/>
      <c r="VW759" s="49"/>
      <c r="WB759" s="191"/>
      <c r="WC759" s="49"/>
      <c r="WD759" s="49"/>
      <c r="WE759" s="49"/>
      <c r="WJ759" s="191"/>
      <c r="WK759" s="49"/>
      <c r="WL759" s="49"/>
      <c r="WM759" s="49"/>
      <c r="WR759" s="191"/>
      <c r="WS759" s="49"/>
      <c r="WT759" s="49"/>
      <c r="WU759" s="49"/>
      <c r="WZ759" s="191"/>
      <c r="XA759" s="49"/>
      <c r="XB759" s="49"/>
      <c r="XC759" s="49"/>
      <c r="XH759" s="191"/>
      <c r="XI759" s="49"/>
      <c r="XJ759" s="49"/>
      <c r="XK759" s="49"/>
      <c r="XP759" s="191"/>
      <c r="XQ759" s="49"/>
      <c r="XR759" s="49"/>
      <c r="XS759" s="49"/>
      <c r="XX759" s="191"/>
      <c r="XY759" s="49"/>
      <c r="XZ759" s="49"/>
      <c r="YA759" s="49"/>
      <c r="YF759" s="191"/>
      <c r="YG759" s="49"/>
      <c r="YH759" s="49"/>
      <c r="YI759" s="49"/>
      <c r="YN759" s="191"/>
      <c r="YO759" s="49"/>
      <c r="YP759" s="49"/>
      <c r="YQ759" s="49"/>
      <c r="YV759" s="191"/>
      <c r="YW759" s="49"/>
      <c r="YX759" s="49"/>
      <c r="YY759" s="49"/>
      <c r="ZD759" s="191"/>
      <c r="ZE759" s="49"/>
      <c r="ZF759" s="49"/>
      <c r="ZG759" s="49"/>
      <c r="ZL759" s="191"/>
      <c r="ZM759" s="49"/>
      <c r="ZN759" s="49"/>
      <c r="ZO759" s="49"/>
      <c r="ZT759" s="191"/>
      <c r="ZU759" s="49"/>
      <c r="ZV759" s="49"/>
      <c r="ZW759" s="49"/>
      <c r="AAB759" s="191"/>
      <c r="AAC759" s="49"/>
      <c r="AAD759" s="49"/>
      <c r="AAE759" s="49"/>
      <c r="AAJ759" s="191"/>
      <c r="AAK759" s="49"/>
      <c r="AAL759" s="49"/>
      <c r="AAM759" s="49"/>
      <c r="AAR759" s="191"/>
      <c r="AAS759" s="49"/>
      <c r="AAT759" s="49"/>
      <c r="AAU759" s="49"/>
      <c r="AAZ759" s="191"/>
      <c r="ABA759" s="49"/>
      <c r="ABB759" s="49"/>
      <c r="ABC759" s="49"/>
      <c r="ABH759" s="191"/>
      <c r="ABI759" s="49"/>
      <c r="ABJ759" s="49"/>
      <c r="ABK759" s="49"/>
      <c r="ABP759" s="191"/>
      <c r="ABQ759" s="49"/>
      <c r="ABR759" s="49"/>
      <c r="ABS759" s="49"/>
      <c r="ABX759" s="191"/>
      <c r="ABY759" s="49"/>
      <c r="ABZ759" s="49"/>
      <c r="ACA759" s="49"/>
      <c r="ACF759" s="191"/>
      <c r="ACG759" s="49"/>
      <c r="ACH759" s="49"/>
      <c r="ACI759" s="49"/>
      <c r="ACN759" s="191"/>
      <c r="ACO759" s="49"/>
      <c r="ACP759" s="49"/>
      <c r="ACQ759" s="49"/>
      <c r="ACV759" s="191"/>
      <c r="ACW759" s="49"/>
      <c r="ACX759" s="49"/>
      <c r="ACY759" s="49"/>
      <c r="ADD759" s="191"/>
      <c r="ADE759" s="49"/>
      <c r="ADF759" s="49"/>
      <c r="ADG759" s="49"/>
      <c r="ADL759" s="191"/>
      <c r="ADM759" s="49"/>
      <c r="ADN759" s="49"/>
      <c r="ADO759" s="49"/>
      <c r="ADT759" s="191"/>
      <c r="ADU759" s="49"/>
      <c r="ADV759" s="49"/>
      <c r="ADW759" s="49"/>
      <c r="AEB759" s="191"/>
      <c r="AEC759" s="49"/>
      <c r="AED759" s="49"/>
      <c r="AEE759" s="49"/>
      <c r="AEJ759" s="191"/>
      <c r="AEK759" s="49"/>
      <c r="AEL759" s="49"/>
      <c r="AEM759" s="49"/>
      <c r="AER759" s="191"/>
      <c r="AES759" s="49"/>
      <c r="AET759" s="49"/>
      <c r="AEU759" s="49"/>
      <c r="AEZ759" s="191"/>
      <c r="AFA759" s="49"/>
      <c r="AFB759" s="49"/>
      <c r="AFC759" s="49"/>
      <c r="AFH759" s="191"/>
      <c r="AFI759" s="49"/>
      <c r="AFJ759" s="49"/>
      <c r="AFK759" s="49"/>
      <c r="AFP759" s="191"/>
      <c r="AFQ759" s="49"/>
      <c r="AFR759" s="49"/>
      <c r="AFS759" s="49"/>
      <c r="AFX759" s="191"/>
      <c r="AFY759" s="49"/>
      <c r="AFZ759" s="49"/>
      <c r="AGA759" s="49"/>
      <c r="AGF759" s="191"/>
      <c r="AGG759" s="49"/>
      <c r="AGH759" s="49"/>
      <c r="AGI759" s="49"/>
      <c r="AGN759" s="191"/>
      <c r="AGO759" s="49"/>
      <c r="AGP759" s="49"/>
      <c r="AGQ759" s="49"/>
      <c r="AGV759" s="191"/>
      <c r="AGW759" s="49"/>
      <c r="AGX759" s="49"/>
      <c r="AGY759" s="49"/>
      <c r="AHD759" s="191"/>
      <c r="AHE759" s="49"/>
      <c r="AHF759" s="49"/>
      <c r="AHG759" s="49"/>
      <c r="AHL759" s="191"/>
      <c r="AHM759" s="49"/>
      <c r="AHN759" s="49"/>
      <c r="AHO759" s="49"/>
      <c r="AHT759" s="191"/>
      <c r="AHU759" s="49"/>
      <c r="AHV759" s="49"/>
      <c r="AHW759" s="49"/>
      <c r="AIB759" s="191"/>
      <c r="AIC759" s="49"/>
      <c r="AID759" s="49"/>
      <c r="AIE759" s="49"/>
      <c r="AIJ759" s="191"/>
      <c r="AIK759" s="49"/>
      <c r="AIL759" s="49"/>
      <c r="AIM759" s="49"/>
      <c r="AIR759" s="191"/>
      <c r="AIS759" s="49"/>
      <c r="AIT759" s="49"/>
      <c r="AIU759" s="49"/>
      <c r="AIZ759" s="191"/>
      <c r="AJA759" s="49"/>
      <c r="AJB759" s="49"/>
      <c r="AJC759" s="49"/>
      <c r="AJH759" s="191"/>
      <c r="AJI759" s="49"/>
      <c r="AJJ759" s="49"/>
      <c r="AJK759" s="49"/>
      <c r="AJP759" s="191"/>
      <c r="AJQ759" s="49"/>
      <c r="AJR759" s="49"/>
      <c r="AJS759" s="49"/>
      <c r="AJX759" s="191"/>
      <c r="AJY759" s="49"/>
      <c r="AJZ759" s="49"/>
      <c r="AKA759" s="49"/>
      <c r="AKF759" s="191"/>
      <c r="AKG759" s="49"/>
      <c r="AKH759" s="49"/>
      <c r="AKI759" s="49"/>
      <c r="AKN759" s="191"/>
      <c r="AKO759" s="49"/>
      <c r="AKP759" s="49"/>
      <c r="AKQ759" s="49"/>
      <c r="AKV759" s="191"/>
      <c r="AKW759" s="49"/>
      <c r="AKX759" s="49"/>
      <c r="AKY759" s="49"/>
      <c r="ALD759" s="191"/>
      <c r="ALE759" s="49"/>
      <c r="ALF759" s="49"/>
      <c r="ALG759" s="49"/>
      <c r="ALL759" s="191"/>
      <c r="ALM759" s="49"/>
      <c r="ALN759" s="49"/>
      <c r="ALO759" s="49"/>
      <c r="ALT759" s="191"/>
      <c r="ALU759" s="49"/>
      <c r="ALV759" s="49"/>
      <c r="ALW759" s="49"/>
      <c r="AMB759" s="191"/>
      <c r="AMC759" s="49"/>
      <c r="AMD759" s="49"/>
      <c r="AME759" s="49"/>
      <c r="AMJ759" s="191"/>
    </row>
    <row r="760" s="192" customFormat="true" ht="15" hidden="false" customHeight="true" outlineLevel="0" collapsed="false">
      <c r="A760" s="170"/>
      <c r="B760" s="170"/>
      <c r="C760" s="170"/>
      <c r="D760" s="173" t="s">
        <v>718</v>
      </c>
      <c r="E760" s="173"/>
      <c r="F760" s="173"/>
      <c r="G760" s="173"/>
      <c r="H760" s="174" t="n">
        <f aca="false">H759+H756</f>
        <v>1.78</v>
      </c>
      <c r="I760" s="49"/>
      <c r="J760" s="49"/>
      <c r="K760" s="49"/>
      <c r="P760" s="193"/>
      <c r="Q760" s="49"/>
      <c r="R760" s="49"/>
      <c r="S760" s="49"/>
      <c r="X760" s="193"/>
      <c r="Y760" s="49"/>
      <c r="Z760" s="49"/>
      <c r="AA760" s="49"/>
      <c r="AF760" s="193"/>
      <c r="AG760" s="49"/>
      <c r="AH760" s="49"/>
      <c r="AI760" s="49"/>
      <c r="AN760" s="193"/>
      <c r="AO760" s="49"/>
      <c r="AP760" s="49"/>
      <c r="AQ760" s="49"/>
      <c r="AV760" s="193"/>
      <c r="AW760" s="49"/>
      <c r="AX760" s="49"/>
      <c r="AY760" s="49"/>
      <c r="BD760" s="193"/>
      <c r="BE760" s="49"/>
      <c r="BF760" s="49"/>
      <c r="BG760" s="49"/>
      <c r="BL760" s="193"/>
      <c r="BM760" s="49"/>
      <c r="BN760" s="49"/>
      <c r="BO760" s="49"/>
      <c r="BT760" s="193"/>
      <c r="BU760" s="49"/>
      <c r="BV760" s="49"/>
      <c r="BW760" s="49"/>
      <c r="CB760" s="193"/>
      <c r="CC760" s="49"/>
      <c r="CD760" s="49"/>
      <c r="CE760" s="49"/>
      <c r="CJ760" s="193"/>
      <c r="CK760" s="49"/>
      <c r="CL760" s="49"/>
      <c r="CM760" s="49"/>
      <c r="CR760" s="193"/>
      <c r="CS760" s="49"/>
      <c r="CT760" s="49"/>
      <c r="CU760" s="49"/>
      <c r="CZ760" s="193"/>
      <c r="DA760" s="49"/>
      <c r="DB760" s="49"/>
      <c r="DC760" s="49"/>
      <c r="DH760" s="193"/>
      <c r="DI760" s="49"/>
      <c r="DJ760" s="49"/>
      <c r="DK760" s="49"/>
      <c r="DP760" s="193"/>
      <c r="DQ760" s="49"/>
      <c r="DR760" s="49"/>
      <c r="DS760" s="49"/>
      <c r="DX760" s="193"/>
      <c r="DY760" s="49"/>
      <c r="DZ760" s="49"/>
      <c r="EA760" s="49"/>
      <c r="EF760" s="193"/>
      <c r="EG760" s="49"/>
      <c r="EH760" s="49"/>
      <c r="EI760" s="49"/>
      <c r="EN760" s="193"/>
      <c r="EO760" s="49"/>
      <c r="EP760" s="49"/>
      <c r="EQ760" s="49"/>
      <c r="EV760" s="193"/>
      <c r="EW760" s="49"/>
      <c r="EX760" s="49"/>
      <c r="EY760" s="49"/>
      <c r="FD760" s="193"/>
      <c r="FE760" s="49"/>
      <c r="FF760" s="49"/>
      <c r="FG760" s="49"/>
      <c r="FL760" s="193"/>
      <c r="FM760" s="49"/>
      <c r="FN760" s="49"/>
      <c r="FO760" s="49"/>
      <c r="FT760" s="193"/>
      <c r="FU760" s="49"/>
      <c r="FV760" s="49"/>
      <c r="FW760" s="49"/>
      <c r="GB760" s="193"/>
      <c r="GC760" s="49"/>
      <c r="GD760" s="49"/>
      <c r="GE760" s="49"/>
      <c r="GJ760" s="193"/>
      <c r="GK760" s="49"/>
      <c r="GL760" s="49"/>
      <c r="GM760" s="49"/>
      <c r="GR760" s="193"/>
      <c r="GS760" s="49"/>
      <c r="GT760" s="49"/>
      <c r="GU760" s="49"/>
      <c r="GZ760" s="193"/>
      <c r="HA760" s="49"/>
      <c r="HB760" s="49"/>
      <c r="HC760" s="49"/>
      <c r="HH760" s="193"/>
      <c r="HI760" s="49"/>
      <c r="HJ760" s="49"/>
      <c r="HK760" s="49"/>
      <c r="HP760" s="193"/>
      <c r="HQ760" s="49"/>
      <c r="HR760" s="49"/>
      <c r="HS760" s="49"/>
      <c r="HX760" s="193"/>
      <c r="HY760" s="49"/>
      <c r="HZ760" s="49"/>
      <c r="IA760" s="49"/>
      <c r="IF760" s="193"/>
      <c r="IG760" s="49"/>
      <c r="IH760" s="49"/>
      <c r="II760" s="49"/>
      <c r="IN760" s="193"/>
      <c r="IO760" s="49"/>
      <c r="IP760" s="49"/>
      <c r="IQ760" s="49"/>
      <c r="IV760" s="193"/>
      <c r="IW760" s="49"/>
      <c r="IX760" s="49"/>
      <c r="IY760" s="49"/>
      <c r="JD760" s="193"/>
      <c r="JE760" s="49"/>
      <c r="JF760" s="49"/>
      <c r="JG760" s="49"/>
      <c r="JL760" s="193"/>
      <c r="JM760" s="49"/>
      <c r="JN760" s="49"/>
      <c r="JO760" s="49"/>
      <c r="JT760" s="193"/>
      <c r="JU760" s="49"/>
      <c r="JV760" s="49"/>
      <c r="JW760" s="49"/>
      <c r="KB760" s="193"/>
      <c r="KC760" s="49"/>
      <c r="KD760" s="49"/>
      <c r="KE760" s="49"/>
      <c r="KJ760" s="193"/>
      <c r="KK760" s="49"/>
      <c r="KL760" s="49"/>
      <c r="KM760" s="49"/>
      <c r="KR760" s="193"/>
      <c r="KS760" s="49"/>
      <c r="KT760" s="49"/>
      <c r="KU760" s="49"/>
      <c r="KZ760" s="193"/>
      <c r="LA760" s="49"/>
      <c r="LB760" s="49"/>
      <c r="LC760" s="49"/>
      <c r="LH760" s="193"/>
      <c r="LI760" s="49"/>
      <c r="LJ760" s="49"/>
      <c r="LK760" s="49"/>
      <c r="LP760" s="193"/>
      <c r="LQ760" s="49"/>
      <c r="LR760" s="49"/>
      <c r="LS760" s="49"/>
      <c r="LX760" s="193"/>
      <c r="LY760" s="49"/>
      <c r="LZ760" s="49"/>
      <c r="MA760" s="49"/>
      <c r="MF760" s="193"/>
      <c r="MG760" s="49"/>
      <c r="MH760" s="49"/>
      <c r="MI760" s="49"/>
      <c r="MN760" s="193"/>
      <c r="MO760" s="49"/>
      <c r="MP760" s="49"/>
      <c r="MQ760" s="49"/>
      <c r="MV760" s="193"/>
      <c r="MW760" s="49"/>
      <c r="MX760" s="49"/>
      <c r="MY760" s="49"/>
      <c r="ND760" s="193"/>
      <c r="NE760" s="49"/>
      <c r="NF760" s="49"/>
      <c r="NG760" s="49"/>
      <c r="NL760" s="193"/>
      <c r="NM760" s="49"/>
      <c r="NN760" s="49"/>
      <c r="NO760" s="49"/>
      <c r="NT760" s="193"/>
      <c r="NU760" s="49"/>
      <c r="NV760" s="49"/>
      <c r="NW760" s="49"/>
      <c r="OB760" s="193"/>
      <c r="OC760" s="49"/>
      <c r="OD760" s="49"/>
      <c r="OE760" s="49"/>
      <c r="OJ760" s="193"/>
      <c r="OK760" s="49"/>
      <c r="OL760" s="49"/>
      <c r="OM760" s="49"/>
      <c r="OR760" s="193"/>
      <c r="OS760" s="49"/>
      <c r="OT760" s="49"/>
      <c r="OU760" s="49"/>
      <c r="OZ760" s="193"/>
      <c r="PA760" s="49"/>
      <c r="PB760" s="49"/>
      <c r="PC760" s="49"/>
      <c r="PH760" s="193"/>
      <c r="PI760" s="49"/>
      <c r="PJ760" s="49"/>
      <c r="PK760" s="49"/>
      <c r="PP760" s="193"/>
      <c r="PQ760" s="49"/>
      <c r="PR760" s="49"/>
      <c r="PS760" s="49"/>
      <c r="PX760" s="193"/>
      <c r="PY760" s="49"/>
      <c r="PZ760" s="49"/>
      <c r="QA760" s="49"/>
      <c r="QF760" s="193"/>
      <c r="QG760" s="49"/>
      <c r="QH760" s="49"/>
      <c r="QI760" s="49"/>
      <c r="QN760" s="193"/>
      <c r="QO760" s="49"/>
      <c r="QP760" s="49"/>
      <c r="QQ760" s="49"/>
      <c r="QV760" s="193"/>
      <c r="QW760" s="49"/>
      <c r="QX760" s="49"/>
      <c r="QY760" s="49"/>
      <c r="RD760" s="193"/>
      <c r="RE760" s="49"/>
      <c r="RF760" s="49"/>
      <c r="RG760" s="49"/>
      <c r="RL760" s="193"/>
      <c r="RM760" s="49"/>
      <c r="RN760" s="49"/>
      <c r="RO760" s="49"/>
      <c r="RT760" s="193"/>
      <c r="RU760" s="49"/>
      <c r="RV760" s="49"/>
      <c r="RW760" s="49"/>
      <c r="SB760" s="193"/>
      <c r="SC760" s="49"/>
      <c r="SD760" s="49"/>
      <c r="SE760" s="49"/>
      <c r="SJ760" s="193"/>
      <c r="SK760" s="49"/>
      <c r="SL760" s="49"/>
      <c r="SM760" s="49"/>
      <c r="SR760" s="193"/>
      <c r="SS760" s="49"/>
      <c r="ST760" s="49"/>
      <c r="SU760" s="49"/>
      <c r="SZ760" s="193"/>
      <c r="TA760" s="49"/>
      <c r="TB760" s="49"/>
      <c r="TC760" s="49"/>
      <c r="TH760" s="193"/>
      <c r="TI760" s="49"/>
      <c r="TJ760" s="49"/>
      <c r="TK760" s="49"/>
      <c r="TP760" s="193"/>
      <c r="TQ760" s="49"/>
      <c r="TR760" s="49"/>
      <c r="TS760" s="49"/>
      <c r="TX760" s="193"/>
      <c r="TY760" s="49"/>
      <c r="TZ760" s="49"/>
      <c r="UA760" s="49"/>
      <c r="UF760" s="193"/>
      <c r="UG760" s="49"/>
      <c r="UH760" s="49"/>
      <c r="UI760" s="49"/>
      <c r="UN760" s="193"/>
      <c r="UO760" s="49"/>
      <c r="UP760" s="49"/>
      <c r="UQ760" s="49"/>
      <c r="UV760" s="193"/>
      <c r="UW760" s="49"/>
      <c r="UX760" s="49"/>
      <c r="UY760" s="49"/>
      <c r="VD760" s="193"/>
      <c r="VE760" s="49"/>
      <c r="VF760" s="49"/>
      <c r="VG760" s="49"/>
      <c r="VL760" s="193"/>
      <c r="VM760" s="49"/>
      <c r="VN760" s="49"/>
      <c r="VO760" s="49"/>
      <c r="VT760" s="193"/>
      <c r="VU760" s="49"/>
      <c r="VV760" s="49"/>
      <c r="VW760" s="49"/>
      <c r="WB760" s="193"/>
      <c r="WC760" s="49"/>
      <c r="WD760" s="49"/>
      <c r="WE760" s="49"/>
      <c r="WJ760" s="193"/>
      <c r="WK760" s="49"/>
      <c r="WL760" s="49"/>
      <c r="WM760" s="49"/>
      <c r="WR760" s="193"/>
      <c r="WS760" s="49"/>
      <c r="WT760" s="49"/>
      <c r="WU760" s="49"/>
      <c r="WZ760" s="193"/>
      <c r="XA760" s="49"/>
      <c r="XB760" s="49"/>
      <c r="XC760" s="49"/>
      <c r="XH760" s="193"/>
      <c r="XI760" s="49"/>
      <c r="XJ760" s="49"/>
      <c r="XK760" s="49"/>
      <c r="XP760" s="193"/>
      <c r="XQ760" s="49"/>
      <c r="XR760" s="49"/>
      <c r="XS760" s="49"/>
      <c r="XX760" s="193"/>
      <c r="XY760" s="49"/>
      <c r="XZ760" s="49"/>
      <c r="YA760" s="49"/>
      <c r="YF760" s="193"/>
      <c r="YG760" s="49"/>
      <c r="YH760" s="49"/>
      <c r="YI760" s="49"/>
      <c r="YN760" s="193"/>
      <c r="YO760" s="49"/>
      <c r="YP760" s="49"/>
      <c r="YQ760" s="49"/>
      <c r="YV760" s="193"/>
      <c r="YW760" s="49"/>
      <c r="YX760" s="49"/>
      <c r="YY760" s="49"/>
      <c r="ZD760" s="193"/>
      <c r="ZE760" s="49"/>
      <c r="ZF760" s="49"/>
      <c r="ZG760" s="49"/>
      <c r="ZL760" s="193"/>
      <c r="ZM760" s="49"/>
      <c r="ZN760" s="49"/>
      <c r="ZO760" s="49"/>
      <c r="ZT760" s="193"/>
      <c r="ZU760" s="49"/>
      <c r="ZV760" s="49"/>
      <c r="ZW760" s="49"/>
      <c r="AAB760" s="193"/>
      <c r="AAC760" s="49"/>
      <c r="AAD760" s="49"/>
      <c r="AAE760" s="49"/>
      <c r="AAJ760" s="193"/>
      <c r="AAK760" s="49"/>
      <c r="AAL760" s="49"/>
      <c r="AAM760" s="49"/>
      <c r="AAR760" s="193"/>
      <c r="AAS760" s="49"/>
      <c r="AAT760" s="49"/>
      <c r="AAU760" s="49"/>
      <c r="AAZ760" s="193"/>
      <c r="ABA760" s="49"/>
      <c r="ABB760" s="49"/>
      <c r="ABC760" s="49"/>
      <c r="ABH760" s="193"/>
      <c r="ABI760" s="49"/>
      <c r="ABJ760" s="49"/>
      <c r="ABK760" s="49"/>
      <c r="ABP760" s="193"/>
      <c r="ABQ760" s="49"/>
      <c r="ABR760" s="49"/>
      <c r="ABS760" s="49"/>
      <c r="ABX760" s="193"/>
      <c r="ABY760" s="49"/>
      <c r="ABZ760" s="49"/>
      <c r="ACA760" s="49"/>
      <c r="ACF760" s="193"/>
      <c r="ACG760" s="49"/>
      <c r="ACH760" s="49"/>
      <c r="ACI760" s="49"/>
      <c r="ACN760" s="193"/>
      <c r="ACO760" s="49"/>
      <c r="ACP760" s="49"/>
      <c r="ACQ760" s="49"/>
      <c r="ACV760" s="193"/>
      <c r="ACW760" s="49"/>
      <c r="ACX760" s="49"/>
      <c r="ACY760" s="49"/>
      <c r="ADD760" s="193"/>
      <c r="ADE760" s="49"/>
      <c r="ADF760" s="49"/>
      <c r="ADG760" s="49"/>
      <c r="ADL760" s="193"/>
      <c r="ADM760" s="49"/>
      <c r="ADN760" s="49"/>
      <c r="ADO760" s="49"/>
      <c r="ADT760" s="193"/>
      <c r="ADU760" s="49"/>
      <c r="ADV760" s="49"/>
      <c r="ADW760" s="49"/>
      <c r="AEB760" s="193"/>
      <c r="AEC760" s="49"/>
      <c r="AED760" s="49"/>
      <c r="AEE760" s="49"/>
      <c r="AEJ760" s="193"/>
      <c r="AEK760" s="49"/>
      <c r="AEL760" s="49"/>
      <c r="AEM760" s="49"/>
      <c r="AER760" s="193"/>
      <c r="AES760" s="49"/>
      <c r="AET760" s="49"/>
      <c r="AEU760" s="49"/>
      <c r="AEZ760" s="193"/>
      <c r="AFA760" s="49"/>
      <c r="AFB760" s="49"/>
      <c r="AFC760" s="49"/>
      <c r="AFH760" s="193"/>
      <c r="AFI760" s="49"/>
      <c r="AFJ760" s="49"/>
      <c r="AFK760" s="49"/>
      <c r="AFP760" s="193"/>
      <c r="AFQ760" s="49"/>
      <c r="AFR760" s="49"/>
      <c r="AFS760" s="49"/>
      <c r="AFX760" s="193"/>
      <c r="AFY760" s="49"/>
      <c r="AFZ760" s="49"/>
      <c r="AGA760" s="49"/>
      <c r="AGF760" s="193"/>
      <c r="AGG760" s="49"/>
      <c r="AGH760" s="49"/>
      <c r="AGI760" s="49"/>
      <c r="AGN760" s="193"/>
      <c r="AGO760" s="49"/>
      <c r="AGP760" s="49"/>
      <c r="AGQ760" s="49"/>
      <c r="AGV760" s="193"/>
      <c r="AGW760" s="49"/>
      <c r="AGX760" s="49"/>
      <c r="AGY760" s="49"/>
      <c r="AHD760" s="193"/>
      <c r="AHE760" s="49"/>
      <c r="AHF760" s="49"/>
      <c r="AHG760" s="49"/>
      <c r="AHL760" s="193"/>
      <c r="AHM760" s="49"/>
      <c r="AHN760" s="49"/>
      <c r="AHO760" s="49"/>
      <c r="AHT760" s="193"/>
      <c r="AHU760" s="49"/>
      <c r="AHV760" s="49"/>
      <c r="AHW760" s="49"/>
      <c r="AIB760" s="193"/>
      <c r="AIC760" s="49"/>
      <c r="AID760" s="49"/>
      <c r="AIE760" s="49"/>
      <c r="AIJ760" s="193"/>
      <c r="AIK760" s="49"/>
      <c r="AIL760" s="49"/>
      <c r="AIM760" s="49"/>
      <c r="AIR760" s="193"/>
      <c r="AIS760" s="49"/>
      <c r="AIT760" s="49"/>
      <c r="AIU760" s="49"/>
      <c r="AIZ760" s="193"/>
      <c r="AJA760" s="49"/>
      <c r="AJB760" s="49"/>
      <c r="AJC760" s="49"/>
      <c r="AJH760" s="193"/>
      <c r="AJI760" s="49"/>
      <c r="AJJ760" s="49"/>
      <c r="AJK760" s="49"/>
      <c r="AJP760" s="193"/>
      <c r="AJQ760" s="49"/>
      <c r="AJR760" s="49"/>
      <c r="AJS760" s="49"/>
      <c r="AJX760" s="193"/>
      <c r="AJY760" s="49"/>
      <c r="AJZ760" s="49"/>
      <c r="AKA760" s="49"/>
      <c r="AKF760" s="193"/>
      <c r="AKG760" s="49"/>
      <c r="AKH760" s="49"/>
      <c r="AKI760" s="49"/>
      <c r="AKN760" s="193"/>
      <c r="AKO760" s="49"/>
      <c r="AKP760" s="49"/>
      <c r="AKQ760" s="49"/>
      <c r="AKV760" s="193"/>
      <c r="AKW760" s="49"/>
      <c r="AKX760" s="49"/>
      <c r="AKY760" s="49"/>
      <c r="ALD760" s="193"/>
      <c r="ALE760" s="49"/>
      <c r="ALF760" s="49"/>
      <c r="ALG760" s="49"/>
      <c r="ALL760" s="193"/>
      <c r="ALM760" s="49"/>
      <c r="ALN760" s="49"/>
      <c r="ALO760" s="49"/>
      <c r="ALT760" s="193"/>
      <c r="ALU760" s="49"/>
      <c r="ALV760" s="49"/>
      <c r="ALW760" s="49"/>
      <c r="AMB760" s="193"/>
      <c r="AMC760" s="49"/>
      <c r="AMD760" s="49"/>
      <c r="AME760" s="49"/>
      <c r="AMJ760" s="193"/>
    </row>
    <row r="761" customFormat="false" ht="15" hidden="false" customHeight="false" outlineLevel="0" collapsed="false">
      <c r="I761" s="114"/>
      <c r="J761" s="114"/>
      <c r="K761" s="114"/>
      <c r="L761" s="115"/>
      <c r="M761" s="198"/>
      <c r="O761" s="117"/>
      <c r="T761" s="115"/>
      <c r="U761" s="198"/>
      <c r="W761" s="117"/>
      <c r="AB761" s="115"/>
      <c r="AC761" s="198"/>
      <c r="AE761" s="117"/>
      <c r="AJ761" s="115"/>
      <c r="AK761" s="198"/>
      <c r="AM761" s="117"/>
      <c r="AR761" s="115"/>
      <c r="AS761" s="198"/>
      <c r="AU761" s="117"/>
      <c r="AZ761" s="115"/>
      <c r="BA761" s="198"/>
      <c r="BC761" s="117"/>
      <c r="BH761" s="115"/>
      <c r="BI761" s="198"/>
      <c r="BK761" s="117"/>
      <c r="BP761" s="115"/>
      <c r="BQ761" s="198"/>
      <c r="BS761" s="117"/>
      <c r="BX761" s="115"/>
      <c r="BY761" s="198"/>
      <c r="CA761" s="117"/>
      <c r="CF761" s="115"/>
      <c r="CG761" s="198"/>
      <c r="CI761" s="117"/>
      <c r="CN761" s="115"/>
      <c r="CO761" s="198"/>
      <c r="CQ761" s="117"/>
      <c r="CV761" s="115"/>
      <c r="CW761" s="198"/>
      <c r="CY761" s="117"/>
      <c r="DD761" s="115"/>
      <c r="DE761" s="198"/>
      <c r="DG761" s="117"/>
      <c r="DL761" s="115"/>
      <c r="DM761" s="198"/>
      <c r="DO761" s="117"/>
      <c r="DT761" s="115"/>
      <c r="DU761" s="198"/>
      <c r="DW761" s="117"/>
      <c r="EB761" s="115"/>
      <c r="EC761" s="198"/>
      <c r="EE761" s="117"/>
      <c r="EJ761" s="115"/>
      <c r="EK761" s="198"/>
      <c r="EM761" s="117"/>
      <c r="ER761" s="115"/>
      <c r="ES761" s="198"/>
      <c r="EU761" s="117"/>
      <c r="EZ761" s="115"/>
      <c r="FA761" s="198"/>
      <c r="FC761" s="117"/>
      <c r="FH761" s="115"/>
      <c r="FI761" s="198"/>
      <c r="FK761" s="117"/>
      <c r="FP761" s="115"/>
      <c r="FQ761" s="198"/>
      <c r="FS761" s="117"/>
      <c r="FX761" s="115"/>
      <c r="FY761" s="198"/>
      <c r="GA761" s="117"/>
      <c r="GF761" s="115"/>
      <c r="GG761" s="198"/>
      <c r="GI761" s="117"/>
      <c r="GN761" s="115"/>
      <c r="GO761" s="198"/>
      <c r="GQ761" s="117"/>
      <c r="GV761" s="115"/>
      <c r="GW761" s="198"/>
      <c r="GY761" s="117"/>
      <c r="HD761" s="115"/>
      <c r="HE761" s="198"/>
      <c r="HG761" s="117"/>
      <c r="HL761" s="115"/>
      <c r="HM761" s="198"/>
      <c r="HO761" s="117"/>
      <c r="HT761" s="115"/>
      <c r="HU761" s="198"/>
      <c r="HW761" s="117"/>
      <c r="IB761" s="115"/>
      <c r="IC761" s="198"/>
      <c r="IE761" s="117"/>
      <c r="IJ761" s="115"/>
      <c r="IK761" s="198"/>
      <c r="IM761" s="117"/>
      <c r="IR761" s="115"/>
      <c r="IS761" s="198"/>
      <c r="IU761" s="117"/>
      <c r="IZ761" s="115"/>
      <c r="JA761" s="198"/>
      <c r="JC761" s="117"/>
      <c r="JH761" s="115"/>
      <c r="JI761" s="198"/>
      <c r="JK761" s="117"/>
      <c r="JP761" s="115"/>
      <c r="JQ761" s="198"/>
      <c r="JS761" s="117"/>
      <c r="JX761" s="115"/>
      <c r="JY761" s="198"/>
      <c r="KA761" s="117"/>
      <c r="KF761" s="115"/>
      <c r="KG761" s="198"/>
      <c r="KI761" s="117"/>
      <c r="KN761" s="115"/>
      <c r="KO761" s="198"/>
      <c r="KQ761" s="117"/>
      <c r="KV761" s="115"/>
      <c r="KW761" s="198"/>
      <c r="KY761" s="117"/>
      <c r="LD761" s="115"/>
      <c r="LE761" s="198"/>
      <c r="LG761" s="117"/>
      <c r="LL761" s="115"/>
      <c r="LM761" s="198"/>
      <c r="LO761" s="117"/>
      <c r="LT761" s="115"/>
      <c r="LU761" s="198"/>
      <c r="LW761" s="117"/>
      <c r="MB761" s="115"/>
      <c r="MC761" s="198"/>
      <c r="ME761" s="117"/>
      <c r="MJ761" s="115"/>
      <c r="MK761" s="198"/>
      <c r="MM761" s="117"/>
      <c r="MR761" s="115"/>
      <c r="MS761" s="198"/>
      <c r="MU761" s="117"/>
      <c r="MZ761" s="115"/>
      <c r="NA761" s="198"/>
      <c r="NC761" s="117"/>
      <c r="NH761" s="115"/>
      <c r="NI761" s="198"/>
      <c r="NK761" s="117"/>
      <c r="NP761" s="115"/>
      <c r="NQ761" s="198"/>
      <c r="NS761" s="117"/>
      <c r="NX761" s="115"/>
      <c r="NY761" s="198"/>
      <c r="OA761" s="117"/>
      <c r="OF761" s="115"/>
      <c r="OG761" s="198"/>
      <c r="OI761" s="117"/>
      <c r="ON761" s="115"/>
      <c r="OO761" s="198"/>
      <c r="OQ761" s="117"/>
      <c r="OV761" s="115"/>
      <c r="OW761" s="198"/>
      <c r="OY761" s="117"/>
      <c r="PD761" s="115"/>
      <c r="PE761" s="198"/>
      <c r="PG761" s="117"/>
      <c r="PL761" s="115"/>
      <c r="PM761" s="198"/>
      <c r="PO761" s="117"/>
      <c r="PT761" s="115"/>
      <c r="PU761" s="198"/>
      <c r="PW761" s="117"/>
      <c r="QB761" s="115"/>
      <c r="QC761" s="198"/>
      <c r="QE761" s="117"/>
      <c r="QJ761" s="115"/>
      <c r="QK761" s="198"/>
      <c r="QM761" s="117"/>
      <c r="QR761" s="115"/>
      <c r="QS761" s="198"/>
      <c r="QU761" s="117"/>
      <c r="QZ761" s="115"/>
      <c r="RA761" s="198"/>
      <c r="RC761" s="117"/>
      <c r="RH761" s="115"/>
      <c r="RI761" s="198"/>
      <c r="RK761" s="117"/>
      <c r="RP761" s="115"/>
      <c r="RQ761" s="198"/>
      <c r="RS761" s="117"/>
      <c r="RX761" s="115"/>
      <c r="RY761" s="198"/>
      <c r="SA761" s="117"/>
      <c r="SF761" s="115"/>
      <c r="SG761" s="198"/>
      <c r="SI761" s="117"/>
      <c r="SN761" s="115"/>
      <c r="SO761" s="198"/>
      <c r="SQ761" s="117"/>
      <c r="SV761" s="115"/>
      <c r="SW761" s="198"/>
      <c r="SY761" s="117"/>
      <c r="TD761" s="115"/>
      <c r="TE761" s="198"/>
      <c r="TG761" s="117"/>
      <c r="TL761" s="115"/>
      <c r="TM761" s="198"/>
      <c r="TO761" s="117"/>
      <c r="TT761" s="115"/>
      <c r="TU761" s="198"/>
      <c r="TW761" s="117"/>
      <c r="UB761" s="115"/>
      <c r="UC761" s="198"/>
      <c r="UE761" s="117"/>
      <c r="UJ761" s="115"/>
      <c r="UK761" s="198"/>
      <c r="UM761" s="117"/>
      <c r="UR761" s="115"/>
      <c r="US761" s="198"/>
      <c r="UU761" s="117"/>
      <c r="UZ761" s="115"/>
      <c r="VA761" s="198"/>
      <c r="VC761" s="117"/>
      <c r="VH761" s="115"/>
      <c r="VI761" s="198"/>
      <c r="VK761" s="117"/>
      <c r="VP761" s="115"/>
      <c r="VQ761" s="198"/>
      <c r="VS761" s="117"/>
      <c r="VX761" s="115"/>
      <c r="VY761" s="198"/>
      <c r="WA761" s="117"/>
      <c r="WF761" s="115"/>
      <c r="WG761" s="198"/>
      <c r="WI761" s="117"/>
      <c r="WN761" s="115"/>
      <c r="WO761" s="198"/>
      <c r="WQ761" s="117"/>
      <c r="WV761" s="115"/>
      <c r="WW761" s="198"/>
      <c r="WY761" s="117"/>
      <c r="XD761" s="115"/>
      <c r="XE761" s="198"/>
      <c r="XG761" s="117"/>
      <c r="XL761" s="115"/>
      <c r="XM761" s="198"/>
      <c r="XO761" s="117"/>
      <c r="XT761" s="115"/>
      <c r="XU761" s="198"/>
      <c r="XW761" s="117"/>
      <c r="YB761" s="115"/>
      <c r="YC761" s="198"/>
      <c r="YE761" s="117"/>
      <c r="YJ761" s="115"/>
      <c r="YK761" s="198"/>
      <c r="YM761" s="117"/>
      <c r="YR761" s="115"/>
      <c r="YS761" s="198"/>
      <c r="YU761" s="117"/>
      <c r="YZ761" s="115"/>
      <c r="ZA761" s="198"/>
      <c r="ZC761" s="117"/>
      <c r="ZH761" s="115"/>
      <c r="ZI761" s="198"/>
      <c r="ZK761" s="117"/>
      <c r="ZP761" s="115"/>
      <c r="ZQ761" s="198"/>
      <c r="ZS761" s="117"/>
      <c r="ZX761" s="115"/>
      <c r="ZY761" s="198"/>
      <c r="AAA761" s="117"/>
      <c r="AAF761" s="115"/>
      <c r="AAG761" s="198"/>
      <c r="AAI761" s="117"/>
      <c r="AAN761" s="115"/>
      <c r="AAO761" s="198"/>
      <c r="AAQ761" s="117"/>
      <c r="AAV761" s="115"/>
      <c r="AAW761" s="198"/>
      <c r="AAY761" s="117"/>
      <c r="ABD761" s="115"/>
      <c r="ABE761" s="198"/>
      <c r="ABG761" s="117"/>
      <c r="ABL761" s="115"/>
      <c r="ABM761" s="198"/>
      <c r="ABO761" s="117"/>
      <c r="ABT761" s="115"/>
      <c r="ABU761" s="198"/>
      <c r="ABW761" s="117"/>
      <c r="ACB761" s="115"/>
      <c r="ACC761" s="198"/>
      <c r="ACE761" s="117"/>
      <c r="ACJ761" s="115"/>
      <c r="ACK761" s="198"/>
      <c r="ACM761" s="117"/>
      <c r="ACR761" s="115"/>
      <c r="ACS761" s="198"/>
      <c r="ACU761" s="117"/>
      <c r="ACZ761" s="115"/>
      <c r="ADA761" s="198"/>
      <c r="ADC761" s="117"/>
      <c r="ADH761" s="115"/>
      <c r="ADI761" s="198"/>
      <c r="ADK761" s="117"/>
      <c r="ADP761" s="115"/>
      <c r="ADQ761" s="198"/>
      <c r="ADS761" s="117"/>
      <c r="ADX761" s="115"/>
      <c r="ADY761" s="198"/>
      <c r="AEA761" s="117"/>
      <c r="AEF761" s="115"/>
      <c r="AEG761" s="198"/>
      <c r="AEI761" s="117"/>
      <c r="AEN761" s="115"/>
      <c r="AEO761" s="198"/>
      <c r="AEQ761" s="117"/>
      <c r="AEV761" s="115"/>
      <c r="AEW761" s="198"/>
      <c r="AEY761" s="117"/>
      <c r="AFD761" s="115"/>
      <c r="AFE761" s="198"/>
      <c r="AFG761" s="117"/>
      <c r="AFL761" s="115"/>
      <c r="AFM761" s="198"/>
      <c r="AFO761" s="117"/>
      <c r="AFT761" s="115"/>
      <c r="AFU761" s="198"/>
      <c r="AFW761" s="117"/>
      <c r="AGB761" s="115"/>
      <c r="AGC761" s="198"/>
      <c r="AGE761" s="117"/>
      <c r="AGJ761" s="115"/>
      <c r="AGK761" s="198"/>
      <c r="AGM761" s="117"/>
      <c r="AGR761" s="115"/>
      <c r="AGS761" s="198"/>
      <c r="AGU761" s="117"/>
      <c r="AGZ761" s="115"/>
      <c r="AHA761" s="198"/>
      <c r="AHC761" s="117"/>
      <c r="AHH761" s="115"/>
      <c r="AHI761" s="198"/>
      <c r="AHK761" s="117"/>
      <c r="AHP761" s="115"/>
      <c r="AHQ761" s="198"/>
      <c r="AHS761" s="117"/>
      <c r="AHX761" s="115"/>
      <c r="AHY761" s="198"/>
      <c r="AIA761" s="117"/>
      <c r="AIF761" s="115"/>
      <c r="AIG761" s="198"/>
      <c r="AII761" s="117"/>
      <c r="AIN761" s="115"/>
      <c r="AIO761" s="198"/>
      <c r="AIQ761" s="117"/>
      <c r="AIV761" s="115"/>
      <c r="AIW761" s="198"/>
      <c r="AIY761" s="117"/>
      <c r="AJD761" s="115"/>
      <c r="AJE761" s="198"/>
      <c r="AJG761" s="117"/>
      <c r="AJL761" s="115"/>
      <c r="AJM761" s="198"/>
      <c r="AJO761" s="117"/>
      <c r="AJT761" s="115"/>
      <c r="AJU761" s="198"/>
      <c r="AJW761" s="117"/>
      <c r="AKB761" s="115"/>
      <c r="AKC761" s="198"/>
      <c r="AKE761" s="117"/>
      <c r="AKJ761" s="115"/>
      <c r="AKK761" s="198"/>
      <c r="AKM761" s="117"/>
      <c r="AKR761" s="115"/>
      <c r="AKS761" s="198"/>
      <c r="AKU761" s="117"/>
      <c r="AKZ761" s="115"/>
      <c r="ALA761" s="198"/>
      <c r="ALC761" s="117"/>
      <c r="ALH761" s="115"/>
      <c r="ALI761" s="198"/>
      <c r="ALK761" s="117"/>
      <c r="ALP761" s="115"/>
      <c r="ALQ761" s="198"/>
      <c r="ALS761" s="117"/>
      <c r="ALX761" s="115"/>
      <c r="ALY761" s="198"/>
      <c r="AMA761" s="117"/>
      <c r="AMF761" s="115"/>
      <c r="AMG761" s="198"/>
      <c r="AMI761" s="117"/>
    </row>
    <row r="762" s="181" customFormat="true" ht="15" hidden="false" customHeight="false" outlineLevel="0" collapsed="false">
      <c r="A762" s="153" t="s">
        <v>698</v>
      </c>
      <c r="B762" s="154" t="s">
        <v>699</v>
      </c>
      <c r="C762" s="154"/>
      <c r="D762" s="155" t="s">
        <v>700</v>
      </c>
      <c r="E762" s="156" t="s">
        <v>701</v>
      </c>
      <c r="F762" s="155" t="s">
        <v>702</v>
      </c>
      <c r="G762" s="157" t="s">
        <v>703</v>
      </c>
      <c r="H762" s="158" t="s">
        <v>704</v>
      </c>
      <c r="L762" s="195"/>
      <c r="M762" s="196"/>
      <c r="N762" s="195"/>
      <c r="O762" s="184"/>
      <c r="P762" s="185"/>
      <c r="T762" s="195"/>
      <c r="U762" s="196"/>
      <c r="V762" s="195"/>
      <c r="W762" s="184"/>
      <c r="X762" s="185"/>
      <c r="AB762" s="195"/>
      <c r="AC762" s="196"/>
      <c r="AD762" s="195"/>
      <c r="AE762" s="184"/>
      <c r="AF762" s="185"/>
      <c r="AJ762" s="195"/>
      <c r="AK762" s="196"/>
      <c r="AL762" s="195"/>
      <c r="AM762" s="184"/>
      <c r="AN762" s="185"/>
      <c r="AR762" s="195"/>
      <c r="AS762" s="196"/>
      <c r="AT762" s="195"/>
      <c r="AU762" s="184"/>
      <c r="AV762" s="185"/>
      <c r="AZ762" s="195"/>
      <c r="BA762" s="196"/>
      <c r="BB762" s="195"/>
      <c r="BC762" s="184"/>
      <c r="BD762" s="185"/>
      <c r="BH762" s="195"/>
      <c r="BI762" s="196"/>
      <c r="BJ762" s="195"/>
      <c r="BK762" s="184"/>
      <c r="BL762" s="185"/>
      <c r="BP762" s="195"/>
      <c r="BQ762" s="196"/>
      <c r="BR762" s="195"/>
      <c r="BS762" s="184"/>
      <c r="BT762" s="185"/>
      <c r="BX762" s="195"/>
      <c r="BY762" s="196"/>
      <c r="BZ762" s="195"/>
      <c r="CA762" s="184"/>
      <c r="CB762" s="185"/>
      <c r="CF762" s="195"/>
      <c r="CG762" s="196"/>
      <c r="CH762" s="195"/>
      <c r="CI762" s="184"/>
      <c r="CJ762" s="185"/>
      <c r="CN762" s="195"/>
      <c r="CO762" s="196"/>
      <c r="CP762" s="195"/>
      <c r="CQ762" s="184"/>
      <c r="CR762" s="185"/>
      <c r="CV762" s="195"/>
      <c r="CW762" s="196"/>
      <c r="CX762" s="195"/>
      <c r="CY762" s="184"/>
      <c r="CZ762" s="185"/>
      <c r="DD762" s="195"/>
      <c r="DE762" s="196"/>
      <c r="DF762" s="195"/>
      <c r="DG762" s="184"/>
      <c r="DH762" s="185"/>
      <c r="DL762" s="195"/>
      <c r="DM762" s="196"/>
      <c r="DN762" s="195"/>
      <c r="DO762" s="184"/>
      <c r="DP762" s="185"/>
      <c r="DT762" s="195"/>
      <c r="DU762" s="196"/>
      <c r="DV762" s="195"/>
      <c r="DW762" s="184"/>
      <c r="DX762" s="185"/>
      <c r="EB762" s="195"/>
      <c r="EC762" s="196"/>
      <c r="ED762" s="195"/>
      <c r="EE762" s="184"/>
      <c r="EF762" s="185"/>
      <c r="EJ762" s="195"/>
      <c r="EK762" s="196"/>
      <c r="EL762" s="195"/>
      <c r="EM762" s="184"/>
      <c r="EN762" s="185"/>
      <c r="ER762" s="195"/>
      <c r="ES762" s="196"/>
      <c r="ET762" s="195"/>
      <c r="EU762" s="184"/>
      <c r="EV762" s="185"/>
      <c r="EZ762" s="195"/>
      <c r="FA762" s="196"/>
      <c r="FB762" s="195"/>
      <c r="FC762" s="184"/>
      <c r="FD762" s="185"/>
      <c r="FH762" s="195"/>
      <c r="FI762" s="196"/>
      <c r="FJ762" s="195"/>
      <c r="FK762" s="184"/>
      <c r="FL762" s="185"/>
      <c r="FP762" s="195"/>
      <c r="FQ762" s="196"/>
      <c r="FR762" s="195"/>
      <c r="FS762" s="184"/>
      <c r="FT762" s="185"/>
      <c r="FX762" s="195"/>
      <c r="FY762" s="196"/>
      <c r="FZ762" s="195"/>
      <c r="GA762" s="184"/>
      <c r="GB762" s="185"/>
      <c r="GF762" s="195"/>
      <c r="GG762" s="196"/>
      <c r="GH762" s="195"/>
      <c r="GI762" s="184"/>
      <c r="GJ762" s="185"/>
      <c r="GN762" s="195"/>
      <c r="GO762" s="196"/>
      <c r="GP762" s="195"/>
      <c r="GQ762" s="184"/>
      <c r="GR762" s="185"/>
      <c r="GV762" s="195"/>
      <c r="GW762" s="196"/>
      <c r="GX762" s="195"/>
      <c r="GY762" s="184"/>
      <c r="GZ762" s="185"/>
      <c r="HD762" s="195"/>
      <c r="HE762" s="196"/>
      <c r="HF762" s="195"/>
      <c r="HG762" s="184"/>
      <c r="HH762" s="185"/>
      <c r="HL762" s="195"/>
      <c r="HM762" s="196"/>
      <c r="HN762" s="195"/>
      <c r="HO762" s="184"/>
      <c r="HP762" s="185"/>
      <c r="HT762" s="195"/>
      <c r="HU762" s="196"/>
      <c r="HV762" s="195"/>
      <c r="HW762" s="184"/>
      <c r="HX762" s="185"/>
      <c r="IB762" s="195"/>
      <c r="IC762" s="196"/>
      <c r="ID762" s="195"/>
      <c r="IE762" s="184"/>
      <c r="IF762" s="185"/>
      <c r="IJ762" s="195"/>
      <c r="IK762" s="196"/>
      <c r="IL762" s="195"/>
      <c r="IM762" s="184"/>
      <c r="IN762" s="185"/>
      <c r="IR762" s="195"/>
      <c r="IS762" s="196"/>
      <c r="IT762" s="195"/>
      <c r="IU762" s="184"/>
      <c r="IV762" s="185"/>
      <c r="IZ762" s="195"/>
      <c r="JA762" s="196"/>
      <c r="JB762" s="195"/>
      <c r="JC762" s="184"/>
      <c r="JD762" s="185"/>
      <c r="JH762" s="195"/>
      <c r="JI762" s="196"/>
      <c r="JJ762" s="195"/>
      <c r="JK762" s="184"/>
      <c r="JL762" s="185"/>
      <c r="JP762" s="195"/>
      <c r="JQ762" s="196"/>
      <c r="JR762" s="195"/>
      <c r="JS762" s="184"/>
      <c r="JT762" s="185"/>
      <c r="JX762" s="195"/>
      <c r="JY762" s="196"/>
      <c r="JZ762" s="195"/>
      <c r="KA762" s="184"/>
      <c r="KB762" s="185"/>
      <c r="KF762" s="195"/>
      <c r="KG762" s="196"/>
      <c r="KH762" s="195"/>
      <c r="KI762" s="184"/>
      <c r="KJ762" s="185"/>
      <c r="KN762" s="195"/>
      <c r="KO762" s="196"/>
      <c r="KP762" s="195"/>
      <c r="KQ762" s="184"/>
      <c r="KR762" s="185"/>
      <c r="KV762" s="195"/>
      <c r="KW762" s="196"/>
      <c r="KX762" s="195"/>
      <c r="KY762" s="184"/>
      <c r="KZ762" s="185"/>
      <c r="LD762" s="195"/>
      <c r="LE762" s="196"/>
      <c r="LF762" s="195"/>
      <c r="LG762" s="184"/>
      <c r="LH762" s="185"/>
      <c r="LL762" s="195"/>
      <c r="LM762" s="196"/>
      <c r="LN762" s="195"/>
      <c r="LO762" s="184"/>
      <c r="LP762" s="185"/>
      <c r="LT762" s="195"/>
      <c r="LU762" s="196"/>
      <c r="LV762" s="195"/>
      <c r="LW762" s="184"/>
      <c r="LX762" s="185"/>
      <c r="MB762" s="195"/>
      <c r="MC762" s="196"/>
      <c r="MD762" s="195"/>
      <c r="ME762" s="184"/>
      <c r="MF762" s="185"/>
      <c r="MJ762" s="195"/>
      <c r="MK762" s="196"/>
      <c r="ML762" s="195"/>
      <c r="MM762" s="184"/>
      <c r="MN762" s="185"/>
      <c r="MR762" s="195"/>
      <c r="MS762" s="196"/>
      <c r="MT762" s="195"/>
      <c r="MU762" s="184"/>
      <c r="MV762" s="185"/>
      <c r="MZ762" s="195"/>
      <c r="NA762" s="196"/>
      <c r="NB762" s="195"/>
      <c r="NC762" s="184"/>
      <c r="ND762" s="185"/>
      <c r="NH762" s="195"/>
      <c r="NI762" s="196"/>
      <c r="NJ762" s="195"/>
      <c r="NK762" s="184"/>
      <c r="NL762" s="185"/>
      <c r="NP762" s="195"/>
      <c r="NQ762" s="196"/>
      <c r="NR762" s="195"/>
      <c r="NS762" s="184"/>
      <c r="NT762" s="185"/>
      <c r="NX762" s="195"/>
      <c r="NY762" s="196"/>
      <c r="NZ762" s="195"/>
      <c r="OA762" s="184"/>
      <c r="OB762" s="185"/>
      <c r="OF762" s="195"/>
      <c r="OG762" s="196"/>
      <c r="OH762" s="195"/>
      <c r="OI762" s="184"/>
      <c r="OJ762" s="185"/>
      <c r="ON762" s="195"/>
      <c r="OO762" s="196"/>
      <c r="OP762" s="195"/>
      <c r="OQ762" s="184"/>
      <c r="OR762" s="185"/>
      <c r="OV762" s="195"/>
      <c r="OW762" s="196"/>
      <c r="OX762" s="195"/>
      <c r="OY762" s="184"/>
      <c r="OZ762" s="185"/>
      <c r="PD762" s="195"/>
      <c r="PE762" s="196"/>
      <c r="PF762" s="195"/>
      <c r="PG762" s="184"/>
      <c r="PH762" s="185"/>
      <c r="PL762" s="195"/>
      <c r="PM762" s="196"/>
      <c r="PN762" s="195"/>
      <c r="PO762" s="184"/>
      <c r="PP762" s="185"/>
      <c r="PT762" s="195"/>
      <c r="PU762" s="196"/>
      <c r="PV762" s="195"/>
      <c r="PW762" s="184"/>
      <c r="PX762" s="185"/>
      <c r="QB762" s="195"/>
      <c r="QC762" s="196"/>
      <c r="QD762" s="195"/>
      <c r="QE762" s="184"/>
      <c r="QF762" s="185"/>
      <c r="QJ762" s="195"/>
      <c r="QK762" s="196"/>
      <c r="QL762" s="195"/>
      <c r="QM762" s="184"/>
      <c r="QN762" s="185"/>
      <c r="QR762" s="195"/>
      <c r="QS762" s="196"/>
      <c r="QT762" s="195"/>
      <c r="QU762" s="184"/>
      <c r="QV762" s="185"/>
      <c r="QZ762" s="195"/>
      <c r="RA762" s="196"/>
      <c r="RB762" s="195"/>
      <c r="RC762" s="184"/>
      <c r="RD762" s="185"/>
      <c r="RH762" s="195"/>
      <c r="RI762" s="196"/>
      <c r="RJ762" s="195"/>
      <c r="RK762" s="184"/>
      <c r="RL762" s="185"/>
      <c r="RP762" s="195"/>
      <c r="RQ762" s="196"/>
      <c r="RR762" s="195"/>
      <c r="RS762" s="184"/>
      <c r="RT762" s="185"/>
      <c r="RX762" s="195"/>
      <c r="RY762" s="196"/>
      <c r="RZ762" s="195"/>
      <c r="SA762" s="184"/>
      <c r="SB762" s="185"/>
      <c r="SF762" s="195"/>
      <c r="SG762" s="196"/>
      <c r="SH762" s="195"/>
      <c r="SI762" s="184"/>
      <c r="SJ762" s="185"/>
      <c r="SN762" s="195"/>
      <c r="SO762" s="196"/>
      <c r="SP762" s="195"/>
      <c r="SQ762" s="184"/>
      <c r="SR762" s="185"/>
      <c r="SV762" s="195"/>
      <c r="SW762" s="196"/>
      <c r="SX762" s="195"/>
      <c r="SY762" s="184"/>
      <c r="SZ762" s="185"/>
      <c r="TD762" s="195"/>
      <c r="TE762" s="196"/>
      <c r="TF762" s="195"/>
      <c r="TG762" s="184"/>
      <c r="TH762" s="185"/>
      <c r="TL762" s="195"/>
      <c r="TM762" s="196"/>
      <c r="TN762" s="195"/>
      <c r="TO762" s="184"/>
      <c r="TP762" s="185"/>
      <c r="TT762" s="195"/>
      <c r="TU762" s="196"/>
      <c r="TV762" s="195"/>
      <c r="TW762" s="184"/>
      <c r="TX762" s="185"/>
      <c r="UB762" s="195"/>
      <c r="UC762" s="196"/>
      <c r="UD762" s="195"/>
      <c r="UE762" s="184"/>
      <c r="UF762" s="185"/>
      <c r="UJ762" s="195"/>
      <c r="UK762" s="196"/>
      <c r="UL762" s="195"/>
      <c r="UM762" s="184"/>
      <c r="UN762" s="185"/>
      <c r="UR762" s="195"/>
      <c r="US762" s="196"/>
      <c r="UT762" s="195"/>
      <c r="UU762" s="184"/>
      <c r="UV762" s="185"/>
      <c r="UZ762" s="195"/>
      <c r="VA762" s="196"/>
      <c r="VB762" s="195"/>
      <c r="VC762" s="184"/>
      <c r="VD762" s="185"/>
      <c r="VH762" s="195"/>
      <c r="VI762" s="196"/>
      <c r="VJ762" s="195"/>
      <c r="VK762" s="184"/>
      <c r="VL762" s="185"/>
      <c r="VP762" s="195"/>
      <c r="VQ762" s="196"/>
      <c r="VR762" s="195"/>
      <c r="VS762" s="184"/>
      <c r="VT762" s="185"/>
      <c r="VX762" s="195"/>
      <c r="VY762" s="196"/>
      <c r="VZ762" s="195"/>
      <c r="WA762" s="184"/>
      <c r="WB762" s="185"/>
      <c r="WF762" s="195"/>
      <c r="WG762" s="196"/>
      <c r="WH762" s="195"/>
      <c r="WI762" s="184"/>
      <c r="WJ762" s="185"/>
      <c r="WN762" s="195"/>
      <c r="WO762" s="196"/>
      <c r="WP762" s="195"/>
      <c r="WQ762" s="184"/>
      <c r="WR762" s="185"/>
      <c r="WV762" s="195"/>
      <c r="WW762" s="196"/>
      <c r="WX762" s="195"/>
      <c r="WY762" s="184"/>
      <c r="WZ762" s="185"/>
      <c r="XD762" s="195"/>
      <c r="XE762" s="196"/>
      <c r="XF762" s="195"/>
      <c r="XG762" s="184"/>
      <c r="XH762" s="185"/>
      <c r="XL762" s="195"/>
      <c r="XM762" s="196"/>
      <c r="XN762" s="195"/>
      <c r="XO762" s="184"/>
      <c r="XP762" s="185"/>
      <c r="XT762" s="195"/>
      <c r="XU762" s="196"/>
      <c r="XV762" s="195"/>
      <c r="XW762" s="184"/>
      <c r="XX762" s="185"/>
      <c r="YB762" s="195"/>
      <c r="YC762" s="196"/>
      <c r="YD762" s="195"/>
      <c r="YE762" s="184"/>
      <c r="YF762" s="185"/>
      <c r="YJ762" s="195"/>
      <c r="YK762" s="196"/>
      <c r="YL762" s="195"/>
      <c r="YM762" s="184"/>
      <c r="YN762" s="185"/>
      <c r="YR762" s="195"/>
      <c r="YS762" s="196"/>
      <c r="YT762" s="195"/>
      <c r="YU762" s="184"/>
      <c r="YV762" s="185"/>
      <c r="YZ762" s="195"/>
      <c r="ZA762" s="196"/>
      <c r="ZB762" s="195"/>
      <c r="ZC762" s="184"/>
      <c r="ZD762" s="185"/>
      <c r="ZH762" s="195"/>
      <c r="ZI762" s="196"/>
      <c r="ZJ762" s="195"/>
      <c r="ZK762" s="184"/>
      <c r="ZL762" s="185"/>
      <c r="ZP762" s="195"/>
      <c r="ZQ762" s="196"/>
      <c r="ZR762" s="195"/>
      <c r="ZS762" s="184"/>
      <c r="ZT762" s="185"/>
      <c r="ZX762" s="195"/>
      <c r="ZY762" s="196"/>
      <c r="ZZ762" s="195"/>
      <c r="AAA762" s="184"/>
      <c r="AAB762" s="185"/>
      <c r="AAF762" s="195"/>
      <c r="AAG762" s="196"/>
      <c r="AAH762" s="195"/>
      <c r="AAI762" s="184"/>
      <c r="AAJ762" s="185"/>
      <c r="AAN762" s="195"/>
      <c r="AAO762" s="196"/>
      <c r="AAP762" s="195"/>
      <c r="AAQ762" s="184"/>
      <c r="AAR762" s="185"/>
      <c r="AAV762" s="195"/>
      <c r="AAW762" s="196"/>
      <c r="AAX762" s="195"/>
      <c r="AAY762" s="184"/>
      <c r="AAZ762" s="185"/>
      <c r="ABD762" s="195"/>
      <c r="ABE762" s="196"/>
      <c r="ABF762" s="195"/>
      <c r="ABG762" s="184"/>
      <c r="ABH762" s="185"/>
      <c r="ABL762" s="195"/>
      <c r="ABM762" s="196"/>
      <c r="ABN762" s="195"/>
      <c r="ABO762" s="184"/>
      <c r="ABP762" s="185"/>
      <c r="ABT762" s="195"/>
      <c r="ABU762" s="196"/>
      <c r="ABV762" s="195"/>
      <c r="ABW762" s="184"/>
      <c r="ABX762" s="185"/>
      <c r="ACB762" s="195"/>
      <c r="ACC762" s="196"/>
      <c r="ACD762" s="195"/>
      <c r="ACE762" s="184"/>
      <c r="ACF762" s="185"/>
      <c r="ACJ762" s="195"/>
      <c r="ACK762" s="196"/>
      <c r="ACL762" s="195"/>
      <c r="ACM762" s="184"/>
      <c r="ACN762" s="185"/>
      <c r="ACR762" s="195"/>
      <c r="ACS762" s="196"/>
      <c r="ACT762" s="195"/>
      <c r="ACU762" s="184"/>
      <c r="ACV762" s="185"/>
      <c r="ACZ762" s="195"/>
      <c r="ADA762" s="196"/>
      <c r="ADB762" s="195"/>
      <c r="ADC762" s="184"/>
      <c r="ADD762" s="185"/>
      <c r="ADH762" s="195"/>
      <c r="ADI762" s="196"/>
      <c r="ADJ762" s="195"/>
      <c r="ADK762" s="184"/>
      <c r="ADL762" s="185"/>
      <c r="ADP762" s="195"/>
      <c r="ADQ762" s="196"/>
      <c r="ADR762" s="195"/>
      <c r="ADS762" s="184"/>
      <c r="ADT762" s="185"/>
      <c r="ADX762" s="195"/>
      <c r="ADY762" s="196"/>
      <c r="ADZ762" s="195"/>
      <c r="AEA762" s="184"/>
      <c r="AEB762" s="185"/>
      <c r="AEF762" s="195"/>
      <c r="AEG762" s="196"/>
      <c r="AEH762" s="195"/>
      <c r="AEI762" s="184"/>
      <c r="AEJ762" s="185"/>
      <c r="AEN762" s="195"/>
      <c r="AEO762" s="196"/>
      <c r="AEP762" s="195"/>
      <c r="AEQ762" s="184"/>
      <c r="AER762" s="185"/>
      <c r="AEV762" s="195"/>
      <c r="AEW762" s="196"/>
      <c r="AEX762" s="195"/>
      <c r="AEY762" s="184"/>
      <c r="AEZ762" s="185"/>
      <c r="AFD762" s="195"/>
      <c r="AFE762" s="196"/>
      <c r="AFF762" s="195"/>
      <c r="AFG762" s="184"/>
      <c r="AFH762" s="185"/>
      <c r="AFL762" s="195"/>
      <c r="AFM762" s="196"/>
      <c r="AFN762" s="195"/>
      <c r="AFO762" s="184"/>
      <c r="AFP762" s="185"/>
      <c r="AFT762" s="195"/>
      <c r="AFU762" s="196"/>
      <c r="AFV762" s="195"/>
      <c r="AFW762" s="184"/>
      <c r="AFX762" s="185"/>
      <c r="AGB762" s="195"/>
      <c r="AGC762" s="196"/>
      <c r="AGD762" s="195"/>
      <c r="AGE762" s="184"/>
      <c r="AGF762" s="185"/>
      <c r="AGJ762" s="195"/>
      <c r="AGK762" s="196"/>
      <c r="AGL762" s="195"/>
      <c r="AGM762" s="184"/>
      <c r="AGN762" s="185"/>
      <c r="AGR762" s="195"/>
      <c r="AGS762" s="196"/>
      <c r="AGT762" s="195"/>
      <c r="AGU762" s="184"/>
      <c r="AGV762" s="185"/>
      <c r="AGZ762" s="195"/>
      <c r="AHA762" s="196"/>
      <c r="AHB762" s="195"/>
      <c r="AHC762" s="184"/>
      <c r="AHD762" s="185"/>
      <c r="AHH762" s="195"/>
      <c r="AHI762" s="196"/>
      <c r="AHJ762" s="195"/>
      <c r="AHK762" s="184"/>
      <c r="AHL762" s="185"/>
      <c r="AHP762" s="195"/>
      <c r="AHQ762" s="196"/>
      <c r="AHR762" s="195"/>
      <c r="AHS762" s="184"/>
      <c r="AHT762" s="185"/>
      <c r="AHX762" s="195"/>
      <c r="AHY762" s="196"/>
      <c r="AHZ762" s="195"/>
      <c r="AIA762" s="184"/>
      <c r="AIB762" s="185"/>
      <c r="AIF762" s="195"/>
      <c r="AIG762" s="196"/>
      <c r="AIH762" s="195"/>
      <c r="AII762" s="184"/>
      <c r="AIJ762" s="185"/>
      <c r="AIN762" s="195"/>
      <c r="AIO762" s="196"/>
      <c r="AIP762" s="195"/>
      <c r="AIQ762" s="184"/>
      <c r="AIR762" s="185"/>
      <c r="AIV762" s="195"/>
      <c r="AIW762" s="196"/>
      <c r="AIX762" s="195"/>
      <c r="AIY762" s="184"/>
      <c r="AIZ762" s="185"/>
      <c r="AJD762" s="195"/>
      <c r="AJE762" s="196"/>
      <c r="AJF762" s="195"/>
      <c r="AJG762" s="184"/>
      <c r="AJH762" s="185"/>
      <c r="AJL762" s="195"/>
      <c r="AJM762" s="196"/>
      <c r="AJN762" s="195"/>
      <c r="AJO762" s="184"/>
      <c r="AJP762" s="185"/>
      <c r="AJT762" s="195"/>
      <c r="AJU762" s="196"/>
      <c r="AJV762" s="195"/>
      <c r="AJW762" s="184"/>
      <c r="AJX762" s="185"/>
      <c r="AKB762" s="195"/>
      <c r="AKC762" s="196"/>
      <c r="AKD762" s="195"/>
      <c r="AKE762" s="184"/>
      <c r="AKF762" s="185"/>
      <c r="AKJ762" s="195"/>
      <c r="AKK762" s="196"/>
      <c r="AKL762" s="195"/>
      <c r="AKM762" s="184"/>
      <c r="AKN762" s="185"/>
      <c r="AKR762" s="195"/>
      <c r="AKS762" s="196"/>
      <c r="AKT762" s="195"/>
      <c r="AKU762" s="184"/>
      <c r="AKV762" s="185"/>
      <c r="AKZ762" s="195"/>
      <c r="ALA762" s="196"/>
      <c r="ALB762" s="195"/>
      <c r="ALC762" s="184"/>
      <c r="ALD762" s="185"/>
      <c r="ALH762" s="195"/>
      <c r="ALI762" s="196"/>
      <c r="ALJ762" s="195"/>
      <c r="ALK762" s="184"/>
      <c r="ALL762" s="185"/>
      <c r="ALP762" s="195"/>
      <c r="ALQ762" s="196"/>
      <c r="ALR762" s="195"/>
      <c r="ALS762" s="184"/>
      <c r="ALT762" s="185"/>
      <c r="ALX762" s="195"/>
      <c r="ALY762" s="196"/>
      <c r="ALZ762" s="195"/>
      <c r="AMA762" s="184"/>
      <c r="AMB762" s="185"/>
      <c r="AMF762" s="195"/>
      <c r="AMG762" s="196"/>
      <c r="AMH762" s="195"/>
      <c r="AMI762" s="184"/>
      <c r="AMJ762" s="185"/>
    </row>
    <row r="763" s="197" customFormat="true" ht="15" hidden="false" customHeight="false" outlineLevel="0" collapsed="false">
      <c r="A763" s="160" t="str">
        <f aca="false">'Orç Sintético'!A231</f>
        <v>06.01.213.08</v>
      </c>
      <c r="B763" s="160" t="str">
        <f aca="false">'Orç Sintético'!B231</f>
        <v>ORSE</v>
      </c>
      <c r="C763" s="160" t="n">
        <f aca="false">'Orç Sintético'!C231</f>
        <v>12853</v>
      </c>
      <c r="D763" s="177" t="s">
        <v>486</v>
      </c>
      <c r="E763" s="160" t="n">
        <v>1</v>
      </c>
      <c r="F763" s="160" t="s">
        <v>45</v>
      </c>
      <c r="G763" s="163" t="n">
        <v>1412.37</v>
      </c>
      <c r="H763" s="164" t="n">
        <f aca="false">H771</f>
        <v>1412.37</v>
      </c>
      <c r="I763" s="165" t="s">
        <v>705</v>
      </c>
      <c r="O763" s="124"/>
      <c r="P763" s="189"/>
      <c r="W763" s="124"/>
      <c r="X763" s="189"/>
      <c r="AE763" s="124"/>
      <c r="AF763" s="189"/>
      <c r="AM763" s="124"/>
      <c r="AN763" s="189"/>
      <c r="AU763" s="124"/>
      <c r="AV763" s="189"/>
      <c r="BC763" s="124"/>
      <c r="BD763" s="189"/>
      <c r="BK763" s="124"/>
      <c r="BL763" s="189"/>
      <c r="BS763" s="124"/>
      <c r="BT763" s="189"/>
      <c r="CA763" s="124"/>
      <c r="CB763" s="189"/>
      <c r="CI763" s="124"/>
      <c r="CJ763" s="189"/>
      <c r="CQ763" s="124"/>
      <c r="CR763" s="189"/>
      <c r="CY763" s="124"/>
      <c r="CZ763" s="189"/>
      <c r="DG763" s="124"/>
      <c r="DH763" s="189"/>
      <c r="DO763" s="124"/>
      <c r="DP763" s="189"/>
      <c r="DW763" s="124"/>
      <c r="DX763" s="189"/>
      <c r="EE763" s="124"/>
      <c r="EF763" s="189"/>
      <c r="EM763" s="124"/>
      <c r="EN763" s="189"/>
      <c r="EU763" s="124"/>
      <c r="EV763" s="189"/>
      <c r="FC763" s="124"/>
      <c r="FD763" s="189"/>
      <c r="FK763" s="124"/>
      <c r="FL763" s="189"/>
      <c r="FS763" s="124"/>
      <c r="FT763" s="189"/>
      <c r="GA763" s="124"/>
      <c r="GB763" s="189"/>
      <c r="GI763" s="124"/>
      <c r="GJ763" s="189"/>
      <c r="GQ763" s="124"/>
      <c r="GR763" s="189"/>
      <c r="GY763" s="124"/>
      <c r="GZ763" s="189"/>
      <c r="HG763" s="124"/>
      <c r="HH763" s="189"/>
      <c r="HO763" s="124"/>
      <c r="HP763" s="189"/>
      <c r="HW763" s="124"/>
      <c r="HX763" s="189"/>
      <c r="IE763" s="124"/>
      <c r="IF763" s="189"/>
      <c r="IM763" s="124"/>
      <c r="IN763" s="189"/>
      <c r="IU763" s="124"/>
      <c r="IV763" s="189"/>
      <c r="JC763" s="124"/>
      <c r="JD763" s="189"/>
      <c r="JK763" s="124"/>
      <c r="JL763" s="189"/>
      <c r="JS763" s="124"/>
      <c r="JT763" s="189"/>
      <c r="KA763" s="124"/>
      <c r="KB763" s="189"/>
      <c r="KI763" s="124"/>
      <c r="KJ763" s="189"/>
      <c r="KQ763" s="124"/>
      <c r="KR763" s="189"/>
      <c r="KY763" s="124"/>
      <c r="KZ763" s="189"/>
      <c r="LG763" s="124"/>
      <c r="LH763" s="189"/>
      <c r="LO763" s="124"/>
      <c r="LP763" s="189"/>
      <c r="LW763" s="124"/>
      <c r="LX763" s="189"/>
      <c r="ME763" s="124"/>
      <c r="MF763" s="189"/>
      <c r="MM763" s="124"/>
      <c r="MN763" s="189"/>
      <c r="MU763" s="124"/>
      <c r="MV763" s="189"/>
      <c r="NC763" s="124"/>
      <c r="ND763" s="189"/>
      <c r="NK763" s="124"/>
      <c r="NL763" s="189"/>
      <c r="NS763" s="124"/>
      <c r="NT763" s="189"/>
      <c r="OA763" s="124"/>
      <c r="OB763" s="189"/>
      <c r="OI763" s="124"/>
      <c r="OJ763" s="189"/>
      <c r="OQ763" s="124"/>
      <c r="OR763" s="189"/>
      <c r="OY763" s="124"/>
      <c r="OZ763" s="189"/>
      <c r="PG763" s="124"/>
      <c r="PH763" s="189"/>
      <c r="PO763" s="124"/>
      <c r="PP763" s="189"/>
      <c r="PW763" s="124"/>
      <c r="PX763" s="189"/>
      <c r="QE763" s="124"/>
      <c r="QF763" s="189"/>
      <c r="QM763" s="124"/>
      <c r="QN763" s="189"/>
      <c r="QU763" s="124"/>
      <c r="QV763" s="189"/>
      <c r="RC763" s="124"/>
      <c r="RD763" s="189"/>
      <c r="RK763" s="124"/>
      <c r="RL763" s="189"/>
      <c r="RS763" s="124"/>
      <c r="RT763" s="189"/>
      <c r="SA763" s="124"/>
      <c r="SB763" s="189"/>
      <c r="SI763" s="124"/>
      <c r="SJ763" s="189"/>
      <c r="SQ763" s="124"/>
      <c r="SR763" s="189"/>
      <c r="SY763" s="124"/>
      <c r="SZ763" s="189"/>
      <c r="TG763" s="124"/>
      <c r="TH763" s="189"/>
      <c r="TO763" s="124"/>
      <c r="TP763" s="189"/>
      <c r="TW763" s="124"/>
      <c r="TX763" s="189"/>
      <c r="UE763" s="124"/>
      <c r="UF763" s="189"/>
      <c r="UM763" s="124"/>
      <c r="UN763" s="189"/>
      <c r="UU763" s="124"/>
      <c r="UV763" s="189"/>
      <c r="VC763" s="124"/>
      <c r="VD763" s="189"/>
      <c r="VK763" s="124"/>
      <c r="VL763" s="189"/>
      <c r="VS763" s="124"/>
      <c r="VT763" s="189"/>
      <c r="WA763" s="124"/>
      <c r="WB763" s="189"/>
      <c r="WI763" s="124"/>
      <c r="WJ763" s="189"/>
      <c r="WQ763" s="124"/>
      <c r="WR763" s="189"/>
      <c r="WY763" s="124"/>
      <c r="WZ763" s="189"/>
      <c r="XG763" s="124"/>
      <c r="XH763" s="189"/>
      <c r="XO763" s="124"/>
      <c r="XP763" s="189"/>
      <c r="XW763" s="124"/>
      <c r="XX763" s="189"/>
      <c r="YE763" s="124"/>
      <c r="YF763" s="189"/>
      <c r="YM763" s="124"/>
      <c r="YN763" s="189"/>
      <c r="YU763" s="124"/>
      <c r="YV763" s="189"/>
      <c r="ZC763" s="124"/>
      <c r="ZD763" s="189"/>
      <c r="ZK763" s="124"/>
      <c r="ZL763" s="189"/>
      <c r="ZS763" s="124"/>
      <c r="ZT763" s="189"/>
      <c r="AAA763" s="124"/>
      <c r="AAB763" s="189"/>
      <c r="AAI763" s="124"/>
      <c r="AAJ763" s="189"/>
      <c r="AAQ763" s="124"/>
      <c r="AAR763" s="189"/>
      <c r="AAY763" s="124"/>
      <c r="AAZ763" s="189"/>
      <c r="ABG763" s="124"/>
      <c r="ABH763" s="189"/>
      <c r="ABO763" s="124"/>
      <c r="ABP763" s="189"/>
      <c r="ABW763" s="124"/>
      <c r="ABX763" s="189"/>
      <c r="ACE763" s="124"/>
      <c r="ACF763" s="189"/>
      <c r="ACM763" s="124"/>
      <c r="ACN763" s="189"/>
      <c r="ACU763" s="124"/>
      <c r="ACV763" s="189"/>
      <c r="ADC763" s="124"/>
      <c r="ADD763" s="189"/>
      <c r="ADK763" s="124"/>
      <c r="ADL763" s="189"/>
      <c r="ADS763" s="124"/>
      <c r="ADT763" s="189"/>
      <c r="AEA763" s="124"/>
      <c r="AEB763" s="189"/>
      <c r="AEI763" s="124"/>
      <c r="AEJ763" s="189"/>
      <c r="AEQ763" s="124"/>
      <c r="AER763" s="189"/>
      <c r="AEY763" s="124"/>
      <c r="AEZ763" s="189"/>
      <c r="AFG763" s="124"/>
      <c r="AFH763" s="189"/>
      <c r="AFO763" s="124"/>
      <c r="AFP763" s="189"/>
      <c r="AFW763" s="124"/>
      <c r="AFX763" s="189"/>
      <c r="AGE763" s="124"/>
      <c r="AGF763" s="189"/>
      <c r="AGM763" s="124"/>
      <c r="AGN763" s="189"/>
      <c r="AGU763" s="124"/>
      <c r="AGV763" s="189"/>
      <c r="AHC763" s="124"/>
      <c r="AHD763" s="189"/>
      <c r="AHK763" s="124"/>
      <c r="AHL763" s="189"/>
      <c r="AHS763" s="124"/>
      <c r="AHT763" s="189"/>
      <c r="AIA763" s="124"/>
      <c r="AIB763" s="189"/>
      <c r="AII763" s="124"/>
      <c r="AIJ763" s="189"/>
      <c r="AIQ763" s="124"/>
      <c r="AIR763" s="189"/>
      <c r="AIY763" s="124"/>
      <c r="AIZ763" s="189"/>
      <c r="AJG763" s="124"/>
      <c r="AJH763" s="189"/>
      <c r="AJO763" s="124"/>
      <c r="AJP763" s="189"/>
      <c r="AJW763" s="124"/>
      <c r="AJX763" s="189"/>
      <c r="AKE763" s="124"/>
      <c r="AKF763" s="189"/>
      <c r="AKM763" s="124"/>
      <c r="AKN763" s="189"/>
      <c r="AKU763" s="124"/>
      <c r="AKV763" s="189"/>
      <c r="ALC763" s="124"/>
      <c r="ALD763" s="189"/>
      <c r="ALK763" s="124"/>
      <c r="ALL763" s="189"/>
      <c r="ALS763" s="124"/>
      <c r="ALT763" s="189"/>
      <c r="AMA763" s="124"/>
      <c r="AMB763" s="189"/>
      <c r="AMI763" s="124"/>
      <c r="AMJ763" s="189"/>
    </row>
    <row r="764" s="49" customFormat="true" ht="15" hidden="false" customHeight="false" outlineLevel="0" collapsed="false">
      <c r="A764" s="168" t="n">
        <v>13578</v>
      </c>
      <c r="B764" s="168"/>
      <c r="C764" s="90" t="s">
        <v>401</v>
      </c>
      <c r="D764" s="53" t="s">
        <v>486</v>
      </c>
      <c r="E764" s="150" t="n">
        <v>1</v>
      </c>
      <c r="F764" s="112" t="s">
        <v>45</v>
      </c>
      <c r="G764" s="122" t="n">
        <v>999.63</v>
      </c>
      <c r="H764" s="152" t="n">
        <f aca="false">ROUND(G764*E764,2)</f>
        <v>999.63</v>
      </c>
      <c r="I764" s="138"/>
      <c r="L764" s="169"/>
      <c r="M764" s="138"/>
    </row>
    <row r="765" s="49" customFormat="true" ht="15" hidden="false" customHeight="false" outlineLevel="0" collapsed="false">
      <c r="A765" s="168" t="n">
        <v>88264</v>
      </c>
      <c r="B765" s="168"/>
      <c r="C765" s="112" t="s">
        <v>76</v>
      </c>
      <c r="D765" s="53" t="s">
        <v>722</v>
      </c>
      <c r="E765" s="150" t="n">
        <v>9</v>
      </c>
      <c r="F765" s="112" t="s">
        <v>690</v>
      </c>
      <c r="G765" s="122" t="n">
        <v>26.47</v>
      </c>
      <c r="H765" s="152" t="n">
        <f aca="false">ROUND(G765*E765,2)</f>
        <v>238.23</v>
      </c>
      <c r="I765" s="138"/>
      <c r="L765" s="169"/>
      <c r="M765" s="138"/>
    </row>
    <row r="766" s="49" customFormat="true" ht="15" hidden="false" customHeight="false" outlineLevel="0" collapsed="false">
      <c r="A766" s="168" t="n">
        <v>88316</v>
      </c>
      <c r="B766" s="168"/>
      <c r="C766" s="112" t="s">
        <v>76</v>
      </c>
      <c r="D766" s="53" t="s">
        <v>721</v>
      </c>
      <c r="E766" s="150" t="n">
        <v>9</v>
      </c>
      <c r="F766" s="112" t="s">
        <v>690</v>
      </c>
      <c r="G766" s="122" t="n">
        <v>19.39</v>
      </c>
      <c r="H766" s="152" t="n">
        <f aca="false">ROUND(G766*E766,2)</f>
        <v>174.51</v>
      </c>
      <c r="I766" s="138"/>
      <c r="L766" s="169"/>
      <c r="M766" s="138"/>
    </row>
    <row r="767" s="190" customFormat="true" ht="15" hidden="false" customHeight="true" outlineLevel="0" collapsed="false">
      <c r="A767" s="170"/>
      <c r="B767" s="170"/>
      <c r="C767" s="170"/>
      <c r="D767" s="171" t="s">
        <v>712</v>
      </c>
      <c r="E767" s="171"/>
      <c r="F767" s="171"/>
      <c r="G767" s="171"/>
      <c r="H767" s="172" t="n">
        <f aca="false">SUMIF(F764:F766,("H"),H764:H766)</f>
        <v>412.74</v>
      </c>
      <c r="I767" s="49"/>
      <c r="J767" s="49"/>
      <c r="K767" s="49"/>
      <c r="P767" s="191"/>
      <c r="Q767" s="49"/>
      <c r="R767" s="49"/>
      <c r="S767" s="49"/>
      <c r="X767" s="191"/>
      <c r="Y767" s="49"/>
      <c r="Z767" s="49"/>
      <c r="AA767" s="49"/>
      <c r="AF767" s="191"/>
      <c r="AG767" s="49"/>
      <c r="AH767" s="49"/>
      <c r="AI767" s="49"/>
      <c r="AN767" s="191"/>
      <c r="AO767" s="49"/>
      <c r="AP767" s="49"/>
      <c r="AQ767" s="49"/>
      <c r="AV767" s="191"/>
      <c r="AW767" s="49"/>
      <c r="AX767" s="49"/>
      <c r="AY767" s="49"/>
      <c r="BD767" s="191"/>
      <c r="BE767" s="49"/>
      <c r="BF767" s="49"/>
      <c r="BG767" s="49"/>
      <c r="BL767" s="191"/>
      <c r="BM767" s="49"/>
      <c r="BN767" s="49"/>
      <c r="BO767" s="49"/>
      <c r="BT767" s="191"/>
      <c r="BU767" s="49"/>
      <c r="BV767" s="49"/>
      <c r="BW767" s="49"/>
      <c r="CB767" s="191"/>
      <c r="CC767" s="49"/>
      <c r="CD767" s="49"/>
      <c r="CE767" s="49"/>
      <c r="CJ767" s="191"/>
      <c r="CK767" s="49"/>
      <c r="CL767" s="49"/>
      <c r="CM767" s="49"/>
      <c r="CR767" s="191"/>
      <c r="CS767" s="49"/>
      <c r="CT767" s="49"/>
      <c r="CU767" s="49"/>
      <c r="CZ767" s="191"/>
      <c r="DA767" s="49"/>
      <c r="DB767" s="49"/>
      <c r="DC767" s="49"/>
      <c r="DH767" s="191"/>
      <c r="DI767" s="49"/>
      <c r="DJ767" s="49"/>
      <c r="DK767" s="49"/>
      <c r="DP767" s="191"/>
      <c r="DQ767" s="49"/>
      <c r="DR767" s="49"/>
      <c r="DS767" s="49"/>
      <c r="DX767" s="191"/>
      <c r="DY767" s="49"/>
      <c r="DZ767" s="49"/>
      <c r="EA767" s="49"/>
      <c r="EF767" s="191"/>
      <c r="EG767" s="49"/>
      <c r="EH767" s="49"/>
      <c r="EI767" s="49"/>
      <c r="EN767" s="191"/>
      <c r="EO767" s="49"/>
      <c r="EP767" s="49"/>
      <c r="EQ767" s="49"/>
      <c r="EV767" s="191"/>
      <c r="EW767" s="49"/>
      <c r="EX767" s="49"/>
      <c r="EY767" s="49"/>
      <c r="FD767" s="191"/>
      <c r="FE767" s="49"/>
      <c r="FF767" s="49"/>
      <c r="FG767" s="49"/>
      <c r="FL767" s="191"/>
      <c r="FM767" s="49"/>
      <c r="FN767" s="49"/>
      <c r="FO767" s="49"/>
      <c r="FT767" s="191"/>
      <c r="FU767" s="49"/>
      <c r="FV767" s="49"/>
      <c r="FW767" s="49"/>
      <c r="GB767" s="191"/>
      <c r="GC767" s="49"/>
      <c r="GD767" s="49"/>
      <c r="GE767" s="49"/>
      <c r="GJ767" s="191"/>
      <c r="GK767" s="49"/>
      <c r="GL767" s="49"/>
      <c r="GM767" s="49"/>
      <c r="GR767" s="191"/>
      <c r="GS767" s="49"/>
      <c r="GT767" s="49"/>
      <c r="GU767" s="49"/>
      <c r="GZ767" s="191"/>
      <c r="HA767" s="49"/>
      <c r="HB767" s="49"/>
      <c r="HC767" s="49"/>
      <c r="HH767" s="191"/>
      <c r="HI767" s="49"/>
      <c r="HJ767" s="49"/>
      <c r="HK767" s="49"/>
      <c r="HP767" s="191"/>
      <c r="HQ767" s="49"/>
      <c r="HR767" s="49"/>
      <c r="HS767" s="49"/>
      <c r="HX767" s="191"/>
      <c r="HY767" s="49"/>
      <c r="HZ767" s="49"/>
      <c r="IA767" s="49"/>
      <c r="IF767" s="191"/>
      <c r="IG767" s="49"/>
      <c r="IH767" s="49"/>
      <c r="II767" s="49"/>
      <c r="IN767" s="191"/>
      <c r="IO767" s="49"/>
      <c r="IP767" s="49"/>
      <c r="IQ767" s="49"/>
      <c r="IV767" s="191"/>
      <c r="IW767" s="49"/>
      <c r="IX767" s="49"/>
      <c r="IY767" s="49"/>
      <c r="JD767" s="191"/>
      <c r="JE767" s="49"/>
      <c r="JF767" s="49"/>
      <c r="JG767" s="49"/>
      <c r="JL767" s="191"/>
      <c r="JM767" s="49"/>
      <c r="JN767" s="49"/>
      <c r="JO767" s="49"/>
      <c r="JT767" s="191"/>
      <c r="JU767" s="49"/>
      <c r="JV767" s="49"/>
      <c r="JW767" s="49"/>
      <c r="KB767" s="191"/>
      <c r="KC767" s="49"/>
      <c r="KD767" s="49"/>
      <c r="KE767" s="49"/>
      <c r="KJ767" s="191"/>
      <c r="KK767" s="49"/>
      <c r="KL767" s="49"/>
      <c r="KM767" s="49"/>
      <c r="KR767" s="191"/>
      <c r="KS767" s="49"/>
      <c r="KT767" s="49"/>
      <c r="KU767" s="49"/>
      <c r="KZ767" s="191"/>
      <c r="LA767" s="49"/>
      <c r="LB767" s="49"/>
      <c r="LC767" s="49"/>
      <c r="LH767" s="191"/>
      <c r="LI767" s="49"/>
      <c r="LJ767" s="49"/>
      <c r="LK767" s="49"/>
      <c r="LP767" s="191"/>
      <c r="LQ767" s="49"/>
      <c r="LR767" s="49"/>
      <c r="LS767" s="49"/>
      <c r="LX767" s="191"/>
      <c r="LY767" s="49"/>
      <c r="LZ767" s="49"/>
      <c r="MA767" s="49"/>
      <c r="MF767" s="191"/>
      <c r="MG767" s="49"/>
      <c r="MH767" s="49"/>
      <c r="MI767" s="49"/>
      <c r="MN767" s="191"/>
      <c r="MO767" s="49"/>
      <c r="MP767" s="49"/>
      <c r="MQ767" s="49"/>
      <c r="MV767" s="191"/>
      <c r="MW767" s="49"/>
      <c r="MX767" s="49"/>
      <c r="MY767" s="49"/>
      <c r="ND767" s="191"/>
      <c r="NE767" s="49"/>
      <c r="NF767" s="49"/>
      <c r="NG767" s="49"/>
      <c r="NL767" s="191"/>
      <c r="NM767" s="49"/>
      <c r="NN767" s="49"/>
      <c r="NO767" s="49"/>
      <c r="NT767" s="191"/>
      <c r="NU767" s="49"/>
      <c r="NV767" s="49"/>
      <c r="NW767" s="49"/>
      <c r="OB767" s="191"/>
      <c r="OC767" s="49"/>
      <c r="OD767" s="49"/>
      <c r="OE767" s="49"/>
      <c r="OJ767" s="191"/>
      <c r="OK767" s="49"/>
      <c r="OL767" s="49"/>
      <c r="OM767" s="49"/>
      <c r="OR767" s="191"/>
      <c r="OS767" s="49"/>
      <c r="OT767" s="49"/>
      <c r="OU767" s="49"/>
      <c r="OZ767" s="191"/>
      <c r="PA767" s="49"/>
      <c r="PB767" s="49"/>
      <c r="PC767" s="49"/>
      <c r="PH767" s="191"/>
      <c r="PI767" s="49"/>
      <c r="PJ767" s="49"/>
      <c r="PK767" s="49"/>
      <c r="PP767" s="191"/>
      <c r="PQ767" s="49"/>
      <c r="PR767" s="49"/>
      <c r="PS767" s="49"/>
      <c r="PX767" s="191"/>
      <c r="PY767" s="49"/>
      <c r="PZ767" s="49"/>
      <c r="QA767" s="49"/>
      <c r="QF767" s="191"/>
      <c r="QG767" s="49"/>
      <c r="QH767" s="49"/>
      <c r="QI767" s="49"/>
      <c r="QN767" s="191"/>
      <c r="QO767" s="49"/>
      <c r="QP767" s="49"/>
      <c r="QQ767" s="49"/>
      <c r="QV767" s="191"/>
      <c r="QW767" s="49"/>
      <c r="QX767" s="49"/>
      <c r="QY767" s="49"/>
      <c r="RD767" s="191"/>
      <c r="RE767" s="49"/>
      <c r="RF767" s="49"/>
      <c r="RG767" s="49"/>
      <c r="RL767" s="191"/>
      <c r="RM767" s="49"/>
      <c r="RN767" s="49"/>
      <c r="RO767" s="49"/>
      <c r="RT767" s="191"/>
      <c r="RU767" s="49"/>
      <c r="RV767" s="49"/>
      <c r="RW767" s="49"/>
      <c r="SB767" s="191"/>
      <c r="SC767" s="49"/>
      <c r="SD767" s="49"/>
      <c r="SE767" s="49"/>
      <c r="SJ767" s="191"/>
      <c r="SK767" s="49"/>
      <c r="SL767" s="49"/>
      <c r="SM767" s="49"/>
      <c r="SR767" s="191"/>
      <c r="SS767" s="49"/>
      <c r="ST767" s="49"/>
      <c r="SU767" s="49"/>
      <c r="SZ767" s="191"/>
      <c r="TA767" s="49"/>
      <c r="TB767" s="49"/>
      <c r="TC767" s="49"/>
      <c r="TH767" s="191"/>
      <c r="TI767" s="49"/>
      <c r="TJ767" s="49"/>
      <c r="TK767" s="49"/>
      <c r="TP767" s="191"/>
      <c r="TQ767" s="49"/>
      <c r="TR767" s="49"/>
      <c r="TS767" s="49"/>
      <c r="TX767" s="191"/>
      <c r="TY767" s="49"/>
      <c r="TZ767" s="49"/>
      <c r="UA767" s="49"/>
      <c r="UF767" s="191"/>
      <c r="UG767" s="49"/>
      <c r="UH767" s="49"/>
      <c r="UI767" s="49"/>
      <c r="UN767" s="191"/>
      <c r="UO767" s="49"/>
      <c r="UP767" s="49"/>
      <c r="UQ767" s="49"/>
      <c r="UV767" s="191"/>
      <c r="UW767" s="49"/>
      <c r="UX767" s="49"/>
      <c r="UY767" s="49"/>
      <c r="VD767" s="191"/>
      <c r="VE767" s="49"/>
      <c r="VF767" s="49"/>
      <c r="VG767" s="49"/>
      <c r="VL767" s="191"/>
      <c r="VM767" s="49"/>
      <c r="VN767" s="49"/>
      <c r="VO767" s="49"/>
      <c r="VT767" s="191"/>
      <c r="VU767" s="49"/>
      <c r="VV767" s="49"/>
      <c r="VW767" s="49"/>
      <c r="WB767" s="191"/>
      <c r="WC767" s="49"/>
      <c r="WD767" s="49"/>
      <c r="WE767" s="49"/>
      <c r="WJ767" s="191"/>
      <c r="WK767" s="49"/>
      <c r="WL767" s="49"/>
      <c r="WM767" s="49"/>
      <c r="WR767" s="191"/>
      <c r="WS767" s="49"/>
      <c r="WT767" s="49"/>
      <c r="WU767" s="49"/>
      <c r="WZ767" s="191"/>
      <c r="XA767" s="49"/>
      <c r="XB767" s="49"/>
      <c r="XC767" s="49"/>
      <c r="XH767" s="191"/>
      <c r="XI767" s="49"/>
      <c r="XJ767" s="49"/>
      <c r="XK767" s="49"/>
      <c r="XP767" s="191"/>
      <c r="XQ767" s="49"/>
      <c r="XR767" s="49"/>
      <c r="XS767" s="49"/>
      <c r="XX767" s="191"/>
      <c r="XY767" s="49"/>
      <c r="XZ767" s="49"/>
      <c r="YA767" s="49"/>
      <c r="YF767" s="191"/>
      <c r="YG767" s="49"/>
      <c r="YH767" s="49"/>
      <c r="YI767" s="49"/>
      <c r="YN767" s="191"/>
      <c r="YO767" s="49"/>
      <c r="YP767" s="49"/>
      <c r="YQ767" s="49"/>
      <c r="YV767" s="191"/>
      <c r="YW767" s="49"/>
      <c r="YX767" s="49"/>
      <c r="YY767" s="49"/>
      <c r="ZD767" s="191"/>
      <c r="ZE767" s="49"/>
      <c r="ZF767" s="49"/>
      <c r="ZG767" s="49"/>
      <c r="ZL767" s="191"/>
      <c r="ZM767" s="49"/>
      <c r="ZN767" s="49"/>
      <c r="ZO767" s="49"/>
      <c r="ZT767" s="191"/>
      <c r="ZU767" s="49"/>
      <c r="ZV767" s="49"/>
      <c r="ZW767" s="49"/>
      <c r="AAB767" s="191"/>
      <c r="AAC767" s="49"/>
      <c r="AAD767" s="49"/>
      <c r="AAE767" s="49"/>
      <c r="AAJ767" s="191"/>
      <c r="AAK767" s="49"/>
      <c r="AAL767" s="49"/>
      <c r="AAM767" s="49"/>
      <c r="AAR767" s="191"/>
      <c r="AAS767" s="49"/>
      <c r="AAT767" s="49"/>
      <c r="AAU767" s="49"/>
      <c r="AAZ767" s="191"/>
      <c r="ABA767" s="49"/>
      <c r="ABB767" s="49"/>
      <c r="ABC767" s="49"/>
      <c r="ABH767" s="191"/>
      <c r="ABI767" s="49"/>
      <c r="ABJ767" s="49"/>
      <c r="ABK767" s="49"/>
      <c r="ABP767" s="191"/>
      <c r="ABQ767" s="49"/>
      <c r="ABR767" s="49"/>
      <c r="ABS767" s="49"/>
      <c r="ABX767" s="191"/>
      <c r="ABY767" s="49"/>
      <c r="ABZ767" s="49"/>
      <c r="ACA767" s="49"/>
      <c r="ACF767" s="191"/>
      <c r="ACG767" s="49"/>
      <c r="ACH767" s="49"/>
      <c r="ACI767" s="49"/>
      <c r="ACN767" s="191"/>
      <c r="ACO767" s="49"/>
      <c r="ACP767" s="49"/>
      <c r="ACQ767" s="49"/>
      <c r="ACV767" s="191"/>
      <c r="ACW767" s="49"/>
      <c r="ACX767" s="49"/>
      <c r="ACY767" s="49"/>
      <c r="ADD767" s="191"/>
      <c r="ADE767" s="49"/>
      <c r="ADF767" s="49"/>
      <c r="ADG767" s="49"/>
      <c r="ADL767" s="191"/>
      <c r="ADM767" s="49"/>
      <c r="ADN767" s="49"/>
      <c r="ADO767" s="49"/>
      <c r="ADT767" s="191"/>
      <c r="ADU767" s="49"/>
      <c r="ADV767" s="49"/>
      <c r="ADW767" s="49"/>
      <c r="AEB767" s="191"/>
      <c r="AEC767" s="49"/>
      <c r="AED767" s="49"/>
      <c r="AEE767" s="49"/>
      <c r="AEJ767" s="191"/>
      <c r="AEK767" s="49"/>
      <c r="AEL767" s="49"/>
      <c r="AEM767" s="49"/>
      <c r="AER767" s="191"/>
      <c r="AES767" s="49"/>
      <c r="AET767" s="49"/>
      <c r="AEU767" s="49"/>
      <c r="AEZ767" s="191"/>
      <c r="AFA767" s="49"/>
      <c r="AFB767" s="49"/>
      <c r="AFC767" s="49"/>
      <c r="AFH767" s="191"/>
      <c r="AFI767" s="49"/>
      <c r="AFJ767" s="49"/>
      <c r="AFK767" s="49"/>
      <c r="AFP767" s="191"/>
      <c r="AFQ767" s="49"/>
      <c r="AFR767" s="49"/>
      <c r="AFS767" s="49"/>
      <c r="AFX767" s="191"/>
      <c r="AFY767" s="49"/>
      <c r="AFZ767" s="49"/>
      <c r="AGA767" s="49"/>
      <c r="AGF767" s="191"/>
      <c r="AGG767" s="49"/>
      <c r="AGH767" s="49"/>
      <c r="AGI767" s="49"/>
      <c r="AGN767" s="191"/>
      <c r="AGO767" s="49"/>
      <c r="AGP767" s="49"/>
      <c r="AGQ767" s="49"/>
      <c r="AGV767" s="191"/>
      <c r="AGW767" s="49"/>
      <c r="AGX767" s="49"/>
      <c r="AGY767" s="49"/>
      <c r="AHD767" s="191"/>
      <c r="AHE767" s="49"/>
      <c r="AHF767" s="49"/>
      <c r="AHG767" s="49"/>
      <c r="AHL767" s="191"/>
      <c r="AHM767" s="49"/>
      <c r="AHN767" s="49"/>
      <c r="AHO767" s="49"/>
      <c r="AHT767" s="191"/>
      <c r="AHU767" s="49"/>
      <c r="AHV767" s="49"/>
      <c r="AHW767" s="49"/>
      <c r="AIB767" s="191"/>
      <c r="AIC767" s="49"/>
      <c r="AID767" s="49"/>
      <c r="AIE767" s="49"/>
      <c r="AIJ767" s="191"/>
      <c r="AIK767" s="49"/>
      <c r="AIL767" s="49"/>
      <c r="AIM767" s="49"/>
      <c r="AIR767" s="191"/>
      <c r="AIS767" s="49"/>
      <c r="AIT767" s="49"/>
      <c r="AIU767" s="49"/>
      <c r="AIZ767" s="191"/>
      <c r="AJA767" s="49"/>
      <c r="AJB767" s="49"/>
      <c r="AJC767" s="49"/>
      <c r="AJH767" s="191"/>
      <c r="AJI767" s="49"/>
      <c r="AJJ767" s="49"/>
      <c r="AJK767" s="49"/>
      <c r="AJP767" s="191"/>
      <c r="AJQ767" s="49"/>
      <c r="AJR767" s="49"/>
      <c r="AJS767" s="49"/>
      <c r="AJX767" s="191"/>
      <c r="AJY767" s="49"/>
      <c r="AJZ767" s="49"/>
      <c r="AKA767" s="49"/>
      <c r="AKF767" s="191"/>
      <c r="AKG767" s="49"/>
      <c r="AKH767" s="49"/>
      <c r="AKI767" s="49"/>
      <c r="AKN767" s="191"/>
      <c r="AKO767" s="49"/>
      <c r="AKP767" s="49"/>
      <c r="AKQ767" s="49"/>
      <c r="AKV767" s="191"/>
      <c r="AKW767" s="49"/>
      <c r="AKX767" s="49"/>
      <c r="AKY767" s="49"/>
      <c r="ALD767" s="191"/>
      <c r="ALE767" s="49"/>
      <c r="ALF767" s="49"/>
      <c r="ALG767" s="49"/>
      <c r="ALL767" s="191"/>
      <c r="ALM767" s="49"/>
      <c r="ALN767" s="49"/>
      <c r="ALO767" s="49"/>
      <c r="ALT767" s="191"/>
      <c r="ALU767" s="49"/>
      <c r="ALV767" s="49"/>
      <c r="ALW767" s="49"/>
      <c r="AMB767" s="191"/>
      <c r="AMC767" s="49"/>
      <c r="AMD767" s="49"/>
      <c r="AME767" s="49"/>
      <c r="AMJ767" s="191"/>
    </row>
    <row r="768" s="190" customFormat="true" ht="15" hidden="false" customHeight="true" outlineLevel="0" collapsed="false">
      <c r="A768" s="170"/>
      <c r="B768" s="170"/>
      <c r="C768" s="170"/>
      <c r="D768" s="171" t="s">
        <v>713</v>
      </c>
      <c r="E768" s="171"/>
      <c r="F768" s="171"/>
      <c r="G768" s="171"/>
      <c r="H768" s="172" t="n">
        <f aca="false">SUMIF(F764:F766,"&lt;&gt;h",H764:H766)</f>
        <v>999.63</v>
      </c>
      <c r="I768" s="49"/>
      <c r="J768" s="49"/>
      <c r="K768" s="49"/>
      <c r="P768" s="191"/>
      <c r="Q768" s="49"/>
      <c r="R768" s="49"/>
      <c r="S768" s="49"/>
      <c r="X768" s="191"/>
      <c r="Y768" s="49"/>
      <c r="Z768" s="49"/>
      <c r="AA768" s="49"/>
      <c r="AF768" s="191"/>
      <c r="AG768" s="49"/>
      <c r="AH768" s="49"/>
      <c r="AI768" s="49"/>
      <c r="AN768" s="191"/>
      <c r="AO768" s="49"/>
      <c r="AP768" s="49"/>
      <c r="AQ768" s="49"/>
      <c r="AV768" s="191"/>
      <c r="AW768" s="49"/>
      <c r="AX768" s="49"/>
      <c r="AY768" s="49"/>
      <c r="BD768" s="191"/>
      <c r="BE768" s="49"/>
      <c r="BF768" s="49"/>
      <c r="BG768" s="49"/>
      <c r="BL768" s="191"/>
      <c r="BM768" s="49"/>
      <c r="BN768" s="49"/>
      <c r="BO768" s="49"/>
      <c r="BT768" s="191"/>
      <c r="BU768" s="49"/>
      <c r="BV768" s="49"/>
      <c r="BW768" s="49"/>
      <c r="CB768" s="191"/>
      <c r="CC768" s="49"/>
      <c r="CD768" s="49"/>
      <c r="CE768" s="49"/>
      <c r="CJ768" s="191"/>
      <c r="CK768" s="49"/>
      <c r="CL768" s="49"/>
      <c r="CM768" s="49"/>
      <c r="CR768" s="191"/>
      <c r="CS768" s="49"/>
      <c r="CT768" s="49"/>
      <c r="CU768" s="49"/>
      <c r="CZ768" s="191"/>
      <c r="DA768" s="49"/>
      <c r="DB768" s="49"/>
      <c r="DC768" s="49"/>
      <c r="DH768" s="191"/>
      <c r="DI768" s="49"/>
      <c r="DJ768" s="49"/>
      <c r="DK768" s="49"/>
      <c r="DP768" s="191"/>
      <c r="DQ768" s="49"/>
      <c r="DR768" s="49"/>
      <c r="DS768" s="49"/>
      <c r="DX768" s="191"/>
      <c r="DY768" s="49"/>
      <c r="DZ768" s="49"/>
      <c r="EA768" s="49"/>
      <c r="EF768" s="191"/>
      <c r="EG768" s="49"/>
      <c r="EH768" s="49"/>
      <c r="EI768" s="49"/>
      <c r="EN768" s="191"/>
      <c r="EO768" s="49"/>
      <c r="EP768" s="49"/>
      <c r="EQ768" s="49"/>
      <c r="EV768" s="191"/>
      <c r="EW768" s="49"/>
      <c r="EX768" s="49"/>
      <c r="EY768" s="49"/>
      <c r="FD768" s="191"/>
      <c r="FE768" s="49"/>
      <c r="FF768" s="49"/>
      <c r="FG768" s="49"/>
      <c r="FL768" s="191"/>
      <c r="FM768" s="49"/>
      <c r="FN768" s="49"/>
      <c r="FO768" s="49"/>
      <c r="FT768" s="191"/>
      <c r="FU768" s="49"/>
      <c r="FV768" s="49"/>
      <c r="FW768" s="49"/>
      <c r="GB768" s="191"/>
      <c r="GC768" s="49"/>
      <c r="GD768" s="49"/>
      <c r="GE768" s="49"/>
      <c r="GJ768" s="191"/>
      <c r="GK768" s="49"/>
      <c r="GL768" s="49"/>
      <c r="GM768" s="49"/>
      <c r="GR768" s="191"/>
      <c r="GS768" s="49"/>
      <c r="GT768" s="49"/>
      <c r="GU768" s="49"/>
      <c r="GZ768" s="191"/>
      <c r="HA768" s="49"/>
      <c r="HB768" s="49"/>
      <c r="HC768" s="49"/>
      <c r="HH768" s="191"/>
      <c r="HI768" s="49"/>
      <c r="HJ768" s="49"/>
      <c r="HK768" s="49"/>
      <c r="HP768" s="191"/>
      <c r="HQ768" s="49"/>
      <c r="HR768" s="49"/>
      <c r="HS768" s="49"/>
      <c r="HX768" s="191"/>
      <c r="HY768" s="49"/>
      <c r="HZ768" s="49"/>
      <c r="IA768" s="49"/>
      <c r="IF768" s="191"/>
      <c r="IG768" s="49"/>
      <c r="IH768" s="49"/>
      <c r="II768" s="49"/>
      <c r="IN768" s="191"/>
      <c r="IO768" s="49"/>
      <c r="IP768" s="49"/>
      <c r="IQ768" s="49"/>
      <c r="IV768" s="191"/>
      <c r="IW768" s="49"/>
      <c r="IX768" s="49"/>
      <c r="IY768" s="49"/>
      <c r="JD768" s="191"/>
      <c r="JE768" s="49"/>
      <c r="JF768" s="49"/>
      <c r="JG768" s="49"/>
      <c r="JL768" s="191"/>
      <c r="JM768" s="49"/>
      <c r="JN768" s="49"/>
      <c r="JO768" s="49"/>
      <c r="JT768" s="191"/>
      <c r="JU768" s="49"/>
      <c r="JV768" s="49"/>
      <c r="JW768" s="49"/>
      <c r="KB768" s="191"/>
      <c r="KC768" s="49"/>
      <c r="KD768" s="49"/>
      <c r="KE768" s="49"/>
      <c r="KJ768" s="191"/>
      <c r="KK768" s="49"/>
      <c r="KL768" s="49"/>
      <c r="KM768" s="49"/>
      <c r="KR768" s="191"/>
      <c r="KS768" s="49"/>
      <c r="KT768" s="49"/>
      <c r="KU768" s="49"/>
      <c r="KZ768" s="191"/>
      <c r="LA768" s="49"/>
      <c r="LB768" s="49"/>
      <c r="LC768" s="49"/>
      <c r="LH768" s="191"/>
      <c r="LI768" s="49"/>
      <c r="LJ768" s="49"/>
      <c r="LK768" s="49"/>
      <c r="LP768" s="191"/>
      <c r="LQ768" s="49"/>
      <c r="LR768" s="49"/>
      <c r="LS768" s="49"/>
      <c r="LX768" s="191"/>
      <c r="LY768" s="49"/>
      <c r="LZ768" s="49"/>
      <c r="MA768" s="49"/>
      <c r="MF768" s="191"/>
      <c r="MG768" s="49"/>
      <c r="MH768" s="49"/>
      <c r="MI768" s="49"/>
      <c r="MN768" s="191"/>
      <c r="MO768" s="49"/>
      <c r="MP768" s="49"/>
      <c r="MQ768" s="49"/>
      <c r="MV768" s="191"/>
      <c r="MW768" s="49"/>
      <c r="MX768" s="49"/>
      <c r="MY768" s="49"/>
      <c r="ND768" s="191"/>
      <c r="NE768" s="49"/>
      <c r="NF768" s="49"/>
      <c r="NG768" s="49"/>
      <c r="NL768" s="191"/>
      <c r="NM768" s="49"/>
      <c r="NN768" s="49"/>
      <c r="NO768" s="49"/>
      <c r="NT768" s="191"/>
      <c r="NU768" s="49"/>
      <c r="NV768" s="49"/>
      <c r="NW768" s="49"/>
      <c r="OB768" s="191"/>
      <c r="OC768" s="49"/>
      <c r="OD768" s="49"/>
      <c r="OE768" s="49"/>
      <c r="OJ768" s="191"/>
      <c r="OK768" s="49"/>
      <c r="OL768" s="49"/>
      <c r="OM768" s="49"/>
      <c r="OR768" s="191"/>
      <c r="OS768" s="49"/>
      <c r="OT768" s="49"/>
      <c r="OU768" s="49"/>
      <c r="OZ768" s="191"/>
      <c r="PA768" s="49"/>
      <c r="PB768" s="49"/>
      <c r="PC768" s="49"/>
      <c r="PH768" s="191"/>
      <c r="PI768" s="49"/>
      <c r="PJ768" s="49"/>
      <c r="PK768" s="49"/>
      <c r="PP768" s="191"/>
      <c r="PQ768" s="49"/>
      <c r="PR768" s="49"/>
      <c r="PS768" s="49"/>
      <c r="PX768" s="191"/>
      <c r="PY768" s="49"/>
      <c r="PZ768" s="49"/>
      <c r="QA768" s="49"/>
      <c r="QF768" s="191"/>
      <c r="QG768" s="49"/>
      <c r="QH768" s="49"/>
      <c r="QI768" s="49"/>
      <c r="QN768" s="191"/>
      <c r="QO768" s="49"/>
      <c r="QP768" s="49"/>
      <c r="QQ768" s="49"/>
      <c r="QV768" s="191"/>
      <c r="QW768" s="49"/>
      <c r="QX768" s="49"/>
      <c r="QY768" s="49"/>
      <c r="RD768" s="191"/>
      <c r="RE768" s="49"/>
      <c r="RF768" s="49"/>
      <c r="RG768" s="49"/>
      <c r="RL768" s="191"/>
      <c r="RM768" s="49"/>
      <c r="RN768" s="49"/>
      <c r="RO768" s="49"/>
      <c r="RT768" s="191"/>
      <c r="RU768" s="49"/>
      <c r="RV768" s="49"/>
      <c r="RW768" s="49"/>
      <c r="SB768" s="191"/>
      <c r="SC768" s="49"/>
      <c r="SD768" s="49"/>
      <c r="SE768" s="49"/>
      <c r="SJ768" s="191"/>
      <c r="SK768" s="49"/>
      <c r="SL768" s="49"/>
      <c r="SM768" s="49"/>
      <c r="SR768" s="191"/>
      <c r="SS768" s="49"/>
      <c r="ST768" s="49"/>
      <c r="SU768" s="49"/>
      <c r="SZ768" s="191"/>
      <c r="TA768" s="49"/>
      <c r="TB768" s="49"/>
      <c r="TC768" s="49"/>
      <c r="TH768" s="191"/>
      <c r="TI768" s="49"/>
      <c r="TJ768" s="49"/>
      <c r="TK768" s="49"/>
      <c r="TP768" s="191"/>
      <c r="TQ768" s="49"/>
      <c r="TR768" s="49"/>
      <c r="TS768" s="49"/>
      <c r="TX768" s="191"/>
      <c r="TY768" s="49"/>
      <c r="TZ768" s="49"/>
      <c r="UA768" s="49"/>
      <c r="UF768" s="191"/>
      <c r="UG768" s="49"/>
      <c r="UH768" s="49"/>
      <c r="UI768" s="49"/>
      <c r="UN768" s="191"/>
      <c r="UO768" s="49"/>
      <c r="UP768" s="49"/>
      <c r="UQ768" s="49"/>
      <c r="UV768" s="191"/>
      <c r="UW768" s="49"/>
      <c r="UX768" s="49"/>
      <c r="UY768" s="49"/>
      <c r="VD768" s="191"/>
      <c r="VE768" s="49"/>
      <c r="VF768" s="49"/>
      <c r="VG768" s="49"/>
      <c r="VL768" s="191"/>
      <c r="VM768" s="49"/>
      <c r="VN768" s="49"/>
      <c r="VO768" s="49"/>
      <c r="VT768" s="191"/>
      <c r="VU768" s="49"/>
      <c r="VV768" s="49"/>
      <c r="VW768" s="49"/>
      <c r="WB768" s="191"/>
      <c r="WC768" s="49"/>
      <c r="WD768" s="49"/>
      <c r="WE768" s="49"/>
      <c r="WJ768" s="191"/>
      <c r="WK768" s="49"/>
      <c r="WL768" s="49"/>
      <c r="WM768" s="49"/>
      <c r="WR768" s="191"/>
      <c r="WS768" s="49"/>
      <c r="WT768" s="49"/>
      <c r="WU768" s="49"/>
      <c r="WZ768" s="191"/>
      <c r="XA768" s="49"/>
      <c r="XB768" s="49"/>
      <c r="XC768" s="49"/>
      <c r="XH768" s="191"/>
      <c r="XI768" s="49"/>
      <c r="XJ768" s="49"/>
      <c r="XK768" s="49"/>
      <c r="XP768" s="191"/>
      <c r="XQ768" s="49"/>
      <c r="XR768" s="49"/>
      <c r="XS768" s="49"/>
      <c r="XX768" s="191"/>
      <c r="XY768" s="49"/>
      <c r="XZ768" s="49"/>
      <c r="YA768" s="49"/>
      <c r="YF768" s="191"/>
      <c r="YG768" s="49"/>
      <c r="YH768" s="49"/>
      <c r="YI768" s="49"/>
      <c r="YN768" s="191"/>
      <c r="YO768" s="49"/>
      <c r="YP768" s="49"/>
      <c r="YQ768" s="49"/>
      <c r="YV768" s="191"/>
      <c r="YW768" s="49"/>
      <c r="YX768" s="49"/>
      <c r="YY768" s="49"/>
      <c r="ZD768" s="191"/>
      <c r="ZE768" s="49"/>
      <c r="ZF768" s="49"/>
      <c r="ZG768" s="49"/>
      <c r="ZL768" s="191"/>
      <c r="ZM768" s="49"/>
      <c r="ZN768" s="49"/>
      <c r="ZO768" s="49"/>
      <c r="ZT768" s="191"/>
      <c r="ZU768" s="49"/>
      <c r="ZV768" s="49"/>
      <c r="ZW768" s="49"/>
      <c r="AAB768" s="191"/>
      <c r="AAC768" s="49"/>
      <c r="AAD768" s="49"/>
      <c r="AAE768" s="49"/>
      <c r="AAJ768" s="191"/>
      <c r="AAK768" s="49"/>
      <c r="AAL768" s="49"/>
      <c r="AAM768" s="49"/>
      <c r="AAR768" s="191"/>
      <c r="AAS768" s="49"/>
      <c r="AAT768" s="49"/>
      <c r="AAU768" s="49"/>
      <c r="AAZ768" s="191"/>
      <c r="ABA768" s="49"/>
      <c r="ABB768" s="49"/>
      <c r="ABC768" s="49"/>
      <c r="ABH768" s="191"/>
      <c r="ABI768" s="49"/>
      <c r="ABJ768" s="49"/>
      <c r="ABK768" s="49"/>
      <c r="ABP768" s="191"/>
      <c r="ABQ768" s="49"/>
      <c r="ABR768" s="49"/>
      <c r="ABS768" s="49"/>
      <c r="ABX768" s="191"/>
      <c r="ABY768" s="49"/>
      <c r="ABZ768" s="49"/>
      <c r="ACA768" s="49"/>
      <c r="ACF768" s="191"/>
      <c r="ACG768" s="49"/>
      <c r="ACH768" s="49"/>
      <c r="ACI768" s="49"/>
      <c r="ACN768" s="191"/>
      <c r="ACO768" s="49"/>
      <c r="ACP768" s="49"/>
      <c r="ACQ768" s="49"/>
      <c r="ACV768" s="191"/>
      <c r="ACW768" s="49"/>
      <c r="ACX768" s="49"/>
      <c r="ACY768" s="49"/>
      <c r="ADD768" s="191"/>
      <c r="ADE768" s="49"/>
      <c r="ADF768" s="49"/>
      <c r="ADG768" s="49"/>
      <c r="ADL768" s="191"/>
      <c r="ADM768" s="49"/>
      <c r="ADN768" s="49"/>
      <c r="ADO768" s="49"/>
      <c r="ADT768" s="191"/>
      <c r="ADU768" s="49"/>
      <c r="ADV768" s="49"/>
      <c r="ADW768" s="49"/>
      <c r="AEB768" s="191"/>
      <c r="AEC768" s="49"/>
      <c r="AED768" s="49"/>
      <c r="AEE768" s="49"/>
      <c r="AEJ768" s="191"/>
      <c r="AEK768" s="49"/>
      <c r="AEL768" s="49"/>
      <c r="AEM768" s="49"/>
      <c r="AER768" s="191"/>
      <c r="AES768" s="49"/>
      <c r="AET768" s="49"/>
      <c r="AEU768" s="49"/>
      <c r="AEZ768" s="191"/>
      <c r="AFA768" s="49"/>
      <c r="AFB768" s="49"/>
      <c r="AFC768" s="49"/>
      <c r="AFH768" s="191"/>
      <c r="AFI768" s="49"/>
      <c r="AFJ768" s="49"/>
      <c r="AFK768" s="49"/>
      <c r="AFP768" s="191"/>
      <c r="AFQ768" s="49"/>
      <c r="AFR768" s="49"/>
      <c r="AFS768" s="49"/>
      <c r="AFX768" s="191"/>
      <c r="AFY768" s="49"/>
      <c r="AFZ768" s="49"/>
      <c r="AGA768" s="49"/>
      <c r="AGF768" s="191"/>
      <c r="AGG768" s="49"/>
      <c r="AGH768" s="49"/>
      <c r="AGI768" s="49"/>
      <c r="AGN768" s="191"/>
      <c r="AGO768" s="49"/>
      <c r="AGP768" s="49"/>
      <c r="AGQ768" s="49"/>
      <c r="AGV768" s="191"/>
      <c r="AGW768" s="49"/>
      <c r="AGX768" s="49"/>
      <c r="AGY768" s="49"/>
      <c r="AHD768" s="191"/>
      <c r="AHE768" s="49"/>
      <c r="AHF768" s="49"/>
      <c r="AHG768" s="49"/>
      <c r="AHL768" s="191"/>
      <c r="AHM768" s="49"/>
      <c r="AHN768" s="49"/>
      <c r="AHO768" s="49"/>
      <c r="AHT768" s="191"/>
      <c r="AHU768" s="49"/>
      <c r="AHV768" s="49"/>
      <c r="AHW768" s="49"/>
      <c r="AIB768" s="191"/>
      <c r="AIC768" s="49"/>
      <c r="AID768" s="49"/>
      <c r="AIE768" s="49"/>
      <c r="AIJ768" s="191"/>
      <c r="AIK768" s="49"/>
      <c r="AIL768" s="49"/>
      <c r="AIM768" s="49"/>
      <c r="AIR768" s="191"/>
      <c r="AIS768" s="49"/>
      <c r="AIT768" s="49"/>
      <c r="AIU768" s="49"/>
      <c r="AIZ768" s="191"/>
      <c r="AJA768" s="49"/>
      <c r="AJB768" s="49"/>
      <c r="AJC768" s="49"/>
      <c r="AJH768" s="191"/>
      <c r="AJI768" s="49"/>
      <c r="AJJ768" s="49"/>
      <c r="AJK768" s="49"/>
      <c r="AJP768" s="191"/>
      <c r="AJQ768" s="49"/>
      <c r="AJR768" s="49"/>
      <c r="AJS768" s="49"/>
      <c r="AJX768" s="191"/>
      <c r="AJY768" s="49"/>
      <c r="AJZ768" s="49"/>
      <c r="AKA768" s="49"/>
      <c r="AKF768" s="191"/>
      <c r="AKG768" s="49"/>
      <c r="AKH768" s="49"/>
      <c r="AKI768" s="49"/>
      <c r="AKN768" s="191"/>
      <c r="AKO768" s="49"/>
      <c r="AKP768" s="49"/>
      <c r="AKQ768" s="49"/>
      <c r="AKV768" s="191"/>
      <c r="AKW768" s="49"/>
      <c r="AKX768" s="49"/>
      <c r="AKY768" s="49"/>
      <c r="ALD768" s="191"/>
      <c r="ALE768" s="49"/>
      <c r="ALF768" s="49"/>
      <c r="ALG768" s="49"/>
      <c r="ALL768" s="191"/>
      <c r="ALM768" s="49"/>
      <c r="ALN768" s="49"/>
      <c r="ALO768" s="49"/>
      <c r="ALT768" s="191"/>
      <c r="ALU768" s="49"/>
      <c r="ALV768" s="49"/>
      <c r="ALW768" s="49"/>
      <c r="AMB768" s="191"/>
      <c r="AMC768" s="49"/>
      <c r="AMD768" s="49"/>
      <c r="AME768" s="49"/>
      <c r="AMJ768" s="191"/>
    </row>
    <row r="769" s="192" customFormat="true" ht="15" hidden="false" customHeight="true" outlineLevel="0" collapsed="false">
      <c r="A769" s="170"/>
      <c r="B769" s="170"/>
      <c r="C769" s="170"/>
      <c r="D769" s="173" t="s">
        <v>714</v>
      </c>
      <c r="E769" s="173"/>
      <c r="F769" s="173"/>
      <c r="G769" s="173"/>
      <c r="H769" s="174" t="n">
        <f aca="false">SUM(H767:H768)</f>
        <v>1412.37</v>
      </c>
      <c r="I769" s="49"/>
      <c r="J769" s="49"/>
      <c r="K769" s="49"/>
      <c r="P769" s="193"/>
      <c r="Q769" s="49"/>
      <c r="R769" s="49"/>
      <c r="S769" s="49"/>
      <c r="X769" s="193"/>
      <c r="Y769" s="49"/>
      <c r="Z769" s="49"/>
      <c r="AA769" s="49"/>
      <c r="AF769" s="193"/>
      <c r="AG769" s="49"/>
      <c r="AH769" s="49"/>
      <c r="AI769" s="49"/>
      <c r="AN769" s="193"/>
      <c r="AO769" s="49"/>
      <c r="AP769" s="49"/>
      <c r="AQ769" s="49"/>
      <c r="AV769" s="193"/>
      <c r="AW769" s="49"/>
      <c r="AX769" s="49"/>
      <c r="AY769" s="49"/>
      <c r="BD769" s="193"/>
      <c r="BE769" s="49"/>
      <c r="BF769" s="49"/>
      <c r="BG769" s="49"/>
      <c r="BL769" s="193"/>
      <c r="BM769" s="49"/>
      <c r="BN769" s="49"/>
      <c r="BO769" s="49"/>
      <c r="BT769" s="193"/>
      <c r="BU769" s="49"/>
      <c r="BV769" s="49"/>
      <c r="BW769" s="49"/>
      <c r="CB769" s="193"/>
      <c r="CC769" s="49"/>
      <c r="CD769" s="49"/>
      <c r="CE769" s="49"/>
      <c r="CJ769" s="193"/>
      <c r="CK769" s="49"/>
      <c r="CL769" s="49"/>
      <c r="CM769" s="49"/>
      <c r="CR769" s="193"/>
      <c r="CS769" s="49"/>
      <c r="CT769" s="49"/>
      <c r="CU769" s="49"/>
      <c r="CZ769" s="193"/>
      <c r="DA769" s="49"/>
      <c r="DB769" s="49"/>
      <c r="DC769" s="49"/>
      <c r="DH769" s="193"/>
      <c r="DI769" s="49"/>
      <c r="DJ769" s="49"/>
      <c r="DK769" s="49"/>
      <c r="DP769" s="193"/>
      <c r="DQ769" s="49"/>
      <c r="DR769" s="49"/>
      <c r="DS769" s="49"/>
      <c r="DX769" s="193"/>
      <c r="DY769" s="49"/>
      <c r="DZ769" s="49"/>
      <c r="EA769" s="49"/>
      <c r="EF769" s="193"/>
      <c r="EG769" s="49"/>
      <c r="EH769" s="49"/>
      <c r="EI769" s="49"/>
      <c r="EN769" s="193"/>
      <c r="EO769" s="49"/>
      <c r="EP769" s="49"/>
      <c r="EQ769" s="49"/>
      <c r="EV769" s="193"/>
      <c r="EW769" s="49"/>
      <c r="EX769" s="49"/>
      <c r="EY769" s="49"/>
      <c r="FD769" s="193"/>
      <c r="FE769" s="49"/>
      <c r="FF769" s="49"/>
      <c r="FG769" s="49"/>
      <c r="FL769" s="193"/>
      <c r="FM769" s="49"/>
      <c r="FN769" s="49"/>
      <c r="FO769" s="49"/>
      <c r="FT769" s="193"/>
      <c r="FU769" s="49"/>
      <c r="FV769" s="49"/>
      <c r="FW769" s="49"/>
      <c r="GB769" s="193"/>
      <c r="GC769" s="49"/>
      <c r="GD769" s="49"/>
      <c r="GE769" s="49"/>
      <c r="GJ769" s="193"/>
      <c r="GK769" s="49"/>
      <c r="GL769" s="49"/>
      <c r="GM769" s="49"/>
      <c r="GR769" s="193"/>
      <c r="GS769" s="49"/>
      <c r="GT769" s="49"/>
      <c r="GU769" s="49"/>
      <c r="GZ769" s="193"/>
      <c r="HA769" s="49"/>
      <c r="HB769" s="49"/>
      <c r="HC769" s="49"/>
      <c r="HH769" s="193"/>
      <c r="HI769" s="49"/>
      <c r="HJ769" s="49"/>
      <c r="HK769" s="49"/>
      <c r="HP769" s="193"/>
      <c r="HQ769" s="49"/>
      <c r="HR769" s="49"/>
      <c r="HS769" s="49"/>
      <c r="HX769" s="193"/>
      <c r="HY769" s="49"/>
      <c r="HZ769" s="49"/>
      <c r="IA769" s="49"/>
      <c r="IF769" s="193"/>
      <c r="IG769" s="49"/>
      <c r="IH769" s="49"/>
      <c r="II769" s="49"/>
      <c r="IN769" s="193"/>
      <c r="IO769" s="49"/>
      <c r="IP769" s="49"/>
      <c r="IQ769" s="49"/>
      <c r="IV769" s="193"/>
      <c r="IW769" s="49"/>
      <c r="IX769" s="49"/>
      <c r="IY769" s="49"/>
      <c r="JD769" s="193"/>
      <c r="JE769" s="49"/>
      <c r="JF769" s="49"/>
      <c r="JG769" s="49"/>
      <c r="JL769" s="193"/>
      <c r="JM769" s="49"/>
      <c r="JN769" s="49"/>
      <c r="JO769" s="49"/>
      <c r="JT769" s="193"/>
      <c r="JU769" s="49"/>
      <c r="JV769" s="49"/>
      <c r="JW769" s="49"/>
      <c r="KB769" s="193"/>
      <c r="KC769" s="49"/>
      <c r="KD769" s="49"/>
      <c r="KE769" s="49"/>
      <c r="KJ769" s="193"/>
      <c r="KK769" s="49"/>
      <c r="KL769" s="49"/>
      <c r="KM769" s="49"/>
      <c r="KR769" s="193"/>
      <c r="KS769" s="49"/>
      <c r="KT769" s="49"/>
      <c r="KU769" s="49"/>
      <c r="KZ769" s="193"/>
      <c r="LA769" s="49"/>
      <c r="LB769" s="49"/>
      <c r="LC769" s="49"/>
      <c r="LH769" s="193"/>
      <c r="LI769" s="49"/>
      <c r="LJ769" s="49"/>
      <c r="LK769" s="49"/>
      <c r="LP769" s="193"/>
      <c r="LQ769" s="49"/>
      <c r="LR769" s="49"/>
      <c r="LS769" s="49"/>
      <c r="LX769" s="193"/>
      <c r="LY769" s="49"/>
      <c r="LZ769" s="49"/>
      <c r="MA769" s="49"/>
      <c r="MF769" s="193"/>
      <c r="MG769" s="49"/>
      <c r="MH769" s="49"/>
      <c r="MI769" s="49"/>
      <c r="MN769" s="193"/>
      <c r="MO769" s="49"/>
      <c r="MP769" s="49"/>
      <c r="MQ769" s="49"/>
      <c r="MV769" s="193"/>
      <c r="MW769" s="49"/>
      <c r="MX769" s="49"/>
      <c r="MY769" s="49"/>
      <c r="ND769" s="193"/>
      <c r="NE769" s="49"/>
      <c r="NF769" s="49"/>
      <c r="NG769" s="49"/>
      <c r="NL769" s="193"/>
      <c r="NM769" s="49"/>
      <c r="NN769" s="49"/>
      <c r="NO769" s="49"/>
      <c r="NT769" s="193"/>
      <c r="NU769" s="49"/>
      <c r="NV769" s="49"/>
      <c r="NW769" s="49"/>
      <c r="OB769" s="193"/>
      <c r="OC769" s="49"/>
      <c r="OD769" s="49"/>
      <c r="OE769" s="49"/>
      <c r="OJ769" s="193"/>
      <c r="OK769" s="49"/>
      <c r="OL769" s="49"/>
      <c r="OM769" s="49"/>
      <c r="OR769" s="193"/>
      <c r="OS769" s="49"/>
      <c r="OT769" s="49"/>
      <c r="OU769" s="49"/>
      <c r="OZ769" s="193"/>
      <c r="PA769" s="49"/>
      <c r="PB769" s="49"/>
      <c r="PC769" s="49"/>
      <c r="PH769" s="193"/>
      <c r="PI769" s="49"/>
      <c r="PJ769" s="49"/>
      <c r="PK769" s="49"/>
      <c r="PP769" s="193"/>
      <c r="PQ769" s="49"/>
      <c r="PR769" s="49"/>
      <c r="PS769" s="49"/>
      <c r="PX769" s="193"/>
      <c r="PY769" s="49"/>
      <c r="PZ769" s="49"/>
      <c r="QA769" s="49"/>
      <c r="QF769" s="193"/>
      <c r="QG769" s="49"/>
      <c r="QH769" s="49"/>
      <c r="QI769" s="49"/>
      <c r="QN769" s="193"/>
      <c r="QO769" s="49"/>
      <c r="QP769" s="49"/>
      <c r="QQ769" s="49"/>
      <c r="QV769" s="193"/>
      <c r="QW769" s="49"/>
      <c r="QX769" s="49"/>
      <c r="QY769" s="49"/>
      <c r="RD769" s="193"/>
      <c r="RE769" s="49"/>
      <c r="RF769" s="49"/>
      <c r="RG769" s="49"/>
      <c r="RL769" s="193"/>
      <c r="RM769" s="49"/>
      <c r="RN769" s="49"/>
      <c r="RO769" s="49"/>
      <c r="RT769" s="193"/>
      <c r="RU769" s="49"/>
      <c r="RV769" s="49"/>
      <c r="RW769" s="49"/>
      <c r="SB769" s="193"/>
      <c r="SC769" s="49"/>
      <c r="SD769" s="49"/>
      <c r="SE769" s="49"/>
      <c r="SJ769" s="193"/>
      <c r="SK769" s="49"/>
      <c r="SL769" s="49"/>
      <c r="SM769" s="49"/>
      <c r="SR769" s="193"/>
      <c r="SS769" s="49"/>
      <c r="ST769" s="49"/>
      <c r="SU769" s="49"/>
      <c r="SZ769" s="193"/>
      <c r="TA769" s="49"/>
      <c r="TB769" s="49"/>
      <c r="TC769" s="49"/>
      <c r="TH769" s="193"/>
      <c r="TI769" s="49"/>
      <c r="TJ769" s="49"/>
      <c r="TK769" s="49"/>
      <c r="TP769" s="193"/>
      <c r="TQ769" s="49"/>
      <c r="TR769" s="49"/>
      <c r="TS769" s="49"/>
      <c r="TX769" s="193"/>
      <c r="TY769" s="49"/>
      <c r="TZ769" s="49"/>
      <c r="UA769" s="49"/>
      <c r="UF769" s="193"/>
      <c r="UG769" s="49"/>
      <c r="UH769" s="49"/>
      <c r="UI769" s="49"/>
      <c r="UN769" s="193"/>
      <c r="UO769" s="49"/>
      <c r="UP769" s="49"/>
      <c r="UQ769" s="49"/>
      <c r="UV769" s="193"/>
      <c r="UW769" s="49"/>
      <c r="UX769" s="49"/>
      <c r="UY769" s="49"/>
      <c r="VD769" s="193"/>
      <c r="VE769" s="49"/>
      <c r="VF769" s="49"/>
      <c r="VG769" s="49"/>
      <c r="VL769" s="193"/>
      <c r="VM769" s="49"/>
      <c r="VN769" s="49"/>
      <c r="VO769" s="49"/>
      <c r="VT769" s="193"/>
      <c r="VU769" s="49"/>
      <c r="VV769" s="49"/>
      <c r="VW769" s="49"/>
      <c r="WB769" s="193"/>
      <c r="WC769" s="49"/>
      <c r="WD769" s="49"/>
      <c r="WE769" s="49"/>
      <c r="WJ769" s="193"/>
      <c r="WK769" s="49"/>
      <c r="WL769" s="49"/>
      <c r="WM769" s="49"/>
      <c r="WR769" s="193"/>
      <c r="WS769" s="49"/>
      <c r="WT769" s="49"/>
      <c r="WU769" s="49"/>
      <c r="WZ769" s="193"/>
      <c r="XA769" s="49"/>
      <c r="XB769" s="49"/>
      <c r="XC769" s="49"/>
      <c r="XH769" s="193"/>
      <c r="XI769" s="49"/>
      <c r="XJ769" s="49"/>
      <c r="XK769" s="49"/>
      <c r="XP769" s="193"/>
      <c r="XQ769" s="49"/>
      <c r="XR769" s="49"/>
      <c r="XS769" s="49"/>
      <c r="XX769" s="193"/>
      <c r="XY769" s="49"/>
      <c r="XZ769" s="49"/>
      <c r="YA769" s="49"/>
      <c r="YF769" s="193"/>
      <c r="YG769" s="49"/>
      <c r="YH769" s="49"/>
      <c r="YI769" s="49"/>
      <c r="YN769" s="193"/>
      <c r="YO769" s="49"/>
      <c r="YP769" s="49"/>
      <c r="YQ769" s="49"/>
      <c r="YV769" s="193"/>
      <c r="YW769" s="49"/>
      <c r="YX769" s="49"/>
      <c r="YY769" s="49"/>
      <c r="ZD769" s="193"/>
      <c r="ZE769" s="49"/>
      <c r="ZF769" s="49"/>
      <c r="ZG769" s="49"/>
      <c r="ZL769" s="193"/>
      <c r="ZM769" s="49"/>
      <c r="ZN769" s="49"/>
      <c r="ZO769" s="49"/>
      <c r="ZT769" s="193"/>
      <c r="ZU769" s="49"/>
      <c r="ZV769" s="49"/>
      <c r="ZW769" s="49"/>
      <c r="AAB769" s="193"/>
      <c r="AAC769" s="49"/>
      <c r="AAD769" s="49"/>
      <c r="AAE769" s="49"/>
      <c r="AAJ769" s="193"/>
      <c r="AAK769" s="49"/>
      <c r="AAL769" s="49"/>
      <c r="AAM769" s="49"/>
      <c r="AAR769" s="193"/>
      <c r="AAS769" s="49"/>
      <c r="AAT769" s="49"/>
      <c r="AAU769" s="49"/>
      <c r="AAZ769" s="193"/>
      <c r="ABA769" s="49"/>
      <c r="ABB769" s="49"/>
      <c r="ABC769" s="49"/>
      <c r="ABH769" s="193"/>
      <c r="ABI769" s="49"/>
      <c r="ABJ769" s="49"/>
      <c r="ABK769" s="49"/>
      <c r="ABP769" s="193"/>
      <c r="ABQ769" s="49"/>
      <c r="ABR769" s="49"/>
      <c r="ABS769" s="49"/>
      <c r="ABX769" s="193"/>
      <c r="ABY769" s="49"/>
      <c r="ABZ769" s="49"/>
      <c r="ACA769" s="49"/>
      <c r="ACF769" s="193"/>
      <c r="ACG769" s="49"/>
      <c r="ACH769" s="49"/>
      <c r="ACI769" s="49"/>
      <c r="ACN769" s="193"/>
      <c r="ACO769" s="49"/>
      <c r="ACP769" s="49"/>
      <c r="ACQ769" s="49"/>
      <c r="ACV769" s="193"/>
      <c r="ACW769" s="49"/>
      <c r="ACX769" s="49"/>
      <c r="ACY769" s="49"/>
      <c r="ADD769" s="193"/>
      <c r="ADE769" s="49"/>
      <c r="ADF769" s="49"/>
      <c r="ADG769" s="49"/>
      <c r="ADL769" s="193"/>
      <c r="ADM769" s="49"/>
      <c r="ADN769" s="49"/>
      <c r="ADO769" s="49"/>
      <c r="ADT769" s="193"/>
      <c r="ADU769" s="49"/>
      <c r="ADV769" s="49"/>
      <c r="ADW769" s="49"/>
      <c r="AEB769" s="193"/>
      <c r="AEC769" s="49"/>
      <c r="AED769" s="49"/>
      <c r="AEE769" s="49"/>
      <c r="AEJ769" s="193"/>
      <c r="AEK769" s="49"/>
      <c r="AEL769" s="49"/>
      <c r="AEM769" s="49"/>
      <c r="AER769" s="193"/>
      <c r="AES769" s="49"/>
      <c r="AET769" s="49"/>
      <c r="AEU769" s="49"/>
      <c r="AEZ769" s="193"/>
      <c r="AFA769" s="49"/>
      <c r="AFB769" s="49"/>
      <c r="AFC769" s="49"/>
      <c r="AFH769" s="193"/>
      <c r="AFI769" s="49"/>
      <c r="AFJ769" s="49"/>
      <c r="AFK769" s="49"/>
      <c r="AFP769" s="193"/>
      <c r="AFQ769" s="49"/>
      <c r="AFR769" s="49"/>
      <c r="AFS769" s="49"/>
      <c r="AFX769" s="193"/>
      <c r="AFY769" s="49"/>
      <c r="AFZ769" s="49"/>
      <c r="AGA769" s="49"/>
      <c r="AGF769" s="193"/>
      <c r="AGG769" s="49"/>
      <c r="AGH769" s="49"/>
      <c r="AGI769" s="49"/>
      <c r="AGN769" s="193"/>
      <c r="AGO769" s="49"/>
      <c r="AGP769" s="49"/>
      <c r="AGQ769" s="49"/>
      <c r="AGV769" s="193"/>
      <c r="AGW769" s="49"/>
      <c r="AGX769" s="49"/>
      <c r="AGY769" s="49"/>
      <c r="AHD769" s="193"/>
      <c r="AHE769" s="49"/>
      <c r="AHF769" s="49"/>
      <c r="AHG769" s="49"/>
      <c r="AHL769" s="193"/>
      <c r="AHM769" s="49"/>
      <c r="AHN769" s="49"/>
      <c r="AHO769" s="49"/>
      <c r="AHT769" s="193"/>
      <c r="AHU769" s="49"/>
      <c r="AHV769" s="49"/>
      <c r="AHW769" s="49"/>
      <c r="AIB769" s="193"/>
      <c r="AIC769" s="49"/>
      <c r="AID769" s="49"/>
      <c r="AIE769" s="49"/>
      <c r="AIJ769" s="193"/>
      <c r="AIK769" s="49"/>
      <c r="AIL769" s="49"/>
      <c r="AIM769" s="49"/>
      <c r="AIR769" s="193"/>
      <c r="AIS769" s="49"/>
      <c r="AIT769" s="49"/>
      <c r="AIU769" s="49"/>
      <c r="AIZ769" s="193"/>
      <c r="AJA769" s="49"/>
      <c r="AJB769" s="49"/>
      <c r="AJC769" s="49"/>
      <c r="AJH769" s="193"/>
      <c r="AJI769" s="49"/>
      <c r="AJJ769" s="49"/>
      <c r="AJK769" s="49"/>
      <c r="AJP769" s="193"/>
      <c r="AJQ769" s="49"/>
      <c r="AJR769" s="49"/>
      <c r="AJS769" s="49"/>
      <c r="AJX769" s="193"/>
      <c r="AJY769" s="49"/>
      <c r="AJZ769" s="49"/>
      <c r="AKA769" s="49"/>
      <c r="AKF769" s="193"/>
      <c r="AKG769" s="49"/>
      <c r="AKH769" s="49"/>
      <c r="AKI769" s="49"/>
      <c r="AKN769" s="193"/>
      <c r="AKO769" s="49"/>
      <c r="AKP769" s="49"/>
      <c r="AKQ769" s="49"/>
      <c r="AKV769" s="193"/>
      <c r="AKW769" s="49"/>
      <c r="AKX769" s="49"/>
      <c r="AKY769" s="49"/>
      <c r="ALD769" s="193"/>
      <c r="ALE769" s="49"/>
      <c r="ALF769" s="49"/>
      <c r="ALG769" s="49"/>
      <c r="ALL769" s="193"/>
      <c r="ALM769" s="49"/>
      <c r="ALN769" s="49"/>
      <c r="ALO769" s="49"/>
      <c r="ALT769" s="193"/>
      <c r="ALU769" s="49"/>
      <c r="ALV769" s="49"/>
      <c r="ALW769" s="49"/>
      <c r="AMB769" s="193"/>
      <c r="AMC769" s="49"/>
      <c r="AMD769" s="49"/>
      <c r="AME769" s="49"/>
      <c r="AMJ769" s="193"/>
    </row>
    <row r="770" s="190" customFormat="true" ht="15" hidden="false" customHeight="true" outlineLevel="0" collapsed="false">
      <c r="A770" s="170"/>
      <c r="B770" s="170"/>
      <c r="C770" s="170"/>
      <c r="D770" s="171" t="s">
        <v>715</v>
      </c>
      <c r="E770" s="171"/>
      <c r="F770" s="171"/>
      <c r="G770" s="171"/>
      <c r="H770" s="175" t="n">
        <f aca="false">E763</f>
        <v>1</v>
      </c>
      <c r="I770" s="49"/>
      <c r="J770" s="49"/>
      <c r="K770" s="49"/>
      <c r="P770" s="194"/>
      <c r="Q770" s="49"/>
      <c r="R770" s="49"/>
      <c r="S770" s="49"/>
      <c r="X770" s="194"/>
      <c r="Y770" s="49"/>
      <c r="Z770" s="49"/>
      <c r="AA770" s="49"/>
      <c r="AF770" s="194"/>
      <c r="AG770" s="49"/>
      <c r="AH770" s="49"/>
      <c r="AI770" s="49"/>
      <c r="AN770" s="194"/>
      <c r="AO770" s="49"/>
      <c r="AP770" s="49"/>
      <c r="AQ770" s="49"/>
      <c r="AV770" s="194"/>
      <c r="AW770" s="49"/>
      <c r="AX770" s="49"/>
      <c r="AY770" s="49"/>
      <c r="BD770" s="194"/>
      <c r="BE770" s="49"/>
      <c r="BF770" s="49"/>
      <c r="BG770" s="49"/>
      <c r="BL770" s="194"/>
      <c r="BM770" s="49"/>
      <c r="BN770" s="49"/>
      <c r="BO770" s="49"/>
      <c r="BT770" s="194"/>
      <c r="BU770" s="49"/>
      <c r="BV770" s="49"/>
      <c r="BW770" s="49"/>
      <c r="CB770" s="194"/>
      <c r="CC770" s="49"/>
      <c r="CD770" s="49"/>
      <c r="CE770" s="49"/>
      <c r="CJ770" s="194"/>
      <c r="CK770" s="49"/>
      <c r="CL770" s="49"/>
      <c r="CM770" s="49"/>
      <c r="CR770" s="194"/>
      <c r="CS770" s="49"/>
      <c r="CT770" s="49"/>
      <c r="CU770" s="49"/>
      <c r="CZ770" s="194"/>
      <c r="DA770" s="49"/>
      <c r="DB770" s="49"/>
      <c r="DC770" s="49"/>
      <c r="DH770" s="194"/>
      <c r="DI770" s="49"/>
      <c r="DJ770" s="49"/>
      <c r="DK770" s="49"/>
      <c r="DP770" s="194"/>
      <c r="DQ770" s="49"/>
      <c r="DR770" s="49"/>
      <c r="DS770" s="49"/>
      <c r="DX770" s="194"/>
      <c r="DY770" s="49"/>
      <c r="DZ770" s="49"/>
      <c r="EA770" s="49"/>
      <c r="EF770" s="194"/>
      <c r="EG770" s="49"/>
      <c r="EH770" s="49"/>
      <c r="EI770" s="49"/>
      <c r="EN770" s="194"/>
      <c r="EO770" s="49"/>
      <c r="EP770" s="49"/>
      <c r="EQ770" s="49"/>
      <c r="EV770" s="194"/>
      <c r="EW770" s="49"/>
      <c r="EX770" s="49"/>
      <c r="EY770" s="49"/>
      <c r="FD770" s="194"/>
      <c r="FE770" s="49"/>
      <c r="FF770" s="49"/>
      <c r="FG770" s="49"/>
      <c r="FL770" s="194"/>
      <c r="FM770" s="49"/>
      <c r="FN770" s="49"/>
      <c r="FO770" s="49"/>
      <c r="FT770" s="194"/>
      <c r="FU770" s="49"/>
      <c r="FV770" s="49"/>
      <c r="FW770" s="49"/>
      <c r="GB770" s="194"/>
      <c r="GC770" s="49"/>
      <c r="GD770" s="49"/>
      <c r="GE770" s="49"/>
      <c r="GJ770" s="194"/>
      <c r="GK770" s="49"/>
      <c r="GL770" s="49"/>
      <c r="GM770" s="49"/>
      <c r="GR770" s="194"/>
      <c r="GS770" s="49"/>
      <c r="GT770" s="49"/>
      <c r="GU770" s="49"/>
      <c r="GZ770" s="194"/>
      <c r="HA770" s="49"/>
      <c r="HB770" s="49"/>
      <c r="HC770" s="49"/>
      <c r="HH770" s="194"/>
      <c r="HI770" s="49"/>
      <c r="HJ770" s="49"/>
      <c r="HK770" s="49"/>
      <c r="HP770" s="194"/>
      <c r="HQ770" s="49"/>
      <c r="HR770" s="49"/>
      <c r="HS770" s="49"/>
      <c r="HX770" s="194"/>
      <c r="HY770" s="49"/>
      <c r="HZ770" s="49"/>
      <c r="IA770" s="49"/>
      <c r="IF770" s="194"/>
      <c r="IG770" s="49"/>
      <c r="IH770" s="49"/>
      <c r="II770" s="49"/>
      <c r="IN770" s="194"/>
      <c r="IO770" s="49"/>
      <c r="IP770" s="49"/>
      <c r="IQ770" s="49"/>
      <c r="IV770" s="194"/>
      <c r="IW770" s="49"/>
      <c r="IX770" s="49"/>
      <c r="IY770" s="49"/>
      <c r="JD770" s="194"/>
      <c r="JE770" s="49"/>
      <c r="JF770" s="49"/>
      <c r="JG770" s="49"/>
      <c r="JL770" s="194"/>
      <c r="JM770" s="49"/>
      <c r="JN770" s="49"/>
      <c r="JO770" s="49"/>
      <c r="JT770" s="194"/>
      <c r="JU770" s="49"/>
      <c r="JV770" s="49"/>
      <c r="JW770" s="49"/>
      <c r="KB770" s="194"/>
      <c r="KC770" s="49"/>
      <c r="KD770" s="49"/>
      <c r="KE770" s="49"/>
      <c r="KJ770" s="194"/>
      <c r="KK770" s="49"/>
      <c r="KL770" s="49"/>
      <c r="KM770" s="49"/>
      <c r="KR770" s="194"/>
      <c r="KS770" s="49"/>
      <c r="KT770" s="49"/>
      <c r="KU770" s="49"/>
      <c r="KZ770" s="194"/>
      <c r="LA770" s="49"/>
      <c r="LB770" s="49"/>
      <c r="LC770" s="49"/>
      <c r="LH770" s="194"/>
      <c r="LI770" s="49"/>
      <c r="LJ770" s="49"/>
      <c r="LK770" s="49"/>
      <c r="LP770" s="194"/>
      <c r="LQ770" s="49"/>
      <c r="LR770" s="49"/>
      <c r="LS770" s="49"/>
      <c r="LX770" s="194"/>
      <c r="LY770" s="49"/>
      <c r="LZ770" s="49"/>
      <c r="MA770" s="49"/>
      <c r="MF770" s="194"/>
      <c r="MG770" s="49"/>
      <c r="MH770" s="49"/>
      <c r="MI770" s="49"/>
      <c r="MN770" s="194"/>
      <c r="MO770" s="49"/>
      <c r="MP770" s="49"/>
      <c r="MQ770" s="49"/>
      <c r="MV770" s="194"/>
      <c r="MW770" s="49"/>
      <c r="MX770" s="49"/>
      <c r="MY770" s="49"/>
      <c r="ND770" s="194"/>
      <c r="NE770" s="49"/>
      <c r="NF770" s="49"/>
      <c r="NG770" s="49"/>
      <c r="NL770" s="194"/>
      <c r="NM770" s="49"/>
      <c r="NN770" s="49"/>
      <c r="NO770" s="49"/>
      <c r="NT770" s="194"/>
      <c r="NU770" s="49"/>
      <c r="NV770" s="49"/>
      <c r="NW770" s="49"/>
      <c r="OB770" s="194"/>
      <c r="OC770" s="49"/>
      <c r="OD770" s="49"/>
      <c r="OE770" s="49"/>
      <c r="OJ770" s="194"/>
      <c r="OK770" s="49"/>
      <c r="OL770" s="49"/>
      <c r="OM770" s="49"/>
      <c r="OR770" s="194"/>
      <c r="OS770" s="49"/>
      <c r="OT770" s="49"/>
      <c r="OU770" s="49"/>
      <c r="OZ770" s="194"/>
      <c r="PA770" s="49"/>
      <c r="PB770" s="49"/>
      <c r="PC770" s="49"/>
      <c r="PH770" s="194"/>
      <c r="PI770" s="49"/>
      <c r="PJ770" s="49"/>
      <c r="PK770" s="49"/>
      <c r="PP770" s="194"/>
      <c r="PQ770" s="49"/>
      <c r="PR770" s="49"/>
      <c r="PS770" s="49"/>
      <c r="PX770" s="194"/>
      <c r="PY770" s="49"/>
      <c r="PZ770" s="49"/>
      <c r="QA770" s="49"/>
      <c r="QF770" s="194"/>
      <c r="QG770" s="49"/>
      <c r="QH770" s="49"/>
      <c r="QI770" s="49"/>
      <c r="QN770" s="194"/>
      <c r="QO770" s="49"/>
      <c r="QP770" s="49"/>
      <c r="QQ770" s="49"/>
      <c r="QV770" s="194"/>
      <c r="QW770" s="49"/>
      <c r="QX770" s="49"/>
      <c r="QY770" s="49"/>
      <c r="RD770" s="194"/>
      <c r="RE770" s="49"/>
      <c r="RF770" s="49"/>
      <c r="RG770" s="49"/>
      <c r="RL770" s="194"/>
      <c r="RM770" s="49"/>
      <c r="RN770" s="49"/>
      <c r="RO770" s="49"/>
      <c r="RT770" s="194"/>
      <c r="RU770" s="49"/>
      <c r="RV770" s="49"/>
      <c r="RW770" s="49"/>
      <c r="SB770" s="194"/>
      <c r="SC770" s="49"/>
      <c r="SD770" s="49"/>
      <c r="SE770" s="49"/>
      <c r="SJ770" s="194"/>
      <c r="SK770" s="49"/>
      <c r="SL770" s="49"/>
      <c r="SM770" s="49"/>
      <c r="SR770" s="194"/>
      <c r="SS770" s="49"/>
      <c r="ST770" s="49"/>
      <c r="SU770" s="49"/>
      <c r="SZ770" s="194"/>
      <c r="TA770" s="49"/>
      <c r="TB770" s="49"/>
      <c r="TC770" s="49"/>
      <c r="TH770" s="194"/>
      <c r="TI770" s="49"/>
      <c r="TJ770" s="49"/>
      <c r="TK770" s="49"/>
      <c r="TP770" s="194"/>
      <c r="TQ770" s="49"/>
      <c r="TR770" s="49"/>
      <c r="TS770" s="49"/>
      <c r="TX770" s="194"/>
      <c r="TY770" s="49"/>
      <c r="TZ770" s="49"/>
      <c r="UA770" s="49"/>
      <c r="UF770" s="194"/>
      <c r="UG770" s="49"/>
      <c r="UH770" s="49"/>
      <c r="UI770" s="49"/>
      <c r="UN770" s="194"/>
      <c r="UO770" s="49"/>
      <c r="UP770" s="49"/>
      <c r="UQ770" s="49"/>
      <c r="UV770" s="194"/>
      <c r="UW770" s="49"/>
      <c r="UX770" s="49"/>
      <c r="UY770" s="49"/>
      <c r="VD770" s="194"/>
      <c r="VE770" s="49"/>
      <c r="VF770" s="49"/>
      <c r="VG770" s="49"/>
      <c r="VL770" s="194"/>
      <c r="VM770" s="49"/>
      <c r="VN770" s="49"/>
      <c r="VO770" s="49"/>
      <c r="VT770" s="194"/>
      <c r="VU770" s="49"/>
      <c r="VV770" s="49"/>
      <c r="VW770" s="49"/>
      <c r="WB770" s="194"/>
      <c r="WC770" s="49"/>
      <c r="WD770" s="49"/>
      <c r="WE770" s="49"/>
      <c r="WJ770" s="194"/>
      <c r="WK770" s="49"/>
      <c r="WL770" s="49"/>
      <c r="WM770" s="49"/>
      <c r="WR770" s="194"/>
      <c r="WS770" s="49"/>
      <c r="WT770" s="49"/>
      <c r="WU770" s="49"/>
      <c r="WZ770" s="194"/>
      <c r="XA770" s="49"/>
      <c r="XB770" s="49"/>
      <c r="XC770" s="49"/>
      <c r="XH770" s="194"/>
      <c r="XI770" s="49"/>
      <c r="XJ770" s="49"/>
      <c r="XK770" s="49"/>
      <c r="XP770" s="194"/>
      <c r="XQ770" s="49"/>
      <c r="XR770" s="49"/>
      <c r="XS770" s="49"/>
      <c r="XX770" s="194"/>
      <c r="XY770" s="49"/>
      <c r="XZ770" s="49"/>
      <c r="YA770" s="49"/>
      <c r="YF770" s="194"/>
      <c r="YG770" s="49"/>
      <c r="YH770" s="49"/>
      <c r="YI770" s="49"/>
      <c r="YN770" s="194"/>
      <c r="YO770" s="49"/>
      <c r="YP770" s="49"/>
      <c r="YQ770" s="49"/>
      <c r="YV770" s="194"/>
      <c r="YW770" s="49"/>
      <c r="YX770" s="49"/>
      <c r="YY770" s="49"/>
      <c r="ZD770" s="194"/>
      <c r="ZE770" s="49"/>
      <c r="ZF770" s="49"/>
      <c r="ZG770" s="49"/>
      <c r="ZL770" s="194"/>
      <c r="ZM770" s="49"/>
      <c r="ZN770" s="49"/>
      <c r="ZO770" s="49"/>
      <c r="ZT770" s="194"/>
      <c r="ZU770" s="49"/>
      <c r="ZV770" s="49"/>
      <c r="ZW770" s="49"/>
      <c r="AAB770" s="194"/>
      <c r="AAC770" s="49"/>
      <c r="AAD770" s="49"/>
      <c r="AAE770" s="49"/>
      <c r="AAJ770" s="194"/>
      <c r="AAK770" s="49"/>
      <c r="AAL770" s="49"/>
      <c r="AAM770" s="49"/>
      <c r="AAR770" s="194"/>
      <c r="AAS770" s="49"/>
      <c r="AAT770" s="49"/>
      <c r="AAU770" s="49"/>
      <c r="AAZ770" s="194"/>
      <c r="ABA770" s="49"/>
      <c r="ABB770" s="49"/>
      <c r="ABC770" s="49"/>
      <c r="ABH770" s="194"/>
      <c r="ABI770" s="49"/>
      <c r="ABJ770" s="49"/>
      <c r="ABK770" s="49"/>
      <c r="ABP770" s="194"/>
      <c r="ABQ770" s="49"/>
      <c r="ABR770" s="49"/>
      <c r="ABS770" s="49"/>
      <c r="ABX770" s="194"/>
      <c r="ABY770" s="49"/>
      <c r="ABZ770" s="49"/>
      <c r="ACA770" s="49"/>
      <c r="ACF770" s="194"/>
      <c r="ACG770" s="49"/>
      <c r="ACH770" s="49"/>
      <c r="ACI770" s="49"/>
      <c r="ACN770" s="194"/>
      <c r="ACO770" s="49"/>
      <c r="ACP770" s="49"/>
      <c r="ACQ770" s="49"/>
      <c r="ACV770" s="194"/>
      <c r="ACW770" s="49"/>
      <c r="ACX770" s="49"/>
      <c r="ACY770" s="49"/>
      <c r="ADD770" s="194"/>
      <c r="ADE770" s="49"/>
      <c r="ADF770" s="49"/>
      <c r="ADG770" s="49"/>
      <c r="ADL770" s="194"/>
      <c r="ADM770" s="49"/>
      <c r="ADN770" s="49"/>
      <c r="ADO770" s="49"/>
      <c r="ADT770" s="194"/>
      <c r="ADU770" s="49"/>
      <c r="ADV770" s="49"/>
      <c r="ADW770" s="49"/>
      <c r="AEB770" s="194"/>
      <c r="AEC770" s="49"/>
      <c r="AED770" s="49"/>
      <c r="AEE770" s="49"/>
      <c r="AEJ770" s="194"/>
      <c r="AEK770" s="49"/>
      <c r="AEL770" s="49"/>
      <c r="AEM770" s="49"/>
      <c r="AER770" s="194"/>
      <c r="AES770" s="49"/>
      <c r="AET770" s="49"/>
      <c r="AEU770" s="49"/>
      <c r="AEZ770" s="194"/>
      <c r="AFA770" s="49"/>
      <c r="AFB770" s="49"/>
      <c r="AFC770" s="49"/>
      <c r="AFH770" s="194"/>
      <c r="AFI770" s="49"/>
      <c r="AFJ770" s="49"/>
      <c r="AFK770" s="49"/>
      <c r="AFP770" s="194"/>
      <c r="AFQ770" s="49"/>
      <c r="AFR770" s="49"/>
      <c r="AFS770" s="49"/>
      <c r="AFX770" s="194"/>
      <c r="AFY770" s="49"/>
      <c r="AFZ770" s="49"/>
      <c r="AGA770" s="49"/>
      <c r="AGF770" s="194"/>
      <c r="AGG770" s="49"/>
      <c r="AGH770" s="49"/>
      <c r="AGI770" s="49"/>
      <c r="AGN770" s="194"/>
      <c r="AGO770" s="49"/>
      <c r="AGP770" s="49"/>
      <c r="AGQ770" s="49"/>
      <c r="AGV770" s="194"/>
      <c r="AGW770" s="49"/>
      <c r="AGX770" s="49"/>
      <c r="AGY770" s="49"/>
      <c r="AHD770" s="194"/>
      <c r="AHE770" s="49"/>
      <c r="AHF770" s="49"/>
      <c r="AHG770" s="49"/>
      <c r="AHL770" s="194"/>
      <c r="AHM770" s="49"/>
      <c r="AHN770" s="49"/>
      <c r="AHO770" s="49"/>
      <c r="AHT770" s="194"/>
      <c r="AHU770" s="49"/>
      <c r="AHV770" s="49"/>
      <c r="AHW770" s="49"/>
      <c r="AIB770" s="194"/>
      <c r="AIC770" s="49"/>
      <c r="AID770" s="49"/>
      <c r="AIE770" s="49"/>
      <c r="AIJ770" s="194"/>
      <c r="AIK770" s="49"/>
      <c r="AIL770" s="49"/>
      <c r="AIM770" s="49"/>
      <c r="AIR770" s="194"/>
      <c r="AIS770" s="49"/>
      <c r="AIT770" s="49"/>
      <c r="AIU770" s="49"/>
      <c r="AIZ770" s="194"/>
      <c r="AJA770" s="49"/>
      <c r="AJB770" s="49"/>
      <c r="AJC770" s="49"/>
      <c r="AJH770" s="194"/>
      <c r="AJI770" s="49"/>
      <c r="AJJ770" s="49"/>
      <c r="AJK770" s="49"/>
      <c r="AJP770" s="194"/>
      <c r="AJQ770" s="49"/>
      <c r="AJR770" s="49"/>
      <c r="AJS770" s="49"/>
      <c r="AJX770" s="194"/>
      <c r="AJY770" s="49"/>
      <c r="AJZ770" s="49"/>
      <c r="AKA770" s="49"/>
      <c r="AKF770" s="194"/>
      <c r="AKG770" s="49"/>
      <c r="AKH770" s="49"/>
      <c r="AKI770" s="49"/>
      <c r="AKN770" s="194"/>
      <c r="AKO770" s="49"/>
      <c r="AKP770" s="49"/>
      <c r="AKQ770" s="49"/>
      <c r="AKV770" s="194"/>
      <c r="AKW770" s="49"/>
      <c r="AKX770" s="49"/>
      <c r="AKY770" s="49"/>
      <c r="ALD770" s="194"/>
      <c r="ALE770" s="49"/>
      <c r="ALF770" s="49"/>
      <c r="ALG770" s="49"/>
      <c r="ALL770" s="194"/>
      <c r="ALM770" s="49"/>
      <c r="ALN770" s="49"/>
      <c r="ALO770" s="49"/>
      <c r="ALT770" s="194"/>
      <c r="ALU770" s="49"/>
      <c r="ALV770" s="49"/>
      <c r="ALW770" s="49"/>
      <c r="AMB770" s="194"/>
      <c r="AMC770" s="49"/>
      <c r="AMD770" s="49"/>
      <c r="AME770" s="49"/>
      <c r="AMJ770" s="194"/>
    </row>
    <row r="771" s="192" customFormat="true" ht="15" hidden="false" customHeight="true" outlineLevel="0" collapsed="false">
      <c r="A771" s="170"/>
      <c r="B771" s="170"/>
      <c r="C771" s="170"/>
      <c r="D771" s="173" t="s">
        <v>716</v>
      </c>
      <c r="E771" s="173"/>
      <c r="F771" s="173"/>
      <c r="G771" s="173"/>
      <c r="H771" s="174" t="n">
        <f aca="false">ROUND(H769*H770,2)</f>
        <v>1412.37</v>
      </c>
      <c r="I771" s="49"/>
      <c r="J771" s="49"/>
      <c r="K771" s="49"/>
      <c r="P771" s="193"/>
      <c r="Q771" s="49"/>
      <c r="R771" s="49"/>
      <c r="S771" s="49"/>
      <c r="X771" s="193"/>
      <c r="Y771" s="49"/>
      <c r="Z771" s="49"/>
      <c r="AA771" s="49"/>
      <c r="AF771" s="193"/>
      <c r="AG771" s="49"/>
      <c r="AH771" s="49"/>
      <c r="AI771" s="49"/>
      <c r="AN771" s="193"/>
      <c r="AO771" s="49"/>
      <c r="AP771" s="49"/>
      <c r="AQ771" s="49"/>
      <c r="AV771" s="193"/>
      <c r="AW771" s="49"/>
      <c r="AX771" s="49"/>
      <c r="AY771" s="49"/>
      <c r="BD771" s="193"/>
      <c r="BE771" s="49"/>
      <c r="BF771" s="49"/>
      <c r="BG771" s="49"/>
      <c r="BL771" s="193"/>
      <c r="BM771" s="49"/>
      <c r="BN771" s="49"/>
      <c r="BO771" s="49"/>
      <c r="BT771" s="193"/>
      <c r="BU771" s="49"/>
      <c r="BV771" s="49"/>
      <c r="BW771" s="49"/>
      <c r="CB771" s="193"/>
      <c r="CC771" s="49"/>
      <c r="CD771" s="49"/>
      <c r="CE771" s="49"/>
      <c r="CJ771" s="193"/>
      <c r="CK771" s="49"/>
      <c r="CL771" s="49"/>
      <c r="CM771" s="49"/>
      <c r="CR771" s="193"/>
      <c r="CS771" s="49"/>
      <c r="CT771" s="49"/>
      <c r="CU771" s="49"/>
      <c r="CZ771" s="193"/>
      <c r="DA771" s="49"/>
      <c r="DB771" s="49"/>
      <c r="DC771" s="49"/>
      <c r="DH771" s="193"/>
      <c r="DI771" s="49"/>
      <c r="DJ771" s="49"/>
      <c r="DK771" s="49"/>
      <c r="DP771" s="193"/>
      <c r="DQ771" s="49"/>
      <c r="DR771" s="49"/>
      <c r="DS771" s="49"/>
      <c r="DX771" s="193"/>
      <c r="DY771" s="49"/>
      <c r="DZ771" s="49"/>
      <c r="EA771" s="49"/>
      <c r="EF771" s="193"/>
      <c r="EG771" s="49"/>
      <c r="EH771" s="49"/>
      <c r="EI771" s="49"/>
      <c r="EN771" s="193"/>
      <c r="EO771" s="49"/>
      <c r="EP771" s="49"/>
      <c r="EQ771" s="49"/>
      <c r="EV771" s="193"/>
      <c r="EW771" s="49"/>
      <c r="EX771" s="49"/>
      <c r="EY771" s="49"/>
      <c r="FD771" s="193"/>
      <c r="FE771" s="49"/>
      <c r="FF771" s="49"/>
      <c r="FG771" s="49"/>
      <c r="FL771" s="193"/>
      <c r="FM771" s="49"/>
      <c r="FN771" s="49"/>
      <c r="FO771" s="49"/>
      <c r="FT771" s="193"/>
      <c r="FU771" s="49"/>
      <c r="FV771" s="49"/>
      <c r="FW771" s="49"/>
      <c r="GB771" s="193"/>
      <c r="GC771" s="49"/>
      <c r="GD771" s="49"/>
      <c r="GE771" s="49"/>
      <c r="GJ771" s="193"/>
      <c r="GK771" s="49"/>
      <c r="GL771" s="49"/>
      <c r="GM771" s="49"/>
      <c r="GR771" s="193"/>
      <c r="GS771" s="49"/>
      <c r="GT771" s="49"/>
      <c r="GU771" s="49"/>
      <c r="GZ771" s="193"/>
      <c r="HA771" s="49"/>
      <c r="HB771" s="49"/>
      <c r="HC771" s="49"/>
      <c r="HH771" s="193"/>
      <c r="HI771" s="49"/>
      <c r="HJ771" s="49"/>
      <c r="HK771" s="49"/>
      <c r="HP771" s="193"/>
      <c r="HQ771" s="49"/>
      <c r="HR771" s="49"/>
      <c r="HS771" s="49"/>
      <c r="HX771" s="193"/>
      <c r="HY771" s="49"/>
      <c r="HZ771" s="49"/>
      <c r="IA771" s="49"/>
      <c r="IF771" s="193"/>
      <c r="IG771" s="49"/>
      <c r="IH771" s="49"/>
      <c r="II771" s="49"/>
      <c r="IN771" s="193"/>
      <c r="IO771" s="49"/>
      <c r="IP771" s="49"/>
      <c r="IQ771" s="49"/>
      <c r="IV771" s="193"/>
      <c r="IW771" s="49"/>
      <c r="IX771" s="49"/>
      <c r="IY771" s="49"/>
      <c r="JD771" s="193"/>
      <c r="JE771" s="49"/>
      <c r="JF771" s="49"/>
      <c r="JG771" s="49"/>
      <c r="JL771" s="193"/>
      <c r="JM771" s="49"/>
      <c r="JN771" s="49"/>
      <c r="JO771" s="49"/>
      <c r="JT771" s="193"/>
      <c r="JU771" s="49"/>
      <c r="JV771" s="49"/>
      <c r="JW771" s="49"/>
      <c r="KB771" s="193"/>
      <c r="KC771" s="49"/>
      <c r="KD771" s="49"/>
      <c r="KE771" s="49"/>
      <c r="KJ771" s="193"/>
      <c r="KK771" s="49"/>
      <c r="KL771" s="49"/>
      <c r="KM771" s="49"/>
      <c r="KR771" s="193"/>
      <c r="KS771" s="49"/>
      <c r="KT771" s="49"/>
      <c r="KU771" s="49"/>
      <c r="KZ771" s="193"/>
      <c r="LA771" s="49"/>
      <c r="LB771" s="49"/>
      <c r="LC771" s="49"/>
      <c r="LH771" s="193"/>
      <c r="LI771" s="49"/>
      <c r="LJ771" s="49"/>
      <c r="LK771" s="49"/>
      <c r="LP771" s="193"/>
      <c r="LQ771" s="49"/>
      <c r="LR771" s="49"/>
      <c r="LS771" s="49"/>
      <c r="LX771" s="193"/>
      <c r="LY771" s="49"/>
      <c r="LZ771" s="49"/>
      <c r="MA771" s="49"/>
      <c r="MF771" s="193"/>
      <c r="MG771" s="49"/>
      <c r="MH771" s="49"/>
      <c r="MI771" s="49"/>
      <c r="MN771" s="193"/>
      <c r="MO771" s="49"/>
      <c r="MP771" s="49"/>
      <c r="MQ771" s="49"/>
      <c r="MV771" s="193"/>
      <c r="MW771" s="49"/>
      <c r="MX771" s="49"/>
      <c r="MY771" s="49"/>
      <c r="ND771" s="193"/>
      <c r="NE771" s="49"/>
      <c r="NF771" s="49"/>
      <c r="NG771" s="49"/>
      <c r="NL771" s="193"/>
      <c r="NM771" s="49"/>
      <c r="NN771" s="49"/>
      <c r="NO771" s="49"/>
      <c r="NT771" s="193"/>
      <c r="NU771" s="49"/>
      <c r="NV771" s="49"/>
      <c r="NW771" s="49"/>
      <c r="OB771" s="193"/>
      <c r="OC771" s="49"/>
      <c r="OD771" s="49"/>
      <c r="OE771" s="49"/>
      <c r="OJ771" s="193"/>
      <c r="OK771" s="49"/>
      <c r="OL771" s="49"/>
      <c r="OM771" s="49"/>
      <c r="OR771" s="193"/>
      <c r="OS771" s="49"/>
      <c r="OT771" s="49"/>
      <c r="OU771" s="49"/>
      <c r="OZ771" s="193"/>
      <c r="PA771" s="49"/>
      <c r="PB771" s="49"/>
      <c r="PC771" s="49"/>
      <c r="PH771" s="193"/>
      <c r="PI771" s="49"/>
      <c r="PJ771" s="49"/>
      <c r="PK771" s="49"/>
      <c r="PP771" s="193"/>
      <c r="PQ771" s="49"/>
      <c r="PR771" s="49"/>
      <c r="PS771" s="49"/>
      <c r="PX771" s="193"/>
      <c r="PY771" s="49"/>
      <c r="PZ771" s="49"/>
      <c r="QA771" s="49"/>
      <c r="QF771" s="193"/>
      <c r="QG771" s="49"/>
      <c r="QH771" s="49"/>
      <c r="QI771" s="49"/>
      <c r="QN771" s="193"/>
      <c r="QO771" s="49"/>
      <c r="QP771" s="49"/>
      <c r="QQ771" s="49"/>
      <c r="QV771" s="193"/>
      <c r="QW771" s="49"/>
      <c r="QX771" s="49"/>
      <c r="QY771" s="49"/>
      <c r="RD771" s="193"/>
      <c r="RE771" s="49"/>
      <c r="RF771" s="49"/>
      <c r="RG771" s="49"/>
      <c r="RL771" s="193"/>
      <c r="RM771" s="49"/>
      <c r="RN771" s="49"/>
      <c r="RO771" s="49"/>
      <c r="RT771" s="193"/>
      <c r="RU771" s="49"/>
      <c r="RV771" s="49"/>
      <c r="RW771" s="49"/>
      <c r="SB771" s="193"/>
      <c r="SC771" s="49"/>
      <c r="SD771" s="49"/>
      <c r="SE771" s="49"/>
      <c r="SJ771" s="193"/>
      <c r="SK771" s="49"/>
      <c r="SL771" s="49"/>
      <c r="SM771" s="49"/>
      <c r="SR771" s="193"/>
      <c r="SS771" s="49"/>
      <c r="ST771" s="49"/>
      <c r="SU771" s="49"/>
      <c r="SZ771" s="193"/>
      <c r="TA771" s="49"/>
      <c r="TB771" s="49"/>
      <c r="TC771" s="49"/>
      <c r="TH771" s="193"/>
      <c r="TI771" s="49"/>
      <c r="TJ771" s="49"/>
      <c r="TK771" s="49"/>
      <c r="TP771" s="193"/>
      <c r="TQ771" s="49"/>
      <c r="TR771" s="49"/>
      <c r="TS771" s="49"/>
      <c r="TX771" s="193"/>
      <c r="TY771" s="49"/>
      <c r="TZ771" s="49"/>
      <c r="UA771" s="49"/>
      <c r="UF771" s="193"/>
      <c r="UG771" s="49"/>
      <c r="UH771" s="49"/>
      <c r="UI771" s="49"/>
      <c r="UN771" s="193"/>
      <c r="UO771" s="49"/>
      <c r="UP771" s="49"/>
      <c r="UQ771" s="49"/>
      <c r="UV771" s="193"/>
      <c r="UW771" s="49"/>
      <c r="UX771" s="49"/>
      <c r="UY771" s="49"/>
      <c r="VD771" s="193"/>
      <c r="VE771" s="49"/>
      <c r="VF771" s="49"/>
      <c r="VG771" s="49"/>
      <c r="VL771" s="193"/>
      <c r="VM771" s="49"/>
      <c r="VN771" s="49"/>
      <c r="VO771" s="49"/>
      <c r="VT771" s="193"/>
      <c r="VU771" s="49"/>
      <c r="VV771" s="49"/>
      <c r="VW771" s="49"/>
      <c r="WB771" s="193"/>
      <c r="WC771" s="49"/>
      <c r="WD771" s="49"/>
      <c r="WE771" s="49"/>
      <c r="WJ771" s="193"/>
      <c r="WK771" s="49"/>
      <c r="WL771" s="49"/>
      <c r="WM771" s="49"/>
      <c r="WR771" s="193"/>
      <c r="WS771" s="49"/>
      <c r="WT771" s="49"/>
      <c r="WU771" s="49"/>
      <c r="WZ771" s="193"/>
      <c r="XA771" s="49"/>
      <c r="XB771" s="49"/>
      <c r="XC771" s="49"/>
      <c r="XH771" s="193"/>
      <c r="XI771" s="49"/>
      <c r="XJ771" s="49"/>
      <c r="XK771" s="49"/>
      <c r="XP771" s="193"/>
      <c r="XQ771" s="49"/>
      <c r="XR771" s="49"/>
      <c r="XS771" s="49"/>
      <c r="XX771" s="193"/>
      <c r="XY771" s="49"/>
      <c r="XZ771" s="49"/>
      <c r="YA771" s="49"/>
      <c r="YF771" s="193"/>
      <c r="YG771" s="49"/>
      <c r="YH771" s="49"/>
      <c r="YI771" s="49"/>
      <c r="YN771" s="193"/>
      <c r="YO771" s="49"/>
      <c r="YP771" s="49"/>
      <c r="YQ771" s="49"/>
      <c r="YV771" s="193"/>
      <c r="YW771" s="49"/>
      <c r="YX771" s="49"/>
      <c r="YY771" s="49"/>
      <c r="ZD771" s="193"/>
      <c r="ZE771" s="49"/>
      <c r="ZF771" s="49"/>
      <c r="ZG771" s="49"/>
      <c r="ZL771" s="193"/>
      <c r="ZM771" s="49"/>
      <c r="ZN771" s="49"/>
      <c r="ZO771" s="49"/>
      <c r="ZT771" s="193"/>
      <c r="ZU771" s="49"/>
      <c r="ZV771" s="49"/>
      <c r="ZW771" s="49"/>
      <c r="AAB771" s="193"/>
      <c r="AAC771" s="49"/>
      <c r="AAD771" s="49"/>
      <c r="AAE771" s="49"/>
      <c r="AAJ771" s="193"/>
      <c r="AAK771" s="49"/>
      <c r="AAL771" s="49"/>
      <c r="AAM771" s="49"/>
      <c r="AAR771" s="193"/>
      <c r="AAS771" s="49"/>
      <c r="AAT771" s="49"/>
      <c r="AAU771" s="49"/>
      <c r="AAZ771" s="193"/>
      <c r="ABA771" s="49"/>
      <c r="ABB771" s="49"/>
      <c r="ABC771" s="49"/>
      <c r="ABH771" s="193"/>
      <c r="ABI771" s="49"/>
      <c r="ABJ771" s="49"/>
      <c r="ABK771" s="49"/>
      <c r="ABP771" s="193"/>
      <c r="ABQ771" s="49"/>
      <c r="ABR771" s="49"/>
      <c r="ABS771" s="49"/>
      <c r="ABX771" s="193"/>
      <c r="ABY771" s="49"/>
      <c r="ABZ771" s="49"/>
      <c r="ACA771" s="49"/>
      <c r="ACF771" s="193"/>
      <c r="ACG771" s="49"/>
      <c r="ACH771" s="49"/>
      <c r="ACI771" s="49"/>
      <c r="ACN771" s="193"/>
      <c r="ACO771" s="49"/>
      <c r="ACP771" s="49"/>
      <c r="ACQ771" s="49"/>
      <c r="ACV771" s="193"/>
      <c r="ACW771" s="49"/>
      <c r="ACX771" s="49"/>
      <c r="ACY771" s="49"/>
      <c r="ADD771" s="193"/>
      <c r="ADE771" s="49"/>
      <c r="ADF771" s="49"/>
      <c r="ADG771" s="49"/>
      <c r="ADL771" s="193"/>
      <c r="ADM771" s="49"/>
      <c r="ADN771" s="49"/>
      <c r="ADO771" s="49"/>
      <c r="ADT771" s="193"/>
      <c r="ADU771" s="49"/>
      <c r="ADV771" s="49"/>
      <c r="ADW771" s="49"/>
      <c r="AEB771" s="193"/>
      <c r="AEC771" s="49"/>
      <c r="AED771" s="49"/>
      <c r="AEE771" s="49"/>
      <c r="AEJ771" s="193"/>
      <c r="AEK771" s="49"/>
      <c r="AEL771" s="49"/>
      <c r="AEM771" s="49"/>
      <c r="AER771" s="193"/>
      <c r="AES771" s="49"/>
      <c r="AET771" s="49"/>
      <c r="AEU771" s="49"/>
      <c r="AEZ771" s="193"/>
      <c r="AFA771" s="49"/>
      <c r="AFB771" s="49"/>
      <c r="AFC771" s="49"/>
      <c r="AFH771" s="193"/>
      <c r="AFI771" s="49"/>
      <c r="AFJ771" s="49"/>
      <c r="AFK771" s="49"/>
      <c r="AFP771" s="193"/>
      <c r="AFQ771" s="49"/>
      <c r="AFR771" s="49"/>
      <c r="AFS771" s="49"/>
      <c r="AFX771" s="193"/>
      <c r="AFY771" s="49"/>
      <c r="AFZ771" s="49"/>
      <c r="AGA771" s="49"/>
      <c r="AGF771" s="193"/>
      <c r="AGG771" s="49"/>
      <c r="AGH771" s="49"/>
      <c r="AGI771" s="49"/>
      <c r="AGN771" s="193"/>
      <c r="AGO771" s="49"/>
      <c r="AGP771" s="49"/>
      <c r="AGQ771" s="49"/>
      <c r="AGV771" s="193"/>
      <c r="AGW771" s="49"/>
      <c r="AGX771" s="49"/>
      <c r="AGY771" s="49"/>
      <c r="AHD771" s="193"/>
      <c r="AHE771" s="49"/>
      <c r="AHF771" s="49"/>
      <c r="AHG771" s="49"/>
      <c r="AHL771" s="193"/>
      <c r="AHM771" s="49"/>
      <c r="AHN771" s="49"/>
      <c r="AHO771" s="49"/>
      <c r="AHT771" s="193"/>
      <c r="AHU771" s="49"/>
      <c r="AHV771" s="49"/>
      <c r="AHW771" s="49"/>
      <c r="AIB771" s="193"/>
      <c r="AIC771" s="49"/>
      <c r="AID771" s="49"/>
      <c r="AIE771" s="49"/>
      <c r="AIJ771" s="193"/>
      <c r="AIK771" s="49"/>
      <c r="AIL771" s="49"/>
      <c r="AIM771" s="49"/>
      <c r="AIR771" s="193"/>
      <c r="AIS771" s="49"/>
      <c r="AIT771" s="49"/>
      <c r="AIU771" s="49"/>
      <c r="AIZ771" s="193"/>
      <c r="AJA771" s="49"/>
      <c r="AJB771" s="49"/>
      <c r="AJC771" s="49"/>
      <c r="AJH771" s="193"/>
      <c r="AJI771" s="49"/>
      <c r="AJJ771" s="49"/>
      <c r="AJK771" s="49"/>
      <c r="AJP771" s="193"/>
      <c r="AJQ771" s="49"/>
      <c r="AJR771" s="49"/>
      <c r="AJS771" s="49"/>
      <c r="AJX771" s="193"/>
      <c r="AJY771" s="49"/>
      <c r="AJZ771" s="49"/>
      <c r="AKA771" s="49"/>
      <c r="AKF771" s="193"/>
      <c r="AKG771" s="49"/>
      <c r="AKH771" s="49"/>
      <c r="AKI771" s="49"/>
      <c r="AKN771" s="193"/>
      <c r="AKO771" s="49"/>
      <c r="AKP771" s="49"/>
      <c r="AKQ771" s="49"/>
      <c r="AKV771" s="193"/>
      <c r="AKW771" s="49"/>
      <c r="AKX771" s="49"/>
      <c r="AKY771" s="49"/>
      <c r="ALD771" s="193"/>
      <c r="ALE771" s="49"/>
      <c r="ALF771" s="49"/>
      <c r="ALG771" s="49"/>
      <c r="ALL771" s="193"/>
      <c r="ALM771" s="49"/>
      <c r="ALN771" s="49"/>
      <c r="ALO771" s="49"/>
      <c r="ALT771" s="193"/>
      <c r="ALU771" s="49"/>
      <c r="ALV771" s="49"/>
      <c r="ALW771" s="49"/>
      <c r="AMB771" s="193"/>
      <c r="AMC771" s="49"/>
      <c r="AMD771" s="49"/>
      <c r="AME771" s="49"/>
      <c r="AMJ771" s="193"/>
    </row>
    <row r="772" s="190" customFormat="true" ht="15" hidden="false" customHeight="true" outlineLevel="0" collapsed="false">
      <c r="A772" s="170"/>
      <c r="B772" s="170"/>
      <c r="C772" s="170"/>
      <c r="D772" s="171" t="s">
        <v>717</v>
      </c>
      <c r="E772" s="171"/>
      <c r="F772" s="171"/>
      <c r="G772" s="171"/>
      <c r="H772" s="172" t="n">
        <f aca="false">ROUND(H769*$B$13,2)</f>
        <v>295.75</v>
      </c>
      <c r="I772" s="49"/>
      <c r="J772" s="49"/>
      <c r="K772" s="49"/>
      <c r="P772" s="191"/>
      <c r="Q772" s="49"/>
      <c r="R772" s="49"/>
      <c r="S772" s="49"/>
      <c r="X772" s="191"/>
      <c r="Y772" s="49"/>
      <c r="Z772" s="49"/>
      <c r="AA772" s="49"/>
      <c r="AF772" s="191"/>
      <c r="AG772" s="49"/>
      <c r="AH772" s="49"/>
      <c r="AI772" s="49"/>
      <c r="AN772" s="191"/>
      <c r="AO772" s="49"/>
      <c r="AP772" s="49"/>
      <c r="AQ772" s="49"/>
      <c r="AV772" s="191"/>
      <c r="AW772" s="49"/>
      <c r="AX772" s="49"/>
      <c r="AY772" s="49"/>
      <c r="BD772" s="191"/>
      <c r="BE772" s="49"/>
      <c r="BF772" s="49"/>
      <c r="BG772" s="49"/>
      <c r="BL772" s="191"/>
      <c r="BM772" s="49"/>
      <c r="BN772" s="49"/>
      <c r="BO772" s="49"/>
      <c r="BT772" s="191"/>
      <c r="BU772" s="49"/>
      <c r="BV772" s="49"/>
      <c r="BW772" s="49"/>
      <c r="CB772" s="191"/>
      <c r="CC772" s="49"/>
      <c r="CD772" s="49"/>
      <c r="CE772" s="49"/>
      <c r="CJ772" s="191"/>
      <c r="CK772" s="49"/>
      <c r="CL772" s="49"/>
      <c r="CM772" s="49"/>
      <c r="CR772" s="191"/>
      <c r="CS772" s="49"/>
      <c r="CT772" s="49"/>
      <c r="CU772" s="49"/>
      <c r="CZ772" s="191"/>
      <c r="DA772" s="49"/>
      <c r="DB772" s="49"/>
      <c r="DC772" s="49"/>
      <c r="DH772" s="191"/>
      <c r="DI772" s="49"/>
      <c r="DJ772" s="49"/>
      <c r="DK772" s="49"/>
      <c r="DP772" s="191"/>
      <c r="DQ772" s="49"/>
      <c r="DR772" s="49"/>
      <c r="DS772" s="49"/>
      <c r="DX772" s="191"/>
      <c r="DY772" s="49"/>
      <c r="DZ772" s="49"/>
      <c r="EA772" s="49"/>
      <c r="EF772" s="191"/>
      <c r="EG772" s="49"/>
      <c r="EH772" s="49"/>
      <c r="EI772" s="49"/>
      <c r="EN772" s="191"/>
      <c r="EO772" s="49"/>
      <c r="EP772" s="49"/>
      <c r="EQ772" s="49"/>
      <c r="EV772" s="191"/>
      <c r="EW772" s="49"/>
      <c r="EX772" s="49"/>
      <c r="EY772" s="49"/>
      <c r="FD772" s="191"/>
      <c r="FE772" s="49"/>
      <c r="FF772" s="49"/>
      <c r="FG772" s="49"/>
      <c r="FL772" s="191"/>
      <c r="FM772" s="49"/>
      <c r="FN772" s="49"/>
      <c r="FO772" s="49"/>
      <c r="FT772" s="191"/>
      <c r="FU772" s="49"/>
      <c r="FV772" s="49"/>
      <c r="FW772" s="49"/>
      <c r="GB772" s="191"/>
      <c r="GC772" s="49"/>
      <c r="GD772" s="49"/>
      <c r="GE772" s="49"/>
      <c r="GJ772" s="191"/>
      <c r="GK772" s="49"/>
      <c r="GL772" s="49"/>
      <c r="GM772" s="49"/>
      <c r="GR772" s="191"/>
      <c r="GS772" s="49"/>
      <c r="GT772" s="49"/>
      <c r="GU772" s="49"/>
      <c r="GZ772" s="191"/>
      <c r="HA772" s="49"/>
      <c r="HB772" s="49"/>
      <c r="HC772" s="49"/>
      <c r="HH772" s="191"/>
      <c r="HI772" s="49"/>
      <c r="HJ772" s="49"/>
      <c r="HK772" s="49"/>
      <c r="HP772" s="191"/>
      <c r="HQ772" s="49"/>
      <c r="HR772" s="49"/>
      <c r="HS772" s="49"/>
      <c r="HX772" s="191"/>
      <c r="HY772" s="49"/>
      <c r="HZ772" s="49"/>
      <c r="IA772" s="49"/>
      <c r="IF772" s="191"/>
      <c r="IG772" s="49"/>
      <c r="IH772" s="49"/>
      <c r="II772" s="49"/>
      <c r="IN772" s="191"/>
      <c r="IO772" s="49"/>
      <c r="IP772" s="49"/>
      <c r="IQ772" s="49"/>
      <c r="IV772" s="191"/>
      <c r="IW772" s="49"/>
      <c r="IX772" s="49"/>
      <c r="IY772" s="49"/>
      <c r="JD772" s="191"/>
      <c r="JE772" s="49"/>
      <c r="JF772" s="49"/>
      <c r="JG772" s="49"/>
      <c r="JL772" s="191"/>
      <c r="JM772" s="49"/>
      <c r="JN772" s="49"/>
      <c r="JO772" s="49"/>
      <c r="JT772" s="191"/>
      <c r="JU772" s="49"/>
      <c r="JV772" s="49"/>
      <c r="JW772" s="49"/>
      <c r="KB772" s="191"/>
      <c r="KC772" s="49"/>
      <c r="KD772" s="49"/>
      <c r="KE772" s="49"/>
      <c r="KJ772" s="191"/>
      <c r="KK772" s="49"/>
      <c r="KL772" s="49"/>
      <c r="KM772" s="49"/>
      <c r="KR772" s="191"/>
      <c r="KS772" s="49"/>
      <c r="KT772" s="49"/>
      <c r="KU772" s="49"/>
      <c r="KZ772" s="191"/>
      <c r="LA772" s="49"/>
      <c r="LB772" s="49"/>
      <c r="LC772" s="49"/>
      <c r="LH772" s="191"/>
      <c r="LI772" s="49"/>
      <c r="LJ772" s="49"/>
      <c r="LK772" s="49"/>
      <c r="LP772" s="191"/>
      <c r="LQ772" s="49"/>
      <c r="LR772" s="49"/>
      <c r="LS772" s="49"/>
      <c r="LX772" s="191"/>
      <c r="LY772" s="49"/>
      <c r="LZ772" s="49"/>
      <c r="MA772" s="49"/>
      <c r="MF772" s="191"/>
      <c r="MG772" s="49"/>
      <c r="MH772" s="49"/>
      <c r="MI772" s="49"/>
      <c r="MN772" s="191"/>
      <c r="MO772" s="49"/>
      <c r="MP772" s="49"/>
      <c r="MQ772" s="49"/>
      <c r="MV772" s="191"/>
      <c r="MW772" s="49"/>
      <c r="MX772" s="49"/>
      <c r="MY772" s="49"/>
      <c r="ND772" s="191"/>
      <c r="NE772" s="49"/>
      <c r="NF772" s="49"/>
      <c r="NG772" s="49"/>
      <c r="NL772" s="191"/>
      <c r="NM772" s="49"/>
      <c r="NN772" s="49"/>
      <c r="NO772" s="49"/>
      <c r="NT772" s="191"/>
      <c r="NU772" s="49"/>
      <c r="NV772" s="49"/>
      <c r="NW772" s="49"/>
      <c r="OB772" s="191"/>
      <c r="OC772" s="49"/>
      <c r="OD772" s="49"/>
      <c r="OE772" s="49"/>
      <c r="OJ772" s="191"/>
      <c r="OK772" s="49"/>
      <c r="OL772" s="49"/>
      <c r="OM772" s="49"/>
      <c r="OR772" s="191"/>
      <c r="OS772" s="49"/>
      <c r="OT772" s="49"/>
      <c r="OU772" s="49"/>
      <c r="OZ772" s="191"/>
      <c r="PA772" s="49"/>
      <c r="PB772" s="49"/>
      <c r="PC772" s="49"/>
      <c r="PH772" s="191"/>
      <c r="PI772" s="49"/>
      <c r="PJ772" s="49"/>
      <c r="PK772" s="49"/>
      <c r="PP772" s="191"/>
      <c r="PQ772" s="49"/>
      <c r="PR772" s="49"/>
      <c r="PS772" s="49"/>
      <c r="PX772" s="191"/>
      <c r="PY772" s="49"/>
      <c r="PZ772" s="49"/>
      <c r="QA772" s="49"/>
      <c r="QF772" s="191"/>
      <c r="QG772" s="49"/>
      <c r="QH772" s="49"/>
      <c r="QI772" s="49"/>
      <c r="QN772" s="191"/>
      <c r="QO772" s="49"/>
      <c r="QP772" s="49"/>
      <c r="QQ772" s="49"/>
      <c r="QV772" s="191"/>
      <c r="QW772" s="49"/>
      <c r="QX772" s="49"/>
      <c r="QY772" s="49"/>
      <c r="RD772" s="191"/>
      <c r="RE772" s="49"/>
      <c r="RF772" s="49"/>
      <c r="RG772" s="49"/>
      <c r="RL772" s="191"/>
      <c r="RM772" s="49"/>
      <c r="RN772" s="49"/>
      <c r="RO772" s="49"/>
      <c r="RT772" s="191"/>
      <c r="RU772" s="49"/>
      <c r="RV772" s="49"/>
      <c r="RW772" s="49"/>
      <c r="SB772" s="191"/>
      <c r="SC772" s="49"/>
      <c r="SD772" s="49"/>
      <c r="SE772" s="49"/>
      <c r="SJ772" s="191"/>
      <c r="SK772" s="49"/>
      <c r="SL772" s="49"/>
      <c r="SM772" s="49"/>
      <c r="SR772" s="191"/>
      <c r="SS772" s="49"/>
      <c r="ST772" s="49"/>
      <c r="SU772" s="49"/>
      <c r="SZ772" s="191"/>
      <c r="TA772" s="49"/>
      <c r="TB772" s="49"/>
      <c r="TC772" s="49"/>
      <c r="TH772" s="191"/>
      <c r="TI772" s="49"/>
      <c r="TJ772" s="49"/>
      <c r="TK772" s="49"/>
      <c r="TP772" s="191"/>
      <c r="TQ772" s="49"/>
      <c r="TR772" s="49"/>
      <c r="TS772" s="49"/>
      <c r="TX772" s="191"/>
      <c r="TY772" s="49"/>
      <c r="TZ772" s="49"/>
      <c r="UA772" s="49"/>
      <c r="UF772" s="191"/>
      <c r="UG772" s="49"/>
      <c r="UH772" s="49"/>
      <c r="UI772" s="49"/>
      <c r="UN772" s="191"/>
      <c r="UO772" s="49"/>
      <c r="UP772" s="49"/>
      <c r="UQ772" s="49"/>
      <c r="UV772" s="191"/>
      <c r="UW772" s="49"/>
      <c r="UX772" s="49"/>
      <c r="UY772" s="49"/>
      <c r="VD772" s="191"/>
      <c r="VE772" s="49"/>
      <c r="VF772" s="49"/>
      <c r="VG772" s="49"/>
      <c r="VL772" s="191"/>
      <c r="VM772" s="49"/>
      <c r="VN772" s="49"/>
      <c r="VO772" s="49"/>
      <c r="VT772" s="191"/>
      <c r="VU772" s="49"/>
      <c r="VV772" s="49"/>
      <c r="VW772" s="49"/>
      <c r="WB772" s="191"/>
      <c r="WC772" s="49"/>
      <c r="WD772" s="49"/>
      <c r="WE772" s="49"/>
      <c r="WJ772" s="191"/>
      <c r="WK772" s="49"/>
      <c r="WL772" s="49"/>
      <c r="WM772" s="49"/>
      <c r="WR772" s="191"/>
      <c r="WS772" s="49"/>
      <c r="WT772" s="49"/>
      <c r="WU772" s="49"/>
      <c r="WZ772" s="191"/>
      <c r="XA772" s="49"/>
      <c r="XB772" s="49"/>
      <c r="XC772" s="49"/>
      <c r="XH772" s="191"/>
      <c r="XI772" s="49"/>
      <c r="XJ772" s="49"/>
      <c r="XK772" s="49"/>
      <c r="XP772" s="191"/>
      <c r="XQ772" s="49"/>
      <c r="XR772" s="49"/>
      <c r="XS772" s="49"/>
      <c r="XX772" s="191"/>
      <c r="XY772" s="49"/>
      <c r="XZ772" s="49"/>
      <c r="YA772" s="49"/>
      <c r="YF772" s="191"/>
      <c r="YG772" s="49"/>
      <c r="YH772" s="49"/>
      <c r="YI772" s="49"/>
      <c r="YN772" s="191"/>
      <c r="YO772" s="49"/>
      <c r="YP772" s="49"/>
      <c r="YQ772" s="49"/>
      <c r="YV772" s="191"/>
      <c r="YW772" s="49"/>
      <c r="YX772" s="49"/>
      <c r="YY772" s="49"/>
      <c r="ZD772" s="191"/>
      <c r="ZE772" s="49"/>
      <c r="ZF772" s="49"/>
      <c r="ZG772" s="49"/>
      <c r="ZL772" s="191"/>
      <c r="ZM772" s="49"/>
      <c r="ZN772" s="49"/>
      <c r="ZO772" s="49"/>
      <c r="ZT772" s="191"/>
      <c r="ZU772" s="49"/>
      <c r="ZV772" s="49"/>
      <c r="ZW772" s="49"/>
      <c r="AAB772" s="191"/>
      <c r="AAC772" s="49"/>
      <c r="AAD772" s="49"/>
      <c r="AAE772" s="49"/>
      <c r="AAJ772" s="191"/>
      <c r="AAK772" s="49"/>
      <c r="AAL772" s="49"/>
      <c r="AAM772" s="49"/>
      <c r="AAR772" s="191"/>
      <c r="AAS772" s="49"/>
      <c r="AAT772" s="49"/>
      <c r="AAU772" s="49"/>
      <c r="AAZ772" s="191"/>
      <c r="ABA772" s="49"/>
      <c r="ABB772" s="49"/>
      <c r="ABC772" s="49"/>
      <c r="ABH772" s="191"/>
      <c r="ABI772" s="49"/>
      <c r="ABJ772" s="49"/>
      <c r="ABK772" s="49"/>
      <c r="ABP772" s="191"/>
      <c r="ABQ772" s="49"/>
      <c r="ABR772" s="49"/>
      <c r="ABS772" s="49"/>
      <c r="ABX772" s="191"/>
      <c r="ABY772" s="49"/>
      <c r="ABZ772" s="49"/>
      <c r="ACA772" s="49"/>
      <c r="ACF772" s="191"/>
      <c r="ACG772" s="49"/>
      <c r="ACH772" s="49"/>
      <c r="ACI772" s="49"/>
      <c r="ACN772" s="191"/>
      <c r="ACO772" s="49"/>
      <c r="ACP772" s="49"/>
      <c r="ACQ772" s="49"/>
      <c r="ACV772" s="191"/>
      <c r="ACW772" s="49"/>
      <c r="ACX772" s="49"/>
      <c r="ACY772" s="49"/>
      <c r="ADD772" s="191"/>
      <c r="ADE772" s="49"/>
      <c r="ADF772" s="49"/>
      <c r="ADG772" s="49"/>
      <c r="ADL772" s="191"/>
      <c r="ADM772" s="49"/>
      <c r="ADN772" s="49"/>
      <c r="ADO772" s="49"/>
      <c r="ADT772" s="191"/>
      <c r="ADU772" s="49"/>
      <c r="ADV772" s="49"/>
      <c r="ADW772" s="49"/>
      <c r="AEB772" s="191"/>
      <c r="AEC772" s="49"/>
      <c r="AED772" s="49"/>
      <c r="AEE772" s="49"/>
      <c r="AEJ772" s="191"/>
      <c r="AEK772" s="49"/>
      <c r="AEL772" s="49"/>
      <c r="AEM772" s="49"/>
      <c r="AER772" s="191"/>
      <c r="AES772" s="49"/>
      <c r="AET772" s="49"/>
      <c r="AEU772" s="49"/>
      <c r="AEZ772" s="191"/>
      <c r="AFA772" s="49"/>
      <c r="AFB772" s="49"/>
      <c r="AFC772" s="49"/>
      <c r="AFH772" s="191"/>
      <c r="AFI772" s="49"/>
      <c r="AFJ772" s="49"/>
      <c r="AFK772" s="49"/>
      <c r="AFP772" s="191"/>
      <c r="AFQ772" s="49"/>
      <c r="AFR772" s="49"/>
      <c r="AFS772" s="49"/>
      <c r="AFX772" s="191"/>
      <c r="AFY772" s="49"/>
      <c r="AFZ772" s="49"/>
      <c r="AGA772" s="49"/>
      <c r="AGF772" s="191"/>
      <c r="AGG772" s="49"/>
      <c r="AGH772" s="49"/>
      <c r="AGI772" s="49"/>
      <c r="AGN772" s="191"/>
      <c r="AGO772" s="49"/>
      <c r="AGP772" s="49"/>
      <c r="AGQ772" s="49"/>
      <c r="AGV772" s="191"/>
      <c r="AGW772" s="49"/>
      <c r="AGX772" s="49"/>
      <c r="AGY772" s="49"/>
      <c r="AHD772" s="191"/>
      <c r="AHE772" s="49"/>
      <c r="AHF772" s="49"/>
      <c r="AHG772" s="49"/>
      <c r="AHL772" s="191"/>
      <c r="AHM772" s="49"/>
      <c r="AHN772" s="49"/>
      <c r="AHO772" s="49"/>
      <c r="AHT772" s="191"/>
      <c r="AHU772" s="49"/>
      <c r="AHV772" s="49"/>
      <c r="AHW772" s="49"/>
      <c r="AIB772" s="191"/>
      <c r="AIC772" s="49"/>
      <c r="AID772" s="49"/>
      <c r="AIE772" s="49"/>
      <c r="AIJ772" s="191"/>
      <c r="AIK772" s="49"/>
      <c r="AIL772" s="49"/>
      <c r="AIM772" s="49"/>
      <c r="AIR772" s="191"/>
      <c r="AIS772" s="49"/>
      <c r="AIT772" s="49"/>
      <c r="AIU772" s="49"/>
      <c r="AIZ772" s="191"/>
      <c r="AJA772" s="49"/>
      <c r="AJB772" s="49"/>
      <c r="AJC772" s="49"/>
      <c r="AJH772" s="191"/>
      <c r="AJI772" s="49"/>
      <c r="AJJ772" s="49"/>
      <c r="AJK772" s="49"/>
      <c r="AJP772" s="191"/>
      <c r="AJQ772" s="49"/>
      <c r="AJR772" s="49"/>
      <c r="AJS772" s="49"/>
      <c r="AJX772" s="191"/>
      <c r="AJY772" s="49"/>
      <c r="AJZ772" s="49"/>
      <c r="AKA772" s="49"/>
      <c r="AKF772" s="191"/>
      <c r="AKG772" s="49"/>
      <c r="AKH772" s="49"/>
      <c r="AKI772" s="49"/>
      <c r="AKN772" s="191"/>
      <c r="AKO772" s="49"/>
      <c r="AKP772" s="49"/>
      <c r="AKQ772" s="49"/>
      <c r="AKV772" s="191"/>
      <c r="AKW772" s="49"/>
      <c r="AKX772" s="49"/>
      <c r="AKY772" s="49"/>
      <c r="ALD772" s="191"/>
      <c r="ALE772" s="49"/>
      <c r="ALF772" s="49"/>
      <c r="ALG772" s="49"/>
      <c r="ALL772" s="191"/>
      <c r="ALM772" s="49"/>
      <c r="ALN772" s="49"/>
      <c r="ALO772" s="49"/>
      <c r="ALT772" s="191"/>
      <c r="ALU772" s="49"/>
      <c r="ALV772" s="49"/>
      <c r="ALW772" s="49"/>
      <c r="AMB772" s="191"/>
      <c r="AMC772" s="49"/>
      <c r="AMD772" s="49"/>
      <c r="AME772" s="49"/>
      <c r="AMJ772" s="191"/>
    </row>
    <row r="773" s="192" customFormat="true" ht="15" hidden="false" customHeight="true" outlineLevel="0" collapsed="false">
      <c r="A773" s="170"/>
      <c r="B773" s="170"/>
      <c r="C773" s="170"/>
      <c r="D773" s="173" t="s">
        <v>718</v>
      </c>
      <c r="E773" s="173"/>
      <c r="F773" s="173"/>
      <c r="G773" s="173"/>
      <c r="H773" s="174" t="n">
        <f aca="false">H772+H769</f>
        <v>1708.12</v>
      </c>
      <c r="I773" s="49"/>
      <c r="J773" s="49"/>
      <c r="K773" s="49"/>
      <c r="P773" s="193"/>
      <c r="Q773" s="49"/>
      <c r="R773" s="49"/>
      <c r="S773" s="49"/>
      <c r="X773" s="193"/>
      <c r="Y773" s="49"/>
      <c r="Z773" s="49"/>
      <c r="AA773" s="49"/>
      <c r="AF773" s="193"/>
      <c r="AG773" s="49"/>
      <c r="AH773" s="49"/>
      <c r="AI773" s="49"/>
      <c r="AN773" s="193"/>
      <c r="AO773" s="49"/>
      <c r="AP773" s="49"/>
      <c r="AQ773" s="49"/>
      <c r="AV773" s="193"/>
      <c r="AW773" s="49"/>
      <c r="AX773" s="49"/>
      <c r="AY773" s="49"/>
      <c r="BD773" s="193"/>
      <c r="BE773" s="49"/>
      <c r="BF773" s="49"/>
      <c r="BG773" s="49"/>
      <c r="BL773" s="193"/>
      <c r="BM773" s="49"/>
      <c r="BN773" s="49"/>
      <c r="BO773" s="49"/>
      <c r="BT773" s="193"/>
      <c r="BU773" s="49"/>
      <c r="BV773" s="49"/>
      <c r="BW773" s="49"/>
      <c r="CB773" s="193"/>
      <c r="CC773" s="49"/>
      <c r="CD773" s="49"/>
      <c r="CE773" s="49"/>
      <c r="CJ773" s="193"/>
      <c r="CK773" s="49"/>
      <c r="CL773" s="49"/>
      <c r="CM773" s="49"/>
      <c r="CR773" s="193"/>
      <c r="CS773" s="49"/>
      <c r="CT773" s="49"/>
      <c r="CU773" s="49"/>
      <c r="CZ773" s="193"/>
      <c r="DA773" s="49"/>
      <c r="DB773" s="49"/>
      <c r="DC773" s="49"/>
      <c r="DH773" s="193"/>
      <c r="DI773" s="49"/>
      <c r="DJ773" s="49"/>
      <c r="DK773" s="49"/>
      <c r="DP773" s="193"/>
      <c r="DQ773" s="49"/>
      <c r="DR773" s="49"/>
      <c r="DS773" s="49"/>
      <c r="DX773" s="193"/>
      <c r="DY773" s="49"/>
      <c r="DZ773" s="49"/>
      <c r="EA773" s="49"/>
      <c r="EF773" s="193"/>
      <c r="EG773" s="49"/>
      <c r="EH773" s="49"/>
      <c r="EI773" s="49"/>
      <c r="EN773" s="193"/>
      <c r="EO773" s="49"/>
      <c r="EP773" s="49"/>
      <c r="EQ773" s="49"/>
      <c r="EV773" s="193"/>
      <c r="EW773" s="49"/>
      <c r="EX773" s="49"/>
      <c r="EY773" s="49"/>
      <c r="FD773" s="193"/>
      <c r="FE773" s="49"/>
      <c r="FF773" s="49"/>
      <c r="FG773" s="49"/>
      <c r="FL773" s="193"/>
      <c r="FM773" s="49"/>
      <c r="FN773" s="49"/>
      <c r="FO773" s="49"/>
      <c r="FT773" s="193"/>
      <c r="FU773" s="49"/>
      <c r="FV773" s="49"/>
      <c r="FW773" s="49"/>
      <c r="GB773" s="193"/>
      <c r="GC773" s="49"/>
      <c r="GD773" s="49"/>
      <c r="GE773" s="49"/>
      <c r="GJ773" s="193"/>
      <c r="GK773" s="49"/>
      <c r="GL773" s="49"/>
      <c r="GM773" s="49"/>
      <c r="GR773" s="193"/>
      <c r="GS773" s="49"/>
      <c r="GT773" s="49"/>
      <c r="GU773" s="49"/>
      <c r="GZ773" s="193"/>
      <c r="HA773" s="49"/>
      <c r="HB773" s="49"/>
      <c r="HC773" s="49"/>
      <c r="HH773" s="193"/>
      <c r="HI773" s="49"/>
      <c r="HJ773" s="49"/>
      <c r="HK773" s="49"/>
      <c r="HP773" s="193"/>
      <c r="HQ773" s="49"/>
      <c r="HR773" s="49"/>
      <c r="HS773" s="49"/>
      <c r="HX773" s="193"/>
      <c r="HY773" s="49"/>
      <c r="HZ773" s="49"/>
      <c r="IA773" s="49"/>
      <c r="IF773" s="193"/>
      <c r="IG773" s="49"/>
      <c r="IH773" s="49"/>
      <c r="II773" s="49"/>
      <c r="IN773" s="193"/>
      <c r="IO773" s="49"/>
      <c r="IP773" s="49"/>
      <c r="IQ773" s="49"/>
      <c r="IV773" s="193"/>
      <c r="IW773" s="49"/>
      <c r="IX773" s="49"/>
      <c r="IY773" s="49"/>
      <c r="JD773" s="193"/>
      <c r="JE773" s="49"/>
      <c r="JF773" s="49"/>
      <c r="JG773" s="49"/>
      <c r="JL773" s="193"/>
      <c r="JM773" s="49"/>
      <c r="JN773" s="49"/>
      <c r="JO773" s="49"/>
      <c r="JT773" s="193"/>
      <c r="JU773" s="49"/>
      <c r="JV773" s="49"/>
      <c r="JW773" s="49"/>
      <c r="KB773" s="193"/>
      <c r="KC773" s="49"/>
      <c r="KD773" s="49"/>
      <c r="KE773" s="49"/>
      <c r="KJ773" s="193"/>
      <c r="KK773" s="49"/>
      <c r="KL773" s="49"/>
      <c r="KM773" s="49"/>
      <c r="KR773" s="193"/>
      <c r="KS773" s="49"/>
      <c r="KT773" s="49"/>
      <c r="KU773" s="49"/>
      <c r="KZ773" s="193"/>
      <c r="LA773" s="49"/>
      <c r="LB773" s="49"/>
      <c r="LC773" s="49"/>
      <c r="LH773" s="193"/>
      <c r="LI773" s="49"/>
      <c r="LJ773" s="49"/>
      <c r="LK773" s="49"/>
      <c r="LP773" s="193"/>
      <c r="LQ773" s="49"/>
      <c r="LR773" s="49"/>
      <c r="LS773" s="49"/>
      <c r="LX773" s="193"/>
      <c r="LY773" s="49"/>
      <c r="LZ773" s="49"/>
      <c r="MA773" s="49"/>
      <c r="MF773" s="193"/>
      <c r="MG773" s="49"/>
      <c r="MH773" s="49"/>
      <c r="MI773" s="49"/>
      <c r="MN773" s="193"/>
      <c r="MO773" s="49"/>
      <c r="MP773" s="49"/>
      <c r="MQ773" s="49"/>
      <c r="MV773" s="193"/>
      <c r="MW773" s="49"/>
      <c r="MX773" s="49"/>
      <c r="MY773" s="49"/>
      <c r="ND773" s="193"/>
      <c r="NE773" s="49"/>
      <c r="NF773" s="49"/>
      <c r="NG773" s="49"/>
      <c r="NL773" s="193"/>
      <c r="NM773" s="49"/>
      <c r="NN773" s="49"/>
      <c r="NO773" s="49"/>
      <c r="NT773" s="193"/>
      <c r="NU773" s="49"/>
      <c r="NV773" s="49"/>
      <c r="NW773" s="49"/>
      <c r="OB773" s="193"/>
      <c r="OC773" s="49"/>
      <c r="OD773" s="49"/>
      <c r="OE773" s="49"/>
      <c r="OJ773" s="193"/>
      <c r="OK773" s="49"/>
      <c r="OL773" s="49"/>
      <c r="OM773" s="49"/>
      <c r="OR773" s="193"/>
      <c r="OS773" s="49"/>
      <c r="OT773" s="49"/>
      <c r="OU773" s="49"/>
      <c r="OZ773" s="193"/>
      <c r="PA773" s="49"/>
      <c r="PB773" s="49"/>
      <c r="PC773" s="49"/>
      <c r="PH773" s="193"/>
      <c r="PI773" s="49"/>
      <c r="PJ773" s="49"/>
      <c r="PK773" s="49"/>
      <c r="PP773" s="193"/>
      <c r="PQ773" s="49"/>
      <c r="PR773" s="49"/>
      <c r="PS773" s="49"/>
      <c r="PX773" s="193"/>
      <c r="PY773" s="49"/>
      <c r="PZ773" s="49"/>
      <c r="QA773" s="49"/>
      <c r="QF773" s="193"/>
      <c r="QG773" s="49"/>
      <c r="QH773" s="49"/>
      <c r="QI773" s="49"/>
      <c r="QN773" s="193"/>
      <c r="QO773" s="49"/>
      <c r="QP773" s="49"/>
      <c r="QQ773" s="49"/>
      <c r="QV773" s="193"/>
      <c r="QW773" s="49"/>
      <c r="QX773" s="49"/>
      <c r="QY773" s="49"/>
      <c r="RD773" s="193"/>
      <c r="RE773" s="49"/>
      <c r="RF773" s="49"/>
      <c r="RG773" s="49"/>
      <c r="RL773" s="193"/>
      <c r="RM773" s="49"/>
      <c r="RN773" s="49"/>
      <c r="RO773" s="49"/>
      <c r="RT773" s="193"/>
      <c r="RU773" s="49"/>
      <c r="RV773" s="49"/>
      <c r="RW773" s="49"/>
      <c r="SB773" s="193"/>
      <c r="SC773" s="49"/>
      <c r="SD773" s="49"/>
      <c r="SE773" s="49"/>
      <c r="SJ773" s="193"/>
      <c r="SK773" s="49"/>
      <c r="SL773" s="49"/>
      <c r="SM773" s="49"/>
      <c r="SR773" s="193"/>
      <c r="SS773" s="49"/>
      <c r="ST773" s="49"/>
      <c r="SU773" s="49"/>
      <c r="SZ773" s="193"/>
      <c r="TA773" s="49"/>
      <c r="TB773" s="49"/>
      <c r="TC773" s="49"/>
      <c r="TH773" s="193"/>
      <c r="TI773" s="49"/>
      <c r="TJ773" s="49"/>
      <c r="TK773" s="49"/>
      <c r="TP773" s="193"/>
      <c r="TQ773" s="49"/>
      <c r="TR773" s="49"/>
      <c r="TS773" s="49"/>
      <c r="TX773" s="193"/>
      <c r="TY773" s="49"/>
      <c r="TZ773" s="49"/>
      <c r="UA773" s="49"/>
      <c r="UF773" s="193"/>
      <c r="UG773" s="49"/>
      <c r="UH773" s="49"/>
      <c r="UI773" s="49"/>
      <c r="UN773" s="193"/>
      <c r="UO773" s="49"/>
      <c r="UP773" s="49"/>
      <c r="UQ773" s="49"/>
      <c r="UV773" s="193"/>
      <c r="UW773" s="49"/>
      <c r="UX773" s="49"/>
      <c r="UY773" s="49"/>
      <c r="VD773" s="193"/>
      <c r="VE773" s="49"/>
      <c r="VF773" s="49"/>
      <c r="VG773" s="49"/>
      <c r="VL773" s="193"/>
      <c r="VM773" s="49"/>
      <c r="VN773" s="49"/>
      <c r="VO773" s="49"/>
      <c r="VT773" s="193"/>
      <c r="VU773" s="49"/>
      <c r="VV773" s="49"/>
      <c r="VW773" s="49"/>
      <c r="WB773" s="193"/>
      <c r="WC773" s="49"/>
      <c r="WD773" s="49"/>
      <c r="WE773" s="49"/>
      <c r="WJ773" s="193"/>
      <c r="WK773" s="49"/>
      <c r="WL773" s="49"/>
      <c r="WM773" s="49"/>
      <c r="WR773" s="193"/>
      <c r="WS773" s="49"/>
      <c r="WT773" s="49"/>
      <c r="WU773" s="49"/>
      <c r="WZ773" s="193"/>
      <c r="XA773" s="49"/>
      <c r="XB773" s="49"/>
      <c r="XC773" s="49"/>
      <c r="XH773" s="193"/>
      <c r="XI773" s="49"/>
      <c r="XJ773" s="49"/>
      <c r="XK773" s="49"/>
      <c r="XP773" s="193"/>
      <c r="XQ773" s="49"/>
      <c r="XR773" s="49"/>
      <c r="XS773" s="49"/>
      <c r="XX773" s="193"/>
      <c r="XY773" s="49"/>
      <c r="XZ773" s="49"/>
      <c r="YA773" s="49"/>
      <c r="YF773" s="193"/>
      <c r="YG773" s="49"/>
      <c r="YH773" s="49"/>
      <c r="YI773" s="49"/>
      <c r="YN773" s="193"/>
      <c r="YO773" s="49"/>
      <c r="YP773" s="49"/>
      <c r="YQ773" s="49"/>
      <c r="YV773" s="193"/>
      <c r="YW773" s="49"/>
      <c r="YX773" s="49"/>
      <c r="YY773" s="49"/>
      <c r="ZD773" s="193"/>
      <c r="ZE773" s="49"/>
      <c r="ZF773" s="49"/>
      <c r="ZG773" s="49"/>
      <c r="ZL773" s="193"/>
      <c r="ZM773" s="49"/>
      <c r="ZN773" s="49"/>
      <c r="ZO773" s="49"/>
      <c r="ZT773" s="193"/>
      <c r="ZU773" s="49"/>
      <c r="ZV773" s="49"/>
      <c r="ZW773" s="49"/>
      <c r="AAB773" s="193"/>
      <c r="AAC773" s="49"/>
      <c r="AAD773" s="49"/>
      <c r="AAE773" s="49"/>
      <c r="AAJ773" s="193"/>
      <c r="AAK773" s="49"/>
      <c r="AAL773" s="49"/>
      <c r="AAM773" s="49"/>
      <c r="AAR773" s="193"/>
      <c r="AAS773" s="49"/>
      <c r="AAT773" s="49"/>
      <c r="AAU773" s="49"/>
      <c r="AAZ773" s="193"/>
      <c r="ABA773" s="49"/>
      <c r="ABB773" s="49"/>
      <c r="ABC773" s="49"/>
      <c r="ABH773" s="193"/>
      <c r="ABI773" s="49"/>
      <c r="ABJ773" s="49"/>
      <c r="ABK773" s="49"/>
      <c r="ABP773" s="193"/>
      <c r="ABQ773" s="49"/>
      <c r="ABR773" s="49"/>
      <c r="ABS773" s="49"/>
      <c r="ABX773" s="193"/>
      <c r="ABY773" s="49"/>
      <c r="ABZ773" s="49"/>
      <c r="ACA773" s="49"/>
      <c r="ACF773" s="193"/>
      <c r="ACG773" s="49"/>
      <c r="ACH773" s="49"/>
      <c r="ACI773" s="49"/>
      <c r="ACN773" s="193"/>
      <c r="ACO773" s="49"/>
      <c r="ACP773" s="49"/>
      <c r="ACQ773" s="49"/>
      <c r="ACV773" s="193"/>
      <c r="ACW773" s="49"/>
      <c r="ACX773" s="49"/>
      <c r="ACY773" s="49"/>
      <c r="ADD773" s="193"/>
      <c r="ADE773" s="49"/>
      <c r="ADF773" s="49"/>
      <c r="ADG773" s="49"/>
      <c r="ADL773" s="193"/>
      <c r="ADM773" s="49"/>
      <c r="ADN773" s="49"/>
      <c r="ADO773" s="49"/>
      <c r="ADT773" s="193"/>
      <c r="ADU773" s="49"/>
      <c r="ADV773" s="49"/>
      <c r="ADW773" s="49"/>
      <c r="AEB773" s="193"/>
      <c r="AEC773" s="49"/>
      <c r="AED773" s="49"/>
      <c r="AEE773" s="49"/>
      <c r="AEJ773" s="193"/>
      <c r="AEK773" s="49"/>
      <c r="AEL773" s="49"/>
      <c r="AEM773" s="49"/>
      <c r="AER773" s="193"/>
      <c r="AES773" s="49"/>
      <c r="AET773" s="49"/>
      <c r="AEU773" s="49"/>
      <c r="AEZ773" s="193"/>
      <c r="AFA773" s="49"/>
      <c r="AFB773" s="49"/>
      <c r="AFC773" s="49"/>
      <c r="AFH773" s="193"/>
      <c r="AFI773" s="49"/>
      <c r="AFJ773" s="49"/>
      <c r="AFK773" s="49"/>
      <c r="AFP773" s="193"/>
      <c r="AFQ773" s="49"/>
      <c r="AFR773" s="49"/>
      <c r="AFS773" s="49"/>
      <c r="AFX773" s="193"/>
      <c r="AFY773" s="49"/>
      <c r="AFZ773" s="49"/>
      <c r="AGA773" s="49"/>
      <c r="AGF773" s="193"/>
      <c r="AGG773" s="49"/>
      <c r="AGH773" s="49"/>
      <c r="AGI773" s="49"/>
      <c r="AGN773" s="193"/>
      <c r="AGO773" s="49"/>
      <c r="AGP773" s="49"/>
      <c r="AGQ773" s="49"/>
      <c r="AGV773" s="193"/>
      <c r="AGW773" s="49"/>
      <c r="AGX773" s="49"/>
      <c r="AGY773" s="49"/>
      <c r="AHD773" s="193"/>
      <c r="AHE773" s="49"/>
      <c r="AHF773" s="49"/>
      <c r="AHG773" s="49"/>
      <c r="AHL773" s="193"/>
      <c r="AHM773" s="49"/>
      <c r="AHN773" s="49"/>
      <c r="AHO773" s="49"/>
      <c r="AHT773" s="193"/>
      <c r="AHU773" s="49"/>
      <c r="AHV773" s="49"/>
      <c r="AHW773" s="49"/>
      <c r="AIB773" s="193"/>
      <c r="AIC773" s="49"/>
      <c r="AID773" s="49"/>
      <c r="AIE773" s="49"/>
      <c r="AIJ773" s="193"/>
      <c r="AIK773" s="49"/>
      <c r="AIL773" s="49"/>
      <c r="AIM773" s="49"/>
      <c r="AIR773" s="193"/>
      <c r="AIS773" s="49"/>
      <c r="AIT773" s="49"/>
      <c r="AIU773" s="49"/>
      <c r="AIZ773" s="193"/>
      <c r="AJA773" s="49"/>
      <c r="AJB773" s="49"/>
      <c r="AJC773" s="49"/>
      <c r="AJH773" s="193"/>
      <c r="AJI773" s="49"/>
      <c r="AJJ773" s="49"/>
      <c r="AJK773" s="49"/>
      <c r="AJP773" s="193"/>
      <c r="AJQ773" s="49"/>
      <c r="AJR773" s="49"/>
      <c r="AJS773" s="49"/>
      <c r="AJX773" s="193"/>
      <c r="AJY773" s="49"/>
      <c r="AJZ773" s="49"/>
      <c r="AKA773" s="49"/>
      <c r="AKF773" s="193"/>
      <c r="AKG773" s="49"/>
      <c r="AKH773" s="49"/>
      <c r="AKI773" s="49"/>
      <c r="AKN773" s="193"/>
      <c r="AKO773" s="49"/>
      <c r="AKP773" s="49"/>
      <c r="AKQ773" s="49"/>
      <c r="AKV773" s="193"/>
      <c r="AKW773" s="49"/>
      <c r="AKX773" s="49"/>
      <c r="AKY773" s="49"/>
      <c r="ALD773" s="193"/>
      <c r="ALE773" s="49"/>
      <c r="ALF773" s="49"/>
      <c r="ALG773" s="49"/>
      <c r="ALL773" s="193"/>
      <c r="ALM773" s="49"/>
      <c r="ALN773" s="49"/>
      <c r="ALO773" s="49"/>
      <c r="ALT773" s="193"/>
      <c r="ALU773" s="49"/>
      <c r="ALV773" s="49"/>
      <c r="ALW773" s="49"/>
      <c r="AMB773" s="193"/>
      <c r="AMC773" s="49"/>
      <c r="AMD773" s="49"/>
      <c r="AME773" s="49"/>
      <c r="AMJ773" s="193"/>
    </row>
    <row r="774" customFormat="false" ht="15" hidden="false" customHeight="false" outlineLevel="0" collapsed="false">
      <c r="I774" s="114"/>
      <c r="J774" s="114"/>
      <c r="K774" s="114"/>
      <c r="L774" s="115"/>
      <c r="M774" s="198"/>
      <c r="O774" s="117"/>
      <c r="T774" s="115"/>
      <c r="U774" s="198"/>
      <c r="W774" s="117"/>
      <c r="AB774" s="115"/>
      <c r="AC774" s="198"/>
      <c r="AE774" s="117"/>
      <c r="AJ774" s="115"/>
      <c r="AK774" s="198"/>
      <c r="AM774" s="117"/>
      <c r="AR774" s="115"/>
      <c r="AS774" s="198"/>
      <c r="AU774" s="117"/>
      <c r="AZ774" s="115"/>
      <c r="BA774" s="198"/>
      <c r="BC774" s="117"/>
      <c r="BH774" s="115"/>
      <c r="BI774" s="198"/>
      <c r="BK774" s="117"/>
      <c r="BP774" s="115"/>
      <c r="BQ774" s="198"/>
      <c r="BS774" s="117"/>
      <c r="BX774" s="115"/>
      <c r="BY774" s="198"/>
      <c r="CA774" s="117"/>
      <c r="CF774" s="115"/>
      <c r="CG774" s="198"/>
      <c r="CI774" s="117"/>
      <c r="CN774" s="115"/>
      <c r="CO774" s="198"/>
      <c r="CQ774" s="117"/>
      <c r="CV774" s="115"/>
      <c r="CW774" s="198"/>
      <c r="CY774" s="117"/>
      <c r="DD774" s="115"/>
      <c r="DE774" s="198"/>
      <c r="DG774" s="117"/>
      <c r="DL774" s="115"/>
      <c r="DM774" s="198"/>
      <c r="DO774" s="117"/>
      <c r="DT774" s="115"/>
      <c r="DU774" s="198"/>
      <c r="DW774" s="117"/>
      <c r="EB774" s="115"/>
      <c r="EC774" s="198"/>
      <c r="EE774" s="117"/>
      <c r="EJ774" s="115"/>
      <c r="EK774" s="198"/>
      <c r="EM774" s="117"/>
      <c r="ER774" s="115"/>
      <c r="ES774" s="198"/>
      <c r="EU774" s="117"/>
      <c r="EZ774" s="115"/>
      <c r="FA774" s="198"/>
      <c r="FC774" s="117"/>
      <c r="FH774" s="115"/>
      <c r="FI774" s="198"/>
      <c r="FK774" s="117"/>
      <c r="FP774" s="115"/>
      <c r="FQ774" s="198"/>
      <c r="FS774" s="117"/>
      <c r="FX774" s="115"/>
      <c r="FY774" s="198"/>
      <c r="GA774" s="117"/>
      <c r="GF774" s="115"/>
      <c r="GG774" s="198"/>
      <c r="GI774" s="117"/>
      <c r="GN774" s="115"/>
      <c r="GO774" s="198"/>
      <c r="GQ774" s="117"/>
      <c r="GV774" s="115"/>
      <c r="GW774" s="198"/>
      <c r="GY774" s="117"/>
      <c r="HD774" s="115"/>
      <c r="HE774" s="198"/>
      <c r="HG774" s="117"/>
      <c r="HL774" s="115"/>
      <c r="HM774" s="198"/>
      <c r="HO774" s="117"/>
      <c r="HT774" s="115"/>
      <c r="HU774" s="198"/>
      <c r="HW774" s="117"/>
      <c r="IB774" s="115"/>
      <c r="IC774" s="198"/>
      <c r="IE774" s="117"/>
      <c r="IJ774" s="115"/>
      <c r="IK774" s="198"/>
      <c r="IM774" s="117"/>
      <c r="IR774" s="115"/>
      <c r="IS774" s="198"/>
      <c r="IU774" s="117"/>
      <c r="IZ774" s="115"/>
      <c r="JA774" s="198"/>
      <c r="JC774" s="117"/>
      <c r="JH774" s="115"/>
      <c r="JI774" s="198"/>
      <c r="JK774" s="117"/>
      <c r="JP774" s="115"/>
      <c r="JQ774" s="198"/>
      <c r="JS774" s="117"/>
      <c r="JX774" s="115"/>
      <c r="JY774" s="198"/>
      <c r="KA774" s="117"/>
      <c r="KF774" s="115"/>
      <c r="KG774" s="198"/>
      <c r="KI774" s="117"/>
      <c r="KN774" s="115"/>
      <c r="KO774" s="198"/>
      <c r="KQ774" s="117"/>
      <c r="KV774" s="115"/>
      <c r="KW774" s="198"/>
      <c r="KY774" s="117"/>
      <c r="LD774" s="115"/>
      <c r="LE774" s="198"/>
      <c r="LG774" s="117"/>
      <c r="LL774" s="115"/>
      <c r="LM774" s="198"/>
      <c r="LO774" s="117"/>
      <c r="LT774" s="115"/>
      <c r="LU774" s="198"/>
      <c r="LW774" s="117"/>
      <c r="MB774" s="115"/>
      <c r="MC774" s="198"/>
      <c r="ME774" s="117"/>
      <c r="MJ774" s="115"/>
      <c r="MK774" s="198"/>
      <c r="MM774" s="117"/>
      <c r="MR774" s="115"/>
      <c r="MS774" s="198"/>
      <c r="MU774" s="117"/>
      <c r="MZ774" s="115"/>
      <c r="NA774" s="198"/>
      <c r="NC774" s="117"/>
      <c r="NH774" s="115"/>
      <c r="NI774" s="198"/>
      <c r="NK774" s="117"/>
      <c r="NP774" s="115"/>
      <c r="NQ774" s="198"/>
      <c r="NS774" s="117"/>
      <c r="NX774" s="115"/>
      <c r="NY774" s="198"/>
      <c r="OA774" s="117"/>
      <c r="OF774" s="115"/>
      <c r="OG774" s="198"/>
      <c r="OI774" s="117"/>
      <c r="ON774" s="115"/>
      <c r="OO774" s="198"/>
      <c r="OQ774" s="117"/>
      <c r="OV774" s="115"/>
      <c r="OW774" s="198"/>
      <c r="OY774" s="117"/>
      <c r="PD774" s="115"/>
      <c r="PE774" s="198"/>
      <c r="PG774" s="117"/>
      <c r="PL774" s="115"/>
      <c r="PM774" s="198"/>
      <c r="PO774" s="117"/>
      <c r="PT774" s="115"/>
      <c r="PU774" s="198"/>
      <c r="PW774" s="117"/>
      <c r="QB774" s="115"/>
      <c r="QC774" s="198"/>
      <c r="QE774" s="117"/>
      <c r="QJ774" s="115"/>
      <c r="QK774" s="198"/>
      <c r="QM774" s="117"/>
      <c r="QR774" s="115"/>
      <c r="QS774" s="198"/>
      <c r="QU774" s="117"/>
      <c r="QZ774" s="115"/>
      <c r="RA774" s="198"/>
      <c r="RC774" s="117"/>
      <c r="RH774" s="115"/>
      <c r="RI774" s="198"/>
      <c r="RK774" s="117"/>
      <c r="RP774" s="115"/>
      <c r="RQ774" s="198"/>
      <c r="RS774" s="117"/>
      <c r="RX774" s="115"/>
      <c r="RY774" s="198"/>
      <c r="SA774" s="117"/>
      <c r="SF774" s="115"/>
      <c r="SG774" s="198"/>
      <c r="SI774" s="117"/>
      <c r="SN774" s="115"/>
      <c r="SO774" s="198"/>
      <c r="SQ774" s="117"/>
      <c r="SV774" s="115"/>
      <c r="SW774" s="198"/>
      <c r="SY774" s="117"/>
      <c r="TD774" s="115"/>
      <c r="TE774" s="198"/>
      <c r="TG774" s="117"/>
      <c r="TL774" s="115"/>
      <c r="TM774" s="198"/>
      <c r="TO774" s="117"/>
      <c r="TT774" s="115"/>
      <c r="TU774" s="198"/>
      <c r="TW774" s="117"/>
      <c r="UB774" s="115"/>
      <c r="UC774" s="198"/>
      <c r="UE774" s="117"/>
      <c r="UJ774" s="115"/>
      <c r="UK774" s="198"/>
      <c r="UM774" s="117"/>
      <c r="UR774" s="115"/>
      <c r="US774" s="198"/>
      <c r="UU774" s="117"/>
      <c r="UZ774" s="115"/>
      <c r="VA774" s="198"/>
      <c r="VC774" s="117"/>
      <c r="VH774" s="115"/>
      <c r="VI774" s="198"/>
      <c r="VK774" s="117"/>
      <c r="VP774" s="115"/>
      <c r="VQ774" s="198"/>
      <c r="VS774" s="117"/>
      <c r="VX774" s="115"/>
      <c r="VY774" s="198"/>
      <c r="WA774" s="117"/>
      <c r="WF774" s="115"/>
      <c r="WG774" s="198"/>
      <c r="WI774" s="117"/>
      <c r="WN774" s="115"/>
      <c r="WO774" s="198"/>
      <c r="WQ774" s="117"/>
      <c r="WV774" s="115"/>
      <c r="WW774" s="198"/>
      <c r="WY774" s="117"/>
      <c r="XD774" s="115"/>
      <c r="XE774" s="198"/>
      <c r="XG774" s="117"/>
      <c r="XL774" s="115"/>
      <c r="XM774" s="198"/>
      <c r="XO774" s="117"/>
      <c r="XT774" s="115"/>
      <c r="XU774" s="198"/>
      <c r="XW774" s="117"/>
      <c r="YB774" s="115"/>
      <c r="YC774" s="198"/>
      <c r="YE774" s="117"/>
      <c r="YJ774" s="115"/>
      <c r="YK774" s="198"/>
      <c r="YM774" s="117"/>
      <c r="YR774" s="115"/>
      <c r="YS774" s="198"/>
      <c r="YU774" s="117"/>
      <c r="YZ774" s="115"/>
      <c r="ZA774" s="198"/>
      <c r="ZC774" s="117"/>
      <c r="ZH774" s="115"/>
      <c r="ZI774" s="198"/>
      <c r="ZK774" s="117"/>
      <c r="ZP774" s="115"/>
      <c r="ZQ774" s="198"/>
      <c r="ZS774" s="117"/>
      <c r="ZX774" s="115"/>
      <c r="ZY774" s="198"/>
      <c r="AAA774" s="117"/>
      <c r="AAF774" s="115"/>
      <c r="AAG774" s="198"/>
      <c r="AAI774" s="117"/>
      <c r="AAN774" s="115"/>
      <c r="AAO774" s="198"/>
      <c r="AAQ774" s="117"/>
      <c r="AAV774" s="115"/>
      <c r="AAW774" s="198"/>
      <c r="AAY774" s="117"/>
      <c r="ABD774" s="115"/>
      <c r="ABE774" s="198"/>
      <c r="ABG774" s="117"/>
      <c r="ABL774" s="115"/>
      <c r="ABM774" s="198"/>
      <c r="ABO774" s="117"/>
      <c r="ABT774" s="115"/>
      <c r="ABU774" s="198"/>
      <c r="ABW774" s="117"/>
      <c r="ACB774" s="115"/>
      <c r="ACC774" s="198"/>
      <c r="ACE774" s="117"/>
      <c r="ACJ774" s="115"/>
      <c r="ACK774" s="198"/>
      <c r="ACM774" s="117"/>
      <c r="ACR774" s="115"/>
      <c r="ACS774" s="198"/>
      <c r="ACU774" s="117"/>
      <c r="ACZ774" s="115"/>
      <c r="ADA774" s="198"/>
      <c r="ADC774" s="117"/>
      <c r="ADH774" s="115"/>
      <c r="ADI774" s="198"/>
      <c r="ADK774" s="117"/>
      <c r="ADP774" s="115"/>
      <c r="ADQ774" s="198"/>
      <c r="ADS774" s="117"/>
      <c r="ADX774" s="115"/>
      <c r="ADY774" s="198"/>
      <c r="AEA774" s="117"/>
      <c r="AEF774" s="115"/>
      <c r="AEG774" s="198"/>
      <c r="AEI774" s="117"/>
      <c r="AEN774" s="115"/>
      <c r="AEO774" s="198"/>
      <c r="AEQ774" s="117"/>
      <c r="AEV774" s="115"/>
      <c r="AEW774" s="198"/>
      <c r="AEY774" s="117"/>
      <c r="AFD774" s="115"/>
      <c r="AFE774" s="198"/>
      <c r="AFG774" s="117"/>
      <c r="AFL774" s="115"/>
      <c r="AFM774" s="198"/>
      <c r="AFO774" s="117"/>
      <c r="AFT774" s="115"/>
      <c r="AFU774" s="198"/>
      <c r="AFW774" s="117"/>
      <c r="AGB774" s="115"/>
      <c r="AGC774" s="198"/>
      <c r="AGE774" s="117"/>
      <c r="AGJ774" s="115"/>
      <c r="AGK774" s="198"/>
      <c r="AGM774" s="117"/>
      <c r="AGR774" s="115"/>
      <c r="AGS774" s="198"/>
      <c r="AGU774" s="117"/>
      <c r="AGZ774" s="115"/>
      <c r="AHA774" s="198"/>
      <c r="AHC774" s="117"/>
      <c r="AHH774" s="115"/>
      <c r="AHI774" s="198"/>
      <c r="AHK774" s="117"/>
      <c r="AHP774" s="115"/>
      <c r="AHQ774" s="198"/>
      <c r="AHS774" s="117"/>
      <c r="AHX774" s="115"/>
      <c r="AHY774" s="198"/>
      <c r="AIA774" s="117"/>
      <c r="AIF774" s="115"/>
      <c r="AIG774" s="198"/>
      <c r="AII774" s="117"/>
      <c r="AIN774" s="115"/>
      <c r="AIO774" s="198"/>
      <c r="AIQ774" s="117"/>
      <c r="AIV774" s="115"/>
      <c r="AIW774" s="198"/>
      <c r="AIY774" s="117"/>
      <c r="AJD774" s="115"/>
      <c r="AJE774" s="198"/>
      <c r="AJG774" s="117"/>
      <c r="AJL774" s="115"/>
      <c r="AJM774" s="198"/>
      <c r="AJO774" s="117"/>
      <c r="AJT774" s="115"/>
      <c r="AJU774" s="198"/>
      <c r="AJW774" s="117"/>
      <c r="AKB774" s="115"/>
      <c r="AKC774" s="198"/>
      <c r="AKE774" s="117"/>
      <c r="AKJ774" s="115"/>
      <c r="AKK774" s="198"/>
      <c r="AKM774" s="117"/>
      <c r="AKR774" s="115"/>
      <c r="AKS774" s="198"/>
      <c r="AKU774" s="117"/>
      <c r="AKZ774" s="115"/>
      <c r="ALA774" s="198"/>
      <c r="ALC774" s="117"/>
      <c r="ALH774" s="115"/>
      <c r="ALI774" s="198"/>
      <c r="ALK774" s="117"/>
      <c r="ALP774" s="115"/>
      <c r="ALQ774" s="198"/>
      <c r="ALS774" s="117"/>
      <c r="ALX774" s="115"/>
      <c r="ALY774" s="198"/>
      <c r="AMA774" s="117"/>
      <c r="AMF774" s="115"/>
      <c r="AMG774" s="198"/>
      <c r="AMI774" s="117"/>
    </row>
    <row r="775" s="181" customFormat="true" ht="15" hidden="false" customHeight="false" outlineLevel="0" collapsed="false">
      <c r="A775" s="153" t="s">
        <v>698</v>
      </c>
      <c r="B775" s="154" t="s">
        <v>699</v>
      </c>
      <c r="C775" s="154"/>
      <c r="D775" s="155" t="s">
        <v>700</v>
      </c>
      <c r="E775" s="156" t="s">
        <v>701</v>
      </c>
      <c r="F775" s="155" t="s">
        <v>702</v>
      </c>
      <c r="G775" s="157" t="s">
        <v>703</v>
      </c>
      <c r="H775" s="158" t="s">
        <v>704</v>
      </c>
      <c r="L775" s="195"/>
      <c r="M775" s="196"/>
      <c r="N775" s="195"/>
      <c r="O775" s="184"/>
      <c r="P775" s="185"/>
      <c r="T775" s="195"/>
      <c r="U775" s="196"/>
      <c r="V775" s="195"/>
      <c r="W775" s="184"/>
      <c r="X775" s="185"/>
      <c r="AB775" s="195"/>
      <c r="AC775" s="196"/>
      <c r="AD775" s="195"/>
      <c r="AE775" s="184"/>
      <c r="AF775" s="185"/>
      <c r="AJ775" s="195"/>
      <c r="AK775" s="196"/>
      <c r="AL775" s="195"/>
      <c r="AM775" s="184"/>
      <c r="AN775" s="185"/>
      <c r="AR775" s="195"/>
      <c r="AS775" s="196"/>
      <c r="AT775" s="195"/>
      <c r="AU775" s="184"/>
      <c r="AV775" s="185"/>
      <c r="AZ775" s="195"/>
      <c r="BA775" s="196"/>
      <c r="BB775" s="195"/>
      <c r="BC775" s="184"/>
      <c r="BD775" s="185"/>
      <c r="BH775" s="195"/>
      <c r="BI775" s="196"/>
      <c r="BJ775" s="195"/>
      <c r="BK775" s="184"/>
      <c r="BL775" s="185"/>
      <c r="BP775" s="195"/>
      <c r="BQ775" s="196"/>
      <c r="BR775" s="195"/>
      <c r="BS775" s="184"/>
      <c r="BT775" s="185"/>
      <c r="BX775" s="195"/>
      <c r="BY775" s="196"/>
      <c r="BZ775" s="195"/>
      <c r="CA775" s="184"/>
      <c r="CB775" s="185"/>
      <c r="CF775" s="195"/>
      <c r="CG775" s="196"/>
      <c r="CH775" s="195"/>
      <c r="CI775" s="184"/>
      <c r="CJ775" s="185"/>
      <c r="CN775" s="195"/>
      <c r="CO775" s="196"/>
      <c r="CP775" s="195"/>
      <c r="CQ775" s="184"/>
      <c r="CR775" s="185"/>
      <c r="CV775" s="195"/>
      <c r="CW775" s="196"/>
      <c r="CX775" s="195"/>
      <c r="CY775" s="184"/>
      <c r="CZ775" s="185"/>
      <c r="DD775" s="195"/>
      <c r="DE775" s="196"/>
      <c r="DF775" s="195"/>
      <c r="DG775" s="184"/>
      <c r="DH775" s="185"/>
      <c r="DL775" s="195"/>
      <c r="DM775" s="196"/>
      <c r="DN775" s="195"/>
      <c r="DO775" s="184"/>
      <c r="DP775" s="185"/>
      <c r="DT775" s="195"/>
      <c r="DU775" s="196"/>
      <c r="DV775" s="195"/>
      <c r="DW775" s="184"/>
      <c r="DX775" s="185"/>
      <c r="EB775" s="195"/>
      <c r="EC775" s="196"/>
      <c r="ED775" s="195"/>
      <c r="EE775" s="184"/>
      <c r="EF775" s="185"/>
      <c r="EJ775" s="195"/>
      <c r="EK775" s="196"/>
      <c r="EL775" s="195"/>
      <c r="EM775" s="184"/>
      <c r="EN775" s="185"/>
      <c r="ER775" s="195"/>
      <c r="ES775" s="196"/>
      <c r="ET775" s="195"/>
      <c r="EU775" s="184"/>
      <c r="EV775" s="185"/>
      <c r="EZ775" s="195"/>
      <c r="FA775" s="196"/>
      <c r="FB775" s="195"/>
      <c r="FC775" s="184"/>
      <c r="FD775" s="185"/>
      <c r="FH775" s="195"/>
      <c r="FI775" s="196"/>
      <c r="FJ775" s="195"/>
      <c r="FK775" s="184"/>
      <c r="FL775" s="185"/>
      <c r="FP775" s="195"/>
      <c r="FQ775" s="196"/>
      <c r="FR775" s="195"/>
      <c r="FS775" s="184"/>
      <c r="FT775" s="185"/>
      <c r="FX775" s="195"/>
      <c r="FY775" s="196"/>
      <c r="FZ775" s="195"/>
      <c r="GA775" s="184"/>
      <c r="GB775" s="185"/>
      <c r="GF775" s="195"/>
      <c r="GG775" s="196"/>
      <c r="GH775" s="195"/>
      <c r="GI775" s="184"/>
      <c r="GJ775" s="185"/>
      <c r="GN775" s="195"/>
      <c r="GO775" s="196"/>
      <c r="GP775" s="195"/>
      <c r="GQ775" s="184"/>
      <c r="GR775" s="185"/>
      <c r="GV775" s="195"/>
      <c r="GW775" s="196"/>
      <c r="GX775" s="195"/>
      <c r="GY775" s="184"/>
      <c r="GZ775" s="185"/>
      <c r="HD775" s="195"/>
      <c r="HE775" s="196"/>
      <c r="HF775" s="195"/>
      <c r="HG775" s="184"/>
      <c r="HH775" s="185"/>
      <c r="HL775" s="195"/>
      <c r="HM775" s="196"/>
      <c r="HN775" s="195"/>
      <c r="HO775" s="184"/>
      <c r="HP775" s="185"/>
      <c r="HT775" s="195"/>
      <c r="HU775" s="196"/>
      <c r="HV775" s="195"/>
      <c r="HW775" s="184"/>
      <c r="HX775" s="185"/>
      <c r="IB775" s="195"/>
      <c r="IC775" s="196"/>
      <c r="ID775" s="195"/>
      <c r="IE775" s="184"/>
      <c r="IF775" s="185"/>
      <c r="IJ775" s="195"/>
      <c r="IK775" s="196"/>
      <c r="IL775" s="195"/>
      <c r="IM775" s="184"/>
      <c r="IN775" s="185"/>
      <c r="IR775" s="195"/>
      <c r="IS775" s="196"/>
      <c r="IT775" s="195"/>
      <c r="IU775" s="184"/>
      <c r="IV775" s="185"/>
      <c r="IZ775" s="195"/>
      <c r="JA775" s="196"/>
      <c r="JB775" s="195"/>
      <c r="JC775" s="184"/>
      <c r="JD775" s="185"/>
      <c r="JH775" s="195"/>
      <c r="JI775" s="196"/>
      <c r="JJ775" s="195"/>
      <c r="JK775" s="184"/>
      <c r="JL775" s="185"/>
      <c r="JP775" s="195"/>
      <c r="JQ775" s="196"/>
      <c r="JR775" s="195"/>
      <c r="JS775" s="184"/>
      <c r="JT775" s="185"/>
      <c r="JX775" s="195"/>
      <c r="JY775" s="196"/>
      <c r="JZ775" s="195"/>
      <c r="KA775" s="184"/>
      <c r="KB775" s="185"/>
      <c r="KF775" s="195"/>
      <c r="KG775" s="196"/>
      <c r="KH775" s="195"/>
      <c r="KI775" s="184"/>
      <c r="KJ775" s="185"/>
      <c r="KN775" s="195"/>
      <c r="KO775" s="196"/>
      <c r="KP775" s="195"/>
      <c r="KQ775" s="184"/>
      <c r="KR775" s="185"/>
      <c r="KV775" s="195"/>
      <c r="KW775" s="196"/>
      <c r="KX775" s="195"/>
      <c r="KY775" s="184"/>
      <c r="KZ775" s="185"/>
      <c r="LD775" s="195"/>
      <c r="LE775" s="196"/>
      <c r="LF775" s="195"/>
      <c r="LG775" s="184"/>
      <c r="LH775" s="185"/>
      <c r="LL775" s="195"/>
      <c r="LM775" s="196"/>
      <c r="LN775" s="195"/>
      <c r="LO775" s="184"/>
      <c r="LP775" s="185"/>
      <c r="LT775" s="195"/>
      <c r="LU775" s="196"/>
      <c r="LV775" s="195"/>
      <c r="LW775" s="184"/>
      <c r="LX775" s="185"/>
      <c r="MB775" s="195"/>
      <c r="MC775" s="196"/>
      <c r="MD775" s="195"/>
      <c r="ME775" s="184"/>
      <c r="MF775" s="185"/>
      <c r="MJ775" s="195"/>
      <c r="MK775" s="196"/>
      <c r="ML775" s="195"/>
      <c r="MM775" s="184"/>
      <c r="MN775" s="185"/>
      <c r="MR775" s="195"/>
      <c r="MS775" s="196"/>
      <c r="MT775" s="195"/>
      <c r="MU775" s="184"/>
      <c r="MV775" s="185"/>
      <c r="MZ775" s="195"/>
      <c r="NA775" s="196"/>
      <c r="NB775" s="195"/>
      <c r="NC775" s="184"/>
      <c r="ND775" s="185"/>
      <c r="NH775" s="195"/>
      <c r="NI775" s="196"/>
      <c r="NJ775" s="195"/>
      <c r="NK775" s="184"/>
      <c r="NL775" s="185"/>
      <c r="NP775" s="195"/>
      <c r="NQ775" s="196"/>
      <c r="NR775" s="195"/>
      <c r="NS775" s="184"/>
      <c r="NT775" s="185"/>
      <c r="NX775" s="195"/>
      <c r="NY775" s="196"/>
      <c r="NZ775" s="195"/>
      <c r="OA775" s="184"/>
      <c r="OB775" s="185"/>
      <c r="OF775" s="195"/>
      <c r="OG775" s="196"/>
      <c r="OH775" s="195"/>
      <c r="OI775" s="184"/>
      <c r="OJ775" s="185"/>
      <c r="ON775" s="195"/>
      <c r="OO775" s="196"/>
      <c r="OP775" s="195"/>
      <c r="OQ775" s="184"/>
      <c r="OR775" s="185"/>
      <c r="OV775" s="195"/>
      <c r="OW775" s="196"/>
      <c r="OX775" s="195"/>
      <c r="OY775" s="184"/>
      <c r="OZ775" s="185"/>
      <c r="PD775" s="195"/>
      <c r="PE775" s="196"/>
      <c r="PF775" s="195"/>
      <c r="PG775" s="184"/>
      <c r="PH775" s="185"/>
      <c r="PL775" s="195"/>
      <c r="PM775" s="196"/>
      <c r="PN775" s="195"/>
      <c r="PO775" s="184"/>
      <c r="PP775" s="185"/>
      <c r="PT775" s="195"/>
      <c r="PU775" s="196"/>
      <c r="PV775" s="195"/>
      <c r="PW775" s="184"/>
      <c r="PX775" s="185"/>
      <c r="QB775" s="195"/>
      <c r="QC775" s="196"/>
      <c r="QD775" s="195"/>
      <c r="QE775" s="184"/>
      <c r="QF775" s="185"/>
      <c r="QJ775" s="195"/>
      <c r="QK775" s="196"/>
      <c r="QL775" s="195"/>
      <c r="QM775" s="184"/>
      <c r="QN775" s="185"/>
      <c r="QR775" s="195"/>
      <c r="QS775" s="196"/>
      <c r="QT775" s="195"/>
      <c r="QU775" s="184"/>
      <c r="QV775" s="185"/>
      <c r="QZ775" s="195"/>
      <c r="RA775" s="196"/>
      <c r="RB775" s="195"/>
      <c r="RC775" s="184"/>
      <c r="RD775" s="185"/>
      <c r="RH775" s="195"/>
      <c r="RI775" s="196"/>
      <c r="RJ775" s="195"/>
      <c r="RK775" s="184"/>
      <c r="RL775" s="185"/>
      <c r="RP775" s="195"/>
      <c r="RQ775" s="196"/>
      <c r="RR775" s="195"/>
      <c r="RS775" s="184"/>
      <c r="RT775" s="185"/>
      <c r="RX775" s="195"/>
      <c r="RY775" s="196"/>
      <c r="RZ775" s="195"/>
      <c r="SA775" s="184"/>
      <c r="SB775" s="185"/>
      <c r="SF775" s="195"/>
      <c r="SG775" s="196"/>
      <c r="SH775" s="195"/>
      <c r="SI775" s="184"/>
      <c r="SJ775" s="185"/>
      <c r="SN775" s="195"/>
      <c r="SO775" s="196"/>
      <c r="SP775" s="195"/>
      <c r="SQ775" s="184"/>
      <c r="SR775" s="185"/>
      <c r="SV775" s="195"/>
      <c r="SW775" s="196"/>
      <c r="SX775" s="195"/>
      <c r="SY775" s="184"/>
      <c r="SZ775" s="185"/>
      <c r="TD775" s="195"/>
      <c r="TE775" s="196"/>
      <c r="TF775" s="195"/>
      <c r="TG775" s="184"/>
      <c r="TH775" s="185"/>
      <c r="TL775" s="195"/>
      <c r="TM775" s="196"/>
      <c r="TN775" s="195"/>
      <c r="TO775" s="184"/>
      <c r="TP775" s="185"/>
      <c r="TT775" s="195"/>
      <c r="TU775" s="196"/>
      <c r="TV775" s="195"/>
      <c r="TW775" s="184"/>
      <c r="TX775" s="185"/>
      <c r="UB775" s="195"/>
      <c r="UC775" s="196"/>
      <c r="UD775" s="195"/>
      <c r="UE775" s="184"/>
      <c r="UF775" s="185"/>
      <c r="UJ775" s="195"/>
      <c r="UK775" s="196"/>
      <c r="UL775" s="195"/>
      <c r="UM775" s="184"/>
      <c r="UN775" s="185"/>
      <c r="UR775" s="195"/>
      <c r="US775" s="196"/>
      <c r="UT775" s="195"/>
      <c r="UU775" s="184"/>
      <c r="UV775" s="185"/>
      <c r="UZ775" s="195"/>
      <c r="VA775" s="196"/>
      <c r="VB775" s="195"/>
      <c r="VC775" s="184"/>
      <c r="VD775" s="185"/>
      <c r="VH775" s="195"/>
      <c r="VI775" s="196"/>
      <c r="VJ775" s="195"/>
      <c r="VK775" s="184"/>
      <c r="VL775" s="185"/>
      <c r="VP775" s="195"/>
      <c r="VQ775" s="196"/>
      <c r="VR775" s="195"/>
      <c r="VS775" s="184"/>
      <c r="VT775" s="185"/>
      <c r="VX775" s="195"/>
      <c r="VY775" s="196"/>
      <c r="VZ775" s="195"/>
      <c r="WA775" s="184"/>
      <c r="WB775" s="185"/>
      <c r="WF775" s="195"/>
      <c r="WG775" s="196"/>
      <c r="WH775" s="195"/>
      <c r="WI775" s="184"/>
      <c r="WJ775" s="185"/>
      <c r="WN775" s="195"/>
      <c r="WO775" s="196"/>
      <c r="WP775" s="195"/>
      <c r="WQ775" s="184"/>
      <c r="WR775" s="185"/>
      <c r="WV775" s="195"/>
      <c r="WW775" s="196"/>
      <c r="WX775" s="195"/>
      <c r="WY775" s="184"/>
      <c r="WZ775" s="185"/>
      <c r="XD775" s="195"/>
      <c r="XE775" s="196"/>
      <c r="XF775" s="195"/>
      <c r="XG775" s="184"/>
      <c r="XH775" s="185"/>
      <c r="XL775" s="195"/>
      <c r="XM775" s="196"/>
      <c r="XN775" s="195"/>
      <c r="XO775" s="184"/>
      <c r="XP775" s="185"/>
      <c r="XT775" s="195"/>
      <c r="XU775" s="196"/>
      <c r="XV775" s="195"/>
      <c r="XW775" s="184"/>
      <c r="XX775" s="185"/>
      <c r="YB775" s="195"/>
      <c r="YC775" s="196"/>
      <c r="YD775" s="195"/>
      <c r="YE775" s="184"/>
      <c r="YF775" s="185"/>
      <c r="YJ775" s="195"/>
      <c r="YK775" s="196"/>
      <c r="YL775" s="195"/>
      <c r="YM775" s="184"/>
      <c r="YN775" s="185"/>
      <c r="YR775" s="195"/>
      <c r="YS775" s="196"/>
      <c r="YT775" s="195"/>
      <c r="YU775" s="184"/>
      <c r="YV775" s="185"/>
      <c r="YZ775" s="195"/>
      <c r="ZA775" s="196"/>
      <c r="ZB775" s="195"/>
      <c r="ZC775" s="184"/>
      <c r="ZD775" s="185"/>
      <c r="ZH775" s="195"/>
      <c r="ZI775" s="196"/>
      <c r="ZJ775" s="195"/>
      <c r="ZK775" s="184"/>
      <c r="ZL775" s="185"/>
      <c r="ZP775" s="195"/>
      <c r="ZQ775" s="196"/>
      <c r="ZR775" s="195"/>
      <c r="ZS775" s="184"/>
      <c r="ZT775" s="185"/>
      <c r="ZX775" s="195"/>
      <c r="ZY775" s="196"/>
      <c r="ZZ775" s="195"/>
      <c r="AAA775" s="184"/>
      <c r="AAB775" s="185"/>
      <c r="AAF775" s="195"/>
      <c r="AAG775" s="196"/>
      <c r="AAH775" s="195"/>
      <c r="AAI775" s="184"/>
      <c r="AAJ775" s="185"/>
      <c r="AAN775" s="195"/>
      <c r="AAO775" s="196"/>
      <c r="AAP775" s="195"/>
      <c r="AAQ775" s="184"/>
      <c r="AAR775" s="185"/>
      <c r="AAV775" s="195"/>
      <c r="AAW775" s="196"/>
      <c r="AAX775" s="195"/>
      <c r="AAY775" s="184"/>
      <c r="AAZ775" s="185"/>
      <c r="ABD775" s="195"/>
      <c r="ABE775" s="196"/>
      <c r="ABF775" s="195"/>
      <c r="ABG775" s="184"/>
      <c r="ABH775" s="185"/>
      <c r="ABL775" s="195"/>
      <c r="ABM775" s="196"/>
      <c r="ABN775" s="195"/>
      <c r="ABO775" s="184"/>
      <c r="ABP775" s="185"/>
      <c r="ABT775" s="195"/>
      <c r="ABU775" s="196"/>
      <c r="ABV775" s="195"/>
      <c r="ABW775" s="184"/>
      <c r="ABX775" s="185"/>
      <c r="ACB775" s="195"/>
      <c r="ACC775" s="196"/>
      <c r="ACD775" s="195"/>
      <c r="ACE775" s="184"/>
      <c r="ACF775" s="185"/>
      <c r="ACJ775" s="195"/>
      <c r="ACK775" s="196"/>
      <c r="ACL775" s="195"/>
      <c r="ACM775" s="184"/>
      <c r="ACN775" s="185"/>
      <c r="ACR775" s="195"/>
      <c r="ACS775" s="196"/>
      <c r="ACT775" s="195"/>
      <c r="ACU775" s="184"/>
      <c r="ACV775" s="185"/>
      <c r="ACZ775" s="195"/>
      <c r="ADA775" s="196"/>
      <c r="ADB775" s="195"/>
      <c r="ADC775" s="184"/>
      <c r="ADD775" s="185"/>
      <c r="ADH775" s="195"/>
      <c r="ADI775" s="196"/>
      <c r="ADJ775" s="195"/>
      <c r="ADK775" s="184"/>
      <c r="ADL775" s="185"/>
      <c r="ADP775" s="195"/>
      <c r="ADQ775" s="196"/>
      <c r="ADR775" s="195"/>
      <c r="ADS775" s="184"/>
      <c r="ADT775" s="185"/>
      <c r="ADX775" s="195"/>
      <c r="ADY775" s="196"/>
      <c r="ADZ775" s="195"/>
      <c r="AEA775" s="184"/>
      <c r="AEB775" s="185"/>
      <c r="AEF775" s="195"/>
      <c r="AEG775" s="196"/>
      <c r="AEH775" s="195"/>
      <c r="AEI775" s="184"/>
      <c r="AEJ775" s="185"/>
      <c r="AEN775" s="195"/>
      <c r="AEO775" s="196"/>
      <c r="AEP775" s="195"/>
      <c r="AEQ775" s="184"/>
      <c r="AER775" s="185"/>
      <c r="AEV775" s="195"/>
      <c r="AEW775" s="196"/>
      <c r="AEX775" s="195"/>
      <c r="AEY775" s="184"/>
      <c r="AEZ775" s="185"/>
      <c r="AFD775" s="195"/>
      <c r="AFE775" s="196"/>
      <c r="AFF775" s="195"/>
      <c r="AFG775" s="184"/>
      <c r="AFH775" s="185"/>
      <c r="AFL775" s="195"/>
      <c r="AFM775" s="196"/>
      <c r="AFN775" s="195"/>
      <c r="AFO775" s="184"/>
      <c r="AFP775" s="185"/>
      <c r="AFT775" s="195"/>
      <c r="AFU775" s="196"/>
      <c r="AFV775" s="195"/>
      <c r="AFW775" s="184"/>
      <c r="AFX775" s="185"/>
      <c r="AGB775" s="195"/>
      <c r="AGC775" s="196"/>
      <c r="AGD775" s="195"/>
      <c r="AGE775" s="184"/>
      <c r="AGF775" s="185"/>
      <c r="AGJ775" s="195"/>
      <c r="AGK775" s="196"/>
      <c r="AGL775" s="195"/>
      <c r="AGM775" s="184"/>
      <c r="AGN775" s="185"/>
      <c r="AGR775" s="195"/>
      <c r="AGS775" s="196"/>
      <c r="AGT775" s="195"/>
      <c r="AGU775" s="184"/>
      <c r="AGV775" s="185"/>
      <c r="AGZ775" s="195"/>
      <c r="AHA775" s="196"/>
      <c r="AHB775" s="195"/>
      <c r="AHC775" s="184"/>
      <c r="AHD775" s="185"/>
      <c r="AHH775" s="195"/>
      <c r="AHI775" s="196"/>
      <c r="AHJ775" s="195"/>
      <c r="AHK775" s="184"/>
      <c r="AHL775" s="185"/>
      <c r="AHP775" s="195"/>
      <c r="AHQ775" s="196"/>
      <c r="AHR775" s="195"/>
      <c r="AHS775" s="184"/>
      <c r="AHT775" s="185"/>
      <c r="AHX775" s="195"/>
      <c r="AHY775" s="196"/>
      <c r="AHZ775" s="195"/>
      <c r="AIA775" s="184"/>
      <c r="AIB775" s="185"/>
      <c r="AIF775" s="195"/>
      <c r="AIG775" s="196"/>
      <c r="AIH775" s="195"/>
      <c r="AII775" s="184"/>
      <c r="AIJ775" s="185"/>
      <c r="AIN775" s="195"/>
      <c r="AIO775" s="196"/>
      <c r="AIP775" s="195"/>
      <c r="AIQ775" s="184"/>
      <c r="AIR775" s="185"/>
      <c r="AIV775" s="195"/>
      <c r="AIW775" s="196"/>
      <c r="AIX775" s="195"/>
      <c r="AIY775" s="184"/>
      <c r="AIZ775" s="185"/>
      <c r="AJD775" s="195"/>
      <c r="AJE775" s="196"/>
      <c r="AJF775" s="195"/>
      <c r="AJG775" s="184"/>
      <c r="AJH775" s="185"/>
      <c r="AJL775" s="195"/>
      <c r="AJM775" s="196"/>
      <c r="AJN775" s="195"/>
      <c r="AJO775" s="184"/>
      <c r="AJP775" s="185"/>
      <c r="AJT775" s="195"/>
      <c r="AJU775" s="196"/>
      <c r="AJV775" s="195"/>
      <c r="AJW775" s="184"/>
      <c r="AJX775" s="185"/>
      <c r="AKB775" s="195"/>
      <c r="AKC775" s="196"/>
      <c r="AKD775" s="195"/>
      <c r="AKE775" s="184"/>
      <c r="AKF775" s="185"/>
      <c r="AKJ775" s="195"/>
      <c r="AKK775" s="196"/>
      <c r="AKL775" s="195"/>
      <c r="AKM775" s="184"/>
      <c r="AKN775" s="185"/>
      <c r="AKR775" s="195"/>
      <c r="AKS775" s="196"/>
      <c r="AKT775" s="195"/>
      <c r="AKU775" s="184"/>
      <c r="AKV775" s="185"/>
      <c r="AKZ775" s="195"/>
      <c r="ALA775" s="196"/>
      <c r="ALB775" s="195"/>
      <c r="ALC775" s="184"/>
      <c r="ALD775" s="185"/>
      <c r="ALH775" s="195"/>
      <c r="ALI775" s="196"/>
      <c r="ALJ775" s="195"/>
      <c r="ALK775" s="184"/>
      <c r="ALL775" s="185"/>
      <c r="ALP775" s="195"/>
      <c r="ALQ775" s="196"/>
      <c r="ALR775" s="195"/>
      <c r="ALS775" s="184"/>
      <c r="ALT775" s="185"/>
      <c r="ALX775" s="195"/>
      <c r="ALY775" s="196"/>
      <c r="ALZ775" s="195"/>
      <c r="AMA775" s="184"/>
      <c r="AMB775" s="185"/>
      <c r="AMF775" s="195"/>
      <c r="AMG775" s="196"/>
      <c r="AMH775" s="195"/>
      <c r="AMI775" s="184"/>
      <c r="AMJ775" s="185"/>
    </row>
    <row r="776" s="197" customFormat="true" ht="30" hidden="false" customHeight="false" outlineLevel="0" collapsed="false">
      <c r="A776" s="160" t="str">
        <f aca="false">'Orç Sintético'!A235</f>
        <v>06.01.214.04</v>
      </c>
      <c r="B776" s="160" t="str">
        <f aca="false">'Orç Sintético'!B235</f>
        <v>SINAPI</v>
      </c>
      <c r="C776" s="160" t="str">
        <f aca="false">'Orç Sintético'!C235</f>
        <v>101798 MOD</v>
      </c>
      <c r="D776" s="177" t="s">
        <v>495</v>
      </c>
      <c r="E776" s="160" t="n">
        <v>2</v>
      </c>
      <c r="F776" s="160" t="s">
        <v>45</v>
      </c>
      <c r="G776" s="163" t="n">
        <v>192.11</v>
      </c>
      <c r="H776" s="164" t="n">
        <f aca="false">H785</f>
        <v>384.22</v>
      </c>
      <c r="I776" s="165" t="s">
        <v>705</v>
      </c>
      <c r="O776" s="124"/>
      <c r="P776" s="189"/>
      <c r="W776" s="124"/>
      <c r="X776" s="189"/>
      <c r="AE776" s="124"/>
      <c r="AF776" s="189"/>
      <c r="AM776" s="124"/>
      <c r="AN776" s="189"/>
      <c r="AU776" s="124"/>
      <c r="AV776" s="189"/>
      <c r="BC776" s="124"/>
      <c r="BD776" s="189"/>
      <c r="BK776" s="124"/>
      <c r="BL776" s="189"/>
      <c r="BS776" s="124"/>
      <c r="BT776" s="189"/>
      <c r="CA776" s="124"/>
      <c r="CB776" s="189"/>
      <c r="CI776" s="124"/>
      <c r="CJ776" s="189"/>
      <c r="CQ776" s="124"/>
      <c r="CR776" s="189"/>
      <c r="CY776" s="124"/>
      <c r="CZ776" s="189"/>
      <c r="DG776" s="124"/>
      <c r="DH776" s="189"/>
      <c r="DO776" s="124"/>
      <c r="DP776" s="189"/>
      <c r="DW776" s="124"/>
      <c r="DX776" s="189"/>
      <c r="EE776" s="124"/>
      <c r="EF776" s="189"/>
      <c r="EM776" s="124"/>
      <c r="EN776" s="189"/>
      <c r="EU776" s="124"/>
      <c r="EV776" s="189"/>
      <c r="FC776" s="124"/>
      <c r="FD776" s="189"/>
      <c r="FK776" s="124"/>
      <c r="FL776" s="189"/>
      <c r="FS776" s="124"/>
      <c r="FT776" s="189"/>
      <c r="GA776" s="124"/>
      <c r="GB776" s="189"/>
      <c r="GI776" s="124"/>
      <c r="GJ776" s="189"/>
      <c r="GQ776" s="124"/>
      <c r="GR776" s="189"/>
      <c r="GY776" s="124"/>
      <c r="GZ776" s="189"/>
      <c r="HG776" s="124"/>
      <c r="HH776" s="189"/>
      <c r="HO776" s="124"/>
      <c r="HP776" s="189"/>
      <c r="HW776" s="124"/>
      <c r="HX776" s="189"/>
      <c r="IE776" s="124"/>
      <c r="IF776" s="189"/>
      <c r="IM776" s="124"/>
      <c r="IN776" s="189"/>
      <c r="IU776" s="124"/>
      <c r="IV776" s="189"/>
      <c r="JC776" s="124"/>
      <c r="JD776" s="189"/>
      <c r="JK776" s="124"/>
      <c r="JL776" s="189"/>
      <c r="JS776" s="124"/>
      <c r="JT776" s="189"/>
      <c r="KA776" s="124"/>
      <c r="KB776" s="189"/>
      <c r="KI776" s="124"/>
      <c r="KJ776" s="189"/>
      <c r="KQ776" s="124"/>
      <c r="KR776" s="189"/>
      <c r="KY776" s="124"/>
      <c r="KZ776" s="189"/>
      <c r="LG776" s="124"/>
      <c r="LH776" s="189"/>
      <c r="LO776" s="124"/>
      <c r="LP776" s="189"/>
      <c r="LW776" s="124"/>
      <c r="LX776" s="189"/>
      <c r="ME776" s="124"/>
      <c r="MF776" s="189"/>
      <c r="MM776" s="124"/>
      <c r="MN776" s="189"/>
      <c r="MU776" s="124"/>
      <c r="MV776" s="189"/>
      <c r="NC776" s="124"/>
      <c r="ND776" s="189"/>
      <c r="NK776" s="124"/>
      <c r="NL776" s="189"/>
      <c r="NS776" s="124"/>
      <c r="NT776" s="189"/>
      <c r="OA776" s="124"/>
      <c r="OB776" s="189"/>
      <c r="OI776" s="124"/>
      <c r="OJ776" s="189"/>
      <c r="OQ776" s="124"/>
      <c r="OR776" s="189"/>
      <c r="OY776" s="124"/>
      <c r="OZ776" s="189"/>
      <c r="PG776" s="124"/>
      <c r="PH776" s="189"/>
      <c r="PO776" s="124"/>
      <c r="PP776" s="189"/>
      <c r="PW776" s="124"/>
      <c r="PX776" s="189"/>
      <c r="QE776" s="124"/>
      <c r="QF776" s="189"/>
      <c r="QM776" s="124"/>
      <c r="QN776" s="189"/>
      <c r="QU776" s="124"/>
      <c r="QV776" s="189"/>
      <c r="RC776" s="124"/>
      <c r="RD776" s="189"/>
      <c r="RK776" s="124"/>
      <c r="RL776" s="189"/>
      <c r="RS776" s="124"/>
      <c r="RT776" s="189"/>
      <c r="SA776" s="124"/>
      <c r="SB776" s="189"/>
      <c r="SI776" s="124"/>
      <c r="SJ776" s="189"/>
      <c r="SQ776" s="124"/>
      <c r="SR776" s="189"/>
      <c r="SY776" s="124"/>
      <c r="SZ776" s="189"/>
      <c r="TG776" s="124"/>
      <c r="TH776" s="189"/>
      <c r="TO776" s="124"/>
      <c r="TP776" s="189"/>
      <c r="TW776" s="124"/>
      <c r="TX776" s="189"/>
      <c r="UE776" s="124"/>
      <c r="UF776" s="189"/>
      <c r="UM776" s="124"/>
      <c r="UN776" s="189"/>
      <c r="UU776" s="124"/>
      <c r="UV776" s="189"/>
      <c r="VC776" s="124"/>
      <c r="VD776" s="189"/>
      <c r="VK776" s="124"/>
      <c r="VL776" s="189"/>
      <c r="VS776" s="124"/>
      <c r="VT776" s="189"/>
      <c r="WA776" s="124"/>
      <c r="WB776" s="189"/>
      <c r="WI776" s="124"/>
      <c r="WJ776" s="189"/>
      <c r="WQ776" s="124"/>
      <c r="WR776" s="189"/>
      <c r="WY776" s="124"/>
      <c r="WZ776" s="189"/>
      <c r="XG776" s="124"/>
      <c r="XH776" s="189"/>
      <c r="XO776" s="124"/>
      <c r="XP776" s="189"/>
      <c r="XW776" s="124"/>
      <c r="XX776" s="189"/>
      <c r="YE776" s="124"/>
      <c r="YF776" s="189"/>
      <c r="YM776" s="124"/>
      <c r="YN776" s="189"/>
      <c r="YU776" s="124"/>
      <c r="YV776" s="189"/>
      <c r="ZC776" s="124"/>
      <c r="ZD776" s="189"/>
      <c r="ZK776" s="124"/>
      <c r="ZL776" s="189"/>
      <c r="ZS776" s="124"/>
      <c r="ZT776" s="189"/>
      <c r="AAA776" s="124"/>
      <c r="AAB776" s="189"/>
      <c r="AAI776" s="124"/>
      <c r="AAJ776" s="189"/>
      <c r="AAQ776" s="124"/>
      <c r="AAR776" s="189"/>
      <c r="AAY776" s="124"/>
      <c r="AAZ776" s="189"/>
      <c r="ABG776" s="124"/>
      <c r="ABH776" s="189"/>
      <c r="ABO776" s="124"/>
      <c r="ABP776" s="189"/>
      <c r="ABW776" s="124"/>
      <c r="ABX776" s="189"/>
      <c r="ACE776" s="124"/>
      <c r="ACF776" s="189"/>
      <c r="ACM776" s="124"/>
      <c r="ACN776" s="189"/>
      <c r="ACU776" s="124"/>
      <c r="ACV776" s="189"/>
      <c r="ADC776" s="124"/>
      <c r="ADD776" s="189"/>
      <c r="ADK776" s="124"/>
      <c r="ADL776" s="189"/>
      <c r="ADS776" s="124"/>
      <c r="ADT776" s="189"/>
      <c r="AEA776" s="124"/>
      <c r="AEB776" s="189"/>
      <c r="AEI776" s="124"/>
      <c r="AEJ776" s="189"/>
      <c r="AEQ776" s="124"/>
      <c r="AER776" s="189"/>
      <c r="AEY776" s="124"/>
      <c r="AEZ776" s="189"/>
      <c r="AFG776" s="124"/>
      <c r="AFH776" s="189"/>
      <c r="AFO776" s="124"/>
      <c r="AFP776" s="189"/>
      <c r="AFW776" s="124"/>
      <c r="AFX776" s="189"/>
      <c r="AGE776" s="124"/>
      <c r="AGF776" s="189"/>
      <c r="AGM776" s="124"/>
      <c r="AGN776" s="189"/>
      <c r="AGU776" s="124"/>
      <c r="AGV776" s="189"/>
      <c r="AHC776" s="124"/>
      <c r="AHD776" s="189"/>
      <c r="AHK776" s="124"/>
      <c r="AHL776" s="189"/>
      <c r="AHS776" s="124"/>
      <c r="AHT776" s="189"/>
      <c r="AIA776" s="124"/>
      <c r="AIB776" s="189"/>
      <c r="AII776" s="124"/>
      <c r="AIJ776" s="189"/>
      <c r="AIQ776" s="124"/>
      <c r="AIR776" s="189"/>
      <c r="AIY776" s="124"/>
      <c r="AIZ776" s="189"/>
      <c r="AJG776" s="124"/>
      <c r="AJH776" s="189"/>
      <c r="AJO776" s="124"/>
      <c r="AJP776" s="189"/>
      <c r="AJW776" s="124"/>
      <c r="AJX776" s="189"/>
      <c r="AKE776" s="124"/>
      <c r="AKF776" s="189"/>
      <c r="AKM776" s="124"/>
      <c r="AKN776" s="189"/>
      <c r="AKU776" s="124"/>
      <c r="AKV776" s="189"/>
      <c r="ALC776" s="124"/>
      <c r="ALD776" s="189"/>
      <c r="ALK776" s="124"/>
      <c r="ALL776" s="189"/>
      <c r="ALS776" s="124"/>
      <c r="ALT776" s="189"/>
      <c r="AMA776" s="124"/>
      <c r="AMB776" s="189"/>
      <c r="AMI776" s="124"/>
      <c r="AMJ776" s="189"/>
    </row>
    <row r="777" s="49" customFormat="true" ht="30" hidden="false" customHeight="false" outlineLevel="0" collapsed="false">
      <c r="A777" s="168" t="n">
        <v>9723</v>
      </c>
      <c r="B777" s="168"/>
      <c r="C777" s="90" t="s">
        <v>401</v>
      </c>
      <c r="D777" s="53" t="s">
        <v>495</v>
      </c>
      <c r="E777" s="150" t="n">
        <v>1</v>
      </c>
      <c r="F777" s="112" t="s">
        <v>45</v>
      </c>
      <c r="G777" s="122" t="n">
        <v>147.64</v>
      </c>
      <c r="H777" s="152" t="n">
        <f aca="false">ROUND(G777*E777,2)</f>
        <v>147.64</v>
      </c>
      <c r="I777" s="138"/>
      <c r="L777" s="169"/>
      <c r="M777" s="138"/>
    </row>
    <row r="778" s="49" customFormat="true" ht="15" hidden="false" customHeight="false" outlineLevel="0" collapsed="false">
      <c r="A778" s="168" t="n">
        <v>88309</v>
      </c>
      <c r="B778" s="168"/>
      <c r="C778" s="112" t="s">
        <v>76</v>
      </c>
      <c r="D778" s="53" t="s">
        <v>720</v>
      </c>
      <c r="E778" s="150" t="n">
        <v>1.0089</v>
      </c>
      <c r="F778" s="112" t="s">
        <v>690</v>
      </c>
      <c r="G778" s="122" t="n">
        <v>26.2</v>
      </c>
      <c r="H778" s="152" t="n">
        <f aca="false">ROUND(G778*E778,2)</f>
        <v>26.43</v>
      </c>
      <c r="I778" s="138"/>
      <c r="L778" s="169"/>
      <c r="M778" s="138"/>
    </row>
    <row r="779" s="49" customFormat="true" ht="15" hidden="false" customHeight="false" outlineLevel="0" collapsed="false">
      <c r="A779" s="168" t="n">
        <v>88316</v>
      </c>
      <c r="B779" s="168"/>
      <c r="C779" s="112" t="s">
        <v>76</v>
      </c>
      <c r="D779" s="53" t="s">
        <v>721</v>
      </c>
      <c r="E779" s="150" t="n">
        <v>0.7927</v>
      </c>
      <c r="F779" s="112" t="s">
        <v>690</v>
      </c>
      <c r="G779" s="122" t="n">
        <v>19.39</v>
      </c>
      <c r="H779" s="152" t="n">
        <f aca="false">ROUND(G779*E779,2)</f>
        <v>15.37</v>
      </c>
      <c r="I779" s="138"/>
      <c r="L779" s="169"/>
      <c r="M779" s="138"/>
    </row>
    <row r="780" s="49" customFormat="true" ht="30" hidden="false" customHeight="false" outlineLevel="0" collapsed="false">
      <c r="A780" s="168" t="n">
        <v>88628</v>
      </c>
      <c r="B780" s="168"/>
      <c r="C780" s="112" t="s">
        <v>76</v>
      </c>
      <c r="D780" s="53" t="s">
        <v>822</v>
      </c>
      <c r="E780" s="150" t="n">
        <v>0.0044</v>
      </c>
      <c r="F780" s="112" t="s">
        <v>122</v>
      </c>
      <c r="G780" s="122" t="n">
        <v>607.49</v>
      </c>
      <c r="H780" s="152" t="n">
        <f aca="false">ROUND(G780*E780,2)</f>
        <v>2.67</v>
      </c>
      <c r="I780" s="138"/>
      <c r="L780" s="169"/>
      <c r="M780" s="138"/>
    </row>
    <row r="781" s="190" customFormat="true" ht="15" hidden="false" customHeight="true" outlineLevel="0" collapsed="false">
      <c r="A781" s="170"/>
      <c r="B781" s="170"/>
      <c r="C781" s="170"/>
      <c r="D781" s="171" t="s">
        <v>712</v>
      </c>
      <c r="E781" s="171"/>
      <c r="F781" s="171"/>
      <c r="G781" s="171"/>
      <c r="H781" s="172" t="n">
        <f aca="false">SUMIF(F777:F780,("H"),H777:H780)</f>
        <v>41.8</v>
      </c>
      <c r="I781" s="49"/>
      <c r="J781" s="49"/>
      <c r="K781" s="49"/>
      <c r="P781" s="191"/>
      <c r="Q781" s="49"/>
      <c r="R781" s="49"/>
      <c r="S781" s="49"/>
      <c r="X781" s="191"/>
      <c r="Y781" s="49"/>
      <c r="Z781" s="49"/>
      <c r="AA781" s="49"/>
      <c r="AF781" s="191"/>
      <c r="AG781" s="49"/>
      <c r="AH781" s="49"/>
      <c r="AI781" s="49"/>
      <c r="AN781" s="191"/>
      <c r="AO781" s="49"/>
      <c r="AP781" s="49"/>
      <c r="AQ781" s="49"/>
      <c r="AV781" s="191"/>
      <c r="AW781" s="49"/>
      <c r="AX781" s="49"/>
      <c r="AY781" s="49"/>
      <c r="BD781" s="191"/>
      <c r="BE781" s="49"/>
      <c r="BF781" s="49"/>
      <c r="BG781" s="49"/>
      <c r="BL781" s="191"/>
      <c r="BM781" s="49"/>
      <c r="BN781" s="49"/>
      <c r="BO781" s="49"/>
      <c r="BT781" s="191"/>
      <c r="BU781" s="49"/>
      <c r="BV781" s="49"/>
      <c r="BW781" s="49"/>
      <c r="CB781" s="191"/>
      <c r="CC781" s="49"/>
      <c r="CD781" s="49"/>
      <c r="CE781" s="49"/>
      <c r="CJ781" s="191"/>
      <c r="CK781" s="49"/>
      <c r="CL781" s="49"/>
      <c r="CM781" s="49"/>
      <c r="CR781" s="191"/>
      <c r="CS781" s="49"/>
      <c r="CT781" s="49"/>
      <c r="CU781" s="49"/>
      <c r="CZ781" s="191"/>
      <c r="DA781" s="49"/>
      <c r="DB781" s="49"/>
      <c r="DC781" s="49"/>
      <c r="DH781" s="191"/>
      <c r="DI781" s="49"/>
      <c r="DJ781" s="49"/>
      <c r="DK781" s="49"/>
      <c r="DP781" s="191"/>
      <c r="DQ781" s="49"/>
      <c r="DR781" s="49"/>
      <c r="DS781" s="49"/>
      <c r="DX781" s="191"/>
      <c r="DY781" s="49"/>
      <c r="DZ781" s="49"/>
      <c r="EA781" s="49"/>
      <c r="EF781" s="191"/>
      <c r="EG781" s="49"/>
      <c r="EH781" s="49"/>
      <c r="EI781" s="49"/>
      <c r="EN781" s="191"/>
      <c r="EO781" s="49"/>
      <c r="EP781" s="49"/>
      <c r="EQ781" s="49"/>
      <c r="EV781" s="191"/>
      <c r="EW781" s="49"/>
      <c r="EX781" s="49"/>
      <c r="EY781" s="49"/>
      <c r="FD781" s="191"/>
      <c r="FE781" s="49"/>
      <c r="FF781" s="49"/>
      <c r="FG781" s="49"/>
      <c r="FL781" s="191"/>
      <c r="FM781" s="49"/>
      <c r="FN781" s="49"/>
      <c r="FO781" s="49"/>
      <c r="FT781" s="191"/>
      <c r="FU781" s="49"/>
      <c r="FV781" s="49"/>
      <c r="FW781" s="49"/>
      <c r="GB781" s="191"/>
      <c r="GC781" s="49"/>
      <c r="GD781" s="49"/>
      <c r="GE781" s="49"/>
      <c r="GJ781" s="191"/>
      <c r="GK781" s="49"/>
      <c r="GL781" s="49"/>
      <c r="GM781" s="49"/>
      <c r="GR781" s="191"/>
      <c r="GS781" s="49"/>
      <c r="GT781" s="49"/>
      <c r="GU781" s="49"/>
      <c r="GZ781" s="191"/>
      <c r="HA781" s="49"/>
      <c r="HB781" s="49"/>
      <c r="HC781" s="49"/>
      <c r="HH781" s="191"/>
      <c r="HI781" s="49"/>
      <c r="HJ781" s="49"/>
      <c r="HK781" s="49"/>
      <c r="HP781" s="191"/>
      <c r="HQ781" s="49"/>
      <c r="HR781" s="49"/>
      <c r="HS781" s="49"/>
      <c r="HX781" s="191"/>
      <c r="HY781" s="49"/>
      <c r="HZ781" s="49"/>
      <c r="IA781" s="49"/>
      <c r="IF781" s="191"/>
      <c r="IG781" s="49"/>
      <c r="IH781" s="49"/>
      <c r="II781" s="49"/>
      <c r="IN781" s="191"/>
      <c r="IO781" s="49"/>
      <c r="IP781" s="49"/>
      <c r="IQ781" s="49"/>
      <c r="IV781" s="191"/>
      <c r="IW781" s="49"/>
      <c r="IX781" s="49"/>
      <c r="IY781" s="49"/>
      <c r="JD781" s="191"/>
      <c r="JE781" s="49"/>
      <c r="JF781" s="49"/>
      <c r="JG781" s="49"/>
      <c r="JL781" s="191"/>
      <c r="JM781" s="49"/>
      <c r="JN781" s="49"/>
      <c r="JO781" s="49"/>
      <c r="JT781" s="191"/>
      <c r="JU781" s="49"/>
      <c r="JV781" s="49"/>
      <c r="JW781" s="49"/>
      <c r="KB781" s="191"/>
      <c r="KC781" s="49"/>
      <c r="KD781" s="49"/>
      <c r="KE781" s="49"/>
      <c r="KJ781" s="191"/>
      <c r="KK781" s="49"/>
      <c r="KL781" s="49"/>
      <c r="KM781" s="49"/>
      <c r="KR781" s="191"/>
      <c r="KS781" s="49"/>
      <c r="KT781" s="49"/>
      <c r="KU781" s="49"/>
      <c r="KZ781" s="191"/>
      <c r="LA781" s="49"/>
      <c r="LB781" s="49"/>
      <c r="LC781" s="49"/>
      <c r="LH781" s="191"/>
      <c r="LI781" s="49"/>
      <c r="LJ781" s="49"/>
      <c r="LK781" s="49"/>
      <c r="LP781" s="191"/>
      <c r="LQ781" s="49"/>
      <c r="LR781" s="49"/>
      <c r="LS781" s="49"/>
      <c r="LX781" s="191"/>
      <c r="LY781" s="49"/>
      <c r="LZ781" s="49"/>
      <c r="MA781" s="49"/>
      <c r="MF781" s="191"/>
      <c r="MG781" s="49"/>
      <c r="MH781" s="49"/>
      <c r="MI781" s="49"/>
      <c r="MN781" s="191"/>
      <c r="MO781" s="49"/>
      <c r="MP781" s="49"/>
      <c r="MQ781" s="49"/>
      <c r="MV781" s="191"/>
      <c r="MW781" s="49"/>
      <c r="MX781" s="49"/>
      <c r="MY781" s="49"/>
      <c r="ND781" s="191"/>
      <c r="NE781" s="49"/>
      <c r="NF781" s="49"/>
      <c r="NG781" s="49"/>
      <c r="NL781" s="191"/>
      <c r="NM781" s="49"/>
      <c r="NN781" s="49"/>
      <c r="NO781" s="49"/>
      <c r="NT781" s="191"/>
      <c r="NU781" s="49"/>
      <c r="NV781" s="49"/>
      <c r="NW781" s="49"/>
      <c r="OB781" s="191"/>
      <c r="OC781" s="49"/>
      <c r="OD781" s="49"/>
      <c r="OE781" s="49"/>
      <c r="OJ781" s="191"/>
      <c r="OK781" s="49"/>
      <c r="OL781" s="49"/>
      <c r="OM781" s="49"/>
      <c r="OR781" s="191"/>
      <c r="OS781" s="49"/>
      <c r="OT781" s="49"/>
      <c r="OU781" s="49"/>
      <c r="OZ781" s="191"/>
      <c r="PA781" s="49"/>
      <c r="PB781" s="49"/>
      <c r="PC781" s="49"/>
      <c r="PH781" s="191"/>
      <c r="PI781" s="49"/>
      <c r="PJ781" s="49"/>
      <c r="PK781" s="49"/>
      <c r="PP781" s="191"/>
      <c r="PQ781" s="49"/>
      <c r="PR781" s="49"/>
      <c r="PS781" s="49"/>
      <c r="PX781" s="191"/>
      <c r="PY781" s="49"/>
      <c r="PZ781" s="49"/>
      <c r="QA781" s="49"/>
      <c r="QF781" s="191"/>
      <c r="QG781" s="49"/>
      <c r="QH781" s="49"/>
      <c r="QI781" s="49"/>
      <c r="QN781" s="191"/>
      <c r="QO781" s="49"/>
      <c r="QP781" s="49"/>
      <c r="QQ781" s="49"/>
      <c r="QV781" s="191"/>
      <c r="QW781" s="49"/>
      <c r="QX781" s="49"/>
      <c r="QY781" s="49"/>
      <c r="RD781" s="191"/>
      <c r="RE781" s="49"/>
      <c r="RF781" s="49"/>
      <c r="RG781" s="49"/>
      <c r="RL781" s="191"/>
      <c r="RM781" s="49"/>
      <c r="RN781" s="49"/>
      <c r="RO781" s="49"/>
      <c r="RT781" s="191"/>
      <c r="RU781" s="49"/>
      <c r="RV781" s="49"/>
      <c r="RW781" s="49"/>
      <c r="SB781" s="191"/>
      <c r="SC781" s="49"/>
      <c r="SD781" s="49"/>
      <c r="SE781" s="49"/>
      <c r="SJ781" s="191"/>
      <c r="SK781" s="49"/>
      <c r="SL781" s="49"/>
      <c r="SM781" s="49"/>
      <c r="SR781" s="191"/>
      <c r="SS781" s="49"/>
      <c r="ST781" s="49"/>
      <c r="SU781" s="49"/>
      <c r="SZ781" s="191"/>
      <c r="TA781" s="49"/>
      <c r="TB781" s="49"/>
      <c r="TC781" s="49"/>
      <c r="TH781" s="191"/>
      <c r="TI781" s="49"/>
      <c r="TJ781" s="49"/>
      <c r="TK781" s="49"/>
      <c r="TP781" s="191"/>
      <c r="TQ781" s="49"/>
      <c r="TR781" s="49"/>
      <c r="TS781" s="49"/>
      <c r="TX781" s="191"/>
      <c r="TY781" s="49"/>
      <c r="TZ781" s="49"/>
      <c r="UA781" s="49"/>
      <c r="UF781" s="191"/>
      <c r="UG781" s="49"/>
      <c r="UH781" s="49"/>
      <c r="UI781" s="49"/>
      <c r="UN781" s="191"/>
      <c r="UO781" s="49"/>
      <c r="UP781" s="49"/>
      <c r="UQ781" s="49"/>
      <c r="UV781" s="191"/>
      <c r="UW781" s="49"/>
      <c r="UX781" s="49"/>
      <c r="UY781" s="49"/>
      <c r="VD781" s="191"/>
      <c r="VE781" s="49"/>
      <c r="VF781" s="49"/>
      <c r="VG781" s="49"/>
      <c r="VL781" s="191"/>
      <c r="VM781" s="49"/>
      <c r="VN781" s="49"/>
      <c r="VO781" s="49"/>
      <c r="VT781" s="191"/>
      <c r="VU781" s="49"/>
      <c r="VV781" s="49"/>
      <c r="VW781" s="49"/>
      <c r="WB781" s="191"/>
      <c r="WC781" s="49"/>
      <c r="WD781" s="49"/>
      <c r="WE781" s="49"/>
      <c r="WJ781" s="191"/>
      <c r="WK781" s="49"/>
      <c r="WL781" s="49"/>
      <c r="WM781" s="49"/>
      <c r="WR781" s="191"/>
      <c r="WS781" s="49"/>
      <c r="WT781" s="49"/>
      <c r="WU781" s="49"/>
      <c r="WZ781" s="191"/>
      <c r="XA781" s="49"/>
      <c r="XB781" s="49"/>
      <c r="XC781" s="49"/>
      <c r="XH781" s="191"/>
      <c r="XI781" s="49"/>
      <c r="XJ781" s="49"/>
      <c r="XK781" s="49"/>
      <c r="XP781" s="191"/>
      <c r="XQ781" s="49"/>
      <c r="XR781" s="49"/>
      <c r="XS781" s="49"/>
      <c r="XX781" s="191"/>
      <c r="XY781" s="49"/>
      <c r="XZ781" s="49"/>
      <c r="YA781" s="49"/>
      <c r="YF781" s="191"/>
      <c r="YG781" s="49"/>
      <c r="YH781" s="49"/>
      <c r="YI781" s="49"/>
      <c r="YN781" s="191"/>
      <c r="YO781" s="49"/>
      <c r="YP781" s="49"/>
      <c r="YQ781" s="49"/>
      <c r="YV781" s="191"/>
      <c r="YW781" s="49"/>
      <c r="YX781" s="49"/>
      <c r="YY781" s="49"/>
      <c r="ZD781" s="191"/>
      <c r="ZE781" s="49"/>
      <c r="ZF781" s="49"/>
      <c r="ZG781" s="49"/>
      <c r="ZL781" s="191"/>
      <c r="ZM781" s="49"/>
      <c r="ZN781" s="49"/>
      <c r="ZO781" s="49"/>
      <c r="ZT781" s="191"/>
      <c r="ZU781" s="49"/>
      <c r="ZV781" s="49"/>
      <c r="ZW781" s="49"/>
      <c r="AAB781" s="191"/>
      <c r="AAC781" s="49"/>
      <c r="AAD781" s="49"/>
      <c r="AAE781" s="49"/>
      <c r="AAJ781" s="191"/>
      <c r="AAK781" s="49"/>
      <c r="AAL781" s="49"/>
      <c r="AAM781" s="49"/>
      <c r="AAR781" s="191"/>
      <c r="AAS781" s="49"/>
      <c r="AAT781" s="49"/>
      <c r="AAU781" s="49"/>
      <c r="AAZ781" s="191"/>
      <c r="ABA781" s="49"/>
      <c r="ABB781" s="49"/>
      <c r="ABC781" s="49"/>
      <c r="ABH781" s="191"/>
      <c r="ABI781" s="49"/>
      <c r="ABJ781" s="49"/>
      <c r="ABK781" s="49"/>
      <c r="ABP781" s="191"/>
      <c r="ABQ781" s="49"/>
      <c r="ABR781" s="49"/>
      <c r="ABS781" s="49"/>
      <c r="ABX781" s="191"/>
      <c r="ABY781" s="49"/>
      <c r="ABZ781" s="49"/>
      <c r="ACA781" s="49"/>
      <c r="ACF781" s="191"/>
      <c r="ACG781" s="49"/>
      <c r="ACH781" s="49"/>
      <c r="ACI781" s="49"/>
      <c r="ACN781" s="191"/>
      <c r="ACO781" s="49"/>
      <c r="ACP781" s="49"/>
      <c r="ACQ781" s="49"/>
      <c r="ACV781" s="191"/>
      <c r="ACW781" s="49"/>
      <c r="ACX781" s="49"/>
      <c r="ACY781" s="49"/>
      <c r="ADD781" s="191"/>
      <c r="ADE781" s="49"/>
      <c r="ADF781" s="49"/>
      <c r="ADG781" s="49"/>
      <c r="ADL781" s="191"/>
      <c r="ADM781" s="49"/>
      <c r="ADN781" s="49"/>
      <c r="ADO781" s="49"/>
      <c r="ADT781" s="191"/>
      <c r="ADU781" s="49"/>
      <c r="ADV781" s="49"/>
      <c r="ADW781" s="49"/>
      <c r="AEB781" s="191"/>
      <c r="AEC781" s="49"/>
      <c r="AED781" s="49"/>
      <c r="AEE781" s="49"/>
      <c r="AEJ781" s="191"/>
      <c r="AEK781" s="49"/>
      <c r="AEL781" s="49"/>
      <c r="AEM781" s="49"/>
      <c r="AER781" s="191"/>
      <c r="AES781" s="49"/>
      <c r="AET781" s="49"/>
      <c r="AEU781" s="49"/>
      <c r="AEZ781" s="191"/>
      <c r="AFA781" s="49"/>
      <c r="AFB781" s="49"/>
      <c r="AFC781" s="49"/>
      <c r="AFH781" s="191"/>
      <c r="AFI781" s="49"/>
      <c r="AFJ781" s="49"/>
      <c r="AFK781" s="49"/>
      <c r="AFP781" s="191"/>
      <c r="AFQ781" s="49"/>
      <c r="AFR781" s="49"/>
      <c r="AFS781" s="49"/>
      <c r="AFX781" s="191"/>
      <c r="AFY781" s="49"/>
      <c r="AFZ781" s="49"/>
      <c r="AGA781" s="49"/>
      <c r="AGF781" s="191"/>
      <c r="AGG781" s="49"/>
      <c r="AGH781" s="49"/>
      <c r="AGI781" s="49"/>
      <c r="AGN781" s="191"/>
      <c r="AGO781" s="49"/>
      <c r="AGP781" s="49"/>
      <c r="AGQ781" s="49"/>
      <c r="AGV781" s="191"/>
      <c r="AGW781" s="49"/>
      <c r="AGX781" s="49"/>
      <c r="AGY781" s="49"/>
      <c r="AHD781" s="191"/>
      <c r="AHE781" s="49"/>
      <c r="AHF781" s="49"/>
      <c r="AHG781" s="49"/>
      <c r="AHL781" s="191"/>
      <c r="AHM781" s="49"/>
      <c r="AHN781" s="49"/>
      <c r="AHO781" s="49"/>
      <c r="AHT781" s="191"/>
      <c r="AHU781" s="49"/>
      <c r="AHV781" s="49"/>
      <c r="AHW781" s="49"/>
      <c r="AIB781" s="191"/>
      <c r="AIC781" s="49"/>
      <c r="AID781" s="49"/>
      <c r="AIE781" s="49"/>
      <c r="AIJ781" s="191"/>
      <c r="AIK781" s="49"/>
      <c r="AIL781" s="49"/>
      <c r="AIM781" s="49"/>
      <c r="AIR781" s="191"/>
      <c r="AIS781" s="49"/>
      <c r="AIT781" s="49"/>
      <c r="AIU781" s="49"/>
      <c r="AIZ781" s="191"/>
      <c r="AJA781" s="49"/>
      <c r="AJB781" s="49"/>
      <c r="AJC781" s="49"/>
      <c r="AJH781" s="191"/>
      <c r="AJI781" s="49"/>
      <c r="AJJ781" s="49"/>
      <c r="AJK781" s="49"/>
      <c r="AJP781" s="191"/>
      <c r="AJQ781" s="49"/>
      <c r="AJR781" s="49"/>
      <c r="AJS781" s="49"/>
      <c r="AJX781" s="191"/>
      <c r="AJY781" s="49"/>
      <c r="AJZ781" s="49"/>
      <c r="AKA781" s="49"/>
      <c r="AKF781" s="191"/>
      <c r="AKG781" s="49"/>
      <c r="AKH781" s="49"/>
      <c r="AKI781" s="49"/>
      <c r="AKN781" s="191"/>
      <c r="AKO781" s="49"/>
      <c r="AKP781" s="49"/>
      <c r="AKQ781" s="49"/>
      <c r="AKV781" s="191"/>
      <c r="AKW781" s="49"/>
      <c r="AKX781" s="49"/>
      <c r="AKY781" s="49"/>
      <c r="ALD781" s="191"/>
      <c r="ALE781" s="49"/>
      <c r="ALF781" s="49"/>
      <c r="ALG781" s="49"/>
      <c r="ALL781" s="191"/>
      <c r="ALM781" s="49"/>
      <c r="ALN781" s="49"/>
      <c r="ALO781" s="49"/>
      <c r="ALT781" s="191"/>
      <c r="ALU781" s="49"/>
      <c r="ALV781" s="49"/>
      <c r="ALW781" s="49"/>
      <c r="AMB781" s="191"/>
      <c r="AMC781" s="49"/>
      <c r="AMD781" s="49"/>
      <c r="AME781" s="49"/>
      <c r="AMJ781" s="191"/>
    </row>
    <row r="782" s="190" customFormat="true" ht="15" hidden="false" customHeight="true" outlineLevel="0" collapsed="false">
      <c r="A782" s="170"/>
      <c r="B782" s="170"/>
      <c r="C782" s="170"/>
      <c r="D782" s="171" t="s">
        <v>713</v>
      </c>
      <c r="E782" s="171"/>
      <c r="F782" s="171"/>
      <c r="G782" s="171"/>
      <c r="H782" s="172" t="n">
        <f aca="false">SUMIF(F777:F780,"&lt;&gt;h",H777:H780)</f>
        <v>150.31</v>
      </c>
      <c r="I782" s="49"/>
      <c r="J782" s="49"/>
      <c r="K782" s="49"/>
      <c r="P782" s="191"/>
      <c r="Q782" s="49"/>
      <c r="R782" s="49"/>
      <c r="S782" s="49"/>
      <c r="X782" s="191"/>
      <c r="Y782" s="49"/>
      <c r="Z782" s="49"/>
      <c r="AA782" s="49"/>
      <c r="AF782" s="191"/>
      <c r="AG782" s="49"/>
      <c r="AH782" s="49"/>
      <c r="AI782" s="49"/>
      <c r="AN782" s="191"/>
      <c r="AO782" s="49"/>
      <c r="AP782" s="49"/>
      <c r="AQ782" s="49"/>
      <c r="AV782" s="191"/>
      <c r="AW782" s="49"/>
      <c r="AX782" s="49"/>
      <c r="AY782" s="49"/>
      <c r="BD782" s="191"/>
      <c r="BE782" s="49"/>
      <c r="BF782" s="49"/>
      <c r="BG782" s="49"/>
      <c r="BL782" s="191"/>
      <c r="BM782" s="49"/>
      <c r="BN782" s="49"/>
      <c r="BO782" s="49"/>
      <c r="BT782" s="191"/>
      <c r="BU782" s="49"/>
      <c r="BV782" s="49"/>
      <c r="BW782" s="49"/>
      <c r="CB782" s="191"/>
      <c r="CC782" s="49"/>
      <c r="CD782" s="49"/>
      <c r="CE782" s="49"/>
      <c r="CJ782" s="191"/>
      <c r="CK782" s="49"/>
      <c r="CL782" s="49"/>
      <c r="CM782" s="49"/>
      <c r="CR782" s="191"/>
      <c r="CS782" s="49"/>
      <c r="CT782" s="49"/>
      <c r="CU782" s="49"/>
      <c r="CZ782" s="191"/>
      <c r="DA782" s="49"/>
      <c r="DB782" s="49"/>
      <c r="DC782" s="49"/>
      <c r="DH782" s="191"/>
      <c r="DI782" s="49"/>
      <c r="DJ782" s="49"/>
      <c r="DK782" s="49"/>
      <c r="DP782" s="191"/>
      <c r="DQ782" s="49"/>
      <c r="DR782" s="49"/>
      <c r="DS782" s="49"/>
      <c r="DX782" s="191"/>
      <c r="DY782" s="49"/>
      <c r="DZ782" s="49"/>
      <c r="EA782" s="49"/>
      <c r="EF782" s="191"/>
      <c r="EG782" s="49"/>
      <c r="EH782" s="49"/>
      <c r="EI782" s="49"/>
      <c r="EN782" s="191"/>
      <c r="EO782" s="49"/>
      <c r="EP782" s="49"/>
      <c r="EQ782" s="49"/>
      <c r="EV782" s="191"/>
      <c r="EW782" s="49"/>
      <c r="EX782" s="49"/>
      <c r="EY782" s="49"/>
      <c r="FD782" s="191"/>
      <c r="FE782" s="49"/>
      <c r="FF782" s="49"/>
      <c r="FG782" s="49"/>
      <c r="FL782" s="191"/>
      <c r="FM782" s="49"/>
      <c r="FN782" s="49"/>
      <c r="FO782" s="49"/>
      <c r="FT782" s="191"/>
      <c r="FU782" s="49"/>
      <c r="FV782" s="49"/>
      <c r="FW782" s="49"/>
      <c r="GB782" s="191"/>
      <c r="GC782" s="49"/>
      <c r="GD782" s="49"/>
      <c r="GE782" s="49"/>
      <c r="GJ782" s="191"/>
      <c r="GK782" s="49"/>
      <c r="GL782" s="49"/>
      <c r="GM782" s="49"/>
      <c r="GR782" s="191"/>
      <c r="GS782" s="49"/>
      <c r="GT782" s="49"/>
      <c r="GU782" s="49"/>
      <c r="GZ782" s="191"/>
      <c r="HA782" s="49"/>
      <c r="HB782" s="49"/>
      <c r="HC782" s="49"/>
      <c r="HH782" s="191"/>
      <c r="HI782" s="49"/>
      <c r="HJ782" s="49"/>
      <c r="HK782" s="49"/>
      <c r="HP782" s="191"/>
      <c r="HQ782" s="49"/>
      <c r="HR782" s="49"/>
      <c r="HS782" s="49"/>
      <c r="HX782" s="191"/>
      <c r="HY782" s="49"/>
      <c r="HZ782" s="49"/>
      <c r="IA782" s="49"/>
      <c r="IF782" s="191"/>
      <c r="IG782" s="49"/>
      <c r="IH782" s="49"/>
      <c r="II782" s="49"/>
      <c r="IN782" s="191"/>
      <c r="IO782" s="49"/>
      <c r="IP782" s="49"/>
      <c r="IQ782" s="49"/>
      <c r="IV782" s="191"/>
      <c r="IW782" s="49"/>
      <c r="IX782" s="49"/>
      <c r="IY782" s="49"/>
      <c r="JD782" s="191"/>
      <c r="JE782" s="49"/>
      <c r="JF782" s="49"/>
      <c r="JG782" s="49"/>
      <c r="JL782" s="191"/>
      <c r="JM782" s="49"/>
      <c r="JN782" s="49"/>
      <c r="JO782" s="49"/>
      <c r="JT782" s="191"/>
      <c r="JU782" s="49"/>
      <c r="JV782" s="49"/>
      <c r="JW782" s="49"/>
      <c r="KB782" s="191"/>
      <c r="KC782" s="49"/>
      <c r="KD782" s="49"/>
      <c r="KE782" s="49"/>
      <c r="KJ782" s="191"/>
      <c r="KK782" s="49"/>
      <c r="KL782" s="49"/>
      <c r="KM782" s="49"/>
      <c r="KR782" s="191"/>
      <c r="KS782" s="49"/>
      <c r="KT782" s="49"/>
      <c r="KU782" s="49"/>
      <c r="KZ782" s="191"/>
      <c r="LA782" s="49"/>
      <c r="LB782" s="49"/>
      <c r="LC782" s="49"/>
      <c r="LH782" s="191"/>
      <c r="LI782" s="49"/>
      <c r="LJ782" s="49"/>
      <c r="LK782" s="49"/>
      <c r="LP782" s="191"/>
      <c r="LQ782" s="49"/>
      <c r="LR782" s="49"/>
      <c r="LS782" s="49"/>
      <c r="LX782" s="191"/>
      <c r="LY782" s="49"/>
      <c r="LZ782" s="49"/>
      <c r="MA782" s="49"/>
      <c r="MF782" s="191"/>
      <c r="MG782" s="49"/>
      <c r="MH782" s="49"/>
      <c r="MI782" s="49"/>
      <c r="MN782" s="191"/>
      <c r="MO782" s="49"/>
      <c r="MP782" s="49"/>
      <c r="MQ782" s="49"/>
      <c r="MV782" s="191"/>
      <c r="MW782" s="49"/>
      <c r="MX782" s="49"/>
      <c r="MY782" s="49"/>
      <c r="ND782" s="191"/>
      <c r="NE782" s="49"/>
      <c r="NF782" s="49"/>
      <c r="NG782" s="49"/>
      <c r="NL782" s="191"/>
      <c r="NM782" s="49"/>
      <c r="NN782" s="49"/>
      <c r="NO782" s="49"/>
      <c r="NT782" s="191"/>
      <c r="NU782" s="49"/>
      <c r="NV782" s="49"/>
      <c r="NW782" s="49"/>
      <c r="OB782" s="191"/>
      <c r="OC782" s="49"/>
      <c r="OD782" s="49"/>
      <c r="OE782" s="49"/>
      <c r="OJ782" s="191"/>
      <c r="OK782" s="49"/>
      <c r="OL782" s="49"/>
      <c r="OM782" s="49"/>
      <c r="OR782" s="191"/>
      <c r="OS782" s="49"/>
      <c r="OT782" s="49"/>
      <c r="OU782" s="49"/>
      <c r="OZ782" s="191"/>
      <c r="PA782" s="49"/>
      <c r="PB782" s="49"/>
      <c r="PC782" s="49"/>
      <c r="PH782" s="191"/>
      <c r="PI782" s="49"/>
      <c r="PJ782" s="49"/>
      <c r="PK782" s="49"/>
      <c r="PP782" s="191"/>
      <c r="PQ782" s="49"/>
      <c r="PR782" s="49"/>
      <c r="PS782" s="49"/>
      <c r="PX782" s="191"/>
      <c r="PY782" s="49"/>
      <c r="PZ782" s="49"/>
      <c r="QA782" s="49"/>
      <c r="QF782" s="191"/>
      <c r="QG782" s="49"/>
      <c r="QH782" s="49"/>
      <c r="QI782" s="49"/>
      <c r="QN782" s="191"/>
      <c r="QO782" s="49"/>
      <c r="QP782" s="49"/>
      <c r="QQ782" s="49"/>
      <c r="QV782" s="191"/>
      <c r="QW782" s="49"/>
      <c r="QX782" s="49"/>
      <c r="QY782" s="49"/>
      <c r="RD782" s="191"/>
      <c r="RE782" s="49"/>
      <c r="RF782" s="49"/>
      <c r="RG782" s="49"/>
      <c r="RL782" s="191"/>
      <c r="RM782" s="49"/>
      <c r="RN782" s="49"/>
      <c r="RO782" s="49"/>
      <c r="RT782" s="191"/>
      <c r="RU782" s="49"/>
      <c r="RV782" s="49"/>
      <c r="RW782" s="49"/>
      <c r="SB782" s="191"/>
      <c r="SC782" s="49"/>
      <c r="SD782" s="49"/>
      <c r="SE782" s="49"/>
      <c r="SJ782" s="191"/>
      <c r="SK782" s="49"/>
      <c r="SL782" s="49"/>
      <c r="SM782" s="49"/>
      <c r="SR782" s="191"/>
      <c r="SS782" s="49"/>
      <c r="ST782" s="49"/>
      <c r="SU782" s="49"/>
      <c r="SZ782" s="191"/>
      <c r="TA782" s="49"/>
      <c r="TB782" s="49"/>
      <c r="TC782" s="49"/>
      <c r="TH782" s="191"/>
      <c r="TI782" s="49"/>
      <c r="TJ782" s="49"/>
      <c r="TK782" s="49"/>
      <c r="TP782" s="191"/>
      <c r="TQ782" s="49"/>
      <c r="TR782" s="49"/>
      <c r="TS782" s="49"/>
      <c r="TX782" s="191"/>
      <c r="TY782" s="49"/>
      <c r="TZ782" s="49"/>
      <c r="UA782" s="49"/>
      <c r="UF782" s="191"/>
      <c r="UG782" s="49"/>
      <c r="UH782" s="49"/>
      <c r="UI782" s="49"/>
      <c r="UN782" s="191"/>
      <c r="UO782" s="49"/>
      <c r="UP782" s="49"/>
      <c r="UQ782" s="49"/>
      <c r="UV782" s="191"/>
      <c r="UW782" s="49"/>
      <c r="UX782" s="49"/>
      <c r="UY782" s="49"/>
      <c r="VD782" s="191"/>
      <c r="VE782" s="49"/>
      <c r="VF782" s="49"/>
      <c r="VG782" s="49"/>
      <c r="VL782" s="191"/>
      <c r="VM782" s="49"/>
      <c r="VN782" s="49"/>
      <c r="VO782" s="49"/>
      <c r="VT782" s="191"/>
      <c r="VU782" s="49"/>
      <c r="VV782" s="49"/>
      <c r="VW782" s="49"/>
      <c r="WB782" s="191"/>
      <c r="WC782" s="49"/>
      <c r="WD782" s="49"/>
      <c r="WE782" s="49"/>
      <c r="WJ782" s="191"/>
      <c r="WK782" s="49"/>
      <c r="WL782" s="49"/>
      <c r="WM782" s="49"/>
      <c r="WR782" s="191"/>
      <c r="WS782" s="49"/>
      <c r="WT782" s="49"/>
      <c r="WU782" s="49"/>
      <c r="WZ782" s="191"/>
      <c r="XA782" s="49"/>
      <c r="XB782" s="49"/>
      <c r="XC782" s="49"/>
      <c r="XH782" s="191"/>
      <c r="XI782" s="49"/>
      <c r="XJ782" s="49"/>
      <c r="XK782" s="49"/>
      <c r="XP782" s="191"/>
      <c r="XQ782" s="49"/>
      <c r="XR782" s="49"/>
      <c r="XS782" s="49"/>
      <c r="XX782" s="191"/>
      <c r="XY782" s="49"/>
      <c r="XZ782" s="49"/>
      <c r="YA782" s="49"/>
      <c r="YF782" s="191"/>
      <c r="YG782" s="49"/>
      <c r="YH782" s="49"/>
      <c r="YI782" s="49"/>
      <c r="YN782" s="191"/>
      <c r="YO782" s="49"/>
      <c r="YP782" s="49"/>
      <c r="YQ782" s="49"/>
      <c r="YV782" s="191"/>
      <c r="YW782" s="49"/>
      <c r="YX782" s="49"/>
      <c r="YY782" s="49"/>
      <c r="ZD782" s="191"/>
      <c r="ZE782" s="49"/>
      <c r="ZF782" s="49"/>
      <c r="ZG782" s="49"/>
      <c r="ZL782" s="191"/>
      <c r="ZM782" s="49"/>
      <c r="ZN782" s="49"/>
      <c r="ZO782" s="49"/>
      <c r="ZT782" s="191"/>
      <c r="ZU782" s="49"/>
      <c r="ZV782" s="49"/>
      <c r="ZW782" s="49"/>
      <c r="AAB782" s="191"/>
      <c r="AAC782" s="49"/>
      <c r="AAD782" s="49"/>
      <c r="AAE782" s="49"/>
      <c r="AAJ782" s="191"/>
      <c r="AAK782" s="49"/>
      <c r="AAL782" s="49"/>
      <c r="AAM782" s="49"/>
      <c r="AAR782" s="191"/>
      <c r="AAS782" s="49"/>
      <c r="AAT782" s="49"/>
      <c r="AAU782" s="49"/>
      <c r="AAZ782" s="191"/>
      <c r="ABA782" s="49"/>
      <c r="ABB782" s="49"/>
      <c r="ABC782" s="49"/>
      <c r="ABH782" s="191"/>
      <c r="ABI782" s="49"/>
      <c r="ABJ782" s="49"/>
      <c r="ABK782" s="49"/>
      <c r="ABP782" s="191"/>
      <c r="ABQ782" s="49"/>
      <c r="ABR782" s="49"/>
      <c r="ABS782" s="49"/>
      <c r="ABX782" s="191"/>
      <c r="ABY782" s="49"/>
      <c r="ABZ782" s="49"/>
      <c r="ACA782" s="49"/>
      <c r="ACF782" s="191"/>
      <c r="ACG782" s="49"/>
      <c r="ACH782" s="49"/>
      <c r="ACI782" s="49"/>
      <c r="ACN782" s="191"/>
      <c r="ACO782" s="49"/>
      <c r="ACP782" s="49"/>
      <c r="ACQ782" s="49"/>
      <c r="ACV782" s="191"/>
      <c r="ACW782" s="49"/>
      <c r="ACX782" s="49"/>
      <c r="ACY782" s="49"/>
      <c r="ADD782" s="191"/>
      <c r="ADE782" s="49"/>
      <c r="ADF782" s="49"/>
      <c r="ADG782" s="49"/>
      <c r="ADL782" s="191"/>
      <c r="ADM782" s="49"/>
      <c r="ADN782" s="49"/>
      <c r="ADO782" s="49"/>
      <c r="ADT782" s="191"/>
      <c r="ADU782" s="49"/>
      <c r="ADV782" s="49"/>
      <c r="ADW782" s="49"/>
      <c r="AEB782" s="191"/>
      <c r="AEC782" s="49"/>
      <c r="AED782" s="49"/>
      <c r="AEE782" s="49"/>
      <c r="AEJ782" s="191"/>
      <c r="AEK782" s="49"/>
      <c r="AEL782" s="49"/>
      <c r="AEM782" s="49"/>
      <c r="AER782" s="191"/>
      <c r="AES782" s="49"/>
      <c r="AET782" s="49"/>
      <c r="AEU782" s="49"/>
      <c r="AEZ782" s="191"/>
      <c r="AFA782" s="49"/>
      <c r="AFB782" s="49"/>
      <c r="AFC782" s="49"/>
      <c r="AFH782" s="191"/>
      <c r="AFI782" s="49"/>
      <c r="AFJ782" s="49"/>
      <c r="AFK782" s="49"/>
      <c r="AFP782" s="191"/>
      <c r="AFQ782" s="49"/>
      <c r="AFR782" s="49"/>
      <c r="AFS782" s="49"/>
      <c r="AFX782" s="191"/>
      <c r="AFY782" s="49"/>
      <c r="AFZ782" s="49"/>
      <c r="AGA782" s="49"/>
      <c r="AGF782" s="191"/>
      <c r="AGG782" s="49"/>
      <c r="AGH782" s="49"/>
      <c r="AGI782" s="49"/>
      <c r="AGN782" s="191"/>
      <c r="AGO782" s="49"/>
      <c r="AGP782" s="49"/>
      <c r="AGQ782" s="49"/>
      <c r="AGV782" s="191"/>
      <c r="AGW782" s="49"/>
      <c r="AGX782" s="49"/>
      <c r="AGY782" s="49"/>
      <c r="AHD782" s="191"/>
      <c r="AHE782" s="49"/>
      <c r="AHF782" s="49"/>
      <c r="AHG782" s="49"/>
      <c r="AHL782" s="191"/>
      <c r="AHM782" s="49"/>
      <c r="AHN782" s="49"/>
      <c r="AHO782" s="49"/>
      <c r="AHT782" s="191"/>
      <c r="AHU782" s="49"/>
      <c r="AHV782" s="49"/>
      <c r="AHW782" s="49"/>
      <c r="AIB782" s="191"/>
      <c r="AIC782" s="49"/>
      <c r="AID782" s="49"/>
      <c r="AIE782" s="49"/>
      <c r="AIJ782" s="191"/>
      <c r="AIK782" s="49"/>
      <c r="AIL782" s="49"/>
      <c r="AIM782" s="49"/>
      <c r="AIR782" s="191"/>
      <c r="AIS782" s="49"/>
      <c r="AIT782" s="49"/>
      <c r="AIU782" s="49"/>
      <c r="AIZ782" s="191"/>
      <c r="AJA782" s="49"/>
      <c r="AJB782" s="49"/>
      <c r="AJC782" s="49"/>
      <c r="AJH782" s="191"/>
      <c r="AJI782" s="49"/>
      <c r="AJJ782" s="49"/>
      <c r="AJK782" s="49"/>
      <c r="AJP782" s="191"/>
      <c r="AJQ782" s="49"/>
      <c r="AJR782" s="49"/>
      <c r="AJS782" s="49"/>
      <c r="AJX782" s="191"/>
      <c r="AJY782" s="49"/>
      <c r="AJZ782" s="49"/>
      <c r="AKA782" s="49"/>
      <c r="AKF782" s="191"/>
      <c r="AKG782" s="49"/>
      <c r="AKH782" s="49"/>
      <c r="AKI782" s="49"/>
      <c r="AKN782" s="191"/>
      <c r="AKO782" s="49"/>
      <c r="AKP782" s="49"/>
      <c r="AKQ782" s="49"/>
      <c r="AKV782" s="191"/>
      <c r="AKW782" s="49"/>
      <c r="AKX782" s="49"/>
      <c r="AKY782" s="49"/>
      <c r="ALD782" s="191"/>
      <c r="ALE782" s="49"/>
      <c r="ALF782" s="49"/>
      <c r="ALG782" s="49"/>
      <c r="ALL782" s="191"/>
      <c r="ALM782" s="49"/>
      <c r="ALN782" s="49"/>
      <c r="ALO782" s="49"/>
      <c r="ALT782" s="191"/>
      <c r="ALU782" s="49"/>
      <c r="ALV782" s="49"/>
      <c r="ALW782" s="49"/>
      <c r="AMB782" s="191"/>
      <c r="AMC782" s="49"/>
      <c r="AMD782" s="49"/>
      <c r="AME782" s="49"/>
      <c r="AMJ782" s="191"/>
    </row>
    <row r="783" s="192" customFormat="true" ht="15" hidden="false" customHeight="true" outlineLevel="0" collapsed="false">
      <c r="A783" s="170"/>
      <c r="B783" s="170"/>
      <c r="C783" s="170"/>
      <c r="D783" s="173" t="s">
        <v>714</v>
      </c>
      <c r="E783" s="173"/>
      <c r="F783" s="173"/>
      <c r="G783" s="173"/>
      <c r="H783" s="174" t="n">
        <f aca="false">SUM(H781:H782)</f>
        <v>192.11</v>
      </c>
      <c r="I783" s="49"/>
      <c r="J783" s="49"/>
      <c r="K783" s="49"/>
      <c r="P783" s="193"/>
      <c r="Q783" s="49"/>
      <c r="R783" s="49"/>
      <c r="S783" s="49"/>
      <c r="X783" s="193"/>
      <c r="Y783" s="49"/>
      <c r="Z783" s="49"/>
      <c r="AA783" s="49"/>
      <c r="AF783" s="193"/>
      <c r="AG783" s="49"/>
      <c r="AH783" s="49"/>
      <c r="AI783" s="49"/>
      <c r="AN783" s="193"/>
      <c r="AO783" s="49"/>
      <c r="AP783" s="49"/>
      <c r="AQ783" s="49"/>
      <c r="AV783" s="193"/>
      <c r="AW783" s="49"/>
      <c r="AX783" s="49"/>
      <c r="AY783" s="49"/>
      <c r="BD783" s="193"/>
      <c r="BE783" s="49"/>
      <c r="BF783" s="49"/>
      <c r="BG783" s="49"/>
      <c r="BL783" s="193"/>
      <c r="BM783" s="49"/>
      <c r="BN783" s="49"/>
      <c r="BO783" s="49"/>
      <c r="BT783" s="193"/>
      <c r="BU783" s="49"/>
      <c r="BV783" s="49"/>
      <c r="BW783" s="49"/>
      <c r="CB783" s="193"/>
      <c r="CC783" s="49"/>
      <c r="CD783" s="49"/>
      <c r="CE783" s="49"/>
      <c r="CJ783" s="193"/>
      <c r="CK783" s="49"/>
      <c r="CL783" s="49"/>
      <c r="CM783" s="49"/>
      <c r="CR783" s="193"/>
      <c r="CS783" s="49"/>
      <c r="CT783" s="49"/>
      <c r="CU783" s="49"/>
      <c r="CZ783" s="193"/>
      <c r="DA783" s="49"/>
      <c r="DB783" s="49"/>
      <c r="DC783" s="49"/>
      <c r="DH783" s="193"/>
      <c r="DI783" s="49"/>
      <c r="DJ783" s="49"/>
      <c r="DK783" s="49"/>
      <c r="DP783" s="193"/>
      <c r="DQ783" s="49"/>
      <c r="DR783" s="49"/>
      <c r="DS783" s="49"/>
      <c r="DX783" s="193"/>
      <c r="DY783" s="49"/>
      <c r="DZ783" s="49"/>
      <c r="EA783" s="49"/>
      <c r="EF783" s="193"/>
      <c r="EG783" s="49"/>
      <c r="EH783" s="49"/>
      <c r="EI783" s="49"/>
      <c r="EN783" s="193"/>
      <c r="EO783" s="49"/>
      <c r="EP783" s="49"/>
      <c r="EQ783" s="49"/>
      <c r="EV783" s="193"/>
      <c r="EW783" s="49"/>
      <c r="EX783" s="49"/>
      <c r="EY783" s="49"/>
      <c r="FD783" s="193"/>
      <c r="FE783" s="49"/>
      <c r="FF783" s="49"/>
      <c r="FG783" s="49"/>
      <c r="FL783" s="193"/>
      <c r="FM783" s="49"/>
      <c r="FN783" s="49"/>
      <c r="FO783" s="49"/>
      <c r="FT783" s="193"/>
      <c r="FU783" s="49"/>
      <c r="FV783" s="49"/>
      <c r="FW783" s="49"/>
      <c r="GB783" s="193"/>
      <c r="GC783" s="49"/>
      <c r="GD783" s="49"/>
      <c r="GE783" s="49"/>
      <c r="GJ783" s="193"/>
      <c r="GK783" s="49"/>
      <c r="GL783" s="49"/>
      <c r="GM783" s="49"/>
      <c r="GR783" s="193"/>
      <c r="GS783" s="49"/>
      <c r="GT783" s="49"/>
      <c r="GU783" s="49"/>
      <c r="GZ783" s="193"/>
      <c r="HA783" s="49"/>
      <c r="HB783" s="49"/>
      <c r="HC783" s="49"/>
      <c r="HH783" s="193"/>
      <c r="HI783" s="49"/>
      <c r="HJ783" s="49"/>
      <c r="HK783" s="49"/>
      <c r="HP783" s="193"/>
      <c r="HQ783" s="49"/>
      <c r="HR783" s="49"/>
      <c r="HS783" s="49"/>
      <c r="HX783" s="193"/>
      <c r="HY783" s="49"/>
      <c r="HZ783" s="49"/>
      <c r="IA783" s="49"/>
      <c r="IF783" s="193"/>
      <c r="IG783" s="49"/>
      <c r="IH783" s="49"/>
      <c r="II783" s="49"/>
      <c r="IN783" s="193"/>
      <c r="IO783" s="49"/>
      <c r="IP783" s="49"/>
      <c r="IQ783" s="49"/>
      <c r="IV783" s="193"/>
      <c r="IW783" s="49"/>
      <c r="IX783" s="49"/>
      <c r="IY783" s="49"/>
      <c r="JD783" s="193"/>
      <c r="JE783" s="49"/>
      <c r="JF783" s="49"/>
      <c r="JG783" s="49"/>
      <c r="JL783" s="193"/>
      <c r="JM783" s="49"/>
      <c r="JN783" s="49"/>
      <c r="JO783" s="49"/>
      <c r="JT783" s="193"/>
      <c r="JU783" s="49"/>
      <c r="JV783" s="49"/>
      <c r="JW783" s="49"/>
      <c r="KB783" s="193"/>
      <c r="KC783" s="49"/>
      <c r="KD783" s="49"/>
      <c r="KE783" s="49"/>
      <c r="KJ783" s="193"/>
      <c r="KK783" s="49"/>
      <c r="KL783" s="49"/>
      <c r="KM783" s="49"/>
      <c r="KR783" s="193"/>
      <c r="KS783" s="49"/>
      <c r="KT783" s="49"/>
      <c r="KU783" s="49"/>
      <c r="KZ783" s="193"/>
      <c r="LA783" s="49"/>
      <c r="LB783" s="49"/>
      <c r="LC783" s="49"/>
      <c r="LH783" s="193"/>
      <c r="LI783" s="49"/>
      <c r="LJ783" s="49"/>
      <c r="LK783" s="49"/>
      <c r="LP783" s="193"/>
      <c r="LQ783" s="49"/>
      <c r="LR783" s="49"/>
      <c r="LS783" s="49"/>
      <c r="LX783" s="193"/>
      <c r="LY783" s="49"/>
      <c r="LZ783" s="49"/>
      <c r="MA783" s="49"/>
      <c r="MF783" s="193"/>
      <c r="MG783" s="49"/>
      <c r="MH783" s="49"/>
      <c r="MI783" s="49"/>
      <c r="MN783" s="193"/>
      <c r="MO783" s="49"/>
      <c r="MP783" s="49"/>
      <c r="MQ783" s="49"/>
      <c r="MV783" s="193"/>
      <c r="MW783" s="49"/>
      <c r="MX783" s="49"/>
      <c r="MY783" s="49"/>
      <c r="ND783" s="193"/>
      <c r="NE783" s="49"/>
      <c r="NF783" s="49"/>
      <c r="NG783" s="49"/>
      <c r="NL783" s="193"/>
      <c r="NM783" s="49"/>
      <c r="NN783" s="49"/>
      <c r="NO783" s="49"/>
      <c r="NT783" s="193"/>
      <c r="NU783" s="49"/>
      <c r="NV783" s="49"/>
      <c r="NW783" s="49"/>
      <c r="OB783" s="193"/>
      <c r="OC783" s="49"/>
      <c r="OD783" s="49"/>
      <c r="OE783" s="49"/>
      <c r="OJ783" s="193"/>
      <c r="OK783" s="49"/>
      <c r="OL783" s="49"/>
      <c r="OM783" s="49"/>
      <c r="OR783" s="193"/>
      <c r="OS783" s="49"/>
      <c r="OT783" s="49"/>
      <c r="OU783" s="49"/>
      <c r="OZ783" s="193"/>
      <c r="PA783" s="49"/>
      <c r="PB783" s="49"/>
      <c r="PC783" s="49"/>
      <c r="PH783" s="193"/>
      <c r="PI783" s="49"/>
      <c r="PJ783" s="49"/>
      <c r="PK783" s="49"/>
      <c r="PP783" s="193"/>
      <c r="PQ783" s="49"/>
      <c r="PR783" s="49"/>
      <c r="PS783" s="49"/>
      <c r="PX783" s="193"/>
      <c r="PY783" s="49"/>
      <c r="PZ783" s="49"/>
      <c r="QA783" s="49"/>
      <c r="QF783" s="193"/>
      <c r="QG783" s="49"/>
      <c r="QH783" s="49"/>
      <c r="QI783" s="49"/>
      <c r="QN783" s="193"/>
      <c r="QO783" s="49"/>
      <c r="QP783" s="49"/>
      <c r="QQ783" s="49"/>
      <c r="QV783" s="193"/>
      <c r="QW783" s="49"/>
      <c r="QX783" s="49"/>
      <c r="QY783" s="49"/>
      <c r="RD783" s="193"/>
      <c r="RE783" s="49"/>
      <c r="RF783" s="49"/>
      <c r="RG783" s="49"/>
      <c r="RL783" s="193"/>
      <c r="RM783" s="49"/>
      <c r="RN783" s="49"/>
      <c r="RO783" s="49"/>
      <c r="RT783" s="193"/>
      <c r="RU783" s="49"/>
      <c r="RV783" s="49"/>
      <c r="RW783" s="49"/>
      <c r="SB783" s="193"/>
      <c r="SC783" s="49"/>
      <c r="SD783" s="49"/>
      <c r="SE783" s="49"/>
      <c r="SJ783" s="193"/>
      <c r="SK783" s="49"/>
      <c r="SL783" s="49"/>
      <c r="SM783" s="49"/>
      <c r="SR783" s="193"/>
      <c r="SS783" s="49"/>
      <c r="ST783" s="49"/>
      <c r="SU783" s="49"/>
      <c r="SZ783" s="193"/>
      <c r="TA783" s="49"/>
      <c r="TB783" s="49"/>
      <c r="TC783" s="49"/>
      <c r="TH783" s="193"/>
      <c r="TI783" s="49"/>
      <c r="TJ783" s="49"/>
      <c r="TK783" s="49"/>
      <c r="TP783" s="193"/>
      <c r="TQ783" s="49"/>
      <c r="TR783" s="49"/>
      <c r="TS783" s="49"/>
      <c r="TX783" s="193"/>
      <c r="TY783" s="49"/>
      <c r="TZ783" s="49"/>
      <c r="UA783" s="49"/>
      <c r="UF783" s="193"/>
      <c r="UG783" s="49"/>
      <c r="UH783" s="49"/>
      <c r="UI783" s="49"/>
      <c r="UN783" s="193"/>
      <c r="UO783" s="49"/>
      <c r="UP783" s="49"/>
      <c r="UQ783" s="49"/>
      <c r="UV783" s="193"/>
      <c r="UW783" s="49"/>
      <c r="UX783" s="49"/>
      <c r="UY783" s="49"/>
      <c r="VD783" s="193"/>
      <c r="VE783" s="49"/>
      <c r="VF783" s="49"/>
      <c r="VG783" s="49"/>
      <c r="VL783" s="193"/>
      <c r="VM783" s="49"/>
      <c r="VN783" s="49"/>
      <c r="VO783" s="49"/>
      <c r="VT783" s="193"/>
      <c r="VU783" s="49"/>
      <c r="VV783" s="49"/>
      <c r="VW783" s="49"/>
      <c r="WB783" s="193"/>
      <c r="WC783" s="49"/>
      <c r="WD783" s="49"/>
      <c r="WE783" s="49"/>
      <c r="WJ783" s="193"/>
      <c r="WK783" s="49"/>
      <c r="WL783" s="49"/>
      <c r="WM783" s="49"/>
      <c r="WR783" s="193"/>
      <c r="WS783" s="49"/>
      <c r="WT783" s="49"/>
      <c r="WU783" s="49"/>
      <c r="WZ783" s="193"/>
      <c r="XA783" s="49"/>
      <c r="XB783" s="49"/>
      <c r="XC783" s="49"/>
      <c r="XH783" s="193"/>
      <c r="XI783" s="49"/>
      <c r="XJ783" s="49"/>
      <c r="XK783" s="49"/>
      <c r="XP783" s="193"/>
      <c r="XQ783" s="49"/>
      <c r="XR783" s="49"/>
      <c r="XS783" s="49"/>
      <c r="XX783" s="193"/>
      <c r="XY783" s="49"/>
      <c r="XZ783" s="49"/>
      <c r="YA783" s="49"/>
      <c r="YF783" s="193"/>
      <c r="YG783" s="49"/>
      <c r="YH783" s="49"/>
      <c r="YI783" s="49"/>
      <c r="YN783" s="193"/>
      <c r="YO783" s="49"/>
      <c r="YP783" s="49"/>
      <c r="YQ783" s="49"/>
      <c r="YV783" s="193"/>
      <c r="YW783" s="49"/>
      <c r="YX783" s="49"/>
      <c r="YY783" s="49"/>
      <c r="ZD783" s="193"/>
      <c r="ZE783" s="49"/>
      <c r="ZF783" s="49"/>
      <c r="ZG783" s="49"/>
      <c r="ZL783" s="193"/>
      <c r="ZM783" s="49"/>
      <c r="ZN783" s="49"/>
      <c r="ZO783" s="49"/>
      <c r="ZT783" s="193"/>
      <c r="ZU783" s="49"/>
      <c r="ZV783" s="49"/>
      <c r="ZW783" s="49"/>
      <c r="AAB783" s="193"/>
      <c r="AAC783" s="49"/>
      <c r="AAD783" s="49"/>
      <c r="AAE783" s="49"/>
      <c r="AAJ783" s="193"/>
      <c r="AAK783" s="49"/>
      <c r="AAL783" s="49"/>
      <c r="AAM783" s="49"/>
      <c r="AAR783" s="193"/>
      <c r="AAS783" s="49"/>
      <c r="AAT783" s="49"/>
      <c r="AAU783" s="49"/>
      <c r="AAZ783" s="193"/>
      <c r="ABA783" s="49"/>
      <c r="ABB783" s="49"/>
      <c r="ABC783" s="49"/>
      <c r="ABH783" s="193"/>
      <c r="ABI783" s="49"/>
      <c r="ABJ783" s="49"/>
      <c r="ABK783" s="49"/>
      <c r="ABP783" s="193"/>
      <c r="ABQ783" s="49"/>
      <c r="ABR783" s="49"/>
      <c r="ABS783" s="49"/>
      <c r="ABX783" s="193"/>
      <c r="ABY783" s="49"/>
      <c r="ABZ783" s="49"/>
      <c r="ACA783" s="49"/>
      <c r="ACF783" s="193"/>
      <c r="ACG783" s="49"/>
      <c r="ACH783" s="49"/>
      <c r="ACI783" s="49"/>
      <c r="ACN783" s="193"/>
      <c r="ACO783" s="49"/>
      <c r="ACP783" s="49"/>
      <c r="ACQ783" s="49"/>
      <c r="ACV783" s="193"/>
      <c r="ACW783" s="49"/>
      <c r="ACX783" s="49"/>
      <c r="ACY783" s="49"/>
      <c r="ADD783" s="193"/>
      <c r="ADE783" s="49"/>
      <c r="ADF783" s="49"/>
      <c r="ADG783" s="49"/>
      <c r="ADL783" s="193"/>
      <c r="ADM783" s="49"/>
      <c r="ADN783" s="49"/>
      <c r="ADO783" s="49"/>
      <c r="ADT783" s="193"/>
      <c r="ADU783" s="49"/>
      <c r="ADV783" s="49"/>
      <c r="ADW783" s="49"/>
      <c r="AEB783" s="193"/>
      <c r="AEC783" s="49"/>
      <c r="AED783" s="49"/>
      <c r="AEE783" s="49"/>
      <c r="AEJ783" s="193"/>
      <c r="AEK783" s="49"/>
      <c r="AEL783" s="49"/>
      <c r="AEM783" s="49"/>
      <c r="AER783" s="193"/>
      <c r="AES783" s="49"/>
      <c r="AET783" s="49"/>
      <c r="AEU783" s="49"/>
      <c r="AEZ783" s="193"/>
      <c r="AFA783" s="49"/>
      <c r="AFB783" s="49"/>
      <c r="AFC783" s="49"/>
      <c r="AFH783" s="193"/>
      <c r="AFI783" s="49"/>
      <c r="AFJ783" s="49"/>
      <c r="AFK783" s="49"/>
      <c r="AFP783" s="193"/>
      <c r="AFQ783" s="49"/>
      <c r="AFR783" s="49"/>
      <c r="AFS783" s="49"/>
      <c r="AFX783" s="193"/>
      <c r="AFY783" s="49"/>
      <c r="AFZ783" s="49"/>
      <c r="AGA783" s="49"/>
      <c r="AGF783" s="193"/>
      <c r="AGG783" s="49"/>
      <c r="AGH783" s="49"/>
      <c r="AGI783" s="49"/>
      <c r="AGN783" s="193"/>
      <c r="AGO783" s="49"/>
      <c r="AGP783" s="49"/>
      <c r="AGQ783" s="49"/>
      <c r="AGV783" s="193"/>
      <c r="AGW783" s="49"/>
      <c r="AGX783" s="49"/>
      <c r="AGY783" s="49"/>
      <c r="AHD783" s="193"/>
      <c r="AHE783" s="49"/>
      <c r="AHF783" s="49"/>
      <c r="AHG783" s="49"/>
      <c r="AHL783" s="193"/>
      <c r="AHM783" s="49"/>
      <c r="AHN783" s="49"/>
      <c r="AHO783" s="49"/>
      <c r="AHT783" s="193"/>
      <c r="AHU783" s="49"/>
      <c r="AHV783" s="49"/>
      <c r="AHW783" s="49"/>
      <c r="AIB783" s="193"/>
      <c r="AIC783" s="49"/>
      <c r="AID783" s="49"/>
      <c r="AIE783" s="49"/>
      <c r="AIJ783" s="193"/>
      <c r="AIK783" s="49"/>
      <c r="AIL783" s="49"/>
      <c r="AIM783" s="49"/>
      <c r="AIR783" s="193"/>
      <c r="AIS783" s="49"/>
      <c r="AIT783" s="49"/>
      <c r="AIU783" s="49"/>
      <c r="AIZ783" s="193"/>
      <c r="AJA783" s="49"/>
      <c r="AJB783" s="49"/>
      <c r="AJC783" s="49"/>
      <c r="AJH783" s="193"/>
      <c r="AJI783" s="49"/>
      <c r="AJJ783" s="49"/>
      <c r="AJK783" s="49"/>
      <c r="AJP783" s="193"/>
      <c r="AJQ783" s="49"/>
      <c r="AJR783" s="49"/>
      <c r="AJS783" s="49"/>
      <c r="AJX783" s="193"/>
      <c r="AJY783" s="49"/>
      <c r="AJZ783" s="49"/>
      <c r="AKA783" s="49"/>
      <c r="AKF783" s="193"/>
      <c r="AKG783" s="49"/>
      <c r="AKH783" s="49"/>
      <c r="AKI783" s="49"/>
      <c r="AKN783" s="193"/>
      <c r="AKO783" s="49"/>
      <c r="AKP783" s="49"/>
      <c r="AKQ783" s="49"/>
      <c r="AKV783" s="193"/>
      <c r="AKW783" s="49"/>
      <c r="AKX783" s="49"/>
      <c r="AKY783" s="49"/>
      <c r="ALD783" s="193"/>
      <c r="ALE783" s="49"/>
      <c r="ALF783" s="49"/>
      <c r="ALG783" s="49"/>
      <c r="ALL783" s="193"/>
      <c r="ALM783" s="49"/>
      <c r="ALN783" s="49"/>
      <c r="ALO783" s="49"/>
      <c r="ALT783" s="193"/>
      <c r="ALU783" s="49"/>
      <c r="ALV783" s="49"/>
      <c r="ALW783" s="49"/>
      <c r="AMB783" s="193"/>
      <c r="AMC783" s="49"/>
      <c r="AMD783" s="49"/>
      <c r="AME783" s="49"/>
      <c r="AMJ783" s="193"/>
    </row>
    <row r="784" s="190" customFormat="true" ht="15" hidden="false" customHeight="true" outlineLevel="0" collapsed="false">
      <c r="A784" s="170"/>
      <c r="B784" s="170"/>
      <c r="C784" s="170"/>
      <c r="D784" s="171" t="s">
        <v>715</v>
      </c>
      <c r="E784" s="171"/>
      <c r="F784" s="171"/>
      <c r="G784" s="171"/>
      <c r="H784" s="175" t="n">
        <f aca="false">E776</f>
        <v>2</v>
      </c>
      <c r="I784" s="49"/>
      <c r="J784" s="49"/>
      <c r="K784" s="49"/>
      <c r="P784" s="194"/>
      <c r="Q784" s="49"/>
      <c r="R784" s="49"/>
      <c r="S784" s="49"/>
      <c r="X784" s="194"/>
      <c r="Y784" s="49"/>
      <c r="Z784" s="49"/>
      <c r="AA784" s="49"/>
      <c r="AF784" s="194"/>
      <c r="AG784" s="49"/>
      <c r="AH784" s="49"/>
      <c r="AI784" s="49"/>
      <c r="AN784" s="194"/>
      <c r="AO784" s="49"/>
      <c r="AP784" s="49"/>
      <c r="AQ784" s="49"/>
      <c r="AV784" s="194"/>
      <c r="AW784" s="49"/>
      <c r="AX784" s="49"/>
      <c r="AY784" s="49"/>
      <c r="BD784" s="194"/>
      <c r="BE784" s="49"/>
      <c r="BF784" s="49"/>
      <c r="BG784" s="49"/>
      <c r="BL784" s="194"/>
      <c r="BM784" s="49"/>
      <c r="BN784" s="49"/>
      <c r="BO784" s="49"/>
      <c r="BT784" s="194"/>
      <c r="BU784" s="49"/>
      <c r="BV784" s="49"/>
      <c r="BW784" s="49"/>
      <c r="CB784" s="194"/>
      <c r="CC784" s="49"/>
      <c r="CD784" s="49"/>
      <c r="CE784" s="49"/>
      <c r="CJ784" s="194"/>
      <c r="CK784" s="49"/>
      <c r="CL784" s="49"/>
      <c r="CM784" s="49"/>
      <c r="CR784" s="194"/>
      <c r="CS784" s="49"/>
      <c r="CT784" s="49"/>
      <c r="CU784" s="49"/>
      <c r="CZ784" s="194"/>
      <c r="DA784" s="49"/>
      <c r="DB784" s="49"/>
      <c r="DC784" s="49"/>
      <c r="DH784" s="194"/>
      <c r="DI784" s="49"/>
      <c r="DJ784" s="49"/>
      <c r="DK784" s="49"/>
      <c r="DP784" s="194"/>
      <c r="DQ784" s="49"/>
      <c r="DR784" s="49"/>
      <c r="DS784" s="49"/>
      <c r="DX784" s="194"/>
      <c r="DY784" s="49"/>
      <c r="DZ784" s="49"/>
      <c r="EA784" s="49"/>
      <c r="EF784" s="194"/>
      <c r="EG784" s="49"/>
      <c r="EH784" s="49"/>
      <c r="EI784" s="49"/>
      <c r="EN784" s="194"/>
      <c r="EO784" s="49"/>
      <c r="EP784" s="49"/>
      <c r="EQ784" s="49"/>
      <c r="EV784" s="194"/>
      <c r="EW784" s="49"/>
      <c r="EX784" s="49"/>
      <c r="EY784" s="49"/>
      <c r="FD784" s="194"/>
      <c r="FE784" s="49"/>
      <c r="FF784" s="49"/>
      <c r="FG784" s="49"/>
      <c r="FL784" s="194"/>
      <c r="FM784" s="49"/>
      <c r="FN784" s="49"/>
      <c r="FO784" s="49"/>
      <c r="FT784" s="194"/>
      <c r="FU784" s="49"/>
      <c r="FV784" s="49"/>
      <c r="FW784" s="49"/>
      <c r="GB784" s="194"/>
      <c r="GC784" s="49"/>
      <c r="GD784" s="49"/>
      <c r="GE784" s="49"/>
      <c r="GJ784" s="194"/>
      <c r="GK784" s="49"/>
      <c r="GL784" s="49"/>
      <c r="GM784" s="49"/>
      <c r="GR784" s="194"/>
      <c r="GS784" s="49"/>
      <c r="GT784" s="49"/>
      <c r="GU784" s="49"/>
      <c r="GZ784" s="194"/>
      <c r="HA784" s="49"/>
      <c r="HB784" s="49"/>
      <c r="HC784" s="49"/>
      <c r="HH784" s="194"/>
      <c r="HI784" s="49"/>
      <c r="HJ784" s="49"/>
      <c r="HK784" s="49"/>
      <c r="HP784" s="194"/>
      <c r="HQ784" s="49"/>
      <c r="HR784" s="49"/>
      <c r="HS784" s="49"/>
      <c r="HX784" s="194"/>
      <c r="HY784" s="49"/>
      <c r="HZ784" s="49"/>
      <c r="IA784" s="49"/>
      <c r="IF784" s="194"/>
      <c r="IG784" s="49"/>
      <c r="IH784" s="49"/>
      <c r="II784" s="49"/>
      <c r="IN784" s="194"/>
      <c r="IO784" s="49"/>
      <c r="IP784" s="49"/>
      <c r="IQ784" s="49"/>
      <c r="IV784" s="194"/>
      <c r="IW784" s="49"/>
      <c r="IX784" s="49"/>
      <c r="IY784" s="49"/>
      <c r="JD784" s="194"/>
      <c r="JE784" s="49"/>
      <c r="JF784" s="49"/>
      <c r="JG784" s="49"/>
      <c r="JL784" s="194"/>
      <c r="JM784" s="49"/>
      <c r="JN784" s="49"/>
      <c r="JO784" s="49"/>
      <c r="JT784" s="194"/>
      <c r="JU784" s="49"/>
      <c r="JV784" s="49"/>
      <c r="JW784" s="49"/>
      <c r="KB784" s="194"/>
      <c r="KC784" s="49"/>
      <c r="KD784" s="49"/>
      <c r="KE784" s="49"/>
      <c r="KJ784" s="194"/>
      <c r="KK784" s="49"/>
      <c r="KL784" s="49"/>
      <c r="KM784" s="49"/>
      <c r="KR784" s="194"/>
      <c r="KS784" s="49"/>
      <c r="KT784" s="49"/>
      <c r="KU784" s="49"/>
      <c r="KZ784" s="194"/>
      <c r="LA784" s="49"/>
      <c r="LB784" s="49"/>
      <c r="LC784" s="49"/>
      <c r="LH784" s="194"/>
      <c r="LI784" s="49"/>
      <c r="LJ784" s="49"/>
      <c r="LK784" s="49"/>
      <c r="LP784" s="194"/>
      <c r="LQ784" s="49"/>
      <c r="LR784" s="49"/>
      <c r="LS784" s="49"/>
      <c r="LX784" s="194"/>
      <c r="LY784" s="49"/>
      <c r="LZ784" s="49"/>
      <c r="MA784" s="49"/>
      <c r="MF784" s="194"/>
      <c r="MG784" s="49"/>
      <c r="MH784" s="49"/>
      <c r="MI784" s="49"/>
      <c r="MN784" s="194"/>
      <c r="MO784" s="49"/>
      <c r="MP784" s="49"/>
      <c r="MQ784" s="49"/>
      <c r="MV784" s="194"/>
      <c r="MW784" s="49"/>
      <c r="MX784" s="49"/>
      <c r="MY784" s="49"/>
      <c r="ND784" s="194"/>
      <c r="NE784" s="49"/>
      <c r="NF784" s="49"/>
      <c r="NG784" s="49"/>
      <c r="NL784" s="194"/>
      <c r="NM784" s="49"/>
      <c r="NN784" s="49"/>
      <c r="NO784" s="49"/>
      <c r="NT784" s="194"/>
      <c r="NU784" s="49"/>
      <c r="NV784" s="49"/>
      <c r="NW784" s="49"/>
      <c r="OB784" s="194"/>
      <c r="OC784" s="49"/>
      <c r="OD784" s="49"/>
      <c r="OE784" s="49"/>
      <c r="OJ784" s="194"/>
      <c r="OK784" s="49"/>
      <c r="OL784" s="49"/>
      <c r="OM784" s="49"/>
      <c r="OR784" s="194"/>
      <c r="OS784" s="49"/>
      <c r="OT784" s="49"/>
      <c r="OU784" s="49"/>
      <c r="OZ784" s="194"/>
      <c r="PA784" s="49"/>
      <c r="PB784" s="49"/>
      <c r="PC784" s="49"/>
      <c r="PH784" s="194"/>
      <c r="PI784" s="49"/>
      <c r="PJ784" s="49"/>
      <c r="PK784" s="49"/>
      <c r="PP784" s="194"/>
      <c r="PQ784" s="49"/>
      <c r="PR784" s="49"/>
      <c r="PS784" s="49"/>
      <c r="PX784" s="194"/>
      <c r="PY784" s="49"/>
      <c r="PZ784" s="49"/>
      <c r="QA784" s="49"/>
      <c r="QF784" s="194"/>
      <c r="QG784" s="49"/>
      <c r="QH784" s="49"/>
      <c r="QI784" s="49"/>
      <c r="QN784" s="194"/>
      <c r="QO784" s="49"/>
      <c r="QP784" s="49"/>
      <c r="QQ784" s="49"/>
      <c r="QV784" s="194"/>
      <c r="QW784" s="49"/>
      <c r="QX784" s="49"/>
      <c r="QY784" s="49"/>
      <c r="RD784" s="194"/>
      <c r="RE784" s="49"/>
      <c r="RF784" s="49"/>
      <c r="RG784" s="49"/>
      <c r="RL784" s="194"/>
      <c r="RM784" s="49"/>
      <c r="RN784" s="49"/>
      <c r="RO784" s="49"/>
      <c r="RT784" s="194"/>
      <c r="RU784" s="49"/>
      <c r="RV784" s="49"/>
      <c r="RW784" s="49"/>
      <c r="SB784" s="194"/>
      <c r="SC784" s="49"/>
      <c r="SD784" s="49"/>
      <c r="SE784" s="49"/>
      <c r="SJ784" s="194"/>
      <c r="SK784" s="49"/>
      <c r="SL784" s="49"/>
      <c r="SM784" s="49"/>
      <c r="SR784" s="194"/>
      <c r="SS784" s="49"/>
      <c r="ST784" s="49"/>
      <c r="SU784" s="49"/>
      <c r="SZ784" s="194"/>
      <c r="TA784" s="49"/>
      <c r="TB784" s="49"/>
      <c r="TC784" s="49"/>
      <c r="TH784" s="194"/>
      <c r="TI784" s="49"/>
      <c r="TJ784" s="49"/>
      <c r="TK784" s="49"/>
      <c r="TP784" s="194"/>
      <c r="TQ784" s="49"/>
      <c r="TR784" s="49"/>
      <c r="TS784" s="49"/>
      <c r="TX784" s="194"/>
      <c r="TY784" s="49"/>
      <c r="TZ784" s="49"/>
      <c r="UA784" s="49"/>
      <c r="UF784" s="194"/>
      <c r="UG784" s="49"/>
      <c r="UH784" s="49"/>
      <c r="UI784" s="49"/>
      <c r="UN784" s="194"/>
      <c r="UO784" s="49"/>
      <c r="UP784" s="49"/>
      <c r="UQ784" s="49"/>
      <c r="UV784" s="194"/>
      <c r="UW784" s="49"/>
      <c r="UX784" s="49"/>
      <c r="UY784" s="49"/>
      <c r="VD784" s="194"/>
      <c r="VE784" s="49"/>
      <c r="VF784" s="49"/>
      <c r="VG784" s="49"/>
      <c r="VL784" s="194"/>
      <c r="VM784" s="49"/>
      <c r="VN784" s="49"/>
      <c r="VO784" s="49"/>
      <c r="VT784" s="194"/>
      <c r="VU784" s="49"/>
      <c r="VV784" s="49"/>
      <c r="VW784" s="49"/>
      <c r="WB784" s="194"/>
      <c r="WC784" s="49"/>
      <c r="WD784" s="49"/>
      <c r="WE784" s="49"/>
      <c r="WJ784" s="194"/>
      <c r="WK784" s="49"/>
      <c r="WL784" s="49"/>
      <c r="WM784" s="49"/>
      <c r="WR784" s="194"/>
      <c r="WS784" s="49"/>
      <c r="WT784" s="49"/>
      <c r="WU784" s="49"/>
      <c r="WZ784" s="194"/>
      <c r="XA784" s="49"/>
      <c r="XB784" s="49"/>
      <c r="XC784" s="49"/>
      <c r="XH784" s="194"/>
      <c r="XI784" s="49"/>
      <c r="XJ784" s="49"/>
      <c r="XK784" s="49"/>
      <c r="XP784" s="194"/>
      <c r="XQ784" s="49"/>
      <c r="XR784" s="49"/>
      <c r="XS784" s="49"/>
      <c r="XX784" s="194"/>
      <c r="XY784" s="49"/>
      <c r="XZ784" s="49"/>
      <c r="YA784" s="49"/>
      <c r="YF784" s="194"/>
      <c r="YG784" s="49"/>
      <c r="YH784" s="49"/>
      <c r="YI784" s="49"/>
      <c r="YN784" s="194"/>
      <c r="YO784" s="49"/>
      <c r="YP784" s="49"/>
      <c r="YQ784" s="49"/>
      <c r="YV784" s="194"/>
      <c r="YW784" s="49"/>
      <c r="YX784" s="49"/>
      <c r="YY784" s="49"/>
      <c r="ZD784" s="194"/>
      <c r="ZE784" s="49"/>
      <c r="ZF784" s="49"/>
      <c r="ZG784" s="49"/>
      <c r="ZL784" s="194"/>
      <c r="ZM784" s="49"/>
      <c r="ZN784" s="49"/>
      <c r="ZO784" s="49"/>
      <c r="ZT784" s="194"/>
      <c r="ZU784" s="49"/>
      <c r="ZV784" s="49"/>
      <c r="ZW784" s="49"/>
      <c r="AAB784" s="194"/>
      <c r="AAC784" s="49"/>
      <c r="AAD784" s="49"/>
      <c r="AAE784" s="49"/>
      <c r="AAJ784" s="194"/>
      <c r="AAK784" s="49"/>
      <c r="AAL784" s="49"/>
      <c r="AAM784" s="49"/>
      <c r="AAR784" s="194"/>
      <c r="AAS784" s="49"/>
      <c r="AAT784" s="49"/>
      <c r="AAU784" s="49"/>
      <c r="AAZ784" s="194"/>
      <c r="ABA784" s="49"/>
      <c r="ABB784" s="49"/>
      <c r="ABC784" s="49"/>
      <c r="ABH784" s="194"/>
      <c r="ABI784" s="49"/>
      <c r="ABJ784" s="49"/>
      <c r="ABK784" s="49"/>
      <c r="ABP784" s="194"/>
      <c r="ABQ784" s="49"/>
      <c r="ABR784" s="49"/>
      <c r="ABS784" s="49"/>
      <c r="ABX784" s="194"/>
      <c r="ABY784" s="49"/>
      <c r="ABZ784" s="49"/>
      <c r="ACA784" s="49"/>
      <c r="ACF784" s="194"/>
      <c r="ACG784" s="49"/>
      <c r="ACH784" s="49"/>
      <c r="ACI784" s="49"/>
      <c r="ACN784" s="194"/>
      <c r="ACO784" s="49"/>
      <c r="ACP784" s="49"/>
      <c r="ACQ784" s="49"/>
      <c r="ACV784" s="194"/>
      <c r="ACW784" s="49"/>
      <c r="ACX784" s="49"/>
      <c r="ACY784" s="49"/>
      <c r="ADD784" s="194"/>
      <c r="ADE784" s="49"/>
      <c r="ADF784" s="49"/>
      <c r="ADG784" s="49"/>
      <c r="ADL784" s="194"/>
      <c r="ADM784" s="49"/>
      <c r="ADN784" s="49"/>
      <c r="ADO784" s="49"/>
      <c r="ADT784" s="194"/>
      <c r="ADU784" s="49"/>
      <c r="ADV784" s="49"/>
      <c r="ADW784" s="49"/>
      <c r="AEB784" s="194"/>
      <c r="AEC784" s="49"/>
      <c r="AED784" s="49"/>
      <c r="AEE784" s="49"/>
      <c r="AEJ784" s="194"/>
      <c r="AEK784" s="49"/>
      <c r="AEL784" s="49"/>
      <c r="AEM784" s="49"/>
      <c r="AER784" s="194"/>
      <c r="AES784" s="49"/>
      <c r="AET784" s="49"/>
      <c r="AEU784" s="49"/>
      <c r="AEZ784" s="194"/>
      <c r="AFA784" s="49"/>
      <c r="AFB784" s="49"/>
      <c r="AFC784" s="49"/>
      <c r="AFH784" s="194"/>
      <c r="AFI784" s="49"/>
      <c r="AFJ784" s="49"/>
      <c r="AFK784" s="49"/>
      <c r="AFP784" s="194"/>
      <c r="AFQ784" s="49"/>
      <c r="AFR784" s="49"/>
      <c r="AFS784" s="49"/>
      <c r="AFX784" s="194"/>
      <c r="AFY784" s="49"/>
      <c r="AFZ784" s="49"/>
      <c r="AGA784" s="49"/>
      <c r="AGF784" s="194"/>
      <c r="AGG784" s="49"/>
      <c r="AGH784" s="49"/>
      <c r="AGI784" s="49"/>
      <c r="AGN784" s="194"/>
      <c r="AGO784" s="49"/>
      <c r="AGP784" s="49"/>
      <c r="AGQ784" s="49"/>
      <c r="AGV784" s="194"/>
      <c r="AGW784" s="49"/>
      <c r="AGX784" s="49"/>
      <c r="AGY784" s="49"/>
      <c r="AHD784" s="194"/>
      <c r="AHE784" s="49"/>
      <c r="AHF784" s="49"/>
      <c r="AHG784" s="49"/>
      <c r="AHL784" s="194"/>
      <c r="AHM784" s="49"/>
      <c r="AHN784" s="49"/>
      <c r="AHO784" s="49"/>
      <c r="AHT784" s="194"/>
      <c r="AHU784" s="49"/>
      <c r="AHV784" s="49"/>
      <c r="AHW784" s="49"/>
      <c r="AIB784" s="194"/>
      <c r="AIC784" s="49"/>
      <c r="AID784" s="49"/>
      <c r="AIE784" s="49"/>
      <c r="AIJ784" s="194"/>
      <c r="AIK784" s="49"/>
      <c r="AIL784" s="49"/>
      <c r="AIM784" s="49"/>
      <c r="AIR784" s="194"/>
      <c r="AIS784" s="49"/>
      <c r="AIT784" s="49"/>
      <c r="AIU784" s="49"/>
      <c r="AIZ784" s="194"/>
      <c r="AJA784" s="49"/>
      <c r="AJB784" s="49"/>
      <c r="AJC784" s="49"/>
      <c r="AJH784" s="194"/>
      <c r="AJI784" s="49"/>
      <c r="AJJ784" s="49"/>
      <c r="AJK784" s="49"/>
      <c r="AJP784" s="194"/>
      <c r="AJQ784" s="49"/>
      <c r="AJR784" s="49"/>
      <c r="AJS784" s="49"/>
      <c r="AJX784" s="194"/>
      <c r="AJY784" s="49"/>
      <c r="AJZ784" s="49"/>
      <c r="AKA784" s="49"/>
      <c r="AKF784" s="194"/>
      <c r="AKG784" s="49"/>
      <c r="AKH784" s="49"/>
      <c r="AKI784" s="49"/>
      <c r="AKN784" s="194"/>
      <c r="AKO784" s="49"/>
      <c r="AKP784" s="49"/>
      <c r="AKQ784" s="49"/>
      <c r="AKV784" s="194"/>
      <c r="AKW784" s="49"/>
      <c r="AKX784" s="49"/>
      <c r="AKY784" s="49"/>
      <c r="ALD784" s="194"/>
      <c r="ALE784" s="49"/>
      <c r="ALF784" s="49"/>
      <c r="ALG784" s="49"/>
      <c r="ALL784" s="194"/>
      <c r="ALM784" s="49"/>
      <c r="ALN784" s="49"/>
      <c r="ALO784" s="49"/>
      <c r="ALT784" s="194"/>
      <c r="ALU784" s="49"/>
      <c r="ALV784" s="49"/>
      <c r="ALW784" s="49"/>
      <c r="AMB784" s="194"/>
      <c r="AMC784" s="49"/>
      <c r="AMD784" s="49"/>
      <c r="AME784" s="49"/>
      <c r="AMJ784" s="194"/>
    </row>
    <row r="785" s="192" customFormat="true" ht="15" hidden="false" customHeight="true" outlineLevel="0" collapsed="false">
      <c r="A785" s="170"/>
      <c r="B785" s="170"/>
      <c r="C785" s="170"/>
      <c r="D785" s="173" t="s">
        <v>716</v>
      </c>
      <c r="E785" s="173"/>
      <c r="F785" s="173"/>
      <c r="G785" s="173"/>
      <c r="H785" s="174" t="n">
        <f aca="false">ROUND(H783*H784,2)</f>
        <v>384.22</v>
      </c>
      <c r="I785" s="49"/>
      <c r="J785" s="49"/>
      <c r="K785" s="49"/>
      <c r="P785" s="193"/>
      <c r="Q785" s="49"/>
      <c r="R785" s="49"/>
      <c r="S785" s="49"/>
      <c r="X785" s="193"/>
      <c r="Y785" s="49"/>
      <c r="Z785" s="49"/>
      <c r="AA785" s="49"/>
      <c r="AF785" s="193"/>
      <c r="AG785" s="49"/>
      <c r="AH785" s="49"/>
      <c r="AI785" s="49"/>
      <c r="AN785" s="193"/>
      <c r="AO785" s="49"/>
      <c r="AP785" s="49"/>
      <c r="AQ785" s="49"/>
      <c r="AV785" s="193"/>
      <c r="AW785" s="49"/>
      <c r="AX785" s="49"/>
      <c r="AY785" s="49"/>
      <c r="BD785" s="193"/>
      <c r="BE785" s="49"/>
      <c r="BF785" s="49"/>
      <c r="BG785" s="49"/>
      <c r="BL785" s="193"/>
      <c r="BM785" s="49"/>
      <c r="BN785" s="49"/>
      <c r="BO785" s="49"/>
      <c r="BT785" s="193"/>
      <c r="BU785" s="49"/>
      <c r="BV785" s="49"/>
      <c r="BW785" s="49"/>
      <c r="CB785" s="193"/>
      <c r="CC785" s="49"/>
      <c r="CD785" s="49"/>
      <c r="CE785" s="49"/>
      <c r="CJ785" s="193"/>
      <c r="CK785" s="49"/>
      <c r="CL785" s="49"/>
      <c r="CM785" s="49"/>
      <c r="CR785" s="193"/>
      <c r="CS785" s="49"/>
      <c r="CT785" s="49"/>
      <c r="CU785" s="49"/>
      <c r="CZ785" s="193"/>
      <c r="DA785" s="49"/>
      <c r="DB785" s="49"/>
      <c r="DC785" s="49"/>
      <c r="DH785" s="193"/>
      <c r="DI785" s="49"/>
      <c r="DJ785" s="49"/>
      <c r="DK785" s="49"/>
      <c r="DP785" s="193"/>
      <c r="DQ785" s="49"/>
      <c r="DR785" s="49"/>
      <c r="DS785" s="49"/>
      <c r="DX785" s="193"/>
      <c r="DY785" s="49"/>
      <c r="DZ785" s="49"/>
      <c r="EA785" s="49"/>
      <c r="EF785" s="193"/>
      <c r="EG785" s="49"/>
      <c r="EH785" s="49"/>
      <c r="EI785" s="49"/>
      <c r="EN785" s="193"/>
      <c r="EO785" s="49"/>
      <c r="EP785" s="49"/>
      <c r="EQ785" s="49"/>
      <c r="EV785" s="193"/>
      <c r="EW785" s="49"/>
      <c r="EX785" s="49"/>
      <c r="EY785" s="49"/>
      <c r="FD785" s="193"/>
      <c r="FE785" s="49"/>
      <c r="FF785" s="49"/>
      <c r="FG785" s="49"/>
      <c r="FL785" s="193"/>
      <c r="FM785" s="49"/>
      <c r="FN785" s="49"/>
      <c r="FO785" s="49"/>
      <c r="FT785" s="193"/>
      <c r="FU785" s="49"/>
      <c r="FV785" s="49"/>
      <c r="FW785" s="49"/>
      <c r="GB785" s="193"/>
      <c r="GC785" s="49"/>
      <c r="GD785" s="49"/>
      <c r="GE785" s="49"/>
      <c r="GJ785" s="193"/>
      <c r="GK785" s="49"/>
      <c r="GL785" s="49"/>
      <c r="GM785" s="49"/>
      <c r="GR785" s="193"/>
      <c r="GS785" s="49"/>
      <c r="GT785" s="49"/>
      <c r="GU785" s="49"/>
      <c r="GZ785" s="193"/>
      <c r="HA785" s="49"/>
      <c r="HB785" s="49"/>
      <c r="HC785" s="49"/>
      <c r="HH785" s="193"/>
      <c r="HI785" s="49"/>
      <c r="HJ785" s="49"/>
      <c r="HK785" s="49"/>
      <c r="HP785" s="193"/>
      <c r="HQ785" s="49"/>
      <c r="HR785" s="49"/>
      <c r="HS785" s="49"/>
      <c r="HX785" s="193"/>
      <c r="HY785" s="49"/>
      <c r="HZ785" s="49"/>
      <c r="IA785" s="49"/>
      <c r="IF785" s="193"/>
      <c r="IG785" s="49"/>
      <c r="IH785" s="49"/>
      <c r="II785" s="49"/>
      <c r="IN785" s="193"/>
      <c r="IO785" s="49"/>
      <c r="IP785" s="49"/>
      <c r="IQ785" s="49"/>
      <c r="IV785" s="193"/>
      <c r="IW785" s="49"/>
      <c r="IX785" s="49"/>
      <c r="IY785" s="49"/>
      <c r="JD785" s="193"/>
      <c r="JE785" s="49"/>
      <c r="JF785" s="49"/>
      <c r="JG785" s="49"/>
      <c r="JL785" s="193"/>
      <c r="JM785" s="49"/>
      <c r="JN785" s="49"/>
      <c r="JO785" s="49"/>
      <c r="JT785" s="193"/>
      <c r="JU785" s="49"/>
      <c r="JV785" s="49"/>
      <c r="JW785" s="49"/>
      <c r="KB785" s="193"/>
      <c r="KC785" s="49"/>
      <c r="KD785" s="49"/>
      <c r="KE785" s="49"/>
      <c r="KJ785" s="193"/>
      <c r="KK785" s="49"/>
      <c r="KL785" s="49"/>
      <c r="KM785" s="49"/>
      <c r="KR785" s="193"/>
      <c r="KS785" s="49"/>
      <c r="KT785" s="49"/>
      <c r="KU785" s="49"/>
      <c r="KZ785" s="193"/>
      <c r="LA785" s="49"/>
      <c r="LB785" s="49"/>
      <c r="LC785" s="49"/>
      <c r="LH785" s="193"/>
      <c r="LI785" s="49"/>
      <c r="LJ785" s="49"/>
      <c r="LK785" s="49"/>
      <c r="LP785" s="193"/>
      <c r="LQ785" s="49"/>
      <c r="LR785" s="49"/>
      <c r="LS785" s="49"/>
      <c r="LX785" s="193"/>
      <c r="LY785" s="49"/>
      <c r="LZ785" s="49"/>
      <c r="MA785" s="49"/>
      <c r="MF785" s="193"/>
      <c r="MG785" s="49"/>
      <c r="MH785" s="49"/>
      <c r="MI785" s="49"/>
      <c r="MN785" s="193"/>
      <c r="MO785" s="49"/>
      <c r="MP785" s="49"/>
      <c r="MQ785" s="49"/>
      <c r="MV785" s="193"/>
      <c r="MW785" s="49"/>
      <c r="MX785" s="49"/>
      <c r="MY785" s="49"/>
      <c r="ND785" s="193"/>
      <c r="NE785" s="49"/>
      <c r="NF785" s="49"/>
      <c r="NG785" s="49"/>
      <c r="NL785" s="193"/>
      <c r="NM785" s="49"/>
      <c r="NN785" s="49"/>
      <c r="NO785" s="49"/>
      <c r="NT785" s="193"/>
      <c r="NU785" s="49"/>
      <c r="NV785" s="49"/>
      <c r="NW785" s="49"/>
      <c r="OB785" s="193"/>
      <c r="OC785" s="49"/>
      <c r="OD785" s="49"/>
      <c r="OE785" s="49"/>
      <c r="OJ785" s="193"/>
      <c r="OK785" s="49"/>
      <c r="OL785" s="49"/>
      <c r="OM785" s="49"/>
      <c r="OR785" s="193"/>
      <c r="OS785" s="49"/>
      <c r="OT785" s="49"/>
      <c r="OU785" s="49"/>
      <c r="OZ785" s="193"/>
      <c r="PA785" s="49"/>
      <c r="PB785" s="49"/>
      <c r="PC785" s="49"/>
      <c r="PH785" s="193"/>
      <c r="PI785" s="49"/>
      <c r="PJ785" s="49"/>
      <c r="PK785" s="49"/>
      <c r="PP785" s="193"/>
      <c r="PQ785" s="49"/>
      <c r="PR785" s="49"/>
      <c r="PS785" s="49"/>
      <c r="PX785" s="193"/>
      <c r="PY785" s="49"/>
      <c r="PZ785" s="49"/>
      <c r="QA785" s="49"/>
      <c r="QF785" s="193"/>
      <c r="QG785" s="49"/>
      <c r="QH785" s="49"/>
      <c r="QI785" s="49"/>
      <c r="QN785" s="193"/>
      <c r="QO785" s="49"/>
      <c r="QP785" s="49"/>
      <c r="QQ785" s="49"/>
      <c r="QV785" s="193"/>
      <c r="QW785" s="49"/>
      <c r="QX785" s="49"/>
      <c r="QY785" s="49"/>
      <c r="RD785" s="193"/>
      <c r="RE785" s="49"/>
      <c r="RF785" s="49"/>
      <c r="RG785" s="49"/>
      <c r="RL785" s="193"/>
      <c r="RM785" s="49"/>
      <c r="RN785" s="49"/>
      <c r="RO785" s="49"/>
      <c r="RT785" s="193"/>
      <c r="RU785" s="49"/>
      <c r="RV785" s="49"/>
      <c r="RW785" s="49"/>
      <c r="SB785" s="193"/>
      <c r="SC785" s="49"/>
      <c r="SD785" s="49"/>
      <c r="SE785" s="49"/>
      <c r="SJ785" s="193"/>
      <c r="SK785" s="49"/>
      <c r="SL785" s="49"/>
      <c r="SM785" s="49"/>
      <c r="SR785" s="193"/>
      <c r="SS785" s="49"/>
      <c r="ST785" s="49"/>
      <c r="SU785" s="49"/>
      <c r="SZ785" s="193"/>
      <c r="TA785" s="49"/>
      <c r="TB785" s="49"/>
      <c r="TC785" s="49"/>
      <c r="TH785" s="193"/>
      <c r="TI785" s="49"/>
      <c r="TJ785" s="49"/>
      <c r="TK785" s="49"/>
      <c r="TP785" s="193"/>
      <c r="TQ785" s="49"/>
      <c r="TR785" s="49"/>
      <c r="TS785" s="49"/>
      <c r="TX785" s="193"/>
      <c r="TY785" s="49"/>
      <c r="TZ785" s="49"/>
      <c r="UA785" s="49"/>
      <c r="UF785" s="193"/>
      <c r="UG785" s="49"/>
      <c r="UH785" s="49"/>
      <c r="UI785" s="49"/>
      <c r="UN785" s="193"/>
      <c r="UO785" s="49"/>
      <c r="UP785" s="49"/>
      <c r="UQ785" s="49"/>
      <c r="UV785" s="193"/>
      <c r="UW785" s="49"/>
      <c r="UX785" s="49"/>
      <c r="UY785" s="49"/>
      <c r="VD785" s="193"/>
      <c r="VE785" s="49"/>
      <c r="VF785" s="49"/>
      <c r="VG785" s="49"/>
      <c r="VL785" s="193"/>
      <c r="VM785" s="49"/>
      <c r="VN785" s="49"/>
      <c r="VO785" s="49"/>
      <c r="VT785" s="193"/>
      <c r="VU785" s="49"/>
      <c r="VV785" s="49"/>
      <c r="VW785" s="49"/>
      <c r="WB785" s="193"/>
      <c r="WC785" s="49"/>
      <c r="WD785" s="49"/>
      <c r="WE785" s="49"/>
      <c r="WJ785" s="193"/>
      <c r="WK785" s="49"/>
      <c r="WL785" s="49"/>
      <c r="WM785" s="49"/>
      <c r="WR785" s="193"/>
      <c r="WS785" s="49"/>
      <c r="WT785" s="49"/>
      <c r="WU785" s="49"/>
      <c r="WZ785" s="193"/>
      <c r="XA785" s="49"/>
      <c r="XB785" s="49"/>
      <c r="XC785" s="49"/>
      <c r="XH785" s="193"/>
      <c r="XI785" s="49"/>
      <c r="XJ785" s="49"/>
      <c r="XK785" s="49"/>
      <c r="XP785" s="193"/>
      <c r="XQ785" s="49"/>
      <c r="XR785" s="49"/>
      <c r="XS785" s="49"/>
      <c r="XX785" s="193"/>
      <c r="XY785" s="49"/>
      <c r="XZ785" s="49"/>
      <c r="YA785" s="49"/>
      <c r="YF785" s="193"/>
      <c r="YG785" s="49"/>
      <c r="YH785" s="49"/>
      <c r="YI785" s="49"/>
      <c r="YN785" s="193"/>
      <c r="YO785" s="49"/>
      <c r="YP785" s="49"/>
      <c r="YQ785" s="49"/>
      <c r="YV785" s="193"/>
      <c r="YW785" s="49"/>
      <c r="YX785" s="49"/>
      <c r="YY785" s="49"/>
      <c r="ZD785" s="193"/>
      <c r="ZE785" s="49"/>
      <c r="ZF785" s="49"/>
      <c r="ZG785" s="49"/>
      <c r="ZL785" s="193"/>
      <c r="ZM785" s="49"/>
      <c r="ZN785" s="49"/>
      <c r="ZO785" s="49"/>
      <c r="ZT785" s="193"/>
      <c r="ZU785" s="49"/>
      <c r="ZV785" s="49"/>
      <c r="ZW785" s="49"/>
      <c r="AAB785" s="193"/>
      <c r="AAC785" s="49"/>
      <c r="AAD785" s="49"/>
      <c r="AAE785" s="49"/>
      <c r="AAJ785" s="193"/>
      <c r="AAK785" s="49"/>
      <c r="AAL785" s="49"/>
      <c r="AAM785" s="49"/>
      <c r="AAR785" s="193"/>
      <c r="AAS785" s="49"/>
      <c r="AAT785" s="49"/>
      <c r="AAU785" s="49"/>
      <c r="AAZ785" s="193"/>
      <c r="ABA785" s="49"/>
      <c r="ABB785" s="49"/>
      <c r="ABC785" s="49"/>
      <c r="ABH785" s="193"/>
      <c r="ABI785" s="49"/>
      <c r="ABJ785" s="49"/>
      <c r="ABK785" s="49"/>
      <c r="ABP785" s="193"/>
      <c r="ABQ785" s="49"/>
      <c r="ABR785" s="49"/>
      <c r="ABS785" s="49"/>
      <c r="ABX785" s="193"/>
      <c r="ABY785" s="49"/>
      <c r="ABZ785" s="49"/>
      <c r="ACA785" s="49"/>
      <c r="ACF785" s="193"/>
      <c r="ACG785" s="49"/>
      <c r="ACH785" s="49"/>
      <c r="ACI785" s="49"/>
      <c r="ACN785" s="193"/>
      <c r="ACO785" s="49"/>
      <c r="ACP785" s="49"/>
      <c r="ACQ785" s="49"/>
      <c r="ACV785" s="193"/>
      <c r="ACW785" s="49"/>
      <c r="ACX785" s="49"/>
      <c r="ACY785" s="49"/>
      <c r="ADD785" s="193"/>
      <c r="ADE785" s="49"/>
      <c r="ADF785" s="49"/>
      <c r="ADG785" s="49"/>
      <c r="ADL785" s="193"/>
      <c r="ADM785" s="49"/>
      <c r="ADN785" s="49"/>
      <c r="ADO785" s="49"/>
      <c r="ADT785" s="193"/>
      <c r="ADU785" s="49"/>
      <c r="ADV785" s="49"/>
      <c r="ADW785" s="49"/>
      <c r="AEB785" s="193"/>
      <c r="AEC785" s="49"/>
      <c r="AED785" s="49"/>
      <c r="AEE785" s="49"/>
      <c r="AEJ785" s="193"/>
      <c r="AEK785" s="49"/>
      <c r="AEL785" s="49"/>
      <c r="AEM785" s="49"/>
      <c r="AER785" s="193"/>
      <c r="AES785" s="49"/>
      <c r="AET785" s="49"/>
      <c r="AEU785" s="49"/>
      <c r="AEZ785" s="193"/>
      <c r="AFA785" s="49"/>
      <c r="AFB785" s="49"/>
      <c r="AFC785" s="49"/>
      <c r="AFH785" s="193"/>
      <c r="AFI785" s="49"/>
      <c r="AFJ785" s="49"/>
      <c r="AFK785" s="49"/>
      <c r="AFP785" s="193"/>
      <c r="AFQ785" s="49"/>
      <c r="AFR785" s="49"/>
      <c r="AFS785" s="49"/>
      <c r="AFX785" s="193"/>
      <c r="AFY785" s="49"/>
      <c r="AFZ785" s="49"/>
      <c r="AGA785" s="49"/>
      <c r="AGF785" s="193"/>
      <c r="AGG785" s="49"/>
      <c r="AGH785" s="49"/>
      <c r="AGI785" s="49"/>
      <c r="AGN785" s="193"/>
      <c r="AGO785" s="49"/>
      <c r="AGP785" s="49"/>
      <c r="AGQ785" s="49"/>
      <c r="AGV785" s="193"/>
      <c r="AGW785" s="49"/>
      <c r="AGX785" s="49"/>
      <c r="AGY785" s="49"/>
      <c r="AHD785" s="193"/>
      <c r="AHE785" s="49"/>
      <c r="AHF785" s="49"/>
      <c r="AHG785" s="49"/>
      <c r="AHL785" s="193"/>
      <c r="AHM785" s="49"/>
      <c r="AHN785" s="49"/>
      <c r="AHO785" s="49"/>
      <c r="AHT785" s="193"/>
      <c r="AHU785" s="49"/>
      <c r="AHV785" s="49"/>
      <c r="AHW785" s="49"/>
      <c r="AIB785" s="193"/>
      <c r="AIC785" s="49"/>
      <c r="AID785" s="49"/>
      <c r="AIE785" s="49"/>
      <c r="AIJ785" s="193"/>
      <c r="AIK785" s="49"/>
      <c r="AIL785" s="49"/>
      <c r="AIM785" s="49"/>
      <c r="AIR785" s="193"/>
      <c r="AIS785" s="49"/>
      <c r="AIT785" s="49"/>
      <c r="AIU785" s="49"/>
      <c r="AIZ785" s="193"/>
      <c r="AJA785" s="49"/>
      <c r="AJB785" s="49"/>
      <c r="AJC785" s="49"/>
      <c r="AJH785" s="193"/>
      <c r="AJI785" s="49"/>
      <c r="AJJ785" s="49"/>
      <c r="AJK785" s="49"/>
      <c r="AJP785" s="193"/>
      <c r="AJQ785" s="49"/>
      <c r="AJR785" s="49"/>
      <c r="AJS785" s="49"/>
      <c r="AJX785" s="193"/>
      <c r="AJY785" s="49"/>
      <c r="AJZ785" s="49"/>
      <c r="AKA785" s="49"/>
      <c r="AKF785" s="193"/>
      <c r="AKG785" s="49"/>
      <c r="AKH785" s="49"/>
      <c r="AKI785" s="49"/>
      <c r="AKN785" s="193"/>
      <c r="AKO785" s="49"/>
      <c r="AKP785" s="49"/>
      <c r="AKQ785" s="49"/>
      <c r="AKV785" s="193"/>
      <c r="AKW785" s="49"/>
      <c r="AKX785" s="49"/>
      <c r="AKY785" s="49"/>
      <c r="ALD785" s="193"/>
      <c r="ALE785" s="49"/>
      <c r="ALF785" s="49"/>
      <c r="ALG785" s="49"/>
      <c r="ALL785" s="193"/>
      <c r="ALM785" s="49"/>
      <c r="ALN785" s="49"/>
      <c r="ALO785" s="49"/>
      <c r="ALT785" s="193"/>
      <c r="ALU785" s="49"/>
      <c r="ALV785" s="49"/>
      <c r="ALW785" s="49"/>
      <c r="AMB785" s="193"/>
      <c r="AMC785" s="49"/>
      <c r="AMD785" s="49"/>
      <c r="AME785" s="49"/>
      <c r="AMJ785" s="193"/>
    </row>
    <row r="786" s="190" customFormat="true" ht="15" hidden="false" customHeight="true" outlineLevel="0" collapsed="false">
      <c r="A786" s="170"/>
      <c r="B786" s="170"/>
      <c r="C786" s="170"/>
      <c r="D786" s="171" t="s">
        <v>717</v>
      </c>
      <c r="E786" s="171"/>
      <c r="F786" s="171"/>
      <c r="G786" s="171"/>
      <c r="H786" s="172" t="n">
        <f aca="false">ROUND(H783*$B$13,2)</f>
        <v>40.23</v>
      </c>
      <c r="I786" s="49"/>
      <c r="J786" s="49"/>
      <c r="K786" s="49"/>
      <c r="P786" s="191"/>
      <c r="Q786" s="49"/>
      <c r="R786" s="49"/>
      <c r="S786" s="49"/>
      <c r="X786" s="191"/>
      <c r="Y786" s="49"/>
      <c r="Z786" s="49"/>
      <c r="AA786" s="49"/>
      <c r="AF786" s="191"/>
      <c r="AG786" s="49"/>
      <c r="AH786" s="49"/>
      <c r="AI786" s="49"/>
      <c r="AN786" s="191"/>
      <c r="AO786" s="49"/>
      <c r="AP786" s="49"/>
      <c r="AQ786" s="49"/>
      <c r="AV786" s="191"/>
      <c r="AW786" s="49"/>
      <c r="AX786" s="49"/>
      <c r="AY786" s="49"/>
      <c r="BD786" s="191"/>
      <c r="BE786" s="49"/>
      <c r="BF786" s="49"/>
      <c r="BG786" s="49"/>
      <c r="BL786" s="191"/>
      <c r="BM786" s="49"/>
      <c r="BN786" s="49"/>
      <c r="BO786" s="49"/>
      <c r="BT786" s="191"/>
      <c r="BU786" s="49"/>
      <c r="BV786" s="49"/>
      <c r="BW786" s="49"/>
      <c r="CB786" s="191"/>
      <c r="CC786" s="49"/>
      <c r="CD786" s="49"/>
      <c r="CE786" s="49"/>
      <c r="CJ786" s="191"/>
      <c r="CK786" s="49"/>
      <c r="CL786" s="49"/>
      <c r="CM786" s="49"/>
      <c r="CR786" s="191"/>
      <c r="CS786" s="49"/>
      <c r="CT786" s="49"/>
      <c r="CU786" s="49"/>
      <c r="CZ786" s="191"/>
      <c r="DA786" s="49"/>
      <c r="DB786" s="49"/>
      <c r="DC786" s="49"/>
      <c r="DH786" s="191"/>
      <c r="DI786" s="49"/>
      <c r="DJ786" s="49"/>
      <c r="DK786" s="49"/>
      <c r="DP786" s="191"/>
      <c r="DQ786" s="49"/>
      <c r="DR786" s="49"/>
      <c r="DS786" s="49"/>
      <c r="DX786" s="191"/>
      <c r="DY786" s="49"/>
      <c r="DZ786" s="49"/>
      <c r="EA786" s="49"/>
      <c r="EF786" s="191"/>
      <c r="EG786" s="49"/>
      <c r="EH786" s="49"/>
      <c r="EI786" s="49"/>
      <c r="EN786" s="191"/>
      <c r="EO786" s="49"/>
      <c r="EP786" s="49"/>
      <c r="EQ786" s="49"/>
      <c r="EV786" s="191"/>
      <c r="EW786" s="49"/>
      <c r="EX786" s="49"/>
      <c r="EY786" s="49"/>
      <c r="FD786" s="191"/>
      <c r="FE786" s="49"/>
      <c r="FF786" s="49"/>
      <c r="FG786" s="49"/>
      <c r="FL786" s="191"/>
      <c r="FM786" s="49"/>
      <c r="FN786" s="49"/>
      <c r="FO786" s="49"/>
      <c r="FT786" s="191"/>
      <c r="FU786" s="49"/>
      <c r="FV786" s="49"/>
      <c r="FW786" s="49"/>
      <c r="GB786" s="191"/>
      <c r="GC786" s="49"/>
      <c r="GD786" s="49"/>
      <c r="GE786" s="49"/>
      <c r="GJ786" s="191"/>
      <c r="GK786" s="49"/>
      <c r="GL786" s="49"/>
      <c r="GM786" s="49"/>
      <c r="GR786" s="191"/>
      <c r="GS786" s="49"/>
      <c r="GT786" s="49"/>
      <c r="GU786" s="49"/>
      <c r="GZ786" s="191"/>
      <c r="HA786" s="49"/>
      <c r="HB786" s="49"/>
      <c r="HC786" s="49"/>
      <c r="HH786" s="191"/>
      <c r="HI786" s="49"/>
      <c r="HJ786" s="49"/>
      <c r="HK786" s="49"/>
      <c r="HP786" s="191"/>
      <c r="HQ786" s="49"/>
      <c r="HR786" s="49"/>
      <c r="HS786" s="49"/>
      <c r="HX786" s="191"/>
      <c r="HY786" s="49"/>
      <c r="HZ786" s="49"/>
      <c r="IA786" s="49"/>
      <c r="IF786" s="191"/>
      <c r="IG786" s="49"/>
      <c r="IH786" s="49"/>
      <c r="II786" s="49"/>
      <c r="IN786" s="191"/>
      <c r="IO786" s="49"/>
      <c r="IP786" s="49"/>
      <c r="IQ786" s="49"/>
      <c r="IV786" s="191"/>
      <c r="IW786" s="49"/>
      <c r="IX786" s="49"/>
      <c r="IY786" s="49"/>
      <c r="JD786" s="191"/>
      <c r="JE786" s="49"/>
      <c r="JF786" s="49"/>
      <c r="JG786" s="49"/>
      <c r="JL786" s="191"/>
      <c r="JM786" s="49"/>
      <c r="JN786" s="49"/>
      <c r="JO786" s="49"/>
      <c r="JT786" s="191"/>
      <c r="JU786" s="49"/>
      <c r="JV786" s="49"/>
      <c r="JW786" s="49"/>
      <c r="KB786" s="191"/>
      <c r="KC786" s="49"/>
      <c r="KD786" s="49"/>
      <c r="KE786" s="49"/>
      <c r="KJ786" s="191"/>
      <c r="KK786" s="49"/>
      <c r="KL786" s="49"/>
      <c r="KM786" s="49"/>
      <c r="KR786" s="191"/>
      <c r="KS786" s="49"/>
      <c r="KT786" s="49"/>
      <c r="KU786" s="49"/>
      <c r="KZ786" s="191"/>
      <c r="LA786" s="49"/>
      <c r="LB786" s="49"/>
      <c r="LC786" s="49"/>
      <c r="LH786" s="191"/>
      <c r="LI786" s="49"/>
      <c r="LJ786" s="49"/>
      <c r="LK786" s="49"/>
      <c r="LP786" s="191"/>
      <c r="LQ786" s="49"/>
      <c r="LR786" s="49"/>
      <c r="LS786" s="49"/>
      <c r="LX786" s="191"/>
      <c r="LY786" s="49"/>
      <c r="LZ786" s="49"/>
      <c r="MA786" s="49"/>
      <c r="MF786" s="191"/>
      <c r="MG786" s="49"/>
      <c r="MH786" s="49"/>
      <c r="MI786" s="49"/>
      <c r="MN786" s="191"/>
      <c r="MO786" s="49"/>
      <c r="MP786" s="49"/>
      <c r="MQ786" s="49"/>
      <c r="MV786" s="191"/>
      <c r="MW786" s="49"/>
      <c r="MX786" s="49"/>
      <c r="MY786" s="49"/>
      <c r="ND786" s="191"/>
      <c r="NE786" s="49"/>
      <c r="NF786" s="49"/>
      <c r="NG786" s="49"/>
      <c r="NL786" s="191"/>
      <c r="NM786" s="49"/>
      <c r="NN786" s="49"/>
      <c r="NO786" s="49"/>
      <c r="NT786" s="191"/>
      <c r="NU786" s="49"/>
      <c r="NV786" s="49"/>
      <c r="NW786" s="49"/>
      <c r="OB786" s="191"/>
      <c r="OC786" s="49"/>
      <c r="OD786" s="49"/>
      <c r="OE786" s="49"/>
      <c r="OJ786" s="191"/>
      <c r="OK786" s="49"/>
      <c r="OL786" s="49"/>
      <c r="OM786" s="49"/>
      <c r="OR786" s="191"/>
      <c r="OS786" s="49"/>
      <c r="OT786" s="49"/>
      <c r="OU786" s="49"/>
      <c r="OZ786" s="191"/>
      <c r="PA786" s="49"/>
      <c r="PB786" s="49"/>
      <c r="PC786" s="49"/>
      <c r="PH786" s="191"/>
      <c r="PI786" s="49"/>
      <c r="PJ786" s="49"/>
      <c r="PK786" s="49"/>
      <c r="PP786" s="191"/>
      <c r="PQ786" s="49"/>
      <c r="PR786" s="49"/>
      <c r="PS786" s="49"/>
      <c r="PX786" s="191"/>
      <c r="PY786" s="49"/>
      <c r="PZ786" s="49"/>
      <c r="QA786" s="49"/>
      <c r="QF786" s="191"/>
      <c r="QG786" s="49"/>
      <c r="QH786" s="49"/>
      <c r="QI786" s="49"/>
      <c r="QN786" s="191"/>
      <c r="QO786" s="49"/>
      <c r="QP786" s="49"/>
      <c r="QQ786" s="49"/>
      <c r="QV786" s="191"/>
      <c r="QW786" s="49"/>
      <c r="QX786" s="49"/>
      <c r="QY786" s="49"/>
      <c r="RD786" s="191"/>
      <c r="RE786" s="49"/>
      <c r="RF786" s="49"/>
      <c r="RG786" s="49"/>
      <c r="RL786" s="191"/>
      <c r="RM786" s="49"/>
      <c r="RN786" s="49"/>
      <c r="RO786" s="49"/>
      <c r="RT786" s="191"/>
      <c r="RU786" s="49"/>
      <c r="RV786" s="49"/>
      <c r="RW786" s="49"/>
      <c r="SB786" s="191"/>
      <c r="SC786" s="49"/>
      <c r="SD786" s="49"/>
      <c r="SE786" s="49"/>
      <c r="SJ786" s="191"/>
      <c r="SK786" s="49"/>
      <c r="SL786" s="49"/>
      <c r="SM786" s="49"/>
      <c r="SR786" s="191"/>
      <c r="SS786" s="49"/>
      <c r="ST786" s="49"/>
      <c r="SU786" s="49"/>
      <c r="SZ786" s="191"/>
      <c r="TA786" s="49"/>
      <c r="TB786" s="49"/>
      <c r="TC786" s="49"/>
      <c r="TH786" s="191"/>
      <c r="TI786" s="49"/>
      <c r="TJ786" s="49"/>
      <c r="TK786" s="49"/>
      <c r="TP786" s="191"/>
      <c r="TQ786" s="49"/>
      <c r="TR786" s="49"/>
      <c r="TS786" s="49"/>
      <c r="TX786" s="191"/>
      <c r="TY786" s="49"/>
      <c r="TZ786" s="49"/>
      <c r="UA786" s="49"/>
      <c r="UF786" s="191"/>
      <c r="UG786" s="49"/>
      <c r="UH786" s="49"/>
      <c r="UI786" s="49"/>
      <c r="UN786" s="191"/>
      <c r="UO786" s="49"/>
      <c r="UP786" s="49"/>
      <c r="UQ786" s="49"/>
      <c r="UV786" s="191"/>
      <c r="UW786" s="49"/>
      <c r="UX786" s="49"/>
      <c r="UY786" s="49"/>
      <c r="VD786" s="191"/>
      <c r="VE786" s="49"/>
      <c r="VF786" s="49"/>
      <c r="VG786" s="49"/>
      <c r="VL786" s="191"/>
      <c r="VM786" s="49"/>
      <c r="VN786" s="49"/>
      <c r="VO786" s="49"/>
      <c r="VT786" s="191"/>
      <c r="VU786" s="49"/>
      <c r="VV786" s="49"/>
      <c r="VW786" s="49"/>
      <c r="WB786" s="191"/>
      <c r="WC786" s="49"/>
      <c r="WD786" s="49"/>
      <c r="WE786" s="49"/>
      <c r="WJ786" s="191"/>
      <c r="WK786" s="49"/>
      <c r="WL786" s="49"/>
      <c r="WM786" s="49"/>
      <c r="WR786" s="191"/>
      <c r="WS786" s="49"/>
      <c r="WT786" s="49"/>
      <c r="WU786" s="49"/>
      <c r="WZ786" s="191"/>
      <c r="XA786" s="49"/>
      <c r="XB786" s="49"/>
      <c r="XC786" s="49"/>
      <c r="XH786" s="191"/>
      <c r="XI786" s="49"/>
      <c r="XJ786" s="49"/>
      <c r="XK786" s="49"/>
      <c r="XP786" s="191"/>
      <c r="XQ786" s="49"/>
      <c r="XR786" s="49"/>
      <c r="XS786" s="49"/>
      <c r="XX786" s="191"/>
      <c r="XY786" s="49"/>
      <c r="XZ786" s="49"/>
      <c r="YA786" s="49"/>
      <c r="YF786" s="191"/>
      <c r="YG786" s="49"/>
      <c r="YH786" s="49"/>
      <c r="YI786" s="49"/>
      <c r="YN786" s="191"/>
      <c r="YO786" s="49"/>
      <c r="YP786" s="49"/>
      <c r="YQ786" s="49"/>
      <c r="YV786" s="191"/>
      <c r="YW786" s="49"/>
      <c r="YX786" s="49"/>
      <c r="YY786" s="49"/>
      <c r="ZD786" s="191"/>
      <c r="ZE786" s="49"/>
      <c r="ZF786" s="49"/>
      <c r="ZG786" s="49"/>
      <c r="ZL786" s="191"/>
      <c r="ZM786" s="49"/>
      <c r="ZN786" s="49"/>
      <c r="ZO786" s="49"/>
      <c r="ZT786" s="191"/>
      <c r="ZU786" s="49"/>
      <c r="ZV786" s="49"/>
      <c r="ZW786" s="49"/>
      <c r="AAB786" s="191"/>
      <c r="AAC786" s="49"/>
      <c r="AAD786" s="49"/>
      <c r="AAE786" s="49"/>
      <c r="AAJ786" s="191"/>
      <c r="AAK786" s="49"/>
      <c r="AAL786" s="49"/>
      <c r="AAM786" s="49"/>
      <c r="AAR786" s="191"/>
      <c r="AAS786" s="49"/>
      <c r="AAT786" s="49"/>
      <c r="AAU786" s="49"/>
      <c r="AAZ786" s="191"/>
      <c r="ABA786" s="49"/>
      <c r="ABB786" s="49"/>
      <c r="ABC786" s="49"/>
      <c r="ABH786" s="191"/>
      <c r="ABI786" s="49"/>
      <c r="ABJ786" s="49"/>
      <c r="ABK786" s="49"/>
      <c r="ABP786" s="191"/>
      <c r="ABQ786" s="49"/>
      <c r="ABR786" s="49"/>
      <c r="ABS786" s="49"/>
      <c r="ABX786" s="191"/>
      <c r="ABY786" s="49"/>
      <c r="ABZ786" s="49"/>
      <c r="ACA786" s="49"/>
      <c r="ACF786" s="191"/>
      <c r="ACG786" s="49"/>
      <c r="ACH786" s="49"/>
      <c r="ACI786" s="49"/>
      <c r="ACN786" s="191"/>
      <c r="ACO786" s="49"/>
      <c r="ACP786" s="49"/>
      <c r="ACQ786" s="49"/>
      <c r="ACV786" s="191"/>
      <c r="ACW786" s="49"/>
      <c r="ACX786" s="49"/>
      <c r="ACY786" s="49"/>
      <c r="ADD786" s="191"/>
      <c r="ADE786" s="49"/>
      <c r="ADF786" s="49"/>
      <c r="ADG786" s="49"/>
      <c r="ADL786" s="191"/>
      <c r="ADM786" s="49"/>
      <c r="ADN786" s="49"/>
      <c r="ADO786" s="49"/>
      <c r="ADT786" s="191"/>
      <c r="ADU786" s="49"/>
      <c r="ADV786" s="49"/>
      <c r="ADW786" s="49"/>
      <c r="AEB786" s="191"/>
      <c r="AEC786" s="49"/>
      <c r="AED786" s="49"/>
      <c r="AEE786" s="49"/>
      <c r="AEJ786" s="191"/>
      <c r="AEK786" s="49"/>
      <c r="AEL786" s="49"/>
      <c r="AEM786" s="49"/>
      <c r="AER786" s="191"/>
      <c r="AES786" s="49"/>
      <c r="AET786" s="49"/>
      <c r="AEU786" s="49"/>
      <c r="AEZ786" s="191"/>
      <c r="AFA786" s="49"/>
      <c r="AFB786" s="49"/>
      <c r="AFC786" s="49"/>
      <c r="AFH786" s="191"/>
      <c r="AFI786" s="49"/>
      <c r="AFJ786" s="49"/>
      <c r="AFK786" s="49"/>
      <c r="AFP786" s="191"/>
      <c r="AFQ786" s="49"/>
      <c r="AFR786" s="49"/>
      <c r="AFS786" s="49"/>
      <c r="AFX786" s="191"/>
      <c r="AFY786" s="49"/>
      <c r="AFZ786" s="49"/>
      <c r="AGA786" s="49"/>
      <c r="AGF786" s="191"/>
      <c r="AGG786" s="49"/>
      <c r="AGH786" s="49"/>
      <c r="AGI786" s="49"/>
      <c r="AGN786" s="191"/>
      <c r="AGO786" s="49"/>
      <c r="AGP786" s="49"/>
      <c r="AGQ786" s="49"/>
      <c r="AGV786" s="191"/>
      <c r="AGW786" s="49"/>
      <c r="AGX786" s="49"/>
      <c r="AGY786" s="49"/>
      <c r="AHD786" s="191"/>
      <c r="AHE786" s="49"/>
      <c r="AHF786" s="49"/>
      <c r="AHG786" s="49"/>
      <c r="AHL786" s="191"/>
      <c r="AHM786" s="49"/>
      <c r="AHN786" s="49"/>
      <c r="AHO786" s="49"/>
      <c r="AHT786" s="191"/>
      <c r="AHU786" s="49"/>
      <c r="AHV786" s="49"/>
      <c r="AHW786" s="49"/>
      <c r="AIB786" s="191"/>
      <c r="AIC786" s="49"/>
      <c r="AID786" s="49"/>
      <c r="AIE786" s="49"/>
      <c r="AIJ786" s="191"/>
      <c r="AIK786" s="49"/>
      <c r="AIL786" s="49"/>
      <c r="AIM786" s="49"/>
      <c r="AIR786" s="191"/>
      <c r="AIS786" s="49"/>
      <c r="AIT786" s="49"/>
      <c r="AIU786" s="49"/>
      <c r="AIZ786" s="191"/>
      <c r="AJA786" s="49"/>
      <c r="AJB786" s="49"/>
      <c r="AJC786" s="49"/>
      <c r="AJH786" s="191"/>
      <c r="AJI786" s="49"/>
      <c r="AJJ786" s="49"/>
      <c r="AJK786" s="49"/>
      <c r="AJP786" s="191"/>
      <c r="AJQ786" s="49"/>
      <c r="AJR786" s="49"/>
      <c r="AJS786" s="49"/>
      <c r="AJX786" s="191"/>
      <c r="AJY786" s="49"/>
      <c r="AJZ786" s="49"/>
      <c r="AKA786" s="49"/>
      <c r="AKF786" s="191"/>
      <c r="AKG786" s="49"/>
      <c r="AKH786" s="49"/>
      <c r="AKI786" s="49"/>
      <c r="AKN786" s="191"/>
      <c r="AKO786" s="49"/>
      <c r="AKP786" s="49"/>
      <c r="AKQ786" s="49"/>
      <c r="AKV786" s="191"/>
      <c r="AKW786" s="49"/>
      <c r="AKX786" s="49"/>
      <c r="AKY786" s="49"/>
      <c r="ALD786" s="191"/>
      <c r="ALE786" s="49"/>
      <c r="ALF786" s="49"/>
      <c r="ALG786" s="49"/>
      <c r="ALL786" s="191"/>
      <c r="ALM786" s="49"/>
      <c r="ALN786" s="49"/>
      <c r="ALO786" s="49"/>
      <c r="ALT786" s="191"/>
      <c r="ALU786" s="49"/>
      <c r="ALV786" s="49"/>
      <c r="ALW786" s="49"/>
      <c r="AMB786" s="191"/>
      <c r="AMC786" s="49"/>
      <c r="AMD786" s="49"/>
      <c r="AME786" s="49"/>
      <c r="AMJ786" s="191"/>
    </row>
    <row r="787" s="192" customFormat="true" ht="15" hidden="false" customHeight="true" outlineLevel="0" collapsed="false">
      <c r="A787" s="170"/>
      <c r="B787" s="170"/>
      <c r="C787" s="170"/>
      <c r="D787" s="173" t="s">
        <v>718</v>
      </c>
      <c r="E787" s="173"/>
      <c r="F787" s="173"/>
      <c r="G787" s="173"/>
      <c r="H787" s="174" t="n">
        <f aca="false">H786+H783</f>
        <v>232.34</v>
      </c>
      <c r="I787" s="49"/>
      <c r="J787" s="49"/>
      <c r="K787" s="49"/>
      <c r="P787" s="193"/>
      <c r="Q787" s="49"/>
      <c r="R787" s="49"/>
      <c r="S787" s="49"/>
      <c r="X787" s="193"/>
      <c r="Y787" s="49"/>
      <c r="Z787" s="49"/>
      <c r="AA787" s="49"/>
      <c r="AF787" s="193"/>
      <c r="AG787" s="49"/>
      <c r="AH787" s="49"/>
      <c r="AI787" s="49"/>
      <c r="AN787" s="193"/>
      <c r="AO787" s="49"/>
      <c r="AP787" s="49"/>
      <c r="AQ787" s="49"/>
      <c r="AV787" s="193"/>
      <c r="AW787" s="49"/>
      <c r="AX787" s="49"/>
      <c r="AY787" s="49"/>
      <c r="BD787" s="193"/>
      <c r="BE787" s="49"/>
      <c r="BF787" s="49"/>
      <c r="BG787" s="49"/>
      <c r="BL787" s="193"/>
      <c r="BM787" s="49"/>
      <c r="BN787" s="49"/>
      <c r="BO787" s="49"/>
      <c r="BT787" s="193"/>
      <c r="BU787" s="49"/>
      <c r="BV787" s="49"/>
      <c r="BW787" s="49"/>
      <c r="CB787" s="193"/>
      <c r="CC787" s="49"/>
      <c r="CD787" s="49"/>
      <c r="CE787" s="49"/>
      <c r="CJ787" s="193"/>
      <c r="CK787" s="49"/>
      <c r="CL787" s="49"/>
      <c r="CM787" s="49"/>
      <c r="CR787" s="193"/>
      <c r="CS787" s="49"/>
      <c r="CT787" s="49"/>
      <c r="CU787" s="49"/>
      <c r="CZ787" s="193"/>
      <c r="DA787" s="49"/>
      <c r="DB787" s="49"/>
      <c r="DC787" s="49"/>
      <c r="DH787" s="193"/>
      <c r="DI787" s="49"/>
      <c r="DJ787" s="49"/>
      <c r="DK787" s="49"/>
      <c r="DP787" s="193"/>
      <c r="DQ787" s="49"/>
      <c r="DR787" s="49"/>
      <c r="DS787" s="49"/>
      <c r="DX787" s="193"/>
      <c r="DY787" s="49"/>
      <c r="DZ787" s="49"/>
      <c r="EA787" s="49"/>
      <c r="EF787" s="193"/>
      <c r="EG787" s="49"/>
      <c r="EH787" s="49"/>
      <c r="EI787" s="49"/>
      <c r="EN787" s="193"/>
      <c r="EO787" s="49"/>
      <c r="EP787" s="49"/>
      <c r="EQ787" s="49"/>
      <c r="EV787" s="193"/>
      <c r="EW787" s="49"/>
      <c r="EX787" s="49"/>
      <c r="EY787" s="49"/>
      <c r="FD787" s="193"/>
      <c r="FE787" s="49"/>
      <c r="FF787" s="49"/>
      <c r="FG787" s="49"/>
      <c r="FL787" s="193"/>
      <c r="FM787" s="49"/>
      <c r="FN787" s="49"/>
      <c r="FO787" s="49"/>
      <c r="FT787" s="193"/>
      <c r="FU787" s="49"/>
      <c r="FV787" s="49"/>
      <c r="FW787" s="49"/>
      <c r="GB787" s="193"/>
      <c r="GC787" s="49"/>
      <c r="GD787" s="49"/>
      <c r="GE787" s="49"/>
      <c r="GJ787" s="193"/>
      <c r="GK787" s="49"/>
      <c r="GL787" s="49"/>
      <c r="GM787" s="49"/>
      <c r="GR787" s="193"/>
      <c r="GS787" s="49"/>
      <c r="GT787" s="49"/>
      <c r="GU787" s="49"/>
      <c r="GZ787" s="193"/>
      <c r="HA787" s="49"/>
      <c r="HB787" s="49"/>
      <c r="HC787" s="49"/>
      <c r="HH787" s="193"/>
      <c r="HI787" s="49"/>
      <c r="HJ787" s="49"/>
      <c r="HK787" s="49"/>
      <c r="HP787" s="193"/>
      <c r="HQ787" s="49"/>
      <c r="HR787" s="49"/>
      <c r="HS787" s="49"/>
      <c r="HX787" s="193"/>
      <c r="HY787" s="49"/>
      <c r="HZ787" s="49"/>
      <c r="IA787" s="49"/>
      <c r="IF787" s="193"/>
      <c r="IG787" s="49"/>
      <c r="IH787" s="49"/>
      <c r="II787" s="49"/>
      <c r="IN787" s="193"/>
      <c r="IO787" s="49"/>
      <c r="IP787" s="49"/>
      <c r="IQ787" s="49"/>
      <c r="IV787" s="193"/>
      <c r="IW787" s="49"/>
      <c r="IX787" s="49"/>
      <c r="IY787" s="49"/>
      <c r="JD787" s="193"/>
      <c r="JE787" s="49"/>
      <c r="JF787" s="49"/>
      <c r="JG787" s="49"/>
      <c r="JL787" s="193"/>
      <c r="JM787" s="49"/>
      <c r="JN787" s="49"/>
      <c r="JO787" s="49"/>
      <c r="JT787" s="193"/>
      <c r="JU787" s="49"/>
      <c r="JV787" s="49"/>
      <c r="JW787" s="49"/>
      <c r="KB787" s="193"/>
      <c r="KC787" s="49"/>
      <c r="KD787" s="49"/>
      <c r="KE787" s="49"/>
      <c r="KJ787" s="193"/>
      <c r="KK787" s="49"/>
      <c r="KL787" s="49"/>
      <c r="KM787" s="49"/>
      <c r="KR787" s="193"/>
      <c r="KS787" s="49"/>
      <c r="KT787" s="49"/>
      <c r="KU787" s="49"/>
      <c r="KZ787" s="193"/>
      <c r="LA787" s="49"/>
      <c r="LB787" s="49"/>
      <c r="LC787" s="49"/>
      <c r="LH787" s="193"/>
      <c r="LI787" s="49"/>
      <c r="LJ787" s="49"/>
      <c r="LK787" s="49"/>
      <c r="LP787" s="193"/>
      <c r="LQ787" s="49"/>
      <c r="LR787" s="49"/>
      <c r="LS787" s="49"/>
      <c r="LX787" s="193"/>
      <c r="LY787" s="49"/>
      <c r="LZ787" s="49"/>
      <c r="MA787" s="49"/>
      <c r="MF787" s="193"/>
      <c r="MG787" s="49"/>
      <c r="MH787" s="49"/>
      <c r="MI787" s="49"/>
      <c r="MN787" s="193"/>
      <c r="MO787" s="49"/>
      <c r="MP787" s="49"/>
      <c r="MQ787" s="49"/>
      <c r="MV787" s="193"/>
      <c r="MW787" s="49"/>
      <c r="MX787" s="49"/>
      <c r="MY787" s="49"/>
      <c r="ND787" s="193"/>
      <c r="NE787" s="49"/>
      <c r="NF787" s="49"/>
      <c r="NG787" s="49"/>
      <c r="NL787" s="193"/>
      <c r="NM787" s="49"/>
      <c r="NN787" s="49"/>
      <c r="NO787" s="49"/>
      <c r="NT787" s="193"/>
      <c r="NU787" s="49"/>
      <c r="NV787" s="49"/>
      <c r="NW787" s="49"/>
      <c r="OB787" s="193"/>
      <c r="OC787" s="49"/>
      <c r="OD787" s="49"/>
      <c r="OE787" s="49"/>
      <c r="OJ787" s="193"/>
      <c r="OK787" s="49"/>
      <c r="OL787" s="49"/>
      <c r="OM787" s="49"/>
      <c r="OR787" s="193"/>
      <c r="OS787" s="49"/>
      <c r="OT787" s="49"/>
      <c r="OU787" s="49"/>
      <c r="OZ787" s="193"/>
      <c r="PA787" s="49"/>
      <c r="PB787" s="49"/>
      <c r="PC787" s="49"/>
      <c r="PH787" s="193"/>
      <c r="PI787" s="49"/>
      <c r="PJ787" s="49"/>
      <c r="PK787" s="49"/>
      <c r="PP787" s="193"/>
      <c r="PQ787" s="49"/>
      <c r="PR787" s="49"/>
      <c r="PS787" s="49"/>
      <c r="PX787" s="193"/>
      <c r="PY787" s="49"/>
      <c r="PZ787" s="49"/>
      <c r="QA787" s="49"/>
      <c r="QF787" s="193"/>
      <c r="QG787" s="49"/>
      <c r="QH787" s="49"/>
      <c r="QI787" s="49"/>
      <c r="QN787" s="193"/>
      <c r="QO787" s="49"/>
      <c r="QP787" s="49"/>
      <c r="QQ787" s="49"/>
      <c r="QV787" s="193"/>
      <c r="QW787" s="49"/>
      <c r="QX787" s="49"/>
      <c r="QY787" s="49"/>
      <c r="RD787" s="193"/>
      <c r="RE787" s="49"/>
      <c r="RF787" s="49"/>
      <c r="RG787" s="49"/>
      <c r="RL787" s="193"/>
      <c r="RM787" s="49"/>
      <c r="RN787" s="49"/>
      <c r="RO787" s="49"/>
      <c r="RT787" s="193"/>
      <c r="RU787" s="49"/>
      <c r="RV787" s="49"/>
      <c r="RW787" s="49"/>
      <c r="SB787" s="193"/>
      <c r="SC787" s="49"/>
      <c r="SD787" s="49"/>
      <c r="SE787" s="49"/>
      <c r="SJ787" s="193"/>
      <c r="SK787" s="49"/>
      <c r="SL787" s="49"/>
      <c r="SM787" s="49"/>
      <c r="SR787" s="193"/>
      <c r="SS787" s="49"/>
      <c r="ST787" s="49"/>
      <c r="SU787" s="49"/>
      <c r="SZ787" s="193"/>
      <c r="TA787" s="49"/>
      <c r="TB787" s="49"/>
      <c r="TC787" s="49"/>
      <c r="TH787" s="193"/>
      <c r="TI787" s="49"/>
      <c r="TJ787" s="49"/>
      <c r="TK787" s="49"/>
      <c r="TP787" s="193"/>
      <c r="TQ787" s="49"/>
      <c r="TR787" s="49"/>
      <c r="TS787" s="49"/>
      <c r="TX787" s="193"/>
      <c r="TY787" s="49"/>
      <c r="TZ787" s="49"/>
      <c r="UA787" s="49"/>
      <c r="UF787" s="193"/>
      <c r="UG787" s="49"/>
      <c r="UH787" s="49"/>
      <c r="UI787" s="49"/>
      <c r="UN787" s="193"/>
      <c r="UO787" s="49"/>
      <c r="UP787" s="49"/>
      <c r="UQ787" s="49"/>
      <c r="UV787" s="193"/>
      <c r="UW787" s="49"/>
      <c r="UX787" s="49"/>
      <c r="UY787" s="49"/>
      <c r="VD787" s="193"/>
      <c r="VE787" s="49"/>
      <c r="VF787" s="49"/>
      <c r="VG787" s="49"/>
      <c r="VL787" s="193"/>
      <c r="VM787" s="49"/>
      <c r="VN787" s="49"/>
      <c r="VO787" s="49"/>
      <c r="VT787" s="193"/>
      <c r="VU787" s="49"/>
      <c r="VV787" s="49"/>
      <c r="VW787" s="49"/>
      <c r="WB787" s="193"/>
      <c r="WC787" s="49"/>
      <c r="WD787" s="49"/>
      <c r="WE787" s="49"/>
      <c r="WJ787" s="193"/>
      <c r="WK787" s="49"/>
      <c r="WL787" s="49"/>
      <c r="WM787" s="49"/>
      <c r="WR787" s="193"/>
      <c r="WS787" s="49"/>
      <c r="WT787" s="49"/>
      <c r="WU787" s="49"/>
      <c r="WZ787" s="193"/>
      <c r="XA787" s="49"/>
      <c r="XB787" s="49"/>
      <c r="XC787" s="49"/>
      <c r="XH787" s="193"/>
      <c r="XI787" s="49"/>
      <c r="XJ787" s="49"/>
      <c r="XK787" s="49"/>
      <c r="XP787" s="193"/>
      <c r="XQ787" s="49"/>
      <c r="XR787" s="49"/>
      <c r="XS787" s="49"/>
      <c r="XX787" s="193"/>
      <c r="XY787" s="49"/>
      <c r="XZ787" s="49"/>
      <c r="YA787" s="49"/>
      <c r="YF787" s="193"/>
      <c r="YG787" s="49"/>
      <c r="YH787" s="49"/>
      <c r="YI787" s="49"/>
      <c r="YN787" s="193"/>
      <c r="YO787" s="49"/>
      <c r="YP787" s="49"/>
      <c r="YQ787" s="49"/>
      <c r="YV787" s="193"/>
      <c r="YW787" s="49"/>
      <c r="YX787" s="49"/>
      <c r="YY787" s="49"/>
      <c r="ZD787" s="193"/>
      <c r="ZE787" s="49"/>
      <c r="ZF787" s="49"/>
      <c r="ZG787" s="49"/>
      <c r="ZL787" s="193"/>
      <c r="ZM787" s="49"/>
      <c r="ZN787" s="49"/>
      <c r="ZO787" s="49"/>
      <c r="ZT787" s="193"/>
      <c r="ZU787" s="49"/>
      <c r="ZV787" s="49"/>
      <c r="ZW787" s="49"/>
      <c r="AAB787" s="193"/>
      <c r="AAC787" s="49"/>
      <c r="AAD787" s="49"/>
      <c r="AAE787" s="49"/>
      <c r="AAJ787" s="193"/>
      <c r="AAK787" s="49"/>
      <c r="AAL787" s="49"/>
      <c r="AAM787" s="49"/>
      <c r="AAR787" s="193"/>
      <c r="AAS787" s="49"/>
      <c r="AAT787" s="49"/>
      <c r="AAU787" s="49"/>
      <c r="AAZ787" s="193"/>
      <c r="ABA787" s="49"/>
      <c r="ABB787" s="49"/>
      <c r="ABC787" s="49"/>
      <c r="ABH787" s="193"/>
      <c r="ABI787" s="49"/>
      <c r="ABJ787" s="49"/>
      <c r="ABK787" s="49"/>
      <c r="ABP787" s="193"/>
      <c r="ABQ787" s="49"/>
      <c r="ABR787" s="49"/>
      <c r="ABS787" s="49"/>
      <c r="ABX787" s="193"/>
      <c r="ABY787" s="49"/>
      <c r="ABZ787" s="49"/>
      <c r="ACA787" s="49"/>
      <c r="ACF787" s="193"/>
      <c r="ACG787" s="49"/>
      <c r="ACH787" s="49"/>
      <c r="ACI787" s="49"/>
      <c r="ACN787" s="193"/>
      <c r="ACO787" s="49"/>
      <c r="ACP787" s="49"/>
      <c r="ACQ787" s="49"/>
      <c r="ACV787" s="193"/>
      <c r="ACW787" s="49"/>
      <c r="ACX787" s="49"/>
      <c r="ACY787" s="49"/>
      <c r="ADD787" s="193"/>
      <c r="ADE787" s="49"/>
      <c r="ADF787" s="49"/>
      <c r="ADG787" s="49"/>
      <c r="ADL787" s="193"/>
      <c r="ADM787" s="49"/>
      <c r="ADN787" s="49"/>
      <c r="ADO787" s="49"/>
      <c r="ADT787" s="193"/>
      <c r="ADU787" s="49"/>
      <c r="ADV787" s="49"/>
      <c r="ADW787" s="49"/>
      <c r="AEB787" s="193"/>
      <c r="AEC787" s="49"/>
      <c r="AED787" s="49"/>
      <c r="AEE787" s="49"/>
      <c r="AEJ787" s="193"/>
      <c r="AEK787" s="49"/>
      <c r="AEL787" s="49"/>
      <c r="AEM787" s="49"/>
      <c r="AER787" s="193"/>
      <c r="AES787" s="49"/>
      <c r="AET787" s="49"/>
      <c r="AEU787" s="49"/>
      <c r="AEZ787" s="193"/>
      <c r="AFA787" s="49"/>
      <c r="AFB787" s="49"/>
      <c r="AFC787" s="49"/>
      <c r="AFH787" s="193"/>
      <c r="AFI787" s="49"/>
      <c r="AFJ787" s="49"/>
      <c r="AFK787" s="49"/>
      <c r="AFP787" s="193"/>
      <c r="AFQ787" s="49"/>
      <c r="AFR787" s="49"/>
      <c r="AFS787" s="49"/>
      <c r="AFX787" s="193"/>
      <c r="AFY787" s="49"/>
      <c r="AFZ787" s="49"/>
      <c r="AGA787" s="49"/>
      <c r="AGF787" s="193"/>
      <c r="AGG787" s="49"/>
      <c r="AGH787" s="49"/>
      <c r="AGI787" s="49"/>
      <c r="AGN787" s="193"/>
      <c r="AGO787" s="49"/>
      <c r="AGP787" s="49"/>
      <c r="AGQ787" s="49"/>
      <c r="AGV787" s="193"/>
      <c r="AGW787" s="49"/>
      <c r="AGX787" s="49"/>
      <c r="AGY787" s="49"/>
      <c r="AHD787" s="193"/>
      <c r="AHE787" s="49"/>
      <c r="AHF787" s="49"/>
      <c r="AHG787" s="49"/>
      <c r="AHL787" s="193"/>
      <c r="AHM787" s="49"/>
      <c r="AHN787" s="49"/>
      <c r="AHO787" s="49"/>
      <c r="AHT787" s="193"/>
      <c r="AHU787" s="49"/>
      <c r="AHV787" s="49"/>
      <c r="AHW787" s="49"/>
      <c r="AIB787" s="193"/>
      <c r="AIC787" s="49"/>
      <c r="AID787" s="49"/>
      <c r="AIE787" s="49"/>
      <c r="AIJ787" s="193"/>
      <c r="AIK787" s="49"/>
      <c r="AIL787" s="49"/>
      <c r="AIM787" s="49"/>
      <c r="AIR787" s="193"/>
      <c r="AIS787" s="49"/>
      <c r="AIT787" s="49"/>
      <c r="AIU787" s="49"/>
      <c r="AIZ787" s="193"/>
      <c r="AJA787" s="49"/>
      <c r="AJB787" s="49"/>
      <c r="AJC787" s="49"/>
      <c r="AJH787" s="193"/>
      <c r="AJI787" s="49"/>
      <c r="AJJ787" s="49"/>
      <c r="AJK787" s="49"/>
      <c r="AJP787" s="193"/>
      <c r="AJQ787" s="49"/>
      <c r="AJR787" s="49"/>
      <c r="AJS787" s="49"/>
      <c r="AJX787" s="193"/>
      <c r="AJY787" s="49"/>
      <c r="AJZ787" s="49"/>
      <c r="AKA787" s="49"/>
      <c r="AKF787" s="193"/>
      <c r="AKG787" s="49"/>
      <c r="AKH787" s="49"/>
      <c r="AKI787" s="49"/>
      <c r="AKN787" s="193"/>
      <c r="AKO787" s="49"/>
      <c r="AKP787" s="49"/>
      <c r="AKQ787" s="49"/>
      <c r="AKV787" s="193"/>
      <c r="AKW787" s="49"/>
      <c r="AKX787" s="49"/>
      <c r="AKY787" s="49"/>
      <c r="ALD787" s="193"/>
      <c r="ALE787" s="49"/>
      <c r="ALF787" s="49"/>
      <c r="ALG787" s="49"/>
      <c r="ALL787" s="193"/>
      <c r="ALM787" s="49"/>
      <c r="ALN787" s="49"/>
      <c r="ALO787" s="49"/>
      <c r="ALT787" s="193"/>
      <c r="ALU787" s="49"/>
      <c r="ALV787" s="49"/>
      <c r="ALW787" s="49"/>
      <c r="AMB787" s="193"/>
      <c r="AMC787" s="49"/>
      <c r="AMD787" s="49"/>
      <c r="AME787" s="49"/>
      <c r="AMJ787" s="193"/>
    </row>
    <row r="788" customFormat="false" ht="15" hidden="false" customHeight="false" outlineLevel="0" collapsed="false">
      <c r="I788" s="114"/>
      <c r="J788" s="114"/>
      <c r="K788" s="114"/>
      <c r="L788" s="115"/>
      <c r="M788" s="198"/>
      <c r="O788" s="117"/>
      <c r="T788" s="115"/>
      <c r="U788" s="198"/>
      <c r="W788" s="117"/>
      <c r="AB788" s="115"/>
      <c r="AC788" s="198"/>
      <c r="AE788" s="117"/>
      <c r="AJ788" s="115"/>
      <c r="AK788" s="198"/>
      <c r="AM788" s="117"/>
      <c r="AR788" s="115"/>
      <c r="AS788" s="198"/>
      <c r="AU788" s="117"/>
      <c r="AZ788" s="115"/>
      <c r="BA788" s="198"/>
      <c r="BC788" s="117"/>
      <c r="BH788" s="115"/>
      <c r="BI788" s="198"/>
      <c r="BK788" s="117"/>
      <c r="BP788" s="115"/>
      <c r="BQ788" s="198"/>
      <c r="BS788" s="117"/>
      <c r="BX788" s="115"/>
      <c r="BY788" s="198"/>
      <c r="CA788" s="117"/>
      <c r="CF788" s="115"/>
      <c r="CG788" s="198"/>
      <c r="CI788" s="117"/>
      <c r="CN788" s="115"/>
      <c r="CO788" s="198"/>
      <c r="CQ788" s="117"/>
      <c r="CV788" s="115"/>
      <c r="CW788" s="198"/>
      <c r="CY788" s="117"/>
      <c r="DD788" s="115"/>
      <c r="DE788" s="198"/>
      <c r="DG788" s="117"/>
      <c r="DL788" s="115"/>
      <c r="DM788" s="198"/>
      <c r="DO788" s="117"/>
      <c r="DT788" s="115"/>
      <c r="DU788" s="198"/>
      <c r="DW788" s="117"/>
      <c r="EB788" s="115"/>
      <c r="EC788" s="198"/>
      <c r="EE788" s="117"/>
      <c r="EJ788" s="115"/>
      <c r="EK788" s="198"/>
      <c r="EM788" s="117"/>
      <c r="ER788" s="115"/>
      <c r="ES788" s="198"/>
      <c r="EU788" s="117"/>
      <c r="EZ788" s="115"/>
      <c r="FA788" s="198"/>
      <c r="FC788" s="117"/>
      <c r="FH788" s="115"/>
      <c r="FI788" s="198"/>
      <c r="FK788" s="117"/>
      <c r="FP788" s="115"/>
      <c r="FQ788" s="198"/>
      <c r="FS788" s="117"/>
      <c r="FX788" s="115"/>
      <c r="FY788" s="198"/>
      <c r="GA788" s="117"/>
      <c r="GF788" s="115"/>
      <c r="GG788" s="198"/>
      <c r="GI788" s="117"/>
      <c r="GN788" s="115"/>
      <c r="GO788" s="198"/>
      <c r="GQ788" s="117"/>
      <c r="GV788" s="115"/>
      <c r="GW788" s="198"/>
      <c r="GY788" s="117"/>
      <c r="HD788" s="115"/>
      <c r="HE788" s="198"/>
      <c r="HG788" s="117"/>
      <c r="HL788" s="115"/>
      <c r="HM788" s="198"/>
      <c r="HO788" s="117"/>
      <c r="HT788" s="115"/>
      <c r="HU788" s="198"/>
      <c r="HW788" s="117"/>
      <c r="IB788" s="115"/>
      <c r="IC788" s="198"/>
      <c r="IE788" s="117"/>
      <c r="IJ788" s="115"/>
      <c r="IK788" s="198"/>
      <c r="IM788" s="117"/>
      <c r="IR788" s="115"/>
      <c r="IS788" s="198"/>
      <c r="IU788" s="117"/>
      <c r="IZ788" s="115"/>
      <c r="JA788" s="198"/>
      <c r="JC788" s="117"/>
      <c r="JH788" s="115"/>
      <c r="JI788" s="198"/>
      <c r="JK788" s="117"/>
      <c r="JP788" s="115"/>
      <c r="JQ788" s="198"/>
      <c r="JS788" s="117"/>
      <c r="JX788" s="115"/>
      <c r="JY788" s="198"/>
      <c r="KA788" s="117"/>
      <c r="KF788" s="115"/>
      <c r="KG788" s="198"/>
      <c r="KI788" s="117"/>
      <c r="KN788" s="115"/>
      <c r="KO788" s="198"/>
      <c r="KQ788" s="117"/>
      <c r="KV788" s="115"/>
      <c r="KW788" s="198"/>
      <c r="KY788" s="117"/>
      <c r="LD788" s="115"/>
      <c r="LE788" s="198"/>
      <c r="LG788" s="117"/>
      <c r="LL788" s="115"/>
      <c r="LM788" s="198"/>
      <c r="LO788" s="117"/>
      <c r="LT788" s="115"/>
      <c r="LU788" s="198"/>
      <c r="LW788" s="117"/>
      <c r="MB788" s="115"/>
      <c r="MC788" s="198"/>
      <c r="ME788" s="117"/>
      <c r="MJ788" s="115"/>
      <c r="MK788" s="198"/>
      <c r="MM788" s="117"/>
      <c r="MR788" s="115"/>
      <c r="MS788" s="198"/>
      <c r="MU788" s="117"/>
      <c r="MZ788" s="115"/>
      <c r="NA788" s="198"/>
      <c r="NC788" s="117"/>
      <c r="NH788" s="115"/>
      <c r="NI788" s="198"/>
      <c r="NK788" s="117"/>
      <c r="NP788" s="115"/>
      <c r="NQ788" s="198"/>
      <c r="NS788" s="117"/>
      <c r="NX788" s="115"/>
      <c r="NY788" s="198"/>
      <c r="OA788" s="117"/>
      <c r="OF788" s="115"/>
      <c r="OG788" s="198"/>
      <c r="OI788" s="117"/>
      <c r="ON788" s="115"/>
      <c r="OO788" s="198"/>
      <c r="OQ788" s="117"/>
      <c r="OV788" s="115"/>
      <c r="OW788" s="198"/>
      <c r="OY788" s="117"/>
      <c r="PD788" s="115"/>
      <c r="PE788" s="198"/>
      <c r="PG788" s="117"/>
      <c r="PL788" s="115"/>
      <c r="PM788" s="198"/>
      <c r="PO788" s="117"/>
      <c r="PT788" s="115"/>
      <c r="PU788" s="198"/>
      <c r="PW788" s="117"/>
      <c r="QB788" s="115"/>
      <c r="QC788" s="198"/>
      <c r="QE788" s="117"/>
      <c r="QJ788" s="115"/>
      <c r="QK788" s="198"/>
      <c r="QM788" s="117"/>
      <c r="QR788" s="115"/>
      <c r="QS788" s="198"/>
      <c r="QU788" s="117"/>
      <c r="QZ788" s="115"/>
      <c r="RA788" s="198"/>
      <c r="RC788" s="117"/>
      <c r="RH788" s="115"/>
      <c r="RI788" s="198"/>
      <c r="RK788" s="117"/>
      <c r="RP788" s="115"/>
      <c r="RQ788" s="198"/>
      <c r="RS788" s="117"/>
      <c r="RX788" s="115"/>
      <c r="RY788" s="198"/>
      <c r="SA788" s="117"/>
      <c r="SF788" s="115"/>
      <c r="SG788" s="198"/>
      <c r="SI788" s="117"/>
      <c r="SN788" s="115"/>
      <c r="SO788" s="198"/>
      <c r="SQ788" s="117"/>
      <c r="SV788" s="115"/>
      <c r="SW788" s="198"/>
      <c r="SY788" s="117"/>
      <c r="TD788" s="115"/>
      <c r="TE788" s="198"/>
      <c r="TG788" s="117"/>
      <c r="TL788" s="115"/>
      <c r="TM788" s="198"/>
      <c r="TO788" s="117"/>
      <c r="TT788" s="115"/>
      <c r="TU788" s="198"/>
      <c r="TW788" s="117"/>
      <c r="UB788" s="115"/>
      <c r="UC788" s="198"/>
      <c r="UE788" s="117"/>
      <c r="UJ788" s="115"/>
      <c r="UK788" s="198"/>
      <c r="UM788" s="117"/>
      <c r="UR788" s="115"/>
      <c r="US788" s="198"/>
      <c r="UU788" s="117"/>
      <c r="UZ788" s="115"/>
      <c r="VA788" s="198"/>
      <c r="VC788" s="117"/>
      <c r="VH788" s="115"/>
      <c r="VI788" s="198"/>
      <c r="VK788" s="117"/>
      <c r="VP788" s="115"/>
      <c r="VQ788" s="198"/>
      <c r="VS788" s="117"/>
      <c r="VX788" s="115"/>
      <c r="VY788" s="198"/>
      <c r="WA788" s="117"/>
      <c r="WF788" s="115"/>
      <c r="WG788" s="198"/>
      <c r="WI788" s="117"/>
      <c r="WN788" s="115"/>
      <c r="WO788" s="198"/>
      <c r="WQ788" s="117"/>
      <c r="WV788" s="115"/>
      <c r="WW788" s="198"/>
      <c r="WY788" s="117"/>
      <c r="XD788" s="115"/>
      <c r="XE788" s="198"/>
      <c r="XG788" s="117"/>
      <c r="XL788" s="115"/>
      <c r="XM788" s="198"/>
      <c r="XO788" s="117"/>
      <c r="XT788" s="115"/>
      <c r="XU788" s="198"/>
      <c r="XW788" s="117"/>
      <c r="YB788" s="115"/>
      <c r="YC788" s="198"/>
      <c r="YE788" s="117"/>
      <c r="YJ788" s="115"/>
      <c r="YK788" s="198"/>
      <c r="YM788" s="117"/>
      <c r="YR788" s="115"/>
      <c r="YS788" s="198"/>
      <c r="YU788" s="117"/>
      <c r="YZ788" s="115"/>
      <c r="ZA788" s="198"/>
      <c r="ZC788" s="117"/>
      <c r="ZH788" s="115"/>
      <c r="ZI788" s="198"/>
      <c r="ZK788" s="117"/>
      <c r="ZP788" s="115"/>
      <c r="ZQ788" s="198"/>
      <c r="ZS788" s="117"/>
      <c r="ZX788" s="115"/>
      <c r="ZY788" s="198"/>
      <c r="AAA788" s="117"/>
      <c r="AAF788" s="115"/>
      <c r="AAG788" s="198"/>
      <c r="AAI788" s="117"/>
      <c r="AAN788" s="115"/>
      <c r="AAO788" s="198"/>
      <c r="AAQ788" s="117"/>
      <c r="AAV788" s="115"/>
      <c r="AAW788" s="198"/>
      <c r="AAY788" s="117"/>
      <c r="ABD788" s="115"/>
      <c r="ABE788" s="198"/>
      <c r="ABG788" s="117"/>
      <c r="ABL788" s="115"/>
      <c r="ABM788" s="198"/>
      <c r="ABO788" s="117"/>
      <c r="ABT788" s="115"/>
      <c r="ABU788" s="198"/>
      <c r="ABW788" s="117"/>
      <c r="ACB788" s="115"/>
      <c r="ACC788" s="198"/>
      <c r="ACE788" s="117"/>
      <c r="ACJ788" s="115"/>
      <c r="ACK788" s="198"/>
      <c r="ACM788" s="117"/>
      <c r="ACR788" s="115"/>
      <c r="ACS788" s="198"/>
      <c r="ACU788" s="117"/>
      <c r="ACZ788" s="115"/>
      <c r="ADA788" s="198"/>
      <c r="ADC788" s="117"/>
      <c r="ADH788" s="115"/>
      <c r="ADI788" s="198"/>
      <c r="ADK788" s="117"/>
      <c r="ADP788" s="115"/>
      <c r="ADQ788" s="198"/>
      <c r="ADS788" s="117"/>
      <c r="ADX788" s="115"/>
      <c r="ADY788" s="198"/>
      <c r="AEA788" s="117"/>
      <c r="AEF788" s="115"/>
      <c r="AEG788" s="198"/>
      <c r="AEI788" s="117"/>
      <c r="AEN788" s="115"/>
      <c r="AEO788" s="198"/>
      <c r="AEQ788" s="117"/>
      <c r="AEV788" s="115"/>
      <c r="AEW788" s="198"/>
      <c r="AEY788" s="117"/>
      <c r="AFD788" s="115"/>
      <c r="AFE788" s="198"/>
      <c r="AFG788" s="117"/>
      <c r="AFL788" s="115"/>
      <c r="AFM788" s="198"/>
      <c r="AFO788" s="117"/>
      <c r="AFT788" s="115"/>
      <c r="AFU788" s="198"/>
      <c r="AFW788" s="117"/>
      <c r="AGB788" s="115"/>
      <c r="AGC788" s="198"/>
      <c r="AGE788" s="117"/>
      <c r="AGJ788" s="115"/>
      <c r="AGK788" s="198"/>
      <c r="AGM788" s="117"/>
      <c r="AGR788" s="115"/>
      <c r="AGS788" s="198"/>
      <c r="AGU788" s="117"/>
      <c r="AGZ788" s="115"/>
      <c r="AHA788" s="198"/>
      <c r="AHC788" s="117"/>
      <c r="AHH788" s="115"/>
      <c r="AHI788" s="198"/>
      <c r="AHK788" s="117"/>
      <c r="AHP788" s="115"/>
      <c r="AHQ788" s="198"/>
      <c r="AHS788" s="117"/>
      <c r="AHX788" s="115"/>
      <c r="AHY788" s="198"/>
      <c r="AIA788" s="117"/>
      <c r="AIF788" s="115"/>
      <c r="AIG788" s="198"/>
      <c r="AII788" s="117"/>
      <c r="AIN788" s="115"/>
      <c r="AIO788" s="198"/>
      <c r="AIQ788" s="117"/>
      <c r="AIV788" s="115"/>
      <c r="AIW788" s="198"/>
      <c r="AIY788" s="117"/>
      <c r="AJD788" s="115"/>
      <c r="AJE788" s="198"/>
      <c r="AJG788" s="117"/>
      <c r="AJL788" s="115"/>
      <c r="AJM788" s="198"/>
      <c r="AJO788" s="117"/>
      <c r="AJT788" s="115"/>
      <c r="AJU788" s="198"/>
      <c r="AJW788" s="117"/>
      <c r="AKB788" s="115"/>
      <c r="AKC788" s="198"/>
      <c r="AKE788" s="117"/>
      <c r="AKJ788" s="115"/>
      <c r="AKK788" s="198"/>
      <c r="AKM788" s="117"/>
      <c r="AKR788" s="115"/>
      <c r="AKS788" s="198"/>
      <c r="AKU788" s="117"/>
      <c r="AKZ788" s="115"/>
      <c r="ALA788" s="198"/>
      <c r="ALC788" s="117"/>
      <c r="ALH788" s="115"/>
      <c r="ALI788" s="198"/>
      <c r="ALK788" s="117"/>
      <c r="ALP788" s="115"/>
      <c r="ALQ788" s="198"/>
      <c r="ALS788" s="117"/>
      <c r="ALX788" s="115"/>
      <c r="ALY788" s="198"/>
      <c r="AMA788" s="117"/>
      <c r="AMF788" s="115"/>
      <c r="AMG788" s="198"/>
      <c r="AMI788" s="117"/>
    </row>
    <row r="789" s="181" customFormat="true" ht="15" hidden="false" customHeight="false" outlineLevel="0" collapsed="false">
      <c r="A789" s="153" t="s">
        <v>698</v>
      </c>
      <c r="B789" s="154" t="s">
        <v>699</v>
      </c>
      <c r="C789" s="154"/>
      <c r="D789" s="155" t="s">
        <v>700</v>
      </c>
      <c r="E789" s="156" t="s">
        <v>701</v>
      </c>
      <c r="F789" s="155" t="s">
        <v>702</v>
      </c>
      <c r="G789" s="157" t="s">
        <v>703</v>
      </c>
      <c r="H789" s="158" t="s">
        <v>704</v>
      </c>
      <c r="L789" s="195"/>
      <c r="M789" s="196"/>
      <c r="N789" s="195"/>
      <c r="O789" s="184"/>
      <c r="P789" s="185"/>
      <c r="T789" s="195"/>
      <c r="U789" s="196"/>
      <c r="V789" s="195"/>
      <c r="W789" s="184"/>
      <c r="X789" s="185"/>
      <c r="AB789" s="195"/>
      <c r="AC789" s="196"/>
      <c r="AD789" s="195"/>
      <c r="AE789" s="184"/>
      <c r="AF789" s="185"/>
      <c r="AJ789" s="195"/>
      <c r="AK789" s="196"/>
      <c r="AL789" s="195"/>
      <c r="AM789" s="184"/>
      <c r="AN789" s="185"/>
      <c r="AR789" s="195"/>
      <c r="AS789" s="196"/>
      <c r="AT789" s="195"/>
      <c r="AU789" s="184"/>
      <c r="AV789" s="185"/>
      <c r="AZ789" s="195"/>
      <c r="BA789" s="196"/>
      <c r="BB789" s="195"/>
      <c r="BC789" s="184"/>
      <c r="BD789" s="185"/>
      <c r="BH789" s="195"/>
      <c r="BI789" s="196"/>
      <c r="BJ789" s="195"/>
      <c r="BK789" s="184"/>
      <c r="BL789" s="185"/>
      <c r="BP789" s="195"/>
      <c r="BQ789" s="196"/>
      <c r="BR789" s="195"/>
      <c r="BS789" s="184"/>
      <c r="BT789" s="185"/>
      <c r="BX789" s="195"/>
      <c r="BY789" s="196"/>
      <c r="BZ789" s="195"/>
      <c r="CA789" s="184"/>
      <c r="CB789" s="185"/>
      <c r="CF789" s="195"/>
      <c r="CG789" s="196"/>
      <c r="CH789" s="195"/>
      <c r="CI789" s="184"/>
      <c r="CJ789" s="185"/>
      <c r="CN789" s="195"/>
      <c r="CO789" s="196"/>
      <c r="CP789" s="195"/>
      <c r="CQ789" s="184"/>
      <c r="CR789" s="185"/>
      <c r="CV789" s="195"/>
      <c r="CW789" s="196"/>
      <c r="CX789" s="195"/>
      <c r="CY789" s="184"/>
      <c r="CZ789" s="185"/>
      <c r="DD789" s="195"/>
      <c r="DE789" s="196"/>
      <c r="DF789" s="195"/>
      <c r="DG789" s="184"/>
      <c r="DH789" s="185"/>
      <c r="DL789" s="195"/>
      <c r="DM789" s="196"/>
      <c r="DN789" s="195"/>
      <c r="DO789" s="184"/>
      <c r="DP789" s="185"/>
      <c r="DT789" s="195"/>
      <c r="DU789" s="196"/>
      <c r="DV789" s="195"/>
      <c r="DW789" s="184"/>
      <c r="DX789" s="185"/>
      <c r="EB789" s="195"/>
      <c r="EC789" s="196"/>
      <c r="ED789" s="195"/>
      <c r="EE789" s="184"/>
      <c r="EF789" s="185"/>
      <c r="EJ789" s="195"/>
      <c r="EK789" s="196"/>
      <c r="EL789" s="195"/>
      <c r="EM789" s="184"/>
      <c r="EN789" s="185"/>
      <c r="ER789" s="195"/>
      <c r="ES789" s="196"/>
      <c r="ET789" s="195"/>
      <c r="EU789" s="184"/>
      <c r="EV789" s="185"/>
      <c r="EZ789" s="195"/>
      <c r="FA789" s="196"/>
      <c r="FB789" s="195"/>
      <c r="FC789" s="184"/>
      <c r="FD789" s="185"/>
      <c r="FH789" s="195"/>
      <c r="FI789" s="196"/>
      <c r="FJ789" s="195"/>
      <c r="FK789" s="184"/>
      <c r="FL789" s="185"/>
      <c r="FP789" s="195"/>
      <c r="FQ789" s="196"/>
      <c r="FR789" s="195"/>
      <c r="FS789" s="184"/>
      <c r="FT789" s="185"/>
      <c r="FX789" s="195"/>
      <c r="FY789" s="196"/>
      <c r="FZ789" s="195"/>
      <c r="GA789" s="184"/>
      <c r="GB789" s="185"/>
      <c r="GF789" s="195"/>
      <c r="GG789" s="196"/>
      <c r="GH789" s="195"/>
      <c r="GI789" s="184"/>
      <c r="GJ789" s="185"/>
      <c r="GN789" s="195"/>
      <c r="GO789" s="196"/>
      <c r="GP789" s="195"/>
      <c r="GQ789" s="184"/>
      <c r="GR789" s="185"/>
      <c r="GV789" s="195"/>
      <c r="GW789" s="196"/>
      <c r="GX789" s="195"/>
      <c r="GY789" s="184"/>
      <c r="GZ789" s="185"/>
      <c r="HD789" s="195"/>
      <c r="HE789" s="196"/>
      <c r="HF789" s="195"/>
      <c r="HG789" s="184"/>
      <c r="HH789" s="185"/>
      <c r="HL789" s="195"/>
      <c r="HM789" s="196"/>
      <c r="HN789" s="195"/>
      <c r="HO789" s="184"/>
      <c r="HP789" s="185"/>
      <c r="HT789" s="195"/>
      <c r="HU789" s="196"/>
      <c r="HV789" s="195"/>
      <c r="HW789" s="184"/>
      <c r="HX789" s="185"/>
      <c r="IB789" s="195"/>
      <c r="IC789" s="196"/>
      <c r="ID789" s="195"/>
      <c r="IE789" s="184"/>
      <c r="IF789" s="185"/>
      <c r="IJ789" s="195"/>
      <c r="IK789" s="196"/>
      <c r="IL789" s="195"/>
      <c r="IM789" s="184"/>
      <c r="IN789" s="185"/>
      <c r="IR789" s="195"/>
      <c r="IS789" s="196"/>
      <c r="IT789" s="195"/>
      <c r="IU789" s="184"/>
      <c r="IV789" s="185"/>
      <c r="IZ789" s="195"/>
      <c r="JA789" s="196"/>
      <c r="JB789" s="195"/>
      <c r="JC789" s="184"/>
      <c r="JD789" s="185"/>
      <c r="JH789" s="195"/>
      <c r="JI789" s="196"/>
      <c r="JJ789" s="195"/>
      <c r="JK789" s="184"/>
      <c r="JL789" s="185"/>
      <c r="JP789" s="195"/>
      <c r="JQ789" s="196"/>
      <c r="JR789" s="195"/>
      <c r="JS789" s="184"/>
      <c r="JT789" s="185"/>
      <c r="JX789" s="195"/>
      <c r="JY789" s="196"/>
      <c r="JZ789" s="195"/>
      <c r="KA789" s="184"/>
      <c r="KB789" s="185"/>
      <c r="KF789" s="195"/>
      <c r="KG789" s="196"/>
      <c r="KH789" s="195"/>
      <c r="KI789" s="184"/>
      <c r="KJ789" s="185"/>
      <c r="KN789" s="195"/>
      <c r="KO789" s="196"/>
      <c r="KP789" s="195"/>
      <c r="KQ789" s="184"/>
      <c r="KR789" s="185"/>
      <c r="KV789" s="195"/>
      <c r="KW789" s="196"/>
      <c r="KX789" s="195"/>
      <c r="KY789" s="184"/>
      <c r="KZ789" s="185"/>
      <c r="LD789" s="195"/>
      <c r="LE789" s="196"/>
      <c r="LF789" s="195"/>
      <c r="LG789" s="184"/>
      <c r="LH789" s="185"/>
      <c r="LL789" s="195"/>
      <c r="LM789" s="196"/>
      <c r="LN789" s="195"/>
      <c r="LO789" s="184"/>
      <c r="LP789" s="185"/>
      <c r="LT789" s="195"/>
      <c r="LU789" s="196"/>
      <c r="LV789" s="195"/>
      <c r="LW789" s="184"/>
      <c r="LX789" s="185"/>
      <c r="MB789" s="195"/>
      <c r="MC789" s="196"/>
      <c r="MD789" s="195"/>
      <c r="ME789" s="184"/>
      <c r="MF789" s="185"/>
      <c r="MJ789" s="195"/>
      <c r="MK789" s="196"/>
      <c r="ML789" s="195"/>
      <c r="MM789" s="184"/>
      <c r="MN789" s="185"/>
      <c r="MR789" s="195"/>
      <c r="MS789" s="196"/>
      <c r="MT789" s="195"/>
      <c r="MU789" s="184"/>
      <c r="MV789" s="185"/>
      <c r="MZ789" s="195"/>
      <c r="NA789" s="196"/>
      <c r="NB789" s="195"/>
      <c r="NC789" s="184"/>
      <c r="ND789" s="185"/>
      <c r="NH789" s="195"/>
      <c r="NI789" s="196"/>
      <c r="NJ789" s="195"/>
      <c r="NK789" s="184"/>
      <c r="NL789" s="185"/>
      <c r="NP789" s="195"/>
      <c r="NQ789" s="196"/>
      <c r="NR789" s="195"/>
      <c r="NS789" s="184"/>
      <c r="NT789" s="185"/>
      <c r="NX789" s="195"/>
      <c r="NY789" s="196"/>
      <c r="NZ789" s="195"/>
      <c r="OA789" s="184"/>
      <c r="OB789" s="185"/>
      <c r="OF789" s="195"/>
      <c r="OG789" s="196"/>
      <c r="OH789" s="195"/>
      <c r="OI789" s="184"/>
      <c r="OJ789" s="185"/>
      <c r="ON789" s="195"/>
      <c r="OO789" s="196"/>
      <c r="OP789" s="195"/>
      <c r="OQ789" s="184"/>
      <c r="OR789" s="185"/>
      <c r="OV789" s="195"/>
      <c r="OW789" s="196"/>
      <c r="OX789" s="195"/>
      <c r="OY789" s="184"/>
      <c r="OZ789" s="185"/>
      <c r="PD789" s="195"/>
      <c r="PE789" s="196"/>
      <c r="PF789" s="195"/>
      <c r="PG789" s="184"/>
      <c r="PH789" s="185"/>
      <c r="PL789" s="195"/>
      <c r="PM789" s="196"/>
      <c r="PN789" s="195"/>
      <c r="PO789" s="184"/>
      <c r="PP789" s="185"/>
      <c r="PT789" s="195"/>
      <c r="PU789" s="196"/>
      <c r="PV789" s="195"/>
      <c r="PW789" s="184"/>
      <c r="PX789" s="185"/>
      <c r="QB789" s="195"/>
      <c r="QC789" s="196"/>
      <c r="QD789" s="195"/>
      <c r="QE789" s="184"/>
      <c r="QF789" s="185"/>
      <c r="QJ789" s="195"/>
      <c r="QK789" s="196"/>
      <c r="QL789" s="195"/>
      <c r="QM789" s="184"/>
      <c r="QN789" s="185"/>
      <c r="QR789" s="195"/>
      <c r="QS789" s="196"/>
      <c r="QT789" s="195"/>
      <c r="QU789" s="184"/>
      <c r="QV789" s="185"/>
      <c r="QZ789" s="195"/>
      <c r="RA789" s="196"/>
      <c r="RB789" s="195"/>
      <c r="RC789" s="184"/>
      <c r="RD789" s="185"/>
      <c r="RH789" s="195"/>
      <c r="RI789" s="196"/>
      <c r="RJ789" s="195"/>
      <c r="RK789" s="184"/>
      <c r="RL789" s="185"/>
      <c r="RP789" s="195"/>
      <c r="RQ789" s="196"/>
      <c r="RR789" s="195"/>
      <c r="RS789" s="184"/>
      <c r="RT789" s="185"/>
      <c r="RX789" s="195"/>
      <c r="RY789" s="196"/>
      <c r="RZ789" s="195"/>
      <c r="SA789" s="184"/>
      <c r="SB789" s="185"/>
      <c r="SF789" s="195"/>
      <c r="SG789" s="196"/>
      <c r="SH789" s="195"/>
      <c r="SI789" s="184"/>
      <c r="SJ789" s="185"/>
      <c r="SN789" s="195"/>
      <c r="SO789" s="196"/>
      <c r="SP789" s="195"/>
      <c r="SQ789" s="184"/>
      <c r="SR789" s="185"/>
      <c r="SV789" s="195"/>
      <c r="SW789" s="196"/>
      <c r="SX789" s="195"/>
      <c r="SY789" s="184"/>
      <c r="SZ789" s="185"/>
      <c r="TD789" s="195"/>
      <c r="TE789" s="196"/>
      <c r="TF789" s="195"/>
      <c r="TG789" s="184"/>
      <c r="TH789" s="185"/>
      <c r="TL789" s="195"/>
      <c r="TM789" s="196"/>
      <c r="TN789" s="195"/>
      <c r="TO789" s="184"/>
      <c r="TP789" s="185"/>
      <c r="TT789" s="195"/>
      <c r="TU789" s="196"/>
      <c r="TV789" s="195"/>
      <c r="TW789" s="184"/>
      <c r="TX789" s="185"/>
      <c r="UB789" s="195"/>
      <c r="UC789" s="196"/>
      <c r="UD789" s="195"/>
      <c r="UE789" s="184"/>
      <c r="UF789" s="185"/>
      <c r="UJ789" s="195"/>
      <c r="UK789" s="196"/>
      <c r="UL789" s="195"/>
      <c r="UM789" s="184"/>
      <c r="UN789" s="185"/>
      <c r="UR789" s="195"/>
      <c r="US789" s="196"/>
      <c r="UT789" s="195"/>
      <c r="UU789" s="184"/>
      <c r="UV789" s="185"/>
      <c r="UZ789" s="195"/>
      <c r="VA789" s="196"/>
      <c r="VB789" s="195"/>
      <c r="VC789" s="184"/>
      <c r="VD789" s="185"/>
      <c r="VH789" s="195"/>
      <c r="VI789" s="196"/>
      <c r="VJ789" s="195"/>
      <c r="VK789" s="184"/>
      <c r="VL789" s="185"/>
      <c r="VP789" s="195"/>
      <c r="VQ789" s="196"/>
      <c r="VR789" s="195"/>
      <c r="VS789" s="184"/>
      <c r="VT789" s="185"/>
      <c r="VX789" s="195"/>
      <c r="VY789" s="196"/>
      <c r="VZ789" s="195"/>
      <c r="WA789" s="184"/>
      <c r="WB789" s="185"/>
      <c r="WF789" s="195"/>
      <c r="WG789" s="196"/>
      <c r="WH789" s="195"/>
      <c r="WI789" s="184"/>
      <c r="WJ789" s="185"/>
      <c r="WN789" s="195"/>
      <c r="WO789" s="196"/>
      <c r="WP789" s="195"/>
      <c r="WQ789" s="184"/>
      <c r="WR789" s="185"/>
      <c r="WV789" s="195"/>
      <c r="WW789" s="196"/>
      <c r="WX789" s="195"/>
      <c r="WY789" s="184"/>
      <c r="WZ789" s="185"/>
      <c r="XD789" s="195"/>
      <c r="XE789" s="196"/>
      <c r="XF789" s="195"/>
      <c r="XG789" s="184"/>
      <c r="XH789" s="185"/>
      <c r="XL789" s="195"/>
      <c r="XM789" s="196"/>
      <c r="XN789" s="195"/>
      <c r="XO789" s="184"/>
      <c r="XP789" s="185"/>
      <c r="XT789" s="195"/>
      <c r="XU789" s="196"/>
      <c r="XV789" s="195"/>
      <c r="XW789" s="184"/>
      <c r="XX789" s="185"/>
      <c r="YB789" s="195"/>
      <c r="YC789" s="196"/>
      <c r="YD789" s="195"/>
      <c r="YE789" s="184"/>
      <c r="YF789" s="185"/>
      <c r="YJ789" s="195"/>
      <c r="YK789" s="196"/>
      <c r="YL789" s="195"/>
      <c r="YM789" s="184"/>
      <c r="YN789" s="185"/>
      <c r="YR789" s="195"/>
      <c r="YS789" s="196"/>
      <c r="YT789" s="195"/>
      <c r="YU789" s="184"/>
      <c r="YV789" s="185"/>
      <c r="YZ789" s="195"/>
      <c r="ZA789" s="196"/>
      <c r="ZB789" s="195"/>
      <c r="ZC789" s="184"/>
      <c r="ZD789" s="185"/>
      <c r="ZH789" s="195"/>
      <c r="ZI789" s="196"/>
      <c r="ZJ789" s="195"/>
      <c r="ZK789" s="184"/>
      <c r="ZL789" s="185"/>
      <c r="ZP789" s="195"/>
      <c r="ZQ789" s="196"/>
      <c r="ZR789" s="195"/>
      <c r="ZS789" s="184"/>
      <c r="ZT789" s="185"/>
      <c r="ZX789" s="195"/>
      <c r="ZY789" s="196"/>
      <c r="ZZ789" s="195"/>
      <c r="AAA789" s="184"/>
      <c r="AAB789" s="185"/>
      <c r="AAF789" s="195"/>
      <c r="AAG789" s="196"/>
      <c r="AAH789" s="195"/>
      <c r="AAI789" s="184"/>
      <c r="AAJ789" s="185"/>
      <c r="AAN789" s="195"/>
      <c r="AAO789" s="196"/>
      <c r="AAP789" s="195"/>
      <c r="AAQ789" s="184"/>
      <c r="AAR789" s="185"/>
      <c r="AAV789" s="195"/>
      <c r="AAW789" s="196"/>
      <c r="AAX789" s="195"/>
      <c r="AAY789" s="184"/>
      <c r="AAZ789" s="185"/>
      <c r="ABD789" s="195"/>
      <c r="ABE789" s="196"/>
      <c r="ABF789" s="195"/>
      <c r="ABG789" s="184"/>
      <c r="ABH789" s="185"/>
      <c r="ABL789" s="195"/>
      <c r="ABM789" s="196"/>
      <c r="ABN789" s="195"/>
      <c r="ABO789" s="184"/>
      <c r="ABP789" s="185"/>
      <c r="ABT789" s="195"/>
      <c r="ABU789" s="196"/>
      <c r="ABV789" s="195"/>
      <c r="ABW789" s="184"/>
      <c r="ABX789" s="185"/>
      <c r="ACB789" s="195"/>
      <c r="ACC789" s="196"/>
      <c r="ACD789" s="195"/>
      <c r="ACE789" s="184"/>
      <c r="ACF789" s="185"/>
      <c r="ACJ789" s="195"/>
      <c r="ACK789" s="196"/>
      <c r="ACL789" s="195"/>
      <c r="ACM789" s="184"/>
      <c r="ACN789" s="185"/>
      <c r="ACR789" s="195"/>
      <c r="ACS789" s="196"/>
      <c r="ACT789" s="195"/>
      <c r="ACU789" s="184"/>
      <c r="ACV789" s="185"/>
      <c r="ACZ789" s="195"/>
      <c r="ADA789" s="196"/>
      <c r="ADB789" s="195"/>
      <c r="ADC789" s="184"/>
      <c r="ADD789" s="185"/>
      <c r="ADH789" s="195"/>
      <c r="ADI789" s="196"/>
      <c r="ADJ789" s="195"/>
      <c r="ADK789" s="184"/>
      <c r="ADL789" s="185"/>
      <c r="ADP789" s="195"/>
      <c r="ADQ789" s="196"/>
      <c r="ADR789" s="195"/>
      <c r="ADS789" s="184"/>
      <c r="ADT789" s="185"/>
      <c r="ADX789" s="195"/>
      <c r="ADY789" s="196"/>
      <c r="ADZ789" s="195"/>
      <c r="AEA789" s="184"/>
      <c r="AEB789" s="185"/>
      <c r="AEF789" s="195"/>
      <c r="AEG789" s="196"/>
      <c r="AEH789" s="195"/>
      <c r="AEI789" s="184"/>
      <c r="AEJ789" s="185"/>
      <c r="AEN789" s="195"/>
      <c r="AEO789" s="196"/>
      <c r="AEP789" s="195"/>
      <c r="AEQ789" s="184"/>
      <c r="AER789" s="185"/>
      <c r="AEV789" s="195"/>
      <c r="AEW789" s="196"/>
      <c r="AEX789" s="195"/>
      <c r="AEY789" s="184"/>
      <c r="AEZ789" s="185"/>
      <c r="AFD789" s="195"/>
      <c r="AFE789" s="196"/>
      <c r="AFF789" s="195"/>
      <c r="AFG789" s="184"/>
      <c r="AFH789" s="185"/>
      <c r="AFL789" s="195"/>
      <c r="AFM789" s="196"/>
      <c r="AFN789" s="195"/>
      <c r="AFO789" s="184"/>
      <c r="AFP789" s="185"/>
      <c r="AFT789" s="195"/>
      <c r="AFU789" s="196"/>
      <c r="AFV789" s="195"/>
      <c r="AFW789" s="184"/>
      <c r="AFX789" s="185"/>
      <c r="AGB789" s="195"/>
      <c r="AGC789" s="196"/>
      <c r="AGD789" s="195"/>
      <c r="AGE789" s="184"/>
      <c r="AGF789" s="185"/>
      <c r="AGJ789" s="195"/>
      <c r="AGK789" s="196"/>
      <c r="AGL789" s="195"/>
      <c r="AGM789" s="184"/>
      <c r="AGN789" s="185"/>
      <c r="AGR789" s="195"/>
      <c r="AGS789" s="196"/>
      <c r="AGT789" s="195"/>
      <c r="AGU789" s="184"/>
      <c r="AGV789" s="185"/>
      <c r="AGZ789" s="195"/>
      <c r="AHA789" s="196"/>
      <c r="AHB789" s="195"/>
      <c r="AHC789" s="184"/>
      <c r="AHD789" s="185"/>
      <c r="AHH789" s="195"/>
      <c r="AHI789" s="196"/>
      <c r="AHJ789" s="195"/>
      <c r="AHK789" s="184"/>
      <c r="AHL789" s="185"/>
      <c r="AHP789" s="195"/>
      <c r="AHQ789" s="196"/>
      <c r="AHR789" s="195"/>
      <c r="AHS789" s="184"/>
      <c r="AHT789" s="185"/>
      <c r="AHX789" s="195"/>
      <c r="AHY789" s="196"/>
      <c r="AHZ789" s="195"/>
      <c r="AIA789" s="184"/>
      <c r="AIB789" s="185"/>
      <c r="AIF789" s="195"/>
      <c r="AIG789" s="196"/>
      <c r="AIH789" s="195"/>
      <c r="AII789" s="184"/>
      <c r="AIJ789" s="185"/>
      <c r="AIN789" s="195"/>
      <c r="AIO789" s="196"/>
      <c r="AIP789" s="195"/>
      <c r="AIQ789" s="184"/>
      <c r="AIR789" s="185"/>
      <c r="AIV789" s="195"/>
      <c r="AIW789" s="196"/>
      <c r="AIX789" s="195"/>
      <c r="AIY789" s="184"/>
      <c r="AIZ789" s="185"/>
      <c r="AJD789" s="195"/>
      <c r="AJE789" s="196"/>
      <c r="AJF789" s="195"/>
      <c r="AJG789" s="184"/>
      <c r="AJH789" s="185"/>
      <c r="AJL789" s="195"/>
      <c r="AJM789" s="196"/>
      <c r="AJN789" s="195"/>
      <c r="AJO789" s="184"/>
      <c r="AJP789" s="185"/>
      <c r="AJT789" s="195"/>
      <c r="AJU789" s="196"/>
      <c r="AJV789" s="195"/>
      <c r="AJW789" s="184"/>
      <c r="AJX789" s="185"/>
      <c r="AKB789" s="195"/>
      <c r="AKC789" s="196"/>
      <c r="AKD789" s="195"/>
      <c r="AKE789" s="184"/>
      <c r="AKF789" s="185"/>
      <c r="AKJ789" s="195"/>
      <c r="AKK789" s="196"/>
      <c r="AKL789" s="195"/>
      <c r="AKM789" s="184"/>
      <c r="AKN789" s="185"/>
      <c r="AKR789" s="195"/>
      <c r="AKS789" s="196"/>
      <c r="AKT789" s="195"/>
      <c r="AKU789" s="184"/>
      <c r="AKV789" s="185"/>
      <c r="AKZ789" s="195"/>
      <c r="ALA789" s="196"/>
      <c r="ALB789" s="195"/>
      <c r="ALC789" s="184"/>
      <c r="ALD789" s="185"/>
      <c r="ALH789" s="195"/>
      <c r="ALI789" s="196"/>
      <c r="ALJ789" s="195"/>
      <c r="ALK789" s="184"/>
      <c r="ALL789" s="185"/>
      <c r="ALP789" s="195"/>
      <c r="ALQ789" s="196"/>
      <c r="ALR789" s="195"/>
      <c r="ALS789" s="184"/>
      <c r="ALT789" s="185"/>
      <c r="ALX789" s="195"/>
      <c r="ALY789" s="196"/>
      <c r="ALZ789" s="195"/>
      <c r="AMA789" s="184"/>
      <c r="AMB789" s="185"/>
      <c r="AMF789" s="195"/>
      <c r="AMG789" s="196"/>
      <c r="AMH789" s="195"/>
      <c r="AMI789" s="184"/>
      <c r="AMJ789" s="185"/>
    </row>
    <row r="790" s="197" customFormat="true" ht="15" hidden="false" customHeight="false" outlineLevel="0" collapsed="false">
      <c r="A790" s="160" t="str">
        <f aca="false">'Orç Sintético'!A241</f>
        <v>06.01.224.01</v>
      </c>
      <c r="B790" s="160" t="str">
        <f aca="false">'Orç Sintético'!B241</f>
        <v>ORSE</v>
      </c>
      <c r="C790" s="160" t="n">
        <f aca="false">'Orç Sintético'!C241</f>
        <v>681</v>
      </c>
      <c r="D790" s="177" t="s">
        <v>507</v>
      </c>
      <c r="E790" s="160" t="n">
        <v>6</v>
      </c>
      <c r="F790" s="160" t="s">
        <v>508</v>
      </c>
      <c r="G790" s="163" t="n">
        <v>10.46</v>
      </c>
      <c r="H790" s="164" t="n">
        <f aca="false">H797</f>
        <v>62.76</v>
      </c>
      <c r="I790" s="165" t="s">
        <v>705</v>
      </c>
      <c r="O790" s="124"/>
      <c r="P790" s="189"/>
      <c r="W790" s="124"/>
      <c r="X790" s="189"/>
      <c r="AE790" s="124"/>
      <c r="AF790" s="189"/>
      <c r="AM790" s="124"/>
      <c r="AN790" s="189"/>
      <c r="AU790" s="124"/>
      <c r="AV790" s="189"/>
      <c r="BC790" s="124"/>
      <c r="BD790" s="189"/>
      <c r="BK790" s="124"/>
      <c r="BL790" s="189"/>
      <c r="BS790" s="124"/>
      <c r="BT790" s="189"/>
      <c r="CA790" s="124"/>
      <c r="CB790" s="189"/>
      <c r="CI790" s="124"/>
      <c r="CJ790" s="189"/>
      <c r="CQ790" s="124"/>
      <c r="CR790" s="189"/>
      <c r="CY790" s="124"/>
      <c r="CZ790" s="189"/>
      <c r="DG790" s="124"/>
      <c r="DH790" s="189"/>
      <c r="DO790" s="124"/>
      <c r="DP790" s="189"/>
      <c r="DW790" s="124"/>
      <c r="DX790" s="189"/>
      <c r="EE790" s="124"/>
      <c r="EF790" s="189"/>
      <c r="EM790" s="124"/>
      <c r="EN790" s="189"/>
      <c r="EU790" s="124"/>
      <c r="EV790" s="189"/>
      <c r="FC790" s="124"/>
      <c r="FD790" s="189"/>
      <c r="FK790" s="124"/>
      <c r="FL790" s="189"/>
      <c r="FS790" s="124"/>
      <c r="FT790" s="189"/>
      <c r="GA790" s="124"/>
      <c r="GB790" s="189"/>
      <c r="GI790" s="124"/>
      <c r="GJ790" s="189"/>
      <c r="GQ790" s="124"/>
      <c r="GR790" s="189"/>
      <c r="GY790" s="124"/>
      <c r="GZ790" s="189"/>
      <c r="HG790" s="124"/>
      <c r="HH790" s="189"/>
      <c r="HO790" s="124"/>
      <c r="HP790" s="189"/>
      <c r="HW790" s="124"/>
      <c r="HX790" s="189"/>
      <c r="IE790" s="124"/>
      <c r="IF790" s="189"/>
      <c r="IM790" s="124"/>
      <c r="IN790" s="189"/>
      <c r="IU790" s="124"/>
      <c r="IV790" s="189"/>
      <c r="JC790" s="124"/>
      <c r="JD790" s="189"/>
      <c r="JK790" s="124"/>
      <c r="JL790" s="189"/>
      <c r="JS790" s="124"/>
      <c r="JT790" s="189"/>
      <c r="KA790" s="124"/>
      <c r="KB790" s="189"/>
      <c r="KI790" s="124"/>
      <c r="KJ790" s="189"/>
      <c r="KQ790" s="124"/>
      <c r="KR790" s="189"/>
      <c r="KY790" s="124"/>
      <c r="KZ790" s="189"/>
      <c r="LG790" s="124"/>
      <c r="LH790" s="189"/>
      <c r="LO790" s="124"/>
      <c r="LP790" s="189"/>
      <c r="LW790" s="124"/>
      <c r="LX790" s="189"/>
      <c r="ME790" s="124"/>
      <c r="MF790" s="189"/>
      <c r="MM790" s="124"/>
      <c r="MN790" s="189"/>
      <c r="MU790" s="124"/>
      <c r="MV790" s="189"/>
      <c r="NC790" s="124"/>
      <c r="ND790" s="189"/>
      <c r="NK790" s="124"/>
      <c r="NL790" s="189"/>
      <c r="NS790" s="124"/>
      <c r="NT790" s="189"/>
      <c r="OA790" s="124"/>
      <c r="OB790" s="189"/>
      <c r="OI790" s="124"/>
      <c r="OJ790" s="189"/>
      <c r="OQ790" s="124"/>
      <c r="OR790" s="189"/>
      <c r="OY790" s="124"/>
      <c r="OZ790" s="189"/>
      <c r="PG790" s="124"/>
      <c r="PH790" s="189"/>
      <c r="PO790" s="124"/>
      <c r="PP790" s="189"/>
      <c r="PW790" s="124"/>
      <c r="PX790" s="189"/>
      <c r="QE790" s="124"/>
      <c r="QF790" s="189"/>
      <c r="QM790" s="124"/>
      <c r="QN790" s="189"/>
      <c r="QU790" s="124"/>
      <c r="QV790" s="189"/>
      <c r="RC790" s="124"/>
      <c r="RD790" s="189"/>
      <c r="RK790" s="124"/>
      <c r="RL790" s="189"/>
      <c r="RS790" s="124"/>
      <c r="RT790" s="189"/>
      <c r="SA790" s="124"/>
      <c r="SB790" s="189"/>
      <c r="SI790" s="124"/>
      <c r="SJ790" s="189"/>
      <c r="SQ790" s="124"/>
      <c r="SR790" s="189"/>
      <c r="SY790" s="124"/>
      <c r="SZ790" s="189"/>
      <c r="TG790" s="124"/>
      <c r="TH790" s="189"/>
      <c r="TO790" s="124"/>
      <c r="TP790" s="189"/>
      <c r="TW790" s="124"/>
      <c r="TX790" s="189"/>
      <c r="UE790" s="124"/>
      <c r="UF790" s="189"/>
      <c r="UM790" s="124"/>
      <c r="UN790" s="189"/>
      <c r="UU790" s="124"/>
      <c r="UV790" s="189"/>
      <c r="VC790" s="124"/>
      <c r="VD790" s="189"/>
      <c r="VK790" s="124"/>
      <c r="VL790" s="189"/>
      <c r="VS790" s="124"/>
      <c r="VT790" s="189"/>
      <c r="WA790" s="124"/>
      <c r="WB790" s="189"/>
      <c r="WI790" s="124"/>
      <c r="WJ790" s="189"/>
      <c r="WQ790" s="124"/>
      <c r="WR790" s="189"/>
      <c r="WY790" s="124"/>
      <c r="WZ790" s="189"/>
      <c r="XG790" s="124"/>
      <c r="XH790" s="189"/>
      <c r="XO790" s="124"/>
      <c r="XP790" s="189"/>
      <c r="XW790" s="124"/>
      <c r="XX790" s="189"/>
      <c r="YE790" s="124"/>
      <c r="YF790" s="189"/>
      <c r="YM790" s="124"/>
      <c r="YN790" s="189"/>
      <c r="YU790" s="124"/>
      <c r="YV790" s="189"/>
      <c r="ZC790" s="124"/>
      <c r="ZD790" s="189"/>
      <c r="ZK790" s="124"/>
      <c r="ZL790" s="189"/>
      <c r="ZS790" s="124"/>
      <c r="ZT790" s="189"/>
      <c r="AAA790" s="124"/>
      <c r="AAB790" s="189"/>
      <c r="AAI790" s="124"/>
      <c r="AAJ790" s="189"/>
      <c r="AAQ790" s="124"/>
      <c r="AAR790" s="189"/>
      <c r="AAY790" s="124"/>
      <c r="AAZ790" s="189"/>
      <c r="ABG790" s="124"/>
      <c r="ABH790" s="189"/>
      <c r="ABO790" s="124"/>
      <c r="ABP790" s="189"/>
      <c r="ABW790" s="124"/>
      <c r="ABX790" s="189"/>
      <c r="ACE790" s="124"/>
      <c r="ACF790" s="189"/>
      <c r="ACM790" s="124"/>
      <c r="ACN790" s="189"/>
      <c r="ACU790" s="124"/>
      <c r="ACV790" s="189"/>
      <c r="ADC790" s="124"/>
      <c r="ADD790" s="189"/>
      <c r="ADK790" s="124"/>
      <c r="ADL790" s="189"/>
      <c r="ADS790" s="124"/>
      <c r="ADT790" s="189"/>
      <c r="AEA790" s="124"/>
      <c r="AEB790" s="189"/>
      <c r="AEI790" s="124"/>
      <c r="AEJ790" s="189"/>
      <c r="AEQ790" s="124"/>
      <c r="AER790" s="189"/>
      <c r="AEY790" s="124"/>
      <c r="AEZ790" s="189"/>
      <c r="AFG790" s="124"/>
      <c r="AFH790" s="189"/>
      <c r="AFO790" s="124"/>
      <c r="AFP790" s="189"/>
      <c r="AFW790" s="124"/>
      <c r="AFX790" s="189"/>
      <c r="AGE790" s="124"/>
      <c r="AGF790" s="189"/>
      <c r="AGM790" s="124"/>
      <c r="AGN790" s="189"/>
      <c r="AGU790" s="124"/>
      <c r="AGV790" s="189"/>
      <c r="AHC790" s="124"/>
      <c r="AHD790" s="189"/>
      <c r="AHK790" s="124"/>
      <c r="AHL790" s="189"/>
      <c r="AHS790" s="124"/>
      <c r="AHT790" s="189"/>
      <c r="AIA790" s="124"/>
      <c r="AIB790" s="189"/>
      <c r="AII790" s="124"/>
      <c r="AIJ790" s="189"/>
      <c r="AIQ790" s="124"/>
      <c r="AIR790" s="189"/>
      <c r="AIY790" s="124"/>
      <c r="AIZ790" s="189"/>
      <c r="AJG790" s="124"/>
      <c r="AJH790" s="189"/>
      <c r="AJO790" s="124"/>
      <c r="AJP790" s="189"/>
      <c r="AJW790" s="124"/>
      <c r="AJX790" s="189"/>
      <c r="AKE790" s="124"/>
      <c r="AKF790" s="189"/>
      <c r="AKM790" s="124"/>
      <c r="AKN790" s="189"/>
      <c r="AKU790" s="124"/>
      <c r="AKV790" s="189"/>
      <c r="ALC790" s="124"/>
      <c r="ALD790" s="189"/>
      <c r="ALK790" s="124"/>
      <c r="ALL790" s="189"/>
      <c r="ALS790" s="124"/>
      <c r="ALT790" s="189"/>
      <c r="AMA790" s="124"/>
      <c r="AMB790" s="189"/>
      <c r="AMI790" s="124"/>
      <c r="AMJ790" s="189"/>
    </row>
    <row r="791" s="49" customFormat="true" ht="15" hidden="false" customHeight="false" outlineLevel="0" collapsed="false">
      <c r="A791" s="168" t="n">
        <v>664</v>
      </c>
      <c r="B791" s="168"/>
      <c r="C791" s="90" t="s">
        <v>401</v>
      </c>
      <c r="D791" s="53" t="s">
        <v>507</v>
      </c>
      <c r="E791" s="150" t="n">
        <v>1</v>
      </c>
      <c r="F791" s="112" t="s">
        <v>45</v>
      </c>
      <c r="G791" s="122" t="n">
        <v>5</v>
      </c>
      <c r="H791" s="152" t="n">
        <f aca="false">ROUND(G791*E791,2)</f>
        <v>5</v>
      </c>
      <c r="I791" s="138"/>
      <c r="L791" s="169"/>
      <c r="M791" s="138"/>
    </row>
    <row r="792" s="49" customFormat="true" ht="15" hidden="false" customHeight="false" outlineLevel="0" collapsed="false">
      <c r="A792" s="168" t="n">
        <v>91677</v>
      </c>
      <c r="B792" s="168"/>
      <c r="C792" s="112" t="s">
        <v>76</v>
      </c>
      <c r="D792" s="53" t="s">
        <v>823</v>
      </c>
      <c r="E792" s="150" t="n">
        <v>0.05</v>
      </c>
      <c r="F792" s="112" t="s">
        <v>690</v>
      </c>
      <c r="G792" s="122" t="n">
        <v>109.22</v>
      </c>
      <c r="H792" s="152" t="n">
        <f aca="false">ROUND(G792*E792,2)</f>
        <v>5.46</v>
      </c>
      <c r="I792" s="138"/>
      <c r="L792" s="169"/>
      <c r="M792" s="138"/>
    </row>
    <row r="793" s="190" customFormat="true" ht="15" hidden="false" customHeight="true" outlineLevel="0" collapsed="false">
      <c r="A793" s="170"/>
      <c r="B793" s="170"/>
      <c r="C793" s="170"/>
      <c r="D793" s="171" t="s">
        <v>712</v>
      </c>
      <c r="E793" s="171"/>
      <c r="F793" s="171"/>
      <c r="G793" s="171"/>
      <c r="H793" s="172" t="n">
        <f aca="false">SUMIF(F791:F792,("H"),H791:H792)</f>
        <v>5.46</v>
      </c>
      <c r="I793" s="49"/>
      <c r="J793" s="49"/>
      <c r="K793" s="49"/>
      <c r="P793" s="191"/>
      <c r="Q793" s="49"/>
      <c r="R793" s="49"/>
      <c r="S793" s="49"/>
      <c r="X793" s="191"/>
      <c r="Y793" s="49"/>
      <c r="Z793" s="49"/>
      <c r="AA793" s="49"/>
      <c r="AF793" s="191"/>
      <c r="AG793" s="49"/>
      <c r="AH793" s="49"/>
      <c r="AI793" s="49"/>
      <c r="AN793" s="191"/>
      <c r="AO793" s="49"/>
      <c r="AP793" s="49"/>
      <c r="AQ793" s="49"/>
      <c r="AV793" s="191"/>
      <c r="AW793" s="49"/>
      <c r="AX793" s="49"/>
      <c r="AY793" s="49"/>
      <c r="BD793" s="191"/>
      <c r="BE793" s="49"/>
      <c r="BF793" s="49"/>
      <c r="BG793" s="49"/>
      <c r="BL793" s="191"/>
      <c r="BM793" s="49"/>
      <c r="BN793" s="49"/>
      <c r="BO793" s="49"/>
      <c r="BT793" s="191"/>
      <c r="BU793" s="49"/>
      <c r="BV793" s="49"/>
      <c r="BW793" s="49"/>
      <c r="CB793" s="191"/>
      <c r="CC793" s="49"/>
      <c r="CD793" s="49"/>
      <c r="CE793" s="49"/>
      <c r="CJ793" s="191"/>
      <c r="CK793" s="49"/>
      <c r="CL793" s="49"/>
      <c r="CM793" s="49"/>
      <c r="CR793" s="191"/>
      <c r="CS793" s="49"/>
      <c r="CT793" s="49"/>
      <c r="CU793" s="49"/>
      <c r="CZ793" s="191"/>
      <c r="DA793" s="49"/>
      <c r="DB793" s="49"/>
      <c r="DC793" s="49"/>
      <c r="DH793" s="191"/>
      <c r="DI793" s="49"/>
      <c r="DJ793" s="49"/>
      <c r="DK793" s="49"/>
      <c r="DP793" s="191"/>
      <c r="DQ793" s="49"/>
      <c r="DR793" s="49"/>
      <c r="DS793" s="49"/>
      <c r="DX793" s="191"/>
      <c r="DY793" s="49"/>
      <c r="DZ793" s="49"/>
      <c r="EA793" s="49"/>
      <c r="EF793" s="191"/>
      <c r="EG793" s="49"/>
      <c r="EH793" s="49"/>
      <c r="EI793" s="49"/>
      <c r="EN793" s="191"/>
      <c r="EO793" s="49"/>
      <c r="EP793" s="49"/>
      <c r="EQ793" s="49"/>
      <c r="EV793" s="191"/>
      <c r="EW793" s="49"/>
      <c r="EX793" s="49"/>
      <c r="EY793" s="49"/>
      <c r="FD793" s="191"/>
      <c r="FE793" s="49"/>
      <c r="FF793" s="49"/>
      <c r="FG793" s="49"/>
      <c r="FL793" s="191"/>
      <c r="FM793" s="49"/>
      <c r="FN793" s="49"/>
      <c r="FO793" s="49"/>
      <c r="FT793" s="191"/>
      <c r="FU793" s="49"/>
      <c r="FV793" s="49"/>
      <c r="FW793" s="49"/>
      <c r="GB793" s="191"/>
      <c r="GC793" s="49"/>
      <c r="GD793" s="49"/>
      <c r="GE793" s="49"/>
      <c r="GJ793" s="191"/>
      <c r="GK793" s="49"/>
      <c r="GL793" s="49"/>
      <c r="GM793" s="49"/>
      <c r="GR793" s="191"/>
      <c r="GS793" s="49"/>
      <c r="GT793" s="49"/>
      <c r="GU793" s="49"/>
      <c r="GZ793" s="191"/>
      <c r="HA793" s="49"/>
      <c r="HB793" s="49"/>
      <c r="HC793" s="49"/>
      <c r="HH793" s="191"/>
      <c r="HI793" s="49"/>
      <c r="HJ793" s="49"/>
      <c r="HK793" s="49"/>
      <c r="HP793" s="191"/>
      <c r="HQ793" s="49"/>
      <c r="HR793" s="49"/>
      <c r="HS793" s="49"/>
      <c r="HX793" s="191"/>
      <c r="HY793" s="49"/>
      <c r="HZ793" s="49"/>
      <c r="IA793" s="49"/>
      <c r="IF793" s="191"/>
      <c r="IG793" s="49"/>
      <c r="IH793" s="49"/>
      <c r="II793" s="49"/>
      <c r="IN793" s="191"/>
      <c r="IO793" s="49"/>
      <c r="IP793" s="49"/>
      <c r="IQ793" s="49"/>
      <c r="IV793" s="191"/>
      <c r="IW793" s="49"/>
      <c r="IX793" s="49"/>
      <c r="IY793" s="49"/>
      <c r="JD793" s="191"/>
      <c r="JE793" s="49"/>
      <c r="JF793" s="49"/>
      <c r="JG793" s="49"/>
      <c r="JL793" s="191"/>
      <c r="JM793" s="49"/>
      <c r="JN793" s="49"/>
      <c r="JO793" s="49"/>
      <c r="JT793" s="191"/>
      <c r="JU793" s="49"/>
      <c r="JV793" s="49"/>
      <c r="JW793" s="49"/>
      <c r="KB793" s="191"/>
      <c r="KC793" s="49"/>
      <c r="KD793" s="49"/>
      <c r="KE793" s="49"/>
      <c r="KJ793" s="191"/>
      <c r="KK793" s="49"/>
      <c r="KL793" s="49"/>
      <c r="KM793" s="49"/>
      <c r="KR793" s="191"/>
      <c r="KS793" s="49"/>
      <c r="KT793" s="49"/>
      <c r="KU793" s="49"/>
      <c r="KZ793" s="191"/>
      <c r="LA793" s="49"/>
      <c r="LB793" s="49"/>
      <c r="LC793" s="49"/>
      <c r="LH793" s="191"/>
      <c r="LI793" s="49"/>
      <c r="LJ793" s="49"/>
      <c r="LK793" s="49"/>
      <c r="LP793" s="191"/>
      <c r="LQ793" s="49"/>
      <c r="LR793" s="49"/>
      <c r="LS793" s="49"/>
      <c r="LX793" s="191"/>
      <c r="LY793" s="49"/>
      <c r="LZ793" s="49"/>
      <c r="MA793" s="49"/>
      <c r="MF793" s="191"/>
      <c r="MG793" s="49"/>
      <c r="MH793" s="49"/>
      <c r="MI793" s="49"/>
      <c r="MN793" s="191"/>
      <c r="MO793" s="49"/>
      <c r="MP793" s="49"/>
      <c r="MQ793" s="49"/>
      <c r="MV793" s="191"/>
      <c r="MW793" s="49"/>
      <c r="MX793" s="49"/>
      <c r="MY793" s="49"/>
      <c r="ND793" s="191"/>
      <c r="NE793" s="49"/>
      <c r="NF793" s="49"/>
      <c r="NG793" s="49"/>
      <c r="NL793" s="191"/>
      <c r="NM793" s="49"/>
      <c r="NN793" s="49"/>
      <c r="NO793" s="49"/>
      <c r="NT793" s="191"/>
      <c r="NU793" s="49"/>
      <c r="NV793" s="49"/>
      <c r="NW793" s="49"/>
      <c r="OB793" s="191"/>
      <c r="OC793" s="49"/>
      <c r="OD793" s="49"/>
      <c r="OE793" s="49"/>
      <c r="OJ793" s="191"/>
      <c r="OK793" s="49"/>
      <c r="OL793" s="49"/>
      <c r="OM793" s="49"/>
      <c r="OR793" s="191"/>
      <c r="OS793" s="49"/>
      <c r="OT793" s="49"/>
      <c r="OU793" s="49"/>
      <c r="OZ793" s="191"/>
      <c r="PA793" s="49"/>
      <c r="PB793" s="49"/>
      <c r="PC793" s="49"/>
      <c r="PH793" s="191"/>
      <c r="PI793" s="49"/>
      <c r="PJ793" s="49"/>
      <c r="PK793" s="49"/>
      <c r="PP793" s="191"/>
      <c r="PQ793" s="49"/>
      <c r="PR793" s="49"/>
      <c r="PS793" s="49"/>
      <c r="PX793" s="191"/>
      <c r="PY793" s="49"/>
      <c r="PZ793" s="49"/>
      <c r="QA793" s="49"/>
      <c r="QF793" s="191"/>
      <c r="QG793" s="49"/>
      <c r="QH793" s="49"/>
      <c r="QI793" s="49"/>
      <c r="QN793" s="191"/>
      <c r="QO793" s="49"/>
      <c r="QP793" s="49"/>
      <c r="QQ793" s="49"/>
      <c r="QV793" s="191"/>
      <c r="QW793" s="49"/>
      <c r="QX793" s="49"/>
      <c r="QY793" s="49"/>
      <c r="RD793" s="191"/>
      <c r="RE793" s="49"/>
      <c r="RF793" s="49"/>
      <c r="RG793" s="49"/>
      <c r="RL793" s="191"/>
      <c r="RM793" s="49"/>
      <c r="RN793" s="49"/>
      <c r="RO793" s="49"/>
      <c r="RT793" s="191"/>
      <c r="RU793" s="49"/>
      <c r="RV793" s="49"/>
      <c r="RW793" s="49"/>
      <c r="SB793" s="191"/>
      <c r="SC793" s="49"/>
      <c r="SD793" s="49"/>
      <c r="SE793" s="49"/>
      <c r="SJ793" s="191"/>
      <c r="SK793" s="49"/>
      <c r="SL793" s="49"/>
      <c r="SM793" s="49"/>
      <c r="SR793" s="191"/>
      <c r="SS793" s="49"/>
      <c r="ST793" s="49"/>
      <c r="SU793" s="49"/>
      <c r="SZ793" s="191"/>
      <c r="TA793" s="49"/>
      <c r="TB793" s="49"/>
      <c r="TC793" s="49"/>
      <c r="TH793" s="191"/>
      <c r="TI793" s="49"/>
      <c r="TJ793" s="49"/>
      <c r="TK793" s="49"/>
      <c r="TP793" s="191"/>
      <c r="TQ793" s="49"/>
      <c r="TR793" s="49"/>
      <c r="TS793" s="49"/>
      <c r="TX793" s="191"/>
      <c r="TY793" s="49"/>
      <c r="TZ793" s="49"/>
      <c r="UA793" s="49"/>
      <c r="UF793" s="191"/>
      <c r="UG793" s="49"/>
      <c r="UH793" s="49"/>
      <c r="UI793" s="49"/>
      <c r="UN793" s="191"/>
      <c r="UO793" s="49"/>
      <c r="UP793" s="49"/>
      <c r="UQ793" s="49"/>
      <c r="UV793" s="191"/>
      <c r="UW793" s="49"/>
      <c r="UX793" s="49"/>
      <c r="UY793" s="49"/>
      <c r="VD793" s="191"/>
      <c r="VE793" s="49"/>
      <c r="VF793" s="49"/>
      <c r="VG793" s="49"/>
      <c r="VL793" s="191"/>
      <c r="VM793" s="49"/>
      <c r="VN793" s="49"/>
      <c r="VO793" s="49"/>
      <c r="VT793" s="191"/>
      <c r="VU793" s="49"/>
      <c r="VV793" s="49"/>
      <c r="VW793" s="49"/>
      <c r="WB793" s="191"/>
      <c r="WC793" s="49"/>
      <c r="WD793" s="49"/>
      <c r="WE793" s="49"/>
      <c r="WJ793" s="191"/>
      <c r="WK793" s="49"/>
      <c r="WL793" s="49"/>
      <c r="WM793" s="49"/>
      <c r="WR793" s="191"/>
      <c r="WS793" s="49"/>
      <c r="WT793" s="49"/>
      <c r="WU793" s="49"/>
      <c r="WZ793" s="191"/>
      <c r="XA793" s="49"/>
      <c r="XB793" s="49"/>
      <c r="XC793" s="49"/>
      <c r="XH793" s="191"/>
      <c r="XI793" s="49"/>
      <c r="XJ793" s="49"/>
      <c r="XK793" s="49"/>
      <c r="XP793" s="191"/>
      <c r="XQ793" s="49"/>
      <c r="XR793" s="49"/>
      <c r="XS793" s="49"/>
      <c r="XX793" s="191"/>
      <c r="XY793" s="49"/>
      <c r="XZ793" s="49"/>
      <c r="YA793" s="49"/>
      <c r="YF793" s="191"/>
      <c r="YG793" s="49"/>
      <c r="YH793" s="49"/>
      <c r="YI793" s="49"/>
      <c r="YN793" s="191"/>
      <c r="YO793" s="49"/>
      <c r="YP793" s="49"/>
      <c r="YQ793" s="49"/>
      <c r="YV793" s="191"/>
      <c r="YW793" s="49"/>
      <c r="YX793" s="49"/>
      <c r="YY793" s="49"/>
      <c r="ZD793" s="191"/>
      <c r="ZE793" s="49"/>
      <c r="ZF793" s="49"/>
      <c r="ZG793" s="49"/>
      <c r="ZL793" s="191"/>
      <c r="ZM793" s="49"/>
      <c r="ZN793" s="49"/>
      <c r="ZO793" s="49"/>
      <c r="ZT793" s="191"/>
      <c r="ZU793" s="49"/>
      <c r="ZV793" s="49"/>
      <c r="ZW793" s="49"/>
      <c r="AAB793" s="191"/>
      <c r="AAC793" s="49"/>
      <c r="AAD793" s="49"/>
      <c r="AAE793" s="49"/>
      <c r="AAJ793" s="191"/>
      <c r="AAK793" s="49"/>
      <c r="AAL793" s="49"/>
      <c r="AAM793" s="49"/>
      <c r="AAR793" s="191"/>
      <c r="AAS793" s="49"/>
      <c r="AAT793" s="49"/>
      <c r="AAU793" s="49"/>
      <c r="AAZ793" s="191"/>
      <c r="ABA793" s="49"/>
      <c r="ABB793" s="49"/>
      <c r="ABC793" s="49"/>
      <c r="ABH793" s="191"/>
      <c r="ABI793" s="49"/>
      <c r="ABJ793" s="49"/>
      <c r="ABK793" s="49"/>
      <c r="ABP793" s="191"/>
      <c r="ABQ793" s="49"/>
      <c r="ABR793" s="49"/>
      <c r="ABS793" s="49"/>
      <c r="ABX793" s="191"/>
      <c r="ABY793" s="49"/>
      <c r="ABZ793" s="49"/>
      <c r="ACA793" s="49"/>
      <c r="ACF793" s="191"/>
      <c r="ACG793" s="49"/>
      <c r="ACH793" s="49"/>
      <c r="ACI793" s="49"/>
      <c r="ACN793" s="191"/>
      <c r="ACO793" s="49"/>
      <c r="ACP793" s="49"/>
      <c r="ACQ793" s="49"/>
      <c r="ACV793" s="191"/>
      <c r="ACW793" s="49"/>
      <c r="ACX793" s="49"/>
      <c r="ACY793" s="49"/>
      <c r="ADD793" s="191"/>
      <c r="ADE793" s="49"/>
      <c r="ADF793" s="49"/>
      <c r="ADG793" s="49"/>
      <c r="ADL793" s="191"/>
      <c r="ADM793" s="49"/>
      <c r="ADN793" s="49"/>
      <c r="ADO793" s="49"/>
      <c r="ADT793" s="191"/>
      <c r="ADU793" s="49"/>
      <c r="ADV793" s="49"/>
      <c r="ADW793" s="49"/>
      <c r="AEB793" s="191"/>
      <c r="AEC793" s="49"/>
      <c r="AED793" s="49"/>
      <c r="AEE793" s="49"/>
      <c r="AEJ793" s="191"/>
      <c r="AEK793" s="49"/>
      <c r="AEL793" s="49"/>
      <c r="AEM793" s="49"/>
      <c r="AER793" s="191"/>
      <c r="AES793" s="49"/>
      <c r="AET793" s="49"/>
      <c r="AEU793" s="49"/>
      <c r="AEZ793" s="191"/>
      <c r="AFA793" s="49"/>
      <c r="AFB793" s="49"/>
      <c r="AFC793" s="49"/>
      <c r="AFH793" s="191"/>
      <c r="AFI793" s="49"/>
      <c r="AFJ793" s="49"/>
      <c r="AFK793" s="49"/>
      <c r="AFP793" s="191"/>
      <c r="AFQ793" s="49"/>
      <c r="AFR793" s="49"/>
      <c r="AFS793" s="49"/>
      <c r="AFX793" s="191"/>
      <c r="AFY793" s="49"/>
      <c r="AFZ793" s="49"/>
      <c r="AGA793" s="49"/>
      <c r="AGF793" s="191"/>
      <c r="AGG793" s="49"/>
      <c r="AGH793" s="49"/>
      <c r="AGI793" s="49"/>
      <c r="AGN793" s="191"/>
      <c r="AGO793" s="49"/>
      <c r="AGP793" s="49"/>
      <c r="AGQ793" s="49"/>
      <c r="AGV793" s="191"/>
      <c r="AGW793" s="49"/>
      <c r="AGX793" s="49"/>
      <c r="AGY793" s="49"/>
      <c r="AHD793" s="191"/>
      <c r="AHE793" s="49"/>
      <c r="AHF793" s="49"/>
      <c r="AHG793" s="49"/>
      <c r="AHL793" s="191"/>
      <c r="AHM793" s="49"/>
      <c r="AHN793" s="49"/>
      <c r="AHO793" s="49"/>
      <c r="AHT793" s="191"/>
      <c r="AHU793" s="49"/>
      <c r="AHV793" s="49"/>
      <c r="AHW793" s="49"/>
      <c r="AIB793" s="191"/>
      <c r="AIC793" s="49"/>
      <c r="AID793" s="49"/>
      <c r="AIE793" s="49"/>
      <c r="AIJ793" s="191"/>
      <c r="AIK793" s="49"/>
      <c r="AIL793" s="49"/>
      <c r="AIM793" s="49"/>
      <c r="AIR793" s="191"/>
      <c r="AIS793" s="49"/>
      <c r="AIT793" s="49"/>
      <c r="AIU793" s="49"/>
      <c r="AIZ793" s="191"/>
      <c r="AJA793" s="49"/>
      <c r="AJB793" s="49"/>
      <c r="AJC793" s="49"/>
      <c r="AJH793" s="191"/>
      <c r="AJI793" s="49"/>
      <c r="AJJ793" s="49"/>
      <c r="AJK793" s="49"/>
      <c r="AJP793" s="191"/>
      <c r="AJQ793" s="49"/>
      <c r="AJR793" s="49"/>
      <c r="AJS793" s="49"/>
      <c r="AJX793" s="191"/>
      <c r="AJY793" s="49"/>
      <c r="AJZ793" s="49"/>
      <c r="AKA793" s="49"/>
      <c r="AKF793" s="191"/>
      <c r="AKG793" s="49"/>
      <c r="AKH793" s="49"/>
      <c r="AKI793" s="49"/>
      <c r="AKN793" s="191"/>
      <c r="AKO793" s="49"/>
      <c r="AKP793" s="49"/>
      <c r="AKQ793" s="49"/>
      <c r="AKV793" s="191"/>
      <c r="AKW793" s="49"/>
      <c r="AKX793" s="49"/>
      <c r="AKY793" s="49"/>
      <c r="ALD793" s="191"/>
      <c r="ALE793" s="49"/>
      <c r="ALF793" s="49"/>
      <c r="ALG793" s="49"/>
      <c r="ALL793" s="191"/>
      <c r="ALM793" s="49"/>
      <c r="ALN793" s="49"/>
      <c r="ALO793" s="49"/>
      <c r="ALT793" s="191"/>
      <c r="ALU793" s="49"/>
      <c r="ALV793" s="49"/>
      <c r="ALW793" s="49"/>
      <c r="AMB793" s="191"/>
      <c r="AMC793" s="49"/>
      <c r="AMD793" s="49"/>
      <c r="AME793" s="49"/>
      <c r="AMJ793" s="191"/>
    </row>
    <row r="794" s="190" customFormat="true" ht="15" hidden="false" customHeight="true" outlineLevel="0" collapsed="false">
      <c r="A794" s="170"/>
      <c r="B794" s="170"/>
      <c r="C794" s="170"/>
      <c r="D794" s="171" t="s">
        <v>713</v>
      </c>
      <c r="E794" s="171"/>
      <c r="F794" s="171"/>
      <c r="G794" s="171"/>
      <c r="H794" s="172" t="n">
        <f aca="false">SUMIF(F791:F792,"&lt;&gt;h",H791:H792)</f>
        <v>5</v>
      </c>
      <c r="I794" s="49"/>
      <c r="J794" s="49"/>
      <c r="K794" s="49"/>
      <c r="P794" s="191"/>
      <c r="Q794" s="49"/>
      <c r="R794" s="49"/>
      <c r="S794" s="49"/>
      <c r="X794" s="191"/>
      <c r="Y794" s="49"/>
      <c r="Z794" s="49"/>
      <c r="AA794" s="49"/>
      <c r="AF794" s="191"/>
      <c r="AG794" s="49"/>
      <c r="AH794" s="49"/>
      <c r="AI794" s="49"/>
      <c r="AN794" s="191"/>
      <c r="AO794" s="49"/>
      <c r="AP794" s="49"/>
      <c r="AQ794" s="49"/>
      <c r="AV794" s="191"/>
      <c r="AW794" s="49"/>
      <c r="AX794" s="49"/>
      <c r="AY794" s="49"/>
      <c r="BD794" s="191"/>
      <c r="BE794" s="49"/>
      <c r="BF794" s="49"/>
      <c r="BG794" s="49"/>
      <c r="BL794" s="191"/>
      <c r="BM794" s="49"/>
      <c r="BN794" s="49"/>
      <c r="BO794" s="49"/>
      <c r="BT794" s="191"/>
      <c r="BU794" s="49"/>
      <c r="BV794" s="49"/>
      <c r="BW794" s="49"/>
      <c r="CB794" s="191"/>
      <c r="CC794" s="49"/>
      <c r="CD794" s="49"/>
      <c r="CE794" s="49"/>
      <c r="CJ794" s="191"/>
      <c r="CK794" s="49"/>
      <c r="CL794" s="49"/>
      <c r="CM794" s="49"/>
      <c r="CR794" s="191"/>
      <c r="CS794" s="49"/>
      <c r="CT794" s="49"/>
      <c r="CU794" s="49"/>
      <c r="CZ794" s="191"/>
      <c r="DA794" s="49"/>
      <c r="DB794" s="49"/>
      <c r="DC794" s="49"/>
      <c r="DH794" s="191"/>
      <c r="DI794" s="49"/>
      <c r="DJ794" s="49"/>
      <c r="DK794" s="49"/>
      <c r="DP794" s="191"/>
      <c r="DQ794" s="49"/>
      <c r="DR794" s="49"/>
      <c r="DS794" s="49"/>
      <c r="DX794" s="191"/>
      <c r="DY794" s="49"/>
      <c r="DZ794" s="49"/>
      <c r="EA794" s="49"/>
      <c r="EF794" s="191"/>
      <c r="EG794" s="49"/>
      <c r="EH794" s="49"/>
      <c r="EI794" s="49"/>
      <c r="EN794" s="191"/>
      <c r="EO794" s="49"/>
      <c r="EP794" s="49"/>
      <c r="EQ794" s="49"/>
      <c r="EV794" s="191"/>
      <c r="EW794" s="49"/>
      <c r="EX794" s="49"/>
      <c r="EY794" s="49"/>
      <c r="FD794" s="191"/>
      <c r="FE794" s="49"/>
      <c r="FF794" s="49"/>
      <c r="FG794" s="49"/>
      <c r="FL794" s="191"/>
      <c r="FM794" s="49"/>
      <c r="FN794" s="49"/>
      <c r="FO794" s="49"/>
      <c r="FT794" s="191"/>
      <c r="FU794" s="49"/>
      <c r="FV794" s="49"/>
      <c r="FW794" s="49"/>
      <c r="GB794" s="191"/>
      <c r="GC794" s="49"/>
      <c r="GD794" s="49"/>
      <c r="GE794" s="49"/>
      <c r="GJ794" s="191"/>
      <c r="GK794" s="49"/>
      <c r="GL794" s="49"/>
      <c r="GM794" s="49"/>
      <c r="GR794" s="191"/>
      <c r="GS794" s="49"/>
      <c r="GT794" s="49"/>
      <c r="GU794" s="49"/>
      <c r="GZ794" s="191"/>
      <c r="HA794" s="49"/>
      <c r="HB794" s="49"/>
      <c r="HC794" s="49"/>
      <c r="HH794" s="191"/>
      <c r="HI794" s="49"/>
      <c r="HJ794" s="49"/>
      <c r="HK794" s="49"/>
      <c r="HP794" s="191"/>
      <c r="HQ794" s="49"/>
      <c r="HR794" s="49"/>
      <c r="HS794" s="49"/>
      <c r="HX794" s="191"/>
      <c r="HY794" s="49"/>
      <c r="HZ794" s="49"/>
      <c r="IA794" s="49"/>
      <c r="IF794" s="191"/>
      <c r="IG794" s="49"/>
      <c r="IH794" s="49"/>
      <c r="II794" s="49"/>
      <c r="IN794" s="191"/>
      <c r="IO794" s="49"/>
      <c r="IP794" s="49"/>
      <c r="IQ794" s="49"/>
      <c r="IV794" s="191"/>
      <c r="IW794" s="49"/>
      <c r="IX794" s="49"/>
      <c r="IY794" s="49"/>
      <c r="JD794" s="191"/>
      <c r="JE794" s="49"/>
      <c r="JF794" s="49"/>
      <c r="JG794" s="49"/>
      <c r="JL794" s="191"/>
      <c r="JM794" s="49"/>
      <c r="JN794" s="49"/>
      <c r="JO794" s="49"/>
      <c r="JT794" s="191"/>
      <c r="JU794" s="49"/>
      <c r="JV794" s="49"/>
      <c r="JW794" s="49"/>
      <c r="KB794" s="191"/>
      <c r="KC794" s="49"/>
      <c r="KD794" s="49"/>
      <c r="KE794" s="49"/>
      <c r="KJ794" s="191"/>
      <c r="KK794" s="49"/>
      <c r="KL794" s="49"/>
      <c r="KM794" s="49"/>
      <c r="KR794" s="191"/>
      <c r="KS794" s="49"/>
      <c r="KT794" s="49"/>
      <c r="KU794" s="49"/>
      <c r="KZ794" s="191"/>
      <c r="LA794" s="49"/>
      <c r="LB794" s="49"/>
      <c r="LC794" s="49"/>
      <c r="LH794" s="191"/>
      <c r="LI794" s="49"/>
      <c r="LJ794" s="49"/>
      <c r="LK794" s="49"/>
      <c r="LP794" s="191"/>
      <c r="LQ794" s="49"/>
      <c r="LR794" s="49"/>
      <c r="LS794" s="49"/>
      <c r="LX794" s="191"/>
      <c r="LY794" s="49"/>
      <c r="LZ794" s="49"/>
      <c r="MA794" s="49"/>
      <c r="MF794" s="191"/>
      <c r="MG794" s="49"/>
      <c r="MH794" s="49"/>
      <c r="MI794" s="49"/>
      <c r="MN794" s="191"/>
      <c r="MO794" s="49"/>
      <c r="MP794" s="49"/>
      <c r="MQ794" s="49"/>
      <c r="MV794" s="191"/>
      <c r="MW794" s="49"/>
      <c r="MX794" s="49"/>
      <c r="MY794" s="49"/>
      <c r="ND794" s="191"/>
      <c r="NE794" s="49"/>
      <c r="NF794" s="49"/>
      <c r="NG794" s="49"/>
      <c r="NL794" s="191"/>
      <c r="NM794" s="49"/>
      <c r="NN794" s="49"/>
      <c r="NO794" s="49"/>
      <c r="NT794" s="191"/>
      <c r="NU794" s="49"/>
      <c r="NV794" s="49"/>
      <c r="NW794" s="49"/>
      <c r="OB794" s="191"/>
      <c r="OC794" s="49"/>
      <c r="OD794" s="49"/>
      <c r="OE794" s="49"/>
      <c r="OJ794" s="191"/>
      <c r="OK794" s="49"/>
      <c r="OL794" s="49"/>
      <c r="OM794" s="49"/>
      <c r="OR794" s="191"/>
      <c r="OS794" s="49"/>
      <c r="OT794" s="49"/>
      <c r="OU794" s="49"/>
      <c r="OZ794" s="191"/>
      <c r="PA794" s="49"/>
      <c r="PB794" s="49"/>
      <c r="PC794" s="49"/>
      <c r="PH794" s="191"/>
      <c r="PI794" s="49"/>
      <c r="PJ794" s="49"/>
      <c r="PK794" s="49"/>
      <c r="PP794" s="191"/>
      <c r="PQ794" s="49"/>
      <c r="PR794" s="49"/>
      <c r="PS794" s="49"/>
      <c r="PX794" s="191"/>
      <c r="PY794" s="49"/>
      <c r="PZ794" s="49"/>
      <c r="QA794" s="49"/>
      <c r="QF794" s="191"/>
      <c r="QG794" s="49"/>
      <c r="QH794" s="49"/>
      <c r="QI794" s="49"/>
      <c r="QN794" s="191"/>
      <c r="QO794" s="49"/>
      <c r="QP794" s="49"/>
      <c r="QQ794" s="49"/>
      <c r="QV794" s="191"/>
      <c r="QW794" s="49"/>
      <c r="QX794" s="49"/>
      <c r="QY794" s="49"/>
      <c r="RD794" s="191"/>
      <c r="RE794" s="49"/>
      <c r="RF794" s="49"/>
      <c r="RG794" s="49"/>
      <c r="RL794" s="191"/>
      <c r="RM794" s="49"/>
      <c r="RN794" s="49"/>
      <c r="RO794" s="49"/>
      <c r="RT794" s="191"/>
      <c r="RU794" s="49"/>
      <c r="RV794" s="49"/>
      <c r="RW794" s="49"/>
      <c r="SB794" s="191"/>
      <c r="SC794" s="49"/>
      <c r="SD794" s="49"/>
      <c r="SE794" s="49"/>
      <c r="SJ794" s="191"/>
      <c r="SK794" s="49"/>
      <c r="SL794" s="49"/>
      <c r="SM794" s="49"/>
      <c r="SR794" s="191"/>
      <c r="SS794" s="49"/>
      <c r="ST794" s="49"/>
      <c r="SU794" s="49"/>
      <c r="SZ794" s="191"/>
      <c r="TA794" s="49"/>
      <c r="TB794" s="49"/>
      <c r="TC794" s="49"/>
      <c r="TH794" s="191"/>
      <c r="TI794" s="49"/>
      <c r="TJ794" s="49"/>
      <c r="TK794" s="49"/>
      <c r="TP794" s="191"/>
      <c r="TQ794" s="49"/>
      <c r="TR794" s="49"/>
      <c r="TS794" s="49"/>
      <c r="TX794" s="191"/>
      <c r="TY794" s="49"/>
      <c r="TZ794" s="49"/>
      <c r="UA794" s="49"/>
      <c r="UF794" s="191"/>
      <c r="UG794" s="49"/>
      <c r="UH794" s="49"/>
      <c r="UI794" s="49"/>
      <c r="UN794" s="191"/>
      <c r="UO794" s="49"/>
      <c r="UP794" s="49"/>
      <c r="UQ794" s="49"/>
      <c r="UV794" s="191"/>
      <c r="UW794" s="49"/>
      <c r="UX794" s="49"/>
      <c r="UY794" s="49"/>
      <c r="VD794" s="191"/>
      <c r="VE794" s="49"/>
      <c r="VF794" s="49"/>
      <c r="VG794" s="49"/>
      <c r="VL794" s="191"/>
      <c r="VM794" s="49"/>
      <c r="VN794" s="49"/>
      <c r="VO794" s="49"/>
      <c r="VT794" s="191"/>
      <c r="VU794" s="49"/>
      <c r="VV794" s="49"/>
      <c r="VW794" s="49"/>
      <c r="WB794" s="191"/>
      <c r="WC794" s="49"/>
      <c r="WD794" s="49"/>
      <c r="WE794" s="49"/>
      <c r="WJ794" s="191"/>
      <c r="WK794" s="49"/>
      <c r="WL794" s="49"/>
      <c r="WM794" s="49"/>
      <c r="WR794" s="191"/>
      <c r="WS794" s="49"/>
      <c r="WT794" s="49"/>
      <c r="WU794" s="49"/>
      <c r="WZ794" s="191"/>
      <c r="XA794" s="49"/>
      <c r="XB794" s="49"/>
      <c r="XC794" s="49"/>
      <c r="XH794" s="191"/>
      <c r="XI794" s="49"/>
      <c r="XJ794" s="49"/>
      <c r="XK794" s="49"/>
      <c r="XP794" s="191"/>
      <c r="XQ794" s="49"/>
      <c r="XR794" s="49"/>
      <c r="XS794" s="49"/>
      <c r="XX794" s="191"/>
      <c r="XY794" s="49"/>
      <c r="XZ794" s="49"/>
      <c r="YA794" s="49"/>
      <c r="YF794" s="191"/>
      <c r="YG794" s="49"/>
      <c r="YH794" s="49"/>
      <c r="YI794" s="49"/>
      <c r="YN794" s="191"/>
      <c r="YO794" s="49"/>
      <c r="YP794" s="49"/>
      <c r="YQ794" s="49"/>
      <c r="YV794" s="191"/>
      <c r="YW794" s="49"/>
      <c r="YX794" s="49"/>
      <c r="YY794" s="49"/>
      <c r="ZD794" s="191"/>
      <c r="ZE794" s="49"/>
      <c r="ZF794" s="49"/>
      <c r="ZG794" s="49"/>
      <c r="ZL794" s="191"/>
      <c r="ZM794" s="49"/>
      <c r="ZN794" s="49"/>
      <c r="ZO794" s="49"/>
      <c r="ZT794" s="191"/>
      <c r="ZU794" s="49"/>
      <c r="ZV794" s="49"/>
      <c r="ZW794" s="49"/>
      <c r="AAB794" s="191"/>
      <c r="AAC794" s="49"/>
      <c r="AAD794" s="49"/>
      <c r="AAE794" s="49"/>
      <c r="AAJ794" s="191"/>
      <c r="AAK794" s="49"/>
      <c r="AAL794" s="49"/>
      <c r="AAM794" s="49"/>
      <c r="AAR794" s="191"/>
      <c r="AAS794" s="49"/>
      <c r="AAT794" s="49"/>
      <c r="AAU794" s="49"/>
      <c r="AAZ794" s="191"/>
      <c r="ABA794" s="49"/>
      <c r="ABB794" s="49"/>
      <c r="ABC794" s="49"/>
      <c r="ABH794" s="191"/>
      <c r="ABI794" s="49"/>
      <c r="ABJ794" s="49"/>
      <c r="ABK794" s="49"/>
      <c r="ABP794" s="191"/>
      <c r="ABQ794" s="49"/>
      <c r="ABR794" s="49"/>
      <c r="ABS794" s="49"/>
      <c r="ABX794" s="191"/>
      <c r="ABY794" s="49"/>
      <c r="ABZ794" s="49"/>
      <c r="ACA794" s="49"/>
      <c r="ACF794" s="191"/>
      <c r="ACG794" s="49"/>
      <c r="ACH794" s="49"/>
      <c r="ACI794" s="49"/>
      <c r="ACN794" s="191"/>
      <c r="ACO794" s="49"/>
      <c r="ACP794" s="49"/>
      <c r="ACQ794" s="49"/>
      <c r="ACV794" s="191"/>
      <c r="ACW794" s="49"/>
      <c r="ACX794" s="49"/>
      <c r="ACY794" s="49"/>
      <c r="ADD794" s="191"/>
      <c r="ADE794" s="49"/>
      <c r="ADF794" s="49"/>
      <c r="ADG794" s="49"/>
      <c r="ADL794" s="191"/>
      <c r="ADM794" s="49"/>
      <c r="ADN794" s="49"/>
      <c r="ADO794" s="49"/>
      <c r="ADT794" s="191"/>
      <c r="ADU794" s="49"/>
      <c r="ADV794" s="49"/>
      <c r="ADW794" s="49"/>
      <c r="AEB794" s="191"/>
      <c r="AEC794" s="49"/>
      <c r="AED794" s="49"/>
      <c r="AEE794" s="49"/>
      <c r="AEJ794" s="191"/>
      <c r="AEK794" s="49"/>
      <c r="AEL794" s="49"/>
      <c r="AEM794" s="49"/>
      <c r="AER794" s="191"/>
      <c r="AES794" s="49"/>
      <c r="AET794" s="49"/>
      <c r="AEU794" s="49"/>
      <c r="AEZ794" s="191"/>
      <c r="AFA794" s="49"/>
      <c r="AFB794" s="49"/>
      <c r="AFC794" s="49"/>
      <c r="AFH794" s="191"/>
      <c r="AFI794" s="49"/>
      <c r="AFJ794" s="49"/>
      <c r="AFK794" s="49"/>
      <c r="AFP794" s="191"/>
      <c r="AFQ794" s="49"/>
      <c r="AFR794" s="49"/>
      <c r="AFS794" s="49"/>
      <c r="AFX794" s="191"/>
      <c r="AFY794" s="49"/>
      <c r="AFZ794" s="49"/>
      <c r="AGA794" s="49"/>
      <c r="AGF794" s="191"/>
      <c r="AGG794" s="49"/>
      <c r="AGH794" s="49"/>
      <c r="AGI794" s="49"/>
      <c r="AGN794" s="191"/>
      <c r="AGO794" s="49"/>
      <c r="AGP794" s="49"/>
      <c r="AGQ794" s="49"/>
      <c r="AGV794" s="191"/>
      <c r="AGW794" s="49"/>
      <c r="AGX794" s="49"/>
      <c r="AGY794" s="49"/>
      <c r="AHD794" s="191"/>
      <c r="AHE794" s="49"/>
      <c r="AHF794" s="49"/>
      <c r="AHG794" s="49"/>
      <c r="AHL794" s="191"/>
      <c r="AHM794" s="49"/>
      <c r="AHN794" s="49"/>
      <c r="AHO794" s="49"/>
      <c r="AHT794" s="191"/>
      <c r="AHU794" s="49"/>
      <c r="AHV794" s="49"/>
      <c r="AHW794" s="49"/>
      <c r="AIB794" s="191"/>
      <c r="AIC794" s="49"/>
      <c r="AID794" s="49"/>
      <c r="AIE794" s="49"/>
      <c r="AIJ794" s="191"/>
      <c r="AIK794" s="49"/>
      <c r="AIL794" s="49"/>
      <c r="AIM794" s="49"/>
      <c r="AIR794" s="191"/>
      <c r="AIS794" s="49"/>
      <c r="AIT794" s="49"/>
      <c r="AIU794" s="49"/>
      <c r="AIZ794" s="191"/>
      <c r="AJA794" s="49"/>
      <c r="AJB794" s="49"/>
      <c r="AJC794" s="49"/>
      <c r="AJH794" s="191"/>
      <c r="AJI794" s="49"/>
      <c r="AJJ794" s="49"/>
      <c r="AJK794" s="49"/>
      <c r="AJP794" s="191"/>
      <c r="AJQ794" s="49"/>
      <c r="AJR794" s="49"/>
      <c r="AJS794" s="49"/>
      <c r="AJX794" s="191"/>
      <c r="AJY794" s="49"/>
      <c r="AJZ794" s="49"/>
      <c r="AKA794" s="49"/>
      <c r="AKF794" s="191"/>
      <c r="AKG794" s="49"/>
      <c r="AKH794" s="49"/>
      <c r="AKI794" s="49"/>
      <c r="AKN794" s="191"/>
      <c r="AKO794" s="49"/>
      <c r="AKP794" s="49"/>
      <c r="AKQ794" s="49"/>
      <c r="AKV794" s="191"/>
      <c r="AKW794" s="49"/>
      <c r="AKX794" s="49"/>
      <c r="AKY794" s="49"/>
      <c r="ALD794" s="191"/>
      <c r="ALE794" s="49"/>
      <c r="ALF794" s="49"/>
      <c r="ALG794" s="49"/>
      <c r="ALL794" s="191"/>
      <c r="ALM794" s="49"/>
      <c r="ALN794" s="49"/>
      <c r="ALO794" s="49"/>
      <c r="ALT794" s="191"/>
      <c r="ALU794" s="49"/>
      <c r="ALV794" s="49"/>
      <c r="ALW794" s="49"/>
      <c r="AMB794" s="191"/>
      <c r="AMC794" s="49"/>
      <c r="AMD794" s="49"/>
      <c r="AME794" s="49"/>
      <c r="AMJ794" s="191"/>
    </row>
    <row r="795" s="192" customFormat="true" ht="15" hidden="false" customHeight="true" outlineLevel="0" collapsed="false">
      <c r="A795" s="170"/>
      <c r="B795" s="170"/>
      <c r="C795" s="170"/>
      <c r="D795" s="173" t="s">
        <v>714</v>
      </c>
      <c r="E795" s="173"/>
      <c r="F795" s="173"/>
      <c r="G795" s="173"/>
      <c r="H795" s="174" t="n">
        <f aca="false">SUM(H793:H794)</f>
        <v>10.46</v>
      </c>
      <c r="I795" s="49"/>
      <c r="J795" s="49"/>
      <c r="K795" s="49"/>
      <c r="P795" s="193"/>
      <c r="Q795" s="49"/>
      <c r="R795" s="49"/>
      <c r="S795" s="49"/>
      <c r="X795" s="193"/>
      <c r="Y795" s="49"/>
      <c r="Z795" s="49"/>
      <c r="AA795" s="49"/>
      <c r="AF795" s="193"/>
      <c r="AG795" s="49"/>
      <c r="AH795" s="49"/>
      <c r="AI795" s="49"/>
      <c r="AN795" s="193"/>
      <c r="AO795" s="49"/>
      <c r="AP795" s="49"/>
      <c r="AQ795" s="49"/>
      <c r="AV795" s="193"/>
      <c r="AW795" s="49"/>
      <c r="AX795" s="49"/>
      <c r="AY795" s="49"/>
      <c r="BD795" s="193"/>
      <c r="BE795" s="49"/>
      <c r="BF795" s="49"/>
      <c r="BG795" s="49"/>
      <c r="BL795" s="193"/>
      <c r="BM795" s="49"/>
      <c r="BN795" s="49"/>
      <c r="BO795" s="49"/>
      <c r="BT795" s="193"/>
      <c r="BU795" s="49"/>
      <c r="BV795" s="49"/>
      <c r="BW795" s="49"/>
      <c r="CB795" s="193"/>
      <c r="CC795" s="49"/>
      <c r="CD795" s="49"/>
      <c r="CE795" s="49"/>
      <c r="CJ795" s="193"/>
      <c r="CK795" s="49"/>
      <c r="CL795" s="49"/>
      <c r="CM795" s="49"/>
      <c r="CR795" s="193"/>
      <c r="CS795" s="49"/>
      <c r="CT795" s="49"/>
      <c r="CU795" s="49"/>
      <c r="CZ795" s="193"/>
      <c r="DA795" s="49"/>
      <c r="DB795" s="49"/>
      <c r="DC795" s="49"/>
      <c r="DH795" s="193"/>
      <c r="DI795" s="49"/>
      <c r="DJ795" s="49"/>
      <c r="DK795" s="49"/>
      <c r="DP795" s="193"/>
      <c r="DQ795" s="49"/>
      <c r="DR795" s="49"/>
      <c r="DS795" s="49"/>
      <c r="DX795" s="193"/>
      <c r="DY795" s="49"/>
      <c r="DZ795" s="49"/>
      <c r="EA795" s="49"/>
      <c r="EF795" s="193"/>
      <c r="EG795" s="49"/>
      <c r="EH795" s="49"/>
      <c r="EI795" s="49"/>
      <c r="EN795" s="193"/>
      <c r="EO795" s="49"/>
      <c r="EP795" s="49"/>
      <c r="EQ795" s="49"/>
      <c r="EV795" s="193"/>
      <c r="EW795" s="49"/>
      <c r="EX795" s="49"/>
      <c r="EY795" s="49"/>
      <c r="FD795" s="193"/>
      <c r="FE795" s="49"/>
      <c r="FF795" s="49"/>
      <c r="FG795" s="49"/>
      <c r="FL795" s="193"/>
      <c r="FM795" s="49"/>
      <c r="FN795" s="49"/>
      <c r="FO795" s="49"/>
      <c r="FT795" s="193"/>
      <c r="FU795" s="49"/>
      <c r="FV795" s="49"/>
      <c r="FW795" s="49"/>
      <c r="GB795" s="193"/>
      <c r="GC795" s="49"/>
      <c r="GD795" s="49"/>
      <c r="GE795" s="49"/>
      <c r="GJ795" s="193"/>
      <c r="GK795" s="49"/>
      <c r="GL795" s="49"/>
      <c r="GM795" s="49"/>
      <c r="GR795" s="193"/>
      <c r="GS795" s="49"/>
      <c r="GT795" s="49"/>
      <c r="GU795" s="49"/>
      <c r="GZ795" s="193"/>
      <c r="HA795" s="49"/>
      <c r="HB795" s="49"/>
      <c r="HC795" s="49"/>
      <c r="HH795" s="193"/>
      <c r="HI795" s="49"/>
      <c r="HJ795" s="49"/>
      <c r="HK795" s="49"/>
      <c r="HP795" s="193"/>
      <c r="HQ795" s="49"/>
      <c r="HR795" s="49"/>
      <c r="HS795" s="49"/>
      <c r="HX795" s="193"/>
      <c r="HY795" s="49"/>
      <c r="HZ795" s="49"/>
      <c r="IA795" s="49"/>
      <c r="IF795" s="193"/>
      <c r="IG795" s="49"/>
      <c r="IH795" s="49"/>
      <c r="II795" s="49"/>
      <c r="IN795" s="193"/>
      <c r="IO795" s="49"/>
      <c r="IP795" s="49"/>
      <c r="IQ795" s="49"/>
      <c r="IV795" s="193"/>
      <c r="IW795" s="49"/>
      <c r="IX795" s="49"/>
      <c r="IY795" s="49"/>
      <c r="JD795" s="193"/>
      <c r="JE795" s="49"/>
      <c r="JF795" s="49"/>
      <c r="JG795" s="49"/>
      <c r="JL795" s="193"/>
      <c r="JM795" s="49"/>
      <c r="JN795" s="49"/>
      <c r="JO795" s="49"/>
      <c r="JT795" s="193"/>
      <c r="JU795" s="49"/>
      <c r="JV795" s="49"/>
      <c r="JW795" s="49"/>
      <c r="KB795" s="193"/>
      <c r="KC795" s="49"/>
      <c r="KD795" s="49"/>
      <c r="KE795" s="49"/>
      <c r="KJ795" s="193"/>
      <c r="KK795" s="49"/>
      <c r="KL795" s="49"/>
      <c r="KM795" s="49"/>
      <c r="KR795" s="193"/>
      <c r="KS795" s="49"/>
      <c r="KT795" s="49"/>
      <c r="KU795" s="49"/>
      <c r="KZ795" s="193"/>
      <c r="LA795" s="49"/>
      <c r="LB795" s="49"/>
      <c r="LC795" s="49"/>
      <c r="LH795" s="193"/>
      <c r="LI795" s="49"/>
      <c r="LJ795" s="49"/>
      <c r="LK795" s="49"/>
      <c r="LP795" s="193"/>
      <c r="LQ795" s="49"/>
      <c r="LR795" s="49"/>
      <c r="LS795" s="49"/>
      <c r="LX795" s="193"/>
      <c r="LY795" s="49"/>
      <c r="LZ795" s="49"/>
      <c r="MA795" s="49"/>
      <c r="MF795" s="193"/>
      <c r="MG795" s="49"/>
      <c r="MH795" s="49"/>
      <c r="MI795" s="49"/>
      <c r="MN795" s="193"/>
      <c r="MO795" s="49"/>
      <c r="MP795" s="49"/>
      <c r="MQ795" s="49"/>
      <c r="MV795" s="193"/>
      <c r="MW795" s="49"/>
      <c r="MX795" s="49"/>
      <c r="MY795" s="49"/>
      <c r="ND795" s="193"/>
      <c r="NE795" s="49"/>
      <c r="NF795" s="49"/>
      <c r="NG795" s="49"/>
      <c r="NL795" s="193"/>
      <c r="NM795" s="49"/>
      <c r="NN795" s="49"/>
      <c r="NO795" s="49"/>
      <c r="NT795" s="193"/>
      <c r="NU795" s="49"/>
      <c r="NV795" s="49"/>
      <c r="NW795" s="49"/>
      <c r="OB795" s="193"/>
      <c r="OC795" s="49"/>
      <c r="OD795" s="49"/>
      <c r="OE795" s="49"/>
      <c r="OJ795" s="193"/>
      <c r="OK795" s="49"/>
      <c r="OL795" s="49"/>
      <c r="OM795" s="49"/>
      <c r="OR795" s="193"/>
      <c r="OS795" s="49"/>
      <c r="OT795" s="49"/>
      <c r="OU795" s="49"/>
      <c r="OZ795" s="193"/>
      <c r="PA795" s="49"/>
      <c r="PB795" s="49"/>
      <c r="PC795" s="49"/>
      <c r="PH795" s="193"/>
      <c r="PI795" s="49"/>
      <c r="PJ795" s="49"/>
      <c r="PK795" s="49"/>
      <c r="PP795" s="193"/>
      <c r="PQ795" s="49"/>
      <c r="PR795" s="49"/>
      <c r="PS795" s="49"/>
      <c r="PX795" s="193"/>
      <c r="PY795" s="49"/>
      <c r="PZ795" s="49"/>
      <c r="QA795" s="49"/>
      <c r="QF795" s="193"/>
      <c r="QG795" s="49"/>
      <c r="QH795" s="49"/>
      <c r="QI795" s="49"/>
      <c r="QN795" s="193"/>
      <c r="QO795" s="49"/>
      <c r="QP795" s="49"/>
      <c r="QQ795" s="49"/>
      <c r="QV795" s="193"/>
      <c r="QW795" s="49"/>
      <c r="QX795" s="49"/>
      <c r="QY795" s="49"/>
      <c r="RD795" s="193"/>
      <c r="RE795" s="49"/>
      <c r="RF795" s="49"/>
      <c r="RG795" s="49"/>
      <c r="RL795" s="193"/>
      <c r="RM795" s="49"/>
      <c r="RN795" s="49"/>
      <c r="RO795" s="49"/>
      <c r="RT795" s="193"/>
      <c r="RU795" s="49"/>
      <c r="RV795" s="49"/>
      <c r="RW795" s="49"/>
      <c r="SB795" s="193"/>
      <c r="SC795" s="49"/>
      <c r="SD795" s="49"/>
      <c r="SE795" s="49"/>
      <c r="SJ795" s="193"/>
      <c r="SK795" s="49"/>
      <c r="SL795" s="49"/>
      <c r="SM795" s="49"/>
      <c r="SR795" s="193"/>
      <c r="SS795" s="49"/>
      <c r="ST795" s="49"/>
      <c r="SU795" s="49"/>
      <c r="SZ795" s="193"/>
      <c r="TA795" s="49"/>
      <c r="TB795" s="49"/>
      <c r="TC795" s="49"/>
      <c r="TH795" s="193"/>
      <c r="TI795" s="49"/>
      <c r="TJ795" s="49"/>
      <c r="TK795" s="49"/>
      <c r="TP795" s="193"/>
      <c r="TQ795" s="49"/>
      <c r="TR795" s="49"/>
      <c r="TS795" s="49"/>
      <c r="TX795" s="193"/>
      <c r="TY795" s="49"/>
      <c r="TZ795" s="49"/>
      <c r="UA795" s="49"/>
      <c r="UF795" s="193"/>
      <c r="UG795" s="49"/>
      <c r="UH795" s="49"/>
      <c r="UI795" s="49"/>
      <c r="UN795" s="193"/>
      <c r="UO795" s="49"/>
      <c r="UP795" s="49"/>
      <c r="UQ795" s="49"/>
      <c r="UV795" s="193"/>
      <c r="UW795" s="49"/>
      <c r="UX795" s="49"/>
      <c r="UY795" s="49"/>
      <c r="VD795" s="193"/>
      <c r="VE795" s="49"/>
      <c r="VF795" s="49"/>
      <c r="VG795" s="49"/>
      <c r="VL795" s="193"/>
      <c r="VM795" s="49"/>
      <c r="VN795" s="49"/>
      <c r="VO795" s="49"/>
      <c r="VT795" s="193"/>
      <c r="VU795" s="49"/>
      <c r="VV795" s="49"/>
      <c r="VW795" s="49"/>
      <c r="WB795" s="193"/>
      <c r="WC795" s="49"/>
      <c r="WD795" s="49"/>
      <c r="WE795" s="49"/>
      <c r="WJ795" s="193"/>
      <c r="WK795" s="49"/>
      <c r="WL795" s="49"/>
      <c r="WM795" s="49"/>
      <c r="WR795" s="193"/>
      <c r="WS795" s="49"/>
      <c r="WT795" s="49"/>
      <c r="WU795" s="49"/>
      <c r="WZ795" s="193"/>
      <c r="XA795" s="49"/>
      <c r="XB795" s="49"/>
      <c r="XC795" s="49"/>
      <c r="XH795" s="193"/>
      <c r="XI795" s="49"/>
      <c r="XJ795" s="49"/>
      <c r="XK795" s="49"/>
      <c r="XP795" s="193"/>
      <c r="XQ795" s="49"/>
      <c r="XR795" s="49"/>
      <c r="XS795" s="49"/>
      <c r="XX795" s="193"/>
      <c r="XY795" s="49"/>
      <c r="XZ795" s="49"/>
      <c r="YA795" s="49"/>
      <c r="YF795" s="193"/>
      <c r="YG795" s="49"/>
      <c r="YH795" s="49"/>
      <c r="YI795" s="49"/>
      <c r="YN795" s="193"/>
      <c r="YO795" s="49"/>
      <c r="YP795" s="49"/>
      <c r="YQ795" s="49"/>
      <c r="YV795" s="193"/>
      <c r="YW795" s="49"/>
      <c r="YX795" s="49"/>
      <c r="YY795" s="49"/>
      <c r="ZD795" s="193"/>
      <c r="ZE795" s="49"/>
      <c r="ZF795" s="49"/>
      <c r="ZG795" s="49"/>
      <c r="ZL795" s="193"/>
      <c r="ZM795" s="49"/>
      <c r="ZN795" s="49"/>
      <c r="ZO795" s="49"/>
      <c r="ZT795" s="193"/>
      <c r="ZU795" s="49"/>
      <c r="ZV795" s="49"/>
      <c r="ZW795" s="49"/>
      <c r="AAB795" s="193"/>
      <c r="AAC795" s="49"/>
      <c r="AAD795" s="49"/>
      <c r="AAE795" s="49"/>
      <c r="AAJ795" s="193"/>
      <c r="AAK795" s="49"/>
      <c r="AAL795" s="49"/>
      <c r="AAM795" s="49"/>
      <c r="AAR795" s="193"/>
      <c r="AAS795" s="49"/>
      <c r="AAT795" s="49"/>
      <c r="AAU795" s="49"/>
      <c r="AAZ795" s="193"/>
      <c r="ABA795" s="49"/>
      <c r="ABB795" s="49"/>
      <c r="ABC795" s="49"/>
      <c r="ABH795" s="193"/>
      <c r="ABI795" s="49"/>
      <c r="ABJ795" s="49"/>
      <c r="ABK795" s="49"/>
      <c r="ABP795" s="193"/>
      <c r="ABQ795" s="49"/>
      <c r="ABR795" s="49"/>
      <c r="ABS795" s="49"/>
      <c r="ABX795" s="193"/>
      <c r="ABY795" s="49"/>
      <c r="ABZ795" s="49"/>
      <c r="ACA795" s="49"/>
      <c r="ACF795" s="193"/>
      <c r="ACG795" s="49"/>
      <c r="ACH795" s="49"/>
      <c r="ACI795" s="49"/>
      <c r="ACN795" s="193"/>
      <c r="ACO795" s="49"/>
      <c r="ACP795" s="49"/>
      <c r="ACQ795" s="49"/>
      <c r="ACV795" s="193"/>
      <c r="ACW795" s="49"/>
      <c r="ACX795" s="49"/>
      <c r="ACY795" s="49"/>
      <c r="ADD795" s="193"/>
      <c r="ADE795" s="49"/>
      <c r="ADF795" s="49"/>
      <c r="ADG795" s="49"/>
      <c r="ADL795" s="193"/>
      <c r="ADM795" s="49"/>
      <c r="ADN795" s="49"/>
      <c r="ADO795" s="49"/>
      <c r="ADT795" s="193"/>
      <c r="ADU795" s="49"/>
      <c r="ADV795" s="49"/>
      <c r="ADW795" s="49"/>
      <c r="AEB795" s="193"/>
      <c r="AEC795" s="49"/>
      <c r="AED795" s="49"/>
      <c r="AEE795" s="49"/>
      <c r="AEJ795" s="193"/>
      <c r="AEK795" s="49"/>
      <c r="AEL795" s="49"/>
      <c r="AEM795" s="49"/>
      <c r="AER795" s="193"/>
      <c r="AES795" s="49"/>
      <c r="AET795" s="49"/>
      <c r="AEU795" s="49"/>
      <c r="AEZ795" s="193"/>
      <c r="AFA795" s="49"/>
      <c r="AFB795" s="49"/>
      <c r="AFC795" s="49"/>
      <c r="AFH795" s="193"/>
      <c r="AFI795" s="49"/>
      <c r="AFJ795" s="49"/>
      <c r="AFK795" s="49"/>
      <c r="AFP795" s="193"/>
      <c r="AFQ795" s="49"/>
      <c r="AFR795" s="49"/>
      <c r="AFS795" s="49"/>
      <c r="AFX795" s="193"/>
      <c r="AFY795" s="49"/>
      <c r="AFZ795" s="49"/>
      <c r="AGA795" s="49"/>
      <c r="AGF795" s="193"/>
      <c r="AGG795" s="49"/>
      <c r="AGH795" s="49"/>
      <c r="AGI795" s="49"/>
      <c r="AGN795" s="193"/>
      <c r="AGO795" s="49"/>
      <c r="AGP795" s="49"/>
      <c r="AGQ795" s="49"/>
      <c r="AGV795" s="193"/>
      <c r="AGW795" s="49"/>
      <c r="AGX795" s="49"/>
      <c r="AGY795" s="49"/>
      <c r="AHD795" s="193"/>
      <c r="AHE795" s="49"/>
      <c r="AHF795" s="49"/>
      <c r="AHG795" s="49"/>
      <c r="AHL795" s="193"/>
      <c r="AHM795" s="49"/>
      <c r="AHN795" s="49"/>
      <c r="AHO795" s="49"/>
      <c r="AHT795" s="193"/>
      <c r="AHU795" s="49"/>
      <c r="AHV795" s="49"/>
      <c r="AHW795" s="49"/>
      <c r="AIB795" s="193"/>
      <c r="AIC795" s="49"/>
      <c r="AID795" s="49"/>
      <c r="AIE795" s="49"/>
      <c r="AIJ795" s="193"/>
      <c r="AIK795" s="49"/>
      <c r="AIL795" s="49"/>
      <c r="AIM795" s="49"/>
      <c r="AIR795" s="193"/>
      <c r="AIS795" s="49"/>
      <c r="AIT795" s="49"/>
      <c r="AIU795" s="49"/>
      <c r="AIZ795" s="193"/>
      <c r="AJA795" s="49"/>
      <c r="AJB795" s="49"/>
      <c r="AJC795" s="49"/>
      <c r="AJH795" s="193"/>
      <c r="AJI795" s="49"/>
      <c r="AJJ795" s="49"/>
      <c r="AJK795" s="49"/>
      <c r="AJP795" s="193"/>
      <c r="AJQ795" s="49"/>
      <c r="AJR795" s="49"/>
      <c r="AJS795" s="49"/>
      <c r="AJX795" s="193"/>
      <c r="AJY795" s="49"/>
      <c r="AJZ795" s="49"/>
      <c r="AKA795" s="49"/>
      <c r="AKF795" s="193"/>
      <c r="AKG795" s="49"/>
      <c r="AKH795" s="49"/>
      <c r="AKI795" s="49"/>
      <c r="AKN795" s="193"/>
      <c r="AKO795" s="49"/>
      <c r="AKP795" s="49"/>
      <c r="AKQ795" s="49"/>
      <c r="AKV795" s="193"/>
      <c r="AKW795" s="49"/>
      <c r="AKX795" s="49"/>
      <c r="AKY795" s="49"/>
      <c r="ALD795" s="193"/>
      <c r="ALE795" s="49"/>
      <c r="ALF795" s="49"/>
      <c r="ALG795" s="49"/>
      <c r="ALL795" s="193"/>
      <c r="ALM795" s="49"/>
      <c r="ALN795" s="49"/>
      <c r="ALO795" s="49"/>
      <c r="ALT795" s="193"/>
      <c r="ALU795" s="49"/>
      <c r="ALV795" s="49"/>
      <c r="ALW795" s="49"/>
      <c r="AMB795" s="193"/>
      <c r="AMC795" s="49"/>
      <c r="AMD795" s="49"/>
      <c r="AME795" s="49"/>
      <c r="AMJ795" s="193"/>
    </row>
    <row r="796" s="190" customFormat="true" ht="15" hidden="false" customHeight="true" outlineLevel="0" collapsed="false">
      <c r="A796" s="170"/>
      <c r="B796" s="170"/>
      <c r="C796" s="170"/>
      <c r="D796" s="171" t="s">
        <v>715</v>
      </c>
      <c r="E796" s="171"/>
      <c r="F796" s="171"/>
      <c r="G796" s="171"/>
      <c r="H796" s="175" t="n">
        <f aca="false">E790</f>
        <v>6</v>
      </c>
      <c r="I796" s="49"/>
      <c r="J796" s="49"/>
      <c r="K796" s="49"/>
      <c r="P796" s="194"/>
      <c r="Q796" s="49"/>
      <c r="R796" s="49"/>
      <c r="S796" s="49"/>
      <c r="X796" s="194"/>
      <c r="Y796" s="49"/>
      <c r="Z796" s="49"/>
      <c r="AA796" s="49"/>
      <c r="AF796" s="194"/>
      <c r="AG796" s="49"/>
      <c r="AH796" s="49"/>
      <c r="AI796" s="49"/>
      <c r="AN796" s="194"/>
      <c r="AO796" s="49"/>
      <c r="AP796" s="49"/>
      <c r="AQ796" s="49"/>
      <c r="AV796" s="194"/>
      <c r="AW796" s="49"/>
      <c r="AX796" s="49"/>
      <c r="AY796" s="49"/>
      <c r="BD796" s="194"/>
      <c r="BE796" s="49"/>
      <c r="BF796" s="49"/>
      <c r="BG796" s="49"/>
      <c r="BL796" s="194"/>
      <c r="BM796" s="49"/>
      <c r="BN796" s="49"/>
      <c r="BO796" s="49"/>
      <c r="BT796" s="194"/>
      <c r="BU796" s="49"/>
      <c r="BV796" s="49"/>
      <c r="BW796" s="49"/>
      <c r="CB796" s="194"/>
      <c r="CC796" s="49"/>
      <c r="CD796" s="49"/>
      <c r="CE796" s="49"/>
      <c r="CJ796" s="194"/>
      <c r="CK796" s="49"/>
      <c r="CL796" s="49"/>
      <c r="CM796" s="49"/>
      <c r="CR796" s="194"/>
      <c r="CS796" s="49"/>
      <c r="CT796" s="49"/>
      <c r="CU796" s="49"/>
      <c r="CZ796" s="194"/>
      <c r="DA796" s="49"/>
      <c r="DB796" s="49"/>
      <c r="DC796" s="49"/>
      <c r="DH796" s="194"/>
      <c r="DI796" s="49"/>
      <c r="DJ796" s="49"/>
      <c r="DK796" s="49"/>
      <c r="DP796" s="194"/>
      <c r="DQ796" s="49"/>
      <c r="DR796" s="49"/>
      <c r="DS796" s="49"/>
      <c r="DX796" s="194"/>
      <c r="DY796" s="49"/>
      <c r="DZ796" s="49"/>
      <c r="EA796" s="49"/>
      <c r="EF796" s="194"/>
      <c r="EG796" s="49"/>
      <c r="EH796" s="49"/>
      <c r="EI796" s="49"/>
      <c r="EN796" s="194"/>
      <c r="EO796" s="49"/>
      <c r="EP796" s="49"/>
      <c r="EQ796" s="49"/>
      <c r="EV796" s="194"/>
      <c r="EW796" s="49"/>
      <c r="EX796" s="49"/>
      <c r="EY796" s="49"/>
      <c r="FD796" s="194"/>
      <c r="FE796" s="49"/>
      <c r="FF796" s="49"/>
      <c r="FG796" s="49"/>
      <c r="FL796" s="194"/>
      <c r="FM796" s="49"/>
      <c r="FN796" s="49"/>
      <c r="FO796" s="49"/>
      <c r="FT796" s="194"/>
      <c r="FU796" s="49"/>
      <c r="FV796" s="49"/>
      <c r="FW796" s="49"/>
      <c r="GB796" s="194"/>
      <c r="GC796" s="49"/>
      <c r="GD796" s="49"/>
      <c r="GE796" s="49"/>
      <c r="GJ796" s="194"/>
      <c r="GK796" s="49"/>
      <c r="GL796" s="49"/>
      <c r="GM796" s="49"/>
      <c r="GR796" s="194"/>
      <c r="GS796" s="49"/>
      <c r="GT796" s="49"/>
      <c r="GU796" s="49"/>
      <c r="GZ796" s="194"/>
      <c r="HA796" s="49"/>
      <c r="HB796" s="49"/>
      <c r="HC796" s="49"/>
      <c r="HH796" s="194"/>
      <c r="HI796" s="49"/>
      <c r="HJ796" s="49"/>
      <c r="HK796" s="49"/>
      <c r="HP796" s="194"/>
      <c r="HQ796" s="49"/>
      <c r="HR796" s="49"/>
      <c r="HS796" s="49"/>
      <c r="HX796" s="194"/>
      <c r="HY796" s="49"/>
      <c r="HZ796" s="49"/>
      <c r="IA796" s="49"/>
      <c r="IF796" s="194"/>
      <c r="IG796" s="49"/>
      <c r="IH796" s="49"/>
      <c r="II796" s="49"/>
      <c r="IN796" s="194"/>
      <c r="IO796" s="49"/>
      <c r="IP796" s="49"/>
      <c r="IQ796" s="49"/>
      <c r="IV796" s="194"/>
      <c r="IW796" s="49"/>
      <c r="IX796" s="49"/>
      <c r="IY796" s="49"/>
      <c r="JD796" s="194"/>
      <c r="JE796" s="49"/>
      <c r="JF796" s="49"/>
      <c r="JG796" s="49"/>
      <c r="JL796" s="194"/>
      <c r="JM796" s="49"/>
      <c r="JN796" s="49"/>
      <c r="JO796" s="49"/>
      <c r="JT796" s="194"/>
      <c r="JU796" s="49"/>
      <c r="JV796" s="49"/>
      <c r="JW796" s="49"/>
      <c r="KB796" s="194"/>
      <c r="KC796" s="49"/>
      <c r="KD796" s="49"/>
      <c r="KE796" s="49"/>
      <c r="KJ796" s="194"/>
      <c r="KK796" s="49"/>
      <c r="KL796" s="49"/>
      <c r="KM796" s="49"/>
      <c r="KR796" s="194"/>
      <c r="KS796" s="49"/>
      <c r="KT796" s="49"/>
      <c r="KU796" s="49"/>
      <c r="KZ796" s="194"/>
      <c r="LA796" s="49"/>
      <c r="LB796" s="49"/>
      <c r="LC796" s="49"/>
      <c r="LH796" s="194"/>
      <c r="LI796" s="49"/>
      <c r="LJ796" s="49"/>
      <c r="LK796" s="49"/>
      <c r="LP796" s="194"/>
      <c r="LQ796" s="49"/>
      <c r="LR796" s="49"/>
      <c r="LS796" s="49"/>
      <c r="LX796" s="194"/>
      <c r="LY796" s="49"/>
      <c r="LZ796" s="49"/>
      <c r="MA796" s="49"/>
      <c r="MF796" s="194"/>
      <c r="MG796" s="49"/>
      <c r="MH796" s="49"/>
      <c r="MI796" s="49"/>
      <c r="MN796" s="194"/>
      <c r="MO796" s="49"/>
      <c r="MP796" s="49"/>
      <c r="MQ796" s="49"/>
      <c r="MV796" s="194"/>
      <c r="MW796" s="49"/>
      <c r="MX796" s="49"/>
      <c r="MY796" s="49"/>
      <c r="ND796" s="194"/>
      <c r="NE796" s="49"/>
      <c r="NF796" s="49"/>
      <c r="NG796" s="49"/>
      <c r="NL796" s="194"/>
      <c r="NM796" s="49"/>
      <c r="NN796" s="49"/>
      <c r="NO796" s="49"/>
      <c r="NT796" s="194"/>
      <c r="NU796" s="49"/>
      <c r="NV796" s="49"/>
      <c r="NW796" s="49"/>
      <c r="OB796" s="194"/>
      <c r="OC796" s="49"/>
      <c r="OD796" s="49"/>
      <c r="OE796" s="49"/>
      <c r="OJ796" s="194"/>
      <c r="OK796" s="49"/>
      <c r="OL796" s="49"/>
      <c r="OM796" s="49"/>
      <c r="OR796" s="194"/>
      <c r="OS796" s="49"/>
      <c r="OT796" s="49"/>
      <c r="OU796" s="49"/>
      <c r="OZ796" s="194"/>
      <c r="PA796" s="49"/>
      <c r="PB796" s="49"/>
      <c r="PC796" s="49"/>
      <c r="PH796" s="194"/>
      <c r="PI796" s="49"/>
      <c r="PJ796" s="49"/>
      <c r="PK796" s="49"/>
      <c r="PP796" s="194"/>
      <c r="PQ796" s="49"/>
      <c r="PR796" s="49"/>
      <c r="PS796" s="49"/>
      <c r="PX796" s="194"/>
      <c r="PY796" s="49"/>
      <c r="PZ796" s="49"/>
      <c r="QA796" s="49"/>
      <c r="QF796" s="194"/>
      <c r="QG796" s="49"/>
      <c r="QH796" s="49"/>
      <c r="QI796" s="49"/>
      <c r="QN796" s="194"/>
      <c r="QO796" s="49"/>
      <c r="QP796" s="49"/>
      <c r="QQ796" s="49"/>
      <c r="QV796" s="194"/>
      <c r="QW796" s="49"/>
      <c r="QX796" s="49"/>
      <c r="QY796" s="49"/>
      <c r="RD796" s="194"/>
      <c r="RE796" s="49"/>
      <c r="RF796" s="49"/>
      <c r="RG796" s="49"/>
      <c r="RL796" s="194"/>
      <c r="RM796" s="49"/>
      <c r="RN796" s="49"/>
      <c r="RO796" s="49"/>
      <c r="RT796" s="194"/>
      <c r="RU796" s="49"/>
      <c r="RV796" s="49"/>
      <c r="RW796" s="49"/>
      <c r="SB796" s="194"/>
      <c r="SC796" s="49"/>
      <c r="SD796" s="49"/>
      <c r="SE796" s="49"/>
      <c r="SJ796" s="194"/>
      <c r="SK796" s="49"/>
      <c r="SL796" s="49"/>
      <c r="SM796" s="49"/>
      <c r="SR796" s="194"/>
      <c r="SS796" s="49"/>
      <c r="ST796" s="49"/>
      <c r="SU796" s="49"/>
      <c r="SZ796" s="194"/>
      <c r="TA796" s="49"/>
      <c r="TB796" s="49"/>
      <c r="TC796" s="49"/>
      <c r="TH796" s="194"/>
      <c r="TI796" s="49"/>
      <c r="TJ796" s="49"/>
      <c r="TK796" s="49"/>
      <c r="TP796" s="194"/>
      <c r="TQ796" s="49"/>
      <c r="TR796" s="49"/>
      <c r="TS796" s="49"/>
      <c r="TX796" s="194"/>
      <c r="TY796" s="49"/>
      <c r="TZ796" s="49"/>
      <c r="UA796" s="49"/>
      <c r="UF796" s="194"/>
      <c r="UG796" s="49"/>
      <c r="UH796" s="49"/>
      <c r="UI796" s="49"/>
      <c r="UN796" s="194"/>
      <c r="UO796" s="49"/>
      <c r="UP796" s="49"/>
      <c r="UQ796" s="49"/>
      <c r="UV796" s="194"/>
      <c r="UW796" s="49"/>
      <c r="UX796" s="49"/>
      <c r="UY796" s="49"/>
      <c r="VD796" s="194"/>
      <c r="VE796" s="49"/>
      <c r="VF796" s="49"/>
      <c r="VG796" s="49"/>
      <c r="VL796" s="194"/>
      <c r="VM796" s="49"/>
      <c r="VN796" s="49"/>
      <c r="VO796" s="49"/>
      <c r="VT796" s="194"/>
      <c r="VU796" s="49"/>
      <c r="VV796" s="49"/>
      <c r="VW796" s="49"/>
      <c r="WB796" s="194"/>
      <c r="WC796" s="49"/>
      <c r="WD796" s="49"/>
      <c r="WE796" s="49"/>
      <c r="WJ796" s="194"/>
      <c r="WK796" s="49"/>
      <c r="WL796" s="49"/>
      <c r="WM796" s="49"/>
      <c r="WR796" s="194"/>
      <c r="WS796" s="49"/>
      <c r="WT796" s="49"/>
      <c r="WU796" s="49"/>
      <c r="WZ796" s="194"/>
      <c r="XA796" s="49"/>
      <c r="XB796" s="49"/>
      <c r="XC796" s="49"/>
      <c r="XH796" s="194"/>
      <c r="XI796" s="49"/>
      <c r="XJ796" s="49"/>
      <c r="XK796" s="49"/>
      <c r="XP796" s="194"/>
      <c r="XQ796" s="49"/>
      <c r="XR796" s="49"/>
      <c r="XS796" s="49"/>
      <c r="XX796" s="194"/>
      <c r="XY796" s="49"/>
      <c r="XZ796" s="49"/>
      <c r="YA796" s="49"/>
      <c r="YF796" s="194"/>
      <c r="YG796" s="49"/>
      <c r="YH796" s="49"/>
      <c r="YI796" s="49"/>
      <c r="YN796" s="194"/>
      <c r="YO796" s="49"/>
      <c r="YP796" s="49"/>
      <c r="YQ796" s="49"/>
      <c r="YV796" s="194"/>
      <c r="YW796" s="49"/>
      <c r="YX796" s="49"/>
      <c r="YY796" s="49"/>
      <c r="ZD796" s="194"/>
      <c r="ZE796" s="49"/>
      <c r="ZF796" s="49"/>
      <c r="ZG796" s="49"/>
      <c r="ZL796" s="194"/>
      <c r="ZM796" s="49"/>
      <c r="ZN796" s="49"/>
      <c r="ZO796" s="49"/>
      <c r="ZT796" s="194"/>
      <c r="ZU796" s="49"/>
      <c r="ZV796" s="49"/>
      <c r="ZW796" s="49"/>
      <c r="AAB796" s="194"/>
      <c r="AAC796" s="49"/>
      <c r="AAD796" s="49"/>
      <c r="AAE796" s="49"/>
      <c r="AAJ796" s="194"/>
      <c r="AAK796" s="49"/>
      <c r="AAL796" s="49"/>
      <c r="AAM796" s="49"/>
      <c r="AAR796" s="194"/>
      <c r="AAS796" s="49"/>
      <c r="AAT796" s="49"/>
      <c r="AAU796" s="49"/>
      <c r="AAZ796" s="194"/>
      <c r="ABA796" s="49"/>
      <c r="ABB796" s="49"/>
      <c r="ABC796" s="49"/>
      <c r="ABH796" s="194"/>
      <c r="ABI796" s="49"/>
      <c r="ABJ796" s="49"/>
      <c r="ABK796" s="49"/>
      <c r="ABP796" s="194"/>
      <c r="ABQ796" s="49"/>
      <c r="ABR796" s="49"/>
      <c r="ABS796" s="49"/>
      <c r="ABX796" s="194"/>
      <c r="ABY796" s="49"/>
      <c r="ABZ796" s="49"/>
      <c r="ACA796" s="49"/>
      <c r="ACF796" s="194"/>
      <c r="ACG796" s="49"/>
      <c r="ACH796" s="49"/>
      <c r="ACI796" s="49"/>
      <c r="ACN796" s="194"/>
      <c r="ACO796" s="49"/>
      <c r="ACP796" s="49"/>
      <c r="ACQ796" s="49"/>
      <c r="ACV796" s="194"/>
      <c r="ACW796" s="49"/>
      <c r="ACX796" s="49"/>
      <c r="ACY796" s="49"/>
      <c r="ADD796" s="194"/>
      <c r="ADE796" s="49"/>
      <c r="ADF796" s="49"/>
      <c r="ADG796" s="49"/>
      <c r="ADL796" s="194"/>
      <c r="ADM796" s="49"/>
      <c r="ADN796" s="49"/>
      <c r="ADO796" s="49"/>
      <c r="ADT796" s="194"/>
      <c r="ADU796" s="49"/>
      <c r="ADV796" s="49"/>
      <c r="ADW796" s="49"/>
      <c r="AEB796" s="194"/>
      <c r="AEC796" s="49"/>
      <c r="AED796" s="49"/>
      <c r="AEE796" s="49"/>
      <c r="AEJ796" s="194"/>
      <c r="AEK796" s="49"/>
      <c r="AEL796" s="49"/>
      <c r="AEM796" s="49"/>
      <c r="AER796" s="194"/>
      <c r="AES796" s="49"/>
      <c r="AET796" s="49"/>
      <c r="AEU796" s="49"/>
      <c r="AEZ796" s="194"/>
      <c r="AFA796" s="49"/>
      <c r="AFB796" s="49"/>
      <c r="AFC796" s="49"/>
      <c r="AFH796" s="194"/>
      <c r="AFI796" s="49"/>
      <c r="AFJ796" s="49"/>
      <c r="AFK796" s="49"/>
      <c r="AFP796" s="194"/>
      <c r="AFQ796" s="49"/>
      <c r="AFR796" s="49"/>
      <c r="AFS796" s="49"/>
      <c r="AFX796" s="194"/>
      <c r="AFY796" s="49"/>
      <c r="AFZ796" s="49"/>
      <c r="AGA796" s="49"/>
      <c r="AGF796" s="194"/>
      <c r="AGG796" s="49"/>
      <c r="AGH796" s="49"/>
      <c r="AGI796" s="49"/>
      <c r="AGN796" s="194"/>
      <c r="AGO796" s="49"/>
      <c r="AGP796" s="49"/>
      <c r="AGQ796" s="49"/>
      <c r="AGV796" s="194"/>
      <c r="AGW796" s="49"/>
      <c r="AGX796" s="49"/>
      <c r="AGY796" s="49"/>
      <c r="AHD796" s="194"/>
      <c r="AHE796" s="49"/>
      <c r="AHF796" s="49"/>
      <c r="AHG796" s="49"/>
      <c r="AHL796" s="194"/>
      <c r="AHM796" s="49"/>
      <c r="AHN796" s="49"/>
      <c r="AHO796" s="49"/>
      <c r="AHT796" s="194"/>
      <c r="AHU796" s="49"/>
      <c r="AHV796" s="49"/>
      <c r="AHW796" s="49"/>
      <c r="AIB796" s="194"/>
      <c r="AIC796" s="49"/>
      <c r="AID796" s="49"/>
      <c r="AIE796" s="49"/>
      <c r="AIJ796" s="194"/>
      <c r="AIK796" s="49"/>
      <c r="AIL796" s="49"/>
      <c r="AIM796" s="49"/>
      <c r="AIR796" s="194"/>
      <c r="AIS796" s="49"/>
      <c r="AIT796" s="49"/>
      <c r="AIU796" s="49"/>
      <c r="AIZ796" s="194"/>
      <c r="AJA796" s="49"/>
      <c r="AJB796" s="49"/>
      <c r="AJC796" s="49"/>
      <c r="AJH796" s="194"/>
      <c r="AJI796" s="49"/>
      <c r="AJJ796" s="49"/>
      <c r="AJK796" s="49"/>
      <c r="AJP796" s="194"/>
      <c r="AJQ796" s="49"/>
      <c r="AJR796" s="49"/>
      <c r="AJS796" s="49"/>
      <c r="AJX796" s="194"/>
      <c r="AJY796" s="49"/>
      <c r="AJZ796" s="49"/>
      <c r="AKA796" s="49"/>
      <c r="AKF796" s="194"/>
      <c r="AKG796" s="49"/>
      <c r="AKH796" s="49"/>
      <c r="AKI796" s="49"/>
      <c r="AKN796" s="194"/>
      <c r="AKO796" s="49"/>
      <c r="AKP796" s="49"/>
      <c r="AKQ796" s="49"/>
      <c r="AKV796" s="194"/>
      <c r="AKW796" s="49"/>
      <c r="AKX796" s="49"/>
      <c r="AKY796" s="49"/>
      <c r="ALD796" s="194"/>
      <c r="ALE796" s="49"/>
      <c r="ALF796" s="49"/>
      <c r="ALG796" s="49"/>
      <c r="ALL796" s="194"/>
      <c r="ALM796" s="49"/>
      <c r="ALN796" s="49"/>
      <c r="ALO796" s="49"/>
      <c r="ALT796" s="194"/>
      <c r="ALU796" s="49"/>
      <c r="ALV796" s="49"/>
      <c r="ALW796" s="49"/>
      <c r="AMB796" s="194"/>
      <c r="AMC796" s="49"/>
      <c r="AMD796" s="49"/>
      <c r="AME796" s="49"/>
      <c r="AMJ796" s="194"/>
    </row>
    <row r="797" s="192" customFormat="true" ht="15" hidden="false" customHeight="true" outlineLevel="0" collapsed="false">
      <c r="A797" s="170"/>
      <c r="B797" s="170"/>
      <c r="C797" s="170"/>
      <c r="D797" s="173" t="s">
        <v>716</v>
      </c>
      <c r="E797" s="173"/>
      <c r="F797" s="173"/>
      <c r="G797" s="173"/>
      <c r="H797" s="174" t="n">
        <f aca="false">ROUND(H795*H796,2)</f>
        <v>62.76</v>
      </c>
      <c r="I797" s="49"/>
      <c r="J797" s="49"/>
      <c r="K797" s="49"/>
      <c r="P797" s="193"/>
      <c r="Q797" s="49"/>
      <c r="R797" s="49"/>
      <c r="S797" s="49"/>
      <c r="X797" s="193"/>
      <c r="Y797" s="49"/>
      <c r="Z797" s="49"/>
      <c r="AA797" s="49"/>
      <c r="AF797" s="193"/>
      <c r="AG797" s="49"/>
      <c r="AH797" s="49"/>
      <c r="AI797" s="49"/>
      <c r="AN797" s="193"/>
      <c r="AO797" s="49"/>
      <c r="AP797" s="49"/>
      <c r="AQ797" s="49"/>
      <c r="AV797" s="193"/>
      <c r="AW797" s="49"/>
      <c r="AX797" s="49"/>
      <c r="AY797" s="49"/>
      <c r="BD797" s="193"/>
      <c r="BE797" s="49"/>
      <c r="BF797" s="49"/>
      <c r="BG797" s="49"/>
      <c r="BL797" s="193"/>
      <c r="BM797" s="49"/>
      <c r="BN797" s="49"/>
      <c r="BO797" s="49"/>
      <c r="BT797" s="193"/>
      <c r="BU797" s="49"/>
      <c r="BV797" s="49"/>
      <c r="BW797" s="49"/>
      <c r="CB797" s="193"/>
      <c r="CC797" s="49"/>
      <c r="CD797" s="49"/>
      <c r="CE797" s="49"/>
      <c r="CJ797" s="193"/>
      <c r="CK797" s="49"/>
      <c r="CL797" s="49"/>
      <c r="CM797" s="49"/>
      <c r="CR797" s="193"/>
      <c r="CS797" s="49"/>
      <c r="CT797" s="49"/>
      <c r="CU797" s="49"/>
      <c r="CZ797" s="193"/>
      <c r="DA797" s="49"/>
      <c r="DB797" s="49"/>
      <c r="DC797" s="49"/>
      <c r="DH797" s="193"/>
      <c r="DI797" s="49"/>
      <c r="DJ797" s="49"/>
      <c r="DK797" s="49"/>
      <c r="DP797" s="193"/>
      <c r="DQ797" s="49"/>
      <c r="DR797" s="49"/>
      <c r="DS797" s="49"/>
      <c r="DX797" s="193"/>
      <c r="DY797" s="49"/>
      <c r="DZ797" s="49"/>
      <c r="EA797" s="49"/>
      <c r="EF797" s="193"/>
      <c r="EG797" s="49"/>
      <c r="EH797" s="49"/>
      <c r="EI797" s="49"/>
      <c r="EN797" s="193"/>
      <c r="EO797" s="49"/>
      <c r="EP797" s="49"/>
      <c r="EQ797" s="49"/>
      <c r="EV797" s="193"/>
      <c r="EW797" s="49"/>
      <c r="EX797" s="49"/>
      <c r="EY797" s="49"/>
      <c r="FD797" s="193"/>
      <c r="FE797" s="49"/>
      <c r="FF797" s="49"/>
      <c r="FG797" s="49"/>
      <c r="FL797" s="193"/>
      <c r="FM797" s="49"/>
      <c r="FN797" s="49"/>
      <c r="FO797" s="49"/>
      <c r="FT797" s="193"/>
      <c r="FU797" s="49"/>
      <c r="FV797" s="49"/>
      <c r="FW797" s="49"/>
      <c r="GB797" s="193"/>
      <c r="GC797" s="49"/>
      <c r="GD797" s="49"/>
      <c r="GE797" s="49"/>
      <c r="GJ797" s="193"/>
      <c r="GK797" s="49"/>
      <c r="GL797" s="49"/>
      <c r="GM797" s="49"/>
      <c r="GR797" s="193"/>
      <c r="GS797" s="49"/>
      <c r="GT797" s="49"/>
      <c r="GU797" s="49"/>
      <c r="GZ797" s="193"/>
      <c r="HA797" s="49"/>
      <c r="HB797" s="49"/>
      <c r="HC797" s="49"/>
      <c r="HH797" s="193"/>
      <c r="HI797" s="49"/>
      <c r="HJ797" s="49"/>
      <c r="HK797" s="49"/>
      <c r="HP797" s="193"/>
      <c r="HQ797" s="49"/>
      <c r="HR797" s="49"/>
      <c r="HS797" s="49"/>
      <c r="HX797" s="193"/>
      <c r="HY797" s="49"/>
      <c r="HZ797" s="49"/>
      <c r="IA797" s="49"/>
      <c r="IF797" s="193"/>
      <c r="IG797" s="49"/>
      <c r="IH797" s="49"/>
      <c r="II797" s="49"/>
      <c r="IN797" s="193"/>
      <c r="IO797" s="49"/>
      <c r="IP797" s="49"/>
      <c r="IQ797" s="49"/>
      <c r="IV797" s="193"/>
      <c r="IW797" s="49"/>
      <c r="IX797" s="49"/>
      <c r="IY797" s="49"/>
      <c r="JD797" s="193"/>
      <c r="JE797" s="49"/>
      <c r="JF797" s="49"/>
      <c r="JG797" s="49"/>
      <c r="JL797" s="193"/>
      <c r="JM797" s="49"/>
      <c r="JN797" s="49"/>
      <c r="JO797" s="49"/>
      <c r="JT797" s="193"/>
      <c r="JU797" s="49"/>
      <c r="JV797" s="49"/>
      <c r="JW797" s="49"/>
      <c r="KB797" s="193"/>
      <c r="KC797" s="49"/>
      <c r="KD797" s="49"/>
      <c r="KE797" s="49"/>
      <c r="KJ797" s="193"/>
      <c r="KK797" s="49"/>
      <c r="KL797" s="49"/>
      <c r="KM797" s="49"/>
      <c r="KR797" s="193"/>
      <c r="KS797" s="49"/>
      <c r="KT797" s="49"/>
      <c r="KU797" s="49"/>
      <c r="KZ797" s="193"/>
      <c r="LA797" s="49"/>
      <c r="LB797" s="49"/>
      <c r="LC797" s="49"/>
      <c r="LH797" s="193"/>
      <c r="LI797" s="49"/>
      <c r="LJ797" s="49"/>
      <c r="LK797" s="49"/>
      <c r="LP797" s="193"/>
      <c r="LQ797" s="49"/>
      <c r="LR797" s="49"/>
      <c r="LS797" s="49"/>
      <c r="LX797" s="193"/>
      <c r="LY797" s="49"/>
      <c r="LZ797" s="49"/>
      <c r="MA797" s="49"/>
      <c r="MF797" s="193"/>
      <c r="MG797" s="49"/>
      <c r="MH797" s="49"/>
      <c r="MI797" s="49"/>
      <c r="MN797" s="193"/>
      <c r="MO797" s="49"/>
      <c r="MP797" s="49"/>
      <c r="MQ797" s="49"/>
      <c r="MV797" s="193"/>
      <c r="MW797" s="49"/>
      <c r="MX797" s="49"/>
      <c r="MY797" s="49"/>
      <c r="ND797" s="193"/>
      <c r="NE797" s="49"/>
      <c r="NF797" s="49"/>
      <c r="NG797" s="49"/>
      <c r="NL797" s="193"/>
      <c r="NM797" s="49"/>
      <c r="NN797" s="49"/>
      <c r="NO797" s="49"/>
      <c r="NT797" s="193"/>
      <c r="NU797" s="49"/>
      <c r="NV797" s="49"/>
      <c r="NW797" s="49"/>
      <c r="OB797" s="193"/>
      <c r="OC797" s="49"/>
      <c r="OD797" s="49"/>
      <c r="OE797" s="49"/>
      <c r="OJ797" s="193"/>
      <c r="OK797" s="49"/>
      <c r="OL797" s="49"/>
      <c r="OM797" s="49"/>
      <c r="OR797" s="193"/>
      <c r="OS797" s="49"/>
      <c r="OT797" s="49"/>
      <c r="OU797" s="49"/>
      <c r="OZ797" s="193"/>
      <c r="PA797" s="49"/>
      <c r="PB797" s="49"/>
      <c r="PC797" s="49"/>
      <c r="PH797" s="193"/>
      <c r="PI797" s="49"/>
      <c r="PJ797" s="49"/>
      <c r="PK797" s="49"/>
      <c r="PP797" s="193"/>
      <c r="PQ797" s="49"/>
      <c r="PR797" s="49"/>
      <c r="PS797" s="49"/>
      <c r="PX797" s="193"/>
      <c r="PY797" s="49"/>
      <c r="PZ797" s="49"/>
      <c r="QA797" s="49"/>
      <c r="QF797" s="193"/>
      <c r="QG797" s="49"/>
      <c r="QH797" s="49"/>
      <c r="QI797" s="49"/>
      <c r="QN797" s="193"/>
      <c r="QO797" s="49"/>
      <c r="QP797" s="49"/>
      <c r="QQ797" s="49"/>
      <c r="QV797" s="193"/>
      <c r="QW797" s="49"/>
      <c r="QX797" s="49"/>
      <c r="QY797" s="49"/>
      <c r="RD797" s="193"/>
      <c r="RE797" s="49"/>
      <c r="RF797" s="49"/>
      <c r="RG797" s="49"/>
      <c r="RL797" s="193"/>
      <c r="RM797" s="49"/>
      <c r="RN797" s="49"/>
      <c r="RO797" s="49"/>
      <c r="RT797" s="193"/>
      <c r="RU797" s="49"/>
      <c r="RV797" s="49"/>
      <c r="RW797" s="49"/>
      <c r="SB797" s="193"/>
      <c r="SC797" s="49"/>
      <c r="SD797" s="49"/>
      <c r="SE797" s="49"/>
      <c r="SJ797" s="193"/>
      <c r="SK797" s="49"/>
      <c r="SL797" s="49"/>
      <c r="SM797" s="49"/>
      <c r="SR797" s="193"/>
      <c r="SS797" s="49"/>
      <c r="ST797" s="49"/>
      <c r="SU797" s="49"/>
      <c r="SZ797" s="193"/>
      <c r="TA797" s="49"/>
      <c r="TB797" s="49"/>
      <c r="TC797" s="49"/>
      <c r="TH797" s="193"/>
      <c r="TI797" s="49"/>
      <c r="TJ797" s="49"/>
      <c r="TK797" s="49"/>
      <c r="TP797" s="193"/>
      <c r="TQ797" s="49"/>
      <c r="TR797" s="49"/>
      <c r="TS797" s="49"/>
      <c r="TX797" s="193"/>
      <c r="TY797" s="49"/>
      <c r="TZ797" s="49"/>
      <c r="UA797" s="49"/>
      <c r="UF797" s="193"/>
      <c r="UG797" s="49"/>
      <c r="UH797" s="49"/>
      <c r="UI797" s="49"/>
      <c r="UN797" s="193"/>
      <c r="UO797" s="49"/>
      <c r="UP797" s="49"/>
      <c r="UQ797" s="49"/>
      <c r="UV797" s="193"/>
      <c r="UW797" s="49"/>
      <c r="UX797" s="49"/>
      <c r="UY797" s="49"/>
      <c r="VD797" s="193"/>
      <c r="VE797" s="49"/>
      <c r="VF797" s="49"/>
      <c r="VG797" s="49"/>
      <c r="VL797" s="193"/>
      <c r="VM797" s="49"/>
      <c r="VN797" s="49"/>
      <c r="VO797" s="49"/>
      <c r="VT797" s="193"/>
      <c r="VU797" s="49"/>
      <c r="VV797" s="49"/>
      <c r="VW797" s="49"/>
      <c r="WB797" s="193"/>
      <c r="WC797" s="49"/>
      <c r="WD797" s="49"/>
      <c r="WE797" s="49"/>
      <c r="WJ797" s="193"/>
      <c r="WK797" s="49"/>
      <c r="WL797" s="49"/>
      <c r="WM797" s="49"/>
      <c r="WR797" s="193"/>
      <c r="WS797" s="49"/>
      <c r="WT797" s="49"/>
      <c r="WU797" s="49"/>
      <c r="WZ797" s="193"/>
      <c r="XA797" s="49"/>
      <c r="XB797" s="49"/>
      <c r="XC797" s="49"/>
      <c r="XH797" s="193"/>
      <c r="XI797" s="49"/>
      <c r="XJ797" s="49"/>
      <c r="XK797" s="49"/>
      <c r="XP797" s="193"/>
      <c r="XQ797" s="49"/>
      <c r="XR797" s="49"/>
      <c r="XS797" s="49"/>
      <c r="XX797" s="193"/>
      <c r="XY797" s="49"/>
      <c r="XZ797" s="49"/>
      <c r="YA797" s="49"/>
      <c r="YF797" s="193"/>
      <c r="YG797" s="49"/>
      <c r="YH797" s="49"/>
      <c r="YI797" s="49"/>
      <c r="YN797" s="193"/>
      <c r="YO797" s="49"/>
      <c r="YP797" s="49"/>
      <c r="YQ797" s="49"/>
      <c r="YV797" s="193"/>
      <c r="YW797" s="49"/>
      <c r="YX797" s="49"/>
      <c r="YY797" s="49"/>
      <c r="ZD797" s="193"/>
      <c r="ZE797" s="49"/>
      <c r="ZF797" s="49"/>
      <c r="ZG797" s="49"/>
      <c r="ZL797" s="193"/>
      <c r="ZM797" s="49"/>
      <c r="ZN797" s="49"/>
      <c r="ZO797" s="49"/>
      <c r="ZT797" s="193"/>
      <c r="ZU797" s="49"/>
      <c r="ZV797" s="49"/>
      <c r="ZW797" s="49"/>
      <c r="AAB797" s="193"/>
      <c r="AAC797" s="49"/>
      <c r="AAD797" s="49"/>
      <c r="AAE797" s="49"/>
      <c r="AAJ797" s="193"/>
      <c r="AAK797" s="49"/>
      <c r="AAL797" s="49"/>
      <c r="AAM797" s="49"/>
      <c r="AAR797" s="193"/>
      <c r="AAS797" s="49"/>
      <c r="AAT797" s="49"/>
      <c r="AAU797" s="49"/>
      <c r="AAZ797" s="193"/>
      <c r="ABA797" s="49"/>
      <c r="ABB797" s="49"/>
      <c r="ABC797" s="49"/>
      <c r="ABH797" s="193"/>
      <c r="ABI797" s="49"/>
      <c r="ABJ797" s="49"/>
      <c r="ABK797" s="49"/>
      <c r="ABP797" s="193"/>
      <c r="ABQ797" s="49"/>
      <c r="ABR797" s="49"/>
      <c r="ABS797" s="49"/>
      <c r="ABX797" s="193"/>
      <c r="ABY797" s="49"/>
      <c r="ABZ797" s="49"/>
      <c r="ACA797" s="49"/>
      <c r="ACF797" s="193"/>
      <c r="ACG797" s="49"/>
      <c r="ACH797" s="49"/>
      <c r="ACI797" s="49"/>
      <c r="ACN797" s="193"/>
      <c r="ACO797" s="49"/>
      <c r="ACP797" s="49"/>
      <c r="ACQ797" s="49"/>
      <c r="ACV797" s="193"/>
      <c r="ACW797" s="49"/>
      <c r="ACX797" s="49"/>
      <c r="ACY797" s="49"/>
      <c r="ADD797" s="193"/>
      <c r="ADE797" s="49"/>
      <c r="ADF797" s="49"/>
      <c r="ADG797" s="49"/>
      <c r="ADL797" s="193"/>
      <c r="ADM797" s="49"/>
      <c r="ADN797" s="49"/>
      <c r="ADO797" s="49"/>
      <c r="ADT797" s="193"/>
      <c r="ADU797" s="49"/>
      <c r="ADV797" s="49"/>
      <c r="ADW797" s="49"/>
      <c r="AEB797" s="193"/>
      <c r="AEC797" s="49"/>
      <c r="AED797" s="49"/>
      <c r="AEE797" s="49"/>
      <c r="AEJ797" s="193"/>
      <c r="AEK797" s="49"/>
      <c r="AEL797" s="49"/>
      <c r="AEM797" s="49"/>
      <c r="AER797" s="193"/>
      <c r="AES797" s="49"/>
      <c r="AET797" s="49"/>
      <c r="AEU797" s="49"/>
      <c r="AEZ797" s="193"/>
      <c r="AFA797" s="49"/>
      <c r="AFB797" s="49"/>
      <c r="AFC797" s="49"/>
      <c r="AFH797" s="193"/>
      <c r="AFI797" s="49"/>
      <c r="AFJ797" s="49"/>
      <c r="AFK797" s="49"/>
      <c r="AFP797" s="193"/>
      <c r="AFQ797" s="49"/>
      <c r="AFR797" s="49"/>
      <c r="AFS797" s="49"/>
      <c r="AFX797" s="193"/>
      <c r="AFY797" s="49"/>
      <c r="AFZ797" s="49"/>
      <c r="AGA797" s="49"/>
      <c r="AGF797" s="193"/>
      <c r="AGG797" s="49"/>
      <c r="AGH797" s="49"/>
      <c r="AGI797" s="49"/>
      <c r="AGN797" s="193"/>
      <c r="AGO797" s="49"/>
      <c r="AGP797" s="49"/>
      <c r="AGQ797" s="49"/>
      <c r="AGV797" s="193"/>
      <c r="AGW797" s="49"/>
      <c r="AGX797" s="49"/>
      <c r="AGY797" s="49"/>
      <c r="AHD797" s="193"/>
      <c r="AHE797" s="49"/>
      <c r="AHF797" s="49"/>
      <c r="AHG797" s="49"/>
      <c r="AHL797" s="193"/>
      <c r="AHM797" s="49"/>
      <c r="AHN797" s="49"/>
      <c r="AHO797" s="49"/>
      <c r="AHT797" s="193"/>
      <c r="AHU797" s="49"/>
      <c r="AHV797" s="49"/>
      <c r="AHW797" s="49"/>
      <c r="AIB797" s="193"/>
      <c r="AIC797" s="49"/>
      <c r="AID797" s="49"/>
      <c r="AIE797" s="49"/>
      <c r="AIJ797" s="193"/>
      <c r="AIK797" s="49"/>
      <c r="AIL797" s="49"/>
      <c r="AIM797" s="49"/>
      <c r="AIR797" s="193"/>
      <c r="AIS797" s="49"/>
      <c r="AIT797" s="49"/>
      <c r="AIU797" s="49"/>
      <c r="AIZ797" s="193"/>
      <c r="AJA797" s="49"/>
      <c r="AJB797" s="49"/>
      <c r="AJC797" s="49"/>
      <c r="AJH797" s="193"/>
      <c r="AJI797" s="49"/>
      <c r="AJJ797" s="49"/>
      <c r="AJK797" s="49"/>
      <c r="AJP797" s="193"/>
      <c r="AJQ797" s="49"/>
      <c r="AJR797" s="49"/>
      <c r="AJS797" s="49"/>
      <c r="AJX797" s="193"/>
      <c r="AJY797" s="49"/>
      <c r="AJZ797" s="49"/>
      <c r="AKA797" s="49"/>
      <c r="AKF797" s="193"/>
      <c r="AKG797" s="49"/>
      <c r="AKH797" s="49"/>
      <c r="AKI797" s="49"/>
      <c r="AKN797" s="193"/>
      <c r="AKO797" s="49"/>
      <c r="AKP797" s="49"/>
      <c r="AKQ797" s="49"/>
      <c r="AKV797" s="193"/>
      <c r="AKW797" s="49"/>
      <c r="AKX797" s="49"/>
      <c r="AKY797" s="49"/>
      <c r="ALD797" s="193"/>
      <c r="ALE797" s="49"/>
      <c r="ALF797" s="49"/>
      <c r="ALG797" s="49"/>
      <c r="ALL797" s="193"/>
      <c r="ALM797" s="49"/>
      <c r="ALN797" s="49"/>
      <c r="ALO797" s="49"/>
      <c r="ALT797" s="193"/>
      <c r="ALU797" s="49"/>
      <c r="ALV797" s="49"/>
      <c r="ALW797" s="49"/>
      <c r="AMB797" s="193"/>
      <c r="AMC797" s="49"/>
      <c r="AMD797" s="49"/>
      <c r="AME797" s="49"/>
      <c r="AMJ797" s="193"/>
    </row>
    <row r="798" s="190" customFormat="true" ht="15" hidden="false" customHeight="true" outlineLevel="0" collapsed="false">
      <c r="A798" s="170"/>
      <c r="B798" s="170"/>
      <c r="C798" s="170"/>
      <c r="D798" s="171" t="s">
        <v>717</v>
      </c>
      <c r="E798" s="171"/>
      <c r="F798" s="171"/>
      <c r="G798" s="171"/>
      <c r="H798" s="172" t="n">
        <f aca="false">ROUND(H795*$B$13,2)</f>
        <v>2.19</v>
      </c>
      <c r="I798" s="49"/>
      <c r="J798" s="49"/>
      <c r="K798" s="49"/>
      <c r="P798" s="191"/>
      <c r="Q798" s="49"/>
      <c r="R798" s="49"/>
      <c r="S798" s="49"/>
      <c r="X798" s="191"/>
      <c r="Y798" s="49"/>
      <c r="Z798" s="49"/>
      <c r="AA798" s="49"/>
      <c r="AF798" s="191"/>
      <c r="AG798" s="49"/>
      <c r="AH798" s="49"/>
      <c r="AI798" s="49"/>
      <c r="AN798" s="191"/>
      <c r="AO798" s="49"/>
      <c r="AP798" s="49"/>
      <c r="AQ798" s="49"/>
      <c r="AV798" s="191"/>
      <c r="AW798" s="49"/>
      <c r="AX798" s="49"/>
      <c r="AY798" s="49"/>
      <c r="BD798" s="191"/>
      <c r="BE798" s="49"/>
      <c r="BF798" s="49"/>
      <c r="BG798" s="49"/>
      <c r="BL798" s="191"/>
      <c r="BM798" s="49"/>
      <c r="BN798" s="49"/>
      <c r="BO798" s="49"/>
      <c r="BT798" s="191"/>
      <c r="BU798" s="49"/>
      <c r="BV798" s="49"/>
      <c r="BW798" s="49"/>
      <c r="CB798" s="191"/>
      <c r="CC798" s="49"/>
      <c r="CD798" s="49"/>
      <c r="CE798" s="49"/>
      <c r="CJ798" s="191"/>
      <c r="CK798" s="49"/>
      <c r="CL798" s="49"/>
      <c r="CM798" s="49"/>
      <c r="CR798" s="191"/>
      <c r="CS798" s="49"/>
      <c r="CT798" s="49"/>
      <c r="CU798" s="49"/>
      <c r="CZ798" s="191"/>
      <c r="DA798" s="49"/>
      <c r="DB798" s="49"/>
      <c r="DC798" s="49"/>
      <c r="DH798" s="191"/>
      <c r="DI798" s="49"/>
      <c r="DJ798" s="49"/>
      <c r="DK798" s="49"/>
      <c r="DP798" s="191"/>
      <c r="DQ798" s="49"/>
      <c r="DR798" s="49"/>
      <c r="DS798" s="49"/>
      <c r="DX798" s="191"/>
      <c r="DY798" s="49"/>
      <c r="DZ798" s="49"/>
      <c r="EA798" s="49"/>
      <c r="EF798" s="191"/>
      <c r="EG798" s="49"/>
      <c r="EH798" s="49"/>
      <c r="EI798" s="49"/>
      <c r="EN798" s="191"/>
      <c r="EO798" s="49"/>
      <c r="EP798" s="49"/>
      <c r="EQ798" s="49"/>
      <c r="EV798" s="191"/>
      <c r="EW798" s="49"/>
      <c r="EX798" s="49"/>
      <c r="EY798" s="49"/>
      <c r="FD798" s="191"/>
      <c r="FE798" s="49"/>
      <c r="FF798" s="49"/>
      <c r="FG798" s="49"/>
      <c r="FL798" s="191"/>
      <c r="FM798" s="49"/>
      <c r="FN798" s="49"/>
      <c r="FO798" s="49"/>
      <c r="FT798" s="191"/>
      <c r="FU798" s="49"/>
      <c r="FV798" s="49"/>
      <c r="FW798" s="49"/>
      <c r="GB798" s="191"/>
      <c r="GC798" s="49"/>
      <c r="GD798" s="49"/>
      <c r="GE798" s="49"/>
      <c r="GJ798" s="191"/>
      <c r="GK798" s="49"/>
      <c r="GL798" s="49"/>
      <c r="GM798" s="49"/>
      <c r="GR798" s="191"/>
      <c r="GS798" s="49"/>
      <c r="GT798" s="49"/>
      <c r="GU798" s="49"/>
      <c r="GZ798" s="191"/>
      <c r="HA798" s="49"/>
      <c r="HB798" s="49"/>
      <c r="HC798" s="49"/>
      <c r="HH798" s="191"/>
      <c r="HI798" s="49"/>
      <c r="HJ798" s="49"/>
      <c r="HK798" s="49"/>
      <c r="HP798" s="191"/>
      <c r="HQ798" s="49"/>
      <c r="HR798" s="49"/>
      <c r="HS798" s="49"/>
      <c r="HX798" s="191"/>
      <c r="HY798" s="49"/>
      <c r="HZ798" s="49"/>
      <c r="IA798" s="49"/>
      <c r="IF798" s="191"/>
      <c r="IG798" s="49"/>
      <c r="IH798" s="49"/>
      <c r="II798" s="49"/>
      <c r="IN798" s="191"/>
      <c r="IO798" s="49"/>
      <c r="IP798" s="49"/>
      <c r="IQ798" s="49"/>
      <c r="IV798" s="191"/>
      <c r="IW798" s="49"/>
      <c r="IX798" s="49"/>
      <c r="IY798" s="49"/>
      <c r="JD798" s="191"/>
      <c r="JE798" s="49"/>
      <c r="JF798" s="49"/>
      <c r="JG798" s="49"/>
      <c r="JL798" s="191"/>
      <c r="JM798" s="49"/>
      <c r="JN798" s="49"/>
      <c r="JO798" s="49"/>
      <c r="JT798" s="191"/>
      <c r="JU798" s="49"/>
      <c r="JV798" s="49"/>
      <c r="JW798" s="49"/>
      <c r="KB798" s="191"/>
      <c r="KC798" s="49"/>
      <c r="KD798" s="49"/>
      <c r="KE798" s="49"/>
      <c r="KJ798" s="191"/>
      <c r="KK798" s="49"/>
      <c r="KL798" s="49"/>
      <c r="KM798" s="49"/>
      <c r="KR798" s="191"/>
      <c r="KS798" s="49"/>
      <c r="KT798" s="49"/>
      <c r="KU798" s="49"/>
      <c r="KZ798" s="191"/>
      <c r="LA798" s="49"/>
      <c r="LB798" s="49"/>
      <c r="LC798" s="49"/>
      <c r="LH798" s="191"/>
      <c r="LI798" s="49"/>
      <c r="LJ798" s="49"/>
      <c r="LK798" s="49"/>
      <c r="LP798" s="191"/>
      <c r="LQ798" s="49"/>
      <c r="LR798" s="49"/>
      <c r="LS798" s="49"/>
      <c r="LX798" s="191"/>
      <c r="LY798" s="49"/>
      <c r="LZ798" s="49"/>
      <c r="MA798" s="49"/>
      <c r="MF798" s="191"/>
      <c r="MG798" s="49"/>
      <c r="MH798" s="49"/>
      <c r="MI798" s="49"/>
      <c r="MN798" s="191"/>
      <c r="MO798" s="49"/>
      <c r="MP798" s="49"/>
      <c r="MQ798" s="49"/>
      <c r="MV798" s="191"/>
      <c r="MW798" s="49"/>
      <c r="MX798" s="49"/>
      <c r="MY798" s="49"/>
      <c r="ND798" s="191"/>
      <c r="NE798" s="49"/>
      <c r="NF798" s="49"/>
      <c r="NG798" s="49"/>
      <c r="NL798" s="191"/>
      <c r="NM798" s="49"/>
      <c r="NN798" s="49"/>
      <c r="NO798" s="49"/>
      <c r="NT798" s="191"/>
      <c r="NU798" s="49"/>
      <c r="NV798" s="49"/>
      <c r="NW798" s="49"/>
      <c r="OB798" s="191"/>
      <c r="OC798" s="49"/>
      <c r="OD798" s="49"/>
      <c r="OE798" s="49"/>
      <c r="OJ798" s="191"/>
      <c r="OK798" s="49"/>
      <c r="OL798" s="49"/>
      <c r="OM798" s="49"/>
      <c r="OR798" s="191"/>
      <c r="OS798" s="49"/>
      <c r="OT798" s="49"/>
      <c r="OU798" s="49"/>
      <c r="OZ798" s="191"/>
      <c r="PA798" s="49"/>
      <c r="PB798" s="49"/>
      <c r="PC798" s="49"/>
      <c r="PH798" s="191"/>
      <c r="PI798" s="49"/>
      <c r="PJ798" s="49"/>
      <c r="PK798" s="49"/>
      <c r="PP798" s="191"/>
      <c r="PQ798" s="49"/>
      <c r="PR798" s="49"/>
      <c r="PS798" s="49"/>
      <c r="PX798" s="191"/>
      <c r="PY798" s="49"/>
      <c r="PZ798" s="49"/>
      <c r="QA798" s="49"/>
      <c r="QF798" s="191"/>
      <c r="QG798" s="49"/>
      <c r="QH798" s="49"/>
      <c r="QI798" s="49"/>
      <c r="QN798" s="191"/>
      <c r="QO798" s="49"/>
      <c r="QP798" s="49"/>
      <c r="QQ798" s="49"/>
      <c r="QV798" s="191"/>
      <c r="QW798" s="49"/>
      <c r="QX798" s="49"/>
      <c r="QY798" s="49"/>
      <c r="RD798" s="191"/>
      <c r="RE798" s="49"/>
      <c r="RF798" s="49"/>
      <c r="RG798" s="49"/>
      <c r="RL798" s="191"/>
      <c r="RM798" s="49"/>
      <c r="RN798" s="49"/>
      <c r="RO798" s="49"/>
      <c r="RT798" s="191"/>
      <c r="RU798" s="49"/>
      <c r="RV798" s="49"/>
      <c r="RW798" s="49"/>
      <c r="SB798" s="191"/>
      <c r="SC798" s="49"/>
      <c r="SD798" s="49"/>
      <c r="SE798" s="49"/>
      <c r="SJ798" s="191"/>
      <c r="SK798" s="49"/>
      <c r="SL798" s="49"/>
      <c r="SM798" s="49"/>
      <c r="SR798" s="191"/>
      <c r="SS798" s="49"/>
      <c r="ST798" s="49"/>
      <c r="SU798" s="49"/>
      <c r="SZ798" s="191"/>
      <c r="TA798" s="49"/>
      <c r="TB798" s="49"/>
      <c r="TC798" s="49"/>
      <c r="TH798" s="191"/>
      <c r="TI798" s="49"/>
      <c r="TJ798" s="49"/>
      <c r="TK798" s="49"/>
      <c r="TP798" s="191"/>
      <c r="TQ798" s="49"/>
      <c r="TR798" s="49"/>
      <c r="TS798" s="49"/>
      <c r="TX798" s="191"/>
      <c r="TY798" s="49"/>
      <c r="TZ798" s="49"/>
      <c r="UA798" s="49"/>
      <c r="UF798" s="191"/>
      <c r="UG798" s="49"/>
      <c r="UH798" s="49"/>
      <c r="UI798" s="49"/>
      <c r="UN798" s="191"/>
      <c r="UO798" s="49"/>
      <c r="UP798" s="49"/>
      <c r="UQ798" s="49"/>
      <c r="UV798" s="191"/>
      <c r="UW798" s="49"/>
      <c r="UX798" s="49"/>
      <c r="UY798" s="49"/>
      <c r="VD798" s="191"/>
      <c r="VE798" s="49"/>
      <c r="VF798" s="49"/>
      <c r="VG798" s="49"/>
      <c r="VL798" s="191"/>
      <c r="VM798" s="49"/>
      <c r="VN798" s="49"/>
      <c r="VO798" s="49"/>
      <c r="VT798" s="191"/>
      <c r="VU798" s="49"/>
      <c r="VV798" s="49"/>
      <c r="VW798" s="49"/>
      <c r="WB798" s="191"/>
      <c r="WC798" s="49"/>
      <c r="WD798" s="49"/>
      <c r="WE798" s="49"/>
      <c r="WJ798" s="191"/>
      <c r="WK798" s="49"/>
      <c r="WL798" s="49"/>
      <c r="WM798" s="49"/>
      <c r="WR798" s="191"/>
      <c r="WS798" s="49"/>
      <c r="WT798" s="49"/>
      <c r="WU798" s="49"/>
      <c r="WZ798" s="191"/>
      <c r="XA798" s="49"/>
      <c r="XB798" s="49"/>
      <c r="XC798" s="49"/>
      <c r="XH798" s="191"/>
      <c r="XI798" s="49"/>
      <c r="XJ798" s="49"/>
      <c r="XK798" s="49"/>
      <c r="XP798" s="191"/>
      <c r="XQ798" s="49"/>
      <c r="XR798" s="49"/>
      <c r="XS798" s="49"/>
      <c r="XX798" s="191"/>
      <c r="XY798" s="49"/>
      <c r="XZ798" s="49"/>
      <c r="YA798" s="49"/>
      <c r="YF798" s="191"/>
      <c r="YG798" s="49"/>
      <c r="YH798" s="49"/>
      <c r="YI798" s="49"/>
      <c r="YN798" s="191"/>
      <c r="YO798" s="49"/>
      <c r="YP798" s="49"/>
      <c r="YQ798" s="49"/>
      <c r="YV798" s="191"/>
      <c r="YW798" s="49"/>
      <c r="YX798" s="49"/>
      <c r="YY798" s="49"/>
      <c r="ZD798" s="191"/>
      <c r="ZE798" s="49"/>
      <c r="ZF798" s="49"/>
      <c r="ZG798" s="49"/>
      <c r="ZL798" s="191"/>
      <c r="ZM798" s="49"/>
      <c r="ZN798" s="49"/>
      <c r="ZO798" s="49"/>
      <c r="ZT798" s="191"/>
      <c r="ZU798" s="49"/>
      <c r="ZV798" s="49"/>
      <c r="ZW798" s="49"/>
      <c r="AAB798" s="191"/>
      <c r="AAC798" s="49"/>
      <c r="AAD798" s="49"/>
      <c r="AAE798" s="49"/>
      <c r="AAJ798" s="191"/>
      <c r="AAK798" s="49"/>
      <c r="AAL798" s="49"/>
      <c r="AAM798" s="49"/>
      <c r="AAR798" s="191"/>
      <c r="AAS798" s="49"/>
      <c r="AAT798" s="49"/>
      <c r="AAU798" s="49"/>
      <c r="AAZ798" s="191"/>
      <c r="ABA798" s="49"/>
      <c r="ABB798" s="49"/>
      <c r="ABC798" s="49"/>
      <c r="ABH798" s="191"/>
      <c r="ABI798" s="49"/>
      <c r="ABJ798" s="49"/>
      <c r="ABK798" s="49"/>
      <c r="ABP798" s="191"/>
      <c r="ABQ798" s="49"/>
      <c r="ABR798" s="49"/>
      <c r="ABS798" s="49"/>
      <c r="ABX798" s="191"/>
      <c r="ABY798" s="49"/>
      <c r="ABZ798" s="49"/>
      <c r="ACA798" s="49"/>
      <c r="ACF798" s="191"/>
      <c r="ACG798" s="49"/>
      <c r="ACH798" s="49"/>
      <c r="ACI798" s="49"/>
      <c r="ACN798" s="191"/>
      <c r="ACO798" s="49"/>
      <c r="ACP798" s="49"/>
      <c r="ACQ798" s="49"/>
      <c r="ACV798" s="191"/>
      <c r="ACW798" s="49"/>
      <c r="ACX798" s="49"/>
      <c r="ACY798" s="49"/>
      <c r="ADD798" s="191"/>
      <c r="ADE798" s="49"/>
      <c r="ADF798" s="49"/>
      <c r="ADG798" s="49"/>
      <c r="ADL798" s="191"/>
      <c r="ADM798" s="49"/>
      <c r="ADN798" s="49"/>
      <c r="ADO798" s="49"/>
      <c r="ADT798" s="191"/>
      <c r="ADU798" s="49"/>
      <c r="ADV798" s="49"/>
      <c r="ADW798" s="49"/>
      <c r="AEB798" s="191"/>
      <c r="AEC798" s="49"/>
      <c r="AED798" s="49"/>
      <c r="AEE798" s="49"/>
      <c r="AEJ798" s="191"/>
      <c r="AEK798" s="49"/>
      <c r="AEL798" s="49"/>
      <c r="AEM798" s="49"/>
      <c r="AER798" s="191"/>
      <c r="AES798" s="49"/>
      <c r="AET798" s="49"/>
      <c r="AEU798" s="49"/>
      <c r="AEZ798" s="191"/>
      <c r="AFA798" s="49"/>
      <c r="AFB798" s="49"/>
      <c r="AFC798" s="49"/>
      <c r="AFH798" s="191"/>
      <c r="AFI798" s="49"/>
      <c r="AFJ798" s="49"/>
      <c r="AFK798" s="49"/>
      <c r="AFP798" s="191"/>
      <c r="AFQ798" s="49"/>
      <c r="AFR798" s="49"/>
      <c r="AFS798" s="49"/>
      <c r="AFX798" s="191"/>
      <c r="AFY798" s="49"/>
      <c r="AFZ798" s="49"/>
      <c r="AGA798" s="49"/>
      <c r="AGF798" s="191"/>
      <c r="AGG798" s="49"/>
      <c r="AGH798" s="49"/>
      <c r="AGI798" s="49"/>
      <c r="AGN798" s="191"/>
      <c r="AGO798" s="49"/>
      <c r="AGP798" s="49"/>
      <c r="AGQ798" s="49"/>
      <c r="AGV798" s="191"/>
      <c r="AGW798" s="49"/>
      <c r="AGX798" s="49"/>
      <c r="AGY798" s="49"/>
      <c r="AHD798" s="191"/>
      <c r="AHE798" s="49"/>
      <c r="AHF798" s="49"/>
      <c r="AHG798" s="49"/>
      <c r="AHL798" s="191"/>
      <c r="AHM798" s="49"/>
      <c r="AHN798" s="49"/>
      <c r="AHO798" s="49"/>
      <c r="AHT798" s="191"/>
      <c r="AHU798" s="49"/>
      <c r="AHV798" s="49"/>
      <c r="AHW798" s="49"/>
      <c r="AIB798" s="191"/>
      <c r="AIC798" s="49"/>
      <c r="AID798" s="49"/>
      <c r="AIE798" s="49"/>
      <c r="AIJ798" s="191"/>
      <c r="AIK798" s="49"/>
      <c r="AIL798" s="49"/>
      <c r="AIM798" s="49"/>
      <c r="AIR798" s="191"/>
      <c r="AIS798" s="49"/>
      <c r="AIT798" s="49"/>
      <c r="AIU798" s="49"/>
      <c r="AIZ798" s="191"/>
      <c r="AJA798" s="49"/>
      <c r="AJB798" s="49"/>
      <c r="AJC798" s="49"/>
      <c r="AJH798" s="191"/>
      <c r="AJI798" s="49"/>
      <c r="AJJ798" s="49"/>
      <c r="AJK798" s="49"/>
      <c r="AJP798" s="191"/>
      <c r="AJQ798" s="49"/>
      <c r="AJR798" s="49"/>
      <c r="AJS798" s="49"/>
      <c r="AJX798" s="191"/>
      <c r="AJY798" s="49"/>
      <c r="AJZ798" s="49"/>
      <c r="AKA798" s="49"/>
      <c r="AKF798" s="191"/>
      <c r="AKG798" s="49"/>
      <c r="AKH798" s="49"/>
      <c r="AKI798" s="49"/>
      <c r="AKN798" s="191"/>
      <c r="AKO798" s="49"/>
      <c r="AKP798" s="49"/>
      <c r="AKQ798" s="49"/>
      <c r="AKV798" s="191"/>
      <c r="AKW798" s="49"/>
      <c r="AKX798" s="49"/>
      <c r="AKY798" s="49"/>
      <c r="ALD798" s="191"/>
      <c r="ALE798" s="49"/>
      <c r="ALF798" s="49"/>
      <c r="ALG798" s="49"/>
      <c r="ALL798" s="191"/>
      <c r="ALM798" s="49"/>
      <c r="ALN798" s="49"/>
      <c r="ALO798" s="49"/>
      <c r="ALT798" s="191"/>
      <c r="ALU798" s="49"/>
      <c r="ALV798" s="49"/>
      <c r="ALW798" s="49"/>
      <c r="AMB798" s="191"/>
      <c r="AMC798" s="49"/>
      <c r="AMD798" s="49"/>
      <c r="AME798" s="49"/>
      <c r="AMJ798" s="191"/>
    </row>
    <row r="799" s="192" customFormat="true" ht="15" hidden="false" customHeight="true" outlineLevel="0" collapsed="false">
      <c r="A799" s="170"/>
      <c r="B799" s="170"/>
      <c r="C799" s="170"/>
      <c r="D799" s="173" t="s">
        <v>718</v>
      </c>
      <c r="E799" s="173"/>
      <c r="F799" s="173"/>
      <c r="G799" s="173"/>
      <c r="H799" s="174" t="n">
        <f aca="false">H798+H795</f>
        <v>12.65</v>
      </c>
      <c r="I799" s="49"/>
      <c r="J799" s="49"/>
      <c r="K799" s="49"/>
      <c r="P799" s="193"/>
      <c r="Q799" s="49"/>
      <c r="R799" s="49"/>
      <c r="S799" s="49"/>
      <c r="X799" s="193"/>
      <c r="Y799" s="49"/>
      <c r="Z799" s="49"/>
      <c r="AA799" s="49"/>
      <c r="AF799" s="193"/>
      <c r="AG799" s="49"/>
      <c r="AH799" s="49"/>
      <c r="AI799" s="49"/>
      <c r="AN799" s="193"/>
      <c r="AO799" s="49"/>
      <c r="AP799" s="49"/>
      <c r="AQ799" s="49"/>
      <c r="AV799" s="193"/>
      <c r="AW799" s="49"/>
      <c r="AX799" s="49"/>
      <c r="AY799" s="49"/>
      <c r="BD799" s="193"/>
      <c r="BE799" s="49"/>
      <c r="BF799" s="49"/>
      <c r="BG799" s="49"/>
      <c r="BL799" s="193"/>
      <c r="BM799" s="49"/>
      <c r="BN799" s="49"/>
      <c r="BO799" s="49"/>
      <c r="BT799" s="193"/>
      <c r="BU799" s="49"/>
      <c r="BV799" s="49"/>
      <c r="BW799" s="49"/>
      <c r="CB799" s="193"/>
      <c r="CC799" s="49"/>
      <c r="CD799" s="49"/>
      <c r="CE799" s="49"/>
      <c r="CJ799" s="193"/>
      <c r="CK799" s="49"/>
      <c r="CL799" s="49"/>
      <c r="CM799" s="49"/>
      <c r="CR799" s="193"/>
      <c r="CS799" s="49"/>
      <c r="CT799" s="49"/>
      <c r="CU799" s="49"/>
      <c r="CZ799" s="193"/>
      <c r="DA799" s="49"/>
      <c r="DB799" s="49"/>
      <c r="DC799" s="49"/>
      <c r="DH799" s="193"/>
      <c r="DI799" s="49"/>
      <c r="DJ799" s="49"/>
      <c r="DK799" s="49"/>
      <c r="DP799" s="193"/>
      <c r="DQ799" s="49"/>
      <c r="DR799" s="49"/>
      <c r="DS799" s="49"/>
      <c r="DX799" s="193"/>
      <c r="DY799" s="49"/>
      <c r="DZ799" s="49"/>
      <c r="EA799" s="49"/>
      <c r="EF799" s="193"/>
      <c r="EG799" s="49"/>
      <c r="EH799" s="49"/>
      <c r="EI799" s="49"/>
      <c r="EN799" s="193"/>
      <c r="EO799" s="49"/>
      <c r="EP799" s="49"/>
      <c r="EQ799" s="49"/>
      <c r="EV799" s="193"/>
      <c r="EW799" s="49"/>
      <c r="EX799" s="49"/>
      <c r="EY799" s="49"/>
      <c r="FD799" s="193"/>
      <c r="FE799" s="49"/>
      <c r="FF799" s="49"/>
      <c r="FG799" s="49"/>
      <c r="FL799" s="193"/>
      <c r="FM799" s="49"/>
      <c r="FN799" s="49"/>
      <c r="FO799" s="49"/>
      <c r="FT799" s="193"/>
      <c r="FU799" s="49"/>
      <c r="FV799" s="49"/>
      <c r="FW799" s="49"/>
      <c r="GB799" s="193"/>
      <c r="GC799" s="49"/>
      <c r="GD799" s="49"/>
      <c r="GE799" s="49"/>
      <c r="GJ799" s="193"/>
      <c r="GK799" s="49"/>
      <c r="GL799" s="49"/>
      <c r="GM799" s="49"/>
      <c r="GR799" s="193"/>
      <c r="GS799" s="49"/>
      <c r="GT799" s="49"/>
      <c r="GU799" s="49"/>
      <c r="GZ799" s="193"/>
      <c r="HA799" s="49"/>
      <c r="HB799" s="49"/>
      <c r="HC799" s="49"/>
      <c r="HH799" s="193"/>
      <c r="HI799" s="49"/>
      <c r="HJ799" s="49"/>
      <c r="HK799" s="49"/>
      <c r="HP799" s="193"/>
      <c r="HQ799" s="49"/>
      <c r="HR799" s="49"/>
      <c r="HS799" s="49"/>
      <c r="HX799" s="193"/>
      <c r="HY799" s="49"/>
      <c r="HZ799" s="49"/>
      <c r="IA799" s="49"/>
      <c r="IF799" s="193"/>
      <c r="IG799" s="49"/>
      <c r="IH799" s="49"/>
      <c r="II799" s="49"/>
      <c r="IN799" s="193"/>
      <c r="IO799" s="49"/>
      <c r="IP799" s="49"/>
      <c r="IQ799" s="49"/>
      <c r="IV799" s="193"/>
      <c r="IW799" s="49"/>
      <c r="IX799" s="49"/>
      <c r="IY799" s="49"/>
      <c r="JD799" s="193"/>
      <c r="JE799" s="49"/>
      <c r="JF799" s="49"/>
      <c r="JG799" s="49"/>
      <c r="JL799" s="193"/>
      <c r="JM799" s="49"/>
      <c r="JN799" s="49"/>
      <c r="JO799" s="49"/>
      <c r="JT799" s="193"/>
      <c r="JU799" s="49"/>
      <c r="JV799" s="49"/>
      <c r="JW799" s="49"/>
      <c r="KB799" s="193"/>
      <c r="KC799" s="49"/>
      <c r="KD799" s="49"/>
      <c r="KE799" s="49"/>
      <c r="KJ799" s="193"/>
      <c r="KK799" s="49"/>
      <c r="KL799" s="49"/>
      <c r="KM799" s="49"/>
      <c r="KR799" s="193"/>
      <c r="KS799" s="49"/>
      <c r="KT799" s="49"/>
      <c r="KU799" s="49"/>
      <c r="KZ799" s="193"/>
      <c r="LA799" s="49"/>
      <c r="LB799" s="49"/>
      <c r="LC799" s="49"/>
      <c r="LH799" s="193"/>
      <c r="LI799" s="49"/>
      <c r="LJ799" s="49"/>
      <c r="LK799" s="49"/>
      <c r="LP799" s="193"/>
      <c r="LQ799" s="49"/>
      <c r="LR799" s="49"/>
      <c r="LS799" s="49"/>
      <c r="LX799" s="193"/>
      <c r="LY799" s="49"/>
      <c r="LZ799" s="49"/>
      <c r="MA799" s="49"/>
      <c r="MF799" s="193"/>
      <c r="MG799" s="49"/>
      <c r="MH799" s="49"/>
      <c r="MI799" s="49"/>
      <c r="MN799" s="193"/>
      <c r="MO799" s="49"/>
      <c r="MP799" s="49"/>
      <c r="MQ799" s="49"/>
      <c r="MV799" s="193"/>
      <c r="MW799" s="49"/>
      <c r="MX799" s="49"/>
      <c r="MY799" s="49"/>
      <c r="ND799" s="193"/>
      <c r="NE799" s="49"/>
      <c r="NF799" s="49"/>
      <c r="NG799" s="49"/>
      <c r="NL799" s="193"/>
      <c r="NM799" s="49"/>
      <c r="NN799" s="49"/>
      <c r="NO799" s="49"/>
      <c r="NT799" s="193"/>
      <c r="NU799" s="49"/>
      <c r="NV799" s="49"/>
      <c r="NW799" s="49"/>
      <c r="OB799" s="193"/>
      <c r="OC799" s="49"/>
      <c r="OD799" s="49"/>
      <c r="OE799" s="49"/>
      <c r="OJ799" s="193"/>
      <c r="OK799" s="49"/>
      <c r="OL799" s="49"/>
      <c r="OM799" s="49"/>
      <c r="OR799" s="193"/>
      <c r="OS799" s="49"/>
      <c r="OT799" s="49"/>
      <c r="OU799" s="49"/>
      <c r="OZ799" s="193"/>
      <c r="PA799" s="49"/>
      <c r="PB799" s="49"/>
      <c r="PC799" s="49"/>
      <c r="PH799" s="193"/>
      <c r="PI799" s="49"/>
      <c r="PJ799" s="49"/>
      <c r="PK799" s="49"/>
      <c r="PP799" s="193"/>
      <c r="PQ799" s="49"/>
      <c r="PR799" s="49"/>
      <c r="PS799" s="49"/>
      <c r="PX799" s="193"/>
      <c r="PY799" s="49"/>
      <c r="PZ799" s="49"/>
      <c r="QA799" s="49"/>
      <c r="QF799" s="193"/>
      <c r="QG799" s="49"/>
      <c r="QH799" s="49"/>
      <c r="QI799" s="49"/>
      <c r="QN799" s="193"/>
      <c r="QO799" s="49"/>
      <c r="QP799" s="49"/>
      <c r="QQ799" s="49"/>
      <c r="QV799" s="193"/>
      <c r="QW799" s="49"/>
      <c r="QX799" s="49"/>
      <c r="QY799" s="49"/>
      <c r="RD799" s="193"/>
      <c r="RE799" s="49"/>
      <c r="RF799" s="49"/>
      <c r="RG799" s="49"/>
      <c r="RL799" s="193"/>
      <c r="RM799" s="49"/>
      <c r="RN799" s="49"/>
      <c r="RO799" s="49"/>
      <c r="RT799" s="193"/>
      <c r="RU799" s="49"/>
      <c r="RV799" s="49"/>
      <c r="RW799" s="49"/>
      <c r="SB799" s="193"/>
      <c r="SC799" s="49"/>
      <c r="SD799" s="49"/>
      <c r="SE799" s="49"/>
      <c r="SJ799" s="193"/>
      <c r="SK799" s="49"/>
      <c r="SL799" s="49"/>
      <c r="SM799" s="49"/>
      <c r="SR799" s="193"/>
      <c r="SS799" s="49"/>
      <c r="ST799" s="49"/>
      <c r="SU799" s="49"/>
      <c r="SZ799" s="193"/>
      <c r="TA799" s="49"/>
      <c r="TB799" s="49"/>
      <c r="TC799" s="49"/>
      <c r="TH799" s="193"/>
      <c r="TI799" s="49"/>
      <c r="TJ799" s="49"/>
      <c r="TK799" s="49"/>
      <c r="TP799" s="193"/>
      <c r="TQ799" s="49"/>
      <c r="TR799" s="49"/>
      <c r="TS799" s="49"/>
      <c r="TX799" s="193"/>
      <c r="TY799" s="49"/>
      <c r="TZ799" s="49"/>
      <c r="UA799" s="49"/>
      <c r="UF799" s="193"/>
      <c r="UG799" s="49"/>
      <c r="UH799" s="49"/>
      <c r="UI799" s="49"/>
      <c r="UN799" s="193"/>
      <c r="UO799" s="49"/>
      <c r="UP799" s="49"/>
      <c r="UQ799" s="49"/>
      <c r="UV799" s="193"/>
      <c r="UW799" s="49"/>
      <c r="UX799" s="49"/>
      <c r="UY799" s="49"/>
      <c r="VD799" s="193"/>
      <c r="VE799" s="49"/>
      <c r="VF799" s="49"/>
      <c r="VG799" s="49"/>
      <c r="VL799" s="193"/>
      <c r="VM799" s="49"/>
      <c r="VN799" s="49"/>
      <c r="VO799" s="49"/>
      <c r="VT799" s="193"/>
      <c r="VU799" s="49"/>
      <c r="VV799" s="49"/>
      <c r="VW799" s="49"/>
      <c r="WB799" s="193"/>
      <c r="WC799" s="49"/>
      <c r="WD799" s="49"/>
      <c r="WE799" s="49"/>
      <c r="WJ799" s="193"/>
      <c r="WK799" s="49"/>
      <c r="WL799" s="49"/>
      <c r="WM799" s="49"/>
      <c r="WR799" s="193"/>
      <c r="WS799" s="49"/>
      <c r="WT799" s="49"/>
      <c r="WU799" s="49"/>
      <c r="WZ799" s="193"/>
      <c r="XA799" s="49"/>
      <c r="XB799" s="49"/>
      <c r="XC799" s="49"/>
      <c r="XH799" s="193"/>
      <c r="XI799" s="49"/>
      <c r="XJ799" s="49"/>
      <c r="XK799" s="49"/>
      <c r="XP799" s="193"/>
      <c r="XQ799" s="49"/>
      <c r="XR799" s="49"/>
      <c r="XS799" s="49"/>
      <c r="XX799" s="193"/>
      <c r="XY799" s="49"/>
      <c r="XZ799" s="49"/>
      <c r="YA799" s="49"/>
      <c r="YF799" s="193"/>
      <c r="YG799" s="49"/>
      <c r="YH799" s="49"/>
      <c r="YI799" s="49"/>
      <c r="YN799" s="193"/>
      <c r="YO799" s="49"/>
      <c r="YP799" s="49"/>
      <c r="YQ799" s="49"/>
      <c r="YV799" s="193"/>
      <c r="YW799" s="49"/>
      <c r="YX799" s="49"/>
      <c r="YY799" s="49"/>
      <c r="ZD799" s="193"/>
      <c r="ZE799" s="49"/>
      <c r="ZF799" s="49"/>
      <c r="ZG799" s="49"/>
      <c r="ZL799" s="193"/>
      <c r="ZM799" s="49"/>
      <c r="ZN799" s="49"/>
      <c r="ZO799" s="49"/>
      <c r="ZT799" s="193"/>
      <c r="ZU799" s="49"/>
      <c r="ZV799" s="49"/>
      <c r="ZW799" s="49"/>
      <c r="AAB799" s="193"/>
      <c r="AAC799" s="49"/>
      <c r="AAD799" s="49"/>
      <c r="AAE799" s="49"/>
      <c r="AAJ799" s="193"/>
      <c r="AAK799" s="49"/>
      <c r="AAL799" s="49"/>
      <c r="AAM799" s="49"/>
      <c r="AAR799" s="193"/>
      <c r="AAS799" s="49"/>
      <c r="AAT799" s="49"/>
      <c r="AAU799" s="49"/>
      <c r="AAZ799" s="193"/>
      <c r="ABA799" s="49"/>
      <c r="ABB799" s="49"/>
      <c r="ABC799" s="49"/>
      <c r="ABH799" s="193"/>
      <c r="ABI799" s="49"/>
      <c r="ABJ799" s="49"/>
      <c r="ABK799" s="49"/>
      <c r="ABP799" s="193"/>
      <c r="ABQ799" s="49"/>
      <c r="ABR799" s="49"/>
      <c r="ABS799" s="49"/>
      <c r="ABX799" s="193"/>
      <c r="ABY799" s="49"/>
      <c r="ABZ799" s="49"/>
      <c r="ACA799" s="49"/>
      <c r="ACF799" s="193"/>
      <c r="ACG799" s="49"/>
      <c r="ACH799" s="49"/>
      <c r="ACI799" s="49"/>
      <c r="ACN799" s="193"/>
      <c r="ACO799" s="49"/>
      <c r="ACP799" s="49"/>
      <c r="ACQ799" s="49"/>
      <c r="ACV799" s="193"/>
      <c r="ACW799" s="49"/>
      <c r="ACX799" s="49"/>
      <c r="ACY799" s="49"/>
      <c r="ADD799" s="193"/>
      <c r="ADE799" s="49"/>
      <c r="ADF799" s="49"/>
      <c r="ADG799" s="49"/>
      <c r="ADL799" s="193"/>
      <c r="ADM799" s="49"/>
      <c r="ADN799" s="49"/>
      <c r="ADO799" s="49"/>
      <c r="ADT799" s="193"/>
      <c r="ADU799" s="49"/>
      <c r="ADV799" s="49"/>
      <c r="ADW799" s="49"/>
      <c r="AEB799" s="193"/>
      <c r="AEC799" s="49"/>
      <c r="AED799" s="49"/>
      <c r="AEE799" s="49"/>
      <c r="AEJ799" s="193"/>
      <c r="AEK799" s="49"/>
      <c r="AEL799" s="49"/>
      <c r="AEM799" s="49"/>
      <c r="AER799" s="193"/>
      <c r="AES799" s="49"/>
      <c r="AET799" s="49"/>
      <c r="AEU799" s="49"/>
      <c r="AEZ799" s="193"/>
      <c r="AFA799" s="49"/>
      <c r="AFB799" s="49"/>
      <c r="AFC799" s="49"/>
      <c r="AFH799" s="193"/>
      <c r="AFI799" s="49"/>
      <c r="AFJ799" s="49"/>
      <c r="AFK799" s="49"/>
      <c r="AFP799" s="193"/>
      <c r="AFQ799" s="49"/>
      <c r="AFR799" s="49"/>
      <c r="AFS799" s="49"/>
      <c r="AFX799" s="193"/>
      <c r="AFY799" s="49"/>
      <c r="AFZ799" s="49"/>
      <c r="AGA799" s="49"/>
      <c r="AGF799" s="193"/>
      <c r="AGG799" s="49"/>
      <c r="AGH799" s="49"/>
      <c r="AGI799" s="49"/>
      <c r="AGN799" s="193"/>
      <c r="AGO799" s="49"/>
      <c r="AGP799" s="49"/>
      <c r="AGQ799" s="49"/>
      <c r="AGV799" s="193"/>
      <c r="AGW799" s="49"/>
      <c r="AGX799" s="49"/>
      <c r="AGY799" s="49"/>
      <c r="AHD799" s="193"/>
      <c r="AHE799" s="49"/>
      <c r="AHF799" s="49"/>
      <c r="AHG799" s="49"/>
      <c r="AHL799" s="193"/>
      <c r="AHM799" s="49"/>
      <c r="AHN799" s="49"/>
      <c r="AHO799" s="49"/>
      <c r="AHT799" s="193"/>
      <c r="AHU799" s="49"/>
      <c r="AHV799" s="49"/>
      <c r="AHW799" s="49"/>
      <c r="AIB799" s="193"/>
      <c r="AIC799" s="49"/>
      <c r="AID799" s="49"/>
      <c r="AIE799" s="49"/>
      <c r="AIJ799" s="193"/>
      <c r="AIK799" s="49"/>
      <c r="AIL799" s="49"/>
      <c r="AIM799" s="49"/>
      <c r="AIR799" s="193"/>
      <c r="AIS799" s="49"/>
      <c r="AIT799" s="49"/>
      <c r="AIU799" s="49"/>
      <c r="AIZ799" s="193"/>
      <c r="AJA799" s="49"/>
      <c r="AJB799" s="49"/>
      <c r="AJC799" s="49"/>
      <c r="AJH799" s="193"/>
      <c r="AJI799" s="49"/>
      <c r="AJJ799" s="49"/>
      <c r="AJK799" s="49"/>
      <c r="AJP799" s="193"/>
      <c r="AJQ799" s="49"/>
      <c r="AJR799" s="49"/>
      <c r="AJS799" s="49"/>
      <c r="AJX799" s="193"/>
      <c r="AJY799" s="49"/>
      <c r="AJZ799" s="49"/>
      <c r="AKA799" s="49"/>
      <c r="AKF799" s="193"/>
      <c r="AKG799" s="49"/>
      <c r="AKH799" s="49"/>
      <c r="AKI799" s="49"/>
      <c r="AKN799" s="193"/>
      <c r="AKO799" s="49"/>
      <c r="AKP799" s="49"/>
      <c r="AKQ799" s="49"/>
      <c r="AKV799" s="193"/>
      <c r="AKW799" s="49"/>
      <c r="AKX799" s="49"/>
      <c r="AKY799" s="49"/>
      <c r="ALD799" s="193"/>
      <c r="ALE799" s="49"/>
      <c r="ALF799" s="49"/>
      <c r="ALG799" s="49"/>
      <c r="ALL799" s="193"/>
      <c r="ALM799" s="49"/>
      <c r="ALN799" s="49"/>
      <c r="ALO799" s="49"/>
      <c r="ALT799" s="193"/>
      <c r="ALU799" s="49"/>
      <c r="ALV799" s="49"/>
      <c r="ALW799" s="49"/>
      <c r="AMB799" s="193"/>
      <c r="AMC799" s="49"/>
      <c r="AMD799" s="49"/>
      <c r="AME799" s="49"/>
      <c r="AMJ799" s="193"/>
    </row>
    <row r="800" customFormat="false" ht="15" hidden="false" customHeight="false" outlineLevel="0" collapsed="false">
      <c r="I800" s="114"/>
      <c r="J800" s="114"/>
      <c r="K800" s="114"/>
      <c r="L800" s="115"/>
      <c r="M800" s="198"/>
      <c r="O800" s="117"/>
      <c r="T800" s="115"/>
      <c r="U800" s="198"/>
      <c r="W800" s="117"/>
      <c r="AB800" s="115"/>
      <c r="AC800" s="198"/>
      <c r="AE800" s="117"/>
      <c r="AJ800" s="115"/>
      <c r="AK800" s="198"/>
      <c r="AM800" s="117"/>
      <c r="AR800" s="115"/>
      <c r="AS800" s="198"/>
      <c r="AU800" s="117"/>
      <c r="AZ800" s="115"/>
      <c r="BA800" s="198"/>
      <c r="BC800" s="117"/>
      <c r="BH800" s="115"/>
      <c r="BI800" s="198"/>
      <c r="BK800" s="117"/>
      <c r="BP800" s="115"/>
      <c r="BQ800" s="198"/>
      <c r="BS800" s="117"/>
      <c r="BX800" s="115"/>
      <c r="BY800" s="198"/>
      <c r="CA800" s="117"/>
      <c r="CF800" s="115"/>
      <c r="CG800" s="198"/>
      <c r="CI800" s="117"/>
      <c r="CN800" s="115"/>
      <c r="CO800" s="198"/>
      <c r="CQ800" s="117"/>
      <c r="CV800" s="115"/>
      <c r="CW800" s="198"/>
      <c r="CY800" s="117"/>
      <c r="DD800" s="115"/>
      <c r="DE800" s="198"/>
      <c r="DG800" s="117"/>
      <c r="DL800" s="115"/>
      <c r="DM800" s="198"/>
      <c r="DO800" s="117"/>
      <c r="DT800" s="115"/>
      <c r="DU800" s="198"/>
      <c r="DW800" s="117"/>
      <c r="EB800" s="115"/>
      <c r="EC800" s="198"/>
      <c r="EE800" s="117"/>
      <c r="EJ800" s="115"/>
      <c r="EK800" s="198"/>
      <c r="EM800" s="117"/>
      <c r="ER800" s="115"/>
      <c r="ES800" s="198"/>
      <c r="EU800" s="117"/>
      <c r="EZ800" s="115"/>
      <c r="FA800" s="198"/>
      <c r="FC800" s="117"/>
      <c r="FH800" s="115"/>
      <c r="FI800" s="198"/>
      <c r="FK800" s="117"/>
      <c r="FP800" s="115"/>
      <c r="FQ800" s="198"/>
      <c r="FS800" s="117"/>
      <c r="FX800" s="115"/>
      <c r="FY800" s="198"/>
      <c r="GA800" s="117"/>
      <c r="GF800" s="115"/>
      <c r="GG800" s="198"/>
      <c r="GI800" s="117"/>
      <c r="GN800" s="115"/>
      <c r="GO800" s="198"/>
      <c r="GQ800" s="117"/>
      <c r="GV800" s="115"/>
      <c r="GW800" s="198"/>
      <c r="GY800" s="117"/>
      <c r="HD800" s="115"/>
      <c r="HE800" s="198"/>
      <c r="HG800" s="117"/>
      <c r="HL800" s="115"/>
      <c r="HM800" s="198"/>
      <c r="HO800" s="117"/>
      <c r="HT800" s="115"/>
      <c r="HU800" s="198"/>
      <c r="HW800" s="117"/>
      <c r="IB800" s="115"/>
      <c r="IC800" s="198"/>
      <c r="IE800" s="117"/>
      <c r="IJ800" s="115"/>
      <c r="IK800" s="198"/>
      <c r="IM800" s="117"/>
      <c r="IR800" s="115"/>
      <c r="IS800" s="198"/>
      <c r="IU800" s="117"/>
      <c r="IZ800" s="115"/>
      <c r="JA800" s="198"/>
      <c r="JC800" s="117"/>
      <c r="JH800" s="115"/>
      <c r="JI800" s="198"/>
      <c r="JK800" s="117"/>
      <c r="JP800" s="115"/>
      <c r="JQ800" s="198"/>
      <c r="JS800" s="117"/>
      <c r="JX800" s="115"/>
      <c r="JY800" s="198"/>
      <c r="KA800" s="117"/>
      <c r="KF800" s="115"/>
      <c r="KG800" s="198"/>
      <c r="KI800" s="117"/>
      <c r="KN800" s="115"/>
      <c r="KO800" s="198"/>
      <c r="KQ800" s="117"/>
      <c r="KV800" s="115"/>
      <c r="KW800" s="198"/>
      <c r="KY800" s="117"/>
      <c r="LD800" s="115"/>
      <c r="LE800" s="198"/>
      <c r="LG800" s="117"/>
      <c r="LL800" s="115"/>
      <c r="LM800" s="198"/>
      <c r="LO800" s="117"/>
      <c r="LT800" s="115"/>
      <c r="LU800" s="198"/>
      <c r="LW800" s="117"/>
      <c r="MB800" s="115"/>
      <c r="MC800" s="198"/>
      <c r="ME800" s="117"/>
      <c r="MJ800" s="115"/>
      <c r="MK800" s="198"/>
      <c r="MM800" s="117"/>
      <c r="MR800" s="115"/>
      <c r="MS800" s="198"/>
      <c r="MU800" s="117"/>
      <c r="MZ800" s="115"/>
      <c r="NA800" s="198"/>
      <c r="NC800" s="117"/>
      <c r="NH800" s="115"/>
      <c r="NI800" s="198"/>
      <c r="NK800" s="117"/>
      <c r="NP800" s="115"/>
      <c r="NQ800" s="198"/>
      <c r="NS800" s="117"/>
      <c r="NX800" s="115"/>
      <c r="NY800" s="198"/>
      <c r="OA800" s="117"/>
      <c r="OF800" s="115"/>
      <c r="OG800" s="198"/>
      <c r="OI800" s="117"/>
      <c r="ON800" s="115"/>
      <c r="OO800" s="198"/>
      <c r="OQ800" s="117"/>
      <c r="OV800" s="115"/>
      <c r="OW800" s="198"/>
      <c r="OY800" s="117"/>
      <c r="PD800" s="115"/>
      <c r="PE800" s="198"/>
      <c r="PG800" s="117"/>
      <c r="PL800" s="115"/>
      <c r="PM800" s="198"/>
      <c r="PO800" s="117"/>
      <c r="PT800" s="115"/>
      <c r="PU800" s="198"/>
      <c r="PW800" s="117"/>
      <c r="QB800" s="115"/>
      <c r="QC800" s="198"/>
      <c r="QE800" s="117"/>
      <c r="QJ800" s="115"/>
      <c r="QK800" s="198"/>
      <c r="QM800" s="117"/>
      <c r="QR800" s="115"/>
      <c r="QS800" s="198"/>
      <c r="QU800" s="117"/>
      <c r="QZ800" s="115"/>
      <c r="RA800" s="198"/>
      <c r="RC800" s="117"/>
      <c r="RH800" s="115"/>
      <c r="RI800" s="198"/>
      <c r="RK800" s="117"/>
      <c r="RP800" s="115"/>
      <c r="RQ800" s="198"/>
      <c r="RS800" s="117"/>
      <c r="RX800" s="115"/>
      <c r="RY800" s="198"/>
      <c r="SA800" s="117"/>
      <c r="SF800" s="115"/>
      <c r="SG800" s="198"/>
      <c r="SI800" s="117"/>
      <c r="SN800" s="115"/>
      <c r="SO800" s="198"/>
      <c r="SQ800" s="117"/>
      <c r="SV800" s="115"/>
      <c r="SW800" s="198"/>
      <c r="SY800" s="117"/>
      <c r="TD800" s="115"/>
      <c r="TE800" s="198"/>
      <c r="TG800" s="117"/>
      <c r="TL800" s="115"/>
      <c r="TM800" s="198"/>
      <c r="TO800" s="117"/>
      <c r="TT800" s="115"/>
      <c r="TU800" s="198"/>
      <c r="TW800" s="117"/>
      <c r="UB800" s="115"/>
      <c r="UC800" s="198"/>
      <c r="UE800" s="117"/>
      <c r="UJ800" s="115"/>
      <c r="UK800" s="198"/>
      <c r="UM800" s="117"/>
      <c r="UR800" s="115"/>
      <c r="US800" s="198"/>
      <c r="UU800" s="117"/>
      <c r="UZ800" s="115"/>
      <c r="VA800" s="198"/>
      <c r="VC800" s="117"/>
      <c r="VH800" s="115"/>
      <c r="VI800" s="198"/>
      <c r="VK800" s="117"/>
      <c r="VP800" s="115"/>
      <c r="VQ800" s="198"/>
      <c r="VS800" s="117"/>
      <c r="VX800" s="115"/>
      <c r="VY800" s="198"/>
      <c r="WA800" s="117"/>
      <c r="WF800" s="115"/>
      <c r="WG800" s="198"/>
      <c r="WI800" s="117"/>
      <c r="WN800" s="115"/>
      <c r="WO800" s="198"/>
      <c r="WQ800" s="117"/>
      <c r="WV800" s="115"/>
      <c r="WW800" s="198"/>
      <c r="WY800" s="117"/>
      <c r="XD800" s="115"/>
      <c r="XE800" s="198"/>
      <c r="XG800" s="117"/>
      <c r="XL800" s="115"/>
      <c r="XM800" s="198"/>
      <c r="XO800" s="117"/>
      <c r="XT800" s="115"/>
      <c r="XU800" s="198"/>
      <c r="XW800" s="117"/>
      <c r="YB800" s="115"/>
      <c r="YC800" s="198"/>
      <c r="YE800" s="117"/>
      <c r="YJ800" s="115"/>
      <c r="YK800" s="198"/>
      <c r="YM800" s="117"/>
      <c r="YR800" s="115"/>
      <c r="YS800" s="198"/>
      <c r="YU800" s="117"/>
      <c r="YZ800" s="115"/>
      <c r="ZA800" s="198"/>
      <c r="ZC800" s="117"/>
      <c r="ZH800" s="115"/>
      <c r="ZI800" s="198"/>
      <c r="ZK800" s="117"/>
      <c r="ZP800" s="115"/>
      <c r="ZQ800" s="198"/>
      <c r="ZS800" s="117"/>
      <c r="ZX800" s="115"/>
      <c r="ZY800" s="198"/>
      <c r="AAA800" s="117"/>
      <c r="AAF800" s="115"/>
      <c r="AAG800" s="198"/>
      <c r="AAI800" s="117"/>
      <c r="AAN800" s="115"/>
      <c r="AAO800" s="198"/>
      <c r="AAQ800" s="117"/>
      <c r="AAV800" s="115"/>
      <c r="AAW800" s="198"/>
      <c r="AAY800" s="117"/>
      <c r="ABD800" s="115"/>
      <c r="ABE800" s="198"/>
      <c r="ABG800" s="117"/>
      <c r="ABL800" s="115"/>
      <c r="ABM800" s="198"/>
      <c r="ABO800" s="117"/>
      <c r="ABT800" s="115"/>
      <c r="ABU800" s="198"/>
      <c r="ABW800" s="117"/>
      <c r="ACB800" s="115"/>
      <c r="ACC800" s="198"/>
      <c r="ACE800" s="117"/>
      <c r="ACJ800" s="115"/>
      <c r="ACK800" s="198"/>
      <c r="ACM800" s="117"/>
      <c r="ACR800" s="115"/>
      <c r="ACS800" s="198"/>
      <c r="ACU800" s="117"/>
      <c r="ACZ800" s="115"/>
      <c r="ADA800" s="198"/>
      <c r="ADC800" s="117"/>
      <c r="ADH800" s="115"/>
      <c r="ADI800" s="198"/>
      <c r="ADK800" s="117"/>
      <c r="ADP800" s="115"/>
      <c r="ADQ800" s="198"/>
      <c r="ADS800" s="117"/>
      <c r="ADX800" s="115"/>
      <c r="ADY800" s="198"/>
      <c r="AEA800" s="117"/>
      <c r="AEF800" s="115"/>
      <c r="AEG800" s="198"/>
      <c r="AEI800" s="117"/>
      <c r="AEN800" s="115"/>
      <c r="AEO800" s="198"/>
      <c r="AEQ800" s="117"/>
      <c r="AEV800" s="115"/>
      <c r="AEW800" s="198"/>
      <c r="AEY800" s="117"/>
      <c r="AFD800" s="115"/>
      <c r="AFE800" s="198"/>
      <c r="AFG800" s="117"/>
      <c r="AFL800" s="115"/>
      <c r="AFM800" s="198"/>
      <c r="AFO800" s="117"/>
      <c r="AFT800" s="115"/>
      <c r="AFU800" s="198"/>
      <c r="AFW800" s="117"/>
      <c r="AGB800" s="115"/>
      <c r="AGC800" s="198"/>
      <c r="AGE800" s="117"/>
      <c r="AGJ800" s="115"/>
      <c r="AGK800" s="198"/>
      <c r="AGM800" s="117"/>
      <c r="AGR800" s="115"/>
      <c r="AGS800" s="198"/>
      <c r="AGU800" s="117"/>
      <c r="AGZ800" s="115"/>
      <c r="AHA800" s="198"/>
      <c r="AHC800" s="117"/>
      <c r="AHH800" s="115"/>
      <c r="AHI800" s="198"/>
      <c r="AHK800" s="117"/>
      <c r="AHP800" s="115"/>
      <c r="AHQ800" s="198"/>
      <c r="AHS800" s="117"/>
      <c r="AHX800" s="115"/>
      <c r="AHY800" s="198"/>
      <c r="AIA800" s="117"/>
      <c r="AIF800" s="115"/>
      <c r="AIG800" s="198"/>
      <c r="AII800" s="117"/>
      <c r="AIN800" s="115"/>
      <c r="AIO800" s="198"/>
      <c r="AIQ800" s="117"/>
      <c r="AIV800" s="115"/>
      <c r="AIW800" s="198"/>
      <c r="AIY800" s="117"/>
      <c r="AJD800" s="115"/>
      <c r="AJE800" s="198"/>
      <c r="AJG800" s="117"/>
      <c r="AJL800" s="115"/>
      <c r="AJM800" s="198"/>
      <c r="AJO800" s="117"/>
      <c r="AJT800" s="115"/>
      <c r="AJU800" s="198"/>
      <c r="AJW800" s="117"/>
      <c r="AKB800" s="115"/>
      <c r="AKC800" s="198"/>
      <c r="AKE800" s="117"/>
      <c r="AKJ800" s="115"/>
      <c r="AKK800" s="198"/>
      <c r="AKM800" s="117"/>
      <c r="AKR800" s="115"/>
      <c r="AKS800" s="198"/>
      <c r="AKU800" s="117"/>
      <c r="AKZ800" s="115"/>
      <c r="ALA800" s="198"/>
      <c r="ALC800" s="117"/>
      <c r="ALH800" s="115"/>
      <c r="ALI800" s="198"/>
      <c r="ALK800" s="117"/>
      <c r="ALP800" s="115"/>
      <c r="ALQ800" s="198"/>
      <c r="ALS800" s="117"/>
      <c r="ALX800" s="115"/>
      <c r="ALY800" s="198"/>
      <c r="AMA800" s="117"/>
      <c r="AMF800" s="115"/>
      <c r="AMG800" s="198"/>
      <c r="AMI800" s="117"/>
    </row>
    <row r="801" s="181" customFormat="true" ht="15" hidden="false" customHeight="false" outlineLevel="0" collapsed="false">
      <c r="A801" s="153" t="s">
        <v>698</v>
      </c>
      <c r="B801" s="154" t="s">
        <v>699</v>
      </c>
      <c r="C801" s="154"/>
      <c r="D801" s="155" t="s">
        <v>700</v>
      </c>
      <c r="E801" s="156" t="s">
        <v>701</v>
      </c>
      <c r="F801" s="155" t="s">
        <v>702</v>
      </c>
      <c r="G801" s="157" t="s">
        <v>703</v>
      </c>
      <c r="H801" s="158" t="s">
        <v>704</v>
      </c>
      <c r="L801" s="195"/>
      <c r="M801" s="196"/>
      <c r="N801" s="195"/>
      <c r="O801" s="184"/>
      <c r="P801" s="185"/>
      <c r="T801" s="195"/>
      <c r="U801" s="196"/>
      <c r="V801" s="195"/>
      <c r="W801" s="184"/>
      <c r="X801" s="185"/>
      <c r="AB801" s="195"/>
      <c r="AC801" s="196"/>
      <c r="AD801" s="195"/>
      <c r="AE801" s="184"/>
      <c r="AF801" s="185"/>
      <c r="AJ801" s="195"/>
      <c r="AK801" s="196"/>
      <c r="AL801" s="195"/>
      <c r="AM801" s="184"/>
      <c r="AN801" s="185"/>
      <c r="AR801" s="195"/>
      <c r="AS801" s="196"/>
      <c r="AT801" s="195"/>
      <c r="AU801" s="184"/>
      <c r="AV801" s="185"/>
      <c r="AZ801" s="195"/>
      <c r="BA801" s="196"/>
      <c r="BB801" s="195"/>
      <c r="BC801" s="184"/>
      <c r="BD801" s="185"/>
      <c r="BH801" s="195"/>
      <c r="BI801" s="196"/>
      <c r="BJ801" s="195"/>
      <c r="BK801" s="184"/>
      <c r="BL801" s="185"/>
      <c r="BP801" s="195"/>
      <c r="BQ801" s="196"/>
      <c r="BR801" s="195"/>
      <c r="BS801" s="184"/>
      <c r="BT801" s="185"/>
      <c r="BX801" s="195"/>
      <c r="BY801" s="196"/>
      <c r="BZ801" s="195"/>
      <c r="CA801" s="184"/>
      <c r="CB801" s="185"/>
      <c r="CF801" s="195"/>
      <c r="CG801" s="196"/>
      <c r="CH801" s="195"/>
      <c r="CI801" s="184"/>
      <c r="CJ801" s="185"/>
      <c r="CN801" s="195"/>
      <c r="CO801" s="196"/>
      <c r="CP801" s="195"/>
      <c r="CQ801" s="184"/>
      <c r="CR801" s="185"/>
      <c r="CV801" s="195"/>
      <c r="CW801" s="196"/>
      <c r="CX801" s="195"/>
      <c r="CY801" s="184"/>
      <c r="CZ801" s="185"/>
      <c r="DD801" s="195"/>
      <c r="DE801" s="196"/>
      <c r="DF801" s="195"/>
      <c r="DG801" s="184"/>
      <c r="DH801" s="185"/>
      <c r="DL801" s="195"/>
      <c r="DM801" s="196"/>
      <c r="DN801" s="195"/>
      <c r="DO801" s="184"/>
      <c r="DP801" s="185"/>
      <c r="DT801" s="195"/>
      <c r="DU801" s="196"/>
      <c r="DV801" s="195"/>
      <c r="DW801" s="184"/>
      <c r="DX801" s="185"/>
      <c r="EB801" s="195"/>
      <c r="EC801" s="196"/>
      <c r="ED801" s="195"/>
      <c r="EE801" s="184"/>
      <c r="EF801" s="185"/>
      <c r="EJ801" s="195"/>
      <c r="EK801" s="196"/>
      <c r="EL801" s="195"/>
      <c r="EM801" s="184"/>
      <c r="EN801" s="185"/>
      <c r="ER801" s="195"/>
      <c r="ES801" s="196"/>
      <c r="ET801" s="195"/>
      <c r="EU801" s="184"/>
      <c r="EV801" s="185"/>
      <c r="EZ801" s="195"/>
      <c r="FA801" s="196"/>
      <c r="FB801" s="195"/>
      <c r="FC801" s="184"/>
      <c r="FD801" s="185"/>
      <c r="FH801" s="195"/>
      <c r="FI801" s="196"/>
      <c r="FJ801" s="195"/>
      <c r="FK801" s="184"/>
      <c r="FL801" s="185"/>
      <c r="FP801" s="195"/>
      <c r="FQ801" s="196"/>
      <c r="FR801" s="195"/>
      <c r="FS801" s="184"/>
      <c r="FT801" s="185"/>
      <c r="FX801" s="195"/>
      <c r="FY801" s="196"/>
      <c r="FZ801" s="195"/>
      <c r="GA801" s="184"/>
      <c r="GB801" s="185"/>
      <c r="GF801" s="195"/>
      <c r="GG801" s="196"/>
      <c r="GH801" s="195"/>
      <c r="GI801" s="184"/>
      <c r="GJ801" s="185"/>
      <c r="GN801" s="195"/>
      <c r="GO801" s="196"/>
      <c r="GP801" s="195"/>
      <c r="GQ801" s="184"/>
      <c r="GR801" s="185"/>
      <c r="GV801" s="195"/>
      <c r="GW801" s="196"/>
      <c r="GX801" s="195"/>
      <c r="GY801" s="184"/>
      <c r="GZ801" s="185"/>
      <c r="HD801" s="195"/>
      <c r="HE801" s="196"/>
      <c r="HF801" s="195"/>
      <c r="HG801" s="184"/>
      <c r="HH801" s="185"/>
      <c r="HL801" s="195"/>
      <c r="HM801" s="196"/>
      <c r="HN801" s="195"/>
      <c r="HO801" s="184"/>
      <c r="HP801" s="185"/>
      <c r="HT801" s="195"/>
      <c r="HU801" s="196"/>
      <c r="HV801" s="195"/>
      <c r="HW801" s="184"/>
      <c r="HX801" s="185"/>
      <c r="IB801" s="195"/>
      <c r="IC801" s="196"/>
      <c r="ID801" s="195"/>
      <c r="IE801" s="184"/>
      <c r="IF801" s="185"/>
      <c r="IJ801" s="195"/>
      <c r="IK801" s="196"/>
      <c r="IL801" s="195"/>
      <c r="IM801" s="184"/>
      <c r="IN801" s="185"/>
      <c r="IR801" s="195"/>
      <c r="IS801" s="196"/>
      <c r="IT801" s="195"/>
      <c r="IU801" s="184"/>
      <c r="IV801" s="185"/>
      <c r="IZ801" s="195"/>
      <c r="JA801" s="196"/>
      <c r="JB801" s="195"/>
      <c r="JC801" s="184"/>
      <c r="JD801" s="185"/>
      <c r="JH801" s="195"/>
      <c r="JI801" s="196"/>
      <c r="JJ801" s="195"/>
      <c r="JK801" s="184"/>
      <c r="JL801" s="185"/>
      <c r="JP801" s="195"/>
      <c r="JQ801" s="196"/>
      <c r="JR801" s="195"/>
      <c r="JS801" s="184"/>
      <c r="JT801" s="185"/>
      <c r="JX801" s="195"/>
      <c r="JY801" s="196"/>
      <c r="JZ801" s="195"/>
      <c r="KA801" s="184"/>
      <c r="KB801" s="185"/>
      <c r="KF801" s="195"/>
      <c r="KG801" s="196"/>
      <c r="KH801" s="195"/>
      <c r="KI801" s="184"/>
      <c r="KJ801" s="185"/>
      <c r="KN801" s="195"/>
      <c r="KO801" s="196"/>
      <c r="KP801" s="195"/>
      <c r="KQ801" s="184"/>
      <c r="KR801" s="185"/>
      <c r="KV801" s="195"/>
      <c r="KW801" s="196"/>
      <c r="KX801" s="195"/>
      <c r="KY801" s="184"/>
      <c r="KZ801" s="185"/>
      <c r="LD801" s="195"/>
      <c r="LE801" s="196"/>
      <c r="LF801" s="195"/>
      <c r="LG801" s="184"/>
      <c r="LH801" s="185"/>
      <c r="LL801" s="195"/>
      <c r="LM801" s="196"/>
      <c r="LN801" s="195"/>
      <c r="LO801" s="184"/>
      <c r="LP801" s="185"/>
      <c r="LT801" s="195"/>
      <c r="LU801" s="196"/>
      <c r="LV801" s="195"/>
      <c r="LW801" s="184"/>
      <c r="LX801" s="185"/>
      <c r="MB801" s="195"/>
      <c r="MC801" s="196"/>
      <c r="MD801" s="195"/>
      <c r="ME801" s="184"/>
      <c r="MF801" s="185"/>
      <c r="MJ801" s="195"/>
      <c r="MK801" s="196"/>
      <c r="ML801" s="195"/>
      <c r="MM801" s="184"/>
      <c r="MN801" s="185"/>
      <c r="MR801" s="195"/>
      <c r="MS801" s="196"/>
      <c r="MT801" s="195"/>
      <c r="MU801" s="184"/>
      <c r="MV801" s="185"/>
      <c r="MZ801" s="195"/>
      <c r="NA801" s="196"/>
      <c r="NB801" s="195"/>
      <c r="NC801" s="184"/>
      <c r="ND801" s="185"/>
      <c r="NH801" s="195"/>
      <c r="NI801" s="196"/>
      <c r="NJ801" s="195"/>
      <c r="NK801" s="184"/>
      <c r="NL801" s="185"/>
      <c r="NP801" s="195"/>
      <c r="NQ801" s="196"/>
      <c r="NR801" s="195"/>
      <c r="NS801" s="184"/>
      <c r="NT801" s="185"/>
      <c r="NX801" s="195"/>
      <c r="NY801" s="196"/>
      <c r="NZ801" s="195"/>
      <c r="OA801" s="184"/>
      <c r="OB801" s="185"/>
      <c r="OF801" s="195"/>
      <c r="OG801" s="196"/>
      <c r="OH801" s="195"/>
      <c r="OI801" s="184"/>
      <c r="OJ801" s="185"/>
      <c r="ON801" s="195"/>
      <c r="OO801" s="196"/>
      <c r="OP801" s="195"/>
      <c r="OQ801" s="184"/>
      <c r="OR801" s="185"/>
      <c r="OV801" s="195"/>
      <c r="OW801" s="196"/>
      <c r="OX801" s="195"/>
      <c r="OY801" s="184"/>
      <c r="OZ801" s="185"/>
      <c r="PD801" s="195"/>
      <c r="PE801" s="196"/>
      <c r="PF801" s="195"/>
      <c r="PG801" s="184"/>
      <c r="PH801" s="185"/>
      <c r="PL801" s="195"/>
      <c r="PM801" s="196"/>
      <c r="PN801" s="195"/>
      <c r="PO801" s="184"/>
      <c r="PP801" s="185"/>
      <c r="PT801" s="195"/>
      <c r="PU801" s="196"/>
      <c r="PV801" s="195"/>
      <c r="PW801" s="184"/>
      <c r="PX801" s="185"/>
      <c r="QB801" s="195"/>
      <c r="QC801" s="196"/>
      <c r="QD801" s="195"/>
      <c r="QE801" s="184"/>
      <c r="QF801" s="185"/>
      <c r="QJ801" s="195"/>
      <c r="QK801" s="196"/>
      <c r="QL801" s="195"/>
      <c r="QM801" s="184"/>
      <c r="QN801" s="185"/>
      <c r="QR801" s="195"/>
      <c r="QS801" s="196"/>
      <c r="QT801" s="195"/>
      <c r="QU801" s="184"/>
      <c r="QV801" s="185"/>
      <c r="QZ801" s="195"/>
      <c r="RA801" s="196"/>
      <c r="RB801" s="195"/>
      <c r="RC801" s="184"/>
      <c r="RD801" s="185"/>
      <c r="RH801" s="195"/>
      <c r="RI801" s="196"/>
      <c r="RJ801" s="195"/>
      <c r="RK801" s="184"/>
      <c r="RL801" s="185"/>
      <c r="RP801" s="195"/>
      <c r="RQ801" s="196"/>
      <c r="RR801" s="195"/>
      <c r="RS801" s="184"/>
      <c r="RT801" s="185"/>
      <c r="RX801" s="195"/>
      <c r="RY801" s="196"/>
      <c r="RZ801" s="195"/>
      <c r="SA801" s="184"/>
      <c r="SB801" s="185"/>
      <c r="SF801" s="195"/>
      <c r="SG801" s="196"/>
      <c r="SH801" s="195"/>
      <c r="SI801" s="184"/>
      <c r="SJ801" s="185"/>
      <c r="SN801" s="195"/>
      <c r="SO801" s="196"/>
      <c r="SP801" s="195"/>
      <c r="SQ801" s="184"/>
      <c r="SR801" s="185"/>
      <c r="SV801" s="195"/>
      <c r="SW801" s="196"/>
      <c r="SX801" s="195"/>
      <c r="SY801" s="184"/>
      <c r="SZ801" s="185"/>
      <c r="TD801" s="195"/>
      <c r="TE801" s="196"/>
      <c r="TF801" s="195"/>
      <c r="TG801" s="184"/>
      <c r="TH801" s="185"/>
      <c r="TL801" s="195"/>
      <c r="TM801" s="196"/>
      <c r="TN801" s="195"/>
      <c r="TO801" s="184"/>
      <c r="TP801" s="185"/>
      <c r="TT801" s="195"/>
      <c r="TU801" s="196"/>
      <c r="TV801" s="195"/>
      <c r="TW801" s="184"/>
      <c r="TX801" s="185"/>
      <c r="UB801" s="195"/>
      <c r="UC801" s="196"/>
      <c r="UD801" s="195"/>
      <c r="UE801" s="184"/>
      <c r="UF801" s="185"/>
      <c r="UJ801" s="195"/>
      <c r="UK801" s="196"/>
      <c r="UL801" s="195"/>
      <c r="UM801" s="184"/>
      <c r="UN801" s="185"/>
      <c r="UR801" s="195"/>
      <c r="US801" s="196"/>
      <c r="UT801" s="195"/>
      <c r="UU801" s="184"/>
      <c r="UV801" s="185"/>
      <c r="UZ801" s="195"/>
      <c r="VA801" s="196"/>
      <c r="VB801" s="195"/>
      <c r="VC801" s="184"/>
      <c r="VD801" s="185"/>
      <c r="VH801" s="195"/>
      <c r="VI801" s="196"/>
      <c r="VJ801" s="195"/>
      <c r="VK801" s="184"/>
      <c r="VL801" s="185"/>
      <c r="VP801" s="195"/>
      <c r="VQ801" s="196"/>
      <c r="VR801" s="195"/>
      <c r="VS801" s="184"/>
      <c r="VT801" s="185"/>
      <c r="VX801" s="195"/>
      <c r="VY801" s="196"/>
      <c r="VZ801" s="195"/>
      <c r="WA801" s="184"/>
      <c r="WB801" s="185"/>
      <c r="WF801" s="195"/>
      <c r="WG801" s="196"/>
      <c r="WH801" s="195"/>
      <c r="WI801" s="184"/>
      <c r="WJ801" s="185"/>
      <c r="WN801" s="195"/>
      <c r="WO801" s="196"/>
      <c r="WP801" s="195"/>
      <c r="WQ801" s="184"/>
      <c r="WR801" s="185"/>
      <c r="WV801" s="195"/>
      <c r="WW801" s="196"/>
      <c r="WX801" s="195"/>
      <c r="WY801" s="184"/>
      <c r="WZ801" s="185"/>
      <c r="XD801" s="195"/>
      <c r="XE801" s="196"/>
      <c r="XF801" s="195"/>
      <c r="XG801" s="184"/>
      <c r="XH801" s="185"/>
      <c r="XL801" s="195"/>
      <c r="XM801" s="196"/>
      <c r="XN801" s="195"/>
      <c r="XO801" s="184"/>
      <c r="XP801" s="185"/>
      <c r="XT801" s="195"/>
      <c r="XU801" s="196"/>
      <c r="XV801" s="195"/>
      <c r="XW801" s="184"/>
      <c r="XX801" s="185"/>
      <c r="YB801" s="195"/>
      <c r="YC801" s="196"/>
      <c r="YD801" s="195"/>
      <c r="YE801" s="184"/>
      <c r="YF801" s="185"/>
      <c r="YJ801" s="195"/>
      <c r="YK801" s="196"/>
      <c r="YL801" s="195"/>
      <c r="YM801" s="184"/>
      <c r="YN801" s="185"/>
      <c r="YR801" s="195"/>
      <c r="YS801" s="196"/>
      <c r="YT801" s="195"/>
      <c r="YU801" s="184"/>
      <c r="YV801" s="185"/>
      <c r="YZ801" s="195"/>
      <c r="ZA801" s="196"/>
      <c r="ZB801" s="195"/>
      <c r="ZC801" s="184"/>
      <c r="ZD801" s="185"/>
      <c r="ZH801" s="195"/>
      <c r="ZI801" s="196"/>
      <c r="ZJ801" s="195"/>
      <c r="ZK801" s="184"/>
      <c r="ZL801" s="185"/>
      <c r="ZP801" s="195"/>
      <c r="ZQ801" s="196"/>
      <c r="ZR801" s="195"/>
      <c r="ZS801" s="184"/>
      <c r="ZT801" s="185"/>
      <c r="ZX801" s="195"/>
      <c r="ZY801" s="196"/>
      <c r="ZZ801" s="195"/>
      <c r="AAA801" s="184"/>
      <c r="AAB801" s="185"/>
      <c r="AAF801" s="195"/>
      <c r="AAG801" s="196"/>
      <c r="AAH801" s="195"/>
      <c r="AAI801" s="184"/>
      <c r="AAJ801" s="185"/>
      <c r="AAN801" s="195"/>
      <c r="AAO801" s="196"/>
      <c r="AAP801" s="195"/>
      <c r="AAQ801" s="184"/>
      <c r="AAR801" s="185"/>
      <c r="AAV801" s="195"/>
      <c r="AAW801" s="196"/>
      <c r="AAX801" s="195"/>
      <c r="AAY801" s="184"/>
      <c r="AAZ801" s="185"/>
      <c r="ABD801" s="195"/>
      <c r="ABE801" s="196"/>
      <c r="ABF801" s="195"/>
      <c r="ABG801" s="184"/>
      <c r="ABH801" s="185"/>
      <c r="ABL801" s="195"/>
      <c r="ABM801" s="196"/>
      <c r="ABN801" s="195"/>
      <c r="ABO801" s="184"/>
      <c r="ABP801" s="185"/>
      <c r="ABT801" s="195"/>
      <c r="ABU801" s="196"/>
      <c r="ABV801" s="195"/>
      <c r="ABW801" s="184"/>
      <c r="ABX801" s="185"/>
      <c r="ACB801" s="195"/>
      <c r="ACC801" s="196"/>
      <c r="ACD801" s="195"/>
      <c r="ACE801" s="184"/>
      <c r="ACF801" s="185"/>
      <c r="ACJ801" s="195"/>
      <c r="ACK801" s="196"/>
      <c r="ACL801" s="195"/>
      <c r="ACM801" s="184"/>
      <c r="ACN801" s="185"/>
      <c r="ACR801" s="195"/>
      <c r="ACS801" s="196"/>
      <c r="ACT801" s="195"/>
      <c r="ACU801" s="184"/>
      <c r="ACV801" s="185"/>
      <c r="ACZ801" s="195"/>
      <c r="ADA801" s="196"/>
      <c r="ADB801" s="195"/>
      <c r="ADC801" s="184"/>
      <c r="ADD801" s="185"/>
      <c r="ADH801" s="195"/>
      <c r="ADI801" s="196"/>
      <c r="ADJ801" s="195"/>
      <c r="ADK801" s="184"/>
      <c r="ADL801" s="185"/>
      <c r="ADP801" s="195"/>
      <c r="ADQ801" s="196"/>
      <c r="ADR801" s="195"/>
      <c r="ADS801" s="184"/>
      <c r="ADT801" s="185"/>
      <c r="ADX801" s="195"/>
      <c r="ADY801" s="196"/>
      <c r="ADZ801" s="195"/>
      <c r="AEA801" s="184"/>
      <c r="AEB801" s="185"/>
      <c r="AEF801" s="195"/>
      <c r="AEG801" s="196"/>
      <c r="AEH801" s="195"/>
      <c r="AEI801" s="184"/>
      <c r="AEJ801" s="185"/>
      <c r="AEN801" s="195"/>
      <c r="AEO801" s="196"/>
      <c r="AEP801" s="195"/>
      <c r="AEQ801" s="184"/>
      <c r="AER801" s="185"/>
      <c r="AEV801" s="195"/>
      <c r="AEW801" s="196"/>
      <c r="AEX801" s="195"/>
      <c r="AEY801" s="184"/>
      <c r="AEZ801" s="185"/>
      <c r="AFD801" s="195"/>
      <c r="AFE801" s="196"/>
      <c r="AFF801" s="195"/>
      <c r="AFG801" s="184"/>
      <c r="AFH801" s="185"/>
      <c r="AFL801" s="195"/>
      <c r="AFM801" s="196"/>
      <c r="AFN801" s="195"/>
      <c r="AFO801" s="184"/>
      <c r="AFP801" s="185"/>
      <c r="AFT801" s="195"/>
      <c r="AFU801" s="196"/>
      <c r="AFV801" s="195"/>
      <c r="AFW801" s="184"/>
      <c r="AFX801" s="185"/>
      <c r="AGB801" s="195"/>
      <c r="AGC801" s="196"/>
      <c r="AGD801" s="195"/>
      <c r="AGE801" s="184"/>
      <c r="AGF801" s="185"/>
      <c r="AGJ801" s="195"/>
      <c r="AGK801" s="196"/>
      <c r="AGL801" s="195"/>
      <c r="AGM801" s="184"/>
      <c r="AGN801" s="185"/>
      <c r="AGR801" s="195"/>
      <c r="AGS801" s="196"/>
      <c r="AGT801" s="195"/>
      <c r="AGU801" s="184"/>
      <c r="AGV801" s="185"/>
      <c r="AGZ801" s="195"/>
      <c r="AHA801" s="196"/>
      <c r="AHB801" s="195"/>
      <c r="AHC801" s="184"/>
      <c r="AHD801" s="185"/>
      <c r="AHH801" s="195"/>
      <c r="AHI801" s="196"/>
      <c r="AHJ801" s="195"/>
      <c r="AHK801" s="184"/>
      <c r="AHL801" s="185"/>
      <c r="AHP801" s="195"/>
      <c r="AHQ801" s="196"/>
      <c r="AHR801" s="195"/>
      <c r="AHS801" s="184"/>
      <c r="AHT801" s="185"/>
      <c r="AHX801" s="195"/>
      <c r="AHY801" s="196"/>
      <c r="AHZ801" s="195"/>
      <c r="AIA801" s="184"/>
      <c r="AIB801" s="185"/>
      <c r="AIF801" s="195"/>
      <c r="AIG801" s="196"/>
      <c r="AIH801" s="195"/>
      <c r="AII801" s="184"/>
      <c r="AIJ801" s="185"/>
      <c r="AIN801" s="195"/>
      <c r="AIO801" s="196"/>
      <c r="AIP801" s="195"/>
      <c r="AIQ801" s="184"/>
      <c r="AIR801" s="185"/>
      <c r="AIV801" s="195"/>
      <c r="AIW801" s="196"/>
      <c r="AIX801" s="195"/>
      <c r="AIY801" s="184"/>
      <c r="AIZ801" s="185"/>
      <c r="AJD801" s="195"/>
      <c r="AJE801" s="196"/>
      <c r="AJF801" s="195"/>
      <c r="AJG801" s="184"/>
      <c r="AJH801" s="185"/>
      <c r="AJL801" s="195"/>
      <c r="AJM801" s="196"/>
      <c r="AJN801" s="195"/>
      <c r="AJO801" s="184"/>
      <c r="AJP801" s="185"/>
      <c r="AJT801" s="195"/>
      <c r="AJU801" s="196"/>
      <c r="AJV801" s="195"/>
      <c r="AJW801" s="184"/>
      <c r="AJX801" s="185"/>
      <c r="AKB801" s="195"/>
      <c r="AKC801" s="196"/>
      <c r="AKD801" s="195"/>
      <c r="AKE801" s="184"/>
      <c r="AKF801" s="185"/>
      <c r="AKJ801" s="195"/>
      <c r="AKK801" s="196"/>
      <c r="AKL801" s="195"/>
      <c r="AKM801" s="184"/>
      <c r="AKN801" s="185"/>
      <c r="AKR801" s="195"/>
      <c r="AKS801" s="196"/>
      <c r="AKT801" s="195"/>
      <c r="AKU801" s="184"/>
      <c r="AKV801" s="185"/>
      <c r="AKZ801" s="195"/>
      <c r="ALA801" s="196"/>
      <c r="ALB801" s="195"/>
      <c r="ALC801" s="184"/>
      <c r="ALD801" s="185"/>
      <c r="ALH801" s="195"/>
      <c r="ALI801" s="196"/>
      <c r="ALJ801" s="195"/>
      <c r="ALK801" s="184"/>
      <c r="ALL801" s="185"/>
      <c r="ALP801" s="195"/>
      <c r="ALQ801" s="196"/>
      <c r="ALR801" s="195"/>
      <c r="ALS801" s="184"/>
      <c r="ALT801" s="185"/>
      <c r="ALX801" s="195"/>
      <c r="ALY801" s="196"/>
      <c r="ALZ801" s="195"/>
      <c r="AMA801" s="184"/>
      <c r="AMB801" s="185"/>
      <c r="AMF801" s="195"/>
      <c r="AMG801" s="196"/>
      <c r="AMH801" s="195"/>
      <c r="AMI801" s="184"/>
      <c r="AMJ801" s="185"/>
    </row>
    <row r="802" s="197" customFormat="true" ht="30" hidden="false" customHeight="false" outlineLevel="0" collapsed="false">
      <c r="A802" s="160" t="str">
        <f aca="false">'Orç Sintético'!A242</f>
        <v>06.01.224.02</v>
      </c>
      <c r="B802" s="160" t="str">
        <f aca="false">'Orç Sintético'!B242</f>
        <v>SCO-RJ</v>
      </c>
      <c r="C802" s="160" t="str">
        <f aca="false">'Orç Sintético'!C242</f>
        <v>IP 09.30.0509 MOD</v>
      </c>
      <c r="D802" s="177" t="s">
        <v>511</v>
      </c>
      <c r="E802" s="160" t="n">
        <v>9</v>
      </c>
      <c r="F802" s="160" t="s">
        <v>45</v>
      </c>
      <c r="G802" s="163" t="n">
        <v>32.34</v>
      </c>
      <c r="H802" s="164" t="n">
        <f aca="false">H809</f>
        <v>291.06</v>
      </c>
      <c r="I802" s="165" t="s">
        <v>705</v>
      </c>
      <c r="O802" s="124"/>
      <c r="P802" s="189"/>
      <c r="W802" s="124"/>
      <c r="X802" s="189"/>
      <c r="AE802" s="124"/>
      <c r="AF802" s="189"/>
      <c r="AM802" s="124"/>
      <c r="AN802" s="189"/>
      <c r="AU802" s="124"/>
      <c r="AV802" s="189"/>
      <c r="BC802" s="124"/>
      <c r="BD802" s="189"/>
      <c r="BK802" s="124"/>
      <c r="BL802" s="189"/>
      <c r="BS802" s="124"/>
      <c r="BT802" s="189"/>
      <c r="CA802" s="124"/>
      <c r="CB802" s="189"/>
      <c r="CI802" s="124"/>
      <c r="CJ802" s="189"/>
      <c r="CQ802" s="124"/>
      <c r="CR802" s="189"/>
      <c r="CY802" s="124"/>
      <c r="CZ802" s="189"/>
      <c r="DG802" s="124"/>
      <c r="DH802" s="189"/>
      <c r="DO802" s="124"/>
      <c r="DP802" s="189"/>
      <c r="DW802" s="124"/>
      <c r="DX802" s="189"/>
      <c r="EE802" s="124"/>
      <c r="EF802" s="189"/>
      <c r="EM802" s="124"/>
      <c r="EN802" s="189"/>
      <c r="EU802" s="124"/>
      <c r="EV802" s="189"/>
      <c r="FC802" s="124"/>
      <c r="FD802" s="189"/>
      <c r="FK802" s="124"/>
      <c r="FL802" s="189"/>
      <c r="FS802" s="124"/>
      <c r="FT802" s="189"/>
      <c r="GA802" s="124"/>
      <c r="GB802" s="189"/>
      <c r="GI802" s="124"/>
      <c r="GJ802" s="189"/>
      <c r="GQ802" s="124"/>
      <c r="GR802" s="189"/>
      <c r="GY802" s="124"/>
      <c r="GZ802" s="189"/>
      <c r="HG802" s="124"/>
      <c r="HH802" s="189"/>
      <c r="HO802" s="124"/>
      <c r="HP802" s="189"/>
      <c r="HW802" s="124"/>
      <c r="HX802" s="189"/>
      <c r="IE802" s="124"/>
      <c r="IF802" s="189"/>
      <c r="IM802" s="124"/>
      <c r="IN802" s="189"/>
      <c r="IU802" s="124"/>
      <c r="IV802" s="189"/>
      <c r="JC802" s="124"/>
      <c r="JD802" s="189"/>
      <c r="JK802" s="124"/>
      <c r="JL802" s="189"/>
      <c r="JS802" s="124"/>
      <c r="JT802" s="189"/>
      <c r="KA802" s="124"/>
      <c r="KB802" s="189"/>
      <c r="KI802" s="124"/>
      <c r="KJ802" s="189"/>
      <c r="KQ802" s="124"/>
      <c r="KR802" s="189"/>
      <c r="KY802" s="124"/>
      <c r="KZ802" s="189"/>
      <c r="LG802" s="124"/>
      <c r="LH802" s="189"/>
      <c r="LO802" s="124"/>
      <c r="LP802" s="189"/>
      <c r="LW802" s="124"/>
      <c r="LX802" s="189"/>
      <c r="ME802" s="124"/>
      <c r="MF802" s="189"/>
      <c r="MM802" s="124"/>
      <c r="MN802" s="189"/>
      <c r="MU802" s="124"/>
      <c r="MV802" s="189"/>
      <c r="NC802" s="124"/>
      <c r="ND802" s="189"/>
      <c r="NK802" s="124"/>
      <c r="NL802" s="189"/>
      <c r="NS802" s="124"/>
      <c r="NT802" s="189"/>
      <c r="OA802" s="124"/>
      <c r="OB802" s="189"/>
      <c r="OI802" s="124"/>
      <c r="OJ802" s="189"/>
      <c r="OQ802" s="124"/>
      <c r="OR802" s="189"/>
      <c r="OY802" s="124"/>
      <c r="OZ802" s="189"/>
      <c r="PG802" s="124"/>
      <c r="PH802" s="189"/>
      <c r="PO802" s="124"/>
      <c r="PP802" s="189"/>
      <c r="PW802" s="124"/>
      <c r="PX802" s="189"/>
      <c r="QE802" s="124"/>
      <c r="QF802" s="189"/>
      <c r="QM802" s="124"/>
      <c r="QN802" s="189"/>
      <c r="QU802" s="124"/>
      <c r="QV802" s="189"/>
      <c r="RC802" s="124"/>
      <c r="RD802" s="189"/>
      <c r="RK802" s="124"/>
      <c r="RL802" s="189"/>
      <c r="RS802" s="124"/>
      <c r="RT802" s="189"/>
      <c r="SA802" s="124"/>
      <c r="SB802" s="189"/>
      <c r="SI802" s="124"/>
      <c r="SJ802" s="189"/>
      <c r="SQ802" s="124"/>
      <c r="SR802" s="189"/>
      <c r="SY802" s="124"/>
      <c r="SZ802" s="189"/>
      <c r="TG802" s="124"/>
      <c r="TH802" s="189"/>
      <c r="TO802" s="124"/>
      <c r="TP802" s="189"/>
      <c r="TW802" s="124"/>
      <c r="TX802" s="189"/>
      <c r="UE802" s="124"/>
      <c r="UF802" s="189"/>
      <c r="UM802" s="124"/>
      <c r="UN802" s="189"/>
      <c r="UU802" s="124"/>
      <c r="UV802" s="189"/>
      <c r="VC802" s="124"/>
      <c r="VD802" s="189"/>
      <c r="VK802" s="124"/>
      <c r="VL802" s="189"/>
      <c r="VS802" s="124"/>
      <c r="VT802" s="189"/>
      <c r="WA802" s="124"/>
      <c r="WB802" s="189"/>
      <c r="WI802" s="124"/>
      <c r="WJ802" s="189"/>
      <c r="WQ802" s="124"/>
      <c r="WR802" s="189"/>
      <c r="WY802" s="124"/>
      <c r="WZ802" s="189"/>
      <c r="XG802" s="124"/>
      <c r="XH802" s="189"/>
      <c r="XO802" s="124"/>
      <c r="XP802" s="189"/>
      <c r="XW802" s="124"/>
      <c r="XX802" s="189"/>
      <c r="YE802" s="124"/>
      <c r="YF802" s="189"/>
      <c r="YM802" s="124"/>
      <c r="YN802" s="189"/>
      <c r="YU802" s="124"/>
      <c r="YV802" s="189"/>
      <c r="ZC802" s="124"/>
      <c r="ZD802" s="189"/>
      <c r="ZK802" s="124"/>
      <c r="ZL802" s="189"/>
      <c r="ZS802" s="124"/>
      <c r="ZT802" s="189"/>
      <c r="AAA802" s="124"/>
      <c r="AAB802" s="189"/>
      <c r="AAI802" s="124"/>
      <c r="AAJ802" s="189"/>
      <c r="AAQ802" s="124"/>
      <c r="AAR802" s="189"/>
      <c r="AAY802" s="124"/>
      <c r="AAZ802" s="189"/>
      <c r="ABG802" s="124"/>
      <c r="ABH802" s="189"/>
      <c r="ABO802" s="124"/>
      <c r="ABP802" s="189"/>
      <c r="ABW802" s="124"/>
      <c r="ABX802" s="189"/>
      <c r="ACE802" s="124"/>
      <c r="ACF802" s="189"/>
      <c r="ACM802" s="124"/>
      <c r="ACN802" s="189"/>
      <c r="ACU802" s="124"/>
      <c r="ACV802" s="189"/>
      <c r="ADC802" s="124"/>
      <c r="ADD802" s="189"/>
      <c r="ADK802" s="124"/>
      <c r="ADL802" s="189"/>
      <c r="ADS802" s="124"/>
      <c r="ADT802" s="189"/>
      <c r="AEA802" s="124"/>
      <c r="AEB802" s="189"/>
      <c r="AEI802" s="124"/>
      <c r="AEJ802" s="189"/>
      <c r="AEQ802" s="124"/>
      <c r="AER802" s="189"/>
      <c r="AEY802" s="124"/>
      <c r="AEZ802" s="189"/>
      <c r="AFG802" s="124"/>
      <c r="AFH802" s="189"/>
      <c r="AFO802" s="124"/>
      <c r="AFP802" s="189"/>
      <c r="AFW802" s="124"/>
      <c r="AFX802" s="189"/>
      <c r="AGE802" s="124"/>
      <c r="AGF802" s="189"/>
      <c r="AGM802" s="124"/>
      <c r="AGN802" s="189"/>
      <c r="AGU802" s="124"/>
      <c r="AGV802" s="189"/>
      <c r="AHC802" s="124"/>
      <c r="AHD802" s="189"/>
      <c r="AHK802" s="124"/>
      <c r="AHL802" s="189"/>
      <c r="AHS802" s="124"/>
      <c r="AHT802" s="189"/>
      <c r="AIA802" s="124"/>
      <c r="AIB802" s="189"/>
      <c r="AII802" s="124"/>
      <c r="AIJ802" s="189"/>
      <c r="AIQ802" s="124"/>
      <c r="AIR802" s="189"/>
      <c r="AIY802" s="124"/>
      <c r="AIZ802" s="189"/>
      <c r="AJG802" s="124"/>
      <c r="AJH802" s="189"/>
      <c r="AJO802" s="124"/>
      <c r="AJP802" s="189"/>
      <c r="AJW802" s="124"/>
      <c r="AJX802" s="189"/>
      <c r="AKE802" s="124"/>
      <c r="AKF802" s="189"/>
      <c r="AKM802" s="124"/>
      <c r="AKN802" s="189"/>
      <c r="AKU802" s="124"/>
      <c r="AKV802" s="189"/>
      <c r="ALC802" s="124"/>
      <c r="ALD802" s="189"/>
      <c r="ALK802" s="124"/>
      <c r="ALL802" s="189"/>
      <c r="ALS802" s="124"/>
      <c r="ALT802" s="189"/>
      <c r="AMA802" s="124"/>
      <c r="AMB802" s="189"/>
      <c r="AMI802" s="124"/>
      <c r="AMJ802" s="189"/>
    </row>
    <row r="803" s="49" customFormat="true" ht="45" hidden="false" customHeight="false" outlineLevel="0" collapsed="false">
      <c r="A803" s="168" t="n">
        <v>10609</v>
      </c>
      <c r="B803" s="168"/>
      <c r="C803" s="90" t="s">
        <v>401</v>
      </c>
      <c r="D803" s="53" t="s">
        <v>824</v>
      </c>
      <c r="E803" s="150" t="n">
        <v>1</v>
      </c>
      <c r="F803" s="112" t="s">
        <v>45</v>
      </c>
      <c r="G803" s="122" t="n">
        <v>26.36</v>
      </c>
      <c r="H803" s="152" t="n">
        <f aca="false">ROUND(G803*E803,2)</f>
        <v>26.36</v>
      </c>
      <c r="I803" s="138"/>
      <c r="L803" s="169"/>
      <c r="M803" s="138"/>
    </row>
    <row r="804" s="49" customFormat="true" ht="15" hidden="false" customHeight="false" outlineLevel="0" collapsed="false">
      <c r="A804" s="168" t="n">
        <v>88278</v>
      </c>
      <c r="B804" s="168"/>
      <c r="C804" s="112" t="s">
        <v>76</v>
      </c>
      <c r="D804" s="53" t="s">
        <v>825</v>
      </c>
      <c r="E804" s="150" t="n">
        <v>0.3</v>
      </c>
      <c r="F804" s="112" t="s">
        <v>690</v>
      </c>
      <c r="G804" s="122" t="n">
        <v>19.93</v>
      </c>
      <c r="H804" s="152" t="n">
        <f aca="false">ROUND(G804*E804,2)</f>
        <v>5.98</v>
      </c>
      <c r="I804" s="138"/>
      <c r="L804" s="169"/>
      <c r="M804" s="138"/>
    </row>
    <row r="805" s="190" customFormat="true" ht="15" hidden="false" customHeight="true" outlineLevel="0" collapsed="false">
      <c r="A805" s="170"/>
      <c r="B805" s="170"/>
      <c r="C805" s="170"/>
      <c r="D805" s="171" t="s">
        <v>712</v>
      </c>
      <c r="E805" s="171"/>
      <c r="F805" s="171"/>
      <c r="G805" s="171"/>
      <c r="H805" s="172" t="n">
        <f aca="false">SUMIF(F803:F804,("H"),H803:H804)</f>
        <v>5.98</v>
      </c>
      <c r="I805" s="49"/>
      <c r="J805" s="49"/>
      <c r="K805" s="49"/>
      <c r="P805" s="191"/>
      <c r="Q805" s="49"/>
      <c r="R805" s="49"/>
      <c r="S805" s="49"/>
      <c r="X805" s="191"/>
      <c r="Y805" s="49"/>
      <c r="Z805" s="49"/>
      <c r="AA805" s="49"/>
      <c r="AF805" s="191"/>
      <c r="AG805" s="49"/>
      <c r="AH805" s="49"/>
      <c r="AI805" s="49"/>
      <c r="AN805" s="191"/>
      <c r="AO805" s="49"/>
      <c r="AP805" s="49"/>
      <c r="AQ805" s="49"/>
      <c r="AV805" s="191"/>
      <c r="AW805" s="49"/>
      <c r="AX805" s="49"/>
      <c r="AY805" s="49"/>
      <c r="BD805" s="191"/>
      <c r="BE805" s="49"/>
      <c r="BF805" s="49"/>
      <c r="BG805" s="49"/>
      <c r="BL805" s="191"/>
      <c r="BM805" s="49"/>
      <c r="BN805" s="49"/>
      <c r="BO805" s="49"/>
      <c r="BT805" s="191"/>
      <c r="BU805" s="49"/>
      <c r="BV805" s="49"/>
      <c r="BW805" s="49"/>
      <c r="CB805" s="191"/>
      <c r="CC805" s="49"/>
      <c r="CD805" s="49"/>
      <c r="CE805" s="49"/>
      <c r="CJ805" s="191"/>
      <c r="CK805" s="49"/>
      <c r="CL805" s="49"/>
      <c r="CM805" s="49"/>
      <c r="CR805" s="191"/>
      <c r="CS805" s="49"/>
      <c r="CT805" s="49"/>
      <c r="CU805" s="49"/>
      <c r="CZ805" s="191"/>
      <c r="DA805" s="49"/>
      <c r="DB805" s="49"/>
      <c r="DC805" s="49"/>
      <c r="DH805" s="191"/>
      <c r="DI805" s="49"/>
      <c r="DJ805" s="49"/>
      <c r="DK805" s="49"/>
      <c r="DP805" s="191"/>
      <c r="DQ805" s="49"/>
      <c r="DR805" s="49"/>
      <c r="DS805" s="49"/>
      <c r="DX805" s="191"/>
      <c r="DY805" s="49"/>
      <c r="DZ805" s="49"/>
      <c r="EA805" s="49"/>
      <c r="EF805" s="191"/>
      <c r="EG805" s="49"/>
      <c r="EH805" s="49"/>
      <c r="EI805" s="49"/>
      <c r="EN805" s="191"/>
      <c r="EO805" s="49"/>
      <c r="EP805" s="49"/>
      <c r="EQ805" s="49"/>
      <c r="EV805" s="191"/>
      <c r="EW805" s="49"/>
      <c r="EX805" s="49"/>
      <c r="EY805" s="49"/>
      <c r="FD805" s="191"/>
      <c r="FE805" s="49"/>
      <c r="FF805" s="49"/>
      <c r="FG805" s="49"/>
      <c r="FL805" s="191"/>
      <c r="FM805" s="49"/>
      <c r="FN805" s="49"/>
      <c r="FO805" s="49"/>
      <c r="FT805" s="191"/>
      <c r="FU805" s="49"/>
      <c r="FV805" s="49"/>
      <c r="FW805" s="49"/>
      <c r="GB805" s="191"/>
      <c r="GC805" s="49"/>
      <c r="GD805" s="49"/>
      <c r="GE805" s="49"/>
      <c r="GJ805" s="191"/>
      <c r="GK805" s="49"/>
      <c r="GL805" s="49"/>
      <c r="GM805" s="49"/>
      <c r="GR805" s="191"/>
      <c r="GS805" s="49"/>
      <c r="GT805" s="49"/>
      <c r="GU805" s="49"/>
      <c r="GZ805" s="191"/>
      <c r="HA805" s="49"/>
      <c r="HB805" s="49"/>
      <c r="HC805" s="49"/>
      <c r="HH805" s="191"/>
      <c r="HI805" s="49"/>
      <c r="HJ805" s="49"/>
      <c r="HK805" s="49"/>
      <c r="HP805" s="191"/>
      <c r="HQ805" s="49"/>
      <c r="HR805" s="49"/>
      <c r="HS805" s="49"/>
      <c r="HX805" s="191"/>
      <c r="HY805" s="49"/>
      <c r="HZ805" s="49"/>
      <c r="IA805" s="49"/>
      <c r="IF805" s="191"/>
      <c r="IG805" s="49"/>
      <c r="IH805" s="49"/>
      <c r="II805" s="49"/>
      <c r="IN805" s="191"/>
      <c r="IO805" s="49"/>
      <c r="IP805" s="49"/>
      <c r="IQ805" s="49"/>
      <c r="IV805" s="191"/>
      <c r="IW805" s="49"/>
      <c r="IX805" s="49"/>
      <c r="IY805" s="49"/>
      <c r="JD805" s="191"/>
      <c r="JE805" s="49"/>
      <c r="JF805" s="49"/>
      <c r="JG805" s="49"/>
      <c r="JL805" s="191"/>
      <c r="JM805" s="49"/>
      <c r="JN805" s="49"/>
      <c r="JO805" s="49"/>
      <c r="JT805" s="191"/>
      <c r="JU805" s="49"/>
      <c r="JV805" s="49"/>
      <c r="JW805" s="49"/>
      <c r="KB805" s="191"/>
      <c r="KC805" s="49"/>
      <c r="KD805" s="49"/>
      <c r="KE805" s="49"/>
      <c r="KJ805" s="191"/>
      <c r="KK805" s="49"/>
      <c r="KL805" s="49"/>
      <c r="KM805" s="49"/>
      <c r="KR805" s="191"/>
      <c r="KS805" s="49"/>
      <c r="KT805" s="49"/>
      <c r="KU805" s="49"/>
      <c r="KZ805" s="191"/>
      <c r="LA805" s="49"/>
      <c r="LB805" s="49"/>
      <c r="LC805" s="49"/>
      <c r="LH805" s="191"/>
      <c r="LI805" s="49"/>
      <c r="LJ805" s="49"/>
      <c r="LK805" s="49"/>
      <c r="LP805" s="191"/>
      <c r="LQ805" s="49"/>
      <c r="LR805" s="49"/>
      <c r="LS805" s="49"/>
      <c r="LX805" s="191"/>
      <c r="LY805" s="49"/>
      <c r="LZ805" s="49"/>
      <c r="MA805" s="49"/>
      <c r="MF805" s="191"/>
      <c r="MG805" s="49"/>
      <c r="MH805" s="49"/>
      <c r="MI805" s="49"/>
      <c r="MN805" s="191"/>
      <c r="MO805" s="49"/>
      <c r="MP805" s="49"/>
      <c r="MQ805" s="49"/>
      <c r="MV805" s="191"/>
      <c r="MW805" s="49"/>
      <c r="MX805" s="49"/>
      <c r="MY805" s="49"/>
      <c r="ND805" s="191"/>
      <c r="NE805" s="49"/>
      <c r="NF805" s="49"/>
      <c r="NG805" s="49"/>
      <c r="NL805" s="191"/>
      <c r="NM805" s="49"/>
      <c r="NN805" s="49"/>
      <c r="NO805" s="49"/>
      <c r="NT805" s="191"/>
      <c r="NU805" s="49"/>
      <c r="NV805" s="49"/>
      <c r="NW805" s="49"/>
      <c r="OB805" s="191"/>
      <c r="OC805" s="49"/>
      <c r="OD805" s="49"/>
      <c r="OE805" s="49"/>
      <c r="OJ805" s="191"/>
      <c r="OK805" s="49"/>
      <c r="OL805" s="49"/>
      <c r="OM805" s="49"/>
      <c r="OR805" s="191"/>
      <c r="OS805" s="49"/>
      <c r="OT805" s="49"/>
      <c r="OU805" s="49"/>
      <c r="OZ805" s="191"/>
      <c r="PA805" s="49"/>
      <c r="PB805" s="49"/>
      <c r="PC805" s="49"/>
      <c r="PH805" s="191"/>
      <c r="PI805" s="49"/>
      <c r="PJ805" s="49"/>
      <c r="PK805" s="49"/>
      <c r="PP805" s="191"/>
      <c r="PQ805" s="49"/>
      <c r="PR805" s="49"/>
      <c r="PS805" s="49"/>
      <c r="PX805" s="191"/>
      <c r="PY805" s="49"/>
      <c r="PZ805" s="49"/>
      <c r="QA805" s="49"/>
      <c r="QF805" s="191"/>
      <c r="QG805" s="49"/>
      <c r="QH805" s="49"/>
      <c r="QI805" s="49"/>
      <c r="QN805" s="191"/>
      <c r="QO805" s="49"/>
      <c r="QP805" s="49"/>
      <c r="QQ805" s="49"/>
      <c r="QV805" s="191"/>
      <c r="QW805" s="49"/>
      <c r="QX805" s="49"/>
      <c r="QY805" s="49"/>
      <c r="RD805" s="191"/>
      <c r="RE805" s="49"/>
      <c r="RF805" s="49"/>
      <c r="RG805" s="49"/>
      <c r="RL805" s="191"/>
      <c r="RM805" s="49"/>
      <c r="RN805" s="49"/>
      <c r="RO805" s="49"/>
      <c r="RT805" s="191"/>
      <c r="RU805" s="49"/>
      <c r="RV805" s="49"/>
      <c r="RW805" s="49"/>
      <c r="SB805" s="191"/>
      <c r="SC805" s="49"/>
      <c r="SD805" s="49"/>
      <c r="SE805" s="49"/>
      <c r="SJ805" s="191"/>
      <c r="SK805" s="49"/>
      <c r="SL805" s="49"/>
      <c r="SM805" s="49"/>
      <c r="SR805" s="191"/>
      <c r="SS805" s="49"/>
      <c r="ST805" s="49"/>
      <c r="SU805" s="49"/>
      <c r="SZ805" s="191"/>
      <c r="TA805" s="49"/>
      <c r="TB805" s="49"/>
      <c r="TC805" s="49"/>
      <c r="TH805" s="191"/>
      <c r="TI805" s="49"/>
      <c r="TJ805" s="49"/>
      <c r="TK805" s="49"/>
      <c r="TP805" s="191"/>
      <c r="TQ805" s="49"/>
      <c r="TR805" s="49"/>
      <c r="TS805" s="49"/>
      <c r="TX805" s="191"/>
      <c r="TY805" s="49"/>
      <c r="TZ805" s="49"/>
      <c r="UA805" s="49"/>
      <c r="UF805" s="191"/>
      <c r="UG805" s="49"/>
      <c r="UH805" s="49"/>
      <c r="UI805" s="49"/>
      <c r="UN805" s="191"/>
      <c r="UO805" s="49"/>
      <c r="UP805" s="49"/>
      <c r="UQ805" s="49"/>
      <c r="UV805" s="191"/>
      <c r="UW805" s="49"/>
      <c r="UX805" s="49"/>
      <c r="UY805" s="49"/>
      <c r="VD805" s="191"/>
      <c r="VE805" s="49"/>
      <c r="VF805" s="49"/>
      <c r="VG805" s="49"/>
      <c r="VL805" s="191"/>
      <c r="VM805" s="49"/>
      <c r="VN805" s="49"/>
      <c r="VO805" s="49"/>
      <c r="VT805" s="191"/>
      <c r="VU805" s="49"/>
      <c r="VV805" s="49"/>
      <c r="VW805" s="49"/>
      <c r="WB805" s="191"/>
      <c r="WC805" s="49"/>
      <c r="WD805" s="49"/>
      <c r="WE805" s="49"/>
      <c r="WJ805" s="191"/>
      <c r="WK805" s="49"/>
      <c r="WL805" s="49"/>
      <c r="WM805" s="49"/>
      <c r="WR805" s="191"/>
      <c r="WS805" s="49"/>
      <c r="WT805" s="49"/>
      <c r="WU805" s="49"/>
      <c r="WZ805" s="191"/>
      <c r="XA805" s="49"/>
      <c r="XB805" s="49"/>
      <c r="XC805" s="49"/>
      <c r="XH805" s="191"/>
      <c r="XI805" s="49"/>
      <c r="XJ805" s="49"/>
      <c r="XK805" s="49"/>
      <c r="XP805" s="191"/>
      <c r="XQ805" s="49"/>
      <c r="XR805" s="49"/>
      <c r="XS805" s="49"/>
      <c r="XX805" s="191"/>
      <c r="XY805" s="49"/>
      <c r="XZ805" s="49"/>
      <c r="YA805" s="49"/>
      <c r="YF805" s="191"/>
      <c r="YG805" s="49"/>
      <c r="YH805" s="49"/>
      <c r="YI805" s="49"/>
      <c r="YN805" s="191"/>
      <c r="YO805" s="49"/>
      <c r="YP805" s="49"/>
      <c r="YQ805" s="49"/>
      <c r="YV805" s="191"/>
      <c r="YW805" s="49"/>
      <c r="YX805" s="49"/>
      <c r="YY805" s="49"/>
      <c r="ZD805" s="191"/>
      <c r="ZE805" s="49"/>
      <c r="ZF805" s="49"/>
      <c r="ZG805" s="49"/>
      <c r="ZL805" s="191"/>
      <c r="ZM805" s="49"/>
      <c r="ZN805" s="49"/>
      <c r="ZO805" s="49"/>
      <c r="ZT805" s="191"/>
      <c r="ZU805" s="49"/>
      <c r="ZV805" s="49"/>
      <c r="ZW805" s="49"/>
      <c r="AAB805" s="191"/>
      <c r="AAC805" s="49"/>
      <c r="AAD805" s="49"/>
      <c r="AAE805" s="49"/>
      <c r="AAJ805" s="191"/>
      <c r="AAK805" s="49"/>
      <c r="AAL805" s="49"/>
      <c r="AAM805" s="49"/>
      <c r="AAR805" s="191"/>
      <c r="AAS805" s="49"/>
      <c r="AAT805" s="49"/>
      <c r="AAU805" s="49"/>
      <c r="AAZ805" s="191"/>
      <c r="ABA805" s="49"/>
      <c r="ABB805" s="49"/>
      <c r="ABC805" s="49"/>
      <c r="ABH805" s="191"/>
      <c r="ABI805" s="49"/>
      <c r="ABJ805" s="49"/>
      <c r="ABK805" s="49"/>
      <c r="ABP805" s="191"/>
      <c r="ABQ805" s="49"/>
      <c r="ABR805" s="49"/>
      <c r="ABS805" s="49"/>
      <c r="ABX805" s="191"/>
      <c r="ABY805" s="49"/>
      <c r="ABZ805" s="49"/>
      <c r="ACA805" s="49"/>
      <c r="ACF805" s="191"/>
      <c r="ACG805" s="49"/>
      <c r="ACH805" s="49"/>
      <c r="ACI805" s="49"/>
      <c r="ACN805" s="191"/>
      <c r="ACO805" s="49"/>
      <c r="ACP805" s="49"/>
      <c r="ACQ805" s="49"/>
      <c r="ACV805" s="191"/>
      <c r="ACW805" s="49"/>
      <c r="ACX805" s="49"/>
      <c r="ACY805" s="49"/>
      <c r="ADD805" s="191"/>
      <c r="ADE805" s="49"/>
      <c r="ADF805" s="49"/>
      <c r="ADG805" s="49"/>
      <c r="ADL805" s="191"/>
      <c r="ADM805" s="49"/>
      <c r="ADN805" s="49"/>
      <c r="ADO805" s="49"/>
      <c r="ADT805" s="191"/>
      <c r="ADU805" s="49"/>
      <c r="ADV805" s="49"/>
      <c r="ADW805" s="49"/>
      <c r="AEB805" s="191"/>
      <c r="AEC805" s="49"/>
      <c r="AED805" s="49"/>
      <c r="AEE805" s="49"/>
      <c r="AEJ805" s="191"/>
      <c r="AEK805" s="49"/>
      <c r="AEL805" s="49"/>
      <c r="AEM805" s="49"/>
      <c r="AER805" s="191"/>
      <c r="AES805" s="49"/>
      <c r="AET805" s="49"/>
      <c r="AEU805" s="49"/>
      <c r="AEZ805" s="191"/>
      <c r="AFA805" s="49"/>
      <c r="AFB805" s="49"/>
      <c r="AFC805" s="49"/>
      <c r="AFH805" s="191"/>
      <c r="AFI805" s="49"/>
      <c r="AFJ805" s="49"/>
      <c r="AFK805" s="49"/>
      <c r="AFP805" s="191"/>
      <c r="AFQ805" s="49"/>
      <c r="AFR805" s="49"/>
      <c r="AFS805" s="49"/>
      <c r="AFX805" s="191"/>
      <c r="AFY805" s="49"/>
      <c r="AFZ805" s="49"/>
      <c r="AGA805" s="49"/>
      <c r="AGF805" s="191"/>
      <c r="AGG805" s="49"/>
      <c r="AGH805" s="49"/>
      <c r="AGI805" s="49"/>
      <c r="AGN805" s="191"/>
      <c r="AGO805" s="49"/>
      <c r="AGP805" s="49"/>
      <c r="AGQ805" s="49"/>
      <c r="AGV805" s="191"/>
      <c r="AGW805" s="49"/>
      <c r="AGX805" s="49"/>
      <c r="AGY805" s="49"/>
      <c r="AHD805" s="191"/>
      <c r="AHE805" s="49"/>
      <c r="AHF805" s="49"/>
      <c r="AHG805" s="49"/>
      <c r="AHL805" s="191"/>
      <c r="AHM805" s="49"/>
      <c r="AHN805" s="49"/>
      <c r="AHO805" s="49"/>
      <c r="AHT805" s="191"/>
      <c r="AHU805" s="49"/>
      <c r="AHV805" s="49"/>
      <c r="AHW805" s="49"/>
      <c r="AIB805" s="191"/>
      <c r="AIC805" s="49"/>
      <c r="AID805" s="49"/>
      <c r="AIE805" s="49"/>
      <c r="AIJ805" s="191"/>
      <c r="AIK805" s="49"/>
      <c r="AIL805" s="49"/>
      <c r="AIM805" s="49"/>
      <c r="AIR805" s="191"/>
      <c r="AIS805" s="49"/>
      <c r="AIT805" s="49"/>
      <c r="AIU805" s="49"/>
      <c r="AIZ805" s="191"/>
      <c r="AJA805" s="49"/>
      <c r="AJB805" s="49"/>
      <c r="AJC805" s="49"/>
      <c r="AJH805" s="191"/>
      <c r="AJI805" s="49"/>
      <c r="AJJ805" s="49"/>
      <c r="AJK805" s="49"/>
      <c r="AJP805" s="191"/>
      <c r="AJQ805" s="49"/>
      <c r="AJR805" s="49"/>
      <c r="AJS805" s="49"/>
      <c r="AJX805" s="191"/>
      <c r="AJY805" s="49"/>
      <c r="AJZ805" s="49"/>
      <c r="AKA805" s="49"/>
      <c r="AKF805" s="191"/>
      <c r="AKG805" s="49"/>
      <c r="AKH805" s="49"/>
      <c r="AKI805" s="49"/>
      <c r="AKN805" s="191"/>
      <c r="AKO805" s="49"/>
      <c r="AKP805" s="49"/>
      <c r="AKQ805" s="49"/>
      <c r="AKV805" s="191"/>
      <c r="AKW805" s="49"/>
      <c r="AKX805" s="49"/>
      <c r="AKY805" s="49"/>
      <c r="ALD805" s="191"/>
      <c r="ALE805" s="49"/>
      <c r="ALF805" s="49"/>
      <c r="ALG805" s="49"/>
      <c r="ALL805" s="191"/>
      <c r="ALM805" s="49"/>
      <c r="ALN805" s="49"/>
      <c r="ALO805" s="49"/>
      <c r="ALT805" s="191"/>
      <c r="ALU805" s="49"/>
      <c r="ALV805" s="49"/>
      <c r="ALW805" s="49"/>
      <c r="AMB805" s="191"/>
      <c r="AMC805" s="49"/>
      <c r="AMD805" s="49"/>
      <c r="AME805" s="49"/>
      <c r="AMJ805" s="191"/>
    </row>
    <row r="806" s="190" customFormat="true" ht="15" hidden="false" customHeight="true" outlineLevel="0" collapsed="false">
      <c r="A806" s="170"/>
      <c r="B806" s="170"/>
      <c r="C806" s="170"/>
      <c r="D806" s="171" t="s">
        <v>713</v>
      </c>
      <c r="E806" s="171"/>
      <c r="F806" s="171"/>
      <c r="G806" s="171"/>
      <c r="H806" s="172" t="n">
        <f aca="false">SUMIF(F803:F804,"&lt;&gt;h",H803:H804)</f>
        <v>26.36</v>
      </c>
      <c r="I806" s="49"/>
      <c r="J806" s="49"/>
      <c r="K806" s="49"/>
      <c r="P806" s="191"/>
      <c r="Q806" s="49"/>
      <c r="R806" s="49"/>
      <c r="S806" s="49"/>
      <c r="X806" s="191"/>
      <c r="Y806" s="49"/>
      <c r="Z806" s="49"/>
      <c r="AA806" s="49"/>
      <c r="AF806" s="191"/>
      <c r="AG806" s="49"/>
      <c r="AH806" s="49"/>
      <c r="AI806" s="49"/>
      <c r="AN806" s="191"/>
      <c r="AO806" s="49"/>
      <c r="AP806" s="49"/>
      <c r="AQ806" s="49"/>
      <c r="AV806" s="191"/>
      <c r="AW806" s="49"/>
      <c r="AX806" s="49"/>
      <c r="AY806" s="49"/>
      <c r="BD806" s="191"/>
      <c r="BE806" s="49"/>
      <c r="BF806" s="49"/>
      <c r="BG806" s="49"/>
      <c r="BL806" s="191"/>
      <c r="BM806" s="49"/>
      <c r="BN806" s="49"/>
      <c r="BO806" s="49"/>
      <c r="BT806" s="191"/>
      <c r="BU806" s="49"/>
      <c r="BV806" s="49"/>
      <c r="BW806" s="49"/>
      <c r="CB806" s="191"/>
      <c r="CC806" s="49"/>
      <c r="CD806" s="49"/>
      <c r="CE806" s="49"/>
      <c r="CJ806" s="191"/>
      <c r="CK806" s="49"/>
      <c r="CL806" s="49"/>
      <c r="CM806" s="49"/>
      <c r="CR806" s="191"/>
      <c r="CS806" s="49"/>
      <c r="CT806" s="49"/>
      <c r="CU806" s="49"/>
      <c r="CZ806" s="191"/>
      <c r="DA806" s="49"/>
      <c r="DB806" s="49"/>
      <c r="DC806" s="49"/>
      <c r="DH806" s="191"/>
      <c r="DI806" s="49"/>
      <c r="DJ806" s="49"/>
      <c r="DK806" s="49"/>
      <c r="DP806" s="191"/>
      <c r="DQ806" s="49"/>
      <c r="DR806" s="49"/>
      <c r="DS806" s="49"/>
      <c r="DX806" s="191"/>
      <c r="DY806" s="49"/>
      <c r="DZ806" s="49"/>
      <c r="EA806" s="49"/>
      <c r="EF806" s="191"/>
      <c r="EG806" s="49"/>
      <c r="EH806" s="49"/>
      <c r="EI806" s="49"/>
      <c r="EN806" s="191"/>
      <c r="EO806" s="49"/>
      <c r="EP806" s="49"/>
      <c r="EQ806" s="49"/>
      <c r="EV806" s="191"/>
      <c r="EW806" s="49"/>
      <c r="EX806" s="49"/>
      <c r="EY806" s="49"/>
      <c r="FD806" s="191"/>
      <c r="FE806" s="49"/>
      <c r="FF806" s="49"/>
      <c r="FG806" s="49"/>
      <c r="FL806" s="191"/>
      <c r="FM806" s="49"/>
      <c r="FN806" s="49"/>
      <c r="FO806" s="49"/>
      <c r="FT806" s="191"/>
      <c r="FU806" s="49"/>
      <c r="FV806" s="49"/>
      <c r="FW806" s="49"/>
      <c r="GB806" s="191"/>
      <c r="GC806" s="49"/>
      <c r="GD806" s="49"/>
      <c r="GE806" s="49"/>
      <c r="GJ806" s="191"/>
      <c r="GK806" s="49"/>
      <c r="GL806" s="49"/>
      <c r="GM806" s="49"/>
      <c r="GR806" s="191"/>
      <c r="GS806" s="49"/>
      <c r="GT806" s="49"/>
      <c r="GU806" s="49"/>
      <c r="GZ806" s="191"/>
      <c r="HA806" s="49"/>
      <c r="HB806" s="49"/>
      <c r="HC806" s="49"/>
      <c r="HH806" s="191"/>
      <c r="HI806" s="49"/>
      <c r="HJ806" s="49"/>
      <c r="HK806" s="49"/>
      <c r="HP806" s="191"/>
      <c r="HQ806" s="49"/>
      <c r="HR806" s="49"/>
      <c r="HS806" s="49"/>
      <c r="HX806" s="191"/>
      <c r="HY806" s="49"/>
      <c r="HZ806" s="49"/>
      <c r="IA806" s="49"/>
      <c r="IF806" s="191"/>
      <c r="IG806" s="49"/>
      <c r="IH806" s="49"/>
      <c r="II806" s="49"/>
      <c r="IN806" s="191"/>
      <c r="IO806" s="49"/>
      <c r="IP806" s="49"/>
      <c r="IQ806" s="49"/>
      <c r="IV806" s="191"/>
      <c r="IW806" s="49"/>
      <c r="IX806" s="49"/>
      <c r="IY806" s="49"/>
      <c r="JD806" s="191"/>
      <c r="JE806" s="49"/>
      <c r="JF806" s="49"/>
      <c r="JG806" s="49"/>
      <c r="JL806" s="191"/>
      <c r="JM806" s="49"/>
      <c r="JN806" s="49"/>
      <c r="JO806" s="49"/>
      <c r="JT806" s="191"/>
      <c r="JU806" s="49"/>
      <c r="JV806" s="49"/>
      <c r="JW806" s="49"/>
      <c r="KB806" s="191"/>
      <c r="KC806" s="49"/>
      <c r="KD806" s="49"/>
      <c r="KE806" s="49"/>
      <c r="KJ806" s="191"/>
      <c r="KK806" s="49"/>
      <c r="KL806" s="49"/>
      <c r="KM806" s="49"/>
      <c r="KR806" s="191"/>
      <c r="KS806" s="49"/>
      <c r="KT806" s="49"/>
      <c r="KU806" s="49"/>
      <c r="KZ806" s="191"/>
      <c r="LA806" s="49"/>
      <c r="LB806" s="49"/>
      <c r="LC806" s="49"/>
      <c r="LH806" s="191"/>
      <c r="LI806" s="49"/>
      <c r="LJ806" s="49"/>
      <c r="LK806" s="49"/>
      <c r="LP806" s="191"/>
      <c r="LQ806" s="49"/>
      <c r="LR806" s="49"/>
      <c r="LS806" s="49"/>
      <c r="LX806" s="191"/>
      <c r="LY806" s="49"/>
      <c r="LZ806" s="49"/>
      <c r="MA806" s="49"/>
      <c r="MF806" s="191"/>
      <c r="MG806" s="49"/>
      <c r="MH806" s="49"/>
      <c r="MI806" s="49"/>
      <c r="MN806" s="191"/>
      <c r="MO806" s="49"/>
      <c r="MP806" s="49"/>
      <c r="MQ806" s="49"/>
      <c r="MV806" s="191"/>
      <c r="MW806" s="49"/>
      <c r="MX806" s="49"/>
      <c r="MY806" s="49"/>
      <c r="ND806" s="191"/>
      <c r="NE806" s="49"/>
      <c r="NF806" s="49"/>
      <c r="NG806" s="49"/>
      <c r="NL806" s="191"/>
      <c r="NM806" s="49"/>
      <c r="NN806" s="49"/>
      <c r="NO806" s="49"/>
      <c r="NT806" s="191"/>
      <c r="NU806" s="49"/>
      <c r="NV806" s="49"/>
      <c r="NW806" s="49"/>
      <c r="OB806" s="191"/>
      <c r="OC806" s="49"/>
      <c r="OD806" s="49"/>
      <c r="OE806" s="49"/>
      <c r="OJ806" s="191"/>
      <c r="OK806" s="49"/>
      <c r="OL806" s="49"/>
      <c r="OM806" s="49"/>
      <c r="OR806" s="191"/>
      <c r="OS806" s="49"/>
      <c r="OT806" s="49"/>
      <c r="OU806" s="49"/>
      <c r="OZ806" s="191"/>
      <c r="PA806" s="49"/>
      <c r="PB806" s="49"/>
      <c r="PC806" s="49"/>
      <c r="PH806" s="191"/>
      <c r="PI806" s="49"/>
      <c r="PJ806" s="49"/>
      <c r="PK806" s="49"/>
      <c r="PP806" s="191"/>
      <c r="PQ806" s="49"/>
      <c r="PR806" s="49"/>
      <c r="PS806" s="49"/>
      <c r="PX806" s="191"/>
      <c r="PY806" s="49"/>
      <c r="PZ806" s="49"/>
      <c r="QA806" s="49"/>
      <c r="QF806" s="191"/>
      <c r="QG806" s="49"/>
      <c r="QH806" s="49"/>
      <c r="QI806" s="49"/>
      <c r="QN806" s="191"/>
      <c r="QO806" s="49"/>
      <c r="QP806" s="49"/>
      <c r="QQ806" s="49"/>
      <c r="QV806" s="191"/>
      <c r="QW806" s="49"/>
      <c r="QX806" s="49"/>
      <c r="QY806" s="49"/>
      <c r="RD806" s="191"/>
      <c r="RE806" s="49"/>
      <c r="RF806" s="49"/>
      <c r="RG806" s="49"/>
      <c r="RL806" s="191"/>
      <c r="RM806" s="49"/>
      <c r="RN806" s="49"/>
      <c r="RO806" s="49"/>
      <c r="RT806" s="191"/>
      <c r="RU806" s="49"/>
      <c r="RV806" s="49"/>
      <c r="RW806" s="49"/>
      <c r="SB806" s="191"/>
      <c r="SC806" s="49"/>
      <c r="SD806" s="49"/>
      <c r="SE806" s="49"/>
      <c r="SJ806" s="191"/>
      <c r="SK806" s="49"/>
      <c r="SL806" s="49"/>
      <c r="SM806" s="49"/>
      <c r="SR806" s="191"/>
      <c r="SS806" s="49"/>
      <c r="ST806" s="49"/>
      <c r="SU806" s="49"/>
      <c r="SZ806" s="191"/>
      <c r="TA806" s="49"/>
      <c r="TB806" s="49"/>
      <c r="TC806" s="49"/>
      <c r="TH806" s="191"/>
      <c r="TI806" s="49"/>
      <c r="TJ806" s="49"/>
      <c r="TK806" s="49"/>
      <c r="TP806" s="191"/>
      <c r="TQ806" s="49"/>
      <c r="TR806" s="49"/>
      <c r="TS806" s="49"/>
      <c r="TX806" s="191"/>
      <c r="TY806" s="49"/>
      <c r="TZ806" s="49"/>
      <c r="UA806" s="49"/>
      <c r="UF806" s="191"/>
      <c r="UG806" s="49"/>
      <c r="UH806" s="49"/>
      <c r="UI806" s="49"/>
      <c r="UN806" s="191"/>
      <c r="UO806" s="49"/>
      <c r="UP806" s="49"/>
      <c r="UQ806" s="49"/>
      <c r="UV806" s="191"/>
      <c r="UW806" s="49"/>
      <c r="UX806" s="49"/>
      <c r="UY806" s="49"/>
      <c r="VD806" s="191"/>
      <c r="VE806" s="49"/>
      <c r="VF806" s="49"/>
      <c r="VG806" s="49"/>
      <c r="VL806" s="191"/>
      <c r="VM806" s="49"/>
      <c r="VN806" s="49"/>
      <c r="VO806" s="49"/>
      <c r="VT806" s="191"/>
      <c r="VU806" s="49"/>
      <c r="VV806" s="49"/>
      <c r="VW806" s="49"/>
      <c r="WB806" s="191"/>
      <c r="WC806" s="49"/>
      <c r="WD806" s="49"/>
      <c r="WE806" s="49"/>
      <c r="WJ806" s="191"/>
      <c r="WK806" s="49"/>
      <c r="WL806" s="49"/>
      <c r="WM806" s="49"/>
      <c r="WR806" s="191"/>
      <c r="WS806" s="49"/>
      <c r="WT806" s="49"/>
      <c r="WU806" s="49"/>
      <c r="WZ806" s="191"/>
      <c r="XA806" s="49"/>
      <c r="XB806" s="49"/>
      <c r="XC806" s="49"/>
      <c r="XH806" s="191"/>
      <c r="XI806" s="49"/>
      <c r="XJ806" s="49"/>
      <c r="XK806" s="49"/>
      <c r="XP806" s="191"/>
      <c r="XQ806" s="49"/>
      <c r="XR806" s="49"/>
      <c r="XS806" s="49"/>
      <c r="XX806" s="191"/>
      <c r="XY806" s="49"/>
      <c r="XZ806" s="49"/>
      <c r="YA806" s="49"/>
      <c r="YF806" s="191"/>
      <c r="YG806" s="49"/>
      <c r="YH806" s="49"/>
      <c r="YI806" s="49"/>
      <c r="YN806" s="191"/>
      <c r="YO806" s="49"/>
      <c r="YP806" s="49"/>
      <c r="YQ806" s="49"/>
      <c r="YV806" s="191"/>
      <c r="YW806" s="49"/>
      <c r="YX806" s="49"/>
      <c r="YY806" s="49"/>
      <c r="ZD806" s="191"/>
      <c r="ZE806" s="49"/>
      <c r="ZF806" s="49"/>
      <c r="ZG806" s="49"/>
      <c r="ZL806" s="191"/>
      <c r="ZM806" s="49"/>
      <c r="ZN806" s="49"/>
      <c r="ZO806" s="49"/>
      <c r="ZT806" s="191"/>
      <c r="ZU806" s="49"/>
      <c r="ZV806" s="49"/>
      <c r="ZW806" s="49"/>
      <c r="AAB806" s="191"/>
      <c r="AAC806" s="49"/>
      <c r="AAD806" s="49"/>
      <c r="AAE806" s="49"/>
      <c r="AAJ806" s="191"/>
      <c r="AAK806" s="49"/>
      <c r="AAL806" s="49"/>
      <c r="AAM806" s="49"/>
      <c r="AAR806" s="191"/>
      <c r="AAS806" s="49"/>
      <c r="AAT806" s="49"/>
      <c r="AAU806" s="49"/>
      <c r="AAZ806" s="191"/>
      <c r="ABA806" s="49"/>
      <c r="ABB806" s="49"/>
      <c r="ABC806" s="49"/>
      <c r="ABH806" s="191"/>
      <c r="ABI806" s="49"/>
      <c r="ABJ806" s="49"/>
      <c r="ABK806" s="49"/>
      <c r="ABP806" s="191"/>
      <c r="ABQ806" s="49"/>
      <c r="ABR806" s="49"/>
      <c r="ABS806" s="49"/>
      <c r="ABX806" s="191"/>
      <c r="ABY806" s="49"/>
      <c r="ABZ806" s="49"/>
      <c r="ACA806" s="49"/>
      <c r="ACF806" s="191"/>
      <c r="ACG806" s="49"/>
      <c r="ACH806" s="49"/>
      <c r="ACI806" s="49"/>
      <c r="ACN806" s="191"/>
      <c r="ACO806" s="49"/>
      <c r="ACP806" s="49"/>
      <c r="ACQ806" s="49"/>
      <c r="ACV806" s="191"/>
      <c r="ACW806" s="49"/>
      <c r="ACX806" s="49"/>
      <c r="ACY806" s="49"/>
      <c r="ADD806" s="191"/>
      <c r="ADE806" s="49"/>
      <c r="ADF806" s="49"/>
      <c r="ADG806" s="49"/>
      <c r="ADL806" s="191"/>
      <c r="ADM806" s="49"/>
      <c r="ADN806" s="49"/>
      <c r="ADO806" s="49"/>
      <c r="ADT806" s="191"/>
      <c r="ADU806" s="49"/>
      <c r="ADV806" s="49"/>
      <c r="ADW806" s="49"/>
      <c r="AEB806" s="191"/>
      <c r="AEC806" s="49"/>
      <c r="AED806" s="49"/>
      <c r="AEE806" s="49"/>
      <c r="AEJ806" s="191"/>
      <c r="AEK806" s="49"/>
      <c r="AEL806" s="49"/>
      <c r="AEM806" s="49"/>
      <c r="AER806" s="191"/>
      <c r="AES806" s="49"/>
      <c r="AET806" s="49"/>
      <c r="AEU806" s="49"/>
      <c r="AEZ806" s="191"/>
      <c r="AFA806" s="49"/>
      <c r="AFB806" s="49"/>
      <c r="AFC806" s="49"/>
      <c r="AFH806" s="191"/>
      <c r="AFI806" s="49"/>
      <c r="AFJ806" s="49"/>
      <c r="AFK806" s="49"/>
      <c r="AFP806" s="191"/>
      <c r="AFQ806" s="49"/>
      <c r="AFR806" s="49"/>
      <c r="AFS806" s="49"/>
      <c r="AFX806" s="191"/>
      <c r="AFY806" s="49"/>
      <c r="AFZ806" s="49"/>
      <c r="AGA806" s="49"/>
      <c r="AGF806" s="191"/>
      <c r="AGG806" s="49"/>
      <c r="AGH806" s="49"/>
      <c r="AGI806" s="49"/>
      <c r="AGN806" s="191"/>
      <c r="AGO806" s="49"/>
      <c r="AGP806" s="49"/>
      <c r="AGQ806" s="49"/>
      <c r="AGV806" s="191"/>
      <c r="AGW806" s="49"/>
      <c r="AGX806" s="49"/>
      <c r="AGY806" s="49"/>
      <c r="AHD806" s="191"/>
      <c r="AHE806" s="49"/>
      <c r="AHF806" s="49"/>
      <c r="AHG806" s="49"/>
      <c r="AHL806" s="191"/>
      <c r="AHM806" s="49"/>
      <c r="AHN806" s="49"/>
      <c r="AHO806" s="49"/>
      <c r="AHT806" s="191"/>
      <c r="AHU806" s="49"/>
      <c r="AHV806" s="49"/>
      <c r="AHW806" s="49"/>
      <c r="AIB806" s="191"/>
      <c r="AIC806" s="49"/>
      <c r="AID806" s="49"/>
      <c r="AIE806" s="49"/>
      <c r="AIJ806" s="191"/>
      <c r="AIK806" s="49"/>
      <c r="AIL806" s="49"/>
      <c r="AIM806" s="49"/>
      <c r="AIR806" s="191"/>
      <c r="AIS806" s="49"/>
      <c r="AIT806" s="49"/>
      <c r="AIU806" s="49"/>
      <c r="AIZ806" s="191"/>
      <c r="AJA806" s="49"/>
      <c r="AJB806" s="49"/>
      <c r="AJC806" s="49"/>
      <c r="AJH806" s="191"/>
      <c r="AJI806" s="49"/>
      <c r="AJJ806" s="49"/>
      <c r="AJK806" s="49"/>
      <c r="AJP806" s="191"/>
      <c r="AJQ806" s="49"/>
      <c r="AJR806" s="49"/>
      <c r="AJS806" s="49"/>
      <c r="AJX806" s="191"/>
      <c r="AJY806" s="49"/>
      <c r="AJZ806" s="49"/>
      <c r="AKA806" s="49"/>
      <c r="AKF806" s="191"/>
      <c r="AKG806" s="49"/>
      <c r="AKH806" s="49"/>
      <c r="AKI806" s="49"/>
      <c r="AKN806" s="191"/>
      <c r="AKO806" s="49"/>
      <c r="AKP806" s="49"/>
      <c r="AKQ806" s="49"/>
      <c r="AKV806" s="191"/>
      <c r="AKW806" s="49"/>
      <c r="AKX806" s="49"/>
      <c r="AKY806" s="49"/>
      <c r="ALD806" s="191"/>
      <c r="ALE806" s="49"/>
      <c r="ALF806" s="49"/>
      <c r="ALG806" s="49"/>
      <c r="ALL806" s="191"/>
      <c r="ALM806" s="49"/>
      <c r="ALN806" s="49"/>
      <c r="ALO806" s="49"/>
      <c r="ALT806" s="191"/>
      <c r="ALU806" s="49"/>
      <c r="ALV806" s="49"/>
      <c r="ALW806" s="49"/>
      <c r="AMB806" s="191"/>
      <c r="AMC806" s="49"/>
      <c r="AMD806" s="49"/>
      <c r="AME806" s="49"/>
      <c r="AMJ806" s="191"/>
    </row>
    <row r="807" s="192" customFormat="true" ht="15" hidden="false" customHeight="true" outlineLevel="0" collapsed="false">
      <c r="A807" s="170"/>
      <c r="B807" s="170"/>
      <c r="C807" s="170"/>
      <c r="D807" s="173" t="s">
        <v>714</v>
      </c>
      <c r="E807" s="173"/>
      <c r="F807" s="173"/>
      <c r="G807" s="173"/>
      <c r="H807" s="174" t="n">
        <f aca="false">SUM(H805:H806)</f>
        <v>32.34</v>
      </c>
      <c r="I807" s="49"/>
      <c r="J807" s="49"/>
      <c r="K807" s="49"/>
      <c r="P807" s="193"/>
      <c r="Q807" s="49"/>
      <c r="R807" s="49"/>
      <c r="S807" s="49"/>
      <c r="X807" s="193"/>
      <c r="Y807" s="49"/>
      <c r="Z807" s="49"/>
      <c r="AA807" s="49"/>
      <c r="AF807" s="193"/>
      <c r="AG807" s="49"/>
      <c r="AH807" s="49"/>
      <c r="AI807" s="49"/>
      <c r="AN807" s="193"/>
      <c r="AO807" s="49"/>
      <c r="AP807" s="49"/>
      <c r="AQ807" s="49"/>
      <c r="AV807" s="193"/>
      <c r="AW807" s="49"/>
      <c r="AX807" s="49"/>
      <c r="AY807" s="49"/>
      <c r="BD807" s="193"/>
      <c r="BE807" s="49"/>
      <c r="BF807" s="49"/>
      <c r="BG807" s="49"/>
      <c r="BL807" s="193"/>
      <c r="BM807" s="49"/>
      <c r="BN807" s="49"/>
      <c r="BO807" s="49"/>
      <c r="BT807" s="193"/>
      <c r="BU807" s="49"/>
      <c r="BV807" s="49"/>
      <c r="BW807" s="49"/>
      <c r="CB807" s="193"/>
      <c r="CC807" s="49"/>
      <c r="CD807" s="49"/>
      <c r="CE807" s="49"/>
      <c r="CJ807" s="193"/>
      <c r="CK807" s="49"/>
      <c r="CL807" s="49"/>
      <c r="CM807" s="49"/>
      <c r="CR807" s="193"/>
      <c r="CS807" s="49"/>
      <c r="CT807" s="49"/>
      <c r="CU807" s="49"/>
      <c r="CZ807" s="193"/>
      <c r="DA807" s="49"/>
      <c r="DB807" s="49"/>
      <c r="DC807" s="49"/>
      <c r="DH807" s="193"/>
      <c r="DI807" s="49"/>
      <c r="DJ807" s="49"/>
      <c r="DK807" s="49"/>
      <c r="DP807" s="193"/>
      <c r="DQ807" s="49"/>
      <c r="DR807" s="49"/>
      <c r="DS807" s="49"/>
      <c r="DX807" s="193"/>
      <c r="DY807" s="49"/>
      <c r="DZ807" s="49"/>
      <c r="EA807" s="49"/>
      <c r="EF807" s="193"/>
      <c r="EG807" s="49"/>
      <c r="EH807" s="49"/>
      <c r="EI807" s="49"/>
      <c r="EN807" s="193"/>
      <c r="EO807" s="49"/>
      <c r="EP807" s="49"/>
      <c r="EQ807" s="49"/>
      <c r="EV807" s="193"/>
      <c r="EW807" s="49"/>
      <c r="EX807" s="49"/>
      <c r="EY807" s="49"/>
      <c r="FD807" s="193"/>
      <c r="FE807" s="49"/>
      <c r="FF807" s="49"/>
      <c r="FG807" s="49"/>
      <c r="FL807" s="193"/>
      <c r="FM807" s="49"/>
      <c r="FN807" s="49"/>
      <c r="FO807" s="49"/>
      <c r="FT807" s="193"/>
      <c r="FU807" s="49"/>
      <c r="FV807" s="49"/>
      <c r="FW807" s="49"/>
      <c r="GB807" s="193"/>
      <c r="GC807" s="49"/>
      <c r="GD807" s="49"/>
      <c r="GE807" s="49"/>
      <c r="GJ807" s="193"/>
      <c r="GK807" s="49"/>
      <c r="GL807" s="49"/>
      <c r="GM807" s="49"/>
      <c r="GR807" s="193"/>
      <c r="GS807" s="49"/>
      <c r="GT807" s="49"/>
      <c r="GU807" s="49"/>
      <c r="GZ807" s="193"/>
      <c r="HA807" s="49"/>
      <c r="HB807" s="49"/>
      <c r="HC807" s="49"/>
      <c r="HH807" s="193"/>
      <c r="HI807" s="49"/>
      <c r="HJ807" s="49"/>
      <c r="HK807" s="49"/>
      <c r="HP807" s="193"/>
      <c r="HQ807" s="49"/>
      <c r="HR807" s="49"/>
      <c r="HS807" s="49"/>
      <c r="HX807" s="193"/>
      <c r="HY807" s="49"/>
      <c r="HZ807" s="49"/>
      <c r="IA807" s="49"/>
      <c r="IF807" s="193"/>
      <c r="IG807" s="49"/>
      <c r="IH807" s="49"/>
      <c r="II807" s="49"/>
      <c r="IN807" s="193"/>
      <c r="IO807" s="49"/>
      <c r="IP807" s="49"/>
      <c r="IQ807" s="49"/>
      <c r="IV807" s="193"/>
      <c r="IW807" s="49"/>
      <c r="IX807" s="49"/>
      <c r="IY807" s="49"/>
      <c r="JD807" s="193"/>
      <c r="JE807" s="49"/>
      <c r="JF807" s="49"/>
      <c r="JG807" s="49"/>
      <c r="JL807" s="193"/>
      <c r="JM807" s="49"/>
      <c r="JN807" s="49"/>
      <c r="JO807" s="49"/>
      <c r="JT807" s="193"/>
      <c r="JU807" s="49"/>
      <c r="JV807" s="49"/>
      <c r="JW807" s="49"/>
      <c r="KB807" s="193"/>
      <c r="KC807" s="49"/>
      <c r="KD807" s="49"/>
      <c r="KE807" s="49"/>
      <c r="KJ807" s="193"/>
      <c r="KK807" s="49"/>
      <c r="KL807" s="49"/>
      <c r="KM807" s="49"/>
      <c r="KR807" s="193"/>
      <c r="KS807" s="49"/>
      <c r="KT807" s="49"/>
      <c r="KU807" s="49"/>
      <c r="KZ807" s="193"/>
      <c r="LA807" s="49"/>
      <c r="LB807" s="49"/>
      <c r="LC807" s="49"/>
      <c r="LH807" s="193"/>
      <c r="LI807" s="49"/>
      <c r="LJ807" s="49"/>
      <c r="LK807" s="49"/>
      <c r="LP807" s="193"/>
      <c r="LQ807" s="49"/>
      <c r="LR807" s="49"/>
      <c r="LS807" s="49"/>
      <c r="LX807" s="193"/>
      <c r="LY807" s="49"/>
      <c r="LZ807" s="49"/>
      <c r="MA807" s="49"/>
      <c r="MF807" s="193"/>
      <c r="MG807" s="49"/>
      <c r="MH807" s="49"/>
      <c r="MI807" s="49"/>
      <c r="MN807" s="193"/>
      <c r="MO807" s="49"/>
      <c r="MP807" s="49"/>
      <c r="MQ807" s="49"/>
      <c r="MV807" s="193"/>
      <c r="MW807" s="49"/>
      <c r="MX807" s="49"/>
      <c r="MY807" s="49"/>
      <c r="ND807" s="193"/>
      <c r="NE807" s="49"/>
      <c r="NF807" s="49"/>
      <c r="NG807" s="49"/>
      <c r="NL807" s="193"/>
      <c r="NM807" s="49"/>
      <c r="NN807" s="49"/>
      <c r="NO807" s="49"/>
      <c r="NT807" s="193"/>
      <c r="NU807" s="49"/>
      <c r="NV807" s="49"/>
      <c r="NW807" s="49"/>
      <c r="OB807" s="193"/>
      <c r="OC807" s="49"/>
      <c r="OD807" s="49"/>
      <c r="OE807" s="49"/>
      <c r="OJ807" s="193"/>
      <c r="OK807" s="49"/>
      <c r="OL807" s="49"/>
      <c r="OM807" s="49"/>
      <c r="OR807" s="193"/>
      <c r="OS807" s="49"/>
      <c r="OT807" s="49"/>
      <c r="OU807" s="49"/>
      <c r="OZ807" s="193"/>
      <c r="PA807" s="49"/>
      <c r="PB807" s="49"/>
      <c r="PC807" s="49"/>
      <c r="PH807" s="193"/>
      <c r="PI807" s="49"/>
      <c r="PJ807" s="49"/>
      <c r="PK807" s="49"/>
      <c r="PP807" s="193"/>
      <c r="PQ807" s="49"/>
      <c r="PR807" s="49"/>
      <c r="PS807" s="49"/>
      <c r="PX807" s="193"/>
      <c r="PY807" s="49"/>
      <c r="PZ807" s="49"/>
      <c r="QA807" s="49"/>
      <c r="QF807" s="193"/>
      <c r="QG807" s="49"/>
      <c r="QH807" s="49"/>
      <c r="QI807" s="49"/>
      <c r="QN807" s="193"/>
      <c r="QO807" s="49"/>
      <c r="QP807" s="49"/>
      <c r="QQ807" s="49"/>
      <c r="QV807" s="193"/>
      <c r="QW807" s="49"/>
      <c r="QX807" s="49"/>
      <c r="QY807" s="49"/>
      <c r="RD807" s="193"/>
      <c r="RE807" s="49"/>
      <c r="RF807" s="49"/>
      <c r="RG807" s="49"/>
      <c r="RL807" s="193"/>
      <c r="RM807" s="49"/>
      <c r="RN807" s="49"/>
      <c r="RO807" s="49"/>
      <c r="RT807" s="193"/>
      <c r="RU807" s="49"/>
      <c r="RV807" s="49"/>
      <c r="RW807" s="49"/>
      <c r="SB807" s="193"/>
      <c r="SC807" s="49"/>
      <c r="SD807" s="49"/>
      <c r="SE807" s="49"/>
      <c r="SJ807" s="193"/>
      <c r="SK807" s="49"/>
      <c r="SL807" s="49"/>
      <c r="SM807" s="49"/>
      <c r="SR807" s="193"/>
      <c r="SS807" s="49"/>
      <c r="ST807" s="49"/>
      <c r="SU807" s="49"/>
      <c r="SZ807" s="193"/>
      <c r="TA807" s="49"/>
      <c r="TB807" s="49"/>
      <c r="TC807" s="49"/>
      <c r="TH807" s="193"/>
      <c r="TI807" s="49"/>
      <c r="TJ807" s="49"/>
      <c r="TK807" s="49"/>
      <c r="TP807" s="193"/>
      <c r="TQ807" s="49"/>
      <c r="TR807" s="49"/>
      <c r="TS807" s="49"/>
      <c r="TX807" s="193"/>
      <c r="TY807" s="49"/>
      <c r="TZ807" s="49"/>
      <c r="UA807" s="49"/>
      <c r="UF807" s="193"/>
      <c r="UG807" s="49"/>
      <c r="UH807" s="49"/>
      <c r="UI807" s="49"/>
      <c r="UN807" s="193"/>
      <c r="UO807" s="49"/>
      <c r="UP807" s="49"/>
      <c r="UQ807" s="49"/>
      <c r="UV807" s="193"/>
      <c r="UW807" s="49"/>
      <c r="UX807" s="49"/>
      <c r="UY807" s="49"/>
      <c r="VD807" s="193"/>
      <c r="VE807" s="49"/>
      <c r="VF807" s="49"/>
      <c r="VG807" s="49"/>
      <c r="VL807" s="193"/>
      <c r="VM807" s="49"/>
      <c r="VN807" s="49"/>
      <c r="VO807" s="49"/>
      <c r="VT807" s="193"/>
      <c r="VU807" s="49"/>
      <c r="VV807" s="49"/>
      <c r="VW807" s="49"/>
      <c r="WB807" s="193"/>
      <c r="WC807" s="49"/>
      <c r="WD807" s="49"/>
      <c r="WE807" s="49"/>
      <c r="WJ807" s="193"/>
      <c r="WK807" s="49"/>
      <c r="WL807" s="49"/>
      <c r="WM807" s="49"/>
      <c r="WR807" s="193"/>
      <c r="WS807" s="49"/>
      <c r="WT807" s="49"/>
      <c r="WU807" s="49"/>
      <c r="WZ807" s="193"/>
      <c r="XA807" s="49"/>
      <c r="XB807" s="49"/>
      <c r="XC807" s="49"/>
      <c r="XH807" s="193"/>
      <c r="XI807" s="49"/>
      <c r="XJ807" s="49"/>
      <c r="XK807" s="49"/>
      <c r="XP807" s="193"/>
      <c r="XQ807" s="49"/>
      <c r="XR807" s="49"/>
      <c r="XS807" s="49"/>
      <c r="XX807" s="193"/>
      <c r="XY807" s="49"/>
      <c r="XZ807" s="49"/>
      <c r="YA807" s="49"/>
      <c r="YF807" s="193"/>
      <c r="YG807" s="49"/>
      <c r="YH807" s="49"/>
      <c r="YI807" s="49"/>
      <c r="YN807" s="193"/>
      <c r="YO807" s="49"/>
      <c r="YP807" s="49"/>
      <c r="YQ807" s="49"/>
      <c r="YV807" s="193"/>
      <c r="YW807" s="49"/>
      <c r="YX807" s="49"/>
      <c r="YY807" s="49"/>
      <c r="ZD807" s="193"/>
      <c r="ZE807" s="49"/>
      <c r="ZF807" s="49"/>
      <c r="ZG807" s="49"/>
      <c r="ZL807" s="193"/>
      <c r="ZM807" s="49"/>
      <c r="ZN807" s="49"/>
      <c r="ZO807" s="49"/>
      <c r="ZT807" s="193"/>
      <c r="ZU807" s="49"/>
      <c r="ZV807" s="49"/>
      <c r="ZW807" s="49"/>
      <c r="AAB807" s="193"/>
      <c r="AAC807" s="49"/>
      <c r="AAD807" s="49"/>
      <c r="AAE807" s="49"/>
      <c r="AAJ807" s="193"/>
      <c r="AAK807" s="49"/>
      <c r="AAL807" s="49"/>
      <c r="AAM807" s="49"/>
      <c r="AAR807" s="193"/>
      <c r="AAS807" s="49"/>
      <c r="AAT807" s="49"/>
      <c r="AAU807" s="49"/>
      <c r="AAZ807" s="193"/>
      <c r="ABA807" s="49"/>
      <c r="ABB807" s="49"/>
      <c r="ABC807" s="49"/>
      <c r="ABH807" s="193"/>
      <c r="ABI807" s="49"/>
      <c r="ABJ807" s="49"/>
      <c r="ABK807" s="49"/>
      <c r="ABP807" s="193"/>
      <c r="ABQ807" s="49"/>
      <c r="ABR807" s="49"/>
      <c r="ABS807" s="49"/>
      <c r="ABX807" s="193"/>
      <c r="ABY807" s="49"/>
      <c r="ABZ807" s="49"/>
      <c r="ACA807" s="49"/>
      <c r="ACF807" s="193"/>
      <c r="ACG807" s="49"/>
      <c r="ACH807" s="49"/>
      <c r="ACI807" s="49"/>
      <c r="ACN807" s="193"/>
      <c r="ACO807" s="49"/>
      <c r="ACP807" s="49"/>
      <c r="ACQ807" s="49"/>
      <c r="ACV807" s="193"/>
      <c r="ACW807" s="49"/>
      <c r="ACX807" s="49"/>
      <c r="ACY807" s="49"/>
      <c r="ADD807" s="193"/>
      <c r="ADE807" s="49"/>
      <c r="ADF807" s="49"/>
      <c r="ADG807" s="49"/>
      <c r="ADL807" s="193"/>
      <c r="ADM807" s="49"/>
      <c r="ADN807" s="49"/>
      <c r="ADO807" s="49"/>
      <c r="ADT807" s="193"/>
      <c r="ADU807" s="49"/>
      <c r="ADV807" s="49"/>
      <c r="ADW807" s="49"/>
      <c r="AEB807" s="193"/>
      <c r="AEC807" s="49"/>
      <c r="AED807" s="49"/>
      <c r="AEE807" s="49"/>
      <c r="AEJ807" s="193"/>
      <c r="AEK807" s="49"/>
      <c r="AEL807" s="49"/>
      <c r="AEM807" s="49"/>
      <c r="AER807" s="193"/>
      <c r="AES807" s="49"/>
      <c r="AET807" s="49"/>
      <c r="AEU807" s="49"/>
      <c r="AEZ807" s="193"/>
      <c r="AFA807" s="49"/>
      <c r="AFB807" s="49"/>
      <c r="AFC807" s="49"/>
      <c r="AFH807" s="193"/>
      <c r="AFI807" s="49"/>
      <c r="AFJ807" s="49"/>
      <c r="AFK807" s="49"/>
      <c r="AFP807" s="193"/>
      <c r="AFQ807" s="49"/>
      <c r="AFR807" s="49"/>
      <c r="AFS807" s="49"/>
      <c r="AFX807" s="193"/>
      <c r="AFY807" s="49"/>
      <c r="AFZ807" s="49"/>
      <c r="AGA807" s="49"/>
      <c r="AGF807" s="193"/>
      <c r="AGG807" s="49"/>
      <c r="AGH807" s="49"/>
      <c r="AGI807" s="49"/>
      <c r="AGN807" s="193"/>
      <c r="AGO807" s="49"/>
      <c r="AGP807" s="49"/>
      <c r="AGQ807" s="49"/>
      <c r="AGV807" s="193"/>
      <c r="AGW807" s="49"/>
      <c r="AGX807" s="49"/>
      <c r="AGY807" s="49"/>
      <c r="AHD807" s="193"/>
      <c r="AHE807" s="49"/>
      <c r="AHF807" s="49"/>
      <c r="AHG807" s="49"/>
      <c r="AHL807" s="193"/>
      <c r="AHM807" s="49"/>
      <c r="AHN807" s="49"/>
      <c r="AHO807" s="49"/>
      <c r="AHT807" s="193"/>
      <c r="AHU807" s="49"/>
      <c r="AHV807" s="49"/>
      <c r="AHW807" s="49"/>
      <c r="AIB807" s="193"/>
      <c r="AIC807" s="49"/>
      <c r="AID807" s="49"/>
      <c r="AIE807" s="49"/>
      <c r="AIJ807" s="193"/>
      <c r="AIK807" s="49"/>
      <c r="AIL807" s="49"/>
      <c r="AIM807" s="49"/>
      <c r="AIR807" s="193"/>
      <c r="AIS807" s="49"/>
      <c r="AIT807" s="49"/>
      <c r="AIU807" s="49"/>
      <c r="AIZ807" s="193"/>
      <c r="AJA807" s="49"/>
      <c r="AJB807" s="49"/>
      <c r="AJC807" s="49"/>
      <c r="AJH807" s="193"/>
      <c r="AJI807" s="49"/>
      <c r="AJJ807" s="49"/>
      <c r="AJK807" s="49"/>
      <c r="AJP807" s="193"/>
      <c r="AJQ807" s="49"/>
      <c r="AJR807" s="49"/>
      <c r="AJS807" s="49"/>
      <c r="AJX807" s="193"/>
      <c r="AJY807" s="49"/>
      <c r="AJZ807" s="49"/>
      <c r="AKA807" s="49"/>
      <c r="AKF807" s="193"/>
      <c r="AKG807" s="49"/>
      <c r="AKH807" s="49"/>
      <c r="AKI807" s="49"/>
      <c r="AKN807" s="193"/>
      <c r="AKO807" s="49"/>
      <c r="AKP807" s="49"/>
      <c r="AKQ807" s="49"/>
      <c r="AKV807" s="193"/>
      <c r="AKW807" s="49"/>
      <c r="AKX807" s="49"/>
      <c r="AKY807" s="49"/>
      <c r="ALD807" s="193"/>
      <c r="ALE807" s="49"/>
      <c r="ALF807" s="49"/>
      <c r="ALG807" s="49"/>
      <c r="ALL807" s="193"/>
      <c r="ALM807" s="49"/>
      <c r="ALN807" s="49"/>
      <c r="ALO807" s="49"/>
      <c r="ALT807" s="193"/>
      <c r="ALU807" s="49"/>
      <c r="ALV807" s="49"/>
      <c r="ALW807" s="49"/>
      <c r="AMB807" s="193"/>
      <c r="AMC807" s="49"/>
      <c r="AMD807" s="49"/>
      <c r="AME807" s="49"/>
      <c r="AMJ807" s="193"/>
    </row>
    <row r="808" s="190" customFormat="true" ht="15" hidden="false" customHeight="true" outlineLevel="0" collapsed="false">
      <c r="A808" s="170"/>
      <c r="B808" s="170"/>
      <c r="C808" s="170"/>
      <c r="D808" s="171" t="s">
        <v>715</v>
      </c>
      <c r="E808" s="171"/>
      <c r="F808" s="171"/>
      <c r="G808" s="171"/>
      <c r="H808" s="175" t="n">
        <f aca="false">E802</f>
        <v>9</v>
      </c>
      <c r="I808" s="49"/>
      <c r="J808" s="49"/>
      <c r="K808" s="49"/>
      <c r="P808" s="194"/>
      <c r="Q808" s="49"/>
      <c r="R808" s="49"/>
      <c r="S808" s="49"/>
      <c r="X808" s="194"/>
      <c r="Y808" s="49"/>
      <c r="Z808" s="49"/>
      <c r="AA808" s="49"/>
      <c r="AF808" s="194"/>
      <c r="AG808" s="49"/>
      <c r="AH808" s="49"/>
      <c r="AI808" s="49"/>
      <c r="AN808" s="194"/>
      <c r="AO808" s="49"/>
      <c r="AP808" s="49"/>
      <c r="AQ808" s="49"/>
      <c r="AV808" s="194"/>
      <c r="AW808" s="49"/>
      <c r="AX808" s="49"/>
      <c r="AY808" s="49"/>
      <c r="BD808" s="194"/>
      <c r="BE808" s="49"/>
      <c r="BF808" s="49"/>
      <c r="BG808" s="49"/>
      <c r="BL808" s="194"/>
      <c r="BM808" s="49"/>
      <c r="BN808" s="49"/>
      <c r="BO808" s="49"/>
      <c r="BT808" s="194"/>
      <c r="BU808" s="49"/>
      <c r="BV808" s="49"/>
      <c r="BW808" s="49"/>
      <c r="CB808" s="194"/>
      <c r="CC808" s="49"/>
      <c r="CD808" s="49"/>
      <c r="CE808" s="49"/>
      <c r="CJ808" s="194"/>
      <c r="CK808" s="49"/>
      <c r="CL808" s="49"/>
      <c r="CM808" s="49"/>
      <c r="CR808" s="194"/>
      <c r="CS808" s="49"/>
      <c r="CT808" s="49"/>
      <c r="CU808" s="49"/>
      <c r="CZ808" s="194"/>
      <c r="DA808" s="49"/>
      <c r="DB808" s="49"/>
      <c r="DC808" s="49"/>
      <c r="DH808" s="194"/>
      <c r="DI808" s="49"/>
      <c r="DJ808" s="49"/>
      <c r="DK808" s="49"/>
      <c r="DP808" s="194"/>
      <c r="DQ808" s="49"/>
      <c r="DR808" s="49"/>
      <c r="DS808" s="49"/>
      <c r="DX808" s="194"/>
      <c r="DY808" s="49"/>
      <c r="DZ808" s="49"/>
      <c r="EA808" s="49"/>
      <c r="EF808" s="194"/>
      <c r="EG808" s="49"/>
      <c r="EH808" s="49"/>
      <c r="EI808" s="49"/>
      <c r="EN808" s="194"/>
      <c r="EO808" s="49"/>
      <c r="EP808" s="49"/>
      <c r="EQ808" s="49"/>
      <c r="EV808" s="194"/>
      <c r="EW808" s="49"/>
      <c r="EX808" s="49"/>
      <c r="EY808" s="49"/>
      <c r="FD808" s="194"/>
      <c r="FE808" s="49"/>
      <c r="FF808" s="49"/>
      <c r="FG808" s="49"/>
      <c r="FL808" s="194"/>
      <c r="FM808" s="49"/>
      <c r="FN808" s="49"/>
      <c r="FO808" s="49"/>
      <c r="FT808" s="194"/>
      <c r="FU808" s="49"/>
      <c r="FV808" s="49"/>
      <c r="FW808" s="49"/>
      <c r="GB808" s="194"/>
      <c r="GC808" s="49"/>
      <c r="GD808" s="49"/>
      <c r="GE808" s="49"/>
      <c r="GJ808" s="194"/>
      <c r="GK808" s="49"/>
      <c r="GL808" s="49"/>
      <c r="GM808" s="49"/>
      <c r="GR808" s="194"/>
      <c r="GS808" s="49"/>
      <c r="GT808" s="49"/>
      <c r="GU808" s="49"/>
      <c r="GZ808" s="194"/>
      <c r="HA808" s="49"/>
      <c r="HB808" s="49"/>
      <c r="HC808" s="49"/>
      <c r="HH808" s="194"/>
      <c r="HI808" s="49"/>
      <c r="HJ808" s="49"/>
      <c r="HK808" s="49"/>
      <c r="HP808" s="194"/>
      <c r="HQ808" s="49"/>
      <c r="HR808" s="49"/>
      <c r="HS808" s="49"/>
      <c r="HX808" s="194"/>
      <c r="HY808" s="49"/>
      <c r="HZ808" s="49"/>
      <c r="IA808" s="49"/>
      <c r="IF808" s="194"/>
      <c r="IG808" s="49"/>
      <c r="IH808" s="49"/>
      <c r="II808" s="49"/>
      <c r="IN808" s="194"/>
      <c r="IO808" s="49"/>
      <c r="IP808" s="49"/>
      <c r="IQ808" s="49"/>
      <c r="IV808" s="194"/>
      <c r="IW808" s="49"/>
      <c r="IX808" s="49"/>
      <c r="IY808" s="49"/>
      <c r="JD808" s="194"/>
      <c r="JE808" s="49"/>
      <c r="JF808" s="49"/>
      <c r="JG808" s="49"/>
      <c r="JL808" s="194"/>
      <c r="JM808" s="49"/>
      <c r="JN808" s="49"/>
      <c r="JO808" s="49"/>
      <c r="JT808" s="194"/>
      <c r="JU808" s="49"/>
      <c r="JV808" s="49"/>
      <c r="JW808" s="49"/>
      <c r="KB808" s="194"/>
      <c r="KC808" s="49"/>
      <c r="KD808" s="49"/>
      <c r="KE808" s="49"/>
      <c r="KJ808" s="194"/>
      <c r="KK808" s="49"/>
      <c r="KL808" s="49"/>
      <c r="KM808" s="49"/>
      <c r="KR808" s="194"/>
      <c r="KS808" s="49"/>
      <c r="KT808" s="49"/>
      <c r="KU808" s="49"/>
      <c r="KZ808" s="194"/>
      <c r="LA808" s="49"/>
      <c r="LB808" s="49"/>
      <c r="LC808" s="49"/>
      <c r="LH808" s="194"/>
      <c r="LI808" s="49"/>
      <c r="LJ808" s="49"/>
      <c r="LK808" s="49"/>
      <c r="LP808" s="194"/>
      <c r="LQ808" s="49"/>
      <c r="LR808" s="49"/>
      <c r="LS808" s="49"/>
      <c r="LX808" s="194"/>
      <c r="LY808" s="49"/>
      <c r="LZ808" s="49"/>
      <c r="MA808" s="49"/>
      <c r="MF808" s="194"/>
      <c r="MG808" s="49"/>
      <c r="MH808" s="49"/>
      <c r="MI808" s="49"/>
      <c r="MN808" s="194"/>
      <c r="MO808" s="49"/>
      <c r="MP808" s="49"/>
      <c r="MQ808" s="49"/>
      <c r="MV808" s="194"/>
      <c r="MW808" s="49"/>
      <c r="MX808" s="49"/>
      <c r="MY808" s="49"/>
      <c r="ND808" s="194"/>
      <c r="NE808" s="49"/>
      <c r="NF808" s="49"/>
      <c r="NG808" s="49"/>
      <c r="NL808" s="194"/>
      <c r="NM808" s="49"/>
      <c r="NN808" s="49"/>
      <c r="NO808" s="49"/>
      <c r="NT808" s="194"/>
      <c r="NU808" s="49"/>
      <c r="NV808" s="49"/>
      <c r="NW808" s="49"/>
      <c r="OB808" s="194"/>
      <c r="OC808" s="49"/>
      <c r="OD808" s="49"/>
      <c r="OE808" s="49"/>
      <c r="OJ808" s="194"/>
      <c r="OK808" s="49"/>
      <c r="OL808" s="49"/>
      <c r="OM808" s="49"/>
      <c r="OR808" s="194"/>
      <c r="OS808" s="49"/>
      <c r="OT808" s="49"/>
      <c r="OU808" s="49"/>
      <c r="OZ808" s="194"/>
      <c r="PA808" s="49"/>
      <c r="PB808" s="49"/>
      <c r="PC808" s="49"/>
      <c r="PH808" s="194"/>
      <c r="PI808" s="49"/>
      <c r="PJ808" s="49"/>
      <c r="PK808" s="49"/>
      <c r="PP808" s="194"/>
      <c r="PQ808" s="49"/>
      <c r="PR808" s="49"/>
      <c r="PS808" s="49"/>
      <c r="PX808" s="194"/>
      <c r="PY808" s="49"/>
      <c r="PZ808" s="49"/>
      <c r="QA808" s="49"/>
      <c r="QF808" s="194"/>
      <c r="QG808" s="49"/>
      <c r="QH808" s="49"/>
      <c r="QI808" s="49"/>
      <c r="QN808" s="194"/>
      <c r="QO808" s="49"/>
      <c r="QP808" s="49"/>
      <c r="QQ808" s="49"/>
      <c r="QV808" s="194"/>
      <c r="QW808" s="49"/>
      <c r="QX808" s="49"/>
      <c r="QY808" s="49"/>
      <c r="RD808" s="194"/>
      <c r="RE808" s="49"/>
      <c r="RF808" s="49"/>
      <c r="RG808" s="49"/>
      <c r="RL808" s="194"/>
      <c r="RM808" s="49"/>
      <c r="RN808" s="49"/>
      <c r="RO808" s="49"/>
      <c r="RT808" s="194"/>
      <c r="RU808" s="49"/>
      <c r="RV808" s="49"/>
      <c r="RW808" s="49"/>
      <c r="SB808" s="194"/>
      <c r="SC808" s="49"/>
      <c r="SD808" s="49"/>
      <c r="SE808" s="49"/>
      <c r="SJ808" s="194"/>
      <c r="SK808" s="49"/>
      <c r="SL808" s="49"/>
      <c r="SM808" s="49"/>
      <c r="SR808" s="194"/>
      <c r="SS808" s="49"/>
      <c r="ST808" s="49"/>
      <c r="SU808" s="49"/>
      <c r="SZ808" s="194"/>
      <c r="TA808" s="49"/>
      <c r="TB808" s="49"/>
      <c r="TC808" s="49"/>
      <c r="TH808" s="194"/>
      <c r="TI808" s="49"/>
      <c r="TJ808" s="49"/>
      <c r="TK808" s="49"/>
      <c r="TP808" s="194"/>
      <c r="TQ808" s="49"/>
      <c r="TR808" s="49"/>
      <c r="TS808" s="49"/>
      <c r="TX808" s="194"/>
      <c r="TY808" s="49"/>
      <c r="TZ808" s="49"/>
      <c r="UA808" s="49"/>
      <c r="UF808" s="194"/>
      <c r="UG808" s="49"/>
      <c r="UH808" s="49"/>
      <c r="UI808" s="49"/>
      <c r="UN808" s="194"/>
      <c r="UO808" s="49"/>
      <c r="UP808" s="49"/>
      <c r="UQ808" s="49"/>
      <c r="UV808" s="194"/>
      <c r="UW808" s="49"/>
      <c r="UX808" s="49"/>
      <c r="UY808" s="49"/>
      <c r="VD808" s="194"/>
      <c r="VE808" s="49"/>
      <c r="VF808" s="49"/>
      <c r="VG808" s="49"/>
      <c r="VL808" s="194"/>
      <c r="VM808" s="49"/>
      <c r="VN808" s="49"/>
      <c r="VO808" s="49"/>
      <c r="VT808" s="194"/>
      <c r="VU808" s="49"/>
      <c r="VV808" s="49"/>
      <c r="VW808" s="49"/>
      <c r="WB808" s="194"/>
      <c r="WC808" s="49"/>
      <c r="WD808" s="49"/>
      <c r="WE808" s="49"/>
      <c r="WJ808" s="194"/>
      <c r="WK808" s="49"/>
      <c r="WL808" s="49"/>
      <c r="WM808" s="49"/>
      <c r="WR808" s="194"/>
      <c r="WS808" s="49"/>
      <c r="WT808" s="49"/>
      <c r="WU808" s="49"/>
      <c r="WZ808" s="194"/>
      <c r="XA808" s="49"/>
      <c r="XB808" s="49"/>
      <c r="XC808" s="49"/>
      <c r="XH808" s="194"/>
      <c r="XI808" s="49"/>
      <c r="XJ808" s="49"/>
      <c r="XK808" s="49"/>
      <c r="XP808" s="194"/>
      <c r="XQ808" s="49"/>
      <c r="XR808" s="49"/>
      <c r="XS808" s="49"/>
      <c r="XX808" s="194"/>
      <c r="XY808" s="49"/>
      <c r="XZ808" s="49"/>
      <c r="YA808" s="49"/>
      <c r="YF808" s="194"/>
      <c r="YG808" s="49"/>
      <c r="YH808" s="49"/>
      <c r="YI808" s="49"/>
      <c r="YN808" s="194"/>
      <c r="YO808" s="49"/>
      <c r="YP808" s="49"/>
      <c r="YQ808" s="49"/>
      <c r="YV808" s="194"/>
      <c r="YW808" s="49"/>
      <c r="YX808" s="49"/>
      <c r="YY808" s="49"/>
      <c r="ZD808" s="194"/>
      <c r="ZE808" s="49"/>
      <c r="ZF808" s="49"/>
      <c r="ZG808" s="49"/>
      <c r="ZL808" s="194"/>
      <c r="ZM808" s="49"/>
      <c r="ZN808" s="49"/>
      <c r="ZO808" s="49"/>
      <c r="ZT808" s="194"/>
      <c r="ZU808" s="49"/>
      <c r="ZV808" s="49"/>
      <c r="ZW808" s="49"/>
      <c r="AAB808" s="194"/>
      <c r="AAC808" s="49"/>
      <c r="AAD808" s="49"/>
      <c r="AAE808" s="49"/>
      <c r="AAJ808" s="194"/>
      <c r="AAK808" s="49"/>
      <c r="AAL808" s="49"/>
      <c r="AAM808" s="49"/>
      <c r="AAR808" s="194"/>
      <c r="AAS808" s="49"/>
      <c r="AAT808" s="49"/>
      <c r="AAU808" s="49"/>
      <c r="AAZ808" s="194"/>
      <c r="ABA808" s="49"/>
      <c r="ABB808" s="49"/>
      <c r="ABC808" s="49"/>
      <c r="ABH808" s="194"/>
      <c r="ABI808" s="49"/>
      <c r="ABJ808" s="49"/>
      <c r="ABK808" s="49"/>
      <c r="ABP808" s="194"/>
      <c r="ABQ808" s="49"/>
      <c r="ABR808" s="49"/>
      <c r="ABS808" s="49"/>
      <c r="ABX808" s="194"/>
      <c r="ABY808" s="49"/>
      <c r="ABZ808" s="49"/>
      <c r="ACA808" s="49"/>
      <c r="ACF808" s="194"/>
      <c r="ACG808" s="49"/>
      <c r="ACH808" s="49"/>
      <c r="ACI808" s="49"/>
      <c r="ACN808" s="194"/>
      <c r="ACO808" s="49"/>
      <c r="ACP808" s="49"/>
      <c r="ACQ808" s="49"/>
      <c r="ACV808" s="194"/>
      <c r="ACW808" s="49"/>
      <c r="ACX808" s="49"/>
      <c r="ACY808" s="49"/>
      <c r="ADD808" s="194"/>
      <c r="ADE808" s="49"/>
      <c r="ADF808" s="49"/>
      <c r="ADG808" s="49"/>
      <c r="ADL808" s="194"/>
      <c r="ADM808" s="49"/>
      <c r="ADN808" s="49"/>
      <c r="ADO808" s="49"/>
      <c r="ADT808" s="194"/>
      <c r="ADU808" s="49"/>
      <c r="ADV808" s="49"/>
      <c r="ADW808" s="49"/>
      <c r="AEB808" s="194"/>
      <c r="AEC808" s="49"/>
      <c r="AED808" s="49"/>
      <c r="AEE808" s="49"/>
      <c r="AEJ808" s="194"/>
      <c r="AEK808" s="49"/>
      <c r="AEL808" s="49"/>
      <c r="AEM808" s="49"/>
      <c r="AER808" s="194"/>
      <c r="AES808" s="49"/>
      <c r="AET808" s="49"/>
      <c r="AEU808" s="49"/>
      <c r="AEZ808" s="194"/>
      <c r="AFA808" s="49"/>
      <c r="AFB808" s="49"/>
      <c r="AFC808" s="49"/>
      <c r="AFH808" s="194"/>
      <c r="AFI808" s="49"/>
      <c r="AFJ808" s="49"/>
      <c r="AFK808" s="49"/>
      <c r="AFP808" s="194"/>
      <c r="AFQ808" s="49"/>
      <c r="AFR808" s="49"/>
      <c r="AFS808" s="49"/>
      <c r="AFX808" s="194"/>
      <c r="AFY808" s="49"/>
      <c r="AFZ808" s="49"/>
      <c r="AGA808" s="49"/>
      <c r="AGF808" s="194"/>
      <c r="AGG808" s="49"/>
      <c r="AGH808" s="49"/>
      <c r="AGI808" s="49"/>
      <c r="AGN808" s="194"/>
      <c r="AGO808" s="49"/>
      <c r="AGP808" s="49"/>
      <c r="AGQ808" s="49"/>
      <c r="AGV808" s="194"/>
      <c r="AGW808" s="49"/>
      <c r="AGX808" s="49"/>
      <c r="AGY808" s="49"/>
      <c r="AHD808" s="194"/>
      <c r="AHE808" s="49"/>
      <c r="AHF808" s="49"/>
      <c r="AHG808" s="49"/>
      <c r="AHL808" s="194"/>
      <c r="AHM808" s="49"/>
      <c r="AHN808" s="49"/>
      <c r="AHO808" s="49"/>
      <c r="AHT808" s="194"/>
      <c r="AHU808" s="49"/>
      <c r="AHV808" s="49"/>
      <c r="AHW808" s="49"/>
      <c r="AIB808" s="194"/>
      <c r="AIC808" s="49"/>
      <c r="AID808" s="49"/>
      <c r="AIE808" s="49"/>
      <c r="AIJ808" s="194"/>
      <c r="AIK808" s="49"/>
      <c r="AIL808" s="49"/>
      <c r="AIM808" s="49"/>
      <c r="AIR808" s="194"/>
      <c r="AIS808" s="49"/>
      <c r="AIT808" s="49"/>
      <c r="AIU808" s="49"/>
      <c r="AIZ808" s="194"/>
      <c r="AJA808" s="49"/>
      <c r="AJB808" s="49"/>
      <c r="AJC808" s="49"/>
      <c r="AJH808" s="194"/>
      <c r="AJI808" s="49"/>
      <c r="AJJ808" s="49"/>
      <c r="AJK808" s="49"/>
      <c r="AJP808" s="194"/>
      <c r="AJQ808" s="49"/>
      <c r="AJR808" s="49"/>
      <c r="AJS808" s="49"/>
      <c r="AJX808" s="194"/>
      <c r="AJY808" s="49"/>
      <c r="AJZ808" s="49"/>
      <c r="AKA808" s="49"/>
      <c r="AKF808" s="194"/>
      <c r="AKG808" s="49"/>
      <c r="AKH808" s="49"/>
      <c r="AKI808" s="49"/>
      <c r="AKN808" s="194"/>
      <c r="AKO808" s="49"/>
      <c r="AKP808" s="49"/>
      <c r="AKQ808" s="49"/>
      <c r="AKV808" s="194"/>
      <c r="AKW808" s="49"/>
      <c r="AKX808" s="49"/>
      <c r="AKY808" s="49"/>
      <c r="ALD808" s="194"/>
      <c r="ALE808" s="49"/>
      <c r="ALF808" s="49"/>
      <c r="ALG808" s="49"/>
      <c r="ALL808" s="194"/>
      <c r="ALM808" s="49"/>
      <c r="ALN808" s="49"/>
      <c r="ALO808" s="49"/>
      <c r="ALT808" s="194"/>
      <c r="ALU808" s="49"/>
      <c r="ALV808" s="49"/>
      <c r="ALW808" s="49"/>
      <c r="AMB808" s="194"/>
      <c r="AMC808" s="49"/>
      <c r="AMD808" s="49"/>
      <c r="AME808" s="49"/>
      <c r="AMJ808" s="194"/>
    </row>
    <row r="809" s="192" customFormat="true" ht="15" hidden="false" customHeight="true" outlineLevel="0" collapsed="false">
      <c r="A809" s="170"/>
      <c r="B809" s="170"/>
      <c r="C809" s="170"/>
      <c r="D809" s="173" t="s">
        <v>716</v>
      </c>
      <c r="E809" s="173"/>
      <c r="F809" s="173"/>
      <c r="G809" s="173"/>
      <c r="H809" s="174" t="n">
        <f aca="false">ROUND(H807*H808,2)</f>
        <v>291.06</v>
      </c>
      <c r="I809" s="49"/>
      <c r="J809" s="49"/>
      <c r="K809" s="49"/>
      <c r="P809" s="193"/>
      <c r="Q809" s="49"/>
      <c r="R809" s="49"/>
      <c r="S809" s="49"/>
      <c r="X809" s="193"/>
      <c r="Y809" s="49"/>
      <c r="Z809" s="49"/>
      <c r="AA809" s="49"/>
      <c r="AF809" s="193"/>
      <c r="AG809" s="49"/>
      <c r="AH809" s="49"/>
      <c r="AI809" s="49"/>
      <c r="AN809" s="193"/>
      <c r="AO809" s="49"/>
      <c r="AP809" s="49"/>
      <c r="AQ809" s="49"/>
      <c r="AV809" s="193"/>
      <c r="AW809" s="49"/>
      <c r="AX809" s="49"/>
      <c r="AY809" s="49"/>
      <c r="BD809" s="193"/>
      <c r="BE809" s="49"/>
      <c r="BF809" s="49"/>
      <c r="BG809" s="49"/>
      <c r="BL809" s="193"/>
      <c r="BM809" s="49"/>
      <c r="BN809" s="49"/>
      <c r="BO809" s="49"/>
      <c r="BT809" s="193"/>
      <c r="BU809" s="49"/>
      <c r="BV809" s="49"/>
      <c r="BW809" s="49"/>
      <c r="CB809" s="193"/>
      <c r="CC809" s="49"/>
      <c r="CD809" s="49"/>
      <c r="CE809" s="49"/>
      <c r="CJ809" s="193"/>
      <c r="CK809" s="49"/>
      <c r="CL809" s="49"/>
      <c r="CM809" s="49"/>
      <c r="CR809" s="193"/>
      <c r="CS809" s="49"/>
      <c r="CT809" s="49"/>
      <c r="CU809" s="49"/>
      <c r="CZ809" s="193"/>
      <c r="DA809" s="49"/>
      <c r="DB809" s="49"/>
      <c r="DC809" s="49"/>
      <c r="DH809" s="193"/>
      <c r="DI809" s="49"/>
      <c r="DJ809" s="49"/>
      <c r="DK809" s="49"/>
      <c r="DP809" s="193"/>
      <c r="DQ809" s="49"/>
      <c r="DR809" s="49"/>
      <c r="DS809" s="49"/>
      <c r="DX809" s="193"/>
      <c r="DY809" s="49"/>
      <c r="DZ809" s="49"/>
      <c r="EA809" s="49"/>
      <c r="EF809" s="193"/>
      <c r="EG809" s="49"/>
      <c r="EH809" s="49"/>
      <c r="EI809" s="49"/>
      <c r="EN809" s="193"/>
      <c r="EO809" s="49"/>
      <c r="EP809" s="49"/>
      <c r="EQ809" s="49"/>
      <c r="EV809" s="193"/>
      <c r="EW809" s="49"/>
      <c r="EX809" s="49"/>
      <c r="EY809" s="49"/>
      <c r="FD809" s="193"/>
      <c r="FE809" s="49"/>
      <c r="FF809" s="49"/>
      <c r="FG809" s="49"/>
      <c r="FL809" s="193"/>
      <c r="FM809" s="49"/>
      <c r="FN809" s="49"/>
      <c r="FO809" s="49"/>
      <c r="FT809" s="193"/>
      <c r="FU809" s="49"/>
      <c r="FV809" s="49"/>
      <c r="FW809" s="49"/>
      <c r="GB809" s="193"/>
      <c r="GC809" s="49"/>
      <c r="GD809" s="49"/>
      <c r="GE809" s="49"/>
      <c r="GJ809" s="193"/>
      <c r="GK809" s="49"/>
      <c r="GL809" s="49"/>
      <c r="GM809" s="49"/>
      <c r="GR809" s="193"/>
      <c r="GS809" s="49"/>
      <c r="GT809" s="49"/>
      <c r="GU809" s="49"/>
      <c r="GZ809" s="193"/>
      <c r="HA809" s="49"/>
      <c r="HB809" s="49"/>
      <c r="HC809" s="49"/>
      <c r="HH809" s="193"/>
      <c r="HI809" s="49"/>
      <c r="HJ809" s="49"/>
      <c r="HK809" s="49"/>
      <c r="HP809" s="193"/>
      <c r="HQ809" s="49"/>
      <c r="HR809" s="49"/>
      <c r="HS809" s="49"/>
      <c r="HX809" s="193"/>
      <c r="HY809" s="49"/>
      <c r="HZ809" s="49"/>
      <c r="IA809" s="49"/>
      <c r="IF809" s="193"/>
      <c r="IG809" s="49"/>
      <c r="IH809" s="49"/>
      <c r="II809" s="49"/>
      <c r="IN809" s="193"/>
      <c r="IO809" s="49"/>
      <c r="IP809" s="49"/>
      <c r="IQ809" s="49"/>
      <c r="IV809" s="193"/>
      <c r="IW809" s="49"/>
      <c r="IX809" s="49"/>
      <c r="IY809" s="49"/>
      <c r="JD809" s="193"/>
      <c r="JE809" s="49"/>
      <c r="JF809" s="49"/>
      <c r="JG809" s="49"/>
      <c r="JL809" s="193"/>
      <c r="JM809" s="49"/>
      <c r="JN809" s="49"/>
      <c r="JO809" s="49"/>
      <c r="JT809" s="193"/>
      <c r="JU809" s="49"/>
      <c r="JV809" s="49"/>
      <c r="JW809" s="49"/>
      <c r="KB809" s="193"/>
      <c r="KC809" s="49"/>
      <c r="KD809" s="49"/>
      <c r="KE809" s="49"/>
      <c r="KJ809" s="193"/>
      <c r="KK809" s="49"/>
      <c r="KL809" s="49"/>
      <c r="KM809" s="49"/>
      <c r="KR809" s="193"/>
      <c r="KS809" s="49"/>
      <c r="KT809" s="49"/>
      <c r="KU809" s="49"/>
      <c r="KZ809" s="193"/>
      <c r="LA809" s="49"/>
      <c r="LB809" s="49"/>
      <c r="LC809" s="49"/>
      <c r="LH809" s="193"/>
      <c r="LI809" s="49"/>
      <c r="LJ809" s="49"/>
      <c r="LK809" s="49"/>
      <c r="LP809" s="193"/>
      <c r="LQ809" s="49"/>
      <c r="LR809" s="49"/>
      <c r="LS809" s="49"/>
      <c r="LX809" s="193"/>
      <c r="LY809" s="49"/>
      <c r="LZ809" s="49"/>
      <c r="MA809" s="49"/>
      <c r="MF809" s="193"/>
      <c r="MG809" s="49"/>
      <c r="MH809" s="49"/>
      <c r="MI809" s="49"/>
      <c r="MN809" s="193"/>
      <c r="MO809" s="49"/>
      <c r="MP809" s="49"/>
      <c r="MQ809" s="49"/>
      <c r="MV809" s="193"/>
      <c r="MW809" s="49"/>
      <c r="MX809" s="49"/>
      <c r="MY809" s="49"/>
      <c r="ND809" s="193"/>
      <c r="NE809" s="49"/>
      <c r="NF809" s="49"/>
      <c r="NG809" s="49"/>
      <c r="NL809" s="193"/>
      <c r="NM809" s="49"/>
      <c r="NN809" s="49"/>
      <c r="NO809" s="49"/>
      <c r="NT809" s="193"/>
      <c r="NU809" s="49"/>
      <c r="NV809" s="49"/>
      <c r="NW809" s="49"/>
      <c r="OB809" s="193"/>
      <c r="OC809" s="49"/>
      <c r="OD809" s="49"/>
      <c r="OE809" s="49"/>
      <c r="OJ809" s="193"/>
      <c r="OK809" s="49"/>
      <c r="OL809" s="49"/>
      <c r="OM809" s="49"/>
      <c r="OR809" s="193"/>
      <c r="OS809" s="49"/>
      <c r="OT809" s="49"/>
      <c r="OU809" s="49"/>
      <c r="OZ809" s="193"/>
      <c r="PA809" s="49"/>
      <c r="PB809" s="49"/>
      <c r="PC809" s="49"/>
      <c r="PH809" s="193"/>
      <c r="PI809" s="49"/>
      <c r="PJ809" s="49"/>
      <c r="PK809" s="49"/>
      <c r="PP809" s="193"/>
      <c r="PQ809" s="49"/>
      <c r="PR809" s="49"/>
      <c r="PS809" s="49"/>
      <c r="PX809" s="193"/>
      <c r="PY809" s="49"/>
      <c r="PZ809" s="49"/>
      <c r="QA809" s="49"/>
      <c r="QF809" s="193"/>
      <c r="QG809" s="49"/>
      <c r="QH809" s="49"/>
      <c r="QI809" s="49"/>
      <c r="QN809" s="193"/>
      <c r="QO809" s="49"/>
      <c r="QP809" s="49"/>
      <c r="QQ809" s="49"/>
      <c r="QV809" s="193"/>
      <c r="QW809" s="49"/>
      <c r="QX809" s="49"/>
      <c r="QY809" s="49"/>
      <c r="RD809" s="193"/>
      <c r="RE809" s="49"/>
      <c r="RF809" s="49"/>
      <c r="RG809" s="49"/>
      <c r="RL809" s="193"/>
      <c r="RM809" s="49"/>
      <c r="RN809" s="49"/>
      <c r="RO809" s="49"/>
      <c r="RT809" s="193"/>
      <c r="RU809" s="49"/>
      <c r="RV809" s="49"/>
      <c r="RW809" s="49"/>
      <c r="SB809" s="193"/>
      <c r="SC809" s="49"/>
      <c r="SD809" s="49"/>
      <c r="SE809" s="49"/>
      <c r="SJ809" s="193"/>
      <c r="SK809" s="49"/>
      <c r="SL809" s="49"/>
      <c r="SM809" s="49"/>
      <c r="SR809" s="193"/>
      <c r="SS809" s="49"/>
      <c r="ST809" s="49"/>
      <c r="SU809" s="49"/>
      <c r="SZ809" s="193"/>
      <c r="TA809" s="49"/>
      <c r="TB809" s="49"/>
      <c r="TC809" s="49"/>
      <c r="TH809" s="193"/>
      <c r="TI809" s="49"/>
      <c r="TJ809" s="49"/>
      <c r="TK809" s="49"/>
      <c r="TP809" s="193"/>
      <c r="TQ809" s="49"/>
      <c r="TR809" s="49"/>
      <c r="TS809" s="49"/>
      <c r="TX809" s="193"/>
      <c r="TY809" s="49"/>
      <c r="TZ809" s="49"/>
      <c r="UA809" s="49"/>
      <c r="UF809" s="193"/>
      <c r="UG809" s="49"/>
      <c r="UH809" s="49"/>
      <c r="UI809" s="49"/>
      <c r="UN809" s="193"/>
      <c r="UO809" s="49"/>
      <c r="UP809" s="49"/>
      <c r="UQ809" s="49"/>
      <c r="UV809" s="193"/>
      <c r="UW809" s="49"/>
      <c r="UX809" s="49"/>
      <c r="UY809" s="49"/>
      <c r="VD809" s="193"/>
      <c r="VE809" s="49"/>
      <c r="VF809" s="49"/>
      <c r="VG809" s="49"/>
      <c r="VL809" s="193"/>
      <c r="VM809" s="49"/>
      <c r="VN809" s="49"/>
      <c r="VO809" s="49"/>
      <c r="VT809" s="193"/>
      <c r="VU809" s="49"/>
      <c r="VV809" s="49"/>
      <c r="VW809" s="49"/>
      <c r="WB809" s="193"/>
      <c r="WC809" s="49"/>
      <c r="WD809" s="49"/>
      <c r="WE809" s="49"/>
      <c r="WJ809" s="193"/>
      <c r="WK809" s="49"/>
      <c r="WL809" s="49"/>
      <c r="WM809" s="49"/>
      <c r="WR809" s="193"/>
      <c r="WS809" s="49"/>
      <c r="WT809" s="49"/>
      <c r="WU809" s="49"/>
      <c r="WZ809" s="193"/>
      <c r="XA809" s="49"/>
      <c r="XB809" s="49"/>
      <c r="XC809" s="49"/>
      <c r="XH809" s="193"/>
      <c r="XI809" s="49"/>
      <c r="XJ809" s="49"/>
      <c r="XK809" s="49"/>
      <c r="XP809" s="193"/>
      <c r="XQ809" s="49"/>
      <c r="XR809" s="49"/>
      <c r="XS809" s="49"/>
      <c r="XX809" s="193"/>
      <c r="XY809" s="49"/>
      <c r="XZ809" s="49"/>
      <c r="YA809" s="49"/>
      <c r="YF809" s="193"/>
      <c r="YG809" s="49"/>
      <c r="YH809" s="49"/>
      <c r="YI809" s="49"/>
      <c r="YN809" s="193"/>
      <c r="YO809" s="49"/>
      <c r="YP809" s="49"/>
      <c r="YQ809" s="49"/>
      <c r="YV809" s="193"/>
      <c r="YW809" s="49"/>
      <c r="YX809" s="49"/>
      <c r="YY809" s="49"/>
      <c r="ZD809" s="193"/>
      <c r="ZE809" s="49"/>
      <c r="ZF809" s="49"/>
      <c r="ZG809" s="49"/>
      <c r="ZL809" s="193"/>
      <c r="ZM809" s="49"/>
      <c r="ZN809" s="49"/>
      <c r="ZO809" s="49"/>
      <c r="ZT809" s="193"/>
      <c r="ZU809" s="49"/>
      <c r="ZV809" s="49"/>
      <c r="ZW809" s="49"/>
      <c r="AAB809" s="193"/>
      <c r="AAC809" s="49"/>
      <c r="AAD809" s="49"/>
      <c r="AAE809" s="49"/>
      <c r="AAJ809" s="193"/>
      <c r="AAK809" s="49"/>
      <c r="AAL809" s="49"/>
      <c r="AAM809" s="49"/>
      <c r="AAR809" s="193"/>
      <c r="AAS809" s="49"/>
      <c r="AAT809" s="49"/>
      <c r="AAU809" s="49"/>
      <c r="AAZ809" s="193"/>
      <c r="ABA809" s="49"/>
      <c r="ABB809" s="49"/>
      <c r="ABC809" s="49"/>
      <c r="ABH809" s="193"/>
      <c r="ABI809" s="49"/>
      <c r="ABJ809" s="49"/>
      <c r="ABK809" s="49"/>
      <c r="ABP809" s="193"/>
      <c r="ABQ809" s="49"/>
      <c r="ABR809" s="49"/>
      <c r="ABS809" s="49"/>
      <c r="ABX809" s="193"/>
      <c r="ABY809" s="49"/>
      <c r="ABZ809" s="49"/>
      <c r="ACA809" s="49"/>
      <c r="ACF809" s="193"/>
      <c r="ACG809" s="49"/>
      <c r="ACH809" s="49"/>
      <c r="ACI809" s="49"/>
      <c r="ACN809" s="193"/>
      <c r="ACO809" s="49"/>
      <c r="ACP809" s="49"/>
      <c r="ACQ809" s="49"/>
      <c r="ACV809" s="193"/>
      <c r="ACW809" s="49"/>
      <c r="ACX809" s="49"/>
      <c r="ACY809" s="49"/>
      <c r="ADD809" s="193"/>
      <c r="ADE809" s="49"/>
      <c r="ADF809" s="49"/>
      <c r="ADG809" s="49"/>
      <c r="ADL809" s="193"/>
      <c r="ADM809" s="49"/>
      <c r="ADN809" s="49"/>
      <c r="ADO809" s="49"/>
      <c r="ADT809" s="193"/>
      <c r="ADU809" s="49"/>
      <c r="ADV809" s="49"/>
      <c r="ADW809" s="49"/>
      <c r="AEB809" s="193"/>
      <c r="AEC809" s="49"/>
      <c r="AED809" s="49"/>
      <c r="AEE809" s="49"/>
      <c r="AEJ809" s="193"/>
      <c r="AEK809" s="49"/>
      <c r="AEL809" s="49"/>
      <c r="AEM809" s="49"/>
      <c r="AER809" s="193"/>
      <c r="AES809" s="49"/>
      <c r="AET809" s="49"/>
      <c r="AEU809" s="49"/>
      <c r="AEZ809" s="193"/>
      <c r="AFA809" s="49"/>
      <c r="AFB809" s="49"/>
      <c r="AFC809" s="49"/>
      <c r="AFH809" s="193"/>
      <c r="AFI809" s="49"/>
      <c r="AFJ809" s="49"/>
      <c r="AFK809" s="49"/>
      <c r="AFP809" s="193"/>
      <c r="AFQ809" s="49"/>
      <c r="AFR809" s="49"/>
      <c r="AFS809" s="49"/>
      <c r="AFX809" s="193"/>
      <c r="AFY809" s="49"/>
      <c r="AFZ809" s="49"/>
      <c r="AGA809" s="49"/>
      <c r="AGF809" s="193"/>
      <c r="AGG809" s="49"/>
      <c r="AGH809" s="49"/>
      <c r="AGI809" s="49"/>
      <c r="AGN809" s="193"/>
      <c r="AGO809" s="49"/>
      <c r="AGP809" s="49"/>
      <c r="AGQ809" s="49"/>
      <c r="AGV809" s="193"/>
      <c r="AGW809" s="49"/>
      <c r="AGX809" s="49"/>
      <c r="AGY809" s="49"/>
      <c r="AHD809" s="193"/>
      <c r="AHE809" s="49"/>
      <c r="AHF809" s="49"/>
      <c r="AHG809" s="49"/>
      <c r="AHL809" s="193"/>
      <c r="AHM809" s="49"/>
      <c r="AHN809" s="49"/>
      <c r="AHO809" s="49"/>
      <c r="AHT809" s="193"/>
      <c r="AHU809" s="49"/>
      <c r="AHV809" s="49"/>
      <c r="AHW809" s="49"/>
      <c r="AIB809" s="193"/>
      <c r="AIC809" s="49"/>
      <c r="AID809" s="49"/>
      <c r="AIE809" s="49"/>
      <c r="AIJ809" s="193"/>
      <c r="AIK809" s="49"/>
      <c r="AIL809" s="49"/>
      <c r="AIM809" s="49"/>
      <c r="AIR809" s="193"/>
      <c r="AIS809" s="49"/>
      <c r="AIT809" s="49"/>
      <c r="AIU809" s="49"/>
      <c r="AIZ809" s="193"/>
      <c r="AJA809" s="49"/>
      <c r="AJB809" s="49"/>
      <c r="AJC809" s="49"/>
      <c r="AJH809" s="193"/>
      <c r="AJI809" s="49"/>
      <c r="AJJ809" s="49"/>
      <c r="AJK809" s="49"/>
      <c r="AJP809" s="193"/>
      <c r="AJQ809" s="49"/>
      <c r="AJR809" s="49"/>
      <c r="AJS809" s="49"/>
      <c r="AJX809" s="193"/>
      <c r="AJY809" s="49"/>
      <c r="AJZ809" s="49"/>
      <c r="AKA809" s="49"/>
      <c r="AKF809" s="193"/>
      <c r="AKG809" s="49"/>
      <c r="AKH809" s="49"/>
      <c r="AKI809" s="49"/>
      <c r="AKN809" s="193"/>
      <c r="AKO809" s="49"/>
      <c r="AKP809" s="49"/>
      <c r="AKQ809" s="49"/>
      <c r="AKV809" s="193"/>
      <c r="AKW809" s="49"/>
      <c r="AKX809" s="49"/>
      <c r="AKY809" s="49"/>
      <c r="ALD809" s="193"/>
      <c r="ALE809" s="49"/>
      <c r="ALF809" s="49"/>
      <c r="ALG809" s="49"/>
      <c r="ALL809" s="193"/>
      <c r="ALM809" s="49"/>
      <c r="ALN809" s="49"/>
      <c r="ALO809" s="49"/>
      <c r="ALT809" s="193"/>
      <c r="ALU809" s="49"/>
      <c r="ALV809" s="49"/>
      <c r="ALW809" s="49"/>
      <c r="AMB809" s="193"/>
      <c r="AMC809" s="49"/>
      <c r="AMD809" s="49"/>
      <c r="AME809" s="49"/>
      <c r="AMJ809" s="193"/>
    </row>
    <row r="810" s="190" customFormat="true" ht="15" hidden="false" customHeight="true" outlineLevel="0" collapsed="false">
      <c r="A810" s="170"/>
      <c r="B810" s="170"/>
      <c r="C810" s="170"/>
      <c r="D810" s="171" t="s">
        <v>717</v>
      </c>
      <c r="E810" s="171"/>
      <c r="F810" s="171"/>
      <c r="G810" s="171"/>
      <c r="H810" s="172" t="n">
        <f aca="false">ROUND(H807*$B$13,2)</f>
        <v>6.77</v>
      </c>
      <c r="I810" s="49"/>
      <c r="J810" s="49"/>
      <c r="K810" s="49"/>
      <c r="P810" s="191"/>
      <c r="Q810" s="49"/>
      <c r="R810" s="49"/>
      <c r="S810" s="49"/>
      <c r="X810" s="191"/>
      <c r="Y810" s="49"/>
      <c r="Z810" s="49"/>
      <c r="AA810" s="49"/>
      <c r="AF810" s="191"/>
      <c r="AG810" s="49"/>
      <c r="AH810" s="49"/>
      <c r="AI810" s="49"/>
      <c r="AN810" s="191"/>
      <c r="AO810" s="49"/>
      <c r="AP810" s="49"/>
      <c r="AQ810" s="49"/>
      <c r="AV810" s="191"/>
      <c r="AW810" s="49"/>
      <c r="AX810" s="49"/>
      <c r="AY810" s="49"/>
      <c r="BD810" s="191"/>
      <c r="BE810" s="49"/>
      <c r="BF810" s="49"/>
      <c r="BG810" s="49"/>
      <c r="BL810" s="191"/>
      <c r="BM810" s="49"/>
      <c r="BN810" s="49"/>
      <c r="BO810" s="49"/>
      <c r="BT810" s="191"/>
      <c r="BU810" s="49"/>
      <c r="BV810" s="49"/>
      <c r="BW810" s="49"/>
      <c r="CB810" s="191"/>
      <c r="CC810" s="49"/>
      <c r="CD810" s="49"/>
      <c r="CE810" s="49"/>
      <c r="CJ810" s="191"/>
      <c r="CK810" s="49"/>
      <c r="CL810" s="49"/>
      <c r="CM810" s="49"/>
      <c r="CR810" s="191"/>
      <c r="CS810" s="49"/>
      <c r="CT810" s="49"/>
      <c r="CU810" s="49"/>
      <c r="CZ810" s="191"/>
      <c r="DA810" s="49"/>
      <c r="DB810" s="49"/>
      <c r="DC810" s="49"/>
      <c r="DH810" s="191"/>
      <c r="DI810" s="49"/>
      <c r="DJ810" s="49"/>
      <c r="DK810" s="49"/>
      <c r="DP810" s="191"/>
      <c r="DQ810" s="49"/>
      <c r="DR810" s="49"/>
      <c r="DS810" s="49"/>
      <c r="DX810" s="191"/>
      <c r="DY810" s="49"/>
      <c r="DZ810" s="49"/>
      <c r="EA810" s="49"/>
      <c r="EF810" s="191"/>
      <c r="EG810" s="49"/>
      <c r="EH810" s="49"/>
      <c r="EI810" s="49"/>
      <c r="EN810" s="191"/>
      <c r="EO810" s="49"/>
      <c r="EP810" s="49"/>
      <c r="EQ810" s="49"/>
      <c r="EV810" s="191"/>
      <c r="EW810" s="49"/>
      <c r="EX810" s="49"/>
      <c r="EY810" s="49"/>
      <c r="FD810" s="191"/>
      <c r="FE810" s="49"/>
      <c r="FF810" s="49"/>
      <c r="FG810" s="49"/>
      <c r="FL810" s="191"/>
      <c r="FM810" s="49"/>
      <c r="FN810" s="49"/>
      <c r="FO810" s="49"/>
      <c r="FT810" s="191"/>
      <c r="FU810" s="49"/>
      <c r="FV810" s="49"/>
      <c r="FW810" s="49"/>
      <c r="GB810" s="191"/>
      <c r="GC810" s="49"/>
      <c r="GD810" s="49"/>
      <c r="GE810" s="49"/>
      <c r="GJ810" s="191"/>
      <c r="GK810" s="49"/>
      <c r="GL810" s="49"/>
      <c r="GM810" s="49"/>
      <c r="GR810" s="191"/>
      <c r="GS810" s="49"/>
      <c r="GT810" s="49"/>
      <c r="GU810" s="49"/>
      <c r="GZ810" s="191"/>
      <c r="HA810" s="49"/>
      <c r="HB810" s="49"/>
      <c r="HC810" s="49"/>
      <c r="HH810" s="191"/>
      <c r="HI810" s="49"/>
      <c r="HJ810" s="49"/>
      <c r="HK810" s="49"/>
      <c r="HP810" s="191"/>
      <c r="HQ810" s="49"/>
      <c r="HR810" s="49"/>
      <c r="HS810" s="49"/>
      <c r="HX810" s="191"/>
      <c r="HY810" s="49"/>
      <c r="HZ810" s="49"/>
      <c r="IA810" s="49"/>
      <c r="IF810" s="191"/>
      <c r="IG810" s="49"/>
      <c r="IH810" s="49"/>
      <c r="II810" s="49"/>
      <c r="IN810" s="191"/>
      <c r="IO810" s="49"/>
      <c r="IP810" s="49"/>
      <c r="IQ810" s="49"/>
      <c r="IV810" s="191"/>
      <c r="IW810" s="49"/>
      <c r="IX810" s="49"/>
      <c r="IY810" s="49"/>
      <c r="JD810" s="191"/>
      <c r="JE810" s="49"/>
      <c r="JF810" s="49"/>
      <c r="JG810" s="49"/>
      <c r="JL810" s="191"/>
      <c r="JM810" s="49"/>
      <c r="JN810" s="49"/>
      <c r="JO810" s="49"/>
      <c r="JT810" s="191"/>
      <c r="JU810" s="49"/>
      <c r="JV810" s="49"/>
      <c r="JW810" s="49"/>
      <c r="KB810" s="191"/>
      <c r="KC810" s="49"/>
      <c r="KD810" s="49"/>
      <c r="KE810" s="49"/>
      <c r="KJ810" s="191"/>
      <c r="KK810" s="49"/>
      <c r="KL810" s="49"/>
      <c r="KM810" s="49"/>
      <c r="KR810" s="191"/>
      <c r="KS810" s="49"/>
      <c r="KT810" s="49"/>
      <c r="KU810" s="49"/>
      <c r="KZ810" s="191"/>
      <c r="LA810" s="49"/>
      <c r="LB810" s="49"/>
      <c r="LC810" s="49"/>
      <c r="LH810" s="191"/>
      <c r="LI810" s="49"/>
      <c r="LJ810" s="49"/>
      <c r="LK810" s="49"/>
      <c r="LP810" s="191"/>
      <c r="LQ810" s="49"/>
      <c r="LR810" s="49"/>
      <c r="LS810" s="49"/>
      <c r="LX810" s="191"/>
      <c r="LY810" s="49"/>
      <c r="LZ810" s="49"/>
      <c r="MA810" s="49"/>
      <c r="MF810" s="191"/>
      <c r="MG810" s="49"/>
      <c r="MH810" s="49"/>
      <c r="MI810" s="49"/>
      <c r="MN810" s="191"/>
      <c r="MO810" s="49"/>
      <c r="MP810" s="49"/>
      <c r="MQ810" s="49"/>
      <c r="MV810" s="191"/>
      <c r="MW810" s="49"/>
      <c r="MX810" s="49"/>
      <c r="MY810" s="49"/>
      <c r="ND810" s="191"/>
      <c r="NE810" s="49"/>
      <c r="NF810" s="49"/>
      <c r="NG810" s="49"/>
      <c r="NL810" s="191"/>
      <c r="NM810" s="49"/>
      <c r="NN810" s="49"/>
      <c r="NO810" s="49"/>
      <c r="NT810" s="191"/>
      <c r="NU810" s="49"/>
      <c r="NV810" s="49"/>
      <c r="NW810" s="49"/>
      <c r="OB810" s="191"/>
      <c r="OC810" s="49"/>
      <c r="OD810" s="49"/>
      <c r="OE810" s="49"/>
      <c r="OJ810" s="191"/>
      <c r="OK810" s="49"/>
      <c r="OL810" s="49"/>
      <c r="OM810" s="49"/>
      <c r="OR810" s="191"/>
      <c r="OS810" s="49"/>
      <c r="OT810" s="49"/>
      <c r="OU810" s="49"/>
      <c r="OZ810" s="191"/>
      <c r="PA810" s="49"/>
      <c r="PB810" s="49"/>
      <c r="PC810" s="49"/>
      <c r="PH810" s="191"/>
      <c r="PI810" s="49"/>
      <c r="PJ810" s="49"/>
      <c r="PK810" s="49"/>
      <c r="PP810" s="191"/>
      <c r="PQ810" s="49"/>
      <c r="PR810" s="49"/>
      <c r="PS810" s="49"/>
      <c r="PX810" s="191"/>
      <c r="PY810" s="49"/>
      <c r="PZ810" s="49"/>
      <c r="QA810" s="49"/>
      <c r="QF810" s="191"/>
      <c r="QG810" s="49"/>
      <c r="QH810" s="49"/>
      <c r="QI810" s="49"/>
      <c r="QN810" s="191"/>
      <c r="QO810" s="49"/>
      <c r="QP810" s="49"/>
      <c r="QQ810" s="49"/>
      <c r="QV810" s="191"/>
      <c r="QW810" s="49"/>
      <c r="QX810" s="49"/>
      <c r="QY810" s="49"/>
      <c r="RD810" s="191"/>
      <c r="RE810" s="49"/>
      <c r="RF810" s="49"/>
      <c r="RG810" s="49"/>
      <c r="RL810" s="191"/>
      <c r="RM810" s="49"/>
      <c r="RN810" s="49"/>
      <c r="RO810" s="49"/>
      <c r="RT810" s="191"/>
      <c r="RU810" s="49"/>
      <c r="RV810" s="49"/>
      <c r="RW810" s="49"/>
      <c r="SB810" s="191"/>
      <c r="SC810" s="49"/>
      <c r="SD810" s="49"/>
      <c r="SE810" s="49"/>
      <c r="SJ810" s="191"/>
      <c r="SK810" s="49"/>
      <c r="SL810" s="49"/>
      <c r="SM810" s="49"/>
      <c r="SR810" s="191"/>
      <c r="SS810" s="49"/>
      <c r="ST810" s="49"/>
      <c r="SU810" s="49"/>
      <c r="SZ810" s="191"/>
      <c r="TA810" s="49"/>
      <c r="TB810" s="49"/>
      <c r="TC810" s="49"/>
      <c r="TH810" s="191"/>
      <c r="TI810" s="49"/>
      <c r="TJ810" s="49"/>
      <c r="TK810" s="49"/>
      <c r="TP810" s="191"/>
      <c r="TQ810" s="49"/>
      <c r="TR810" s="49"/>
      <c r="TS810" s="49"/>
      <c r="TX810" s="191"/>
      <c r="TY810" s="49"/>
      <c r="TZ810" s="49"/>
      <c r="UA810" s="49"/>
      <c r="UF810" s="191"/>
      <c r="UG810" s="49"/>
      <c r="UH810" s="49"/>
      <c r="UI810" s="49"/>
      <c r="UN810" s="191"/>
      <c r="UO810" s="49"/>
      <c r="UP810" s="49"/>
      <c r="UQ810" s="49"/>
      <c r="UV810" s="191"/>
      <c r="UW810" s="49"/>
      <c r="UX810" s="49"/>
      <c r="UY810" s="49"/>
      <c r="VD810" s="191"/>
      <c r="VE810" s="49"/>
      <c r="VF810" s="49"/>
      <c r="VG810" s="49"/>
      <c r="VL810" s="191"/>
      <c r="VM810" s="49"/>
      <c r="VN810" s="49"/>
      <c r="VO810" s="49"/>
      <c r="VT810" s="191"/>
      <c r="VU810" s="49"/>
      <c r="VV810" s="49"/>
      <c r="VW810" s="49"/>
      <c r="WB810" s="191"/>
      <c r="WC810" s="49"/>
      <c r="WD810" s="49"/>
      <c r="WE810" s="49"/>
      <c r="WJ810" s="191"/>
      <c r="WK810" s="49"/>
      <c r="WL810" s="49"/>
      <c r="WM810" s="49"/>
      <c r="WR810" s="191"/>
      <c r="WS810" s="49"/>
      <c r="WT810" s="49"/>
      <c r="WU810" s="49"/>
      <c r="WZ810" s="191"/>
      <c r="XA810" s="49"/>
      <c r="XB810" s="49"/>
      <c r="XC810" s="49"/>
      <c r="XH810" s="191"/>
      <c r="XI810" s="49"/>
      <c r="XJ810" s="49"/>
      <c r="XK810" s="49"/>
      <c r="XP810" s="191"/>
      <c r="XQ810" s="49"/>
      <c r="XR810" s="49"/>
      <c r="XS810" s="49"/>
      <c r="XX810" s="191"/>
      <c r="XY810" s="49"/>
      <c r="XZ810" s="49"/>
      <c r="YA810" s="49"/>
      <c r="YF810" s="191"/>
      <c r="YG810" s="49"/>
      <c r="YH810" s="49"/>
      <c r="YI810" s="49"/>
      <c r="YN810" s="191"/>
      <c r="YO810" s="49"/>
      <c r="YP810" s="49"/>
      <c r="YQ810" s="49"/>
      <c r="YV810" s="191"/>
      <c r="YW810" s="49"/>
      <c r="YX810" s="49"/>
      <c r="YY810" s="49"/>
      <c r="ZD810" s="191"/>
      <c r="ZE810" s="49"/>
      <c r="ZF810" s="49"/>
      <c r="ZG810" s="49"/>
      <c r="ZL810" s="191"/>
      <c r="ZM810" s="49"/>
      <c r="ZN810" s="49"/>
      <c r="ZO810" s="49"/>
      <c r="ZT810" s="191"/>
      <c r="ZU810" s="49"/>
      <c r="ZV810" s="49"/>
      <c r="ZW810" s="49"/>
      <c r="AAB810" s="191"/>
      <c r="AAC810" s="49"/>
      <c r="AAD810" s="49"/>
      <c r="AAE810" s="49"/>
      <c r="AAJ810" s="191"/>
      <c r="AAK810" s="49"/>
      <c r="AAL810" s="49"/>
      <c r="AAM810" s="49"/>
      <c r="AAR810" s="191"/>
      <c r="AAS810" s="49"/>
      <c r="AAT810" s="49"/>
      <c r="AAU810" s="49"/>
      <c r="AAZ810" s="191"/>
      <c r="ABA810" s="49"/>
      <c r="ABB810" s="49"/>
      <c r="ABC810" s="49"/>
      <c r="ABH810" s="191"/>
      <c r="ABI810" s="49"/>
      <c r="ABJ810" s="49"/>
      <c r="ABK810" s="49"/>
      <c r="ABP810" s="191"/>
      <c r="ABQ810" s="49"/>
      <c r="ABR810" s="49"/>
      <c r="ABS810" s="49"/>
      <c r="ABX810" s="191"/>
      <c r="ABY810" s="49"/>
      <c r="ABZ810" s="49"/>
      <c r="ACA810" s="49"/>
      <c r="ACF810" s="191"/>
      <c r="ACG810" s="49"/>
      <c r="ACH810" s="49"/>
      <c r="ACI810" s="49"/>
      <c r="ACN810" s="191"/>
      <c r="ACO810" s="49"/>
      <c r="ACP810" s="49"/>
      <c r="ACQ810" s="49"/>
      <c r="ACV810" s="191"/>
      <c r="ACW810" s="49"/>
      <c r="ACX810" s="49"/>
      <c r="ACY810" s="49"/>
      <c r="ADD810" s="191"/>
      <c r="ADE810" s="49"/>
      <c r="ADF810" s="49"/>
      <c r="ADG810" s="49"/>
      <c r="ADL810" s="191"/>
      <c r="ADM810" s="49"/>
      <c r="ADN810" s="49"/>
      <c r="ADO810" s="49"/>
      <c r="ADT810" s="191"/>
      <c r="ADU810" s="49"/>
      <c r="ADV810" s="49"/>
      <c r="ADW810" s="49"/>
      <c r="AEB810" s="191"/>
      <c r="AEC810" s="49"/>
      <c r="AED810" s="49"/>
      <c r="AEE810" s="49"/>
      <c r="AEJ810" s="191"/>
      <c r="AEK810" s="49"/>
      <c r="AEL810" s="49"/>
      <c r="AEM810" s="49"/>
      <c r="AER810" s="191"/>
      <c r="AES810" s="49"/>
      <c r="AET810" s="49"/>
      <c r="AEU810" s="49"/>
      <c r="AEZ810" s="191"/>
      <c r="AFA810" s="49"/>
      <c r="AFB810" s="49"/>
      <c r="AFC810" s="49"/>
      <c r="AFH810" s="191"/>
      <c r="AFI810" s="49"/>
      <c r="AFJ810" s="49"/>
      <c r="AFK810" s="49"/>
      <c r="AFP810" s="191"/>
      <c r="AFQ810" s="49"/>
      <c r="AFR810" s="49"/>
      <c r="AFS810" s="49"/>
      <c r="AFX810" s="191"/>
      <c r="AFY810" s="49"/>
      <c r="AFZ810" s="49"/>
      <c r="AGA810" s="49"/>
      <c r="AGF810" s="191"/>
      <c r="AGG810" s="49"/>
      <c r="AGH810" s="49"/>
      <c r="AGI810" s="49"/>
      <c r="AGN810" s="191"/>
      <c r="AGO810" s="49"/>
      <c r="AGP810" s="49"/>
      <c r="AGQ810" s="49"/>
      <c r="AGV810" s="191"/>
      <c r="AGW810" s="49"/>
      <c r="AGX810" s="49"/>
      <c r="AGY810" s="49"/>
      <c r="AHD810" s="191"/>
      <c r="AHE810" s="49"/>
      <c r="AHF810" s="49"/>
      <c r="AHG810" s="49"/>
      <c r="AHL810" s="191"/>
      <c r="AHM810" s="49"/>
      <c r="AHN810" s="49"/>
      <c r="AHO810" s="49"/>
      <c r="AHT810" s="191"/>
      <c r="AHU810" s="49"/>
      <c r="AHV810" s="49"/>
      <c r="AHW810" s="49"/>
      <c r="AIB810" s="191"/>
      <c r="AIC810" s="49"/>
      <c r="AID810" s="49"/>
      <c r="AIE810" s="49"/>
      <c r="AIJ810" s="191"/>
      <c r="AIK810" s="49"/>
      <c r="AIL810" s="49"/>
      <c r="AIM810" s="49"/>
      <c r="AIR810" s="191"/>
      <c r="AIS810" s="49"/>
      <c r="AIT810" s="49"/>
      <c r="AIU810" s="49"/>
      <c r="AIZ810" s="191"/>
      <c r="AJA810" s="49"/>
      <c r="AJB810" s="49"/>
      <c r="AJC810" s="49"/>
      <c r="AJH810" s="191"/>
      <c r="AJI810" s="49"/>
      <c r="AJJ810" s="49"/>
      <c r="AJK810" s="49"/>
      <c r="AJP810" s="191"/>
      <c r="AJQ810" s="49"/>
      <c r="AJR810" s="49"/>
      <c r="AJS810" s="49"/>
      <c r="AJX810" s="191"/>
      <c r="AJY810" s="49"/>
      <c r="AJZ810" s="49"/>
      <c r="AKA810" s="49"/>
      <c r="AKF810" s="191"/>
      <c r="AKG810" s="49"/>
      <c r="AKH810" s="49"/>
      <c r="AKI810" s="49"/>
      <c r="AKN810" s="191"/>
      <c r="AKO810" s="49"/>
      <c r="AKP810" s="49"/>
      <c r="AKQ810" s="49"/>
      <c r="AKV810" s="191"/>
      <c r="AKW810" s="49"/>
      <c r="AKX810" s="49"/>
      <c r="AKY810" s="49"/>
      <c r="ALD810" s="191"/>
      <c r="ALE810" s="49"/>
      <c r="ALF810" s="49"/>
      <c r="ALG810" s="49"/>
      <c r="ALL810" s="191"/>
      <c r="ALM810" s="49"/>
      <c r="ALN810" s="49"/>
      <c r="ALO810" s="49"/>
      <c r="ALT810" s="191"/>
      <c r="ALU810" s="49"/>
      <c r="ALV810" s="49"/>
      <c r="ALW810" s="49"/>
      <c r="AMB810" s="191"/>
      <c r="AMC810" s="49"/>
      <c r="AMD810" s="49"/>
      <c r="AME810" s="49"/>
      <c r="AMJ810" s="191"/>
    </row>
    <row r="811" s="192" customFormat="true" ht="15" hidden="false" customHeight="true" outlineLevel="0" collapsed="false">
      <c r="A811" s="170"/>
      <c r="B811" s="170"/>
      <c r="C811" s="170"/>
      <c r="D811" s="173" t="s">
        <v>718</v>
      </c>
      <c r="E811" s="173"/>
      <c r="F811" s="173"/>
      <c r="G811" s="173"/>
      <c r="H811" s="174" t="n">
        <f aca="false">H810+H807</f>
        <v>39.11</v>
      </c>
      <c r="I811" s="49"/>
      <c r="J811" s="49"/>
      <c r="K811" s="49"/>
      <c r="P811" s="193"/>
      <c r="Q811" s="49"/>
      <c r="R811" s="49"/>
      <c r="S811" s="49"/>
      <c r="X811" s="193"/>
      <c r="Y811" s="49"/>
      <c r="Z811" s="49"/>
      <c r="AA811" s="49"/>
      <c r="AF811" s="193"/>
      <c r="AG811" s="49"/>
      <c r="AH811" s="49"/>
      <c r="AI811" s="49"/>
      <c r="AN811" s="193"/>
      <c r="AO811" s="49"/>
      <c r="AP811" s="49"/>
      <c r="AQ811" s="49"/>
      <c r="AV811" s="193"/>
      <c r="AW811" s="49"/>
      <c r="AX811" s="49"/>
      <c r="AY811" s="49"/>
      <c r="BD811" s="193"/>
      <c r="BE811" s="49"/>
      <c r="BF811" s="49"/>
      <c r="BG811" s="49"/>
      <c r="BL811" s="193"/>
      <c r="BM811" s="49"/>
      <c r="BN811" s="49"/>
      <c r="BO811" s="49"/>
      <c r="BT811" s="193"/>
      <c r="BU811" s="49"/>
      <c r="BV811" s="49"/>
      <c r="BW811" s="49"/>
      <c r="CB811" s="193"/>
      <c r="CC811" s="49"/>
      <c r="CD811" s="49"/>
      <c r="CE811" s="49"/>
      <c r="CJ811" s="193"/>
      <c r="CK811" s="49"/>
      <c r="CL811" s="49"/>
      <c r="CM811" s="49"/>
      <c r="CR811" s="193"/>
      <c r="CS811" s="49"/>
      <c r="CT811" s="49"/>
      <c r="CU811" s="49"/>
      <c r="CZ811" s="193"/>
      <c r="DA811" s="49"/>
      <c r="DB811" s="49"/>
      <c r="DC811" s="49"/>
      <c r="DH811" s="193"/>
      <c r="DI811" s="49"/>
      <c r="DJ811" s="49"/>
      <c r="DK811" s="49"/>
      <c r="DP811" s="193"/>
      <c r="DQ811" s="49"/>
      <c r="DR811" s="49"/>
      <c r="DS811" s="49"/>
      <c r="DX811" s="193"/>
      <c r="DY811" s="49"/>
      <c r="DZ811" s="49"/>
      <c r="EA811" s="49"/>
      <c r="EF811" s="193"/>
      <c r="EG811" s="49"/>
      <c r="EH811" s="49"/>
      <c r="EI811" s="49"/>
      <c r="EN811" s="193"/>
      <c r="EO811" s="49"/>
      <c r="EP811" s="49"/>
      <c r="EQ811" s="49"/>
      <c r="EV811" s="193"/>
      <c r="EW811" s="49"/>
      <c r="EX811" s="49"/>
      <c r="EY811" s="49"/>
      <c r="FD811" s="193"/>
      <c r="FE811" s="49"/>
      <c r="FF811" s="49"/>
      <c r="FG811" s="49"/>
      <c r="FL811" s="193"/>
      <c r="FM811" s="49"/>
      <c r="FN811" s="49"/>
      <c r="FO811" s="49"/>
      <c r="FT811" s="193"/>
      <c r="FU811" s="49"/>
      <c r="FV811" s="49"/>
      <c r="FW811" s="49"/>
      <c r="GB811" s="193"/>
      <c r="GC811" s="49"/>
      <c r="GD811" s="49"/>
      <c r="GE811" s="49"/>
      <c r="GJ811" s="193"/>
      <c r="GK811" s="49"/>
      <c r="GL811" s="49"/>
      <c r="GM811" s="49"/>
      <c r="GR811" s="193"/>
      <c r="GS811" s="49"/>
      <c r="GT811" s="49"/>
      <c r="GU811" s="49"/>
      <c r="GZ811" s="193"/>
      <c r="HA811" s="49"/>
      <c r="HB811" s="49"/>
      <c r="HC811" s="49"/>
      <c r="HH811" s="193"/>
      <c r="HI811" s="49"/>
      <c r="HJ811" s="49"/>
      <c r="HK811" s="49"/>
      <c r="HP811" s="193"/>
      <c r="HQ811" s="49"/>
      <c r="HR811" s="49"/>
      <c r="HS811" s="49"/>
      <c r="HX811" s="193"/>
      <c r="HY811" s="49"/>
      <c r="HZ811" s="49"/>
      <c r="IA811" s="49"/>
      <c r="IF811" s="193"/>
      <c r="IG811" s="49"/>
      <c r="IH811" s="49"/>
      <c r="II811" s="49"/>
      <c r="IN811" s="193"/>
      <c r="IO811" s="49"/>
      <c r="IP811" s="49"/>
      <c r="IQ811" s="49"/>
      <c r="IV811" s="193"/>
      <c r="IW811" s="49"/>
      <c r="IX811" s="49"/>
      <c r="IY811" s="49"/>
      <c r="JD811" s="193"/>
      <c r="JE811" s="49"/>
      <c r="JF811" s="49"/>
      <c r="JG811" s="49"/>
      <c r="JL811" s="193"/>
      <c r="JM811" s="49"/>
      <c r="JN811" s="49"/>
      <c r="JO811" s="49"/>
      <c r="JT811" s="193"/>
      <c r="JU811" s="49"/>
      <c r="JV811" s="49"/>
      <c r="JW811" s="49"/>
      <c r="KB811" s="193"/>
      <c r="KC811" s="49"/>
      <c r="KD811" s="49"/>
      <c r="KE811" s="49"/>
      <c r="KJ811" s="193"/>
      <c r="KK811" s="49"/>
      <c r="KL811" s="49"/>
      <c r="KM811" s="49"/>
      <c r="KR811" s="193"/>
      <c r="KS811" s="49"/>
      <c r="KT811" s="49"/>
      <c r="KU811" s="49"/>
      <c r="KZ811" s="193"/>
      <c r="LA811" s="49"/>
      <c r="LB811" s="49"/>
      <c r="LC811" s="49"/>
      <c r="LH811" s="193"/>
      <c r="LI811" s="49"/>
      <c r="LJ811" s="49"/>
      <c r="LK811" s="49"/>
      <c r="LP811" s="193"/>
      <c r="LQ811" s="49"/>
      <c r="LR811" s="49"/>
      <c r="LS811" s="49"/>
      <c r="LX811" s="193"/>
      <c r="LY811" s="49"/>
      <c r="LZ811" s="49"/>
      <c r="MA811" s="49"/>
      <c r="MF811" s="193"/>
      <c r="MG811" s="49"/>
      <c r="MH811" s="49"/>
      <c r="MI811" s="49"/>
      <c r="MN811" s="193"/>
      <c r="MO811" s="49"/>
      <c r="MP811" s="49"/>
      <c r="MQ811" s="49"/>
      <c r="MV811" s="193"/>
      <c r="MW811" s="49"/>
      <c r="MX811" s="49"/>
      <c r="MY811" s="49"/>
      <c r="ND811" s="193"/>
      <c r="NE811" s="49"/>
      <c r="NF811" s="49"/>
      <c r="NG811" s="49"/>
      <c r="NL811" s="193"/>
      <c r="NM811" s="49"/>
      <c r="NN811" s="49"/>
      <c r="NO811" s="49"/>
      <c r="NT811" s="193"/>
      <c r="NU811" s="49"/>
      <c r="NV811" s="49"/>
      <c r="NW811" s="49"/>
      <c r="OB811" s="193"/>
      <c r="OC811" s="49"/>
      <c r="OD811" s="49"/>
      <c r="OE811" s="49"/>
      <c r="OJ811" s="193"/>
      <c r="OK811" s="49"/>
      <c r="OL811" s="49"/>
      <c r="OM811" s="49"/>
      <c r="OR811" s="193"/>
      <c r="OS811" s="49"/>
      <c r="OT811" s="49"/>
      <c r="OU811" s="49"/>
      <c r="OZ811" s="193"/>
      <c r="PA811" s="49"/>
      <c r="PB811" s="49"/>
      <c r="PC811" s="49"/>
      <c r="PH811" s="193"/>
      <c r="PI811" s="49"/>
      <c r="PJ811" s="49"/>
      <c r="PK811" s="49"/>
      <c r="PP811" s="193"/>
      <c r="PQ811" s="49"/>
      <c r="PR811" s="49"/>
      <c r="PS811" s="49"/>
      <c r="PX811" s="193"/>
      <c r="PY811" s="49"/>
      <c r="PZ811" s="49"/>
      <c r="QA811" s="49"/>
      <c r="QF811" s="193"/>
      <c r="QG811" s="49"/>
      <c r="QH811" s="49"/>
      <c r="QI811" s="49"/>
      <c r="QN811" s="193"/>
      <c r="QO811" s="49"/>
      <c r="QP811" s="49"/>
      <c r="QQ811" s="49"/>
      <c r="QV811" s="193"/>
      <c r="QW811" s="49"/>
      <c r="QX811" s="49"/>
      <c r="QY811" s="49"/>
      <c r="RD811" s="193"/>
      <c r="RE811" s="49"/>
      <c r="RF811" s="49"/>
      <c r="RG811" s="49"/>
      <c r="RL811" s="193"/>
      <c r="RM811" s="49"/>
      <c r="RN811" s="49"/>
      <c r="RO811" s="49"/>
      <c r="RT811" s="193"/>
      <c r="RU811" s="49"/>
      <c r="RV811" s="49"/>
      <c r="RW811" s="49"/>
      <c r="SB811" s="193"/>
      <c r="SC811" s="49"/>
      <c r="SD811" s="49"/>
      <c r="SE811" s="49"/>
      <c r="SJ811" s="193"/>
      <c r="SK811" s="49"/>
      <c r="SL811" s="49"/>
      <c r="SM811" s="49"/>
      <c r="SR811" s="193"/>
      <c r="SS811" s="49"/>
      <c r="ST811" s="49"/>
      <c r="SU811" s="49"/>
      <c r="SZ811" s="193"/>
      <c r="TA811" s="49"/>
      <c r="TB811" s="49"/>
      <c r="TC811" s="49"/>
      <c r="TH811" s="193"/>
      <c r="TI811" s="49"/>
      <c r="TJ811" s="49"/>
      <c r="TK811" s="49"/>
      <c r="TP811" s="193"/>
      <c r="TQ811" s="49"/>
      <c r="TR811" s="49"/>
      <c r="TS811" s="49"/>
      <c r="TX811" s="193"/>
      <c r="TY811" s="49"/>
      <c r="TZ811" s="49"/>
      <c r="UA811" s="49"/>
      <c r="UF811" s="193"/>
      <c r="UG811" s="49"/>
      <c r="UH811" s="49"/>
      <c r="UI811" s="49"/>
      <c r="UN811" s="193"/>
      <c r="UO811" s="49"/>
      <c r="UP811" s="49"/>
      <c r="UQ811" s="49"/>
      <c r="UV811" s="193"/>
      <c r="UW811" s="49"/>
      <c r="UX811" s="49"/>
      <c r="UY811" s="49"/>
      <c r="VD811" s="193"/>
      <c r="VE811" s="49"/>
      <c r="VF811" s="49"/>
      <c r="VG811" s="49"/>
      <c r="VL811" s="193"/>
      <c r="VM811" s="49"/>
      <c r="VN811" s="49"/>
      <c r="VO811" s="49"/>
      <c r="VT811" s="193"/>
      <c r="VU811" s="49"/>
      <c r="VV811" s="49"/>
      <c r="VW811" s="49"/>
      <c r="WB811" s="193"/>
      <c r="WC811" s="49"/>
      <c r="WD811" s="49"/>
      <c r="WE811" s="49"/>
      <c r="WJ811" s="193"/>
      <c r="WK811" s="49"/>
      <c r="WL811" s="49"/>
      <c r="WM811" s="49"/>
      <c r="WR811" s="193"/>
      <c r="WS811" s="49"/>
      <c r="WT811" s="49"/>
      <c r="WU811" s="49"/>
      <c r="WZ811" s="193"/>
      <c r="XA811" s="49"/>
      <c r="XB811" s="49"/>
      <c r="XC811" s="49"/>
      <c r="XH811" s="193"/>
      <c r="XI811" s="49"/>
      <c r="XJ811" s="49"/>
      <c r="XK811" s="49"/>
      <c r="XP811" s="193"/>
      <c r="XQ811" s="49"/>
      <c r="XR811" s="49"/>
      <c r="XS811" s="49"/>
      <c r="XX811" s="193"/>
      <c r="XY811" s="49"/>
      <c r="XZ811" s="49"/>
      <c r="YA811" s="49"/>
      <c r="YF811" s="193"/>
      <c r="YG811" s="49"/>
      <c r="YH811" s="49"/>
      <c r="YI811" s="49"/>
      <c r="YN811" s="193"/>
      <c r="YO811" s="49"/>
      <c r="YP811" s="49"/>
      <c r="YQ811" s="49"/>
      <c r="YV811" s="193"/>
      <c r="YW811" s="49"/>
      <c r="YX811" s="49"/>
      <c r="YY811" s="49"/>
      <c r="ZD811" s="193"/>
      <c r="ZE811" s="49"/>
      <c r="ZF811" s="49"/>
      <c r="ZG811" s="49"/>
      <c r="ZL811" s="193"/>
      <c r="ZM811" s="49"/>
      <c r="ZN811" s="49"/>
      <c r="ZO811" s="49"/>
      <c r="ZT811" s="193"/>
      <c r="ZU811" s="49"/>
      <c r="ZV811" s="49"/>
      <c r="ZW811" s="49"/>
      <c r="AAB811" s="193"/>
      <c r="AAC811" s="49"/>
      <c r="AAD811" s="49"/>
      <c r="AAE811" s="49"/>
      <c r="AAJ811" s="193"/>
      <c r="AAK811" s="49"/>
      <c r="AAL811" s="49"/>
      <c r="AAM811" s="49"/>
      <c r="AAR811" s="193"/>
      <c r="AAS811" s="49"/>
      <c r="AAT811" s="49"/>
      <c r="AAU811" s="49"/>
      <c r="AAZ811" s="193"/>
      <c r="ABA811" s="49"/>
      <c r="ABB811" s="49"/>
      <c r="ABC811" s="49"/>
      <c r="ABH811" s="193"/>
      <c r="ABI811" s="49"/>
      <c r="ABJ811" s="49"/>
      <c r="ABK811" s="49"/>
      <c r="ABP811" s="193"/>
      <c r="ABQ811" s="49"/>
      <c r="ABR811" s="49"/>
      <c r="ABS811" s="49"/>
      <c r="ABX811" s="193"/>
      <c r="ABY811" s="49"/>
      <c r="ABZ811" s="49"/>
      <c r="ACA811" s="49"/>
      <c r="ACF811" s="193"/>
      <c r="ACG811" s="49"/>
      <c r="ACH811" s="49"/>
      <c r="ACI811" s="49"/>
      <c r="ACN811" s="193"/>
      <c r="ACO811" s="49"/>
      <c r="ACP811" s="49"/>
      <c r="ACQ811" s="49"/>
      <c r="ACV811" s="193"/>
      <c r="ACW811" s="49"/>
      <c r="ACX811" s="49"/>
      <c r="ACY811" s="49"/>
      <c r="ADD811" s="193"/>
      <c r="ADE811" s="49"/>
      <c r="ADF811" s="49"/>
      <c r="ADG811" s="49"/>
      <c r="ADL811" s="193"/>
      <c r="ADM811" s="49"/>
      <c r="ADN811" s="49"/>
      <c r="ADO811" s="49"/>
      <c r="ADT811" s="193"/>
      <c r="ADU811" s="49"/>
      <c r="ADV811" s="49"/>
      <c r="ADW811" s="49"/>
      <c r="AEB811" s="193"/>
      <c r="AEC811" s="49"/>
      <c r="AED811" s="49"/>
      <c r="AEE811" s="49"/>
      <c r="AEJ811" s="193"/>
      <c r="AEK811" s="49"/>
      <c r="AEL811" s="49"/>
      <c r="AEM811" s="49"/>
      <c r="AER811" s="193"/>
      <c r="AES811" s="49"/>
      <c r="AET811" s="49"/>
      <c r="AEU811" s="49"/>
      <c r="AEZ811" s="193"/>
      <c r="AFA811" s="49"/>
      <c r="AFB811" s="49"/>
      <c r="AFC811" s="49"/>
      <c r="AFH811" s="193"/>
      <c r="AFI811" s="49"/>
      <c r="AFJ811" s="49"/>
      <c r="AFK811" s="49"/>
      <c r="AFP811" s="193"/>
      <c r="AFQ811" s="49"/>
      <c r="AFR811" s="49"/>
      <c r="AFS811" s="49"/>
      <c r="AFX811" s="193"/>
      <c r="AFY811" s="49"/>
      <c r="AFZ811" s="49"/>
      <c r="AGA811" s="49"/>
      <c r="AGF811" s="193"/>
      <c r="AGG811" s="49"/>
      <c r="AGH811" s="49"/>
      <c r="AGI811" s="49"/>
      <c r="AGN811" s="193"/>
      <c r="AGO811" s="49"/>
      <c r="AGP811" s="49"/>
      <c r="AGQ811" s="49"/>
      <c r="AGV811" s="193"/>
      <c r="AGW811" s="49"/>
      <c r="AGX811" s="49"/>
      <c r="AGY811" s="49"/>
      <c r="AHD811" s="193"/>
      <c r="AHE811" s="49"/>
      <c r="AHF811" s="49"/>
      <c r="AHG811" s="49"/>
      <c r="AHL811" s="193"/>
      <c r="AHM811" s="49"/>
      <c r="AHN811" s="49"/>
      <c r="AHO811" s="49"/>
      <c r="AHT811" s="193"/>
      <c r="AHU811" s="49"/>
      <c r="AHV811" s="49"/>
      <c r="AHW811" s="49"/>
      <c r="AIB811" s="193"/>
      <c r="AIC811" s="49"/>
      <c r="AID811" s="49"/>
      <c r="AIE811" s="49"/>
      <c r="AIJ811" s="193"/>
      <c r="AIK811" s="49"/>
      <c r="AIL811" s="49"/>
      <c r="AIM811" s="49"/>
      <c r="AIR811" s="193"/>
      <c r="AIS811" s="49"/>
      <c r="AIT811" s="49"/>
      <c r="AIU811" s="49"/>
      <c r="AIZ811" s="193"/>
      <c r="AJA811" s="49"/>
      <c r="AJB811" s="49"/>
      <c r="AJC811" s="49"/>
      <c r="AJH811" s="193"/>
      <c r="AJI811" s="49"/>
      <c r="AJJ811" s="49"/>
      <c r="AJK811" s="49"/>
      <c r="AJP811" s="193"/>
      <c r="AJQ811" s="49"/>
      <c r="AJR811" s="49"/>
      <c r="AJS811" s="49"/>
      <c r="AJX811" s="193"/>
      <c r="AJY811" s="49"/>
      <c r="AJZ811" s="49"/>
      <c r="AKA811" s="49"/>
      <c r="AKF811" s="193"/>
      <c r="AKG811" s="49"/>
      <c r="AKH811" s="49"/>
      <c r="AKI811" s="49"/>
      <c r="AKN811" s="193"/>
      <c r="AKO811" s="49"/>
      <c r="AKP811" s="49"/>
      <c r="AKQ811" s="49"/>
      <c r="AKV811" s="193"/>
      <c r="AKW811" s="49"/>
      <c r="AKX811" s="49"/>
      <c r="AKY811" s="49"/>
      <c r="ALD811" s="193"/>
      <c r="ALE811" s="49"/>
      <c r="ALF811" s="49"/>
      <c r="ALG811" s="49"/>
      <c r="ALL811" s="193"/>
      <c r="ALM811" s="49"/>
      <c r="ALN811" s="49"/>
      <c r="ALO811" s="49"/>
      <c r="ALT811" s="193"/>
      <c r="ALU811" s="49"/>
      <c r="ALV811" s="49"/>
      <c r="ALW811" s="49"/>
      <c r="AMB811" s="193"/>
      <c r="AMC811" s="49"/>
      <c r="AMD811" s="49"/>
      <c r="AME811" s="49"/>
      <c r="AMJ811" s="193"/>
    </row>
    <row r="812" customFormat="false" ht="15" hidden="false" customHeight="false" outlineLevel="0" collapsed="false">
      <c r="I812" s="114"/>
      <c r="J812" s="114"/>
      <c r="K812" s="114"/>
      <c r="L812" s="115"/>
      <c r="M812" s="198"/>
      <c r="O812" s="117"/>
      <c r="T812" s="115"/>
      <c r="U812" s="198"/>
      <c r="W812" s="117"/>
      <c r="AB812" s="115"/>
      <c r="AC812" s="198"/>
      <c r="AE812" s="117"/>
      <c r="AJ812" s="115"/>
      <c r="AK812" s="198"/>
      <c r="AM812" s="117"/>
      <c r="AR812" s="115"/>
      <c r="AS812" s="198"/>
      <c r="AU812" s="117"/>
      <c r="AZ812" s="115"/>
      <c r="BA812" s="198"/>
      <c r="BC812" s="117"/>
      <c r="BH812" s="115"/>
      <c r="BI812" s="198"/>
      <c r="BK812" s="117"/>
      <c r="BP812" s="115"/>
      <c r="BQ812" s="198"/>
      <c r="BS812" s="117"/>
      <c r="BX812" s="115"/>
      <c r="BY812" s="198"/>
      <c r="CA812" s="117"/>
      <c r="CF812" s="115"/>
      <c r="CG812" s="198"/>
      <c r="CI812" s="117"/>
      <c r="CN812" s="115"/>
      <c r="CO812" s="198"/>
      <c r="CQ812" s="117"/>
      <c r="CV812" s="115"/>
      <c r="CW812" s="198"/>
      <c r="CY812" s="117"/>
      <c r="DD812" s="115"/>
      <c r="DE812" s="198"/>
      <c r="DG812" s="117"/>
      <c r="DL812" s="115"/>
      <c r="DM812" s="198"/>
      <c r="DO812" s="117"/>
      <c r="DT812" s="115"/>
      <c r="DU812" s="198"/>
      <c r="DW812" s="117"/>
      <c r="EB812" s="115"/>
      <c r="EC812" s="198"/>
      <c r="EE812" s="117"/>
      <c r="EJ812" s="115"/>
      <c r="EK812" s="198"/>
      <c r="EM812" s="117"/>
      <c r="ER812" s="115"/>
      <c r="ES812" s="198"/>
      <c r="EU812" s="117"/>
      <c r="EZ812" s="115"/>
      <c r="FA812" s="198"/>
      <c r="FC812" s="117"/>
      <c r="FH812" s="115"/>
      <c r="FI812" s="198"/>
      <c r="FK812" s="117"/>
      <c r="FP812" s="115"/>
      <c r="FQ812" s="198"/>
      <c r="FS812" s="117"/>
      <c r="FX812" s="115"/>
      <c r="FY812" s="198"/>
      <c r="GA812" s="117"/>
      <c r="GF812" s="115"/>
      <c r="GG812" s="198"/>
      <c r="GI812" s="117"/>
      <c r="GN812" s="115"/>
      <c r="GO812" s="198"/>
      <c r="GQ812" s="117"/>
      <c r="GV812" s="115"/>
      <c r="GW812" s="198"/>
      <c r="GY812" s="117"/>
      <c r="HD812" s="115"/>
      <c r="HE812" s="198"/>
      <c r="HG812" s="117"/>
      <c r="HL812" s="115"/>
      <c r="HM812" s="198"/>
      <c r="HO812" s="117"/>
      <c r="HT812" s="115"/>
      <c r="HU812" s="198"/>
      <c r="HW812" s="117"/>
      <c r="IB812" s="115"/>
      <c r="IC812" s="198"/>
      <c r="IE812" s="117"/>
      <c r="IJ812" s="115"/>
      <c r="IK812" s="198"/>
      <c r="IM812" s="117"/>
      <c r="IR812" s="115"/>
      <c r="IS812" s="198"/>
      <c r="IU812" s="117"/>
      <c r="IZ812" s="115"/>
      <c r="JA812" s="198"/>
      <c r="JC812" s="117"/>
      <c r="JH812" s="115"/>
      <c r="JI812" s="198"/>
      <c r="JK812" s="117"/>
      <c r="JP812" s="115"/>
      <c r="JQ812" s="198"/>
      <c r="JS812" s="117"/>
      <c r="JX812" s="115"/>
      <c r="JY812" s="198"/>
      <c r="KA812" s="117"/>
      <c r="KF812" s="115"/>
      <c r="KG812" s="198"/>
      <c r="KI812" s="117"/>
      <c r="KN812" s="115"/>
      <c r="KO812" s="198"/>
      <c r="KQ812" s="117"/>
      <c r="KV812" s="115"/>
      <c r="KW812" s="198"/>
      <c r="KY812" s="117"/>
      <c r="LD812" s="115"/>
      <c r="LE812" s="198"/>
      <c r="LG812" s="117"/>
      <c r="LL812" s="115"/>
      <c r="LM812" s="198"/>
      <c r="LO812" s="117"/>
      <c r="LT812" s="115"/>
      <c r="LU812" s="198"/>
      <c r="LW812" s="117"/>
      <c r="MB812" s="115"/>
      <c r="MC812" s="198"/>
      <c r="ME812" s="117"/>
      <c r="MJ812" s="115"/>
      <c r="MK812" s="198"/>
      <c r="MM812" s="117"/>
      <c r="MR812" s="115"/>
      <c r="MS812" s="198"/>
      <c r="MU812" s="117"/>
      <c r="MZ812" s="115"/>
      <c r="NA812" s="198"/>
      <c r="NC812" s="117"/>
      <c r="NH812" s="115"/>
      <c r="NI812" s="198"/>
      <c r="NK812" s="117"/>
      <c r="NP812" s="115"/>
      <c r="NQ812" s="198"/>
      <c r="NS812" s="117"/>
      <c r="NX812" s="115"/>
      <c r="NY812" s="198"/>
      <c r="OA812" s="117"/>
      <c r="OF812" s="115"/>
      <c r="OG812" s="198"/>
      <c r="OI812" s="117"/>
      <c r="ON812" s="115"/>
      <c r="OO812" s="198"/>
      <c r="OQ812" s="117"/>
      <c r="OV812" s="115"/>
      <c r="OW812" s="198"/>
      <c r="OY812" s="117"/>
      <c r="PD812" s="115"/>
      <c r="PE812" s="198"/>
      <c r="PG812" s="117"/>
      <c r="PL812" s="115"/>
      <c r="PM812" s="198"/>
      <c r="PO812" s="117"/>
      <c r="PT812" s="115"/>
      <c r="PU812" s="198"/>
      <c r="PW812" s="117"/>
      <c r="QB812" s="115"/>
      <c r="QC812" s="198"/>
      <c r="QE812" s="117"/>
      <c r="QJ812" s="115"/>
      <c r="QK812" s="198"/>
      <c r="QM812" s="117"/>
      <c r="QR812" s="115"/>
      <c r="QS812" s="198"/>
      <c r="QU812" s="117"/>
      <c r="QZ812" s="115"/>
      <c r="RA812" s="198"/>
      <c r="RC812" s="117"/>
      <c r="RH812" s="115"/>
      <c r="RI812" s="198"/>
      <c r="RK812" s="117"/>
      <c r="RP812" s="115"/>
      <c r="RQ812" s="198"/>
      <c r="RS812" s="117"/>
      <c r="RX812" s="115"/>
      <c r="RY812" s="198"/>
      <c r="SA812" s="117"/>
      <c r="SF812" s="115"/>
      <c r="SG812" s="198"/>
      <c r="SI812" s="117"/>
      <c r="SN812" s="115"/>
      <c r="SO812" s="198"/>
      <c r="SQ812" s="117"/>
      <c r="SV812" s="115"/>
      <c r="SW812" s="198"/>
      <c r="SY812" s="117"/>
      <c r="TD812" s="115"/>
      <c r="TE812" s="198"/>
      <c r="TG812" s="117"/>
      <c r="TL812" s="115"/>
      <c r="TM812" s="198"/>
      <c r="TO812" s="117"/>
      <c r="TT812" s="115"/>
      <c r="TU812" s="198"/>
      <c r="TW812" s="117"/>
      <c r="UB812" s="115"/>
      <c r="UC812" s="198"/>
      <c r="UE812" s="117"/>
      <c r="UJ812" s="115"/>
      <c r="UK812" s="198"/>
      <c r="UM812" s="117"/>
      <c r="UR812" s="115"/>
      <c r="US812" s="198"/>
      <c r="UU812" s="117"/>
      <c r="UZ812" s="115"/>
      <c r="VA812" s="198"/>
      <c r="VC812" s="117"/>
      <c r="VH812" s="115"/>
      <c r="VI812" s="198"/>
      <c r="VK812" s="117"/>
      <c r="VP812" s="115"/>
      <c r="VQ812" s="198"/>
      <c r="VS812" s="117"/>
      <c r="VX812" s="115"/>
      <c r="VY812" s="198"/>
      <c r="WA812" s="117"/>
      <c r="WF812" s="115"/>
      <c r="WG812" s="198"/>
      <c r="WI812" s="117"/>
      <c r="WN812" s="115"/>
      <c r="WO812" s="198"/>
      <c r="WQ812" s="117"/>
      <c r="WV812" s="115"/>
      <c r="WW812" s="198"/>
      <c r="WY812" s="117"/>
      <c r="XD812" s="115"/>
      <c r="XE812" s="198"/>
      <c r="XG812" s="117"/>
      <c r="XL812" s="115"/>
      <c r="XM812" s="198"/>
      <c r="XO812" s="117"/>
      <c r="XT812" s="115"/>
      <c r="XU812" s="198"/>
      <c r="XW812" s="117"/>
      <c r="YB812" s="115"/>
      <c r="YC812" s="198"/>
      <c r="YE812" s="117"/>
      <c r="YJ812" s="115"/>
      <c r="YK812" s="198"/>
      <c r="YM812" s="117"/>
      <c r="YR812" s="115"/>
      <c r="YS812" s="198"/>
      <c r="YU812" s="117"/>
      <c r="YZ812" s="115"/>
      <c r="ZA812" s="198"/>
      <c r="ZC812" s="117"/>
      <c r="ZH812" s="115"/>
      <c r="ZI812" s="198"/>
      <c r="ZK812" s="117"/>
      <c r="ZP812" s="115"/>
      <c r="ZQ812" s="198"/>
      <c r="ZS812" s="117"/>
      <c r="ZX812" s="115"/>
      <c r="ZY812" s="198"/>
      <c r="AAA812" s="117"/>
      <c r="AAF812" s="115"/>
      <c r="AAG812" s="198"/>
      <c r="AAI812" s="117"/>
      <c r="AAN812" s="115"/>
      <c r="AAO812" s="198"/>
      <c r="AAQ812" s="117"/>
      <c r="AAV812" s="115"/>
      <c r="AAW812" s="198"/>
      <c r="AAY812" s="117"/>
      <c r="ABD812" s="115"/>
      <c r="ABE812" s="198"/>
      <c r="ABG812" s="117"/>
      <c r="ABL812" s="115"/>
      <c r="ABM812" s="198"/>
      <c r="ABO812" s="117"/>
      <c r="ABT812" s="115"/>
      <c r="ABU812" s="198"/>
      <c r="ABW812" s="117"/>
      <c r="ACB812" s="115"/>
      <c r="ACC812" s="198"/>
      <c r="ACE812" s="117"/>
      <c r="ACJ812" s="115"/>
      <c r="ACK812" s="198"/>
      <c r="ACM812" s="117"/>
      <c r="ACR812" s="115"/>
      <c r="ACS812" s="198"/>
      <c r="ACU812" s="117"/>
      <c r="ACZ812" s="115"/>
      <c r="ADA812" s="198"/>
      <c r="ADC812" s="117"/>
      <c r="ADH812" s="115"/>
      <c r="ADI812" s="198"/>
      <c r="ADK812" s="117"/>
      <c r="ADP812" s="115"/>
      <c r="ADQ812" s="198"/>
      <c r="ADS812" s="117"/>
      <c r="ADX812" s="115"/>
      <c r="ADY812" s="198"/>
      <c r="AEA812" s="117"/>
      <c r="AEF812" s="115"/>
      <c r="AEG812" s="198"/>
      <c r="AEI812" s="117"/>
      <c r="AEN812" s="115"/>
      <c r="AEO812" s="198"/>
      <c r="AEQ812" s="117"/>
      <c r="AEV812" s="115"/>
      <c r="AEW812" s="198"/>
      <c r="AEY812" s="117"/>
      <c r="AFD812" s="115"/>
      <c r="AFE812" s="198"/>
      <c r="AFG812" s="117"/>
      <c r="AFL812" s="115"/>
      <c r="AFM812" s="198"/>
      <c r="AFO812" s="117"/>
      <c r="AFT812" s="115"/>
      <c r="AFU812" s="198"/>
      <c r="AFW812" s="117"/>
      <c r="AGB812" s="115"/>
      <c r="AGC812" s="198"/>
      <c r="AGE812" s="117"/>
      <c r="AGJ812" s="115"/>
      <c r="AGK812" s="198"/>
      <c r="AGM812" s="117"/>
      <c r="AGR812" s="115"/>
      <c r="AGS812" s="198"/>
      <c r="AGU812" s="117"/>
      <c r="AGZ812" s="115"/>
      <c r="AHA812" s="198"/>
      <c r="AHC812" s="117"/>
      <c r="AHH812" s="115"/>
      <c r="AHI812" s="198"/>
      <c r="AHK812" s="117"/>
      <c r="AHP812" s="115"/>
      <c r="AHQ812" s="198"/>
      <c r="AHS812" s="117"/>
      <c r="AHX812" s="115"/>
      <c r="AHY812" s="198"/>
      <c r="AIA812" s="117"/>
      <c r="AIF812" s="115"/>
      <c r="AIG812" s="198"/>
      <c r="AII812" s="117"/>
      <c r="AIN812" s="115"/>
      <c r="AIO812" s="198"/>
      <c r="AIQ812" s="117"/>
      <c r="AIV812" s="115"/>
      <c r="AIW812" s="198"/>
      <c r="AIY812" s="117"/>
      <c r="AJD812" s="115"/>
      <c r="AJE812" s="198"/>
      <c r="AJG812" s="117"/>
      <c r="AJL812" s="115"/>
      <c r="AJM812" s="198"/>
      <c r="AJO812" s="117"/>
      <c r="AJT812" s="115"/>
      <c r="AJU812" s="198"/>
      <c r="AJW812" s="117"/>
      <c r="AKB812" s="115"/>
      <c r="AKC812" s="198"/>
      <c r="AKE812" s="117"/>
      <c r="AKJ812" s="115"/>
      <c r="AKK812" s="198"/>
      <c r="AKM812" s="117"/>
      <c r="AKR812" s="115"/>
      <c r="AKS812" s="198"/>
      <c r="AKU812" s="117"/>
      <c r="AKZ812" s="115"/>
      <c r="ALA812" s="198"/>
      <c r="ALC812" s="117"/>
      <c r="ALH812" s="115"/>
      <c r="ALI812" s="198"/>
      <c r="ALK812" s="117"/>
      <c r="ALP812" s="115"/>
      <c r="ALQ812" s="198"/>
      <c r="ALS812" s="117"/>
      <c r="ALX812" s="115"/>
      <c r="ALY812" s="198"/>
      <c r="AMA812" s="117"/>
      <c r="AMF812" s="115"/>
      <c r="AMG812" s="198"/>
      <c r="AMI812" s="117"/>
    </row>
    <row r="813" s="181" customFormat="true" ht="15" hidden="false" customHeight="false" outlineLevel="0" collapsed="false">
      <c r="A813" s="153" t="s">
        <v>698</v>
      </c>
      <c r="B813" s="154" t="s">
        <v>699</v>
      </c>
      <c r="C813" s="154"/>
      <c r="D813" s="155" t="s">
        <v>700</v>
      </c>
      <c r="E813" s="156" t="s">
        <v>701</v>
      </c>
      <c r="F813" s="155" t="s">
        <v>702</v>
      </c>
      <c r="G813" s="157" t="s">
        <v>703</v>
      </c>
      <c r="H813" s="158" t="s">
        <v>704</v>
      </c>
      <c r="L813" s="195"/>
      <c r="M813" s="196"/>
      <c r="N813" s="195"/>
      <c r="O813" s="184"/>
      <c r="P813" s="185"/>
      <c r="T813" s="195"/>
      <c r="U813" s="196"/>
      <c r="V813" s="195"/>
      <c r="W813" s="184"/>
      <c r="X813" s="185"/>
      <c r="AB813" s="195"/>
      <c r="AC813" s="196"/>
      <c r="AD813" s="195"/>
      <c r="AE813" s="184"/>
      <c r="AF813" s="185"/>
      <c r="AJ813" s="195"/>
      <c r="AK813" s="196"/>
      <c r="AL813" s="195"/>
      <c r="AM813" s="184"/>
      <c r="AN813" s="185"/>
      <c r="AR813" s="195"/>
      <c r="AS813" s="196"/>
      <c r="AT813" s="195"/>
      <c r="AU813" s="184"/>
      <c r="AV813" s="185"/>
      <c r="AZ813" s="195"/>
      <c r="BA813" s="196"/>
      <c r="BB813" s="195"/>
      <c r="BC813" s="184"/>
      <c r="BD813" s="185"/>
      <c r="BH813" s="195"/>
      <c r="BI813" s="196"/>
      <c r="BJ813" s="195"/>
      <c r="BK813" s="184"/>
      <c r="BL813" s="185"/>
      <c r="BP813" s="195"/>
      <c r="BQ813" s="196"/>
      <c r="BR813" s="195"/>
      <c r="BS813" s="184"/>
      <c r="BT813" s="185"/>
      <c r="BX813" s="195"/>
      <c r="BY813" s="196"/>
      <c r="BZ813" s="195"/>
      <c r="CA813" s="184"/>
      <c r="CB813" s="185"/>
      <c r="CF813" s="195"/>
      <c r="CG813" s="196"/>
      <c r="CH813" s="195"/>
      <c r="CI813" s="184"/>
      <c r="CJ813" s="185"/>
      <c r="CN813" s="195"/>
      <c r="CO813" s="196"/>
      <c r="CP813" s="195"/>
      <c r="CQ813" s="184"/>
      <c r="CR813" s="185"/>
      <c r="CV813" s="195"/>
      <c r="CW813" s="196"/>
      <c r="CX813" s="195"/>
      <c r="CY813" s="184"/>
      <c r="CZ813" s="185"/>
      <c r="DD813" s="195"/>
      <c r="DE813" s="196"/>
      <c r="DF813" s="195"/>
      <c r="DG813" s="184"/>
      <c r="DH813" s="185"/>
      <c r="DL813" s="195"/>
      <c r="DM813" s="196"/>
      <c r="DN813" s="195"/>
      <c r="DO813" s="184"/>
      <c r="DP813" s="185"/>
      <c r="DT813" s="195"/>
      <c r="DU813" s="196"/>
      <c r="DV813" s="195"/>
      <c r="DW813" s="184"/>
      <c r="DX813" s="185"/>
      <c r="EB813" s="195"/>
      <c r="EC813" s="196"/>
      <c r="ED813" s="195"/>
      <c r="EE813" s="184"/>
      <c r="EF813" s="185"/>
      <c r="EJ813" s="195"/>
      <c r="EK813" s="196"/>
      <c r="EL813" s="195"/>
      <c r="EM813" s="184"/>
      <c r="EN813" s="185"/>
      <c r="ER813" s="195"/>
      <c r="ES813" s="196"/>
      <c r="ET813" s="195"/>
      <c r="EU813" s="184"/>
      <c r="EV813" s="185"/>
      <c r="EZ813" s="195"/>
      <c r="FA813" s="196"/>
      <c r="FB813" s="195"/>
      <c r="FC813" s="184"/>
      <c r="FD813" s="185"/>
      <c r="FH813" s="195"/>
      <c r="FI813" s="196"/>
      <c r="FJ813" s="195"/>
      <c r="FK813" s="184"/>
      <c r="FL813" s="185"/>
      <c r="FP813" s="195"/>
      <c r="FQ813" s="196"/>
      <c r="FR813" s="195"/>
      <c r="FS813" s="184"/>
      <c r="FT813" s="185"/>
      <c r="FX813" s="195"/>
      <c r="FY813" s="196"/>
      <c r="FZ813" s="195"/>
      <c r="GA813" s="184"/>
      <c r="GB813" s="185"/>
      <c r="GF813" s="195"/>
      <c r="GG813" s="196"/>
      <c r="GH813" s="195"/>
      <c r="GI813" s="184"/>
      <c r="GJ813" s="185"/>
      <c r="GN813" s="195"/>
      <c r="GO813" s="196"/>
      <c r="GP813" s="195"/>
      <c r="GQ813" s="184"/>
      <c r="GR813" s="185"/>
      <c r="GV813" s="195"/>
      <c r="GW813" s="196"/>
      <c r="GX813" s="195"/>
      <c r="GY813" s="184"/>
      <c r="GZ813" s="185"/>
      <c r="HD813" s="195"/>
      <c r="HE813" s="196"/>
      <c r="HF813" s="195"/>
      <c r="HG813" s="184"/>
      <c r="HH813" s="185"/>
      <c r="HL813" s="195"/>
      <c r="HM813" s="196"/>
      <c r="HN813" s="195"/>
      <c r="HO813" s="184"/>
      <c r="HP813" s="185"/>
      <c r="HT813" s="195"/>
      <c r="HU813" s="196"/>
      <c r="HV813" s="195"/>
      <c r="HW813" s="184"/>
      <c r="HX813" s="185"/>
      <c r="IB813" s="195"/>
      <c r="IC813" s="196"/>
      <c r="ID813" s="195"/>
      <c r="IE813" s="184"/>
      <c r="IF813" s="185"/>
      <c r="IJ813" s="195"/>
      <c r="IK813" s="196"/>
      <c r="IL813" s="195"/>
      <c r="IM813" s="184"/>
      <c r="IN813" s="185"/>
      <c r="IR813" s="195"/>
      <c r="IS813" s="196"/>
      <c r="IT813" s="195"/>
      <c r="IU813" s="184"/>
      <c r="IV813" s="185"/>
      <c r="IZ813" s="195"/>
      <c r="JA813" s="196"/>
      <c r="JB813" s="195"/>
      <c r="JC813" s="184"/>
      <c r="JD813" s="185"/>
      <c r="JH813" s="195"/>
      <c r="JI813" s="196"/>
      <c r="JJ813" s="195"/>
      <c r="JK813" s="184"/>
      <c r="JL813" s="185"/>
      <c r="JP813" s="195"/>
      <c r="JQ813" s="196"/>
      <c r="JR813" s="195"/>
      <c r="JS813" s="184"/>
      <c r="JT813" s="185"/>
      <c r="JX813" s="195"/>
      <c r="JY813" s="196"/>
      <c r="JZ813" s="195"/>
      <c r="KA813" s="184"/>
      <c r="KB813" s="185"/>
      <c r="KF813" s="195"/>
      <c r="KG813" s="196"/>
      <c r="KH813" s="195"/>
      <c r="KI813" s="184"/>
      <c r="KJ813" s="185"/>
      <c r="KN813" s="195"/>
      <c r="KO813" s="196"/>
      <c r="KP813" s="195"/>
      <c r="KQ813" s="184"/>
      <c r="KR813" s="185"/>
      <c r="KV813" s="195"/>
      <c r="KW813" s="196"/>
      <c r="KX813" s="195"/>
      <c r="KY813" s="184"/>
      <c r="KZ813" s="185"/>
      <c r="LD813" s="195"/>
      <c r="LE813" s="196"/>
      <c r="LF813" s="195"/>
      <c r="LG813" s="184"/>
      <c r="LH813" s="185"/>
      <c r="LL813" s="195"/>
      <c r="LM813" s="196"/>
      <c r="LN813" s="195"/>
      <c r="LO813" s="184"/>
      <c r="LP813" s="185"/>
      <c r="LT813" s="195"/>
      <c r="LU813" s="196"/>
      <c r="LV813" s="195"/>
      <c r="LW813" s="184"/>
      <c r="LX813" s="185"/>
      <c r="MB813" s="195"/>
      <c r="MC813" s="196"/>
      <c r="MD813" s="195"/>
      <c r="ME813" s="184"/>
      <c r="MF813" s="185"/>
      <c r="MJ813" s="195"/>
      <c r="MK813" s="196"/>
      <c r="ML813" s="195"/>
      <c r="MM813" s="184"/>
      <c r="MN813" s="185"/>
      <c r="MR813" s="195"/>
      <c r="MS813" s="196"/>
      <c r="MT813" s="195"/>
      <c r="MU813" s="184"/>
      <c r="MV813" s="185"/>
      <c r="MZ813" s="195"/>
      <c r="NA813" s="196"/>
      <c r="NB813" s="195"/>
      <c r="NC813" s="184"/>
      <c r="ND813" s="185"/>
      <c r="NH813" s="195"/>
      <c r="NI813" s="196"/>
      <c r="NJ813" s="195"/>
      <c r="NK813" s="184"/>
      <c r="NL813" s="185"/>
      <c r="NP813" s="195"/>
      <c r="NQ813" s="196"/>
      <c r="NR813" s="195"/>
      <c r="NS813" s="184"/>
      <c r="NT813" s="185"/>
      <c r="NX813" s="195"/>
      <c r="NY813" s="196"/>
      <c r="NZ813" s="195"/>
      <c r="OA813" s="184"/>
      <c r="OB813" s="185"/>
      <c r="OF813" s="195"/>
      <c r="OG813" s="196"/>
      <c r="OH813" s="195"/>
      <c r="OI813" s="184"/>
      <c r="OJ813" s="185"/>
      <c r="ON813" s="195"/>
      <c r="OO813" s="196"/>
      <c r="OP813" s="195"/>
      <c r="OQ813" s="184"/>
      <c r="OR813" s="185"/>
      <c r="OV813" s="195"/>
      <c r="OW813" s="196"/>
      <c r="OX813" s="195"/>
      <c r="OY813" s="184"/>
      <c r="OZ813" s="185"/>
      <c r="PD813" s="195"/>
      <c r="PE813" s="196"/>
      <c r="PF813" s="195"/>
      <c r="PG813" s="184"/>
      <c r="PH813" s="185"/>
      <c r="PL813" s="195"/>
      <c r="PM813" s="196"/>
      <c r="PN813" s="195"/>
      <c r="PO813" s="184"/>
      <c r="PP813" s="185"/>
      <c r="PT813" s="195"/>
      <c r="PU813" s="196"/>
      <c r="PV813" s="195"/>
      <c r="PW813" s="184"/>
      <c r="PX813" s="185"/>
      <c r="QB813" s="195"/>
      <c r="QC813" s="196"/>
      <c r="QD813" s="195"/>
      <c r="QE813" s="184"/>
      <c r="QF813" s="185"/>
      <c r="QJ813" s="195"/>
      <c r="QK813" s="196"/>
      <c r="QL813" s="195"/>
      <c r="QM813" s="184"/>
      <c r="QN813" s="185"/>
      <c r="QR813" s="195"/>
      <c r="QS813" s="196"/>
      <c r="QT813" s="195"/>
      <c r="QU813" s="184"/>
      <c r="QV813" s="185"/>
      <c r="QZ813" s="195"/>
      <c r="RA813" s="196"/>
      <c r="RB813" s="195"/>
      <c r="RC813" s="184"/>
      <c r="RD813" s="185"/>
      <c r="RH813" s="195"/>
      <c r="RI813" s="196"/>
      <c r="RJ813" s="195"/>
      <c r="RK813" s="184"/>
      <c r="RL813" s="185"/>
      <c r="RP813" s="195"/>
      <c r="RQ813" s="196"/>
      <c r="RR813" s="195"/>
      <c r="RS813" s="184"/>
      <c r="RT813" s="185"/>
      <c r="RX813" s="195"/>
      <c r="RY813" s="196"/>
      <c r="RZ813" s="195"/>
      <c r="SA813" s="184"/>
      <c r="SB813" s="185"/>
      <c r="SF813" s="195"/>
      <c r="SG813" s="196"/>
      <c r="SH813" s="195"/>
      <c r="SI813" s="184"/>
      <c r="SJ813" s="185"/>
      <c r="SN813" s="195"/>
      <c r="SO813" s="196"/>
      <c r="SP813" s="195"/>
      <c r="SQ813" s="184"/>
      <c r="SR813" s="185"/>
      <c r="SV813" s="195"/>
      <c r="SW813" s="196"/>
      <c r="SX813" s="195"/>
      <c r="SY813" s="184"/>
      <c r="SZ813" s="185"/>
      <c r="TD813" s="195"/>
      <c r="TE813" s="196"/>
      <c r="TF813" s="195"/>
      <c r="TG813" s="184"/>
      <c r="TH813" s="185"/>
      <c r="TL813" s="195"/>
      <c r="TM813" s="196"/>
      <c r="TN813" s="195"/>
      <c r="TO813" s="184"/>
      <c r="TP813" s="185"/>
      <c r="TT813" s="195"/>
      <c r="TU813" s="196"/>
      <c r="TV813" s="195"/>
      <c r="TW813" s="184"/>
      <c r="TX813" s="185"/>
      <c r="UB813" s="195"/>
      <c r="UC813" s="196"/>
      <c r="UD813" s="195"/>
      <c r="UE813" s="184"/>
      <c r="UF813" s="185"/>
      <c r="UJ813" s="195"/>
      <c r="UK813" s="196"/>
      <c r="UL813" s="195"/>
      <c r="UM813" s="184"/>
      <c r="UN813" s="185"/>
      <c r="UR813" s="195"/>
      <c r="US813" s="196"/>
      <c r="UT813" s="195"/>
      <c r="UU813" s="184"/>
      <c r="UV813" s="185"/>
      <c r="UZ813" s="195"/>
      <c r="VA813" s="196"/>
      <c r="VB813" s="195"/>
      <c r="VC813" s="184"/>
      <c r="VD813" s="185"/>
      <c r="VH813" s="195"/>
      <c r="VI813" s="196"/>
      <c r="VJ813" s="195"/>
      <c r="VK813" s="184"/>
      <c r="VL813" s="185"/>
      <c r="VP813" s="195"/>
      <c r="VQ813" s="196"/>
      <c r="VR813" s="195"/>
      <c r="VS813" s="184"/>
      <c r="VT813" s="185"/>
      <c r="VX813" s="195"/>
      <c r="VY813" s="196"/>
      <c r="VZ813" s="195"/>
      <c r="WA813" s="184"/>
      <c r="WB813" s="185"/>
      <c r="WF813" s="195"/>
      <c r="WG813" s="196"/>
      <c r="WH813" s="195"/>
      <c r="WI813" s="184"/>
      <c r="WJ813" s="185"/>
      <c r="WN813" s="195"/>
      <c r="WO813" s="196"/>
      <c r="WP813" s="195"/>
      <c r="WQ813" s="184"/>
      <c r="WR813" s="185"/>
      <c r="WV813" s="195"/>
      <c r="WW813" s="196"/>
      <c r="WX813" s="195"/>
      <c r="WY813" s="184"/>
      <c r="WZ813" s="185"/>
      <c r="XD813" s="195"/>
      <c r="XE813" s="196"/>
      <c r="XF813" s="195"/>
      <c r="XG813" s="184"/>
      <c r="XH813" s="185"/>
      <c r="XL813" s="195"/>
      <c r="XM813" s="196"/>
      <c r="XN813" s="195"/>
      <c r="XO813" s="184"/>
      <c r="XP813" s="185"/>
      <c r="XT813" s="195"/>
      <c r="XU813" s="196"/>
      <c r="XV813" s="195"/>
      <c r="XW813" s="184"/>
      <c r="XX813" s="185"/>
      <c r="YB813" s="195"/>
      <c r="YC813" s="196"/>
      <c r="YD813" s="195"/>
      <c r="YE813" s="184"/>
      <c r="YF813" s="185"/>
      <c r="YJ813" s="195"/>
      <c r="YK813" s="196"/>
      <c r="YL813" s="195"/>
      <c r="YM813" s="184"/>
      <c r="YN813" s="185"/>
      <c r="YR813" s="195"/>
      <c r="YS813" s="196"/>
      <c r="YT813" s="195"/>
      <c r="YU813" s="184"/>
      <c r="YV813" s="185"/>
      <c r="YZ813" s="195"/>
      <c r="ZA813" s="196"/>
      <c r="ZB813" s="195"/>
      <c r="ZC813" s="184"/>
      <c r="ZD813" s="185"/>
      <c r="ZH813" s="195"/>
      <c r="ZI813" s="196"/>
      <c r="ZJ813" s="195"/>
      <c r="ZK813" s="184"/>
      <c r="ZL813" s="185"/>
      <c r="ZP813" s="195"/>
      <c r="ZQ813" s="196"/>
      <c r="ZR813" s="195"/>
      <c r="ZS813" s="184"/>
      <c r="ZT813" s="185"/>
      <c r="ZX813" s="195"/>
      <c r="ZY813" s="196"/>
      <c r="ZZ813" s="195"/>
      <c r="AAA813" s="184"/>
      <c r="AAB813" s="185"/>
      <c r="AAF813" s="195"/>
      <c r="AAG813" s="196"/>
      <c r="AAH813" s="195"/>
      <c r="AAI813" s="184"/>
      <c r="AAJ813" s="185"/>
      <c r="AAN813" s="195"/>
      <c r="AAO813" s="196"/>
      <c r="AAP813" s="195"/>
      <c r="AAQ813" s="184"/>
      <c r="AAR813" s="185"/>
      <c r="AAV813" s="195"/>
      <c r="AAW813" s="196"/>
      <c r="AAX813" s="195"/>
      <c r="AAY813" s="184"/>
      <c r="AAZ813" s="185"/>
      <c r="ABD813" s="195"/>
      <c r="ABE813" s="196"/>
      <c r="ABF813" s="195"/>
      <c r="ABG813" s="184"/>
      <c r="ABH813" s="185"/>
      <c r="ABL813" s="195"/>
      <c r="ABM813" s="196"/>
      <c r="ABN813" s="195"/>
      <c r="ABO813" s="184"/>
      <c r="ABP813" s="185"/>
      <c r="ABT813" s="195"/>
      <c r="ABU813" s="196"/>
      <c r="ABV813" s="195"/>
      <c r="ABW813" s="184"/>
      <c r="ABX813" s="185"/>
      <c r="ACB813" s="195"/>
      <c r="ACC813" s="196"/>
      <c r="ACD813" s="195"/>
      <c r="ACE813" s="184"/>
      <c r="ACF813" s="185"/>
      <c r="ACJ813" s="195"/>
      <c r="ACK813" s="196"/>
      <c r="ACL813" s="195"/>
      <c r="ACM813" s="184"/>
      <c r="ACN813" s="185"/>
      <c r="ACR813" s="195"/>
      <c r="ACS813" s="196"/>
      <c r="ACT813" s="195"/>
      <c r="ACU813" s="184"/>
      <c r="ACV813" s="185"/>
      <c r="ACZ813" s="195"/>
      <c r="ADA813" s="196"/>
      <c r="ADB813" s="195"/>
      <c r="ADC813" s="184"/>
      <c r="ADD813" s="185"/>
      <c r="ADH813" s="195"/>
      <c r="ADI813" s="196"/>
      <c r="ADJ813" s="195"/>
      <c r="ADK813" s="184"/>
      <c r="ADL813" s="185"/>
      <c r="ADP813" s="195"/>
      <c r="ADQ813" s="196"/>
      <c r="ADR813" s="195"/>
      <c r="ADS813" s="184"/>
      <c r="ADT813" s="185"/>
      <c r="ADX813" s="195"/>
      <c r="ADY813" s="196"/>
      <c r="ADZ813" s="195"/>
      <c r="AEA813" s="184"/>
      <c r="AEB813" s="185"/>
      <c r="AEF813" s="195"/>
      <c r="AEG813" s="196"/>
      <c r="AEH813" s="195"/>
      <c r="AEI813" s="184"/>
      <c r="AEJ813" s="185"/>
      <c r="AEN813" s="195"/>
      <c r="AEO813" s="196"/>
      <c r="AEP813" s="195"/>
      <c r="AEQ813" s="184"/>
      <c r="AER813" s="185"/>
      <c r="AEV813" s="195"/>
      <c r="AEW813" s="196"/>
      <c r="AEX813" s="195"/>
      <c r="AEY813" s="184"/>
      <c r="AEZ813" s="185"/>
      <c r="AFD813" s="195"/>
      <c r="AFE813" s="196"/>
      <c r="AFF813" s="195"/>
      <c r="AFG813" s="184"/>
      <c r="AFH813" s="185"/>
      <c r="AFL813" s="195"/>
      <c r="AFM813" s="196"/>
      <c r="AFN813" s="195"/>
      <c r="AFO813" s="184"/>
      <c r="AFP813" s="185"/>
      <c r="AFT813" s="195"/>
      <c r="AFU813" s="196"/>
      <c r="AFV813" s="195"/>
      <c r="AFW813" s="184"/>
      <c r="AFX813" s="185"/>
      <c r="AGB813" s="195"/>
      <c r="AGC813" s="196"/>
      <c r="AGD813" s="195"/>
      <c r="AGE813" s="184"/>
      <c r="AGF813" s="185"/>
      <c r="AGJ813" s="195"/>
      <c r="AGK813" s="196"/>
      <c r="AGL813" s="195"/>
      <c r="AGM813" s="184"/>
      <c r="AGN813" s="185"/>
      <c r="AGR813" s="195"/>
      <c r="AGS813" s="196"/>
      <c r="AGT813" s="195"/>
      <c r="AGU813" s="184"/>
      <c r="AGV813" s="185"/>
      <c r="AGZ813" s="195"/>
      <c r="AHA813" s="196"/>
      <c r="AHB813" s="195"/>
      <c r="AHC813" s="184"/>
      <c r="AHD813" s="185"/>
      <c r="AHH813" s="195"/>
      <c r="AHI813" s="196"/>
      <c r="AHJ813" s="195"/>
      <c r="AHK813" s="184"/>
      <c r="AHL813" s="185"/>
      <c r="AHP813" s="195"/>
      <c r="AHQ813" s="196"/>
      <c r="AHR813" s="195"/>
      <c r="AHS813" s="184"/>
      <c r="AHT813" s="185"/>
      <c r="AHX813" s="195"/>
      <c r="AHY813" s="196"/>
      <c r="AHZ813" s="195"/>
      <c r="AIA813" s="184"/>
      <c r="AIB813" s="185"/>
      <c r="AIF813" s="195"/>
      <c r="AIG813" s="196"/>
      <c r="AIH813" s="195"/>
      <c r="AII813" s="184"/>
      <c r="AIJ813" s="185"/>
      <c r="AIN813" s="195"/>
      <c r="AIO813" s="196"/>
      <c r="AIP813" s="195"/>
      <c r="AIQ813" s="184"/>
      <c r="AIR813" s="185"/>
      <c r="AIV813" s="195"/>
      <c r="AIW813" s="196"/>
      <c r="AIX813" s="195"/>
      <c r="AIY813" s="184"/>
      <c r="AIZ813" s="185"/>
      <c r="AJD813" s="195"/>
      <c r="AJE813" s="196"/>
      <c r="AJF813" s="195"/>
      <c r="AJG813" s="184"/>
      <c r="AJH813" s="185"/>
      <c r="AJL813" s="195"/>
      <c r="AJM813" s="196"/>
      <c r="AJN813" s="195"/>
      <c r="AJO813" s="184"/>
      <c r="AJP813" s="185"/>
      <c r="AJT813" s="195"/>
      <c r="AJU813" s="196"/>
      <c r="AJV813" s="195"/>
      <c r="AJW813" s="184"/>
      <c r="AJX813" s="185"/>
      <c r="AKB813" s="195"/>
      <c r="AKC813" s="196"/>
      <c r="AKD813" s="195"/>
      <c r="AKE813" s="184"/>
      <c r="AKF813" s="185"/>
      <c r="AKJ813" s="195"/>
      <c r="AKK813" s="196"/>
      <c r="AKL813" s="195"/>
      <c r="AKM813" s="184"/>
      <c r="AKN813" s="185"/>
      <c r="AKR813" s="195"/>
      <c r="AKS813" s="196"/>
      <c r="AKT813" s="195"/>
      <c r="AKU813" s="184"/>
      <c r="AKV813" s="185"/>
      <c r="AKZ813" s="195"/>
      <c r="ALA813" s="196"/>
      <c r="ALB813" s="195"/>
      <c r="ALC813" s="184"/>
      <c r="ALD813" s="185"/>
      <c r="ALH813" s="195"/>
      <c r="ALI813" s="196"/>
      <c r="ALJ813" s="195"/>
      <c r="ALK813" s="184"/>
      <c r="ALL813" s="185"/>
      <c r="ALP813" s="195"/>
      <c r="ALQ813" s="196"/>
      <c r="ALR813" s="195"/>
      <c r="ALS813" s="184"/>
      <c r="ALT813" s="185"/>
      <c r="ALX813" s="195"/>
      <c r="ALY813" s="196"/>
      <c r="ALZ813" s="195"/>
      <c r="AMA813" s="184"/>
      <c r="AMB813" s="185"/>
      <c r="AMF813" s="195"/>
      <c r="AMG813" s="196"/>
      <c r="AMH813" s="195"/>
      <c r="AMI813" s="184"/>
      <c r="AMJ813" s="185"/>
    </row>
    <row r="814" s="197" customFormat="true" ht="15" hidden="false" customHeight="false" outlineLevel="0" collapsed="false">
      <c r="A814" s="160" t="str">
        <f aca="false">'Orç Sintético'!A245</f>
        <v>06.01.224.05</v>
      </c>
      <c r="B814" s="160" t="str">
        <f aca="false">'Orç Sintético'!B245</f>
        <v>ORSE</v>
      </c>
      <c r="C814" s="160" t="n">
        <f aca="false">'Orç Sintético'!C245</f>
        <v>12521</v>
      </c>
      <c r="D814" s="177" t="s">
        <v>517</v>
      </c>
      <c r="E814" s="160" t="n">
        <v>2</v>
      </c>
      <c r="F814" s="160" t="s">
        <v>45</v>
      </c>
      <c r="G814" s="163" t="n">
        <v>9.28</v>
      </c>
      <c r="H814" s="164" t="n">
        <f aca="false">H821</f>
        <v>18.56</v>
      </c>
      <c r="I814" s="165" t="s">
        <v>705</v>
      </c>
      <c r="O814" s="124"/>
      <c r="P814" s="189"/>
      <c r="W814" s="124"/>
      <c r="X814" s="189"/>
      <c r="AE814" s="124"/>
      <c r="AF814" s="189"/>
      <c r="AM814" s="124"/>
      <c r="AN814" s="189"/>
      <c r="AU814" s="124"/>
      <c r="AV814" s="189"/>
      <c r="BC814" s="124"/>
      <c r="BD814" s="189"/>
      <c r="BK814" s="124"/>
      <c r="BL814" s="189"/>
      <c r="BS814" s="124"/>
      <c r="BT814" s="189"/>
      <c r="CA814" s="124"/>
      <c r="CB814" s="189"/>
      <c r="CI814" s="124"/>
      <c r="CJ814" s="189"/>
      <c r="CQ814" s="124"/>
      <c r="CR814" s="189"/>
      <c r="CY814" s="124"/>
      <c r="CZ814" s="189"/>
      <c r="DG814" s="124"/>
      <c r="DH814" s="189"/>
      <c r="DO814" s="124"/>
      <c r="DP814" s="189"/>
      <c r="DW814" s="124"/>
      <c r="DX814" s="189"/>
      <c r="EE814" s="124"/>
      <c r="EF814" s="189"/>
      <c r="EM814" s="124"/>
      <c r="EN814" s="189"/>
      <c r="EU814" s="124"/>
      <c r="EV814" s="189"/>
      <c r="FC814" s="124"/>
      <c r="FD814" s="189"/>
      <c r="FK814" s="124"/>
      <c r="FL814" s="189"/>
      <c r="FS814" s="124"/>
      <c r="FT814" s="189"/>
      <c r="GA814" s="124"/>
      <c r="GB814" s="189"/>
      <c r="GI814" s="124"/>
      <c r="GJ814" s="189"/>
      <c r="GQ814" s="124"/>
      <c r="GR814" s="189"/>
      <c r="GY814" s="124"/>
      <c r="GZ814" s="189"/>
      <c r="HG814" s="124"/>
      <c r="HH814" s="189"/>
      <c r="HO814" s="124"/>
      <c r="HP814" s="189"/>
      <c r="HW814" s="124"/>
      <c r="HX814" s="189"/>
      <c r="IE814" s="124"/>
      <c r="IF814" s="189"/>
      <c r="IM814" s="124"/>
      <c r="IN814" s="189"/>
      <c r="IU814" s="124"/>
      <c r="IV814" s="189"/>
      <c r="JC814" s="124"/>
      <c r="JD814" s="189"/>
      <c r="JK814" s="124"/>
      <c r="JL814" s="189"/>
      <c r="JS814" s="124"/>
      <c r="JT814" s="189"/>
      <c r="KA814" s="124"/>
      <c r="KB814" s="189"/>
      <c r="KI814" s="124"/>
      <c r="KJ814" s="189"/>
      <c r="KQ814" s="124"/>
      <c r="KR814" s="189"/>
      <c r="KY814" s="124"/>
      <c r="KZ814" s="189"/>
      <c r="LG814" s="124"/>
      <c r="LH814" s="189"/>
      <c r="LO814" s="124"/>
      <c r="LP814" s="189"/>
      <c r="LW814" s="124"/>
      <c r="LX814" s="189"/>
      <c r="ME814" s="124"/>
      <c r="MF814" s="189"/>
      <c r="MM814" s="124"/>
      <c r="MN814" s="189"/>
      <c r="MU814" s="124"/>
      <c r="MV814" s="189"/>
      <c r="NC814" s="124"/>
      <c r="ND814" s="189"/>
      <c r="NK814" s="124"/>
      <c r="NL814" s="189"/>
      <c r="NS814" s="124"/>
      <c r="NT814" s="189"/>
      <c r="OA814" s="124"/>
      <c r="OB814" s="189"/>
      <c r="OI814" s="124"/>
      <c r="OJ814" s="189"/>
      <c r="OQ814" s="124"/>
      <c r="OR814" s="189"/>
      <c r="OY814" s="124"/>
      <c r="OZ814" s="189"/>
      <c r="PG814" s="124"/>
      <c r="PH814" s="189"/>
      <c r="PO814" s="124"/>
      <c r="PP814" s="189"/>
      <c r="PW814" s="124"/>
      <c r="PX814" s="189"/>
      <c r="QE814" s="124"/>
      <c r="QF814" s="189"/>
      <c r="QM814" s="124"/>
      <c r="QN814" s="189"/>
      <c r="QU814" s="124"/>
      <c r="QV814" s="189"/>
      <c r="RC814" s="124"/>
      <c r="RD814" s="189"/>
      <c r="RK814" s="124"/>
      <c r="RL814" s="189"/>
      <c r="RS814" s="124"/>
      <c r="RT814" s="189"/>
      <c r="SA814" s="124"/>
      <c r="SB814" s="189"/>
      <c r="SI814" s="124"/>
      <c r="SJ814" s="189"/>
      <c r="SQ814" s="124"/>
      <c r="SR814" s="189"/>
      <c r="SY814" s="124"/>
      <c r="SZ814" s="189"/>
      <c r="TG814" s="124"/>
      <c r="TH814" s="189"/>
      <c r="TO814" s="124"/>
      <c r="TP814" s="189"/>
      <c r="TW814" s="124"/>
      <c r="TX814" s="189"/>
      <c r="UE814" s="124"/>
      <c r="UF814" s="189"/>
      <c r="UM814" s="124"/>
      <c r="UN814" s="189"/>
      <c r="UU814" s="124"/>
      <c r="UV814" s="189"/>
      <c r="VC814" s="124"/>
      <c r="VD814" s="189"/>
      <c r="VK814" s="124"/>
      <c r="VL814" s="189"/>
      <c r="VS814" s="124"/>
      <c r="VT814" s="189"/>
      <c r="WA814" s="124"/>
      <c r="WB814" s="189"/>
      <c r="WI814" s="124"/>
      <c r="WJ814" s="189"/>
      <c r="WQ814" s="124"/>
      <c r="WR814" s="189"/>
      <c r="WY814" s="124"/>
      <c r="WZ814" s="189"/>
      <c r="XG814" s="124"/>
      <c r="XH814" s="189"/>
      <c r="XO814" s="124"/>
      <c r="XP814" s="189"/>
      <c r="XW814" s="124"/>
      <c r="XX814" s="189"/>
      <c r="YE814" s="124"/>
      <c r="YF814" s="189"/>
      <c r="YM814" s="124"/>
      <c r="YN814" s="189"/>
      <c r="YU814" s="124"/>
      <c r="YV814" s="189"/>
      <c r="ZC814" s="124"/>
      <c r="ZD814" s="189"/>
      <c r="ZK814" s="124"/>
      <c r="ZL814" s="189"/>
      <c r="ZS814" s="124"/>
      <c r="ZT814" s="189"/>
      <c r="AAA814" s="124"/>
      <c r="AAB814" s="189"/>
      <c r="AAI814" s="124"/>
      <c r="AAJ814" s="189"/>
      <c r="AAQ814" s="124"/>
      <c r="AAR814" s="189"/>
      <c r="AAY814" s="124"/>
      <c r="AAZ814" s="189"/>
      <c r="ABG814" s="124"/>
      <c r="ABH814" s="189"/>
      <c r="ABO814" s="124"/>
      <c r="ABP814" s="189"/>
      <c r="ABW814" s="124"/>
      <c r="ABX814" s="189"/>
      <c r="ACE814" s="124"/>
      <c r="ACF814" s="189"/>
      <c r="ACM814" s="124"/>
      <c r="ACN814" s="189"/>
      <c r="ACU814" s="124"/>
      <c r="ACV814" s="189"/>
      <c r="ADC814" s="124"/>
      <c r="ADD814" s="189"/>
      <c r="ADK814" s="124"/>
      <c r="ADL814" s="189"/>
      <c r="ADS814" s="124"/>
      <c r="ADT814" s="189"/>
      <c r="AEA814" s="124"/>
      <c r="AEB814" s="189"/>
      <c r="AEI814" s="124"/>
      <c r="AEJ814" s="189"/>
      <c r="AEQ814" s="124"/>
      <c r="AER814" s="189"/>
      <c r="AEY814" s="124"/>
      <c r="AEZ814" s="189"/>
      <c r="AFG814" s="124"/>
      <c r="AFH814" s="189"/>
      <c r="AFO814" s="124"/>
      <c r="AFP814" s="189"/>
      <c r="AFW814" s="124"/>
      <c r="AFX814" s="189"/>
      <c r="AGE814" s="124"/>
      <c r="AGF814" s="189"/>
      <c r="AGM814" s="124"/>
      <c r="AGN814" s="189"/>
      <c r="AGU814" s="124"/>
      <c r="AGV814" s="189"/>
      <c r="AHC814" s="124"/>
      <c r="AHD814" s="189"/>
      <c r="AHK814" s="124"/>
      <c r="AHL814" s="189"/>
      <c r="AHS814" s="124"/>
      <c r="AHT814" s="189"/>
      <c r="AIA814" s="124"/>
      <c r="AIB814" s="189"/>
      <c r="AII814" s="124"/>
      <c r="AIJ814" s="189"/>
      <c r="AIQ814" s="124"/>
      <c r="AIR814" s="189"/>
      <c r="AIY814" s="124"/>
      <c r="AIZ814" s="189"/>
      <c r="AJG814" s="124"/>
      <c r="AJH814" s="189"/>
      <c r="AJO814" s="124"/>
      <c r="AJP814" s="189"/>
      <c r="AJW814" s="124"/>
      <c r="AJX814" s="189"/>
      <c r="AKE814" s="124"/>
      <c r="AKF814" s="189"/>
      <c r="AKM814" s="124"/>
      <c r="AKN814" s="189"/>
      <c r="AKU814" s="124"/>
      <c r="AKV814" s="189"/>
      <c r="ALC814" s="124"/>
      <c r="ALD814" s="189"/>
      <c r="ALK814" s="124"/>
      <c r="ALL814" s="189"/>
      <c r="ALS814" s="124"/>
      <c r="ALT814" s="189"/>
      <c r="AMA814" s="124"/>
      <c r="AMB814" s="189"/>
      <c r="AMI814" s="124"/>
      <c r="AMJ814" s="189"/>
    </row>
    <row r="815" s="49" customFormat="true" ht="30" hidden="false" customHeight="false" outlineLevel="0" collapsed="false">
      <c r="A815" s="168" t="n">
        <v>7581</v>
      </c>
      <c r="B815" s="168"/>
      <c r="C815" s="112" t="s">
        <v>76</v>
      </c>
      <c r="D815" s="53" t="s">
        <v>826</v>
      </c>
      <c r="E815" s="150" t="n">
        <v>1</v>
      </c>
      <c r="F815" s="112" t="s">
        <v>88</v>
      </c>
      <c r="G815" s="122" t="n">
        <v>6.29</v>
      </c>
      <c r="H815" s="152" t="n">
        <f aca="false">ROUND(G815*E815,2)</f>
        <v>6.29</v>
      </c>
      <c r="I815" s="138"/>
      <c r="L815" s="169"/>
      <c r="M815" s="138"/>
    </row>
    <row r="816" s="49" customFormat="true" ht="15" hidden="false" customHeight="false" outlineLevel="0" collapsed="false">
      <c r="A816" s="168" t="n">
        <v>88278</v>
      </c>
      <c r="B816" s="168"/>
      <c r="C816" s="112" t="s">
        <v>76</v>
      </c>
      <c r="D816" s="53" t="s">
        <v>825</v>
      </c>
      <c r="E816" s="150" t="n">
        <v>0.15</v>
      </c>
      <c r="F816" s="112" t="s">
        <v>690</v>
      </c>
      <c r="G816" s="122" t="n">
        <v>19.93</v>
      </c>
      <c r="H816" s="152" t="n">
        <f aca="false">ROUND(G816*E816,2)</f>
        <v>2.99</v>
      </c>
      <c r="I816" s="138"/>
      <c r="L816" s="169"/>
      <c r="M816" s="138"/>
    </row>
    <row r="817" s="190" customFormat="true" ht="15" hidden="false" customHeight="true" outlineLevel="0" collapsed="false">
      <c r="A817" s="170"/>
      <c r="B817" s="170"/>
      <c r="C817" s="170"/>
      <c r="D817" s="171" t="s">
        <v>712</v>
      </c>
      <c r="E817" s="171"/>
      <c r="F817" s="171"/>
      <c r="G817" s="171"/>
      <c r="H817" s="172" t="n">
        <f aca="false">SUMIF(F815:F816,("H"),H815:H816)</f>
        <v>2.99</v>
      </c>
      <c r="I817" s="49"/>
      <c r="J817" s="49"/>
      <c r="K817" s="49"/>
      <c r="P817" s="191"/>
      <c r="Q817" s="49"/>
      <c r="R817" s="49"/>
      <c r="S817" s="49"/>
      <c r="X817" s="191"/>
      <c r="Y817" s="49"/>
      <c r="Z817" s="49"/>
      <c r="AA817" s="49"/>
      <c r="AF817" s="191"/>
      <c r="AG817" s="49"/>
      <c r="AH817" s="49"/>
      <c r="AI817" s="49"/>
      <c r="AN817" s="191"/>
      <c r="AO817" s="49"/>
      <c r="AP817" s="49"/>
      <c r="AQ817" s="49"/>
      <c r="AV817" s="191"/>
      <c r="AW817" s="49"/>
      <c r="AX817" s="49"/>
      <c r="AY817" s="49"/>
      <c r="BD817" s="191"/>
      <c r="BE817" s="49"/>
      <c r="BF817" s="49"/>
      <c r="BG817" s="49"/>
      <c r="BL817" s="191"/>
      <c r="BM817" s="49"/>
      <c r="BN817" s="49"/>
      <c r="BO817" s="49"/>
      <c r="BT817" s="191"/>
      <c r="BU817" s="49"/>
      <c r="BV817" s="49"/>
      <c r="BW817" s="49"/>
      <c r="CB817" s="191"/>
      <c r="CC817" s="49"/>
      <c r="CD817" s="49"/>
      <c r="CE817" s="49"/>
      <c r="CJ817" s="191"/>
      <c r="CK817" s="49"/>
      <c r="CL817" s="49"/>
      <c r="CM817" s="49"/>
      <c r="CR817" s="191"/>
      <c r="CS817" s="49"/>
      <c r="CT817" s="49"/>
      <c r="CU817" s="49"/>
      <c r="CZ817" s="191"/>
      <c r="DA817" s="49"/>
      <c r="DB817" s="49"/>
      <c r="DC817" s="49"/>
      <c r="DH817" s="191"/>
      <c r="DI817" s="49"/>
      <c r="DJ817" s="49"/>
      <c r="DK817" s="49"/>
      <c r="DP817" s="191"/>
      <c r="DQ817" s="49"/>
      <c r="DR817" s="49"/>
      <c r="DS817" s="49"/>
      <c r="DX817" s="191"/>
      <c r="DY817" s="49"/>
      <c r="DZ817" s="49"/>
      <c r="EA817" s="49"/>
      <c r="EF817" s="191"/>
      <c r="EG817" s="49"/>
      <c r="EH817" s="49"/>
      <c r="EI817" s="49"/>
      <c r="EN817" s="191"/>
      <c r="EO817" s="49"/>
      <c r="EP817" s="49"/>
      <c r="EQ817" s="49"/>
      <c r="EV817" s="191"/>
      <c r="EW817" s="49"/>
      <c r="EX817" s="49"/>
      <c r="EY817" s="49"/>
      <c r="FD817" s="191"/>
      <c r="FE817" s="49"/>
      <c r="FF817" s="49"/>
      <c r="FG817" s="49"/>
      <c r="FL817" s="191"/>
      <c r="FM817" s="49"/>
      <c r="FN817" s="49"/>
      <c r="FO817" s="49"/>
      <c r="FT817" s="191"/>
      <c r="FU817" s="49"/>
      <c r="FV817" s="49"/>
      <c r="FW817" s="49"/>
      <c r="GB817" s="191"/>
      <c r="GC817" s="49"/>
      <c r="GD817" s="49"/>
      <c r="GE817" s="49"/>
      <c r="GJ817" s="191"/>
      <c r="GK817" s="49"/>
      <c r="GL817" s="49"/>
      <c r="GM817" s="49"/>
      <c r="GR817" s="191"/>
      <c r="GS817" s="49"/>
      <c r="GT817" s="49"/>
      <c r="GU817" s="49"/>
      <c r="GZ817" s="191"/>
      <c r="HA817" s="49"/>
      <c r="HB817" s="49"/>
      <c r="HC817" s="49"/>
      <c r="HH817" s="191"/>
      <c r="HI817" s="49"/>
      <c r="HJ817" s="49"/>
      <c r="HK817" s="49"/>
      <c r="HP817" s="191"/>
      <c r="HQ817" s="49"/>
      <c r="HR817" s="49"/>
      <c r="HS817" s="49"/>
      <c r="HX817" s="191"/>
      <c r="HY817" s="49"/>
      <c r="HZ817" s="49"/>
      <c r="IA817" s="49"/>
      <c r="IF817" s="191"/>
      <c r="IG817" s="49"/>
      <c r="IH817" s="49"/>
      <c r="II817" s="49"/>
      <c r="IN817" s="191"/>
      <c r="IO817" s="49"/>
      <c r="IP817" s="49"/>
      <c r="IQ817" s="49"/>
      <c r="IV817" s="191"/>
      <c r="IW817" s="49"/>
      <c r="IX817" s="49"/>
      <c r="IY817" s="49"/>
      <c r="JD817" s="191"/>
      <c r="JE817" s="49"/>
      <c r="JF817" s="49"/>
      <c r="JG817" s="49"/>
      <c r="JL817" s="191"/>
      <c r="JM817" s="49"/>
      <c r="JN817" s="49"/>
      <c r="JO817" s="49"/>
      <c r="JT817" s="191"/>
      <c r="JU817" s="49"/>
      <c r="JV817" s="49"/>
      <c r="JW817" s="49"/>
      <c r="KB817" s="191"/>
      <c r="KC817" s="49"/>
      <c r="KD817" s="49"/>
      <c r="KE817" s="49"/>
      <c r="KJ817" s="191"/>
      <c r="KK817" s="49"/>
      <c r="KL817" s="49"/>
      <c r="KM817" s="49"/>
      <c r="KR817" s="191"/>
      <c r="KS817" s="49"/>
      <c r="KT817" s="49"/>
      <c r="KU817" s="49"/>
      <c r="KZ817" s="191"/>
      <c r="LA817" s="49"/>
      <c r="LB817" s="49"/>
      <c r="LC817" s="49"/>
      <c r="LH817" s="191"/>
      <c r="LI817" s="49"/>
      <c r="LJ817" s="49"/>
      <c r="LK817" s="49"/>
      <c r="LP817" s="191"/>
      <c r="LQ817" s="49"/>
      <c r="LR817" s="49"/>
      <c r="LS817" s="49"/>
      <c r="LX817" s="191"/>
      <c r="LY817" s="49"/>
      <c r="LZ817" s="49"/>
      <c r="MA817" s="49"/>
      <c r="MF817" s="191"/>
      <c r="MG817" s="49"/>
      <c r="MH817" s="49"/>
      <c r="MI817" s="49"/>
      <c r="MN817" s="191"/>
      <c r="MO817" s="49"/>
      <c r="MP817" s="49"/>
      <c r="MQ817" s="49"/>
      <c r="MV817" s="191"/>
      <c r="MW817" s="49"/>
      <c r="MX817" s="49"/>
      <c r="MY817" s="49"/>
      <c r="ND817" s="191"/>
      <c r="NE817" s="49"/>
      <c r="NF817" s="49"/>
      <c r="NG817" s="49"/>
      <c r="NL817" s="191"/>
      <c r="NM817" s="49"/>
      <c r="NN817" s="49"/>
      <c r="NO817" s="49"/>
      <c r="NT817" s="191"/>
      <c r="NU817" s="49"/>
      <c r="NV817" s="49"/>
      <c r="NW817" s="49"/>
      <c r="OB817" s="191"/>
      <c r="OC817" s="49"/>
      <c r="OD817" s="49"/>
      <c r="OE817" s="49"/>
      <c r="OJ817" s="191"/>
      <c r="OK817" s="49"/>
      <c r="OL817" s="49"/>
      <c r="OM817" s="49"/>
      <c r="OR817" s="191"/>
      <c r="OS817" s="49"/>
      <c r="OT817" s="49"/>
      <c r="OU817" s="49"/>
      <c r="OZ817" s="191"/>
      <c r="PA817" s="49"/>
      <c r="PB817" s="49"/>
      <c r="PC817" s="49"/>
      <c r="PH817" s="191"/>
      <c r="PI817" s="49"/>
      <c r="PJ817" s="49"/>
      <c r="PK817" s="49"/>
      <c r="PP817" s="191"/>
      <c r="PQ817" s="49"/>
      <c r="PR817" s="49"/>
      <c r="PS817" s="49"/>
      <c r="PX817" s="191"/>
      <c r="PY817" s="49"/>
      <c r="PZ817" s="49"/>
      <c r="QA817" s="49"/>
      <c r="QF817" s="191"/>
      <c r="QG817" s="49"/>
      <c r="QH817" s="49"/>
      <c r="QI817" s="49"/>
      <c r="QN817" s="191"/>
      <c r="QO817" s="49"/>
      <c r="QP817" s="49"/>
      <c r="QQ817" s="49"/>
      <c r="QV817" s="191"/>
      <c r="QW817" s="49"/>
      <c r="QX817" s="49"/>
      <c r="QY817" s="49"/>
      <c r="RD817" s="191"/>
      <c r="RE817" s="49"/>
      <c r="RF817" s="49"/>
      <c r="RG817" s="49"/>
      <c r="RL817" s="191"/>
      <c r="RM817" s="49"/>
      <c r="RN817" s="49"/>
      <c r="RO817" s="49"/>
      <c r="RT817" s="191"/>
      <c r="RU817" s="49"/>
      <c r="RV817" s="49"/>
      <c r="RW817" s="49"/>
      <c r="SB817" s="191"/>
      <c r="SC817" s="49"/>
      <c r="SD817" s="49"/>
      <c r="SE817" s="49"/>
      <c r="SJ817" s="191"/>
      <c r="SK817" s="49"/>
      <c r="SL817" s="49"/>
      <c r="SM817" s="49"/>
      <c r="SR817" s="191"/>
      <c r="SS817" s="49"/>
      <c r="ST817" s="49"/>
      <c r="SU817" s="49"/>
      <c r="SZ817" s="191"/>
      <c r="TA817" s="49"/>
      <c r="TB817" s="49"/>
      <c r="TC817" s="49"/>
      <c r="TH817" s="191"/>
      <c r="TI817" s="49"/>
      <c r="TJ817" s="49"/>
      <c r="TK817" s="49"/>
      <c r="TP817" s="191"/>
      <c r="TQ817" s="49"/>
      <c r="TR817" s="49"/>
      <c r="TS817" s="49"/>
      <c r="TX817" s="191"/>
      <c r="TY817" s="49"/>
      <c r="TZ817" s="49"/>
      <c r="UA817" s="49"/>
      <c r="UF817" s="191"/>
      <c r="UG817" s="49"/>
      <c r="UH817" s="49"/>
      <c r="UI817" s="49"/>
      <c r="UN817" s="191"/>
      <c r="UO817" s="49"/>
      <c r="UP817" s="49"/>
      <c r="UQ817" s="49"/>
      <c r="UV817" s="191"/>
      <c r="UW817" s="49"/>
      <c r="UX817" s="49"/>
      <c r="UY817" s="49"/>
      <c r="VD817" s="191"/>
      <c r="VE817" s="49"/>
      <c r="VF817" s="49"/>
      <c r="VG817" s="49"/>
      <c r="VL817" s="191"/>
      <c r="VM817" s="49"/>
      <c r="VN817" s="49"/>
      <c r="VO817" s="49"/>
      <c r="VT817" s="191"/>
      <c r="VU817" s="49"/>
      <c r="VV817" s="49"/>
      <c r="VW817" s="49"/>
      <c r="WB817" s="191"/>
      <c r="WC817" s="49"/>
      <c r="WD817" s="49"/>
      <c r="WE817" s="49"/>
      <c r="WJ817" s="191"/>
      <c r="WK817" s="49"/>
      <c r="WL817" s="49"/>
      <c r="WM817" s="49"/>
      <c r="WR817" s="191"/>
      <c r="WS817" s="49"/>
      <c r="WT817" s="49"/>
      <c r="WU817" s="49"/>
      <c r="WZ817" s="191"/>
      <c r="XA817" s="49"/>
      <c r="XB817" s="49"/>
      <c r="XC817" s="49"/>
      <c r="XH817" s="191"/>
      <c r="XI817" s="49"/>
      <c r="XJ817" s="49"/>
      <c r="XK817" s="49"/>
      <c r="XP817" s="191"/>
      <c r="XQ817" s="49"/>
      <c r="XR817" s="49"/>
      <c r="XS817" s="49"/>
      <c r="XX817" s="191"/>
      <c r="XY817" s="49"/>
      <c r="XZ817" s="49"/>
      <c r="YA817" s="49"/>
      <c r="YF817" s="191"/>
      <c r="YG817" s="49"/>
      <c r="YH817" s="49"/>
      <c r="YI817" s="49"/>
      <c r="YN817" s="191"/>
      <c r="YO817" s="49"/>
      <c r="YP817" s="49"/>
      <c r="YQ817" s="49"/>
      <c r="YV817" s="191"/>
      <c r="YW817" s="49"/>
      <c r="YX817" s="49"/>
      <c r="YY817" s="49"/>
      <c r="ZD817" s="191"/>
      <c r="ZE817" s="49"/>
      <c r="ZF817" s="49"/>
      <c r="ZG817" s="49"/>
      <c r="ZL817" s="191"/>
      <c r="ZM817" s="49"/>
      <c r="ZN817" s="49"/>
      <c r="ZO817" s="49"/>
      <c r="ZT817" s="191"/>
      <c r="ZU817" s="49"/>
      <c r="ZV817" s="49"/>
      <c r="ZW817" s="49"/>
      <c r="AAB817" s="191"/>
      <c r="AAC817" s="49"/>
      <c r="AAD817" s="49"/>
      <c r="AAE817" s="49"/>
      <c r="AAJ817" s="191"/>
      <c r="AAK817" s="49"/>
      <c r="AAL817" s="49"/>
      <c r="AAM817" s="49"/>
      <c r="AAR817" s="191"/>
      <c r="AAS817" s="49"/>
      <c r="AAT817" s="49"/>
      <c r="AAU817" s="49"/>
      <c r="AAZ817" s="191"/>
      <c r="ABA817" s="49"/>
      <c r="ABB817" s="49"/>
      <c r="ABC817" s="49"/>
      <c r="ABH817" s="191"/>
      <c r="ABI817" s="49"/>
      <c r="ABJ817" s="49"/>
      <c r="ABK817" s="49"/>
      <c r="ABP817" s="191"/>
      <c r="ABQ817" s="49"/>
      <c r="ABR817" s="49"/>
      <c r="ABS817" s="49"/>
      <c r="ABX817" s="191"/>
      <c r="ABY817" s="49"/>
      <c r="ABZ817" s="49"/>
      <c r="ACA817" s="49"/>
      <c r="ACF817" s="191"/>
      <c r="ACG817" s="49"/>
      <c r="ACH817" s="49"/>
      <c r="ACI817" s="49"/>
      <c r="ACN817" s="191"/>
      <c r="ACO817" s="49"/>
      <c r="ACP817" s="49"/>
      <c r="ACQ817" s="49"/>
      <c r="ACV817" s="191"/>
      <c r="ACW817" s="49"/>
      <c r="ACX817" s="49"/>
      <c r="ACY817" s="49"/>
      <c r="ADD817" s="191"/>
      <c r="ADE817" s="49"/>
      <c r="ADF817" s="49"/>
      <c r="ADG817" s="49"/>
      <c r="ADL817" s="191"/>
      <c r="ADM817" s="49"/>
      <c r="ADN817" s="49"/>
      <c r="ADO817" s="49"/>
      <c r="ADT817" s="191"/>
      <c r="ADU817" s="49"/>
      <c r="ADV817" s="49"/>
      <c r="ADW817" s="49"/>
      <c r="AEB817" s="191"/>
      <c r="AEC817" s="49"/>
      <c r="AED817" s="49"/>
      <c r="AEE817" s="49"/>
      <c r="AEJ817" s="191"/>
      <c r="AEK817" s="49"/>
      <c r="AEL817" s="49"/>
      <c r="AEM817" s="49"/>
      <c r="AER817" s="191"/>
      <c r="AES817" s="49"/>
      <c r="AET817" s="49"/>
      <c r="AEU817" s="49"/>
      <c r="AEZ817" s="191"/>
      <c r="AFA817" s="49"/>
      <c r="AFB817" s="49"/>
      <c r="AFC817" s="49"/>
      <c r="AFH817" s="191"/>
      <c r="AFI817" s="49"/>
      <c r="AFJ817" s="49"/>
      <c r="AFK817" s="49"/>
      <c r="AFP817" s="191"/>
      <c r="AFQ817" s="49"/>
      <c r="AFR817" s="49"/>
      <c r="AFS817" s="49"/>
      <c r="AFX817" s="191"/>
      <c r="AFY817" s="49"/>
      <c r="AFZ817" s="49"/>
      <c r="AGA817" s="49"/>
      <c r="AGF817" s="191"/>
      <c r="AGG817" s="49"/>
      <c r="AGH817" s="49"/>
      <c r="AGI817" s="49"/>
      <c r="AGN817" s="191"/>
      <c r="AGO817" s="49"/>
      <c r="AGP817" s="49"/>
      <c r="AGQ817" s="49"/>
      <c r="AGV817" s="191"/>
      <c r="AGW817" s="49"/>
      <c r="AGX817" s="49"/>
      <c r="AGY817" s="49"/>
      <c r="AHD817" s="191"/>
      <c r="AHE817" s="49"/>
      <c r="AHF817" s="49"/>
      <c r="AHG817" s="49"/>
      <c r="AHL817" s="191"/>
      <c r="AHM817" s="49"/>
      <c r="AHN817" s="49"/>
      <c r="AHO817" s="49"/>
      <c r="AHT817" s="191"/>
      <c r="AHU817" s="49"/>
      <c r="AHV817" s="49"/>
      <c r="AHW817" s="49"/>
      <c r="AIB817" s="191"/>
      <c r="AIC817" s="49"/>
      <c r="AID817" s="49"/>
      <c r="AIE817" s="49"/>
      <c r="AIJ817" s="191"/>
      <c r="AIK817" s="49"/>
      <c r="AIL817" s="49"/>
      <c r="AIM817" s="49"/>
      <c r="AIR817" s="191"/>
      <c r="AIS817" s="49"/>
      <c r="AIT817" s="49"/>
      <c r="AIU817" s="49"/>
      <c r="AIZ817" s="191"/>
      <c r="AJA817" s="49"/>
      <c r="AJB817" s="49"/>
      <c r="AJC817" s="49"/>
      <c r="AJH817" s="191"/>
      <c r="AJI817" s="49"/>
      <c r="AJJ817" s="49"/>
      <c r="AJK817" s="49"/>
      <c r="AJP817" s="191"/>
      <c r="AJQ817" s="49"/>
      <c r="AJR817" s="49"/>
      <c r="AJS817" s="49"/>
      <c r="AJX817" s="191"/>
      <c r="AJY817" s="49"/>
      <c r="AJZ817" s="49"/>
      <c r="AKA817" s="49"/>
      <c r="AKF817" s="191"/>
      <c r="AKG817" s="49"/>
      <c r="AKH817" s="49"/>
      <c r="AKI817" s="49"/>
      <c r="AKN817" s="191"/>
      <c r="AKO817" s="49"/>
      <c r="AKP817" s="49"/>
      <c r="AKQ817" s="49"/>
      <c r="AKV817" s="191"/>
      <c r="AKW817" s="49"/>
      <c r="AKX817" s="49"/>
      <c r="AKY817" s="49"/>
      <c r="ALD817" s="191"/>
      <c r="ALE817" s="49"/>
      <c r="ALF817" s="49"/>
      <c r="ALG817" s="49"/>
      <c r="ALL817" s="191"/>
      <c r="ALM817" s="49"/>
      <c r="ALN817" s="49"/>
      <c r="ALO817" s="49"/>
      <c r="ALT817" s="191"/>
      <c r="ALU817" s="49"/>
      <c r="ALV817" s="49"/>
      <c r="ALW817" s="49"/>
      <c r="AMB817" s="191"/>
      <c r="AMC817" s="49"/>
      <c r="AMD817" s="49"/>
      <c r="AME817" s="49"/>
      <c r="AMJ817" s="191"/>
    </row>
    <row r="818" s="190" customFormat="true" ht="15" hidden="false" customHeight="true" outlineLevel="0" collapsed="false">
      <c r="A818" s="170"/>
      <c r="B818" s="170"/>
      <c r="C818" s="170"/>
      <c r="D818" s="171" t="s">
        <v>713</v>
      </c>
      <c r="E818" s="171"/>
      <c r="F818" s="171"/>
      <c r="G818" s="171"/>
      <c r="H818" s="172" t="n">
        <f aca="false">SUMIF(F815:F816,"&lt;&gt;h",H815:H816)</f>
        <v>6.29</v>
      </c>
      <c r="I818" s="49"/>
      <c r="J818" s="49"/>
      <c r="K818" s="49"/>
      <c r="P818" s="191"/>
      <c r="Q818" s="49"/>
      <c r="R818" s="49"/>
      <c r="S818" s="49"/>
      <c r="X818" s="191"/>
      <c r="Y818" s="49"/>
      <c r="Z818" s="49"/>
      <c r="AA818" s="49"/>
      <c r="AF818" s="191"/>
      <c r="AG818" s="49"/>
      <c r="AH818" s="49"/>
      <c r="AI818" s="49"/>
      <c r="AN818" s="191"/>
      <c r="AO818" s="49"/>
      <c r="AP818" s="49"/>
      <c r="AQ818" s="49"/>
      <c r="AV818" s="191"/>
      <c r="AW818" s="49"/>
      <c r="AX818" s="49"/>
      <c r="AY818" s="49"/>
      <c r="BD818" s="191"/>
      <c r="BE818" s="49"/>
      <c r="BF818" s="49"/>
      <c r="BG818" s="49"/>
      <c r="BL818" s="191"/>
      <c r="BM818" s="49"/>
      <c r="BN818" s="49"/>
      <c r="BO818" s="49"/>
      <c r="BT818" s="191"/>
      <c r="BU818" s="49"/>
      <c r="BV818" s="49"/>
      <c r="BW818" s="49"/>
      <c r="CB818" s="191"/>
      <c r="CC818" s="49"/>
      <c r="CD818" s="49"/>
      <c r="CE818" s="49"/>
      <c r="CJ818" s="191"/>
      <c r="CK818" s="49"/>
      <c r="CL818" s="49"/>
      <c r="CM818" s="49"/>
      <c r="CR818" s="191"/>
      <c r="CS818" s="49"/>
      <c r="CT818" s="49"/>
      <c r="CU818" s="49"/>
      <c r="CZ818" s="191"/>
      <c r="DA818" s="49"/>
      <c r="DB818" s="49"/>
      <c r="DC818" s="49"/>
      <c r="DH818" s="191"/>
      <c r="DI818" s="49"/>
      <c r="DJ818" s="49"/>
      <c r="DK818" s="49"/>
      <c r="DP818" s="191"/>
      <c r="DQ818" s="49"/>
      <c r="DR818" s="49"/>
      <c r="DS818" s="49"/>
      <c r="DX818" s="191"/>
      <c r="DY818" s="49"/>
      <c r="DZ818" s="49"/>
      <c r="EA818" s="49"/>
      <c r="EF818" s="191"/>
      <c r="EG818" s="49"/>
      <c r="EH818" s="49"/>
      <c r="EI818" s="49"/>
      <c r="EN818" s="191"/>
      <c r="EO818" s="49"/>
      <c r="EP818" s="49"/>
      <c r="EQ818" s="49"/>
      <c r="EV818" s="191"/>
      <c r="EW818" s="49"/>
      <c r="EX818" s="49"/>
      <c r="EY818" s="49"/>
      <c r="FD818" s="191"/>
      <c r="FE818" s="49"/>
      <c r="FF818" s="49"/>
      <c r="FG818" s="49"/>
      <c r="FL818" s="191"/>
      <c r="FM818" s="49"/>
      <c r="FN818" s="49"/>
      <c r="FO818" s="49"/>
      <c r="FT818" s="191"/>
      <c r="FU818" s="49"/>
      <c r="FV818" s="49"/>
      <c r="FW818" s="49"/>
      <c r="GB818" s="191"/>
      <c r="GC818" s="49"/>
      <c r="GD818" s="49"/>
      <c r="GE818" s="49"/>
      <c r="GJ818" s="191"/>
      <c r="GK818" s="49"/>
      <c r="GL818" s="49"/>
      <c r="GM818" s="49"/>
      <c r="GR818" s="191"/>
      <c r="GS818" s="49"/>
      <c r="GT818" s="49"/>
      <c r="GU818" s="49"/>
      <c r="GZ818" s="191"/>
      <c r="HA818" s="49"/>
      <c r="HB818" s="49"/>
      <c r="HC818" s="49"/>
      <c r="HH818" s="191"/>
      <c r="HI818" s="49"/>
      <c r="HJ818" s="49"/>
      <c r="HK818" s="49"/>
      <c r="HP818" s="191"/>
      <c r="HQ818" s="49"/>
      <c r="HR818" s="49"/>
      <c r="HS818" s="49"/>
      <c r="HX818" s="191"/>
      <c r="HY818" s="49"/>
      <c r="HZ818" s="49"/>
      <c r="IA818" s="49"/>
      <c r="IF818" s="191"/>
      <c r="IG818" s="49"/>
      <c r="IH818" s="49"/>
      <c r="II818" s="49"/>
      <c r="IN818" s="191"/>
      <c r="IO818" s="49"/>
      <c r="IP818" s="49"/>
      <c r="IQ818" s="49"/>
      <c r="IV818" s="191"/>
      <c r="IW818" s="49"/>
      <c r="IX818" s="49"/>
      <c r="IY818" s="49"/>
      <c r="JD818" s="191"/>
      <c r="JE818" s="49"/>
      <c r="JF818" s="49"/>
      <c r="JG818" s="49"/>
      <c r="JL818" s="191"/>
      <c r="JM818" s="49"/>
      <c r="JN818" s="49"/>
      <c r="JO818" s="49"/>
      <c r="JT818" s="191"/>
      <c r="JU818" s="49"/>
      <c r="JV818" s="49"/>
      <c r="JW818" s="49"/>
      <c r="KB818" s="191"/>
      <c r="KC818" s="49"/>
      <c r="KD818" s="49"/>
      <c r="KE818" s="49"/>
      <c r="KJ818" s="191"/>
      <c r="KK818" s="49"/>
      <c r="KL818" s="49"/>
      <c r="KM818" s="49"/>
      <c r="KR818" s="191"/>
      <c r="KS818" s="49"/>
      <c r="KT818" s="49"/>
      <c r="KU818" s="49"/>
      <c r="KZ818" s="191"/>
      <c r="LA818" s="49"/>
      <c r="LB818" s="49"/>
      <c r="LC818" s="49"/>
      <c r="LH818" s="191"/>
      <c r="LI818" s="49"/>
      <c r="LJ818" s="49"/>
      <c r="LK818" s="49"/>
      <c r="LP818" s="191"/>
      <c r="LQ818" s="49"/>
      <c r="LR818" s="49"/>
      <c r="LS818" s="49"/>
      <c r="LX818" s="191"/>
      <c r="LY818" s="49"/>
      <c r="LZ818" s="49"/>
      <c r="MA818" s="49"/>
      <c r="MF818" s="191"/>
      <c r="MG818" s="49"/>
      <c r="MH818" s="49"/>
      <c r="MI818" s="49"/>
      <c r="MN818" s="191"/>
      <c r="MO818" s="49"/>
      <c r="MP818" s="49"/>
      <c r="MQ818" s="49"/>
      <c r="MV818" s="191"/>
      <c r="MW818" s="49"/>
      <c r="MX818" s="49"/>
      <c r="MY818" s="49"/>
      <c r="ND818" s="191"/>
      <c r="NE818" s="49"/>
      <c r="NF818" s="49"/>
      <c r="NG818" s="49"/>
      <c r="NL818" s="191"/>
      <c r="NM818" s="49"/>
      <c r="NN818" s="49"/>
      <c r="NO818" s="49"/>
      <c r="NT818" s="191"/>
      <c r="NU818" s="49"/>
      <c r="NV818" s="49"/>
      <c r="NW818" s="49"/>
      <c r="OB818" s="191"/>
      <c r="OC818" s="49"/>
      <c r="OD818" s="49"/>
      <c r="OE818" s="49"/>
      <c r="OJ818" s="191"/>
      <c r="OK818" s="49"/>
      <c r="OL818" s="49"/>
      <c r="OM818" s="49"/>
      <c r="OR818" s="191"/>
      <c r="OS818" s="49"/>
      <c r="OT818" s="49"/>
      <c r="OU818" s="49"/>
      <c r="OZ818" s="191"/>
      <c r="PA818" s="49"/>
      <c r="PB818" s="49"/>
      <c r="PC818" s="49"/>
      <c r="PH818" s="191"/>
      <c r="PI818" s="49"/>
      <c r="PJ818" s="49"/>
      <c r="PK818" s="49"/>
      <c r="PP818" s="191"/>
      <c r="PQ818" s="49"/>
      <c r="PR818" s="49"/>
      <c r="PS818" s="49"/>
      <c r="PX818" s="191"/>
      <c r="PY818" s="49"/>
      <c r="PZ818" s="49"/>
      <c r="QA818" s="49"/>
      <c r="QF818" s="191"/>
      <c r="QG818" s="49"/>
      <c r="QH818" s="49"/>
      <c r="QI818" s="49"/>
      <c r="QN818" s="191"/>
      <c r="QO818" s="49"/>
      <c r="QP818" s="49"/>
      <c r="QQ818" s="49"/>
      <c r="QV818" s="191"/>
      <c r="QW818" s="49"/>
      <c r="QX818" s="49"/>
      <c r="QY818" s="49"/>
      <c r="RD818" s="191"/>
      <c r="RE818" s="49"/>
      <c r="RF818" s="49"/>
      <c r="RG818" s="49"/>
      <c r="RL818" s="191"/>
      <c r="RM818" s="49"/>
      <c r="RN818" s="49"/>
      <c r="RO818" s="49"/>
      <c r="RT818" s="191"/>
      <c r="RU818" s="49"/>
      <c r="RV818" s="49"/>
      <c r="RW818" s="49"/>
      <c r="SB818" s="191"/>
      <c r="SC818" s="49"/>
      <c r="SD818" s="49"/>
      <c r="SE818" s="49"/>
      <c r="SJ818" s="191"/>
      <c r="SK818" s="49"/>
      <c r="SL818" s="49"/>
      <c r="SM818" s="49"/>
      <c r="SR818" s="191"/>
      <c r="SS818" s="49"/>
      <c r="ST818" s="49"/>
      <c r="SU818" s="49"/>
      <c r="SZ818" s="191"/>
      <c r="TA818" s="49"/>
      <c r="TB818" s="49"/>
      <c r="TC818" s="49"/>
      <c r="TH818" s="191"/>
      <c r="TI818" s="49"/>
      <c r="TJ818" s="49"/>
      <c r="TK818" s="49"/>
      <c r="TP818" s="191"/>
      <c r="TQ818" s="49"/>
      <c r="TR818" s="49"/>
      <c r="TS818" s="49"/>
      <c r="TX818" s="191"/>
      <c r="TY818" s="49"/>
      <c r="TZ818" s="49"/>
      <c r="UA818" s="49"/>
      <c r="UF818" s="191"/>
      <c r="UG818" s="49"/>
      <c r="UH818" s="49"/>
      <c r="UI818" s="49"/>
      <c r="UN818" s="191"/>
      <c r="UO818" s="49"/>
      <c r="UP818" s="49"/>
      <c r="UQ818" s="49"/>
      <c r="UV818" s="191"/>
      <c r="UW818" s="49"/>
      <c r="UX818" s="49"/>
      <c r="UY818" s="49"/>
      <c r="VD818" s="191"/>
      <c r="VE818" s="49"/>
      <c r="VF818" s="49"/>
      <c r="VG818" s="49"/>
      <c r="VL818" s="191"/>
      <c r="VM818" s="49"/>
      <c r="VN818" s="49"/>
      <c r="VO818" s="49"/>
      <c r="VT818" s="191"/>
      <c r="VU818" s="49"/>
      <c r="VV818" s="49"/>
      <c r="VW818" s="49"/>
      <c r="WB818" s="191"/>
      <c r="WC818" s="49"/>
      <c r="WD818" s="49"/>
      <c r="WE818" s="49"/>
      <c r="WJ818" s="191"/>
      <c r="WK818" s="49"/>
      <c r="WL818" s="49"/>
      <c r="WM818" s="49"/>
      <c r="WR818" s="191"/>
      <c r="WS818" s="49"/>
      <c r="WT818" s="49"/>
      <c r="WU818" s="49"/>
      <c r="WZ818" s="191"/>
      <c r="XA818" s="49"/>
      <c r="XB818" s="49"/>
      <c r="XC818" s="49"/>
      <c r="XH818" s="191"/>
      <c r="XI818" s="49"/>
      <c r="XJ818" s="49"/>
      <c r="XK818" s="49"/>
      <c r="XP818" s="191"/>
      <c r="XQ818" s="49"/>
      <c r="XR818" s="49"/>
      <c r="XS818" s="49"/>
      <c r="XX818" s="191"/>
      <c r="XY818" s="49"/>
      <c r="XZ818" s="49"/>
      <c r="YA818" s="49"/>
      <c r="YF818" s="191"/>
      <c r="YG818" s="49"/>
      <c r="YH818" s="49"/>
      <c r="YI818" s="49"/>
      <c r="YN818" s="191"/>
      <c r="YO818" s="49"/>
      <c r="YP818" s="49"/>
      <c r="YQ818" s="49"/>
      <c r="YV818" s="191"/>
      <c r="YW818" s="49"/>
      <c r="YX818" s="49"/>
      <c r="YY818" s="49"/>
      <c r="ZD818" s="191"/>
      <c r="ZE818" s="49"/>
      <c r="ZF818" s="49"/>
      <c r="ZG818" s="49"/>
      <c r="ZL818" s="191"/>
      <c r="ZM818" s="49"/>
      <c r="ZN818" s="49"/>
      <c r="ZO818" s="49"/>
      <c r="ZT818" s="191"/>
      <c r="ZU818" s="49"/>
      <c r="ZV818" s="49"/>
      <c r="ZW818" s="49"/>
      <c r="AAB818" s="191"/>
      <c r="AAC818" s="49"/>
      <c r="AAD818" s="49"/>
      <c r="AAE818" s="49"/>
      <c r="AAJ818" s="191"/>
      <c r="AAK818" s="49"/>
      <c r="AAL818" s="49"/>
      <c r="AAM818" s="49"/>
      <c r="AAR818" s="191"/>
      <c r="AAS818" s="49"/>
      <c r="AAT818" s="49"/>
      <c r="AAU818" s="49"/>
      <c r="AAZ818" s="191"/>
      <c r="ABA818" s="49"/>
      <c r="ABB818" s="49"/>
      <c r="ABC818" s="49"/>
      <c r="ABH818" s="191"/>
      <c r="ABI818" s="49"/>
      <c r="ABJ818" s="49"/>
      <c r="ABK818" s="49"/>
      <c r="ABP818" s="191"/>
      <c r="ABQ818" s="49"/>
      <c r="ABR818" s="49"/>
      <c r="ABS818" s="49"/>
      <c r="ABX818" s="191"/>
      <c r="ABY818" s="49"/>
      <c r="ABZ818" s="49"/>
      <c r="ACA818" s="49"/>
      <c r="ACF818" s="191"/>
      <c r="ACG818" s="49"/>
      <c r="ACH818" s="49"/>
      <c r="ACI818" s="49"/>
      <c r="ACN818" s="191"/>
      <c r="ACO818" s="49"/>
      <c r="ACP818" s="49"/>
      <c r="ACQ818" s="49"/>
      <c r="ACV818" s="191"/>
      <c r="ACW818" s="49"/>
      <c r="ACX818" s="49"/>
      <c r="ACY818" s="49"/>
      <c r="ADD818" s="191"/>
      <c r="ADE818" s="49"/>
      <c r="ADF818" s="49"/>
      <c r="ADG818" s="49"/>
      <c r="ADL818" s="191"/>
      <c r="ADM818" s="49"/>
      <c r="ADN818" s="49"/>
      <c r="ADO818" s="49"/>
      <c r="ADT818" s="191"/>
      <c r="ADU818" s="49"/>
      <c r="ADV818" s="49"/>
      <c r="ADW818" s="49"/>
      <c r="AEB818" s="191"/>
      <c r="AEC818" s="49"/>
      <c r="AED818" s="49"/>
      <c r="AEE818" s="49"/>
      <c r="AEJ818" s="191"/>
      <c r="AEK818" s="49"/>
      <c r="AEL818" s="49"/>
      <c r="AEM818" s="49"/>
      <c r="AER818" s="191"/>
      <c r="AES818" s="49"/>
      <c r="AET818" s="49"/>
      <c r="AEU818" s="49"/>
      <c r="AEZ818" s="191"/>
      <c r="AFA818" s="49"/>
      <c r="AFB818" s="49"/>
      <c r="AFC818" s="49"/>
      <c r="AFH818" s="191"/>
      <c r="AFI818" s="49"/>
      <c r="AFJ818" s="49"/>
      <c r="AFK818" s="49"/>
      <c r="AFP818" s="191"/>
      <c r="AFQ818" s="49"/>
      <c r="AFR818" s="49"/>
      <c r="AFS818" s="49"/>
      <c r="AFX818" s="191"/>
      <c r="AFY818" s="49"/>
      <c r="AFZ818" s="49"/>
      <c r="AGA818" s="49"/>
      <c r="AGF818" s="191"/>
      <c r="AGG818" s="49"/>
      <c r="AGH818" s="49"/>
      <c r="AGI818" s="49"/>
      <c r="AGN818" s="191"/>
      <c r="AGO818" s="49"/>
      <c r="AGP818" s="49"/>
      <c r="AGQ818" s="49"/>
      <c r="AGV818" s="191"/>
      <c r="AGW818" s="49"/>
      <c r="AGX818" s="49"/>
      <c r="AGY818" s="49"/>
      <c r="AHD818" s="191"/>
      <c r="AHE818" s="49"/>
      <c r="AHF818" s="49"/>
      <c r="AHG818" s="49"/>
      <c r="AHL818" s="191"/>
      <c r="AHM818" s="49"/>
      <c r="AHN818" s="49"/>
      <c r="AHO818" s="49"/>
      <c r="AHT818" s="191"/>
      <c r="AHU818" s="49"/>
      <c r="AHV818" s="49"/>
      <c r="AHW818" s="49"/>
      <c r="AIB818" s="191"/>
      <c r="AIC818" s="49"/>
      <c r="AID818" s="49"/>
      <c r="AIE818" s="49"/>
      <c r="AIJ818" s="191"/>
      <c r="AIK818" s="49"/>
      <c r="AIL818" s="49"/>
      <c r="AIM818" s="49"/>
      <c r="AIR818" s="191"/>
      <c r="AIS818" s="49"/>
      <c r="AIT818" s="49"/>
      <c r="AIU818" s="49"/>
      <c r="AIZ818" s="191"/>
      <c r="AJA818" s="49"/>
      <c r="AJB818" s="49"/>
      <c r="AJC818" s="49"/>
      <c r="AJH818" s="191"/>
      <c r="AJI818" s="49"/>
      <c r="AJJ818" s="49"/>
      <c r="AJK818" s="49"/>
      <c r="AJP818" s="191"/>
      <c r="AJQ818" s="49"/>
      <c r="AJR818" s="49"/>
      <c r="AJS818" s="49"/>
      <c r="AJX818" s="191"/>
      <c r="AJY818" s="49"/>
      <c r="AJZ818" s="49"/>
      <c r="AKA818" s="49"/>
      <c r="AKF818" s="191"/>
      <c r="AKG818" s="49"/>
      <c r="AKH818" s="49"/>
      <c r="AKI818" s="49"/>
      <c r="AKN818" s="191"/>
      <c r="AKO818" s="49"/>
      <c r="AKP818" s="49"/>
      <c r="AKQ818" s="49"/>
      <c r="AKV818" s="191"/>
      <c r="AKW818" s="49"/>
      <c r="AKX818" s="49"/>
      <c r="AKY818" s="49"/>
      <c r="ALD818" s="191"/>
      <c r="ALE818" s="49"/>
      <c r="ALF818" s="49"/>
      <c r="ALG818" s="49"/>
      <c r="ALL818" s="191"/>
      <c r="ALM818" s="49"/>
      <c r="ALN818" s="49"/>
      <c r="ALO818" s="49"/>
      <c r="ALT818" s="191"/>
      <c r="ALU818" s="49"/>
      <c r="ALV818" s="49"/>
      <c r="ALW818" s="49"/>
      <c r="AMB818" s="191"/>
      <c r="AMC818" s="49"/>
      <c r="AMD818" s="49"/>
      <c r="AME818" s="49"/>
      <c r="AMJ818" s="191"/>
    </row>
    <row r="819" s="192" customFormat="true" ht="15" hidden="false" customHeight="true" outlineLevel="0" collapsed="false">
      <c r="A819" s="170"/>
      <c r="B819" s="170"/>
      <c r="C819" s="170"/>
      <c r="D819" s="173" t="s">
        <v>714</v>
      </c>
      <c r="E819" s="173"/>
      <c r="F819" s="173"/>
      <c r="G819" s="173"/>
      <c r="H819" s="174" t="n">
        <f aca="false">SUM(H817:H818)</f>
        <v>9.28</v>
      </c>
      <c r="I819" s="49"/>
      <c r="J819" s="49"/>
      <c r="K819" s="49"/>
      <c r="P819" s="193"/>
      <c r="Q819" s="49"/>
      <c r="R819" s="49"/>
      <c r="S819" s="49"/>
      <c r="X819" s="193"/>
      <c r="Y819" s="49"/>
      <c r="Z819" s="49"/>
      <c r="AA819" s="49"/>
      <c r="AF819" s="193"/>
      <c r="AG819" s="49"/>
      <c r="AH819" s="49"/>
      <c r="AI819" s="49"/>
      <c r="AN819" s="193"/>
      <c r="AO819" s="49"/>
      <c r="AP819" s="49"/>
      <c r="AQ819" s="49"/>
      <c r="AV819" s="193"/>
      <c r="AW819" s="49"/>
      <c r="AX819" s="49"/>
      <c r="AY819" s="49"/>
      <c r="BD819" s="193"/>
      <c r="BE819" s="49"/>
      <c r="BF819" s="49"/>
      <c r="BG819" s="49"/>
      <c r="BL819" s="193"/>
      <c r="BM819" s="49"/>
      <c r="BN819" s="49"/>
      <c r="BO819" s="49"/>
      <c r="BT819" s="193"/>
      <c r="BU819" s="49"/>
      <c r="BV819" s="49"/>
      <c r="BW819" s="49"/>
      <c r="CB819" s="193"/>
      <c r="CC819" s="49"/>
      <c r="CD819" s="49"/>
      <c r="CE819" s="49"/>
      <c r="CJ819" s="193"/>
      <c r="CK819" s="49"/>
      <c r="CL819" s="49"/>
      <c r="CM819" s="49"/>
      <c r="CR819" s="193"/>
      <c r="CS819" s="49"/>
      <c r="CT819" s="49"/>
      <c r="CU819" s="49"/>
      <c r="CZ819" s="193"/>
      <c r="DA819" s="49"/>
      <c r="DB819" s="49"/>
      <c r="DC819" s="49"/>
      <c r="DH819" s="193"/>
      <c r="DI819" s="49"/>
      <c r="DJ819" s="49"/>
      <c r="DK819" s="49"/>
      <c r="DP819" s="193"/>
      <c r="DQ819" s="49"/>
      <c r="DR819" s="49"/>
      <c r="DS819" s="49"/>
      <c r="DX819" s="193"/>
      <c r="DY819" s="49"/>
      <c r="DZ819" s="49"/>
      <c r="EA819" s="49"/>
      <c r="EF819" s="193"/>
      <c r="EG819" s="49"/>
      <c r="EH819" s="49"/>
      <c r="EI819" s="49"/>
      <c r="EN819" s="193"/>
      <c r="EO819" s="49"/>
      <c r="EP819" s="49"/>
      <c r="EQ819" s="49"/>
      <c r="EV819" s="193"/>
      <c r="EW819" s="49"/>
      <c r="EX819" s="49"/>
      <c r="EY819" s="49"/>
      <c r="FD819" s="193"/>
      <c r="FE819" s="49"/>
      <c r="FF819" s="49"/>
      <c r="FG819" s="49"/>
      <c r="FL819" s="193"/>
      <c r="FM819" s="49"/>
      <c r="FN819" s="49"/>
      <c r="FO819" s="49"/>
      <c r="FT819" s="193"/>
      <c r="FU819" s="49"/>
      <c r="FV819" s="49"/>
      <c r="FW819" s="49"/>
      <c r="GB819" s="193"/>
      <c r="GC819" s="49"/>
      <c r="GD819" s="49"/>
      <c r="GE819" s="49"/>
      <c r="GJ819" s="193"/>
      <c r="GK819" s="49"/>
      <c r="GL819" s="49"/>
      <c r="GM819" s="49"/>
      <c r="GR819" s="193"/>
      <c r="GS819" s="49"/>
      <c r="GT819" s="49"/>
      <c r="GU819" s="49"/>
      <c r="GZ819" s="193"/>
      <c r="HA819" s="49"/>
      <c r="HB819" s="49"/>
      <c r="HC819" s="49"/>
      <c r="HH819" s="193"/>
      <c r="HI819" s="49"/>
      <c r="HJ819" s="49"/>
      <c r="HK819" s="49"/>
      <c r="HP819" s="193"/>
      <c r="HQ819" s="49"/>
      <c r="HR819" s="49"/>
      <c r="HS819" s="49"/>
      <c r="HX819" s="193"/>
      <c r="HY819" s="49"/>
      <c r="HZ819" s="49"/>
      <c r="IA819" s="49"/>
      <c r="IF819" s="193"/>
      <c r="IG819" s="49"/>
      <c r="IH819" s="49"/>
      <c r="II819" s="49"/>
      <c r="IN819" s="193"/>
      <c r="IO819" s="49"/>
      <c r="IP819" s="49"/>
      <c r="IQ819" s="49"/>
      <c r="IV819" s="193"/>
      <c r="IW819" s="49"/>
      <c r="IX819" s="49"/>
      <c r="IY819" s="49"/>
      <c r="JD819" s="193"/>
      <c r="JE819" s="49"/>
      <c r="JF819" s="49"/>
      <c r="JG819" s="49"/>
      <c r="JL819" s="193"/>
      <c r="JM819" s="49"/>
      <c r="JN819" s="49"/>
      <c r="JO819" s="49"/>
      <c r="JT819" s="193"/>
      <c r="JU819" s="49"/>
      <c r="JV819" s="49"/>
      <c r="JW819" s="49"/>
      <c r="KB819" s="193"/>
      <c r="KC819" s="49"/>
      <c r="KD819" s="49"/>
      <c r="KE819" s="49"/>
      <c r="KJ819" s="193"/>
      <c r="KK819" s="49"/>
      <c r="KL819" s="49"/>
      <c r="KM819" s="49"/>
      <c r="KR819" s="193"/>
      <c r="KS819" s="49"/>
      <c r="KT819" s="49"/>
      <c r="KU819" s="49"/>
      <c r="KZ819" s="193"/>
      <c r="LA819" s="49"/>
      <c r="LB819" s="49"/>
      <c r="LC819" s="49"/>
      <c r="LH819" s="193"/>
      <c r="LI819" s="49"/>
      <c r="LJ819" s="49"/>
      <c r="LK819" s="49"/>
      <c r="LP819" s="193"/>
      <c r="LQ819" s="49"/>
      <c r="LR819" s="49"/>
      <c r="LS819" s="49"/>
      <c r="LX819" s="193"/>
      <c r="LY819" s="49"/>
      <c r="LZ819" s="49"/>
      <c r="MA819" s="49"/>
      <c r="MF819" s="193"/>
      <c r="MG819" s="49"/>
      <c r="MH819" s="49"/>
      <c r="MI819" s="49"/>
      <c r="MN819" s="193"/>
      <c r="MO819" s="49"/>
      <c r="MP819" s="49"/>
      <c r="MQ819" s="49"/>
      <c r="MV819" s="193"/>
      <c r="MW819" s="49"/>
      <c r="MX819" s="49"/>
      <c r="MY819" s="49"/>
      <c r="ND819" s="193"/>
      <c r="NE819" s="49"/>
      <c r="NF819" s="49"/>
      <c r="NG819" s="49"/>
      <c r="NL819" s="193"/>
      <c r="NM819" s="49"/>
      <c r="NN819" s="49"/>
      <c r="NO819" s="49"/>
      <c r="NT819" s="193"/>
      <c r="NU819" s="49"/>
      <c r="NV819" s="49"/>
      <c r="NW819" s="49"/>
      <c r="OB819" s="193"/>
      <c r="OC819" s="49"/>
      <c r="OD819" s="49"/>
      <c r="OE819" s="49"/>
      <c r="OJ819" s="193"/>
      <c r="OK819" s="49"/>
      <c r="OL819" s="49"/>
      <c r="OM819" s="49"/>
      <c r="OR819" s="193"/>
      <c r="OS819" s="49"/>
      <c r="OT819" s="49"/>
      <c r="OU819" s="49"/>
      <c r="OZ819" s="193"/>
      <c r="PA819" s="49"/>
      <c r="PB819" s="49"/>
      <c r="PC819" s="49"/>
      <c r="PH819" s="193"/>
      <c r="PI819" s="49"/>
      <c r="PJ819" s="49"/>
      <c r="PK819" s="49"/>
      <c r="PP819" s="193"/>
      <c r="PQ819" s="49"/>
      <c r="PR819" s="49"/>
      <c r="PS819" s="49"/>
      <c r="PX819" s="193"/>
      <c r="PY819" s="49"/>
      <c r="PZ819" s="49"/>
      <c r="QA819" s="49"/>
      <c r="QF819" s="193"/>
      <c r="QG819" s="49"/>
      <c r="QH819" s="49"/>
      <c r="QI819" s="49"/>
      <c r="QN819" s="193"/>
      <c r="QO819" s="49"/>
      <c r="QP819" s="49"/>
      <c r="QQ819" s="49"/>
      <c r="QV819" s="193"/>
      <c r="QW819" s="49"/>
      <c r="QX819" s="49"/>
      <c r="QY819" s="49"/>
      <c r="RD819" s="193"/>
      <c r="RE819" s="49"/>
      <c r="RF819" s="49"/>
      <c r="RG819" s="49"/>
      <c r="RL819" s="193"/>
      <c r="RM819" s="49"/>
      <c r="RN819" s="49"/>
      <c r="RO819" s="49"/>
      <c r="RT819" s="193"/>
      <c r="RU819" s="49"/>
      <c r="RV819" s="49"/>
      <c r="RW819" s="49"/>
      <c r="SB819" s="193"/>
      <c r="SC819" s="49"/>
      <c r="SD819" s="49"/>
      <c r="SE819" s="49"/>
      <c r="SJ819" s="193"/>
      <c r="SK819" s="49"/>
      <c r="SL819" s="49"/>
      <c r="SM819" s="49"/>
      <c r="SR819" s="193"/>
      <c r="SS819" s="49"/>
      <c r="ST819" s="49"/>
      <c r="SU819" s="49"/>
      <c r="SZ819" s="193"/>
      <c r="TA819" s="49"/>
      <c r="TB819" s="49"/>
      <c r="TC819" s="49"/>
      <c r="TH819" s="193"/>
      <c r="TI819" s="49"/>
      <c r="TJ819" s="49"/>
      <c r="TK819" s="49"/>
      <c r="TP819" s="193"/>
      <c r="TQ819" s="49"/>
      <c r="TR819" s="49"/>
      <c r="TS819" s="49"/>
      <c r="TX819" s="193"/>
      <c r="TY819" s="49"/>
      <c r="TZ819" s="49"/>
      <c r="UA819" s="49"/>
      <c r="UF819" s="193"/>
      <c r="UG819" s="49"/>
      <c r="UH819" s="49"/>
      <c r="UI819" s="49"/>
      <c r="UN819" s="193"/>
      <c r="UO819" s="49"/>
      <c r="UP819" s="49"/>
      <c r="UQ819" s="49"/>
      <c r="UV819" s="193"/>
      <c r="UW819" s="49"/>
      <c r="UX819" s="49"/>
      <c r="UY819" s="49"/>
      <c r="VD819" s="193"/>
      <c r="VE819" s="49"/>
      <c r="VF819" s="49"/>
      <c r="VG819" s="49"/>
      <c r="VL819" s="193"/>
      <c r="VM819" s="49"/>
      <c r="VN819" s="49"/>
      <c r="VO819" s="49"/>
      <c r="VT819" s="193"/>
      <c r="VU819" s="49"/>
      <c r="VV819" s="49"/>
      <c r="VW819" s="49"/>
      <c r="WB819" s="193"/>
      <c r="WC819" s="49"/>
      <c r="WD819" s="49"/>
      <c r="WE819" s="49"/>
      <c r="WJ819" s="193"/>
      <c r="WK819" s="49"/>
      <c r="WL819" s="49"/>
      <c r="WM819" s="49"/>
      <c r="WR819" s="193"/>
      <c r="WS819" s="49"/>
      <c r="WT819" s="49"/>
      <c r="WU819" s="49"/>
      <c r="WZ819" s="193"/>
      <c r="XA819" s="49"/>
      <c r="XB819" s="49"/>
      <c r="XC819" s="49"/>
      <c r="XH819" s="193"/>
      <c r="XI819" s="49"/>
      <c r="XJ819" s="49"/>
      <c r="XK819" s="49"/>
      <c r="XP819" s="193"/>
      <c r="XQ819" s="49"/>
      <c r="XR819" s="49"/>
      <c r="XS819" s="49"/>
      <c r="XX819" s="193"/>
      <c r="XY819" s="49"/>
      <c r="XZ819" s="49"/>
      <c r="YA819" s="49"/>
      <c r="YF819" s="193"/>
      <c r="YG819" s="49"/>
      <c r="YH819" s="49"/>
      <c r="YI819" s="49"/>
      <c r="YN819" s="193"/>
      <c r="YO819" s="49"/>
      <c r="YP819" s="49"/>
      <c r="YQ819" s="49"/>
      <c r="YV819" s="193"/>
      <c r="YW819" s="49"/>
      <c r="YX819" s="49"/>
      <c r="YY819" s="49"/>
      <c r="ZD819" s="193"/>
      <c r="ZE819" s="49"/>
      <c r="ZF819" s="49"/>
      <c r="ZG819" s="49"/>
      <c r="ZL819" s="193"/>
      <c r="ZM819" s="49"/>
      <c r="ZN819" s="49"/>
      <c r="ZO819" s="49"/>
      <c r="ZT819" s="193"/>
      <c r="ZU819" s="49"/>
      <c r="ZV819" s="49"/>
      <c r="ZW819" s="49"/>
      <c r="AAB819" s="193"/>
      <c r="AAC819" s="49"/>
      <c r="AAD819" s="49"/>
      <c r="AAE819" s="49"/>
      <c r="AAJ819" s="193"/>
      <c r="AAK819" s="49"/>
      <c r="AAL819" s="49"/>
      <c r="AAM819" s="49"/>
      <c r="AAR819" s="193"/>
      <c r="AAS819" s="49"/>
      <c r="AAT819" s="49"/>
      <c r="AAU819" s="49"/>
      <c r="AAZ819" s="193"/>
      <c r="ABA819" s="49"/>
      <c r="ABB819" s="49"/>
      <c r="ABC819" s="49"/>
      <c r="ABH819" s="193"/>
      <c r="ABI819" s="49"/>
      <c r="ABJ819" s="49"/>
      <c r="ABK819" s="49"/>
      <c r="ABP819" s="193"/>
      <c r="ABQ819" s="49"/>
      <c r="ABR819" s="49"/>
      <c r="ABS819" s="49"/>
      <c r="ABX819" s="193"/>
      <c r="ABY819" s="49"/>
      <c r="ABZ819" s="49"/>
      <c r="ACA819" s="49"/>
      <c r="ACF819" s="193"/>
      <c r="ACG819" s="49"/>
      <c r="ACH819" s="49"/>
      <c r="ACI819" s="49"/>
      <c r="ACN819" s="193"/>
      <c r="ACO819" s="49"/>
      <c r="ACP819" s="49"/>
      <c r="ACQ819" s="49"/>
      <c r="ACV819" s="193"/>
      <c r="ACW819" s="49"/>
      <c r="ACX819" s="49"/>
      <c r="ACY819" s="49"/>
      <c r="ADD819" s="193"/>
      <c r="ADE819" s="49"/>
      <c r="ADF819" s="49"/>
      <c r="ADG819" s="49"/>
      <c r="ADL819" s="193"/>
      <c r="ADM819" s="49"/>
      <c r="ADN819" s="49"/>
      <c r="ADO819" s="49"/>
      <c r="ADT819" s="193"/>
      <c r="ADU819" s="49"/>
      <c r="ADV819" s="49"/>
      <c r="ADW819" s="49"/>
      <c r="AEB819" s="193"/>
      <c r="AEC819" s="49"/>
      <c r="AED819" s="49"/>
      <c r="AEE819" s="49"/>
      <c r="AEJ819" s="193"/>
      <c r="AEK819" s="49"/>
      <c r="AEL819" s="49"/>
      <c r="AEM819" s="49"/>
      <c r="AER819" s="193"/>
      <c r="AES819" s="49"/>
      <c r="AET819" s="49"/>
      <c r="AEU819" s="49"/>
      <c r="AEZ819" s="193"/>
      <c r="AFA819" s="49"/>
      <c r="AFB819" s="49"/>
      <c r="AFC819" s="49"/>
      <c r="AFH819" s="193"/>
      <c r="AFI819" s="49"/>
      <c r="AFJ819" s="49"/>
      <c r="AFK819" s="49"/>
      <c r="AFP819" s="193"/>
      <c r="AFQ819" s="49"/>
      <c r="AFR819" s="49"/>
      <c r="AFS819" s="49"/>
      <c r="AFX819" s="193"/>
      <c r="AFY819" s="49"/>
      <c r="AFZ819" s="49"/>
      <c r="AGA819" s="49"/>
      <c r="AGF819" s="193"/>
      <c r="AGG819" s="49"/>
      <c r="AGH819" s="49"/>
      <c r="AGI819" s="49"/>
      <c r="AGN819" s="193"/>
      <c r="AGO819" s="49"/>
      <c r="AGP819" s="49"/>
      <c r="AGQ819" s="49"/>
      <c r="AGV819" s="193"/>
      <c r="AGW819" s="49"/>
      <c r="AGX819" s="49"/>
      <c r="AGY819" s="49"/>
      <c r="AHD819" s="193"/>
      <c r="AHE819" s="49"/>
      <c r="AHF819" s="49"/>
      <c r="AHG819" s="49"/>
      <c r="AHL819" s="193"/>
      <c r="AHM819" s="49"/>
      <c r="AHN819" s="49"/>
      <c r="AHO819" s="49"/>
      <c r="AHT819" s="193"/>
      <c r="AHU819" s="49"/>
      <c r="AHV819" s="49"/>
      <c r="AHW819" s="49"/>
      <c r="AIB819" s="193"/>
      <c r="AIC819" s="49"/>
      <c r="AID819" s="49"/>
      <c r="AIE819" s="49"/>
      <c r="AIJ819" s="193"/>
      <c r="AIK819" s="49"/>
      <c r="AIL819" s="49"/>
      <c r="AIM819" s="49"/>
      <c r="AIR819" s="193"/>
      <c r="AIS819" s="49"/>
      <c r="AIT819" s="49"/>
      <c r="AIU819" s="49"/>
      <c r="AIZ819" s="193"/>
      <c r="AJA819" s="49"/>
      <c r="AJB819" s="49"/>
      <c r="AJC819" s="49"/>
      <c r="AJH819" s="193"/>
      <c r="AJI819" s="49"/>
      <c r="AJJ819" s="49"/>
      <c r="AJK819" s="49"/>
      <c r="AJP819" s="193"/>
      <c r="AJQ819" s="49"/>
      <c r="AJR819" s="49"/>
      <c r="AJS819" s="49"/>
      <c r="AJX819" s="193"/>
      <c r="AJY819" s="49"/>
      <c r="AJZ819" s="49"/>
      <c r="AKA819" s="49"/>
      <c r="AKF819" s="193"/>
      <c r="AKG819" s="49"/>
      <c r="AKH819" s="49"/>
      <c r="AKI819" s="49"/>
      <c r="AKN819" s="193"/>
      <c r="AKO819" s="49"/>
      <c r="AKP819" s="49"/>
      <c r="AKQ819" s="49"/>
      <c r="AKV819" s="193"/>
      <c r="AKW819" s="49"/>
      <c r="AKX819" s="49"/>
      <c r="AKY819" s="49"/>
      <c r="ALD819" s="193"/>
      <c r="ALE819" s="49"/>
      <c r="ALF819" s="49"/>
      <c r="ALG819" s="49"/>
      <c r="ALL819" s="193"/>
      <c r="ALM819" s="49"/>
      <c r="ALN819" s="49"/>
      <c r="ALO819" s="49"/>
      <c r="ALT819" s="193"/>
      <c r="ALU819" s="49"/>
      <c r="ALV819" s="49"/>
      <c r="ALW819" s="49"/>
      <c r="AMB819" s="193"/>
      <c r="AMC819" s="49"/>
      <c r="AMD819" s="49"/>
      <c r="AME819" s="49"/>
      <c r="AMJ819" s="193"/>
    </row>
    <row r="820" s="190" customFormat="true" ht="15" hidden="false" customHeight="true" outlineLevel="0" collapsed="false">
      <c r="A820" s="170"/>
      <c r="B820" s="170"/>
      <c r="C820" s="170"/>
      <c r="D820" s="171" t="s">
        <v>715</v>
      </c>
      <c r="E820" s="171"/>
      <c r="F820" s="171"/>
      <c r="G820" s="171"/>
      <c r="H820" s="175" t="n">
        <f aca="false">E814</f>
        <v>2</v>
      </c>
      <c r="I820" s="49"/>
      <c r="J820" s="49"/>
      <c r="K820" s="49"/>
      <c r="P820" s="194"/>
      <c r="Q820" s="49"/>
      <c r="R820" s="49"/>
      <c r="S820" s="49"/>
      <c r="X820" s="194"/>
      <c r="Y820" s="49"/>
      <c r="Z820" s="49"/>
      <c r="AA820" s="49"/>
      <c r="AF820" s="194"/>
      <c r="AG820" s="49"/>
      <c r="AH820" s="49"/>
      <c r="AI820" s="49"/>
      <c r="AN820" s="194"/>
      <c r="AO820" s="49"/>
      <c r="AP820" s="49"/>
      <c r="AQ820" s="49"/>
      <c r="AV820" s="194"/>
      <c r="AW820" s="49"/>
      <c r="AX820" s="49"/>
      <c r="AY820" s="49"/>
      <c r="BD820" s="194"/>
      <c r="BE820" s="49"/>
      <c r="BF820" s="49"/>
      <c r="BG820" s="49"/>
      <c r="BL820" s="194"/>
      <c r="BM820" s="49"/>
      <c r="BN820" s="49"/>
      <c r="BO820" s="49"/>
      <c r="BT820" s="194"/>
      <c r="BU820" s="49"/>
      <c r="BV820" s="49"/>
      <c r="BW820" s="49"/>
      <c r="CB820" s="194"/>
      <c r="CC820" s="49"/>
      <c r="CD820" s="49"/>
      <c r="CE820" s="49"/>
      <c r="CJ820" s="194"/>
      <c r="CK820" s="49"/>
      <c r="CL820" s="49"/>
      <c r="CM820" s="49"/>
      <c r="CR820" s="194"/>
      <c r="CS820" s="49"/>
      <c r="CT820" s="49"/>
      <c r="CU820" s="49"/>
      <c r="CZ820" s="194"/>
      <c r="DA820" s="49"/>
      <c r="DB820" s="49"/>
      <c r="DC820" s="49"/>
      <c r="DH820" s="194"/>
      <c r="DI820" s="49"/>
      <c r="DJ820" s="49"/>
      <c r="DK820" s="49"/>
      <c r="DP820" s="194"/>
      <c r="DQ820" s="49"/>
      <c r="DR820" s="49"/>
      <c r="DS820" s="49"/>
      <c r="DX820" s="194"/>
      <c r="DY820" s="49"/>
      <c r="DZ820" s="49"/>
      <c r="EA820" s="49"/>
      <c r="EF820" s="194"/>
      <c r="EG820" s="49"/>
      <c r="EH820" s="49"/>
      <c r="EI820" s="49"/>
      <c r="EN820" s="194"/>
      <c r="EO820" s="49"/>
      <c r="EP820" s="49"/>
      <c r="EQ820" s="49"/>
      <c r="EV820" s="194"/>
      <c r="EW820" s="49"/>
      <c r="EX820" s="49"/>
      <c r="EY820" s="49"/>
      <c r="FD820" s="194"/>
      <c r="FE820" s="49"/>
      <c r="FF820" s="49"/>
      <c r="FG820" s="49"/>
      <c r="FL820" s="194"/>
      <c r="FM820" s="49"/>
      <c r="FN820" s="49"/>
      <c r="FO820" s="49"/>
      <c r="FT820" s="194"/>
      <c r="FU820" s="49"/>
      <c r="FV820" s="49"/>
      <c r="FW820" s="49"/>
      <c r="GB820" s="194"/>
      <c r="GC820" s="49"/>
      <c r="GD820" s="49"/>
      <c r="GE820" s="49"/>
      <c r="GJ820" s="194"/>
      <c r="GK820" s="49"/>
      <c r="GL820" s="49"/>
      <c r="GM820" s="49"/>
      <c r="GR820" s="194"/>
      <c r="GS820" s="49"/>
      <c r="GT820" s="49"/>
      <c r="GU820" s="49"/>
      <c r="GZ820" s="194"/>
      <c r="HA820" s="49"/>
      <c r="HB820" s="49"/>
      <c r="HC820" s="49"/>
      <c r="HH820" s="194"/>
      <c r="HI820" s="49"/>
      <c r="HJ820" s="49"/>
      <c r="HK820" s="49"/>
      <c r="HP820" s="194"/>
      <c r="HQ820" s="49"/>
      <c r="HR820" s="49"/>
      <c r="HS820" s="49"/>
      <c r="HX820" s="194"/>
      <c r="HY820" s="49"/>
      <c r="HZ820" s="49"/>
      <c r="IA820" s="49"/>
      <c r="IF820" s="194"/>
      <c r="IG820" s="49"/>
      <c r="IH820" s="49"/>
      <c r="II820" s="49"/>
      <c r="IN820" s="194"/>
      <c r="IO820" s="49"/>
      <c r="IP820" s="49"/>
      <c r="IQ820" s="49"/>
      <c r="IV820" s="194"/>
      <c r="IW820" s="49"/>
      <c r="IX820" s="49"/>
      <c r="IY820" s="49"/>
      <c r="JD820" s="194"/>
      <c r="JE820" s="49"/>
      <c r="JF820" s="49"/>
      <c r="JG820" s="49"/>
      <c r="JL820" s="194"/>
      <c r="JM820" s="49"/>
      <c r="JN820" s="49"/>
      <c r="JO820" s="49"/>
      <c r="JT820" s="194"/>
      <c r="JU820" s="49"/>
      <c r="JV820" s="49"/>
      <c r="JW820" s="49"/>
      <c r="KB820" s="194"/>
      <c r="KC820" s="49"/>
      <c r="KD820" s="49"/>
      <c r="KE820" s="49"/>
      <c r="KJ820" s="194"/>
      <c r="KK820" s="49"/>
      <c r="KL820" s="49"/>
      <c r="KM820" s="49"/>
      <c r="KR820" s="194"/>
      <c r="KS820" s="49"/>
      <c r="KT820" s="49"/>
      <c r="KU820" s="49"/>
      <c r="KZ820" s="194"/>
      <c r="LA820" s="49"/>
      <c r="LB820" s="49"/>
      <c r="LC820" s="49"/>
      <c r="LH820" s="194"/>
      <c r="LI820" s="49"/>
      <c r="LJ820" s="49"/>
      <c r="LK820" s="49"/>
      <c r="LP820" s="194"/>
      <c r="LQ820" s="49"/>
      <c r="LR820" s="49"/>
      <c r="LS820" s="49"/>
      <c r="LX820" s="194"/>
      <c r="LY820" s="49"/>
      <c r="LZ820" s="49"/>
      <c r="MA820" s="49"/>
      <c r="MF820" s="194"/>
      <c r="MG820" s="49"/>
      <c r="MH820" s="49"/>
      <c r="MI820" s="49"/>
      <c r="MN820" s="194"/>
      <c r="MO820" s="49"/>
      <c r="MP820" s="49"/>
      <c r="MQ820" s="49"/>
      <c r="MV820" s="194"/>
      <c r="MW820" s="49"/>
      <c r="MX820" s="49"/>
      <c r="MY820" s="49"/>
      <c r="ND820" s="194"/>
      <c r="NE820" s="49"/>
      <c r="NF820" s="49"/>
      <c r="NG820" s="49"/>
      <c r="NL820" s="194"/>
      <c r="NM820" s="49"/>
      <c r="NN820" s="49"/>
      <c r="NO820" s="49"/>
      <c r="NT820" s="194"/>
      <c r="NU820" s="49"/>
      <c r="NV820" s="49"/>
      <c r="NW820" s="49"/>
      <c r="OB820" s="194"/>
      <c r="OC820" s="49"/>
      <c r="OD820" s="49"/>
      <c r="OE820" s="49"/>
      <c r="OJ820" s="194"/>
      <c r="OK820" s="49"/>
      <c r="OL820" s="49"/>
      <c r="OM820" s="49"/>
      <c r="OR820" s="194"/>
      <c r="OS820" s="49"/>
      <c r="OT820" s="49"/>
      <c r="OU820" s="49"/>
      <c r="OZ820" s="194"/>
      <c r="PA820" s="49"/>
      <c r="PB820" s="49"/>
      <c r="PC820" s="49"/>
      <c r="PH820" s="194"/>
      <c r="PI820" s="49"/>
      <c r="PJ820" s="49"/>
      <c r="PK820" s="49"/>
      <c r="PP820" s="194"/>
      <c r="PQ820" s="49"/>
      <c r="PR820" s="49"/>
      <c r="PS820" s="49"/>
      <c r="PX820" s="194"/>
      <c r="PY820" s="49"/>
      <c r="PZ820" s="49"/>
      <c r="QA820" s="49"/>
      <c r="QF820" s="194"/>
      <c r="QG820" s="49"/>
      <c r="QH820" s="49"/>
      <c r="QI820" s="49"/>
      <c r="QN820" s="194"/>
      <c r="QO820" s="49"/>
      <c r="QP820" s="49"/>
      <c r="QQ820" s="49"/>
      <c r="QV820" s="194"/>
      <c r="QW820" s="49"/>
      <c r="QX820" s="49"/>
      <c r="QY820" s="49"/>
      <c r="RD820" s="194"/>
      <c r="RE820" s="49"/>
      <c r="RF820" s="49"/>
      <c r="RG820" s="49"/>
      <c r="RL820" s="194"/>
      <c r="RM820" s="49"/>
      <c r="RN820" s="49"/>
      <c r="RO820" s="49"/>
      <c r="RT820" s="194"/>
      <c r="RU820" s="49"/>
      <c r="RV820" s="49"/>
      <c r="RW820" s="49"/>
      <c r="SB820" s="194"/>
      <c r="SC820" s="49"/>
      <c r="SD820" s="49"/>
      <c r="SE820" s="49"/>
      <c r="SJ820" s="194"/>
      <c r="SK820" s="49"/>
      <c r="SL820" s="49"/>
      <c r="SM820" s="49"/>
      <c r="SR820" s="194"/>
      <c r="SS820" s="49"/>
      <c r="ST820" s="49"/>
      <c r="SU820" s="49"/>
      <c r="SZ820" s="194"/>
      <c r="TA820" s="49"/>
      <c r="TB820" s="49"/>
      <c r="TC820" s="49"/>
      <c r="TH820" s="194"/>
      <c r="TI820" s="49"/>
      <c r="TJ820" s="49"/>
      <c r="TK820" s="49"/>
      <c r="TP820" s="194"/>
      <c r="TQ820" s="49"/>
      <c r="TR820" s="49"/>
      <c r="TS820" s="49"/>
      <c r="TX820" s="194"/>
      <c r="TY820" s="49"/>
      <c r="TZ820" s="49"/>
      <c r="UA820" s="49"/>
      <c r="UF820" s="194"/>
      <c r="UG820" s="49"/>
      <c r="UH820" s="49"/>
      <c r="UI820" s="49"/>
      <c r="UN820" s="194"/>
      <c r="UO820" s="49"/>
      <c r="UP820" s="49"/>
      <c r="UQ820" s="49"/>
      <c r="UV820" s="194"/>
      <c r="UW820" s="49"/>
      <c r="UX820" s="49"/>
      <c r="UY820" s="49"/>
      <c r="VD820" s="194"/>
      <c r="VE820" s="49"/>
      <c r="VF820" s="49"/>
      <c r="VG820" s="49"/>
      <c r="VL820" s="194"/>
      <c r="VM820" s="49"/>
      <c r="VN820" s="49"/>
      <c r="VO820" s="49"/>
      <c r="VT820" s="194"/>
      <c r="VU820" s="49"/>
      <c r="VV820" s="49"/>
      <c r="VW820" s="49"/>
      <c r="WB820" s="194"/>
      <c r="WC820" s="49"/>
      <c r="WD820" s="49"/>
      <c r="WE820" s="49"/>
      <c r="WJ820" s="194"/>
      <c r="WK820" s="49"/>
      <c r="WL820" s="49"/>
      <c r="WM820" s="49"/>
      <c r="WR820" s="194"/>
      <c r="WS820" s="49"/>
      <c r="WT820" s="49"/>
      <c r="WU820" s="49"/>
      <c r="WZ820" s="194"/>
      <c r="XA820" s="49"/>
      <c r="XB820" s="49"/>
      <c r="XC820" s="49"/>
      <c r="XH820" s="194"/>
      <c r="XI820" s="49"/>
      <c r="XJ820" s="49"/>
      <c r="XK820" s="49"/>
      <c r="XP820" s="194"/>
      <c r="XQ820" s="49"/>
      <c r="XR820" s="49"/>
      <c r="XS820" s="49"/>
      <c r="XX820" s="194"/>
      <c r="XY820" s="49"/>
      <c r="XZ820" s="49"/>
      <c r="YA820" s="49"/>
      <c r="YF820" s="194"/>
      <c r="YG820" s="49"/>
      <c r="YH820" s="49"/>
      <c r="YI820" s="49"/>
      <c r="YN820" s="194"/>
      <c r="YO820" s="49"/>
      <c r="YP820" s="49"/>
      <c r="YQ820" s="49"/>
      <c r="YV820" s="194"/>
      <c r="YW820" s="49"/>
      <c r="YX820" s="49"/>
      <c r="YY820" s="49"/>
      <c r="ZD820" s="194"/>
      <c r="ZE820" s="49"/>
      <c r="ZF820" s="49"/>
      <c r="ZG820" s="49"/>
      <c r="ZL820" s="194"/>
      <c r="ZM820" s="49"/>
      <c r="ZN820" s="49"/>
      <c r="ZO820" s="49"/>
      <c r="ZT820" s="194"/>
      <c r="ZU820" s="49"/>
      <c r="ZV820" s="49"/>
      <c r="ZW820" s="49"/>
      <c r="AAB820" s="194"/>
      <c r="AAC820" s="49"/>
      <c r="AAD820" s="49"/>
      <c r="AAE820" s="49"/>
      <c r="AAJ820" s="194"/>
      <c r="AAK820" s="49"/>
      <c r="AAL820" s="49"/>
      <c r="AAM820" s="49"/>
      <c r="AAR820" s="194"/>
      <c r="AAS820" s="49"/>
      <c r="AAT820" s="49"/>
      <c r="AAU820" s="49"/>
      <c r="AAZ820" s="194"/>
      <c r="ABA820" s="49"/>
      <c r="ABB820" s="49"/>
      <c r="ABC820" s="49"/>
      <c r="ABH820" s="194"/>
      <c r="ABI820" s="49"/>
      <c r="ABJ820" s="49"/>
      <c r="ABK820" s="49"/>
      <c r="ABP820" s="194"/>
      <c r="ABQ820" s="49"/>
      <c r="ABR820" s="49"/>
      <c r="ABS820" s="49"/>
      <c r="ABX820" s="194"/>
      <c r="ABY820" s="49"/>
      <c r="ABZ820" s="49"/>
      <c r="ACA820" s="49"/>
      <c r="ACF820" s="194"/>
      <c r="ACG820" s="49"/>
      <c r="ACH820" s="49"/>
      <c r="ACI820" s="49"/>
      <c r="ACN820" s="194"/>
      <c r="ACO820" s="49"/>
      <c r="ACP820" s="49"/>
      <c r="ACQ820" s="49"/>
      <c r="ACV820" s="194"/>
      <c r="ACW820" s="49"/>
      <c r="ACX820" s="49"/>
      <c r="ACY820" s="49"/>
      <c r="ADD820" s="194"/>
      <c r="ADE820" s="49"/>
      <c r="ADF820" s="49"/>
      <c r="ADG820" s="49"/>
      <c r="ADL820" s="194"/>
      <c r="ADM820" s="49"/>
      <c r="ADN820" s="49"/>
      <c r="ADO820" s="49"/>
      <c r="ADT820" s="194"/>
      <c r="ADU820" s="49"/>
      <c r="ADV820" s="49"/>
      <c r="ADW820" s="49"/>
      <c r="AEB820" s="194"/>
      <c r="AEC820" s="49"/>
      <c r="AED820" s="49"/>
      <c r="AEE820" s="49"/>
      <c r="AEJ820" s="194"/>
      <c r="AEK820" s="49"/>
      <c r="AEL820" s="49"/>
      <c r="AEM820" s="49"/>
      <c r="AER820" s="194"/>
      <c r="AES820" s="49"/>
      <c r="AET820" s="49"/>
      <c r="AEU820" s="49"/>
      <c r="AEZ820" s="194"/>
      <c r="AFA820" s="49"/>
      <c r="AFB820" s="49"/>
      <c r="AFC820" s="49"/>
      <c r="AFH820" s="194"/>
      <c r="AFI820" s="49"/>
      <c r="AFJ820" s="49"/>
      <c r="AFK820" s="49"/>
      <c r="AFP820" s="194"/>
      <c r="AFQ820" s="49"/>
      <c r="AFR820" s="49"/>
      <c r="AFS820" s="49"/>
      <c r="AFX820" s="194"/>
      <c r="AFY820" s="49"/>
      <c r="AFZ820" s="49"/>
      <c r="AGA820" s="49"/>
      <c r="AGF820" s="194"/>
      <c r="AGG820" s="49"/>
      <c r="AGH820" s="49"/>
      <c r="AGI820" s="49"/>
      <c r="AGN820" s="194"/>
      <c r="AGO820" s="49"/>
      <c r="AGP820" s="49"/>
      <c r="AGQ820" s="49"/>
      <c r="AGV820" s="194"/>
      <c r="AGW820" s="49"/>
      <c r="AGX820" s="49"/>
      <c r="AGY820" s="49"/>
      <c r="AHD820" s="194"/>
      <c r="AHE820" s="49"/>
      <c r="AHF820" s="49"/>
      <c r="AHG820" s="49"/>
      <c r="AHL820" s="194"/>
      <c r="AHM820" s="49"/>
      <c r="AHN820" s="49"/>
      <c r="AHO820" s="49"/>
      <c r="AHT820" s="194"/>
      <c r="AHU820" s="49"/>
      <c r="AHV820" s="49"/>
      <c r="AHW820" s="49"/>
      <c r="AIB820" s="194"/>
      <c r="AIC820" s="49"/>
      <c r="AID820" s="49"/>
      <c r="AIE820" s="49"/>
      <c r="AIJ820" s="194"/>
      <c r="AIK820" s="49"/>
      <c r="AIL820" s="49"/>
      <c r="AIM820" s="49"/>
      <c r="AIR820" s="194"/>
      <c r="AIS820" s="49"/>
      <c r="AIT820" s="49"/>
      <c r="AIU820" s="49"/>
      <c r="AIZ820" s="194"/>
      <c r="AJA820" s="49"/>
      <c r="AJB820" s="49"/>
      <c r="AJC820" s="49"/>
      <c r="AJH820" s="194"/>
      <c r="AJI820" s="49"/>
      <c r="AJJ820" s="49"/>
      <c r="AJK820" s="49"/>
      <c r="AJP820" s="194"/>
      <c r="AJQ820" s="49"/>
      <c r="AJR820" s="49"/>
      <c r="AJS820" s="49"/>
      <c r="AJX820" s="194"/>
      <c r="AJY820" s="49"/>
      <c r="AJZ820" s="49"/>
      <c r="AKA820" s="49"/>
      <c r="AKF820" s="194"/>
      <c r="AKG820" s="49"/>
      <c r="AKH820" s="49"/>
      <c r="AKI820" s="49"/>
      <c r="AKN820" s="194"/>
      <c r="AKO820" s="49"/>
      <c r="AKP820" s="49"/>
      <c r="AKQ820" s="49"/>
      <c r="AKV820" s="194"/>
      <c r="AKW820" s="49"/>
      <c r="AKX820" s="49"/>
      <c r="AKY820" s="49"/>
      <c r="ALD820" s="194"/>
      <c r="ALE820" s="49"/>
      <c r="ALF820" s="49"/>
      <c r="ALG820" s="49"/>
      <c r="ALL820" s="194"/>
      <c r="ALM820" s="49"/>
      <c r="ALN820" s="49"/>
      <c r="ALO820" s="49"/>
      <c r="ALT820" s="194"/>
      <c r="ALU820" s="49"/>
      <c r="ALV820" s="49"/>
      <c r="ALW820" s="49"/>
      <c r="AMB820" s="194"/>
      <c r="AMC820" s="49"/>
      <c r="AMD820" s="49"/>
      <c r="AME820" s="49"/>
      <c r="AMJ820" s="194"/>
    </row>
    <row r="821" s="192" customFormat="true" ht="15" hidden="false" customHeight="true" outlineLevel="0" collapsed="false">
      <c r="A821" s="170"/>
      <c r="B821" s="170"/>
      <c r="C821" s="170"/>
      <c r="D821" s="173" t="s">
        <v>716</v>
      </c>
      <c r="E821" s="173"/>
      <c r="F821" s="173"/>
      <c r="G821" s="173"/>
      <c r="H821" s="174" t="n">
        <f aca="false">ROUND(H819*H820,2)</f>
        <v>18.56</v>
      </c>
      <c r="I821" s="49"/>
      <c r="J821" s="49"/>
      <c r="K821" s="49"/>
      <c r="P821" s="193"/>
      <c r="Q821" s="49"/>
      <c r="R821" s="49"/>
      <c r="S821" s="49"/>
      <c r="X821" s="193"/>
      <c r="Y821" s="49"/>
      <c r="Z821" s="49"/>
      <c r="AA821" s="49"/>
      <c r="AF821" s="193"/>
      <c r="AG821" s="49"/>
      <c r="AH821" s="49"/>
      <c r="AI821" s="49"/>
      <c r="AN821" s="193"/>
      <c r="AO821" s="49"/>
      <c r="AP821" s="49"/>
      <c r="AQ821" s="49"/>
      <c r="AV821" s="193"/>
      <c r="AW821" s="49"/>
      <c r="AX821" s="49"/>
      <c r="AY821" s="49"/>
      <c r="BD821" s="193"/>
      <c r="BE821" s="49"/>
      <c r="BF821" s="49"/>
      <c r="BG821" s="49"/>
      <c r="BL821" s="193"/>
      <c r="BM821" s="49"/>
      <c r="BN821" s="49"/>
      <c r="BO821" s="49"/>
      <c r="BT821" s="193"/>
      <c r="BU821" s="49"/>
      <c r="BV821" s="49"/>
      <c r="BW821" s="49"/>
      <c r="CB821" s="193"/>
      <c r="CC821" s="49"/>
      <c r="CD821" s="49"/>
      <c r="CE821" s="49"/>
      <c r="CJ821" s="193"/>
      <c r="CK821" s="49"/>
      <c r="CL821" s="49"/>
      <c r="CM821" s="49"/>
      <c r="CR821" s="193"/>
      <c r="CS821" s="49"/>
      <c r="CT821" s="49"/>
      <c r="CU821" s="49"/>
      <c r="CZ821" s="193"/>
      <c r="DA821" s="49"/>
      <c r="DB821" s="49"/>
      <c r="DC821" s="49"/>
      <c r="DH821" s="193"/>
      <c r="DI821" s="49"/>
      <c r="DJ821" s="49"/>
      <c r="DK821" s="49"/>
      <c r="DP821" s="193"/>
      <c r="DQ821" s="49"/>
      <c r="DR821" s="49"/>
      <c r="DS821" s="49"/>
      <c r="DX821" s="193"/>
      <c r="DY821" s="49"/>
      <c r="DZ821" s="49"/>
      <c r="EA821" s="49"/>
      <c r="EF821" s="193"/>
      <c r="EG821" s="49"/>
      <c r="EH821" s="49"/>
      <c r="EI821" s="49"/>
      <c r="EN821" s="193"/>
      <c r="EO821" s="49"/>
      <c r="EP821" s="49"/>
      <c r="EQ821" s="49"/>
      <c r="EV821" s="193"/>
      <c r="EW821" s="49"/>
      <c r="EX821" s="49"/>
      <c r="EY821" s="49"/>
      <c r="FD821" s="193"/>
      <c r="FE821" s="49"/>
      <c r="FF821" s="49"/>
      <c r="FG821" s="49"/>
      <c r="FL821" s="193"/>
      <c r="FM821" s="49"/>
      <c r="FN821" s="49"/>
      <c r="FO821" s="49"/>
      <c r="FT821" s="193"/>
      <c r="FU821" s="49"/>
      <c r="FV821" s="49"/>
      <c r="FW821" s="49"/>
      <c r="GB821" s="193"/>
      <c r="GC821" s="49"/>
      <c r="GD821" s="49"/>
      <c r="GE821" s="49"/>
      <c r="GJ821" s="193"/>
      <c r="GK821" s="49"/>
      <c r="GL821" s="49"/>
      <c r="GM821" s="49"/>
      <c r="GR821" s="193"/>
      <c r="GS821" s="49"/>
      <c r="GT821" s="49"/>
      <c r="GU821" s="49"/>
      <c r="GZ821" s="193"/>
      <c r="HA821" s="49"/>
      <c r="HB821" s="49"/>
      <c r="HC821" s="49"/>
      <c r="HH821" s="193"/>
      <c r="HI821" s="49"/>
      <c r="HJ821" s="49"/>
      <c r="HK821" s="49"/>
      <c r="HP821" s="193"/>
      <c r="HQ821" s="49"/>
      <c r="HR821" s="49"/>
      <c r="HS821" s="49"/>
      <c r="HX821" s="193"/>
      <c r="HY821" s="49"/>
      <c r="HZ821" s="49"/>
      <c r="IA821" s="49"/>
      <c r="IF821" s="193"/>
      <c r="IG821" s="49"/>
      <c r="IH821" s="49"/>
      <c r="II821" s="49"/>
      <c r="IN821" s="193"/>
      <c r="IO821" s="49"/>
      <c r="IP821" s="49"/>
      <c r="IQ821" s="49"/>
      <c r="IV821" s="193"/>
      <c r="IW821" s="49"/>
      <c r="IX821" s="49"/>
      <c r="IY821" s="49"/>
      <c r="JD821" s="193"/>
      <c r="JE821" s="49"/>
      <c r="JF821" s="49"/>
      <c r="JG821" s="49"/>
      <c r="JL821" s="193"/>
      <c r="JM821" s="49"/>
      <c r="JN821" s="49"/>
      <c r="JO821" s="49"/>
      <c r="JT821" s="193"/>
      <c r="JU821" s="49"/>
      <c r="JV821" s="49"/>
      <c r="JW821" s="49"/>
      <c r="KB821" s="193"/>
      <c r="KC821" s="49"/>
      <c r="KD821" s="49"/>
      <c r="KE821" s="49"/>
      <c r="KJ821" s="193"/>
      <c r="KK821" s="49"/>
      <c r="KL821" s="49"/>
      <c r="KM821" s="49"/>
      <c r="KR821" s="193"/>
      <c r="KS821" s="49"/>
      <c r="KT821" s="49"/>
      <c r="KU821" s="49"/>
      <c r="KZ821" s="193"/>
      <c r="LA821" s="49"/>
      <c r="LB821" s="49"/>
      <c r="LC821" s="49"/>
      <c r="LH821" s="193"/>
      <c r="LI821" s="49"/>
      <c r="LJ821" s="49"/>
      <c r="LK821" s="49"/>
      <c r="LP821" s="193"/>
      <c r="LQ821" s="49"/>
      <c r="LR821" s="49"/>
      <c r="LS821" s="49"/>
      <c r="LX821" s="193"/>
      <c r="LY821" s="49"/>
      <c r="LZ821" s="49"/>
      <c r="MA821" s="49"/>
      <c r="MF821" s="193"/>
      <c r="MG821" s="49"/>
      <c r="MH821" s="49"/>
      <c r="MI821" s="49"/>
      <c r="MN821" s="193"/>
      <c r="MO821" s="49"/>
      <c r="MP821" s="49"/>
      <c r="MQ821" s="49"/>
      <c r="MV821" s="193"/>
      <c r="MW821" s="49"/>
      <c r="MX821" s="49"/>
      <c r="MY821" s="49"/>
      <c r="ND821" s="193"/>
      <c r="NE821" s="49"/>
      <c r="NF821" s="49"/>
      <c r="NG821" s="49"/>
      <c r="NL821" s="193"/>
      <c r="NM821" s="49"/>
      <c r="NN821" s="49"/>
      <c r="NO821" s="49"/>
      <c r="NT821" s="193"/>
      <c r="NU821" s="49"/>
      <c r="NV821" s="49"/>
      <c r="NW821" s="49"/>
      <c r="OB821" s="193"/>
      <c r="OC821" s="49"/>
      <c r="OD821" s="49"/>
      <c r="OE821" s="49"/>
      <c r="OJ821" s="193"/>
      <c r="OK821" s="49"/>
      <c r="OL821" s="49"/>
      <c r="OM821" s="49"/>
      <c r="OR821" s="193"/>
      <c r="OS821" s="49"/>
      <c r="OT821" s="49"/>
      <c r="OU821" s="49"/>
      <c r="OZ821" s="193"/>
      <c r="PA821" s="49"/>
      <c r="PB821" s="49"/>
      <c r="PC821" s="49"/>
      <c r="PH821" s="193"/>
      <c r="PI821" s="49"/>
      <c r="PJ821" s="49"/>
      <c r="PK821" s="49"/>
      <c r="PP821" s="193"/>
      <c r="PQ821" s="49"/>
      <c r="PR821" s="49"/>
      <c r="PS821" s="49"/>
      <c r="PX821" s="193"/>
      <c r="PY821" s="49"/>
      <c r="PZ821" s="49"/>
      <c r="QA821" s="49"/>
      <c r="QF821" s="193"/>
      <c r="QG821" s="49"/>
      <c r="QH821" s="49"/>
      <c r="QI821" s="49"/>
      <c r="QN821" s="193"/>
      <c r="QO821" s="49"/>
      <c r="QP821" s="49"/>
      <c r="QQ821" s="49"/>
      <c r="QV821" s="193"/>
      <c r="QW821" s="49"/>
      <c r="QX821" s="49"/>
      <c r="QY821" s="49"/>
      <c r="RD821" s="193"/>
      <c r="RE821" s="49"/>
      <c r="RF821" s="49"/>
      <c r="RG821" s="49"/>
      <c r="RL821" s="193"/>
      <c r="RM821" s="49"/>
      <c r="RN821" s="49"/>
      <c r="RO821" s="49"/>
      <c r="RT821" s="193"/>
      <c r="RU821" s="49"/>
      <c r="RV821" s="49"/>
      <c r="RW821" s="49"/>
      <c r="SB821" s="193"/>
      <c r="SC821" s="49"/>
      <c r="SD821" s="49"/>
      <c r="SE821" s="49"/>
      <c r="SJ821" s="193"/>
      <c r="SK821" s="49"/>
      <c r="SL821" s="49"/>
      <c r="SM821" s="49"/>
      <c r="SR821" s="193"/>
      <c r="SS821" s="49"/>
      <c r="ST821" s="49"/>
      <c r="SU821" s="49"/>
      <c r="SZ821" s="193"/>
      <c r="TA821" s="49"/>
      <c r="TB821" s="49"/>
      <c r="TC821" s="49"/>
      <c r="TH821" s="193"/>
      <c r="TI821" s="49"/>
      <c r="TJ821" s="49"/>
      <c r="TK821" s="49"/>
      <c r="TP821" s="193"/>
      <c r="TQ821" s="49"/>
      <c r="TR821" s="49"/>
      <c r="TS821" s="49"/>
      <c r="TX821" s="193"/>
      <c r="TY821" s="49"/>
      <c r="TZ821" s="49"/>
      <c r="UA821" s="49"/>
      <c r="UF821" s="193"/>
      <c r="UG821" s="49"/>
      <c r="UH821" s="49"/>
      <c r="UI821" s="49"/>
      <c r="UN821" s="193"/>
      <c r="UO821" s="49"/>
      <c r="UP821" s="49"/>
      <c r="UQ821" s="49"/>
      <c r="UV821" s="193"/>
      <c r="UW821" s="49"/>
      <c r="UX821" s="49"/>
      <c r="UY821" s="49"/>
      <c r="VD821" s="193"/>
      <c r="VE821" s="49"/>
      <c r="VF821" s="49"/>
      <c r="VG821" s="49"/>
      <c r="VL821" s="193"/>
      <c r="VM821" s="49"/>
      <c r="VN821" s="49"/>
      <c r="VO821" s="49"/>
      <c r="VT821" s="193"/>
      <c r="VU821" s="49"/>
      <c r="VV821" s="49"/>
      <c r="VW821" s="49"/>
      <c r="WB821" s="193"/>
      <c r="WC821" s="49"/>
      <c r="WD821" s="49"/>
      <c r="WE821" s="49"/>
      <c r="WJ821" s="193"/>
      <c r="WK821" s="49"/>
      <c r="WL821" s="49"/>
      <c r="WM821" s="49"/>
      <c r="WR821" s="193"/>
      <c r="WS821" s="49"/>
      <c r="WT821" s="49"/>
      <c r="WU821" s="49"/>
      <c r="WZ821" s="193"/>
      <c r="XA821" s="49"/>
      <c r="XB821" s="49"/>
      <c r="XC821" s="49"/>
      <c r="XH821" s="193"/>
      <c r="XI821" s="49"/>
      <c r="XJ821" s="49"/>
      <c r="XK821" s="49"/>
      <c r="XP821" s="193"/>
      <c r="XQ821" s="49"/>
      <c r="XR821" s="49"/>
      <c r="XS821" s="49"/>
      <c r="XX821" s="193"/>
      <c r="XY821" s="49"/>
      <c r="XZ821" s="49"/>
      <c r="YA821" s="49"/>
      <c r="YF821" s="193"/>
      <c r="YG821" s="49"/>
      <c r="YH821" s="49"/>
      <c r="YI821" s="49"/>
      <c r="YN821" s="193"/>
      <c r="YO821" s="49"/>
      <c r="YP821" s="49"/>
      <c r="YQ821" s="49"/>
      <c r="YV821" s="193"/>
      <c r="YW821" s="49"/>
      <c r="YX821" s="49"/>
      <c r="YY821" s="49"/>
      <c r="ZD821" s="193"/>
      <c r="ZE821" s="49"/>
      <c r="ZF821" s="49"/>
      <c r="ZG821" s="49"/>
      <c r="ZL821" s="193"/>
      <c r="ZM821" s="49"/>
      <c r="ZN821" s="49"/>
      <c r="ZO821" s="49"/>
      <c r="ZT821" s="193"/>
      <c r="ZU821" s="49"/>
      <c r="ZV821" s="49"/>
      <c r="ZW821" s="49"/>
      <c r="AAB821" s="193"/>
      <c r="AAC821" s="49"/>
      <c r="AAD821" s="49"/>
      <c r="AAE821" s="49"/>
      <c r="AAJ821" s="193"/>
      <c r="AAK821" s="49"/>
      <c r="AAL821" s="49"/>
      <c r="AAM821" s="49"/>
      <c r="AAR821" s="193"/>
      <c r="AAS821" s="49"/>
      <c r="AAT821" s="49"/>
      <c r="AAU821" s="49"/>
      <c r="AAZ821" s="193"/>
      <c r="ABA821" s="49"/>
      <c r="ABB821" s="49"/>
      <c r="ABC821" s="49"/>
      <c r="ABH821" s="193"/>
      <c r="ABI821" s="49"/>
      <c r="ABJ821" s="49"/>
      <c r="ABK821" s="49"/>
      <c r="ABP821" s="193"/>
      <c r="ABQ821" s="49"/>
      <c r="ABR821" s="49"/>
      <c r="ABS821" s="49"/>
      <c r="ABX821" s="193"/>
      <c r="ABY821" s="49"/>
      <c r="ABZ821" s="49"/>
      <c r="ACA821" s="49"/>
      <c r="ACF821" s="193"/>
      <c r="ACG821" s="49"/>
      <c r="ACH821" s="49"/>
      <c r="ACI821" s="49"/>
      <c r="ACN821" s="193"/>
      <c r="ACO821" s="49"/>
      <c r="ACP821" s="49"/>
      <c r="ACQ821" s="49"/>
      <c r="ACV821" s="193"/>
      <c r="ACW821" s="49"/>
      <c r="ACX821" s="49"/>
      <c r="ACY821" s="49"/>
      <c r="ADD821" s="193"/>
      <c r="ADE821" s="49"/>
      <c r="ADF821" s="49"/>
      <c r="ADG821" s="49"/>
      <c r="ADL821" s="193"/>
      <c r="ADM821" s="49"/>
      <c r="ADN821" s="49"/>
      <c r="ADO821" s="49"/>
      <c r="ADT821" s="193"/>
      <c r="ADU821" s="49"/>
      <c r="ADV821" s="49"/>
      <c r="ADW821" s="49"/>
      <c r="AEB821" s="193"/>
      <c r="AEC821" s="49"/>
      <c r="AED821" s="49"/>
      <c r="AEE821" s="49"/>
      <c r="AEJ821" s="193"/>
      <c r="AEK821" s="49"/>
      <c r="AEL821" s="49"/>
      <c r="AEM821" s="49"/>
      <c r="AER821" s="193"/>
      <c r="AES821" s="49"/>
      <c r="AET821" s="49"/>
      <c r="AEU821" s="49"/>
      <c r="AEZ821" s="193"/>
      <c r="AFA821" s="49"/>
      <c r="AFB821" s="49"/>
      <c r="AFC821" s="49"/>
      <c r="AFH821" s="193"/>
      <c r="AFI821" s="49"/>
      <c r="AFJ821" s="49"/>
      <c r="AFK821" s="49"/>
      <c r="AFP821" s="193"/>
      <c r="AFQ821" s="49"/>
      <c r="AFR821" s="49"/>
      <c r="AFS821" s="49"/>
      <c r="AFX821" s="193"/>
      <c r="AFY821" s="49"/>
      <c r="AFZ821" s="49"/>
      <c r="AGA821" s="49"/>
      <c r="AGF821" s="193"/>
      <c r="AGG821" s="49"/>
      <c r="AGH821" s="49"/>
      <c r="AGI821" s="49"/>
      <c r="AGN821" s="193"/>
      <c r="AGO821" s="49"/>
      <c r="AGP821" s="49"/>
      <c r="AGQ821" s="49"/>
      <c r="AGV821" s="193"/>
      <c r="AGW821" s="49"/>
      <c r="AGX821" s="49"/>
      <c r="AGY821" s="49"/>
      <c r="AHD821" s="193"/>
      <c r="AHE821" s="49"/>
      <c r="AHF821" s="49"/>
      <c r="AHG821" s="49"/>
      <c r="AHL821" s="193"/>
      <c r="AHM821" s="49"/>
      <c r="AHN821" s="49"/>
      <c r="AHO821" s="49"/>
      <c r="AHT821" s="193"/>
      <c r="AHU821" s="49"/>
      <c r="AHV821" s="49"/>
      <c r="AHW821" s="49"/>
      <c r="AIB821" s="193"/>
      <c r="AIC821" s="49"/>
      <c r="AID821" s="49"/>
      <c r="AIE821" s="49"/>
      <c r="AIJ821" s="193"/>
      <c r="AIK821" s="49"/>
      <c r="AIL821" s="49"/>
      <c r="AIM821" s="49"/>
      <c r="AIR821" s="193"/>
      <c r="AIS821" s="49"/>
      <c r="AIT821" s="49"/>
      <c r="AIU821" s="49"/>
      <c r="AIZ821" s="193"/>
      <c r="AJA821" s="49"/>
      <c r="AJB821" s="49"/>
      <c r="AJC821" s="49"/>
      <c r="AJH821" s="193"/>
      <c r="AJI821" s="49"/>
      <c r="AJJ821" s="49"/>
      <c r="AJK821" s="49"/>
      <c r="AJP821" s="193"/>
      <c r="AJQ821" s="49"/>
      <c r="AJR821" s="49"/>
      <c r="AJS821" s="49"/>
      <c r="AJX821" s="193"/>
      <c r="AJY821" s="49"/>
      <c r="AJZ821" s="49"/>
      <c r="AKA821" s="49"/>
      <c r="AKF821" s="193"/>
      <c r="AKG821" s="49"/>
      <c r="AKH821" s="49"/>
      <c r="AKI821" s="49"/>
      <c r="AKN821" s="193"/>
      <c r="AKO821" s="49"/>
      <c r="AKP821" s="49"/>
      <c r="AKQ821" s="49"/>
      <c r="AKV821" s="193"/>
      <c r="AKW821" s="49"/>
      <c r="AKX821" s="49"/>
      <c r="AKY821" s="49"/>
      <c r="ALD821" s="193"/>
      <c r="ALE821" s="49"/>
      <c r="ALF821" s="49"/>
      <c r="ALG821" s="49"/>
      <c r="ALL821" s="193"/>
      <c r="ALM821" s="49"/>
      <c r="ALN821" s="49"/>
      <c r="ALO821" s="49"/>
      <c r="ALT821" s="193"/>
      <c r="ALU821" s="49"/>
      <c r="ALV821" s="49"/>
      <c r="ALW821" s="49"/>
      <c r="AMB821" s="193"/>
      <c r="AMC821" s="49"/>
      <c r="AMD821" s="49"/>
      <c r="AME821" s="49"/>
      <c r="AMJ821" s="193"/>
    </row>
    <row r="822" s="190" customFormat="true" ht="15" hidden="false" customHeight="true" outlineLevel="0" collapsed="false">
      <c r="A822" s="170"/>
      <c r="B822" s="170"/>
      <c r="C822" s="170"/>
      <c r="D822" s="171" t="s">
        <v>717</v>
      </c>
      <c r="E822" s="171"/>
      <c r="F822" s="171"/>
      <c r="G822" s="171"/>
      <c r="H822" s="172" t="n">
        <f aca="false">ROUND(H819*$B$13,2)</f>
        <v>1.94</v>
      </c>
      <c r="I822" s="49"/>
      <c r="J822" s="49"/>
      <c r="K822" s="49"/>
      <c r="P822" s="191"/>
      <c r="Q822" s="49"/>
      <c r="R822" s="49"/>
      <c r="S822" s="49"/>
      <c r="X822" s="191"/>
      <c r="Y822" s="49"/>
      <c r="Z822" s="49"/>
      <c r="AA822" s="49"/>
      <c r="AF822" s="191"/>
      <c r="AG822" s="49"/>
      <c r="AH822" s="49"/>
      <c r="AI822" s="49"/>
      <c r="AN822" s="191"/>
      <c r="AO822" s="49"/>
      <c r="AP822" s="49"/>
      <c r="AQ822" s="49"/>
      <c r="AV822" s="191"/>
      <c r="AW822" s="49"/>
      <c r="AX822" s="49"/>
      <c r="AY822" s="49"/>
      <c r="BD822" s="191"/>
      <c r="BE822" s="49"/>
      <c r="BF822" s="49"/>
      <c r="BG822" s="49"/>
      <c r="BL822" s="191"/>
      <c r="BM822" s="49"/>
      <c r="BN822" s="49"/>
      <c r="BO822" s="49"/>
      <c r="BT822" s="191"/>
      <c r="BU822" s="49"/>
      <c r="BV822" s="49"/>
      <c r="BW822" s="49"/>
      <c r="CB822" s="191"/>
      <c r="CC822" s="49"/>
      <c r="CD822" s="49"/>
      <c r="CE822" s="49"/>
      <c r="CJ822" s="191"/>
      <c r="CK822" s="49"/>
      <c r="CL822" s="49"/>
      <c r="CM822" s="49"/>
      <c r="CR822" s="191"/>
      <c r="CS822" s="49"/>
      <c r="CT822" s="49"/>
      <c r="CU822" s="49"/>
      <c r="CZ822" s="191"/>
      <c r="DA822" s="49"/>
      <c r="DB822" s="49"/>
      <c r="DC822" s="49"/>
      <c r="DH822" s="191"/>
      <c r="DI822" s="49"/>
      <c r="DJ822" s="49"/>
      <c r="DK822" s="49"/>
      <c r="DP822" s="191"/>
      <c r="DQ822" s="49"/>
      <c r="DR822" s="49"/>
      <c r="DS822" s="49"/>
      <c r="DX822" s="191"/>
      <c r="DY822" s="49"/>
      <c r="DZ822" s="49"/>
      <c r="EA822" s="49"/>
      <c r="EF822" s="191"/>
      <c r="EG822" s="49"/>
      <c r="EH822" s="49"/>
      <c r="EI822" s="49"/>
      <c r="EN822" s="191"/>
      <c r="EO822" s="49"/>
      <c r="EP822" s="49"/>
      <c r="EQ822" s="49"/>
      <c r="EV822" s="191"/>
      <c r="EW822" s="49"/>
      <c r="EX822" s="49"/>
      <c r="EY822" s="49"/>
      <c r="FD822" s="191"/>
      <c r="FE822" s="49"/>
      <c r="FF822" s="49"/>
      <c r="FG822" s="49"/>
      <c r="FL822" s="191"/>
      <c r="FM822" s="49"/>
      <c r="FN822" s="49"/>
      <c r="FO822" s="49"/>
      <c r="FT822" s="191"/>
      <c r="FU822" s="49"/>
      <c r="FV822" s="49"/>
      <c r="FW822" s="49"/>
      <c r="GB822" s="191"/>
      <c r="GC822" s="49"/>
      <c r="GD822" s="49"/>
      <c r="GE822" s="49"/>
      <c r="GJ822" s="191"/>
      <c r="GK822" s="49"/>
      <c r="GL822" s="49"/>
      <c r="GM822" s="49"/>
      <c r="GR822" s="191"/>
      <c r="GS822" s="49"/>
      <c r="GT822" s="49"/>
      <c r="GU822" s="49"/>
      <c r="GZ822" s="191"/>
      <c r="HA822" s="49"/>
      <c r="HB822" s="49"/>
      <c r="HC822" s="49"/>
      <c r="HH822" s="191"/>
      <c r="HI822" s="49"/>
      <c r="HJ822" s="49"/>
      <c r="HK822" s="49"/>
      <c r="HP822" s="191"/>
      <c r="HQ822" s="49"/>
      <c r="HR822" s="49"/>
      <c r="HS822" s="49"/>
      <c r="HX822" s="191"/>
      <c r="HY822" s="49"/>
      <c r="HZ822" s="49"/>
      <c r="IA822" s="49"/>
      <c r="IF822" s="191"/>
      <c r="IG822" s="49"/>
      <c r="IH822" s="49"/>
      <c r="II822" s="49"/>
      <c r="IN822" s="191"/>
      <c r="IO822" s="49"/>
      <c r="IP822" s="49"/>
      <c r="IQ822" s="49"/>
      <c r="IV822" s="191"/>
      <c r="IW822" s="49"/>
      <c r="IX822" s="49"/>
      <c r="IY822" s="49"/>
      <c r="JD822" s="191"/>
      <c r="JE822" s="49"/>
      <c r="JF822" s="49"/>
      <c r="JG822" s="49"/>
      <c r="JL822" s="191"/>
      <c r="JM822" s="49"/>
      <c r="JN822" s="49"/>
      <c r="JO822" s="49"/>
      <c r="JT822" s="191"/>
      <c r="JU822" s="49"/>
      <c r="JV822" s="49"/>
      <c r="JW822" s="49"/>
      <c r="KB822" s="191"/>
      <c r="KC822" s="49"/>
      <c r="KD822" s="49"/>
      <c r="KE822" s="49"/>
      <c r="KJ822" s="191"/>
      <c r="KK822" s="49"/>
      <c r="KL822" s="49"/>
      <c r="KM822" s="49"/>
      <c r="KR822" s="191"/>
      <c r="KS822" s="49"/>
      <c r="KT822" s="49"/>
      <c r="KU822" s="49"/>
      <c r="KZ822" s="191"/>
      <c r="LA822" s="49"/>
      <c r="LB822" s="49"/>
      <c r="LC822" s="49"/>
      <c r="LH822" s="191"/>
      <c r="LI822" s="49"/>
      <c r="LJ822" s="49"/>
      <c r="LK822" s="49"/>
      <c r="LP822" s="191"/>
      <c r="LQ822" s="49"/>
      <c r="LR822" s="49"/>
      <c r="LS822" s="49"/>
      <c r="LX822" s="191"/>
      <c r="LY822" s="49"/>
      <c r="LZ822" s="49"/>
      <c r="MA822" s="49"/>
      <c r="MF822" s="191"/>
      <c r="MG822" s="49"/>
      <c r="MH822" s="49"/>
      <c r="MI822" s="49"/>
      <c r="MN822" s="191"/>
      <c r="MO822" s="49"/>
      <c r="MP822" s="49"/>
      <c r="MQ822" s="49"/>
      <c r="MV822" s="191"/>
      <c r="MW822" s="49"/>
      <c r="MX822" s="49"/>
      <c r="MY822" s="49"/>
      <c r="ND822" s="191"/>
      <c r="NE822" s="49"/>
      <c r="NF822" s="49"/>
      <c r="NG822" s="49"/>
      <c r="NL822" s="191"/>
      <c r="NM822" s="49"/>
      <c r="NN822" s="49"/>
      <c r="NO822" s="49"/>
      <c r="NT822" s="191"/>
      <c r="NU822" s="49"/>
      <c r="NV822" s="49"/>
      <c r="NW822" s="49"/>
      <c r="OB822" s="191"/>
      <c r="OC822" s="49"/>
      <c r="OD822" s="49"/>
      <c r="OE822" s="49"/>
      <c r="OJ822" s="191"/>
      <c r="OK822" s="49"/>
      <c r="OL822" s="49"/>
      <c r="OM822" s="49"/>
      <c r="OR822" s="191"/>
      <c r="OS822" s="49"/>
      <c r="OT822" s="49"/>
      <c r="OU822" s="49"/>
      <c r="OZ822" s="191"/>
      <c r="PA822" s="49"/>
      <c r="PB822" s="49"/>
      <c r="PC822" s="49"/>
      <c r="PH822" s="191"/>
      <c r="PI822" s="49"/>
      <c r="PJ822" s="49"/>
      <c r="PK822" s="49"/>
      <c r="PP822" s="191"/>
      <c r="PQ822" s="49"/>
      <c r="PR822" s="49"/>
      <c r="PS822" s="49"/>
      <c r="PX822" s="191"/>
      <c r="PY822" s="49"/>
      <c r="PZ822" s="49"/>
      <c r="QA822" s="49"/>
      <c r="QF822" s="191"/>
      <c r="QG822" s="49"/>
      <c r="QH822" s="49"/>
      <c r="QI822" s="49"/>
      <c r="QN822" s="191"/>
      <c r="QO822" s="49"/>
      <c r="QP822" s="49"/>
      <c r="QQ822" s="49"/>
      <c r="QV822" s="191"/>
      <c r="QW822" s="49"/>
      <c r="QX822" s="49"/>
      <c r="QY822" s="49"/>
      <c r="RD822" s="191"/>
      <c r="RE822" s="49"/>
      <c r="RF822" s="49"/>
      <c r="RG822" s="49"/>
      <c r="RL822" s="191"/>
      <c r="RM822" s="49"/>
      <c r="RN822" s="49"/>
      <c r="RO822" s="49"/>
      <c r="RT822" s="191"/>
      <c r="RU822" s="49"/>
      <c r="RV822" s="49"/>
      <c r="RW822" s="49"/>
      <c r="SB822" s="191"/>
      <c r="SC822" s="49"/>
      <c r="SD822" s="49"/>
      <c r="SE822" s="49"/>
      <c r="SJ822" s="191"/>
      <c r="SK822" s="49"/>
      <c r="SL822" s="49"/>
      <c r="SM822" s="49"/>
      <c r="SR822" s="191"/>
      <c r="SS822" s="49"/>
      <c r="ST822" s="49"/>
      <c r="SU822" s="49"/>
      <c r="SZ822" s="191"/>
      <c r="TA822" s="49"/>
      <c r="TB822" s="49"/>
      <c r="TC822" s="49"/>
      <c r="TH822" s="191"/>
      <c r="TI822" s="49"/>
      <c r="TJ822" s="49"/>
      <c r="TK822" s="49"/>
      <c r="TP822" s="191"/>
      <c r="TQ822" s="49"/>
      <c r="TR822" s="49"/>
      <c r="TS822" s="49"/>
      <c r="TX822" s="191"/>
      <c r="TY822" s="49"/>
      <c r="TZ822" s="49"/>
      <c r="UA822" s="49"/>
      <c r="UF822" s="191"/>
      <c r="UG822" s="49"/>
      <c r="UH822" s="49"/>
      <c r="UI822" s="49"/>
      <c r="UN822" s="191"/>
      <c r="UO822" s="49"/>
      <c r="UP822" s="49"/>
      <c r="UQ822" s="49"/>
      <c r="UV822" s="191"/>
      <c r="UW822" s="49"/>
      <c r="UX822" s="49"/>
      <c r="UY822" s="49"/>
      <c r="VD822" s="191"/>
      <c r="VE822" s="49"/>
      <c r="VF822" s="49"/>
      <c r="VG822" s="49"/>
      <c r="VL822" s="191"/>
      <c r="VM822" s="49"/>
      <c r="VN822" s="49"/>
      <c r="VO822" s="49"/>
      <c r="VT822" s="191"/>
      <c r="VU822" s="49"/>
      <c r="VV822" s="49"/>
      <c r="VW822" s="49"/>
      <c r="WB822" s="191"/>
      <c r="WC822" s="49"/>
      <c r="WD822" s="49"/>
      <c r="WE822" s="49"/>
      <c r="WJ822" s="191"/>
      <c r="WK822" s="49"/>
      <c r="WL822" s="49"/>
      <c r="WM822" s="49"/>
      <c r="WR822" s="191"/>
      <c r="WS822" s="49"/>
      <c r="WT822" s="49"/>
      <c r="WU822" s="49"/>
      <c r="WZ822" s="191"/>
      <c r="XA822" s="49"/>
      <c r="XB822" s="49"/>
      <c r="XC822" s="49"/>
      <c r="XH822" s="191"/>
      <c r="XI822" s="49"/>
      <c r="XJ822" s="49"/>
      <c r="XK822" s="49"/>
      <c r="XP822" s="191"/>
      <c r="XQ822" s="49"/>
      <c r="XR822" s="49"/>
      <c r="XS822" s="49"/>
      <c r="XX822" s="191"/>
      <c r="XY822" s="49"/>
      <c r="XZ822" s="49"/>
      <c r="YA822" s="49"/>
      <c r="YF822" s="191"/>
      <c r="YG822" s="49"/>
      <c r="YH822" s="49"/>
      <c r="YI822" s="49"/>
      <c r="YN822" s="191"/>
      <c r="YO822" s="49"/>
      <c r="YP822" s="49"/>
      <c r="YQ822" s="49"/>
      <c r="YV822" s="191"/>
      <c r="YW822" s="49"/>
      <c r="YX822" s="49"/>
      <c r="YY822" s="49"/>
      <c r="ZD822" s="191"/>
      <c r="ZE822" s="49"/>
      <c r="ZF822" s="49"/>
      <c r="ZG822" s="49"/>
      <c r="ZL822" s="191"/>
      <c r="ZM822" s="49"/>
      <c r="ZN822" s="49"/>
      <c r="ZO822" s="49"/>
      <c r="ZT822" s="191"/>
      <c r="ZU822" s="49"/>
      <c r="ZV822" s="49"/>
      <c r="ZW822" s="49"/>
      <c r="AAB822" s="191"/>
      <c r="AAC822" s="49"/>
      <c r="AAD822" s="49"/>
      <c r="AAE822" s="49"/>
      <c r="AAJ822" s="191"/>
      <c r="AAK822" s="49"/>
      <c r="AAL822" s="49"/>
      <c r="AAM822" s="49"/>
      <c r="AAR822" s="191"/>
      <c r="AAS822" s="49"/>
      <c r="AAT822" s="49"/>
      <c r="AAU822" s="49"/>
      <c r="AAZ822" s="191"/>
      <c r="ABA822" s="49"/>
      <c r="ABB822" s="49"/>
      <c r="ABC822" s="49"/>
      <c r="ABH822" s="191"/>
      <c r="ABI822" s="49"/>
      <c r="ABJ822" s="49"/>
      <c r="ABK822" s="49"/>
      <c r="ABP822" s="191"/>
      <c r="ABQ822" s="49"/>
      <c r="ABR822" s="49"/>
      <c r="ABS822" s="49"/>
      <c r="ABX822" s="191"/>
      <c r="ABY822" s="49"/>
      <c r="ABZ822" s="49"/>
      <c r="ACA822" s="49"/>
      <c r="ACF822" s="191"/>
      <c r="ACG822" s="49"/>
      <c r="ACH822" s="49"/>
      <c r="ACI822" s="49"/>
      <c r="ACN822" s="191"/>
      <c r="ACO822" s="49"/>
      <c r="ACP822" s="49"/>
      <c r="ACQ822" s="49"/>
      <c r="ACV822" s="191"/>
      <c r="ACW822" s="49"/>
      <c r="ACX822" s="49"/>
      <c r="ACY822" s="49"/>
      <c r="ADD822" s="191"/>
      <c r="ADE822" s="49"/>
      <c r="ADF822" s="49"/>
      <c r="ADG822" s="49"/>
      <c r="ADL822" s="191"/>
      <c r="ADM822" s="49"/>
      <c r="ADN822" s="49"/>
      <c r="ADO822" s="49"/>
      <c r="ADT822" s="191"/>
      <c r="ADU822" s="49"/>
      <c r="ADV822" s="49"/>
      <c r="ADW822" s="49"/>
      <c r="AEB822" s="191"/>
      <c r="AEC822" s="49"/>
      <c r="AED822" s="49"/>
      <c r="AEE822" s="49"/>
      <c r="AEJ822" s="191"/>
      <c r="AEK822" s="49"/>
      <c r="AEL822" s="49"/>
      <c r="AEM822" s="49"/>
      <c r="AER822" s="191"/>
      <c r="AES822" s="49"/>
      <c r="AET822" s="49"/>
      <c r="AEU822" s="49"/>
      <c r="AEZ822" s="191"/>
      <c r="AFA822" s="49"/>
      <c r="AFB822" s="49"/>
      <c r="AFC822" s="49"/>
      <c r="AFH822" s="191"/>
      <c r="AFI822" s="49"/>
      <c r="AFJ822" s="49"/>
      <c r="AFK822" s="49"/>
      <c r="AFP822" s="191"/>
      <c r="AFQ822" s="49"/>
      <c r="AFR822" s="49"/>
      <c r="AFS822" s="49"/>
      <c r="AFX822" s="191"/>
      <c r="AFY822" s="49"/>
      <c r="AFZ822" s="49"/>
      <c r="AGA822" s="49"/>
      <c r="AGF822" s="191"/>
      <c r="AGG822" s="49"/>
      <c r="AGH822" s="49"/>
      <c r="AGI822" s="49"/>
      <c r="AGN822" s="191"/>
      <c r="AGO822" s="49"/>
      <c r="AGP822" s="49"/>
      <c r="AGQ822" s="49"/>
      <c r="AGV822" s="191"/>
      <c r="AGW822" s="49"/>
      <c r="AGX822" s="49"/>
      <c r="AGY822" s="49"/>
      <c r="AHD822" s="191"/>
      <c r="AHE822" s="49"/>
      <c r="AHF822" s="49"/>
      <c r="AHG822" s="49"/>
      <c r="AHL822" s="191"/>
      <c r="AHM822" s="49"/>
      <c r="AHN822" s="49"/>
      <c r="AHO822" s="49"/>
      <c r="AHT822" s="191"/>
      <c r="AHU822" s="49"/>
      <c r="AHV822" s="49"/>
      <c r="AHW822" s="49"/>
      <c r="AIB822" s="191"/>
      <c r="AIC822" s="49"/>
      <c r="AID822" s="49"/>
      <c r="AIE822" s="49"/>
      <c r="AIJ822" s="191"/>
      <c r="AIK822" s="49"/>
      <c r="AIL822" s="49"/>
      <c r="AIM822" s="49"/>
      <c r="AIR822" s="191"/>
      <c r="AIS822" s="49"/>
      <c r="AIT822" s="49"/>
      <c r="AIU822" s="49"/>
      <c r="AIZ822" s="191"/>
      <c r="AJA822" s="49"/>
      <c r="AJB822" s="49"/>
      <c r="AJC822" s="49"/>
      <c r="AJH822" s="191"/>
      <c r="AJI822" s="49"/>
      <c r="AJJ822" s="49"/>
      <c r="AJK822" s="49"/>
      <c r="AJP822" s="191"/>
      <c r="AJQ822" s="49"/>
      <c r="AJR822" s="49"/>
      <c r="AJS822" s="49"/>
      <c r="AJX822" s="191"/>
      <c r="AJY822" s="49"/>
      <c r="AJZ822" s="49"/>
      <c r="AKA822" s="49"/>
      <c r="AKF822" s="191"/>
      <c r="AKG822" s="49"/>
      <c r="AKH822" s="49"/>
      <c r="AKI822" s="49"/>
      <c r="AKN822" s="191"/>
      <c r="AKO822" s="49"/>
      <c r="AKP822" s="49"/>
      <c r="AKQ822" s="49"/>
      <c r="AKV822" s="191"/>
      <c r="AKW822" s="49"/>
      <c r="AKX822" s="49"/>
      <c r="AKY822" s="49"/>
      <c r="ALD822" s="191"/>
      <c r="ALE822" s="49"/>
      <c r="ALF822" s="49"/>
      <c r="ALG822" s="49"/>
      <c r="ALL822" s="191"/>
      <c r="ALM822" s="49"/>
      <c r="ALN822" s="49"/>
      <c r="ALO822" s="49"/>
      <c r="ALT822" s="191"/>
      <c r="ALU822" s="49"/>
      <c r="ALV822" s="49"/>
      <c r="ALW822" s="49"/>
      <c r="AMB822" s="191"/>
      <c r="AMC822" s="49"/>
      <c r="AMD822" s="49"/>
      <c r="AME822" s="49"/>
      <c r="AMJ822" s="191"/>
    </row>
    <row r="823" s="192" customFormat="true" ht="15" hidden="false" customHeight="true" outlineLevel="0" collapsed="false">
      <c r="A823" s="170"/>
      <c r="B823" s="170"/>
      <c r="C823" s="170"/>
      <c r="D823" s="173" t="s">
        <v>718</v>
      </c>
      <c r="E823" s="173"/>
      <c r="F823" s="173"/>
      <c r="G823" s="173"/>
      <c r="H823" s="174" t="n">
        <f aca="false">H822+H819</f>
        <v>11.22</v>
      </c>
      <c r="I823" s="49"/>
      <c r="J823" s="49"/>
      <c r="K823" s="49"/>
      <c r="P823" s="193"/>
      <c r="Q823" s="49"/>
      <c r="R823" s="49"/>
      <c r="S823" s="49"/>
      <c r="X823" s="193"/>
      <c r="Y823" s="49"/>
      <c r="Z823" s="49"/>
      <c r="AA823" s="49"/>
      <c r="AF823" s="193"/>
      <c r="AG823" s="49"/>
      <c r="AH823" s="49"/>
      <c r="AI823" s="49"/>
      <c r="AN823" s="193"/>
      <c r="AO823" s="49"/>
      <c r="AP823" s="49"/>
      <c r="AQ823" s="49"/>
      <c r="AV823" s="193"/>
      <c r="AW823" s="49"/>
      <c r="AX823" s="49"/>
      <c r="AY823" s="49"/>
      <c r="BD823" s="193"/>
      <c r="BE823" s="49"/>
      <c r="BF823" s="49"/>
      <c r="BG823" s="49"/>
      <c r="BL823" s="193"/>
      <c r="BM823" s="49"/>
      <c r="BN823" s="49"/>
      <c r="BO823" s="49"/>
      <c r="BT823" s="193"/>
      <c r="BU823" s="49"/>
      <c r="BV823" s="49"/>
      <c r="BW823" s="49"/>
      <c r="CB823" s="193"/>
      <c r="CC823" s="49"/>
      <c r="CD823" s="49"/>
      <c r="CE823" s="49"/>
      <c r="CJ823" s="193"/>
      <c r="CK823" s="49"/>
      <c r="CL823" s="49"/>
      <c r="CM823" s="49"/>
      <c r="CR823" s="193"/>
      <c r="CS823" s="49"/>
      <c r="CT823" s="49"/>
      <c r="CU823" s="49"/>
      <c r="CZ823" s="193"/>
      <c r="DA823" s="49"/>
      <c r="DB823" s="49"/>
      <c r="DC823" s="49"/>
      <c r="DH823" s="193"/>
      <c r="DI823" s="49"/>
      <c r="DJ823" s="49"/>
      <c r="DK823" s="49"/>
      <c r="DP823" s="193"/>
      <c r="DQ823" s="49"/>
      <c r="DR823" s="49"/>
      <c r="DS823" s="49"/>
      <c r="DX823" s="193"/>
      <c r="DY823" s="49"/>
      <c r="DZ823" s="49"/>
      <c r="EA823" s="49"/>
      <c r="EF823" s="193"/>
      <c r="EG823" s="49"/>
      <c r="EH823" s="49"/>
      <c r="EI823" s="49"/>
      <c r="EN823" s="193"/>
      <c r="EO823" s="49"/>
      <c r="EP823" s="49"/>
      <c r="EQ823" s="49"/>
      <c r="EV823" s="193"/>
      <c r="EW823" s="49"/>
      <c r="EX823" s="49"/>
      <c r="EY823" s="49"/>
      <c r="FD823" s="193"/>
      <c r="FE823" s="49"/>
      <c r="FF823" s="49"/>
      <c r="FG823" s="49"/>
      <c r="FL823" s="193"/>
      <c r="FM823" s="49"/>
      <c r="FN823" s="49"/>
      <c r="FO823" s="49"/>
      <c r="FT823" s="193"/>
      <c r="FU823" s="49"/>
      <c r="FV823" s="49"/>
      <c r="FW823" s="49"/>
      <c r="GB823" s="193"/>
      <c r="GC823" s="49"/>
      <c r="GD823" s="49"/>
      <c r="GE823" s="49"/>
      <c r="GJ823" s="193"/>
      <c r="GK823" s="49"/>
      <c r="GL823" s="49"/>
      <c r="GM823" s="49"/>
      <c r="GR823" s="193"/>
      <c r="GS823" s="49"/>
      <c r="GT823" s="49"/>
      <c r="GU823" s="49"/>
      <c r="GZ823" s="193"/>
      <c r="HA823" s="49"/>
      <c r="HB823" s="49"/>
      <c r="HC823" s="49"/>
      <c r="HH823" s="193"/>
      <c r="HI823" s="49"/>
      <c r="HJ823" s="49"/>
      <c r="HK823" s="49"/>
      <c r="HP823" s="193"/>
      <c r="HQ823" s="49"/>
      <c r="HR823" s="49"/>
      <c r="HS823" s="49"/>
      <c r="HX823" s="193"/>
      <c r="HY823" s="49"/>
      <c r="HZ823" s="49"/>
      <c r="IA823" s="49"/>
      <c r="IF823" s="193"/>
      <c r="IG823" s="49"/>
      <c r="IH823" s="49"/>
      <c r="II823" s="49"/>
      <c r="IN823" s="193"/>
      <c r="IO823" s="49"/>
      <c r="IP823" s="49"/>
      <c r="IQ823" s="49"/>
      <c r="IV823" s="193"/>
      <c r="IW823" s="49"/>
      <c r="IX823" s="49"/>
      <c r="IY823" s="49"/>
      <c r="JD823" s="193"/>
      <c r="JE823" s="49"/>
      <c r="JF823" s="49"/>
      <c r="JG823" s="49"/>
      <c r="JL823" s="193"/>
      <c r="JM823" s="49"/>
      <c r="JN823" s="49"/>
      <c r="JO823" s="49"/>
      <c r="JT823" s="193"/>
      <c r="JU823" s="49"/>
      <c r="JV823" s="49"/>
      <c r="JW823" s="49"/>
      <c r="KB823" s="193"/>
      <c r="KC823" s="49"/>
      <c r="KD823" s="49"/>
      <c r="KE823" s="49"/>
      <c r="KJ823" s="193"/>
      <c r="KK823" s="49"/>
      <c r="KL823" s="49"/>
      <c r="KM823" s="49"/>
      <c r="KR823" s="193"/>
      <c r="KS823" s="49"/>
      <c r="KT823" s="49"/>
      <c r="KU823" s="49"/>
      <c r="KZ823" s="193"/>
      <c r="LA823" s="49"/>
      <c r="LB823" s="49"/>
      <c r="LC823" s="49"/>
      <c r="LH823" s="193"/>
      <c r="LI823" s="49"/>
      <c r="LJ823" s="49"/>
      <c r="LK823" s="49"/>
      <c r="LP823" s="193"/>
      <c r="LQ823" s="49"/>
      <c r="LR823" s="49"/>
      <c r="LS823" s="49"/>
      <c r="LX823" s="193"/>
      <c r="LY823" s="49"/>
      <c r="LZ823" s="49"/>
      <c r="MA823" s="49"/>
      <c r="MF823" s="193"/>
      <c r="MG823" s="49"/>
      <c r="MH823" s="49"/>
      <c r="MI823" s="49"/>
      <c r="MN823" s="193"/>
      <c r="MO823" s="49"/>
      <c r="MP823" s="49"/>
      <c r="MQ823" s="49"/>
      <c r="MV823" s="193"/>
      <c r="MW823" s="49"/>
      <c r="MX823" s="49"/>
      <c r="MY823" s="49"/>
      <c r="ND823" s="193"/>
      <c r="NE823" s="49"/>
      <c r="NF823" s="49"/>
      <c r="NG823" s="49"/>
      <c r="NL823" s="193"/>
      <c r="NM823" s="49"/>
      <c r="NN823" s="49"/>
      <c r="NO823" s="49"/>
      <c r="NT823" s="193"/>
      <c r="NU823" s="49"/>
      <c r="NV823" s="49"/>
      <c r="NW823" s="49"/>
      <c r="OB823" s="193"/>
      <c r="OC823" s="49"/>
      <c r="OD823" s="49"/>
      <c r="OE823" s="49"/>
      <c r="OJ823" s="193"/>
      <c r="OK823" s="49"/>
      <c r="OL823" s="49"/>
      <c r="OM823" s="49"/>
      <c r="OR823" s="193"/>
      <c r="OS823" s="49"/>
      <c r="OT823" s="49"/>
      <c r="OU823" s="49"/>
      <c r="OZ823" s="193"/>
      <c r="PA823" s="49"/>
      <c r="PB823" s="49"/>
      <c r="PC823" s="49"/>
      <c r="PH823" s="193"/>
      <c r="PI823" s="49"/>
      <c r="PJ823" s="49"/>
      <c r="PK823" s="49"/>
      <c r="PP823" s="193"/>
      <c r="PQ823" s="49"/>
      <c r="PR823" s="49"/>
      <c r="PS823" s="49"/>
      <c r="PX823" s="193"/>
      <c r="PY823" s="49"/>
      <c r="PZ823" s="49"/>
      <c r="QA823" s="49"/>
      <c r="QF823" s="193"/>
      <c r="QG823" s="49"/>
      <c r="QH823" s="49"/>
      <c r="QI823" s="49"/>
      <c r="QN823" s="193"/>
      <c r="QO823" s="49"/>
      <c r="QP823" s="49"/>
      <c r="QQ823" s="49"/>
      <c r="QV823" s="193"/>
      <c r="QW823" s="49"/>
      <c r="QX823" s="49"/>
      <c r="QY823" s="49"/>
      <c r="RD823" s="193"/>
      <c r="RE823" s="49"/>
      <c r="RF823" s="49"/>
      <c r="RG823" s="49"/>
      <c r="RL823" s="193"/>
      <c r="RM823" s="49"/>
      <c r="RN823" s="49"/>
      <c r="RO823" s="49"/>
      <c r="RT823" s="193"/>
      <c r="RU823" s="49"/>
      <c r="RV823" s="49"/>
      <c r="RW823" s="49"/>
      <c r="SB823" s="193"/>
      <c r="SC823" s="49"/>
      <c r="SD823" s="49"/>
      <c r="SE823" s="49"/>
      <c r="SJ823" s="193"/>
      <c r="SK823" s="49"/>
      <c r="SL823" s="49"/>
      <c r="SM823" s="49"/>
      <c r="SR823" s="193"/>
      <c r="SS823" s="49"/>
      <c r="ST823" s="49"/>
      <c r="SU823" s="49"/>
      <c r="SZ823" s="193"/>
      <c r="TA823" s="49"/>
      <c r="TB823" s="49"/>
      <c r="TC823" s="49"/>
      <c r="TH823" s="193"/>
      <c r="TI823" s="49"/>
      <c r="TJ823" s="49"/>
      <c r="TK823" s="49"/>
      <c r="TP823" s="193"/>
      <c r="TQ823" s="49"/>
      <c r="TR823" s="49"/>
      <c r="TS823" s="49"/>
      <c r="TX823" s="193"/>
      <c r="TY823" s="49"/>
      <c r="TZ823" s="49"/>
      <c r="UA823" s="49"/>
      <c r="UF823" s="193"/>
      <c r="UG823" s="49"/>
      <c r="UH823" s="49"/>
      <c r="UI823" s="49"/>
      <c r="UN823" s="193"/>
      <c r="UO823" s="49"/>
      <c r="UP823" s="49"/>
      <c r="UQ823" s="49"/>
      <c r="UV823" s="193"/>
      <c r="UW823" s="49"/>
      <c r="UX823" s="49"/>
      <c r="UY823" s="49"/>
      <c r="VD823" s="193"/>
      <c r="VE823" s="49"/>
      <c r="VF823" s="49"/>
      <c r="VG823" s="49"/>
      <c r="VL823" s="193"/>
      <c r="VM823" s="49"/>
      <c r="VN823" s="49"/>
      <c r="VO823" s="49"/>
      <c r="VT823" s="193"/>
      <c r="VU823" s="49"/>
      <c r="VV823" s="49"/>
      <c r="VW823" s="49"/>
      <c r="WB823" s="193"/>
      <c r="WC823" s="49"/>
      <c r="WD823" s="49"/>
      <c r="WE823" s="49"/>
      <c r="WJ823" s="193"/>
      <c r="WK823" s="49"/>
      <c r="WL823" s="49"/>
      <c r="WM823" s="49"/>
      <c r="WR823" s="193"/>
      <c r="WS823" s="49"/>
      <c r="WT823" s="49"/>
      <c r="WU823" s="49"/>
      <c r="WZ823" s="193"/>
      <c r="XA823" s="49"/>
      <c r="XB823" s="49"/>
      <c r="XC823" s="49"/>
      <c r="XH823" s="193"/>
      <c r="XI823" s="49"/>
      <c r="XJ823" s="49"/>
      <c r="XK823" s="49"/>
      <c r="XP823" s="193"/>
      <c r="XQ823" s="49"/>
      <c r="XR823" s="49"/>
      <c r="XS823" s="49"/>
      <c r="XX823" s="193"/>
      <c r="XY823" s="49"/>
      <c r="XZ823" s="49"/>
      <c r="YA823" s="49"/>
      <c r="YF823" s="193"/>
      <c r="YG823" s="49"/>
      <c r="YH823" s="49"/>
      <c r="YI823" s="49"/>
      <c r="YN823" s="193"/>
      <c r="YO823" s="49"/>
      <c r="YP823" s="49"/>
      <c r="YQ823" s="49"/>
      <c r="YV823" s="193"/>
      <c r="YW823" s="49"/>
      <c r="YX823" s="49"/>
      <c r="YY823" s="49"/>
      <c r="ZD823" s="193"/>
      <c r="ZE823" s="49"/>
      <c r="ZF823" s="49"/>
      <c r="ZG823" s="49"/>
      <c r="ZL823" s="193"/>
      <c r="ZM823" s="49"/>
      <c r="ZN823" s="49"/>
      <c r="ZO823" s="49"/>
      <c r="ZT823" s="193"/>
      <c r="ZU823" s="49"/>
      <c r="ZV823" s="49"/>
      <c r="ZW823" s="49"/>
      <c r="AAB823" s="193"/>
      <c r="AAC823" s="49"/>
      <c r="AAD823" s="49"/>
      <c r="AAE823" s="49"/>
      <c r="AAJ823" s="193"/>
      <c r="AAK823" s="49"/>
      <c r="AAL823" s="49"/>
      <c r="AAM823" s="49"/>
      <c r="AAR823" s="193"/>
      <c r="AAS823" s="49"/>
      <c r="AAT823" s="49"/>
      <c r="AAU823" s="49"/>
      <c r="AAZ823" s="193"/>
      <c r="ABA823" s="49"/>
      <c r="ABB823" s="49"/>
      <c r="ABC823" s="49"/>
      <c r="ABH823" s="193"/>
      <c r="ABI823" s="49"/>
      <c r="ABJ823" s="49"/>
      <c r="ABK823" s="49"/>
      <c r="ABP823" s="193"/>
      <c r="ABQ823" s="49"/>
      <c r="ABR823" s="49"/>
      <c r="ABS823" s="49"/>
      <c r="ABX823" s="193"/>
      <c r="ABY823" s="49"/>
      <c r="ABZ823" s="49"/>
      <c r="ACA823" s="49"/>
      <c r="ACF823" s="193"/>
      <c r="ACG823" s="49"/>
      <c r="ACH823" s="49"/>
      <c r="ACI823" s="49"/>
      <c r="ACN823" s="193"/>
      <c r="ACO823" s="49"/>
      <c r="ACP823" s="49"/>
      <c r="ACQ823" s="49"/>
      <c r="ACV823" s="193"/>
      <c r="ACW823" s="49"/>
      <c r="ACX823" s="49"/>
      <c r="ACY823" s="49"/>
      <c r="ADD823" s="193"/>
      <c r="ADE823" s="49"/>
      <c r="ADF823" s="49"/>
      <c r="ADG823" s="49"/>
      <c r="ADL823" s="193"/>
      <c r="ADM823" s="49"/>
      <c r="ADN823" s="49"/>
      <c r="ADO823" s="49"/>
      <c r="ADT823" s="193"/>
      <c r="ADU823" s="49"/>
      <c r="ADV823" s="49"/>
      <c r="ADW823" s="49"/>
      <c r="AEB823" s="193"/>
      <c r="AEC823" s="49"/>
      <c r="AED823" s="49"/>
      <c r="AEE823" s="49"/>
      <c r="AEJ823" s="193"/>
      <c r="AEK823" s="49"/>
      <c r="AEL823" s="49"/>
      <c r="AEM823" s="49"/>
      <c r="AER823" s="193"/>
      <c r="AES823" s="49"/>
      <c r="AET823" s="49"/>
      <c r="AEU823" s="49"/>
      <c r="AEZ823" s="193"/>
      <c r="AFA823" s="49"/>
      <c r="AFB823" s="49"/>
      <c r="AFC823" s="49"/>
      <c r="AFH823" s="193"/>
      <c r="AFI823" s="49"/>
      <c r="AFJ823" s="49"/>
      <c r="AFK823" s="49"/>
      <c r="AFP823" s="193"/>
      <c r="AFQ823" s="49"/>
      <c r="AFR823" s="49"/>
      <c r="AFS823" s="49"/>
      <c r="AFX823" s="193"/>
      <c r="AFY823" s="49"/>
      <c r="AFZ823" s="49"/>
      <c r="AGA823" s="49"/>
      <c r="AGF823" s="193"/>
      <c r="AGG823" s="49"/>
      <c r="AGH823" s="49"/>
      <c r="AGI823" s="49"/>
      <c r="AGN823" s="193"/>
      <c r="AGO823" s="49"/>
      <c r="AGP823" s="49"/>
      <c r="AGQ823" s="49"/>
      <c r="AGV823" s="193"/>
      <c r="AGW823" s="49"/>
      <c r="AGX823" s="49"/>
      <c r="AGY823" s="49"/>
      <c r="AHD823" s="193"/>
      <c r="AHE823" s="49"/>
      <c r="AHF823" s="49"/>
      <c r="AHG823" s="49"/>
      <c r="AHL823" s="193"/>
      <c r="AHM823" s="49"/>
      <c r="AHN823" s="49"/>
      <c r="AHO823" s="49"/>
      <c r="AHT823" s="193"/>
      <c r="AHU823" s="49"/>
      <c r="AHV823" s="49"/>
      <c r="AHW823" s="49"/>
      <c r="AIB823" s="193"/>
      <c r="AIC823" s="49"/>
      <c r="AID823" s="49"/>
      <c r="AIE823" s="49"/>
      <c r="AIJ823" s="193"/>
      <c r="AIK823" s="49"/>
      <c r="AIL823" s="49"/>
      <c r="AIM823" s="49"/>
      <c r="AIR823" s="193"/>
      <c r="AIS823" s="49"/>
      <c r="AIT823" s="49"/>
      <c r="AIU823" s="49"/>
      <c r="AIZ823" s="193"/>
      <c r="AJA823" s="49"/>
      <c r="AJB823" s="49"/>
      <c r="AJC823" s="49"/>
      <c r="AJH823" s="193"/>
      <c r="AJI823" s="49"/>
      <c r="AJJ823" s="49"/>
      <c r="AJK823" s="49"/>
      <c r="AJP823" s="193"/>
      <c r="AJQ823" s="49"/>
      <c r="AJR823" s="49"/>
      <c r="AJS823" s="49"/>
      <c r="AJX823" s="193"/>
      <c r="AJY823" s="49"/>
      <c r="AJZ823" s="49"/>
      <c r="AKA823" s="49"/>
      <c r="AKF823" s="193"/>
      <c r="AKG823" s="49"/>
      <c r="AKH823" s="49"/>
      <c r="AKI823" s="49"/>
      <c r="AKN823" s="193"/>
      <c r="AKO823" s="49"/>
      <c r="AKP823" s="49"/>
      <c r="AKQ823" s="49"/>
      <c r="AKV823" s="193"/>
      <c r="AKW823" s="49"/>
      <c r="AKX823" s="49"/>
      <c r="AKY823" s="49"/>
      <c r="ALD823" s="193"/>
      <c r="ALE823" s="49"/>
      <c r="ALF823" s="49"/>
      <c r="ALG823" s="49"/>
      <c r="ALL823" s="193"/>
      <c r="ALM823" s="49"/>
      <c r="ALN823" s="49"/>
      <c r="ALO823" s="49"/>
      <c r="ALT823" s="193"/>
      <c r="ALU823" s="49"/>
      <c r="ALV823" s="49"/>
      <c r="ALW823" s="49"/>
      <c r="AMB823" s="193"/>
      <c r="AMC823" s="49"/>
      <c r="AMD823" s="49"/>
      <c r="AME823" s="49"/>
      <c r="AMJ823" s="193"/>
    </row>
    <row r="824" customFormat="false" ht="15" hidden="false" customHeight="false" outlineLevel="0" collapsed="false">
      <c r="I824" s="114"/>
      <c r="J824" s="114"/>
      <c r="K824" s="114"/>
      <c r="L824" s="115"/>
      <c r="M824" s="198"/>
      <c r="O824" s="117"/>
      <c r="T824" s="115"/>
      <c r="U824" s="198"/>
      <c r="W824" s="117"/>
      <c r="AB824" s="115"/>
      <c r="AC824" s="198"/>
      <c r="AE824" s="117"/>
      <c r="AJ824" s="115"/>
      <c r="AK824" s="198"/>
      <c r="AM824" s="117"/>
      <c r="AR824" s="115"/>
      <c r="AS824" s="198"/>
      <c r="AU824" s="117"/>
      <c r="AZ824" s="115"/>
      <c r="BA824" s="198"/>
      <c r="BC824" s="117"/>
      <c r="BH824" s="115"/>
      <c r="BI824" s="198"/>
      <c r="BK824" s="117"/>
      <c r="BP824" s="115"/>
      <c r="BQ824" s="198"/>
      <c r="BS824" s="117"/>
      <c r="BX824" s="115"/>
      <c r="BY824" s="198"/>
      <c r="CA824" s="117"/>
      <c r="CF824" s="115"/>
      <c r="CG824" s="198"/>
      <c r="CI824" s="117"/>
      <c r="CN824" s="115"/>
      <c r="CO824" s="198"/>
      <c r="CQ824" s="117"/>
      <c r="CV824" s="115"/>
      <c r="CW824" s="198"/>
      <c r="CY824" s="117"/>
      <c r="DD824" s="115"/>
      <c r="DE824" s="198"/>
      <c r="DG824" s="117"/>
      <c r="DL824" s="115"/>
      <c r="DM824" s="198"/>
      <c r="DO824" s="117"/>
      <c r="DT824" s="115"/>
      <c r="DU824" s="198"/>
      <c r="DW824" s="117"/>
      <c r="EB824" s="115"/>
      <c r="EC824" s="198"/>
      <c r="EE824" s="117"/>
      <c r="EJ824" s="115"/>
      <c r="EK824" s="198"/>
      <c r="EM824" s="117"/>
      <c r="ER824" s="115"/>
      <c r="ES824" s="198"/>
      <c r="EU824" s="117"/>
      <c r="EZ824" s="115"/>
      <c r="FA824" s="198"/>
      <c r="FC824" s="117"/>
      <c r="FH824" s="115"/>
      <c r="FI824" s="198"/>
      <c r="FK824" s="117"/>
      <c r="FP824" s="115"/>
      <c r="FQ824" s="198"/>
      <c r="FS824" s="117"/>
      <c r="FX824" s="115"/>
      <c r="FY824" s="198"/>
      <c r="GA824" s="117"/>
      <c r="GF824" s="115"/>
      <c r="GG824" s="198"/>
      <c r="GI824" s="117"/>
      <c r="GN824" s="115"/>
      <c r="GO824" s="198"/>
      <c r="GQ824" s="117"/>
      <c r="GV824" s="115"/>
      <c r="GW824" s="198"/>
      <c r="GY824" s="117"/>
      <c r="HD824" s="115"/>
      <c r="HE824" s="198"/>
      <c r="HG824" s="117"/>
      <c r="HL824" s="115"/>
      <c r="HM824" s="198"/>
      <c r="HO824" s="117"/>
      <c r="HT824" s="115"/>
      <c r="HU824" s="198"/>
      <c r="HW824" s="117"/>
      <c r="IB824" s="115"/>
      <c r="IC824" s="198"/>
      <c r="IE824" s="117"/>
      <c r="IJ824" s="115"/>
      <c r="IK824" s="198"/>
      <c r="IM824" s="117"/>
      <c r="IR824" s="115"/>
      <c r="IS824" s="198"/>
      <c r="IU824" s="117"/>
      <c r="IZ824" s="115"/>
      <c r="JA824" s="198"/>
      <c r="JC824" s="117"/>
      <c r="JH824" s="115"/>
      <c r="JI824" s="198"/>
      <c r="JK824" s="117"/>
      <c r="JP824" s="115"/>
      <c r="JQ824" s="198"/>
      <c r="JS824" s="117"/>
      <c r="JX824" s="115"/>
      <c r="JY824" s="198"/>
      <c r="KA824" s="117"/>
      <c r="KF824" s="115"/>
      <c r="KG824" s="198"/>
      <c r="KI824" s="117"/>
      <c r="KN824" s="115"/>
      <c r="KO824" s="198"/>
      <c r="KQ824" s="117"/>
      <c r="KV824" s="115"/>
      <c r="KW824" s="198"/>
      <c r="KY824" s="117"/>
      <c r="LD824" s="115"/>
      <c r="LE824" s="198"/>
      <c r="LG824" s="117"/>
      <c r="LL824" s="115"/>
      <c r="LM824" s="198"/>
      <c r="LO824" s="117"/>
      <c r="LT824" s="115"/>
      <c r="LU824" s="198"/>
      <c r="LW824" s="117"/>
      <c r="MB824" s="115"/>
      <c r="MC824" s="198"/>
      <c r="ME824" s="117"/>
      <c r="MJ824" s="115"/>
      <c r="MK824" s="198"/>
      <c r="MM824" s="117"/>
      <c r="MR824" s="115"/>
      <c r="MS824" s="198"/>
      <c r="MU824" s="117"/>
      <c r="MZ824" s="115"/>
      <c r="NA824" s="198"/>
      <c r="NC824" s="117"/>
      <c r="NH824" s="115"/>
      <c r="NI824" s="198"/>
      <c r="NK824" s="117"/>
      <c r="NP824" s="115"/>
      <c r="NQ824" s="198"/>
      <c r="NS824" s="117"/>
      <c r="NX824" s="115"/>
      <c r="NY824" s="198"/>
      <c r="OA824" s="117"/>
      <c r="OF824" s="115"/>
      <c r="OG824" s="198"/>
      <c r="OI824" s="117"/>
      <c r="ON824" s="115"/>
      <c r="OO824" s="198"/>
      <c r="OQ824" s="117"/>
      <c r="OV824" s="115"/>
      <c r="OW824" s="198"/>
      <c r="OY824" s="117"/>
      <c r="PD824" s="115"/>
      <c r="PE824" s="198"/>
      <c r="PG824" s="117"/>
      <c r="PL824" s="115"/>
      <c r="PM824" s="198"/>
      <c r="PO824" s="117"/>
      <c r="PT824" s="115"/>
      <c r="PU824" s="198"/>
      <c r="PW824" s="117"/>
      <c r="QB824" s="115"/>
      <c r="QC824" s="198"/>
      <c r="QE824" s="117"/>
      <c r="QJ824" s="115"/>
      <c r="QK824" s="198"/>
      <c r="QM824" s="117"/>
      <c r="QR824" s="115"/>
      <c r="QS824" s="198"/>
      <c r="QU824" s="117"/>
      <c r="QZ824" s="115"/>
      <c r="RA824" s="198"/>
      <c r="RC824" s="117"/>
      <c r="RH824" s="115"/>
      <c r="RI824" s="198"/>
      <c r="RK824" s="117"/>
      <c r="RP824" s="115"/>
      <c r="RQ824" s="198"/>
      <c r="RS824" s="117"/>
      <c r="RX824" s="115"/>
      <c r="RY824" s="198"/>
      <c r="SA824" s="117"/>
      <c r="SF824" s="115"/>
      <c r="SG824" s="198"/>
      <c r="SI824" s="117"/>
      <c r="SN824" s="115"/>
      <c r="SO824" s="198"/>
      <c r="SQ824" s="117"/>
      <c r="SV824" s="115"/>
      <c r="SW824" s="198"/>
      <c r="SY824" s="117"/>
      <c r="TD824" s="115"/>
      <c r="TE824" s="198"/>
      <c r="TG824" s="117"/>
      <c r="TL824" s="115"/>
      <c r="TM824" s="198"/>
      <c r="TO824" s="117"/>
      <c r="TT824" s="115"/>
      <c r="TU824" s="198"/>
      <c r="TW824" s="117"/>
      <c r="UB824" s="115"/>
      <c r="UC824" s="198"/>
      <c r="UE824" s="117"/>
      <c r="UJ824" s="115"/>
      <c r="UK824" s="198"/>
      <c r="UM824" s="117"/>
      <c r="UR824" s="115"/>
      <c r="US824" s="198"/>
      <c r="UU824" s="117"/>
      <c r="UZ824" s="115"/>
      <c r="VA824" s="198"/>
      <c r="VC824" s="117"/>
      <c r="VH824" s="115"/>
      <c r="VI824" s="198"/>
      <c r="VK824" s="117"/>
      <c r="VP824" s="115"/>
      <c r="VQ824" s="198"/>
      <c r="VS824" s="117"/>
      <c r="VX824" s="115"/>
      <c r="VY824" s="198"/>
      <c r="WA824" s="117"/>
      <c r="WF824" s="115"/>
      <c r="WG824" s="198"/>
      <c r="WI824" s="117"/>
      <c r="WN824" s="115"/>
      <c r="WO824" s="198"/>
      <c r="WQ824" s="117"/>
      <c r="WV824" s="115"/>
      <c r="WW824" s="198"/>
      <c r="WY824" s="117"/>
      <c r="XD824" s="115"/>
      <c r="XE824" s="198"/>
      <c r="XG824" s="117"/>
      <c r="XL824" s="115"/>
      <c r="XM824" s="198"/>
      <c r="XO824" s="117"/>
      <c r="XT824" s="115"/>
      <c r="XU824" s="198"/>
      <c r="XW824" s="117"/>
      <c r="YB824" s="115"/>
      <c r="YC824" s="198"/>
      <c r="YE824" s="117"/>
      <c r="YJ824" s="115"/>
      <c r="YK824" s="198"/>
      <c r="YM824" s="117"/>
      <c r="YR824" s="115"/>
      <c r="YS824" s="198"/>
      <c r="YU824" s="117"/>
      <c r="YZ824" s="115"/>
      <c r="ZA824" s="198"/>
      <c r="ZC824" s="117"/>
      <c r="ZH824" s="115"/>
      <c r="ZI824" s="198"/>
      <c r="ZK824" s="117"/>
      <c r="ZP824" s="115"/>
      <c r="ZQ824" s="198"/>
      <c r="ZS824" s="117"/>
      <c r="ZX824" s="115"/>
      <c r="ZY824" s="198"/>
      <c r="AAA824" s="117"/>
      <c r="AAF824" s="115"/>
      <c r="AAG824" s="198"/>
      <c r="AAI824" s="117"/>
      <c r="AAN824" s="115"/>
      <c r="AAO824" s="198"/>
      <c r="AAQ824" s="117"/>
      <c r="AAV824" s="115"/>
      <c r="AAW824" s="198"/>
      <c r="AAY824" s="117"/>
      <c r="ABD824" s="115"/>
      <c r="ABE824" s="198"/>
      <c r="ABG824" s="117"/>
      <c r="ABL824" s="115"/>
      <c r="ABM824" s="198"/>
      <c r="ABO824" s="117"/>
      <c r="ABT824" s="115"/>
      <c r="ABU824" s="198"/>
      <c r="ABW824" s="117"/>
      <c r="ACB824" s="115"/>
      <c r="ACC824" s="198"/>
      <c r="ACE824" s="117"/>
      <c r="ACJ824" s="115"/>
      <c r="ACK824" s="198"/>
      <c r="ACM824" s="117"/>
      <c r="ACR824" s="115"/>
      <c r="ACS824" s="198"/>
      <c r="ACU824" s="117"/>
      <c r="ACZ824" s="115"/>
      <c r="ADA824" s="198"/>
      <c r="ADC824" s="117"/>
      <c r="ADH824" s="115"/>
      <c r="ADI824" s="198"/>
      <c r="ADK824" s="117"/>
      <c r="ADP824" s="115"/>
      <c r="ADQ824" s="198"/>
      <c r="ADS824" s="117"/>
      <c r="ADX824" s="115"/>
      <c r="ADY824" s="198"/>
      <c r="AEA824" s="117"/>
      <c r="AEF824" s="115"/>
      <c r="AEG824" s="198"/>
      <c r="AEI824" s="117"/>
      <c r="AEN824" s="115"/>
      <c r="AEO824" s="198"/>
      <c r="AEQ824" s="117"/>
      <c r="AEV824" s="115"/>
      <c r="AEW824" s="198"/>
      <c r="AEY824" s="117"/>
      <c r="AFD824" s="115"/>
      <c r="AFE824" s="198"/>
      <c r="AFG824" s="117"/>
      <c r="AFL824" s="115"/>
      <c r="AFM824" s="198"/>
      <c r="AFO824" s="117"/>
      <c r="AFT824" s="115"/>
      <c r="AFU824" s="198"/>
      <c r="AFW824" s="117"/>
      <c r="AGB824" s="115"/>
      <c r="AGC824" s="198"/>
      <c r="AGE824" s="117"/>
      <c r="AGJ824" s="115"/>
      <c r="AGK824" s="198"/>
      <c r="AGM824" s="117"/>
      <c r="AGR824" s="115"/>
      <c r="AGS824" s="198"/>
      <c r="AGU824" s="117"/>
      <c r="AGZ824" s="115"/>
      <c r="AHA824" s="198"/>
      <c r="AHC824" s="117"/>
      <c r="AHH824" s="115"/>
      <c r="AHI824" s="198"/>
      <c r="AHK824" s="117"/>
      <c r="AHP824" s="115"/>
      <c r="AHQ824" s="198"/>
      <c r="AHS824" s="117"/>
      <c r="AHX824" s="115"/>
      <c r="AHY824" s="198"/>
      <c r="AIA824" s="117"/>
      <c r="AIF824" s="115"/>
      <c r="AIG824" s="198"/>
      <c r="AII824" s="117"/>
      <c r="AIN824" s="115"/>
      <c r="AIO824" s="198"/>
      <c r="AIQ824" s="117"/>
      <c r="AIV824" s="115"/>
      <c r="AIW824" s="198"/>
      <c r="AIY824" s="117"/>
      <c r="AJD824" s="115"/>
      <c r="AJE824" s="198"/>
      <c r="AJG824" s="117"/>
      <c r="AJL824" s="115"/>
      <c r="AJM824" s="198"/>
      <c r="AJO824" s="117"/>
      <c r="AJT824" s="115"/>
      <c r="AJU824" s="198"/>
      <c r="AJW824" s="117"/>
      <c r="AKB824" s="115"/>
      <c r="AKC824" s="198"/>
      <c r="AKE824" s="117"/>
      <c r="AKJ824" s="115"/>
      <c r="AKK824" s="198"/>
      <c r="AKM824" s="117"/>
      <c r="AKR824" s="115"/>
      <c r="AKS824" s="198"/>
      <c r="AKU824" s="117"/>
      <c r="AKZ824" s="115"/>
      <c r="ALA824" s="198"/>
      <c r="ALC824" s="117"/>
      <c r="ALH824" s="115"/>
      <c r="ALI824" s="198"/>
      <c r="ALK824" s="117"/>
      <c r="ALP824" s="115"/>
      <c r="ALQ824" s="198"/>
      <c r="ALS824" s="117"/>
      <c r="ALX824" s="115"/>
      <c r="ALY824" s="198"/>
      <c r="AMA824" s="117"/>
      <c r="AMF824" s="115"/>
      <c r="AMG824" s="198"/>
      <c r="AMI824" s="117"/>
    </row>
    <row r="825" s="181" customFormat="true" ht="15" hidden="false" customHeight="false" outlineLevel="0" collapsed="false">
      <c r="A825" s="153" t="s">
        <v>698</v>
      </c>
      <c r="B825" s="154" t="s">
        <v>699</v>
      </c>
      <c r="C825" s="154"/>
      <c r="D825" s="155" t="s">
        <v>700</v>
      </c>
      <c r="E825" s="156" t="s">
        <v>701</v>
      </c>
      <c r="F825" s="155" t="s">
        <v>702</v>
      </c>
      <c r="G825" s="157" t="s">
        <v>703</v>
      </c>
      <c r="H825" s="158" t="s">
        <v>704</v>
      </c>
      <c r="L825" s="195"/>
      <c r="M825" s="196"/>
      <c r="N825" s="195"/>
      <c r="O825" s="184"/>
      <c r="P825" s="185"/>
      <c r="T825" s="195"/>
      <c r="U825" s="196"/>
      <c r="V825" s="195"/>
      <c r="W825" s="184"/>
      <c r="X825" s="185"/>
      <c r="AB825" s="195"/>
      <c r="AC825" s="196"/>
      <c r="AD825" s="195"/>
      <c r="AE825" s="184"/>
      <c r="AF825" s="185"/>
      <c r="AJ825" s="195"/>
      <c r="AK825" s="196"/>
      <c r="AL825" s="195"/>
      <c r="AM825" s="184"/>
      <c r="AN825" s="185"/>
      <c r="AR825" s="195"/>
      <c r="AS825" s="196"/>
      <c r="AT825" s="195"/>
      <c r="AU825" s="184"/>
      <c r="AV825" s="185"/>
      <c r="AZ825" s="195"/>
      <c r="BA825" s="196"/>
      <c r="BB825" s="195"/>
      <c r="BC825" s="184"/>
      <c r="BD825" s="185"/>
      <c r="BH825" s="195"/>
      <c r="BI825" s="196"/>
      <c r="BJ825" s="195"/>
      <c r="BK825" s="184"/>
      <c r="BL825" s="185"/>
      <c r="BP825" s="195"/>
      <c r="BQ825" s="196"/>
      <c r="BR825" s="195"/>
      <c r="BS825" s="184"/>
      <c r="BT825" s="185"/>
      <c r="BX825" s="195"/>
      <c r="BY825" s="196"/>
      <c r="BZ825" s="195"/>
      <c r="CA825" s="184"/>
      <c r="CB825" s="185"/>
      <c r="CF825" s="195"/>
      <c r="CG825" s="196"/>
      <c r="CH825" s="195"/>
      <c r="CI825" s="184"/>
      <c r="CJ825" s="185"/>
      <c r="CN825" s="195"/>
      <c r="CO825" s="196"/>
      <c r="CP825" s="195"/>
      <c r="CQ825" s="184"/>
      <c r="CR825" s="185"/>
      <c r="CV825" s="195"/>
      <c r="CW825" s="196"/>
      <c r="CX825" s="195"/>
      <c r="CY825" s="184"/>
      <c r="CZ825" s="185"/>
      <c r="DD825" s="195"/>
      <c r="DE825" s="196"/>
      <c r="DF825" s="195"/>
      <c r="DG825" s="184"/>
      <c r="DH825" s="185"/>
      <c r="DL825" s="195"/>
      <c r="DM825" s="196"/>
      <c r="DN825" s="195"/>
      <c r="DO825" s="184"/>
      <c r="DP825" s="185"/>
      <c r="DT825" s="195"/>
      <c r="DU825" s="196"/>
      <c r="DV825" s="195"/>
      <c r="DW825" s="184"/>
      <c r="DX825" s="185"/>
      <c r="EB825" s="195"/>
      <c r="EC825" s="196"/>
      <c r="ED825" s="195"/>
      <c r="EE825" s="184"/>
      <c r="EF825" s="185"/>
      <c r="EJ825" s="195"/>
      <c r="EK825" s="196"/>
      <c r="EL825" s="195"/>
      <c r="EM825" s="184"/>
      <c r="EN825" s="185"/>
      <c r="ER825" s="195"/>
      <c r="ES825" s="196"/>
      <c r="ET825" s="195"/>
      <c r="EU825" s="184"/>
      <c r="EV825" s="185"/>
      <c r="EZ825" s="195"/>
      <c r="FA825" s="196"/>
      <c r="FB825" s="195"/>
      <c r="FC825" s="184"/>
      <c r="FD825" s="185"/>
      <c r="FH825" s="195"/>
      <c r="FI825" s="196"/>
      <c r="FJ825" s="195"/>
      <c r="FK825" s="184"/>
      <c r="FL825" s="185"/>
      <c r="FP825" s="195"/>
      <c r="FQ825" s="196"/>
      <c r="FR825" s="195"/>
      <c r="FS825" s="184"/>
      <c r="FT825" s="185"/>
      <c r="FX825" s="195"/>
      <c r="FY825" s="196"/>
      <c r="FZ825" s="195"/>
      <c r="GA825" s="184"/>
      <c r="GB825" s="185"/>
      <c r="GF825" s="195"/>
      <c r="GG825" s="196"/>
      <c r="GH825" s="195"/>
      <c r="GI825" s="184"/>
      <c r="GJ825" s="185"/>
      <c r="GN825" s="195"/>
      <c r="GO825" s="196"/>
      <c r="GP825" s="195"/>
      <c r="GQ825" s="184"/>
      <c r="GR825" s="185"/>
      <c r="GV825" s="195"/>
      <c r="GW825" s="196"/>
      <c r="GX825" s="195"/>
      <c r="GY825" s="184"/>
      <c r="GZ825" s="185"/>
      <c r="HD825" s="195"/>
      <c r="HE825" s="196"/>
      <c r="HF825" s="195"/>
      <c r="HG825" s="184"/>
      <c r="HH825" s="185"/>
      <c r="HL825" s="195"/>
      <c r="HM825" s="196"/>
      <c r="HN825" s="195"/>
      <c r="HO825" s="184"/>
      <c r="HP825" s="185"/>
      <c r="HT825" s="195"/>
      <c r="HU825" s="196"/>
      <c r="HV825" s="195"/>
      <c r="HW825" s="184"/>
      <c r="HX825" s="185"/>
      <c r="IB825" s="195"/>
      <c r="IC825" s="196"/>
      <c r="ID825" s="195"/>
      <c r="IE825" s="184"/>
      <c r="IF825" s="185"/>
      <c r="IJ825" s="195"/>
      <c r="IK825" s="196"/>
      <c r="IL825" s="195"/>
      <c r="IM825" s="184"/>
      <c r="IN825" s="185"/>
      <c r="IR825" s="195"/>
      <c r="IS825" s="196"/>
      <c r="IT825" s="195"/>
      <c r="IU825" s="184"/>
      <c r="IV825" s="185"/>
      <c r="IZ825" s="195"/>
      <c r="JA825" s="196"/>
      <c r="JB825" s="195"/>
      <c r="JC825" s="184"/>
      <c r="JD825" s="185"/>
      <c r="JH825" s="195"/>
      <c r="JI825" s="196"/>
      <c r="JJ825" s="195"/>
      <c r="JK825" s="184"/>
      <c r="JL825" s="185"/>
      <c r="JP825" s="195"/>
      <c r="JQ825" s="196"/>
      <c r="JR825" s="195"/>
      <c r="JS825" s="184"/>
      <c r="JT825" s="185"/>
      <c r="JX825" s="195"/>
      <c r="JY825" s="196"/>
      <c r="JZ825" s="195"/>
      <c r="KA825" s="184"/>
      <c r="KB825" s="185"/>
      <c r="KF825" s="195"/>
      <c r="KG825" s="196"/>
      <c r="KH825" s="195"/>
      <c r="KI825" s="184"/>
      <c r="KJ825" s="185"/>
      <c r="KN825" s="195"/>
      <c r="KO825" s="196"/>
      <c r="KP825" s="195"/>
      <c r="KQ825" s="184"/>
      <c r="KR825" s="185"/>
      <c r="KV825" s="195"/>
      <c r="KW825" s="196"/>
      <c r="KX825" s="195"/>
      <c r="KY825" s="184"/>
      <c r="KZ825" s="185"/>
      <c r="LD825" s="195"/>
      <c r="LE825" s="196"/>
      <c r="LF825" s="195"/>
      <c r="LG825" s="184"/>
      <c r="LH825" s="185"/>
      <c r="LL825" s="195"/>
      <c r="LM825" s="196"/>
      <c r="LN825" s="195"/>
      <c r="LO825" s="184"/>
      <c r="LP825" s="185"/>
      <c r="LT825" s="195"/>
      <c r="LU825" s="196"/>
      <c r="LV825" s="195"/>
      <c r="LW825" s="184"/>
      <c r="LX825" s="185"/>
      <c r="MB825" s="195"/>
      <c r="MC825" s="196"/>
      <c r="MD825" s="195"/>
      <c r="ME825" s="184"/>
      <c r="MF825" s="185"/>
      <c r="MJ825" s="195"/>
      <c r="MK825" s="196"/>
      <c r="ML825" s="195"/>
      <c r="MM825" s="184"/>
      <c r="MN825" s="185"/>
      <c r="MR825" s="195"/>
      <c r="MS825" s="196"/>
      <c r="MT825" s="195"/>
      <c r="MU825" s="184"/>
      <c r="MV825" s="185"/>
      <c r="MZ825" s="195"/>
      <c r="NA825" s="196"/>
      <c r="NB825" s="195"/>
      <c r="NC825" s="184"/>
      <c r="ND825" s="185"/>
      <c r="NH825" s="195"/>
      <c r="NI825" s="196"/>
      <c r="NJ825" s="195"/>
      <c r="NK825" s="184"/>
      <c r="NL825" s="185"/>
      <c r="NP825" s="195"/>
      <c r="NQ825" s="196"/>
      <c r="NR825" s="195"/>
      <c r="NS825" s="184"/>
      <c r="NT825" s="185"/>
      <c r="NX825" s="195"/>
      <c r="NY825" s="196"/>
      <c r="NZ825" s="195"/>
      <c r="OA825" s="184"/>
      <c r="OB825" s="185"/>
      <c r="OF825" s="195"/>
      <c r="OG825" s="196"/>
      <c r="OH825" s="195"/>
      <c r="OI825" s="184"/>
      <c r="OJ825" s="185"/>
      <c r="ON825" s="195"/>
      <c r="OO825" s="196"/>
      <c r="OP825" s="195"/>
      <c r="OQ825" s="184"/>
      <c r="OR825" s="185"/>
      <c r="OV825" s="195"/>
      <c r="OW825" s="196"/>
      <c r="OX825" s="195"/>
      <c r="OY825" s="184"/>
      <c r="OZ825" s="185"/>
      <c r="PD825" s="195"/>
      <c r="PE825" s="196"/>
      <c r="PF825" s="195"/>
      <c r="PG825" s="184"/>
      <c r="PH825" s="185"/>
      <c r="PL825" s="195"/>
      <c r="PM825" s="196"/>
      <c r="PN825" s="195"/>
      <c r="PO825" s="184"/>
      <c r="PP825" s="185"/>
      <c r="PT825" s="195"/>
      <c r="PU825" s="196"/>
      <c r="PV825" s="195"/>
      <c r="PW825" s="184"/>
      <c r="PX825" s="185"/>
      <c r="QB825" s="195"/>
      <c r="QC825" s="196"/>
      <c r="QD825" s="195"/>
      <c r="QE825" s="184"/>
      <c r="QF825" s="185"/>
      <c r="QJ825" s="195"/>
      <c r="QK825" s="196"/>
      <c r="QL825" s="195"/>
      <c r="QM825" s="184"/>
      <c r="QN825" s="185"/>
      <c r="QR825" s="195"/>
      <c r="QS825" s="196"/>
      <c r="QT825" s="195"/>
      <c r="QU825" s="184"/>
      <c r="QV825" s="185"/>
      <c r="QZ825" s="195"/>
      <c r="RA825" s="196"/>
      <c r="RB825" s="195"/>
      <c r="RC825" s="184"/>
      <c r="RD825" s="185"/>
      <c r="RH825" s="195"/>
      <c r="RI825" s="196"/>
      <c r="RJ825" s="195"/>
      <c r="RK825" s="184"/>
      <c r="RL825" s="185"/>
      <c r="RP825" s="195"/>
      <c r="RQ825" s="196"/>
      <c r="RR825" s="195"/>
      <c r="RS825" s="184"/>
      <c r="RT825" s="185"/>
      <c r="RX825" s="195"/>
      <c r="RY825" s="196"/>
      <c r="RZ825" s="195"/>
      <c r="SA825" s="184"/>
      <c r="SB825" s="185"/>
      <c r="SF825" s="195"/>
      <c r="SG825" s="196"/>
      <c r="SH825" s="195"/>
      <c r="SI825" s="184"/>
      <c r="SJ825" s="185"/>
      <c r="SN825" s="195"/>
      <c r="SO825" s="196"/>
      <c r="SP825" s="195"/>
      <c r="SQ825" s="184"/>
      <c r="SR825" s="185"/>
      <c r="SV825" s="195"/>
      <c r="SW825" s="196"/>
      <c r="SX825" s="195"/>
      <c r="SY825" s="184"/>
      <c r="SZ825" s="185"/>
      <c r="TD825" s="195"/>
      <c r="TE825" s="196"/>
      <c r="TF825" s="195"/>
      <c r="TG825" s="184"/>
      <c r="TH825" s="185"/>
      <c r="TL825" s="195"/>
      <c r="TM825" s="196"/>
      <c r="TN825" s="195"/>
      <c r="TO825" s="184"/>
      <c r="TP825" s="185"/>
      <c r="TT825" s="195"/>
      <c r="TU825" s="196"/>
      <c r="TV825" s="195"/>
      <c r="TW825" s="184"/>
      <c r="TX825" s="185"/>
      <c r="UB825" s="195"/>
      <c r="UC825" s="196"/>
      <c r="UD825" s="195"/>
      <c r="UE825" s="184"/>
      <c r="UF825" s="185"/>
      <c r="UJ825" s="195"/>
      <c r="UK825" s="196"/>
      <c r="UL825" s="195"/>
      <c r="UM825" s="184"/>
      <c r="UN825" s="185"/>
      <c r="UR825" s="195"/>
      <c r="US825" s="196"/>
      <c r="UT825" s="195"/>
      <c r="UU825" s="184"/>
      <c r="UV825" s="185"/>
      <c r="UZ825" s="195"/>
      <c r="VA825" s="196"/>
      <c r="VB825" s="195"/>
      <c r="VC825" s="184"/>
      <c r="VD825" s="185"/>
      <c r="VH825" s="195"/>
      <c r="VI825" s="196"/>
      <c r="VJ825" s="195"/>
      <c r="VK825" s="184"/>
      <c r="VL825" s="185"/>
      <c r="VP825" s="195"/>
      <c r="VQ825" s="196"/>
      <c r="VR825" s="195"/>
      <c r="VS825" s="184"/>
      <c r="VT825" s="185"/>
      <c r="VX825" s="195"/>
      <c r="VY825" s="196"/>
      <c r="VZ825" s="195"/>
      <c r="WA825" s="184"/>
      <c r="WB825" s="185"/>
      <c r="WF825" s="195"/>
      <c r="WG825" s="196"/>
      <c r="WH825" s="195"/>
      <c r="WI825" s="184"/>
      <c r="WJ825" s="185"/>
      <c r="WN825" s="195"/>
      <c r="WO825" s="196"/>
      <c r="WP825" s="195"/>
      <c r="WQ825" s="184"/>
      <c r="WR825" s="185"/>
      <c r="WV825" s="195"/>
      <c r="WW825" s="196"/>
      <c r="WX825" s="195"/>
      <c r="WY825" s="184"/>
      <c r="WZ825" s="185"/>
      <c r="XD825" s="195"/>
      <c r="XE825" s="196"/>
      <c r="XF825" s="195"/>
      <c r="XG825" s="184"/>
      <c r="XH825" s="185"/>
      <c r="XL825" s="195"/>
      <c r="XM825" s="196"/>
      <c r="XN825" s="195"/>
      <c r="XO825" s="184"/>
      <c r="XP825" s="185"/>
      <c r="XT825" s="195"/>
      <c r="XU825" s="196"/>
      <c r="XV825" s="195"/>
      <c r="XW825" s="184"/>
      <c r="XX825" s="185"/>
      <c r="YB825" s="195"/>
      <c r="YC825" s="196"/>
      <c r="YD825" s="195"/>
      <c r="YE825" s="184"/>
      <c r="YF825" s="185"/>
      <c r="YJ825" s="195"/>
      <c r="YK825" s="196"/>
      <c r="YL825" s="195"/>
      <c r="YM825" s="184"/>
      <c r="YN825" s="185"/>
      <c r="YR825" s="195"/>
      <c r="YS825" s="196"/>
      <c r="YT825" s="195"/>
      <c r="YU825" s="184"/>
      <c r="YV825" s="185"/>
      <c r="YZ825" s="195"/>
      <c r="ZA825" s="196"/>
      <c r="ZB825" s="195"/>
      <c r="ZC825" s="184"/>
      <c r="ZD825" s="185"/>
      <c r="ZH825" s="195"/>
      <c r="ZI825" s="196"/>
      <c r="ZJ825" s="195"/>
      <c r="ZK825" s="184"/>
      <c r="ZL825" s="185"/>
      <c r="ZP825" s="195"/>
      <c r="ZQ825" s="196"/>
      <c r="ZR825" s="195"/>
      <c r="ZS825" s="184"/>
      <c r="ZT825" s="185"/>
      <c r="ZX825" s="195"/>
      <c r="ZY825" s="196"/>
      <c r="ZZ825" s="195"/>
      <c r="AAA825" s="184"/>
      <c r="AAB825" s="185"/>
      <c r="AAF825" s="195"/>
      <c r="AAG825" s="196"/>
      <c r="AAH825" s="195"/>
      <c r="AAI825" s="184"/>
      <c r="AAJ825" s="185"/>
      <c r="AAN825" s="195"/>
      <c r="AAO825" s="196"/>
      <c r="AAP825" s="195"/>
      <c r="AAQ825" s="184"/>
      <c r="AAR825" s="185"/>
      <c r="AAV825" s="195"/>
      <c r="AAW825" s="196"/>
      <c r="AAX825" s="195"/>
      <c r="AAY825" s="184"/>
      <c r="AAZ825" s="185"/>
      <c r="ABD825" s="195"/>
      <c r="ABE825" s="196"/>
      <c r="ABF825" s="195"/>
      <c r="ABG825" s="184"/>
      <c r="ABH825" s="185"/>
      <c r="ABL825" s="195"/>
      <c r="ABM825" s="196"/>
      <c r="ABN825" s="195"/>
      <c r="ABO825" s="184"/>
      <c r="ABP825" s="185"/>
      <c r="ABT825" s="195"/>
      <c r="ABU825" s="196"/>
      <c r="ABV825" s="195"/>
      <c r="ABW825" s="184"/>
      <c r="ABX825" s="185"/>
      <c r="ACB825" s="195"/>
      <c r="ACC825" s="196"/>
      <c r="ACD825" s="195"/>
      <c r="ACE825" s="184"/>
      <c r="ACF825" s="185"/>
      <c r="ACJ825" s="195"/>
      <c r="ACK825" s="196"/>
      <c r="ACL825" s="195"/>
      <c r="ACM825" s="184"/>
      <c r="ACN825" s="185"/>
      <c r="ACR825" s="195"/>
      <c r="ACS825" s="196"/>
      <c r="ACT825" s="195"/>
      <c r="ACU825" s="184"/>
      <c r="ACV825" s="185"/>
      <c r="ACZ825" s="195"/>
      <c r="ADA825" s="196"/>
      <c r="ADB825" s="195"/>
      <c r="ADC825" s="184"/>
      <c r="ADD825" s="185"/>
      <c r="ADH825" s="195"/>
      <c r="ADI825" s="196"/>
      <c r="ADJ825" s="195"/>
      <c r="ADK825" s="184"/>
      <c r="ADL825" s="185"/>
      <c r="ADP825" s="195"/>
      <c r="ADQ825" s="196"/>
      <c r="ADR825" s="195"/>
      <c r="ADS825" s="184"/>
      <c r="ADT825" s="185"/>
      <c r="ADX825" s="195"/>
      <c r="ADY825" s="196"/>
      <c r="ADZ825" s="195"/>
      <c r="AEA825" s="184"/>
      <c r="AEB825" s="185"/>
      <c r="AEF825" s="195"/>
      <c r="AEG825" s="196"/>
      <c r="AEH825" s="195"/>
      <c r="AEI825" s="184"/>
      <c r="AEJ825" s="185"/>
      <c r="AEN825" s="195"/>
      <c r="AEO825" s="196"/>
      <c r="AEP825" s="195"/>
      <c r="AEQ825" s="184"/>
      <c r="AER825" s="185"/>
      <c r="AEV825" s="195"/>
      <c r="AEW825" s="196"/>
      <c r="AEX825" s="195"/>
      <c r="AEY825" s="184"/>
      <c r="AEZ825" s="185"/>
      <c r="AFD825" s="195"/>
      <c r="AFE825" s="196"/>
      <c r="AFF825" s="195"/>
      <c r="AFG825" s="184"/>
      <c r="AFH825" s="185"/>
      <c r="AFL825" s="195"/>
      <c r="AFM825" s="196"/>
      <c r="AFN825" s="195"/>
      <c r="AFO825" s="184"/>
      <c r="AFP825" s="185"/>
      <c r="AFT825" s="195"/>
      <c r="AFU825" s="196"/>
      <c r="AFV825" s="195"/>
      <c r="AFW825" s="184"/>
      <c r="AFX825" s="185"/>
      <c r="AGB825" s="195"/>
      <c r="AGC825" s="196"/>
      <c r="AGD825" s="195"/>
      <c r="AGE825" s="184"/>
      <c r="AGF825" s="185"/>
      <c r="AGJ825" s="195"/>
      <c r="AGK825" s="196"/>
      <c r="AGL825" s="195"/>
      <c r="AGM825" s="184"/>
      <c r="AGN825" s="185"/>
      <c r="AGR825" s="195"/>
      <c r="AGS825" s="196"/>
      <c r="AGT825" s="195"/>
      <c r="AGU825" s="184"/>
      <c r="AGV825" s="185"/>
      <c r="AGZ825" s="195"/>
      <c r="AHA825" s="196"/>
      <c r="AHB825" s="195"/>
      <c r="AHC825" s="184"/>
      <c r="AHD825" s="185"/>
      <c r="AHH825" s="195"/>
      <c r="AHI825" s="196"/>
      <c r="AHJ825" s="195"/>
      <c r="AHK825" s="184"/>
      <c r="AHL825" s="185"/>
      <c r="AHP825" s="195"/>
      <c r="AHQ825" s="196"/>
      <c r="AHR825" s="195"/>
      <c r="AHS825" s="184"/>
      <c r="AHT825" s="185"/>
      <c r="AHX825" s="195"/>
      <c r="AHY825" s="196"/>
      <c r="AHZ825" s="195"/>
      <c r="AIA825" s="184"/>
      <c r="AIB825" s="185"/>
      <c r="AIF825" s="195"/>
      <c r="AIG825" s="196"/>
      <c r="AIH825" s="195"/>
      <c r="AII825" s="184"/>
      <c r="AIJ825" s="185"/>
      <c r="AIN825" s="195"/>
      <c r="AIO825" s="196"/>
      <c r="AIP825" s="195"/>
      <c r="AIQ825" s="184"/>
      <c r="AIR825" s="185"/>
      <c r="AIV825" s="195"/>
      <c r="AIW825" s="196"/>
      <c r="AIX825" s="195"/>
      <c r="AIY825" s="184"/>
      <c r="AIZ825" s="185"/>
      <c r="AJD825" s="195"/>
      <c r="AJE825" s="196"/>
      <c r="AJF825" s="195"/>
      <c r="AJG825" s="184"/>
      <c r="AJH825" s="185"/>
      <c r="AJL825" s="195"/>
      <c r="AJM825" s="196"/>
      <c r="AJN825" s="195"/>
      <c r="AJO825" s="184"/>
      <c r="AJP825" s="185"/>
      <c r="AJT825" s="195"/>
      <c r="AJU825" s="196"/>
      <c r="AJV825" s="195"/>
      <c r="AJW825" s="184"/>
      <c r="AJX825" s="185"/>
      <c r="AKB825" s="195"/>
      <c r="AKC825" s="196"/>
      <c r="AKD825" s="195"/>
      <c r="AKE825" s="184"/>
      <c r="AKF825" s="185"/>
      <c r="AKJ825" s="195"/>
      <c r="AKK825" s="196"/>
      <c r="AKL825" s="195"/>
      <c r="AKM825" s="184"/>
      <c r="AKN825" s="185"/>
      <c r="AKR825" s="195"/>
      <c r="AKS825" s="196"/>
      <c r="AKT825" s="195"/>
      <c r="AKU825" s="184"/>
      <c r="AKV825" s="185"/>
      <c r="AKZ825" s="195"/>
      <c r="ALA825" s="196"/>
      <c r="ALB825" s="195"/>
      <c r="ALC825" s="184"/>
      <c r="ALD825" s="185"/>
      <c r="ALH825" s="195"/>
      <c r="ALI825" s="196"/>
      <c r="ALJ825" s="195"/>
      <c r="ALK825" s="184"/>
      <c r="ALL825" s="185"/>
      <c r="ALP825" s="195"/>
      <c r="ALQ825" s="196"/>
      <c r="ALR825" s="195"/>
      <c r="ALS825" s="184"/>
      <c r="ALT825" s="185"/>
      <c r="ALX825" s="195"/>
      <c r="ALY825" s="196"/>
      <c r="ALZ825" s="195"/>
      <c r="AMA825" s="184"/>
      <c r="AMB825" s="185"/>
      <c r="AMF825" s="195"/>
      <c r="AMG825" s="196"/>
      <c r="AMH825" s="195"/>
      <c r="AMI825" s="184"/>
      <c r="AMJ825" s="185"/>
    </row>
    <row r="826" s="197" customFormat="true" ht="30" hidden="false" customHeight="false" outlineLevel="0" collapsed="false">
      <c r="A826" s="160" t="str">
        <f aca="false">'Orç Sintético'!A246</f>
        <v>06.01.224.06</v>
      </c>
      <c r="B826" s="160" t="str">
        <f aca="false">'Orç Sintético'!B246</f>
        <v>SINAPI</v>
      </c>
      <c r="C826" s="160" t="str">
        <f aca="false">'Orç Sintético'!C246</f>
        <v>101553 MOD</v>
      </c>
      <c r="D826" s="177" t="s">
        <v>520</v>
      </c>
      <c r="E826" s="160" t="n">
        <v>4</v>
      </c>
      <c r="F826" s="160" t="s">
        <v>45</v>
      </c>
      <c r="G826" s="163" t="n">
        <v>18.52</v>
      </c>
      <c r="H826" s="164" t="n">
        <f aca="false">H834</f>
        <v>74.08</v>
      </c>
      <c r="I826" s="165" t="s">
        <v>705</v>
      </c>
      <c r="O826" s="124"/>
      <c r="P826" s="189"/>
      <c r="W826" s="124"/>
      <c r="X826" s="189"/>
      <c r="AE826" s="124"/>
      <c r="AF826" s="189"/>
      <c r="AM826" s="124"/>
      <c r="AN826" s="189"/>
      <c r="AU826" s="124"/>
      <c r="AV826" s="189"/>
      <c r="BC826" s="124"/>
      <c r="BD826" s="189"/>
      <c r="BK826" s="124"/>
      <c r="BL826" s="189"/>
      <c r="BS826" s="124"/>
      <c r="BT826" s="189"/>
      <c r="CA826" s="124"/>
      <c r="CB826" s="189"/>
      <c r="CI826" s="124"/>
      <c r="CJ826" s="189"/>
      <c r="CQ826" s="124"/>
      <c r="CR826" s="189"/>
      <c r="CY826" s="124"/>
      <c r="CZ826" s="189"/>
      <c r="DG826" s="124"/>
      <c r="DH826" s="189"/>
      <c r="DO826" s="124"/>
      <c r="DP826" s="189"/>
      <c r="DW826" s="124"/>
      <c r="DX826" s="189"/>
      <c r="EE826" s="124"/>
      <c r="EF826" s="189"/>
      <c r="EM826" s="124"/>
      <c r="EN826" s="189"/>
      <c r="EU826" s="124"/>
      <c r="EV826" s="189"/>
      <c r="FC826" s="124"/>
      <c r="FD826" s="189"/>
      <c r="FK826" s="124"/>
      <c r="FL826" s="189"/>
      <c r="FS826" s="124"/>
      <c r="FT826" s="189"/>
      <c r="GA826" s="124"/>
      <c r="GB826" s="189"/>
      <c r="GI826" s="124"/>
      <c r="GJ826" s="189"/>
      <c r="GQ826" s="124"/>
      <c r="GR826" s="189"/>
      <c r="GY826" s="124"/>
      <c r="GZ826" s="189"/>
      <c r="HG826" s="124"/>
      <c r="HH826" s="189"/>
      <c r="HO826" s="124"/>
      <c r="HP826" s="189"/>
      <c r="HW826" s="124"/>
      <c r="HX826" s="189"/>
      <c r="IE826" s="124"/>
      <c r="IF826" s="189"/>
      <c r="IM826" s="124"/>
      <c r="IN826" s="189"/>
      <c r="IU826" s="124"/>
      <c r="IV826" s="189"/>
      <c r="JC826" s="124"/>
      <c r="JD826" s="189"/>
      <c r="JK826" s="124"/>
      <c r="JL826" s="189"/>
      <c r="JS826" s="124"/>
      <c r="JT826" s="189"/>
      <c r="KA826" s="124"/>
      <c r="KB826" s="189"/>
      <c r="KI826" s="124"/>
      <c r="KJ826" s="189"/>
      <c r="KQ826" s="124"/>
      <c r="KR826" s="189"/>
      <c r="KY826" s="124"/>
      <c r="KZ826" s="189"/>
      <c r="LG826" s="124"/>
      <c r="LH826" s="189"/>
      <c r="LO826" s="124"/>
      <c r="LP826" s="189"/>
      <c r="LW826" s="124"/>
      <c r="LX826" s="189"/>
      <c r="ME826" s="124"/>
      <c r="MF826" s="189"/>
      <c r="MM826" s="124"/>
      <c r="MN826" s="189"/>
      <c r="MU826" s="124"/>
      <c r="MV826" s="189"/>
      <c r="NC826" s="124"/>
      <c r="ND826" s="189"/>
      <c r="NK826" s="124"/>
      <c r="NL826" s="189"/>
      <c r="NS826" s="124"/>
      <c r="NT826" s="189"/>
      <c r="OA826" s="124"/>
      <c r="OB826" s="189"/>
      <c r="OI826" s="124"/>
      <c r="OJ826" s="189"/>
      <c r="OQ826" s="124"/>
      <c r="OR826" s="189"/>
      <c r="OY826" s="124"/>
      <c r="OZ826" s="189"/>
      <c r="PG826" s="124"/>
      <c r="PH826" s="189"/>
      <c r="PO826" s="124"/>
      <c r="PP826" s="189"/>
      <c r="PW826" s="124"/>
      <c r="PX826" s="189"/>
      <c r="QE826" s="124"/>
      <c r="QF826" s="189"/>
      <c r="QM826" s="124"/>
      <c r="QN826" s="189"/>
      <c r="QU826" s="124"/>
      <c r="QV826" s="189"/>
      <c r="RC826" s="124"/>
      <c r="RD826" s="189"/>
      <c r="RK826" s="124"/>
      <c r="RL826" s="189"/>
      <c r="RS826" s="124"/>
      <c r="RT826" s="189"/>
      <c r="SA826" s="124"/>
      <c r="SB826" s="189"/>
      <c r="SI826" s="124"/>
      <c r="SJ826" s="189"/>
      <c r="SQ826" s="124"/>
      <c r="SR826" s="189"/>
      <c r="SY826" s="124"/>
      <c r="SZ826" s="189"/>
      <c r="TG826" s="124"/>
      <c r="TH826" s="189"/>
      <c r="TO826" s="124"/>
      <c r="TP826" s="189"/>
      <c r="TW826" s="124"/>
      <c r="TX826" s="189"/>
      <c r="UE826" s="124"/>
      <c r="UF826" s="189"/>
      <c r="UM826" s="124"/>
      <c r="UN826" s="189"/>
      <c r="UU826" s="124"/>
      <c r="UV826" s="189"/>
      <c r="VC826" s="124"/>
      <c r="VD826" s="189"/>
      <c r="VK826" s="124"/>
      <c r="VL826" s="189"/>
      <c r="VS826" s="124"/>
      <c r="VT826" s="189"/>
      <c r="WA826" s="124"/>
      <c r="WB826" s="189"/>
      <c r="WI826" s="124"/>
      <c r="WJ826" s="189"/>
      <c r="WQ826" s="124"/>
      <c r="WR826" s="189"/>
      <c r="WY826" s="124"/>
      <c r="WZ826" s="189"/>
      <c r="XG826" s="124"/>
      <c r="XH826" s="189"/>
      <c r="XO826" s="124"/>
      <c r="XP826" s="189"/>
      <c r="XW826" s="124"/>
      <c r="XX826" s="189"/>
      <c r="YE826" s="124"/>
      <c r="YF826" s="189"/>
      <c r="YM826" s="124"/>
      <c r="YN826" s="189"/>
      <c r="YU826" s="124"/>
      <c r="YV826" s="189"/>
      <c r="ZC826" s="124"/>
      <c r="ZD826" s="189"/>
      <c r="ZK826" s="124"/>
      <c r="ZL826" s="189"/>
      <c r="ZS826" s="124"/>
      <c r="ZT826" s="189"/>
      <c r="AAA826" s="124"/>
      <c r="AAB826" s="189"/>
      <c r="AAI826" s="124"/>
      <c r="AAJ826" s="189"/>
      <c r="AAQ826" s="124"/>
      <c r="AAR826" s="189"/>
      <c r="AAY826" s="124"/>
      <c r="AAZ826" s="189"/>
      <c r="ABG826" s="124"/>
      <c r="ABH826" s="189"/>
      <c r="ABO826" s="124"/>
      <c r="ABP826" s="189"/>
      <c r="ABW826" s="124"/>
      <c r="ABX826" s="189"/>
      <c r="ACE826" s="124"/>
      <c r="ACF826" s="189"/>
      <c r="ACM826" s="124"/>
      <c r="ACN826" s="189"/>
      <c r="ACU826" s="124"/>
      <c r="ACV826" s="189"/>
      <c r="ADC826" s="124"/>
      <c r="ADD826" s="189"/>
      <c r="ADK826" s="124"/>
      <c r="ADL826" s="189"/>
      <c r="ADS826" s="124"/>
      <c r="ADT826" s="189"/>
      <c r="AEA826" s="124"/>
      <c r="AEB826" s="189"/>
      <c r="AEI826" s="124"/>
      <c r="AEJ826" s="189"/>
      <c r="AEQ826" s="124"/>
      <c r="AER826" s="189"/>
      <c r="AEY826" s="124"/>
      <c r="AEZ826" s="189"/>
      <c r="AFG826" s="124"/>
      <c r="AFH826" s="189"/>
      <c r="AFO826" s="124"/>
      <c r="AFP826" s="189"/>
      <c r="AFW826" s="124"/>
      <c r="AFX826" s="189"/>
      <c r="AGE826" s="124"/>
      <c r="AGF826" s="189"/>
      <c r="AGM826" s="124"/>
      <c r="AGN826" s="189"/>
      <c r="AGU826" s="124"/>
      <c r="AGV826" s="189"/>
      <c r="AHC826" s="124"/>
      <c r="AHD826" s="189"/>
      <c r="AHK826" s="124"/>
      <c r="AHL826" s="189"/>
      <c r="AHS826" s="124"/>
      <c r="AHT826" s="189"/>
      <c r="AIA826" s="124"/>
      <c r="AIB826" s="189"/>
      <c r="AII826" s="124"/>
      <c r="AIJ826" s="189"/>
      <c r="AIQ826" s="124"/>
      <c r="AIR826" s="189"/>
      <c r="AIY826" s="124"/>
      <c r="AIZ826" s="189"/>
      <c r="AJG826" s="124"/>
      <c r="AJH826" s="189"/>
      <c r="AJO826" s="124"/>
      <c r="AJP826" s="189"/>
      <c r="AJW826" s="124"/>
      <c r="AJX826" s="189"/>
      <c r="AKE826" s="124"/>
      <c r="AKF826" s="189"/>
      <c r="AKM826" s="124"/>
      <c r="AKN826" s="189"/>
      <c r="AKU826" s="124"/>
      <c r="AKV826" s="189"/>
      <c r="ALC826" s="124"/>
      <c r="ALD826" s="189"/>
      <c r="ALK826" s="124"/>
      <c r="ALL826" s="189"/>
      <c r="ALS826" s="124"/>
      <c r="ALT826" s="189"/>
      <c r="AMA826" s="124"/>
      <c r="AMB826" s="189"/>
      <c r="AMI826" s="124"/>
      <c r="AMJ826" s="189"/>
    </row>
    <row r="827" s="49" customFormat="true" ht="15" hidden="false" customHeight="false" outlineLevel="0" collapsed="false">
      <c r="A827" s="168" t="n">
        <v>155</v>
      </c>
      <c r="B827" s="168"/>
      <c r="C827" s="90" t="s">
        <v>401</v>
      </c>
      <c r="D827" s="53" t="s">
        <v>827</v>
      </c>
      <c r="E827" s="150" t="n">
        <v>1</v>
      </c>
      <c r="F827" s="112" t="s">
        <v>45</v>
      </c>
      <c r="G827" s="122" t="n">
        <v>14</v>
      </c>
      <c r="H827" s="152" t="n">
        <f aca="false">ROUND(G827*E827,2)</f>
        <v>14</v>
      </c>
      <c r="I827" s="138"/>
      <c r="L827" s="169"/>
      <c r="M827" s="138"/>
    </row>
    <row r="828" s="49" customFormat="true" ht="15" hidden="false" customHeight="false" outlineLevel="0" collapsed="false">
      <c r="A828" s="168" t="n">
        <v>88247</v>
      </c>
      <c r="B828" s="168"/>
      <c r="C828" s="112" t="s">
        <v>76</v>
      </c>
      <c r="D828" s="53" t="s">
        <v>723</v>
      </c>
      <c r="E828" s="150" t="n">
        <v>0.0174427</v>
      </c>
      <c r="F828" s="112" t="s">
        <v>690</v>
      </c>
      <c r="G828" s="122" t="n">
        <v>20.43</v>
      </c>
      <c r="H828" s="152" t="n">
        <f aca="false">ROUND(G828*E828,2)</f>
        <v>0.36</v>
      </c>
      <c r="I828" s="138"/>
      <c r="L828" s="169"/>
      <c r="M828" s="138"/>
    </row>
    <row r="829" s="49" customFormat="true" ht="15" hidden="false" customHeight="false" outlineLevel="0" collapsed="false">
      <c r="A829" s="168" t="n">
        <v>88264</v>
      </c>
      <c r="B829" s="168"/>
      <c r="C829" s="112" t="s">
        <v>76</v>
      </c>
      <c r="D829" s="53" t="s">
        <v>722</v>
      </c>
      <c r="E829" s="150" t="n">
        <v>0.157</v>
      </c>
      <c r="F829" s="112" t="s">
        <v>690</v>
      </c>
      <c r="G829" s="122" t="n">
        <v>26.47</v>
      </c>
      <c r="H829" s="152" t="n">
        <f aca="false">ROUND(G829*E829,2)</f>
        <v>4.16</v>
      </c>
      <c r="I829" s="138"/>
      <c r="L829" s="169"/>
      <c r="M829" s="138"/>
    </row>
    <row r="830" s="190" customFormat="true" ht="15" hidden="false" customHeight="true" outlineLevel="0" collapsed="false">
      <c r="A830" s="170"/>
      <c r="B830" s="170"/>
      <c r="C830" s="170"/>
      <c r="D830" s="171" t="s">
        <v>712</v>
      </c>
      <c r="E830" s="171"/>
      <c r="F830" s="171"/>
      <c r="G830" s="171"/>
      <c r="H830" s="172" t="n">
        <f aca="false">SUMIF(F827:F829,("H"),H827:H829)</f>
        <v>4.52</v>
      </c>
      <c r="I830" s="49"/>
      <c r="J830" s="49"/>
      <c r="K830" s="49"/>
      <c r="P830" s="191"/>
      <c r="Q830" s="49"/>
      <c r="R830" s="49"/>
      <c r="S830" s="49"/>
      <c r="X830" s="191"/>
      <c r="Y830" s="49"/>
      <c r="Z830" s="49"/>
      <c r="AA830" s="49"/>
      <c r="AF830" s="191"/>
      <c r="AG830" s="49"/>
      <c r="AH830" s="49"/>
      <c r="AI830" s="49"/>
      <c r="AN830" s="191"/>
      <c r="AO830" s="49"/>
      <c r="AP830" s="49"/>
      <c r="AQ830" s="49"/>
      <c r="AV830" s="191"/>
      <c r="AW830" s="49"/>
      <c r="AX830" s="49"/>
      <c r="AY830" s="49"/>
      <c r="BD830" s="191"/>
      <c r="BE830" s="49"/>
      <c r="BF830" s="49"/>
      <c r="BG830" s="49"/>
      <c r="BL830" s="191"/>
      <c r="BM830" s="49"/>
      <c r="BN830" s="49"/>
      <c r="BO830" s="49"/>
      <c r="BT830" s="191"/>
      <c r="BU830" s="49"/>
      <c r="BV830" s="49"/>
      <c r="BW830" s="49"/>
      <c r="CB830" s="191"/>
      <c r="CC830" s="49"/>
      <c r="CD830" s="49"/>
      <c r="CE830" s="49"/>
      <c r="CJ830" s="191"/>
      <c r="CK830" s="49"/>
      <c r="CL830" s="49"/>
      <c r="CM830" s="49"/>
      <c r="CR830" s="191"/>
      <c r="CS830" s="49"/>
      <c r="CT830" s="49"/>
      <c r="CU830" s="49"/>
      <c r="CZ830" s="191"/>
      <c r="DA830" s="49"/>
      <c r="DB830" s="49"/>
      <c r="DC830" s="49"/>
      <c r="DH830" s="191"/>
      <c r="DI830" s="49"/>
      <c r="DJ830" s="49"/>
      <c r="DK830" s="49"/>
      <c r="DP830" s="191"/>
      <c r="DQ830" s="49"/>
      <c r="DR830" s="49"/>
      <c r="DS830" s="49"/>
      <c r="DX830" s="191"/>
      <c r="DY830" s="49"/>
      <c r="DZ830" s="49"/>
      <c r="EA830" s="49"/>
      <c r="EF830" s="191"/>
      <c r="EG830" s="49"/>
      <c r="EH830" s="49"/>
      <c r="EI830" s="49"/>
      <c r="EN830" s="191"/>
      <c r="EO830" s="49"/>
      <c r="EP830" s="49"/>
      <c r="EQ830" s="49"/>
      <c r="EV830" s="191"/>
      <c r="EW830" s="49"/>
      <c r="EX830" s="49"/>
      <c r="EY830" s="49"/>
      <c r="FD830" s="191"/>
      <c r="FE830" s="49"/>
      <c r="FF830" s="49"/>
      <c r="FG830" s="49"/>
      <c r="FL830" s="191"/>
      <c r="FM830" s="49"/>
      <c r="FN830" s="49"/>
      <c r="FO830" s="49"/>
      <c r="FT830" s="191"/>
      <c r="FU830" s="49"/>
      <c r="FV830" s="49"/>
      <c r="FW830" s="49"/>
      <c r="GB830" s="191"/>
      <c r="GC830" s="49"/>
      <c r="GD830" s="49"/>
      <c r="GE830" s="49"/>
      <c r="GJ830" s="191"/>
      <c r="GK830" s="49"/>
      <c r="GL830" s="49"/>
      <c r="GM830" s="49"/>
      <c r="GR830" s="191"/>
      <c r="GS830" s="49"/>
      <c r="GT830" s="49"/>
      <c r="GU830" s="49"/>
      <c r="GZ830" s="191"/>
      <c r="HA830" s="49"/>
      <c r="HB830" s="49"/>
      <c r="HC830" s="49"/>
      <c r="HH830" s="191"/>
      <c r="HI830" s="49"/>
      <c r="HJ830" s="49"/>
      <c r="HK830" s="49"/>
      <c r="HP830" s="191"/>
      <c r="HQ830" s="49"/>
      <c r="HR830" s="49"/>
      <c r="HS830" s="49"/>
      <c r="HX830" s="191"/>
      <c r="HY830" s="49"/>
      <c r="HZ830" s="49"/>
      <c r="IA830" s="49"/>
      <c r="IF830" s="191"/>
      <c r="IG830" s="49"/>
      <c r="IH830" s="49"/>
      <c r="II830" s="49"/>
      <c r="IN830" s="191"/>
      <c r="IO830" s="49"/>
      <c r="IP830" s="49"/>
      <c r="IQ830" s="49"/>
      <c r="IV830" s="191"/>
      <c r="IW830" s="49"/>
      <c r="IX830" s="49"/>
      <c r="IY830" s="49"/>
      <c r="JD830" s="191"/>
      <c r="JE830" s="49"/>
      <c r="JF830" s="49"/>
      <c r="JG830" s="49"/>
      <c r="JL830" s="191"/>
      <c r="JM830" s="49"/>
      <c r="JN830" s="49"/>
      <c r="JO830" s="49"/>
      <c r="JT830" s="191"/>
      <c r="JU830" s="49"/>
      <c r="JV830" s="49"/>
      <c r="JW830" s="49"/>
      <c r="KB830" s="191"/>
      <c r="KC830" s="49"/>
      <c r="KD830" s="49"/>
      <c r="KE830" s="49"/>
      <c r="KJ830" s="191"/>
      <c r="KK830" s="49"/>
      <c r="KL830" s="49"/>
      <c r="KM830" s="49"/>
      <c r="KR830" s="191"/>
      <c r="KS830" s="49"/>
      <c r="KT830" s="49"/>
      <c r="KU830" s="49"/>
      <c r="KZ830" s="191"/>
      <c r="LA830" s="49"/>
      <c r="LB830" s="49"/>
      <c r="LC830" s="49"/>
      <c r="LH830" s="191"/>
      <c r="LI830" s="49"/>
      <c r="LJ830" s="49"/>
      <c r="LK830" s="49"/>
      <c r="LP830" s="191"/>
      <c r="LQ830" s="49"/>
      <c r="LR830" s="49"/>
      <c r="LS830" s="49"/>
      <c r="LX830" s="191"/>
      <c r="LY830" s="49"/>
      <c r="LZ830" s="49"/>
      <c r="MA830" s="49"/>
      <c r="MF830" s="191"/>
      <c r="MG830" s="49"/>
      <c r="MH830" s="49"/>
      <c r="MI830" s="49"/>
      <c r="MN830" s="191"/>
      <c r="MO830" s="49"/>
      <c r="MP830" s="49"/>
      <c r="MQ830" s="49"/>
      <c r="MV830" s="191"/>
      <c r="MW830" s="49"/>
      <c r="MX830" s="49"/>
      <c r="MY830" s="49"/>
      <c r="ND830" s="191"/>
      <c r="NE830" s="49"/>
      <c r="NF830" s="49"/>
      <c r="NG830" s="49"/>
      <c r="NL830" s="191"/>
      <c r="NM830" s="49"/>
      <c r="NN830" s="49"/>
      <c r="NO830" s="49"/>
      <c r="NT830" s="191"/>
      <c r="NU830" s="49"/>
      <c r="NV830" s="49"/>
      <c r="NW830" s="49"/>
      <c r="OB830" s="191"/>
      <c r="OC830" s="49"/>
      <c r="OD830" s="49"/>
      <c r="OE830" s="49"/>
      <c r="OJ830" s="191"/>
      <c r="OK830" s="49"/>
      <c r="OL830" s="49"/>
      <c r="OM830" s="49"/>
      <c r="OR830" s="191"/>
      <c r="OS830" s="49"/>
      <c r="OT830" s="49"/>
      <c r="OU830" s="49"/>
      <c r="OZ830" s="191"/>
      <c r="PA830" s="49"/>
      <c r="PB830" s="49"/>
      <c r="PC830" s="49"/>
      <c r="PH830" s="191"/>
      <c r="PI830" s="49"/>
      <c r="PJ830" s="49"/>
      <c r="PK830" s="49"/>
      <c r="PP830" s="191"/>
      <c r="PQ830" s="49"/>
      <c r="PR830" s="49"/>
      <c r="PS830" s="49"/>
      <c r="PX830" s="191"/>
      <c r="PY830" s="49"/>
      <c r="PZ830" s="49"/>
      <c r="QA830" s="49"/>
      <c r="QF830" s="191"/>
      <c r="QG830" s="49"/>
      <c r="QH830" s="49"/>
      <c r="QI830" s="49"/>
      <c r="QN830" s="191"/>
      <c r="QO830" s="49"/>
      <c r="QP830" s="49"/>
      <c r="QQ830" s="49"/>
      <c r="QV830" s="191"/>
      <c r="QW830" s="49"/>
      <c r="QX830" s="49"/>
      <c r="QY830" s="49"/>
      <c r="RD830" s="191"/>
      <c r="RE830" s="49"/>
      <c r="RF830" s="49"/>
      <c r="RG830" s="49"/>
      <c r="RL830" s="191"/>
      <c r="RM830" s="49"/>
      <c r="RN830" s="49"/>
      <c r="RO830" s="49"/>
      <c r="RT830" s="191"/>
      <c r="RU830" s="49"/>
      <c r="RV830" s="49"/>
      <c r="RW830" s="49"/>
      <c r="SB830" s="191"/>
      <c r="SC830" s="49"/>
      <c r="SD830" s="49"/>
      <c r="SE830" s="49"/>
      <c r="SJ830" s="191"/>
      <c r="SK830" s="49"/>
      <c r="SL830" s="49"/>
      <c r="SM830" s="49"/>
      <c r="SR830" s="191"/>
      <c r="SS830" s="49"/>
      <c r="ST830" s="49"/>
      <c r="SU830" s="49"/>
      <c r="SZ830" s="191"/>
      <c r="TA830" s="49"/>
      <c r="TB830" s="49"/>
      <c r="TC830" s="49"/>
      <c r="TH830" s="191"/>
      <c r="TI830" s="49"/>
      <c r="TJ830" s="49"/>
      <c r="TK830" s="49"/>
      <c r="TP830" s="191"/>
      <c r="TQ830" s="49"/>
      <c r="TR830" s="49"/>
      <c r="TS830" s="49"/>
      <c r="TX830" s="191"/>
      <c r="TY830" s="49"/>
      <c r="TZ830" s="49"/>
      <c r="UA830" s="49"/>
      <c r="UF830" s="191"/>
      <c r="UG830" s="49"/>
      <c r="UH830" s="49"/>
      <c r="UI830" s="49"/>
      <c r="UN830" s="191"/>
      <c r="UO830" s="49"/>
      <c r="UP830" s="49"/>
      <c r="UQ830" s="49"/>
      <c r="UV830" s="191"/>
      <c r="UW830" s="49"/>
      <c r="UX830" s="49"/>
      <c r="UY830" s="49"/>
      <c r="VD830" s="191"/>
      <c r="VE830" s="49"/>
      <c r="VF830" s="49"/>
      <c r="VG830" s="49"/>
      <c r="VL830" s="191"/>
      <c r="VM830" s="49"/>
      <c r="VN830" s="49"/>
      <c r="VO830" s="49"/>
      <c r="VT830" s="191"/>
      <c r="VU830" s="49"/>
      <c r="VV830" s="49"/>
      <c r="VW830" s="49"/>
      <c r="WB830" s="191"/>
      <c r="WC830" s="49"/>
      <c r="WD830" s="49"/>
      <c r="WE830" s="49"/>
      <c r="WJ830" s="191"/>
      <c r="WK830" s="49"/>
      <c r="WL830" s="49"/>
      <c r="WM830" s="49"/>
      <c r="WR830" s="191"/>
      <c r="WS830" s="49"/>
      <c r="WT830" s="49"/>
      <c r="WU830" s="49"/>
      <c r="WZ830" s="191"/>
      <c r="XA830" s="49"/>
      <c r="XB830" s="49"/>
      <c r="XC830" s="49"/>
      <c r="XH830" s="191"/>
      <c r="XI830" s="49"/>
      <c r="XJ830" s="49"/>
      <c r="XK830" s="49"/>
      <c r="XP830" s="191"/>
      <c r="XQ830" s="49"/>
      <c r="XR830" s="49"/>
      <c r="XS830" s="49"/>
      <c r="XX830" s="191"/>
      <c r="XY830" s="49"/>
      <c r="XZ830" s="49"/>
      <c r="YA830" s="49"/>
      <c r="YF830" s="191"/>
      <c r="YG830" s="49"/>
      <c r="YH830" s="49"/>
      <c r="YI830" s="49"/>
      <c r="YN830" s="191"/>
      <c r="YO830" s="49"/>
      <c r="YP830" s="49"/>
      <c r="YQ830" s="49"/>
      <c r="YV830" s="191"/>
      <c r="YW830" s="49"/>
      <c r="YX830" s="49"/>
      <c r="YY830" s="49"/>
      <c r="ZD830" s="191"/>
      <c r="ZE830" s="49"/>
      <c r="ZF830" s="49"/>
      <c r="ZG830" s="49"/>
      <c r="ZL830" s="191"/>
      <c r="ZM830" s="49"/>
      <c r="ZN830" s="49"/>
      <c r="ZO830" s="49"/>
      <c r="ZT830" s="191"/>
      <c r="ZU830" s="49"/>
      <c r="ZV830" s="49"/>
      <c r="ZW830" s="49"/>
      <c r="AAB830" s="191"/>
      <c r="AAC830" s="49"/>
      <c r="AAD830" s="49"/>
      <c r="AAE830" s="49"/>
      <c r="AAJ830" s="191"/>
      <c r="AAK830" s="49"/>
      <c r="AAL830" s="49"/>
      <c r="AAM830" s="49"/>
      <c r="AAR830" s="191"/>
      <c r="AAS830" s="49"/>
      <c r="AAT830" s="49"/>
      <c r="AAU830" s="49"/>
      <c r="AAZ830" s="191"/>
      <c r="ABA830" s="49"/>
      <c r="ABB830" s="49"/>
      <c r="ABC830" s="49"/>
      <c r="ABH830" s="191"/>
      <c r="ABI830" s="49"/>
      <c r="ABJ830" s="49"/>
      <c r="ABK830" s="49"/>
      <c r="ABP830" s="191"/>
      <c r="ABQ830" s="49"/>
      <c r="ABR830" s="49"/>
      <c r="ABS830" s="49"/>
      <c r="ABX830" s="191"/>
      <c r="ABY830" s="49"/>
      <c r="ABZ830" s="49"/>
      <c r="ACA830" s="49"/>
      <c r="ACF830" s="191"/>
      <c r="ACG830" s="49"/>
      <c r="ACH830" s="49"/>
      <c r="ACI830" s="49"/>
      <c r="ACN830" s="191"/>
      <c r="ACO830" s="49"/>
      <c r="ACP830" s="49"/>
      <c r="ACQ830" s="49"/>
      <c r="ACV830" s="191"/>
      <c r="ACW830" s="49"/>
      <c r="ACX830" s="49"/>
      <c r="ACY830" s="49"/>
      <c r="ADD830" s="191"/>
      <c r="ADE830" s="49"/>
      <c r="ADF830" s="49"/>
      <c r="ADG830" s="49"/>
      <c r="ADL830" s="191"/>
      <c r="ADM830" s="49"/>
      <c r="ADN830" s="49"/>
      <c r="ADO830" s="49"/>
      <c r="ADT830" s="191"/>
      <c r="ADU830" s="49"/>
      <c r="ADV830" s="49"/>
      <c r="ADW830" s="49"/>
      <c r="AEB830" s="191"/>
      <c r="AEC830" s="49"/>
      <c r="AED830" s="49"/>
      <c r="AEE830" s="49"/>
      <c r="AEJ830" s="191"/>
      <c r="AEK830" s="49"/>
      <c r="AEL830" s="49"/>
      <c r="AEM830" s="49"/>
      <c r="AER830" s="191"/>
      <c r="AES830" s="49"/>
      <c r="AET830" s="49"/>
      <c r="AEU830" s="49"/>
      <c r="AEZ830" s="191"/>
      <c r="AFA830" s="49"/>
      <c r="AFB830" s="49"/>
      <c r="AFC830" s="49"/>
      <c r="AFH830" s="191"/>
      <c r="AFI830" s="49"/>
      <c r="AFJ830" s="49"/>
      <c r="AFK830" s="49"/>
      <c r="AFP830" s="191"/>
      <c r="AFQ830" s="49"/>
      <c r="AFR830" s="49"/>
      <c r="AFS830" s="49"/>
      <c r="AFX830" s="191"/>
      <c r="AFY830" s="49"/>
      <c r="AFZ830" s="49"/>
      <c r="AGA830" s="49"/>
      <c r="AGF830" s="191"/>
      <c r="AGG830" s="49"/>
      <c r="AGH830" s="49"/>
      <c r="AGI830" s="49"/>
      <c r="AGN830" s="191"/>
      <c r="AGO830" s="49"/>
      <c r="AGP830" s="49"/>
      <c r="AGQ830" s="49"/>
      <c r="AGV830" s="191"/>
      <c r="AGW830" s="49"/>
      <c r="AGX830" s="49"/>
      <c r="AGY830" s="49"/>
      <c r="AHD830" s="191"/>
      <c r="AHE830" s="49"/>
      <c r="AHF830" s="49"/>
      <c r="AHG830" s="49"/>
      <c r="AHL830" s="191"/>
      <c r="AHM830" s="49"/>
      <c r="AHN830" s="49"/>
      <c r="AHO830" s="49"/>
      <c r="AHT830" s="191"/>
      <c r="AHU830" s="49"/>
      <c r="AHV830" s="49"/>
      <c r="AHW830" s="49"/>
      <c r="AIB830" s="191"/>
      <c r="AIC830" s="49"/>
      <c r="AID830" s="49"/>
      <c r="AIE830" s="49"/>
      <c r="AIJ830" s="191"/>
      <c r="AIK830" s="49"/>
      <c r="AIL830" s="49"/>
      <c r="AIM830" s="49"/>
      <c r="AIR830" s="191"/>
      <c r="AIS830" s="49"/>
      <c r="AIT830" s="49"/>
      <c r="AIU830" s="49"/>
      <c r="AIZ830" s="191"/>
      <c r="AJA830" s="49"/>
      <c r="AJB830" s="49"/>
      <c r="AJC830" s="49"/>
      <c r="AJH830" s="191"/>
      <c r="AJI830" s="49"/>
      <c r="AJJ830" s="49"/>
      <c r="AJK830" s="49"/>
      <c r="AJP830" s="191"/>
      <c r="AJQ830" s="49"/>
      <c r="AJR830" s="49"/>
      <c r="AJS830" s="49"/>
      <c r="AJX830" s="191"/>
      <c r="AJY830" s="49"/>
      <c r="AJZ830" s="49"/>
      <c r="AKA830" s="49"/>
      <c r="AKF830" s="191"/>
      <c r="AKG830" s="49"/>
      <c r="AKH830" s="49"/>
      <c r="AKI830" s="49"/>
      <c r="AKN830" s="191"/>
      <c r="AKO830" s="49"/>
      <c r="AKP830" s="49"/>
      <c r="AKQ830" s="49"/>
      <c r="AKV830" s="191"/>
      <c r="AKW830" s="49"/>
      <c r="AKX830" s="49"/>
      <c r="AKY830" s="49"/>
      <c r="ALD830" s="191"/>
      <c r="ALE830" s="49"/>
      <c r="ALF830" s="49"/>
      <c r="ALG830" s="49"/>
      <c r="ALL830" s="191"/>
      <c r="ALM830" s="49"/>
      <c r="ALN830" s="49"/>
      <c r="ALO830" s="49"/>
      <c r="ALT830" s="191"/>
      <c r="ALU830" s="49"/>
      <c r="ALV830" s="49"/>
      <c r="ALW830" s="49"/>
      <c r="AMB830" s="191"/>
      <c r="AMC830" s="49"/>
      <c r="AMD830" s="49"/>
      <c r="AME830" s="49"/>
      <c r="AMJ830" s="191"/>
    </row>
    <row r="831" s="190" customFormat="true" ht="15" hidden="false" customHeight="true" outlineLevel="0" collapsed="false">
      <c r="A831" s="170"/>
      <c r="B831" s="170"/>
      <c r="C831" s="170"/>
      <c r="D831" s="171" t="s">
        <v>713</v>
      </c>
      <c r="E831" s="171"/>
      <c r="F831" s="171"/>
      <c r="G831" s="171"/>
      <c r="H831" s="172" t="n">
        <f aca="false">SUMIF(F827:F829,"&lt;&gt;h",H827:H829)</f>
        <v>14</v>
      </c>
      <c r="I831" s="49"/>
      <c r="J831" s="49"/>
      <c r="K831" s="49"/>
      <c r="P831" s="191"/>
      <c r="Q831" s="49"/>
      <c r="R831" s="49"/>
      <c r="S831" s="49"/>
      <c r="X831" s="191"/>
      <c r="Y831" s="49"/>
      <c r="Z831" s="49"/>
      <c r="AA831" s="49"/>
      <c r="AF831" s="191"/>
      <c r="AG831" s="49"/>
      <c r="AH831" s="49"/>
      <c r="AI831" s="49"/>
      <c r="AN831" s="191"/>
      <c r="AO831" s="49"/>
      <c r="AP831" s="49"/>
      <c r="AQ831" s="49"/>
      <c r="AV831" s="191"/>
      <c r="AW831" s="49"/>
      <c r="AX831" s="49"/>
      <c r="AY831" s="49"/>
      <c r="BD831" s="191"/>
      <c r="BE831" s="49"/>
      <c r="BF831" s="49"/>
      <c r="BG831" s="49"/>
      <c r="BL831" s="191"/>
      <c r="BM831" s="49"/>
      <c r="BN831" s="49"/>
      <c r="BO831" s="49"/>
      <c r="BT831" s="191"/>
      <c r="BU831" s="49"/>
      <c r="BV831" s="49"/>
      <c r="BW831" s="49"/>
      <c r="CB831" s="191"/>
      <c r="CC831" s="49"/>
      <c r="CD831" s="49"/>
      <c r="CE831" s="49"/>
      <c r="CJ831" s="191"/>
      <c r="CK831" s="49"/>
      <c r="CL831" s="49"/>
      <c r="CM831" s="49"/>
      <c r="CR831" s="191"/>
      <c r="CS831" s="49"/>
      <c r="CT831" s="49"/>
      <c r="CU831" s="49"/>
      <c r="CZ831" s="191"/>
      <c r="DA831" s="49"/>
      <c r="DB831" s="49"/>
      <c r="DC831" s="49"/>
      <c r="DH831" s="191"/>
      <c r="DI831" s="49"/>
      <c r="DJ831" s="49"/>
      <c r="DK831" s="49"/>
      <c r="DP831" s="191"/>
      <c r="DQ831" s="49"/>
      <c r="DR831" s="49"/>
      <c r="DS831" s="49"/>
      <c r="DX831" s="191"/>
      <c r="DY831" s="49"/>
      <c r="DZ831" s="49"/>
      <c r="EA831" s="49"/>
      <c r="EF831" s="191"/>
      <c r="EG831" s="49"/>
      <c r="EH831" s="49"/>
      <c r="EI831" s="49"/>
      <c r="EN831" s="191"/>
      <c r="EO831" s="49"/>
      <c r="EP831" s="49"/>
      <c r="EQ831" s="49"/>
      <c r="EV831" s="191"/>
      <c r="EW831" s="49"/>
      <c r="EX831" s="49"/>
      <c r="EY831" s="49"/>
      <c r="FD831" s="191"/>
      <c r="FE831" s="49"/>
      <c r="FF831" s="49"/>
      <c r="FG831" s="49"/>
      <c r="FL831" s="191"/>
      <c r="FM831" s="49"/>
      <c r="FN831" s="49"/>
      <c r="FO831" s="49"/>
      <c r="FT831" s="191"/>
      <c r="FU831" s="49"/>
      <c r="FV831" s="49"/>
      <c r="FW831" s="49"/>
      <c r="GB831" s="191"/>
      <c r="GC831" s="49"/>
      <c r="GD831" s="49"/>
      <c r="GE831" s="49"/>
      <c r="GJ831" s="191"/>
      <c r="GK831" s="49"/>
      <c r="GL831" s="49"/>
      <c r="GM831" s="49"/>
      <c r="GR831" s="191"/>
      <c r="GS831" s="49"/>
      <c r="GT831" s="49"/>
      <c r="GU831" s="49"/>
      <c r="GZ831" s="191"/>
      <c r="HA831" s="49"/>
      <c r="HB831" s="49"/>
      <c r="HC831" s="49"/>
      <c r="HH831" s="191"/>
      <c r="HI831" s="49"/>
      <c r="HJ831" s="49"/>
      <c r="HK831" s="49"/>
      <c r="HP831" s="191"/>
      <c r="HQ831" s="49"/>
      <c r="HR831" s="49"/>
      <c r="HS831" s="49"/>
      <c r="HX831" s="191"/>
      <c r="HY831" s="49"/>
      <c r="HZ831" s="49"/>
      <c r="IA831" s="49"/>
      <c r="IF831" s="191"/>
      <c r="IG831" s="49"/>
      <c r="IH831" s="49"/>
      <c r="II831" s="49"/>
      <c r="IN831" s="191"/>
      <c r="IO831" s="49"/>
      <c r="IP831" s="49"/>
      <c r="IQ831" s="49"/>
      <c r="IV831" s="191"/>
      <c r="IW831" s="49"/>
      <c r="IX831" s="49"/>
      <c r="IY831" s="49"/>
      <c r="JD831" s="191"/>
      <c r="JE831" s="49"/>
      <c r="JF831" s="49"/>
      <c r="JG831" s="49"/>
      <c r="JL831" s="191"/>
      <c r="JM831" s="49"/>
      <c r="JN831" s="49"/>
      <c r="JO831" s="49"/>
      <c r="JT831" s="191"/>
      <c r="JU831" s="49"/>
      <c r="JV831" s="49"/>
      <c r="JW831" s="49"/>
      <c r="KB831" s="191"/>
      <c r="KC831" s="49"/>
      <c r="KD831" s="49"/>
      <c r="KE831" s="49"/>
      <c r="KJ831" s="191"/>
      <c r="KK831" s="49"/>
      <c r="KL831" s="49"/>
      <c r="KM831" s="49"/>
      <c r="KR831" s="191"/>
      <c r="KS831" s="49"/>
      <c r="KT831" s="49"/>
      <c r="KU831" s="49"/>
      <c r="KZ831" s="191"/>
      <c r="LA831" s="49"/>
      <c r="LB831" s="49"/>
      <c r="LC831" s="49"/>
      <c r="LH831" s="191"/>
      <c r="LI831" s="49"/>
      <c r="LJ831" s="49"/>
      <c r="LK831" s="49"/>
      <c r="LP831" s="191"/>
      <c r="LQ831" s="49"/>
      <c r="LR831" s="49"/>
      <c r="LS831" s="49"/>
      <c r="LX831" s="191"/>
      <c r="LY831" s="49"/>
      <c r="LZ831" s="49"/>
      <c r="MA831" s="49"/>
      <c r="MF831" s="191"/>
      <c r="MG831" s="49"/>
      <c r="MH831" s="49"/>
      <c r="MI831" s="49"/>
      <c r="MN831" s="191"/>
      <c r="MO831" s="49"/>
      <c r="MP831" s="49"/>
      <c r="MQ831" s="49"/>
      <c r="MV831" s="191"/>
      <c r="MW831" s="49"/>
      <c r="MX831" s="49"/>
      <c r="MY831" s="49"/>
      <c r="ND831" s="191"/>
      <c r="NE831" s="49"/>
      <c r="NF831" s="49"/>
      <c r="NG831" s="49"/>
      <c r="NL831" s="191"/>
      <c r="NM831" s="49"/>
      <c r="NN831" s="49"/>
      <c r="NO831" s="49"/>
      <c r="NT831" s="191"/>
      <c r="NU831" s="49"/>
      <c r="NV831" s="49"/>
      <c r="NW831" s="49"/>
      <c r="OB831" s="191"/>
      <c r="OC831" s="49"/>
      <c r="OD831" s="49"/>
      <c r="OE831" s="49"/>
      <c r="OJ831" s="191"/>
      <c r="OK831" s="49"/>
      <c r="OL831" s="49"/>
      <c r="OM831" s="49"/>
      <c r="OR831" s="191"/>
      <c r="OS831" s="49"/>
      <c r="OT831" s="49"/>
      <c r="OU831" s="49"/>
      <c r="OZ831" s="191"/>
      <c r="PA831" s="49"/>
      <c r="PB831" s="49"/>
      <c r="PC831" s="49"/>
      <c r="PH831" s="191"/>
      <c r="PI831" s="49"/>
      <c r="PJ831" s="49"/>
      <c r="PK831" s="49"/>
      <c r="PP831" s="191"/>
      <c r="PQ831" s="49"/>
      <c r="PR831" s="49"/>
      <c r="PS831" s="49"/>
      <c r="PX831" s="191"/>
      <c r="PY831" s="49"/>
      <c r="PZ831" s="49"/>
      <c r="QA831" s="49"/>
      <c r="QF831" s="191"/>
      <c r="QG831" s="49"/>
      <c r="QH831" s="49"/>
      <c r="QI831" s="49"/>
      <c r="QN831" s="191"/>
      <c r="QO831" s="49"/>
      <c r="QP831" s="49"/>
      <c r="QQ831" s="49"/>
      <c r="QV831" s="191"/>
      <c r="QW831" s="49"/>
      <c r="QX831" s="49"/>
      <c r="QY831" s="49"/>
      <c r="RD831" s="191"/>
      <c r="RE831" s="49"/>
      <c r="RF831" s="49"/>
      <c r="RG831" s="49"/>
      <c r="RL831" s="191"/>
      <c r="RM831" s="49"/>
      <c r="RN831" s="49"/>
      <c r="RO831" s="49"/>
      <c r="RT831" s="191"/>
      <c r="RU831" s="49"/>
      <c r="RV831" s="49"/>
      <c r="RW831" s="49"/>
      <c r="SB831" s="191"/>
      <c r="SC831" s="49"/>
      <c r="SD831" s="49"/>
      <c r="SE831" s="49"/>
      <c r="SJ831" s="191"/>
      <c r="SK831" s="49"/>
      <c r="SL831" s="49"/>
      <c r="SM831" s="49"/>
      <c r="SR831" s="191"/>
      <c r="SS831" s="49"/>
      <c r="ST831" s="49"/>
      <c r="SU831" s="49"/>
      <c r="SZ831" s="191"/>
      <c r="TA831" s="49"/>
      <c r="TB831" s="49"/>
      <c r="TC831" s="49"/>
      <c r="TH831" s="191"/>
      <c r="TI831" s="49"/>
      <c r="TJ831" s="49"/>
      <c r="TK831" s="49"/>
      <c r="TP831" s="191"/>
      <c r="TQ831" s="49"/>
      <c r="TR831" s="49"/>
      <c r="TS831" s="49"/>
      <c r="TX831" s="191"/>
      <c r="TY831" s="49"/>
      <c r="TZ831" s="49"/>
      <c r="UA831" s="49"/>
      <c r="UF831" s="191"/>
      <c r="UG831" s="49"/>
      <c r="UH831" s="49"/>
      <c r="UI831" s="49"/>
      <c r="UN831" s="191"/>
      <c r="UO831" s="49"/>
      <c r="UP831" s="49"/>
      <c r="UQ831" s="49"/>
      <c r="UV831" s="191"/>
      <c r="UW831" s="49"/>
      <c r="UX831" s="49"/>
      <c r="UY831" s="49"/>
      <c r="VD831" s="191"/>
      <c r="VE831" s="49"/>
      <c r="VF831" s="49"/>
      <c r="VG831" s="49"/>
      <c r="VL831" s="191"/>
      <c r="VM831" s="49"/>
      <c r="VN831" s="49"/>
      <c r="VO831" s="49"/>
      <c r="VT831" s="191"/>
      <c r="VU831" s="49"/>
      <c r="VV831" s="49"/>
      <c r="VW831" s="49"/>
      <c r="WB831" s="191"/>
      <c r="WC831" s="49"/>
      <c r="WD831" s="49"/>
      <c r="WE831" s="49"/>
      <c r="WJ831" s="191"/>
      <c r="WK831" s="49"/>
      <c r="WL831" s="49"/>
      <c r="WM831" s="49"/>
      <c r="WR831" s="191"/>
      <c r="WS831" s="49"/>
      <c r="WT831" s="49"/>
      <c r="WU831" s="49"/>
      <c r="WZ831" s="191"/>
      <c r="XA831" s="49"/>
      <c r="XB831" s="49"/>
      <c r="XC831" s="49"/>
      <c r="XH831" s="191"/>
      <c r="XI831" s="49"/>
      <c r="XJ831" s="49"/>
      <c r="XK831" s="49"/>
      <c r="XP831" s="191"/>
      <c r="XQ831" s="49"/>
      <c r="XR831" s="49"/>
      <c r="XS831" s="49"/>
      <c r="XX831" s="191"/>
      <c r="XY831" s="49"/>
      <c r="XZ831" s="49"/>
      <c r="YA831" s="49"/>
      <c r="YF831" s="191"/>
      <c r="YG831" s="49"/>
      <c r="YH831" s="49"/>
      <c r="YI831" s="49"/>
      <c r="YN831" s="191"/>
      <c r="YO831" s="49"/>
      <c r="YP831" s="49"/>
      <c r="YQ831" s="49"/>
      <c r="YV831" s="191"/>
      <c r="YW831" s="49"/>
      <c r="YX831" s="49"/>
      <c r="YY831" s="49"/>
      <c r="ZD831" s="191"/>
      <c r="ZE831" s="49"/>
      <c r="ZF831" s="49"/>
      <c r="ZG831" s="49"/>
      <c r="ZL831" s="191"/>
      <c r="ZM831" s="49"/>
      <c r="ZN831" s="49"/>
      <c r="ZO831" s="49"/>
      <c r="ZT831" s="191"/>
      <c r="ZU831" s="49"/>
      <c r="ZV831" s="49"/>
      <c r="ZW831" s="49"/>
      <c r="AAB831" s="191"/>
      <c r="AAC831" s="49"/>
      <c r="AAD831" s="49"/>
      <c r="AAE831" s="49"/>
      <c r="AAJ831" s="191"/>
      <c r="AAK831" s="49"/>
      <c r="AAL831" s="49"/>
      <c r="AAM831" s="49"/>
      <c r="AAR831" s="191"/>
      <c r="AAS831" s="49"/>
      <c r="AAT831" s="49"/>
      <c r="AAU831" s="49"/>
      <c r="AAZ831" s="191"/>
      <c r="ABA831" s="49"/>
      <c r="ABB831" s="49"/>
      <c r="ABC831" s="49"/>
      <c r="ABH831" s="191"/>
      <c r="ABI831" s="49"/>
      <c r="ABJ831" s="49"/>
      <c r="ABK831" s="49"/>
      <c r="ABP831" s="191"/>
      <c r="ABQ831" s="49"/>
      <c r="ABR831" s="49"/>
      <c r="ABS831" s="49"/>
      <c r="ABX831" s="191"/>
      <c r="ABY831" s="49"/>
      <c r="ABZ831" s="49"/>
      <c r="ACA831" s="49"/>
      <c r="ACF831" s="191"/>
      <c r="ACG831" s="49"/>
      <c r="ACH831" s="49"/>
      <c r="ACI831" s="49"/>
      <c r="ACN831" s="191"/>
      <c r="ACO831" s="49"/>
      <c r="ACP831" s="49"/>
      <c r="ACQ831" s="49"/>
      <c r="ACV831" s="191"/>
      <c r="ACW831" s="49"/>
      <c r="ACX831" s="49"/>
      <c r="ACY831" s="49"/>
      <c r="ADD831" s="191"/>
      <c r="ADE831" s="49"/>
      <c r="ADF831" s="49"/>
      <c r="ADG831" s="49"/>
      <c r="ADL831" s="191"/>
      <c r="ADM831" s="49"/>
      <c r="ADN831" s="49"/>
      <c r="ADO831" s="49"/>
      <c r="ADT831" s="191"/>
      <c r="ADU831" s="49"/>
      <c r="ADV831" s="49"/>
      <c r="ADW831" s="49"/>
      <c r="AEB831" s="191"/>
      <c r="AEC831" s="49"/>
      <c r="AED831" s="49"/>
      <c r="AEE831" s="49"/>
      <c r="AEJ831" s="191"/>
      <c r="AEK831" s="49"/>
      <c r="AEL831" s="49"/>
      <c r="AEM831" s="49"/>
      <c r="AER831" s="191"/>
      <c r="AES831" s="49"/>
      <c r="AET831" s="49"/>
      <c r="AEU831" s="49"/>
      <c r="AEZ831" s="191"/>
      <c r="AFA831" s="49"/>
      <c r="AFB831" s="49"/>
      <c r="AFC831" s="49"/>
      <c r="AFH831" s="191"/>
      <c r="AFI831" s="49"/>
      <c r="AFJ831" s="49"/>
      <c r="AFK831" s="49"/>
      <c r="AFP831" s="191"/>
      <c r="AFQ831" s="49"/>
      <c r="AFR831" s="49"/>
      <c r="AFS831" s="49"/>
      <c r="AFX831" s="191"/>
      <c r="AFY831" s="49"/>
      <c r="AFZ831" s="49"/>
      <c r="AGA831" s="49"/>
      <c r="AGF831" s="191"/>
      <c r="AGG831" s="49"/>
      <c r="AGH831" s="49"/>
      <c r="AGI831" s="49"/>
      <c r="AGN831" s="191"/>
      <c r="AGO831" s="49"/>
      <c r="AGP831" s="49"/>
      <c r="AGQ831" s="49"/>
      <c r="AGV831" s="191"/>
      <c r="AGW831" s="49"/>
      <c r="AGX831" s="49"/>
      <c r="AGY831" s="49"/>
      <c r="AHD831" s="191"/>
      <c r="AHE831" s="49"/>
      <c r="AHF831" s="49"/>
      <c r="AHG831" s="49"/>
      <c r="AHL831" s="191"/>
      <c r="AHM831" s="49"/>
      <c r="AHN831" s="49"/>
      <c r="AHO831" s="49"/>
      <c r="AHT831" s="191"/>
      <c r="AHU831" s="49"/>
      <c r="AHV831" s="49"/>
      <c r="AHW831" s="49"/>
      <c r="AIB831" s="191"/>
      <c r="AIC831" s="49"/>
      <c r="AID831" s="49"/>
      <c r="AIE831" s="49"/>
      <c r="AIJ831" s="191"/>
      <c r="AIK831" s="49"/>
      <c r="AIL831" s="49"/>
      <c r="AIM831" s="49"/>
      <c r="AIR831" s="191"/>
      <c r="AIS831" s="49"/>
      <c r="AIT831" s="49"/>
      <c r="AIU831" s="49"/>
      <c r="AIZ831" s="191"/>
      <c r="AJA831" s="49"/>
      <c r="AJB831" s="49"/>
      <c r="AJC831" s="49"/>
      <c r="AJH831" s="191"/>
      <c r="AJI831" s="49"/>
      <c r="AJJ831" s="49"/>
      <c r="AJK831" s="49"/>
      <c r="AJP831" s="191"/>
      <c r="AJQ831" s="49"/>
      <c r="AJR831" s="49"/>
      <c r="AJS831" s="49"/>
      <c r="AJX831" s="191"/>
      <c r="AJY831" s="49"/>
      <c r="AJZ831" s="49"/>
      <c r="AKA831" s="49"/>
      <c r="AKF831" s="191"/>
      <c r="AKG831" s="49"/>
      <c r="AKH831" s="49"/>
      <c r="AKI831" s="49"/>
      <c r="AKN831" s="191"/>
      <c r="AKO831" s="49"/>
      <c r="AKP831" s="49"/>
      <c r="AKQ831" s="49"/>
      <c r="AKV831" s="191"/>
      <c r="AKW831" s="49"/>
      <c r="AKX831" s="49"/>
      <c r="AKY831" s="49"/>
      <c r="ALD831" s="191"/>
      <c r="ALE831" s="49"/>
      <c r="ALF831" s="49"/>
      <c r="ALG831" s="49"/>
      <c r="ALL831" s="191"/>
      <c r="ALM831" s="49"/>
      <c r="ALN831" s="49"/>
      <c r="ALO831" s="49"/>
      <c r="ALT831" s="191"/>
      <c r="ALU831" s="49"/>
      <c r="ALV831" s="49"/>
      <c r="ALW831" s="49"/>
      <c r="AMB831" s="191"/>
      <c r="AMC831" s="49"/>
      <c r="AMD831" s="49"/>
      <c r="AME831" s="49"/>
      <c r="AMJ831" s="191"/>
    </row>
    <row r="832" s="192" customFormat="true" ht="15" hidden="false" customHeight="true" outlineLevel="0" collapsed="false">
      <c r="A832" s="170"/>
      <c r="B832" s="170"/>
      <c r="C832" s="170"/>
      <c r="D832" s="173" t="s">
        <v>714</v>
      </c>
      <c r="E832" s="173"/>
      <c r="F832" s="173"/>
      <c r="G832" s="173"/>
      <c r="H832" s="174" t="n">
        <f aca="false">SUM(H830:H831)</f>
        <v>18.52</v>
      </c>
      <c r="I832" s="49"/>
      <c r="J832" s="49"/>
      <c r="K832" s="49"/>
      <c r="P832" s="193"/>
      <c r="Q832" s="49"/>
      <c r="R832" s="49"/>
      <c r="S832" s="49"/>
      <c r="X832" s="193"/>
      <c r="Y832" s="49"/>
      <c r="Z832" s="49"/>
      <c r="AA832" s="49"/>
      <c r="AF832" s="193"/>
      <c r="AG832" s="49"/>
      <c r="AH832" s="49"/>
      <c r="AI832" s="49"/>
      <c r="AN832" s="193"/>
      <c r="AO832" s="49"/>
      <c r="AP832" s="49"/>
      <c r="AQ832" s="49"/>
      <c r="AV832" s="193"/>
      <c r="AW832" s="49"/>
      <c r="AX832" s="49"/>
      <c r="AY832" s="49"/>
      <c r="BD832" s="193"/>
      <c r="BE832" s="49"/>
      <c r="BF832" s="49"/>
      <c r="BG832" s="49"/>
      <c r="BL832" s="193"/>
      <c r="BM832" s="49"/>
      <c r="BN832" s="49"/>
      <c r="BO832" s="49"/>
      <c r="BT832" s="193"/>
      <c r="BU832" s="49"/>
      <c r="BV832" s="49"/>
      <c r="BW832" s="49"/>
      <c r="CB832" s="193"/>
      <c r="CC832" s="49"/>
      <c r="CD832" s="49"/>
      <c r="CE832" s="49"/>
      <c r="CJ832" s="193"/>
      <c r="CK832" s="49"/>
      <c r="CL832" s="49"/>
      <c r="CM832" s="49"/>
      <c r="CR832" s="193"/>
      <c r="CS832" s="49"/>
      <c r="CT832" s="49"/>
      <c r="CU832" s="49"/>
      <c r="CZ832" s="193"/>
      <c r="DA832" s="49"/>
      <c r="DB832" s="49"/>
      <c r="DC832" s="49"/>
      <c r="DH832" s="193"/>
      <c r="DI832" s="49"/>
      <c r="DJ832" s="49"/>
      <c r="DK832" s="49"/>
      <c r="DP832" s="193"/>
      <c r="DQ832" s="49"/>
      <c r="DR832" s="49"/>
      <c r="DS832" s="49"/>
      <c r="DX832" s="193"/>
      <c r="DY832" s="49"/>
      <c r="DZ832" s="49"/>
      <c r="EA832" s="49"/>
      <c r="EF832" s="193"/>
      <c r="EG832" s="49"/>
      <c r="EH832" s="49"/>
      <c r="EI832" s="49"/>
      <c r="EN832" s="193"/>
      <c r="EO832" s="49"/>
      <c r="EP832" s="49"/>
      <c r="EQ832" s="49"/>
      <c r="EV832" s="193"/>
      <c r="EW832" s="49"/>
      <c r="EX832" s="49"/>
      <c r="EY832" s="49"/>
      <c r="FD832" s="193"/>
      <c r="FE832" s="49"/>
      <c r="FF832" s="49"/>
      <c r="FG832" s="49"/>
      <c r="FL832" s="193"/>
      <c r="FM832" s="49"/>
      <c r="FN832" s="49"/>
      <c r="FO832" s="49"/>
      <c r="FT832" s="193"/>
      <c r="FU832" s="49"/>
      <c r="FV832" s="49"/>
      <c r="FW832" s="49"/>
      <c r="GB832" s="193"/>
      <c r="GC832" s="49"/>
      <c r="GD832" s="49"/>
      <c r="GE832" s="49"/>
      <c r="GJ832" s="193"/>
      <c r="GK832" s="49"/>
      <c r="GL832" s="49"/>
      <c r="GM832" s="49"/>
      <c r="GR832" s="193"/>
      <c r="GS832" s="49"/>
      <c r="GT832" s="49"/>
      <c r="GU832" s="49"/>
      <c r="GZ832" s="193"/>
      <c r="HA832" s="49"/>
      <c r="HB832" s="49"/>
      <c r="HC832" s="49"/>
      <c r="HH832" s="193"/>
      <c r="HI832" s="49"/>
      <c r="HJ832" s="49"/>
      <c r="HK832" s="49"/>
      <c r="HP832" s="193"/>
      <c r="HQ832" s="49"/>
      <c r="HR832" s="49"/>
      <c r="HS832" s="49"/>
      <c r="HX832" s="193"/>
      <c r="HY832" s="49"/>
      <c r="HZ832" s="49"/>
      <c r="IA832" s="49"/>
      <c r="IF832" s="193"/>
      <c r="IG832" s="49"/>
      <c r="IH832" s="49"/>
      <c r="II832" s="49"/>
      <c r="IN832" s="193"/>
      <c r="IO832" s="49"/>
      <c r="IP832" s="49"/>
      <c r="IQ832" s="49"/>
      <c r="IV832" s="193"/>
      <c r="IW832" s="49"/>
      <c r="IX832" s="49"/>
      <c r="IY832" s="49"/>
      <c r="JD832" s="193"/>
      <c r="JE832" s="49"/>
      <c r="JF832" s="49"/>
      <c r="JG832" s="49"/>
      <c r="JL832" s="193"/>
      <c r="JM832" s="49"/>
      <c r="JN832" s="49"/>
      <c r="JO832" s="49"/>
      <c r="JT832" s="193"/>
      <c r="JU832" s="49"/>
      <c r="JV832" s="49"/>
      <c r="JW832" s="49"/>
      <c r="KB832" s="193"/>
      <c r="KC832" s="49"/>
      <c r="KD832" s="49"/>
      <c r="KE832" s="49"/>
      <c r="KJ832" s="193"/>
      <c r="KK832" s="49"/>
      <c r="KL832" s="49"/>
      <c r="KM832" s="49"/>
      <c r="KR832" s="193"/>
      <c r="KS832" s="49"/>
      <c r="KT832" s="49"/>
      <c r="KU832" s="49"/>
      <c r="KZ832" s="193"/>
      <c r="LA832" s="49"/>
      <c r="LB832" s="49"/>
      <c r="LC832" s="49"/>
      <c r="LH832" s="193"/>
      <c r="LI832" s="49"/>
      <c r="LJ832" s="49"/>
      <c r="LK832" s="49"/>
      <c r="LP832" s="193"/>
      <c r="LQ832" s="49"/>
      <c r="LR832" s="49"/>
      <c r="LS832" s="49"/>
      <c r="LX832" s="193"/>
      <c r="LY832" s="49"/>
      <c r="LZ832" s="49"/>
      <c r="MA832" s="49"/>
      <c r="MF832" s="193"/>
      <c r="MG832" s="49"/>
      <c r="MH832" s="49"/>
      <c r="MI832" s="49"/>
      <c r="MN832" s="193"/>
      <c r="MO832" s="49"/>
      <c r="MP832" s="49"/>
      <c r="MQ832" s="49"/>
      <c r="MV832" s="193"/>
      <c r="MW832" s="49"/>
      <c r="MX832" s="49"/>
      <c r="MY832" s="49"/>
      <c r="ND832" s="193"/>
      <c r="NE832" s="49"/>
      <c r="NF832" s="49"/>
      <c r="NG832" s="49"/>
      <c r="NL832" s="193"/>
      <c r="NM832" s="49"/>
      <c r="NN832" s="49"/>
      <c r="NO832" s="49"/>
      <c r="NT832" s="193"/>
      <c r="NU832" s="49"/>
      <c r="NV832" s="49"/>
      <c r="NW832" s="49"/>
      <c r="OB832" s="193"/>
      <c r="OC832" s="49"/>
      <c r="OD832" s="49"/>
      <c r="OE832" s="49"/>
      <c r="OJ832" s="193"/>
      <c r="OK832" s="49"/>
      <c r="OL832" s="49"/>
      <c r="OM832" s="49"/>
      <c r="OR832" s="193"/>
      <c r="OS832" s="49"/>
      <c r="OT832" s="49"/>
      <c r="OU832" s="49"/>
      <c r="OZ832" s="193"/>
      <c r="PA832" s="49"/>
      <c r="PB832" s="49"/>
      <c r="PC832" s="49"/>
      <c r="PH832" s="193"/>
      <c r="PI832" s="49"/>
      <c r="PJ832" s="49"/>
      <c r="PK832" s="49"/>
      <c r="PP832" s="193"/>
      <c r="PQ832" s="49"/>
      <c r="PR832" s="49"/>
      <c r="PS832" s="49"/>
      <c r="PX832" s="193"/>
      <c r="PY832" s="49"/>
      <c r="PZ832" s="49"/>
      <c r="QA832" s="49"/>
      <c r="QF832" s="193"/>
      <c r="QG832" s="49"/>
      <c r="QH832" s="49"/>
      <c r="QI832" s="49"/>
      <c r="QN832" s="193"/>
      <c r="QO832" s="49"/>
      <c r="QP832" s="49"/>
      <c r="QQ832" s="49"/>
      <c r="QV832" s="193"/>
      <c r="QW832" s="49"/>
      <c r="QX832" s="49"/>
      <c r="QY832" s="49"/>
      <c r="RD832" s="193"/>
      <c r="RE832" s="49"/>
      <c r="RF832" s="49"/>
      <c r="RG832" s="49"/>
      <c r="RL832" s="193"/>
      <c r="RM832" s="49"/>
      <c r="RN832" s="49"/>
      <c r="RO832" s="49"/>
      <c r="RT832" s="193"/>
      <c r="RU832" s="49"/>
      <c r="RV832" s="49"/>
      <c r="RW832" s="49"/>
      <c r="SB832" s="193"/>
      <c r="SC832" s="49"/>
      <c r="SD832" s="49"/>
      <c r="SE832" s="49"/>
      <c r="SJ832" s="193"/>
      <c r="SK832" s="49"/>
      <c r="SL832" s="49"/>
      <c r="SM832" s="49"/>
      <c r="SR832" s="193"/>
      <c r="SS832" s="49"/>
      <c r="ST832" s="49"/>
      <c r="SU832" s="49"/>
      <c r="SZ832" s="193"/>
      <c r="TA832" s="49"/>
      <c r="TB832" s="49"/>
      <c r="TC832" s="49"/>
      <c r="TH832" s="193"/>
      <c r="TI832" s="49"/>
      <c r="TJ832" s="49"/>
      <c r="TK832" s="49"/>
      <c r="TP832" s="193"/>
      <c r="TQ832" s="49"/>
      <c r="TR832" s="49"/>
      <c r="TS832" s="49"/>
      <c r="TX832" s="193"/>
      <c r="TY832" s="49"/>
      <c r="TZ832" s="49"/>
      <c r="UA832" s="49"/>
      <c r="UF832" s="193"/>
      <c r="UG832" s="49"/>
      <c r="UH832" s="49"/>
      <c r="UI832" s="49"/>
      <c r="UN832" s="193"/>
      <c r="UO832" s="49"/>
      <c r="UP832" s="49"/>
      <c r="UQ832" s="49"/>
      <c r="UV832" s="193"/>
      <c r="UW832" s="49"/>
      <c r="UX832" s="49"/>
      <c r="UY832" s="49"/>
      <c r="VD832" s="193"/>
      <c r="VE832" s="49"/>
      <c r="VF832" s="49"/>
      <c r="VG832" s="49"/>
      <c r="VL832" s="193"/>
      <c r="VM832" s="49"/>
      <c r="VN832" s="49"/>
      <c r="VO832" s="49"/>
      <c r="VT832" s="193"/>
      <c r="VU832" s="49"/>
      <c r="VV832" s="49"/>
      <c r="VW832" s="49"/>
      <c r="WB832" s="193"/>
      <c r="WC832" s="49"/>
      <c r="WD832" s="49"/>
      <c r="WE832" s="49"/>
      <c r="WJ832" s="193"/>
      <c r="WK832" s="49"/>
      <c r="WL832" s="49"/>
      <c r="WM832" s="49"/>
      <c r="WR832" s="193"/>
      <c r="WS832" s="49"/>
      <c r="WT832" s="49"/>
      <c r="WU832" s="49"/>
      <c r="WZ832" s="193"/>
      <c r="XA832" s="49"/>
      <c r="XB832" s="49"/>
      <c r="XC832" s="49"/>
      <c r="XH832" s="193"/>
      <c r="XI832" s="49"/>
      <c r="XJ832" s="49"/>
      <c r="XK832" s="49"/>
      <c r="XP832" s="193"/>
      <c r="XQ832" s="49"/>
      <c r="XR832" s="49"/>
      <c r="XS832" s="49"/>
      <c r="XX832" s="193"/>
      <c r="XY832" s="49"/>
      <c r="XZ832" s="49"/>
      <c r="YA832" s="49"/>
      <c r="YF832" s="193"/>
      <c r="YG832" s="49"/>
      <c r="YH832" s="49"/>
      <c r="YI832" s="49"/>
      <c r="YN832" s="193"/>
      <c r="YO832" s="49"/>
      <c r="YP832" s="49"/>
      <c r="YQ832" s="49"/>
      <c r="YV832" s="193"/>
      <c r="YW832" s="49"/>
      <c r="YX832" s="49"/>
      <c r="YY832" s="49"/>
      <c r="ZD832" s="193"/>
      <c r="ZE832" s="49"/>
      <c r="ZF832" s="49"/>
      <c r="ZG832" s="49"/>
      <c r="ZL832" s="193"/>
      <c r="ZM832" s="49"/>
      <c r="ZN832" s="49"/>
      <c r="ZO832" s="49"/>
      <c r="ZT832" s="193"/>
      <c r="ZU832" s="49"/>
      <c r="ZV832" s="49"/>
      <c r="ZW832" s="49"/>
      <c r="AAB832" s="193"/>
      <c r="AAC832" s="49"/>
      <c r="AAD832" s="49"/>
      <c r="AAE832" s="49"/>
      <c r="AAJ832" s="193"/>
      <c r="AAK832" s="49"/>
      <c r="AAL832" s="49"/>
      <c r="AAM832" s="49"/>
      <c r="AAR832" s="193"/>
      <c r="AAS832" s="49"/>
      <c r="AAT832" s="49"/>
      <c r="AAU832" s="49"/>
      <c r="AAZ832" s="193"/>
      <c r="ABA832" s="49"/>
      <c r="ABB832" s="49"/>
      <c r="ABC832" s="49"/>
      <c r="ABH832" s="193"/>
      <c r="ABI832" s="49"/>
      <c r="ABJ832" s="49"/>
      <c r="ABK832" s="49"/>
      <c r="ABP832" s="193"/>
      <c r="ABQ832" s="49"/>
      <c r="ABR832" s="49"/>
      <c r="ABS832" s="49"/>
      <c r="ABX832" s="193"/>
      <c r="ABY832" s="49"/>
      <c r="ABZ832" s="49"/>
      <c r="ACA832" s="49"/>
      <c r="ACF832" s="193"/>
      <c r="ACG832" s="49"/>
      <c r="ACH832" s="49"/>
      <c r="ACI832" s="49"/>
      <c r="ACN832" s="193"/>
      <c r="ACO832" s="49"/>
      <c r="ACP832" s="49"/>
      <c r="ACQ832" s="49"/>
      <c r="ACV832" s="193"/>
      <c r="ACW832" s="49"/>
      <c r="ACX832" s="49"/>
      <c r="ACY832" s="49"/>
      <c r="ADD832" s="193"/>
      <c r="ADE832" s="49"/>
      <c r="ADF832" s="49"/>
      <c r="ADG832" s="49"/>
      <c r="ADL832" s="193"/>
      <c r="ADM832" s="49"/>
      <c r="ADN832" s="49"/>
      <c r="ADO832" s="49"/>
      <c r="ADT832" s="193"/>
      <c r="ADU832" s="49"/>
      <c r="ADV832" s="49"/>
      <c r="ADW832" s="49"/>
      <c r="AEB832" s="193"/>
      <c r="AEC832" s="49"/>
      <c r="AED832" s="49"/>
      <c r="AEE832" s="49"/>
      <c r="AEJ832" s="193"/>
      <c r="AEK832" s="49"/>
      <c r="AEL832" s="49"/>
      <c r="AEM832" s="49"/>
      <c r="AER832" s="193"/>
      <c r="AES832" s="49"/>
      <c r="AET832" s="49"/>
      <c r="AEU832" s="49"/>
      <c r="AEZ832" s="193"/>
      <c r="AFA832" s="49"/>
      <c r="AFB832" s="49"/>
      <c r="AFC832" s="49"/>
      <c r="AFH832" s="193"/>
      <c r="AFI832" s="49"/>
      <c r="AFJ832" s="49"/>
      <c r="AFK832" s="49"/>
      <c r="AFP832" s="193"/>
      <c r="AFQ832" s="49"/>
      <c r="AFR832" s="49"/>
      <c r="AFS832" s="49"/>
      <c r="AFX832" s="193"/>
      <c r="AFY832" s="49"/>
      <c r="AFZ832" s="49"/>
      <c r="AGA832" s="49"/>
      <c r="AGF832" s="193"/>
      <c r="AGG832" s="49"/>
      <c r="AGH832" s="49"/>
      <c r="AGI832" s="49"/>
      <c r="AGN832" s="193"/>
      <c r="AGO832" s="49"/>
      <c r="AGP832" s="49"/>
      <c r="AGQ832" s="49"/>
      <c r="AGV832" s="193"/>
      <c r="AGW832" s="49"/>
      <c r="AGX832" s="49"/>
      <c r="AGY832" s="49"/>
      <c r="AHD832" s="193"/>
      <c r="AHE832" s="49"/>
      <c r="AHF832" s="49"/>
      <c r="AHG832" s="49"/>
      <c r="AHL832" s="193"/>
      <c r="AHM832" s="49"/>
      <c r="AHN832" s="49"/>
      <c r="AHO832" s="49"/>
      <c r="AHT832" s="193"/>
      <c r="AHU832" s="49"/>
      <c r="AHV832" s="49"/>
      <c r="AHW832" s="49"/>
      <c r="AIB832" s="193"/>
      <c r="AIC832" s="49"/>
      <c r="AID832" s="49"/>
      <c r="AIE832" s="49"/>
      <c r="AIJ832" s="193"/>
      <c r="AIK832" s="49"/>
      <c r="AIL832" s="49"/>
      <c r="AIM832" s="49"/>
      <c r="AIR832" s="193"/>
      <c r="AIS832" s="49"/>
      <c r="AIT832" s="49"/>
      <c r="AIU832" s="49"/>
      <c r="AIZ832" s="193"/>
      <c r="AJA832" s="49"/>
      <c r="AJB832" s="49"/>
      <c r="AJC832" s="49"/>
      <c r="AJH832" s="193"/>
      <c r="AJI832" s="49"/>
      <c r="AJJ832" s="49"/>
      <c r="AJK832" s="49"/>
      <c r="AJP832" s="193"/>
      <c r="AJQ832" s="49"/>
      <c r="AJR832" s="49"/>
      <c r="AJS832" s="49"/>
      <c r="AJX832" s="193"/>
      <c r="AJY832" s="49"/>
      <c r="AJZ832" s="49"/>
      <c r="AKA832" s="49"/>
      <c r="AKF832" s="193"/>
      <c r="AKG832" s="49"/>
      <c r="AKH832" s="49"/>
      <c r="AKI832" s="49"/>
      <c r="AKN832" s="193"/>
      <c r="AKO832" s="49"/>
      <c r="AKP832" s="49"/>
      <c r="AKQ832" s="49"/>
      <c r="AKV832" s="193"/>
      <c r="AKW832" s="49"/>
      <c r="AKX832" s="49"/>
      <c r="AKY832" s="49"/>
      <c r="ALD832" s="193"/>
      <c r="ALE832" s="49"/>
      <c r="ALF832" s="49"/>
      <c r="ALG832" s="49"/>
      <c r="ALL832" s="193"/>
      <c r="ALM832" s="49"/>
      <c r="ALN832" s="49"/>
      <c r="ALO832" s="49"/>
      <c r="ALT832" s="193"/>
      <c r="ALU832" s="49"/>
      <c r="ALV832" s="49"/>
      <c r="ALW832" s="49"/>
      <c r="AMB832" s="193"/>
      <c r="AMC832" s="49"/>
      <c r="AMD832" s="49"/>
      <c r="AME832" s="49"/>
      <c r="AMJ832" s="193"/>
    </row>
    <row r="833" s="190" customFormat="true" ht="15" hidden="false" customHeight="true" outlineLevel="0" collapsed="false">
      <c r="A833" s="170"/>
      <c r="B833" s="170"/>
      <c r="C833" s="170"/>
      <c r="D833" s="171" t="s">
        <v>715</v>
      </c>
      <c r="E833" s="171"/>
      <c r="F833" s="171"/>
      <c r="G833" s="171"/>
      <c r="H833" s="175" t="n">
        <f aca="false">E826</f>
        <v>4</v>
      </c>
      <c r="I833" s="49"/>
      <c r="J833" s="49"/>
      <c r="K833" s="49"/>
      <c r="P833" s="194"/>
      <c r="Q833" s="49"/>
      <c r="R833" s="49"/>
      <c r="S833" s="49"/>
      <c r="X833" s="194"/>
      <c r="Y833" s="49"/>
      <c r="Z833" s="49"/>
      <c r="AA833" s="49"/>
      <c r="AF833" s="194"/>
      <c r="AG833" s="49"/>
      <c r="AH833" s="49"/>
      <c r="AI833" s="49"/>
      <c r="AN833" s="194"/>
      <c r="AO833" s="49"/>
      <c r="AP833" s="49"/>
      <c r="AQ833" s="49"/>
      <c r="AV833" s="194"/>
      <c r="AW833" s="49"/>
      <c r="AX833" s="49"/>
      <c r="AY833" s="49"/>
      <c r="BD833" s="194"/>
      <c r="BE833" s="49"/>
      <c r="BF833" s="49"/>
      <c r="BG833" s="49"/>
      <c r="BL833" s="194"/>
      <c r="BM833" s="49"/>
      <c r="BN833" s="49"/>
      <c r="BO833" s="49"/>
      <c r="BT833" s="194"/>
      <c r="BU833" s="49"/>
      <c r="BV833" s="49"/>
      <c r="BW833" s="49"/>
      <c r="CB833" s="194"/>
      <c r="CC833" s="49"/>
      <c r="CD833" s="49"/>
      <c r="CE833" s="49"/>
      <c r="CJ833" s="194"/>
      <c r="CK833" s="49"/>
      <c r="CL833" s="49"/>
      <c r="CM833" s="49"/>
      <c r="CR833" s="194"/>
      <c r="CS833" s="49"/>
      <c r="CT833" s="49"/>
      <c r="CU833" s="49"/>
      <c r="CZ833" s="194"/>
      <c r="DA833" s="49"/>
      <c r="DB833" s="49"/>
      <c r="DC833" s="49"/>
      <c r="DH833" s="194"/>
      <c r="DI833" s="49"/>
      <c r="DJ833" s="49"/>
      <c r="DK833" s="49"/>
      <c r="DP833" s="194"/>
      <c r="DQ833" s="49"/>
      <c r="DR833" s="49"/>
      <c r="DS833" s="49"/>
      <c r="DX833" s="194"/>
      <c r="DY833" s="49"/>
      <c r="DZ833" s="49"/>
      <c r="EA833" s="49"/>
      <c r="EF833" s="194"/>
      <c r="EG833" s="49"/>
      <c r="EH833" s="49"/>
      <c r="EI833" s="49"/>
      <c r="EN833" s="194"/>
      <c r="EO833" s="49"/>
      <c r="EP833" s="49"/>
      <c r="EQ833" s="49"/>
      <c r="EV833" s="194"/>
      <c r="EW833" s="49"/>
      <c r="EX833" s="49"/>
      <c r="EY833" s="49"/>
      <c r="FD833" s="194"/>
      <c r="FE833" s="49"/>
      <c r="FF833" s="49"/>
      <c r="FG833" s="49"/>
      <c r="FL833" s="194"/>
      <c r="FM833" s="49"/>
      <c r="FN833" s="49"/>
      <c r="FO833" s="49"/>
      <c r="FT833" s="194"/>
      <c r="FU833" s="49"/>
      <c r="FV833" s="49"/>
      <c r="FW833" s="49"/>
      <c r="GB833" s="194"/>
      <c r="GC833" s="49"/>
      <c r="GD833" s="49"/>
      <c r="GE833" s="49"/>
      <c r="GJ833" s="194"/>
      <c r="GK833" s="49"/>
      <c r="GL833" s="49"/>
      <c r="GM833" s="49"/>
      <c r="GR833" s="194"/>
      <c r="GS833" s="49"/>
      <c r="GT833" s="49"/>
      <c r="GU833" s="49"/>
      <c r="GZ833" s="194"/>
      <c r="HA833" s="49"/>
      <c r="HB833" s="49"/>
      <c r="HC833" s="49"/>
      <c r="HH833" s="194"/>
      <c r="HI833" s="49"/>
      <c r="HJ833" s="49"/>
      <c r="HK833" s="49"/>
      <c r="HP833" s="194"/>
      <c r="HQ833" s="49"/>
      <c r="HR833" s="49"/>
      <c r="HS833" s="49"/>
      <c r="HX833" s="194"/>
      <c r="HY833" s="49"/>
      <c r="HZ833" s="49"/>
      <c r="IA833" s="49"/>
      <c r="IF833" s="194"/>
      <c r="IG833" s="49"/>
      <c r="IH833" s="49"/>
      <c r="II833" s="49"/>
      <c r="IN833" s="194"/>
      <c r="IO833" s="49"/>
      <c r="IP833" s="49"/>
      <c r="IQ833" s="49"/>
      <c r="IV833" s="194"/>
      <c r="IW833" s="49"/>
      <c r="IX833" s="49"/>
      <c r="IY833" s="49"/>
      <c r="JD833" s="194"/>
      <c r="JE833" s="49"/>
      <c r="JF833" s="49"/>
      <c r="JG833" s="49"/>
      <c r="JL833" s="194"/>
      <c r="JM833" s="49"/>
      <c r="JN833" s="49"/>
      <c r="JO833" s="49"/>
      <c r="JT833" s="194"/>
      <c r="JU833" s="49"/>
      <c r="JV833" s="49"/>
      <c r="JW833" s="49"/>
      <c r="KB833" s="194"/>
      <c r="KC833" s="49"/>
      <c r="KD833" s="49"/>
      <c r="KE833" s="49"/>
      <c r="KJ833" s="194"/>
      <c r="KK833" s="49"/>
      <c r="KL833" s="49"/>
      <c r="KM833" s="49"/>
      <c r="KR833" s="194"/>
      <c r="KS833" s="49"/>
      <c r="KT833" s="49"/>
      <c r="KU833" s="49"/>
      <c r="KZ833" s="194"/>
      <c r="LA833" s="49"/>
      <c r="LB833" s="49"/>
      <c r="LC833" s="49"/>
      <c r="LH833" s="194"/>
      <c r="LI833" s="49"/>
      <c r="LJ833" s="49"/>
      <c r="LK833" s="49"/>
      <c r="LP833" s="194"/>
      <c r="LQ833" s="49"/>
      <c r="LR833" s="49"/>
      <c r="LS833" s="49"/>
      <c r="LX833" s="194"/>
      <c r="LY833" s="49"/>
      <c r="LZ833" s="49"/>
      <c r="MA833" s="49"/>
      <c r="MF833" s="194"/>
      <c r="MG833" s="49"/>
      <c r="MH833" s="49"/>
      <c r="MI833" s="49"/>
      <c r="MN833" s="194"/>
      <c r="MO833" s="49"/>
      <c r="MP833" s="49"/>
      <c r="MQ833" s="49"/>
      <c r="MV833" s="194"/>
      <c r="MW833" s="49"/>
      <c r="MX833" s="49"/>
      <c r="MY833" s="49"/>
      <c r="ND833" s="194"/>
      <c r="NE833" s="49"/>
      <c r="NF833" s="49"/>
      <c r="NG833" s="49"/>
      <c r="NL833" s="194"/>
      <c r="NM833" s="49"/>
      <c r="NN833" s="49"/>
      <c r="NO833" s="49"/>
      <c r="NT833" s="194"/>
      <c r="NU833" s="49"/>
      <c r="NV833" s="49"/>
      <c r="NW833" s="49"/>
      <c r="OB833" s="194"/>
      <c r="OC833" s="49"/>
      <c r="OD833" s="49"/>
      <c r="OE833" s="49"/>
      <c r="OJ833" s="194"/>
      <c r="OK833" s="49"/>
      <c r="OL833" s="49"/>
      <c r="OM833" s="49"/>
      <c r="OR833" s="194"/>
      <c r="OS833" s="49"/>
      <c r="OT833" s="49"/>
      <c r="OU833" s="49"/>
      <c r="OZ833" s="194"/>
      <c r="PA833" s="49"/>
      <c r="PB833" s="49"/>
      <c r="PC833" s="49"/>
      <c r="PH833" s="194"/>
      <c r="PI833" s="49"/>
      <c r="PJ833" s="49"/>
      <c r="PK833" s="49"/>
      <c r="PP833" s="194"/>
      <c r="PQ833" s="49"/>
      <c r="PR833" s="49"/>
      <c r="PS833" s="49"/>
      <c r="PX833" s="194"/>
      <c r="PY833" s="49"/>
      <c r="PZ833" s="49"/>
      <c r="QA833" s="49"/>
      <c r="QF833" s="194"/>
      <c r="QG833" s="49"/>
      <c r="QH833" s="49"/>
      <c r="QI833" s="49"/>
      <c r="QN833" s="194"/>
      <c r="QO833" s="49"/>
      <c r="QP833" s="49"/>
      <c r="QQ833" s="49"/>
      <c r="QV833" s="194"/>
      <c r="QW833" s="49"/>
      <c r="QX833" s="49"/>
      <c r="QY833" s="49"/>
      <c r="RD833" s="194"/>
      <c r="RE833" s="49"/>
      <c r="RF833" s="49"/>
      <c r="RG833" s="49"/>
      <c r="RL833" s="194"/>
      <c r="RM833" s="49"/>
      <c r="RN833" s="49"/>
      <c r="RO833" s="49"/>
      <c r="RT833" s="194"/>
      <c r="RU833" s="49"/>
      <c r="RV833" s="49"/>
      <c r="RW833" s="49"/>
      <c r="SB833" s="194"/>
      <c r="SC833" s="49"/>
      <c r="SD833" s="49"/>
      <c r="SE833" s="49"/>
      <c r="SJ833" s="194"/>
      <c r="SK833" s="49"/>
      <c r="SL833" s="49"/>
      <c r="SM833" s="49"/>
      <c r="SR833" s="194"/>
      <c r="SS833" s="49"/>
      <c r="ST833" s="49"/>
      <c r="SU833" s="49"/>
      <c r="SZ833" s="194"/>
      <c r="TA833" s="49"/>
      <c r="TB833" s="49"/>
      <c r="TC833" s="49"/>
      <c r="TH833" s="194"/>
      <c r="TI833" s="49"/>
      <c r="TJ833" s="49"/>
      <c r="TK833" s="49"/>
      <c r="TP833" s="194"/>
      <c r="TQ833" s="49"/>
      <c r="TR833" s="49"/>
      <c r="TS833" s="49"/>
      <c r="TX833" s="194"/>
      <c r="TY833" s="49"/>
      <c r="TZ833" s="49"/>
      <c r="UA833" s="49"/>
      <c r="UF833" s="194"/>
      <c r="UG833" s="49"/>
      <c r="UH833" s="49"/>
      <c r="UI833" s="49"/>
      <c r="UN833" s="194"/>
      <c r="UO833" s="49"/>
      <c r="UP833" s="49"/>
      <c r="UQ833" s="49"/>
      <c r="UV833" s="194"/>
      <c r="UW833" s="49"/>
      <c r="UX833" s="49"/>
      <c r="UY833" s="49"/>
      <c r="VD833" s="194"/>
      <c r="VE833" s="49"/>
      <c r="VF833" s="49"/>
      <c r="VG833" s="49"/>
      <c r="VL833" s="194"/>
      <c r="VM833" s="49"/>
      <c r="VN833" s="49"/>
      <c r="VO833" s="49"/>
      <c r="VT833" s="194"/>
      <c r="VU833" s="49"/>
      <c r="VV833" s="49"/>
      <c r="VW833" s="49"/>
      <c r="WB833" s="194"/>
      <c r="WC833" s="49"/>
      <c r="WD833" s="49"/>
      <c r="WE833" s="49"/>
      <c r="WJ833" s="194"/>
      <c r="WK833" s="49"/>
      <c r="WL833" s="49"/>
      <c r="WM833" s="49"/>
      <c r="WR833" s="194"/>
      <c r="WS833" s="49"/>
      <c r="WT833" s="49"/>
      <c r="WU833" s="49"/>
      <c r="WZ833" s="194"/>
      <c r="XA833" s="49"/>
      <c r="XB833" s="49"/>
      <c r="XC833" s="49"/>
      <c r="XH833" s="194"/>
      <c r="XI833" s="49"/>
      <c r="XJ833" s="49"/>
      <c r="XK833" s="49"/>
      <c r="XP833" s="194"/>
      <c r="XQ833" s="49"/>
      <c r="XR833" s="49"/>
      <c r="XS833" s="49"/>
      <c r="XX833" s="194"/>
      <c r="XY833" s="49"/>
      <c r="XZ833" s="49"/>
      <c r="YA833" s="49"/>
      <c r="YF833" s="194"/>
      <c r="YG833" s="49"/>
      <c r="YH833" s="49"/>
      <c r="YI833" s="49"/>
      <c r="YN833" s="194"/>
      <c r="YO833" s="49"/>
      <c r="YP833" s="49"/>
      <c r="YQ833" s="49"/>
      <c r="YV833" s="194"/>
      <c r="YW833" s="49"/>
      <c r="YX833" s="49"/>
      <c r="YY833" s="49"/>
      <c r="ZD833" s="194"/>
      <c r="ZE833" s="49"/>
      <c r="ZF833" s="49"/>
      <c r="ZG833" s="49"/>
      <c r="ZL833" s="194"/>
      <c r="ZM833" s="49"/>
      <c r="ZN833" s="49"/>
      <c r="ZO833" s="49"/>
      <c r="ZT833" s="194"/>
      <c r="ZU833" s="49"/>
      <c r="ZV833" s="49"/>
      <c r="ZW833" s="49"/>
      <c r="AAB833" s="194"/>
      <c r="AAC833" s="49"/>
      <c r="AAD833" s="49"/>
      <c r="AAE833" s="49"/>
      <c r="AAJ833" s="194"/>
      <c r="AAK833" s="49"/>
      <c r="AAL833" s="49"/>
      <c r="AAM833" s="49"/>
      <c r="AAR833" s="194"/>
      <c r="AAS833" s="49"/>
      <c r="AAT833" s="49"/>
      <c r="AAU833" s="49"/>
      <c r="AAZ833" s="194"/>
      <c r="ABA833" s="49"/>
      <c r="ABB833" s="49"/>
      <c r="ABC833" s="49"/>
      <c r="ABH833" s="194"/>
      <c r="ABI833" s="49"/>
      <c r="ABJ833" s="49"/>
      <c r="ABK833" s="49"/>
      <c r="ABP833" s="194"/>
      <c r="ABQ833" s="49"/>
      <c r="ABR833" s="49"/>
      <c r="ABS833" s="49"/>
      <c r="ABX833" s="194"/>
      <c r="ABY833" s="49"/>
      <c r="ABZ833" s="49"/>
      <c r="ACA833" s="49"/>
      <c r="ACF833" s="194"/>
      <c r="ACG833" s="49"/>
      <c r="ACH833" s="49"/>
      <c r="ACI833" s="49"/>
      <c r="ACN833" s="194"/>
      <c r="ACO833" s="49"/>
      <c r="ACP833" s="49"/>
      <c r="ACQ833" s="49"/>
      <c r="ACV833" s="194"/>
      <c r="ACW833" s="49"/>
      <c r="ACX833" s="49"/>
      <c r="ACY833" s="49"/>
      <c r="ADD833" s="194"/>
      <c r="ADE833" s="49"/>
      <c r="ADF833" s="49"/>
      <c r="ADG833" s="49"/>
      <c r="ADL833" s="194"/>
      <c r="ADM833" s="49"/>
      <c r="ADN833" s="49"/>
      <c r="ADO833" s="49"/>
      <c r="ADT833" s="194"/>
      <c r="ADU833" s="49"/>
      <c r="ADV833" s="49"/>
      <c r="ADW833" s="49"/>
      <c r="AEB833" s="194"/>
      <c r="AEC833" s="49"/>
      <c r="AED833" s="49"/>
      <c r="AEE833" s="49"/>
      <c r="AEJ833" s="194"/>
      <c r="AEK833" s="49"/>
      <c r="AEL833" s="49"/>
      <c r="AEM833" s="49"/>
      <c r="AER833" s="194"/>
      <c r="AES833" s="49"/>
      <c r="AET833" s="49"/>
      <c r="AEU833" s="49"/>
      <c r="AEZ833" s="194"/>
      <c r="AFA833" s="49"/>
      <c r="AFB833" s="49"/>
      <c r="AFC833" s="49"/>
      <c r="AFH833" s="194"/>
      <c r="AFI833" s="49"/>
      <c r="AFJ833" s="49"/>
      <c r="AFK833" s="49"/>
      <c r="AFP833" s="194"/>
      <c r="AFQ833" s="49"/>
      <c r="AFR833" s="49"/>
      <c r="AFS833" s="49"/>
      <c r="AFX833" s="194"/>
      <c r="AFY833" s="49"/>
      <c r="AFZ833" s="49"/>
      <c r="AGA833" s="49"/>
      <c r="AGF833" s="194"/>
      <c r="AGG833" s="49"/>
      <c r="AGH833" s="49"/>
      <c r="AGI833" s="49"/>
      <c r="AGN833" s="194"/>
      <c r="AGO833" s="49"/>
      <c r="AGP833" s="49"/>
      <c r="AGQ833" s="49"/>
      <c r="AGV833" s="194"/>
      <c r="AGW833" s="49"/>
      <c r="AGX833" s="49"/>
      <c r="AGY833" s="49"/>
      <c r="AHD833" s="194"/>
      <c r="AHE833" s="49"/>
      <c r="AHF833" s="49"/>
      <c r="AHG833" s="49"/>
      <c r="AHL833" s="194"/>
      <c r="AHM833" s="49"/>
      <c r="AHN833" s="49"/>
      <c r="AHO833" s="49"/>
      <c r="AHT833" s="194"/>
      <c r="AHU833" s="49"/>
      <c r="AHV833" s="49"/>
      <c r="AHW833" s="49"/>
      <c r="AIB833" s="194"/>
      <c r="AIC833" s="49"/>
      <c r="AID833" s="49"/>
      <c r="AIE833" s="49"/>
      <c r="AIJ833" s="194"/>
      <c r="AIK833" s="49"/>
      <c r="AIL833" s="49"/>
      <c r="AIM833" s="49"/>
      <c r="AIR833" s="194"/>
      <c r="AIS833" s="49"/>
      <c r="AIT833" s="49"/>
      <c r="AIU833" s="49"/>
      <c r="AIZ833" s="194"/>
      <c r="AJA833" s="49"/>
      <c r="AJB833" s="49"/>
      <c r="AJC833" s="49"/>
      <c r="AJH833" s="194"/>
      <c r="AJI833" s="49"/>
      <c r="AJJ833" s="49"/>
      <c r="AJK833" s="49"/>
      <c r="AJP833" s="194"/>
      <c r="AJQ833" s="49"/>
      <c r="AJR833" s="49"/>
      <c r="AJS833" s="49"/>
      <c r="AJX833" s="194"/>
      <c r="AJY833" s="49"/>
      <c r="AJZ833" s="49"/>
      <c r="AKA833" s="49"/>
      <c r="AKF833" s="194"/>
      <c r="AKG833" s="49"/>
      <c r="AKH833" s="49"/>
      <c r="AKI833" s="49"/>
      <c r="AKN833" s="194"/>
      <c r="AKO833" s="49"/>
      <c r="AKP833" s="49"/>
      <c r="AKQ833" s="49"/>
      <c r="AKV833" s="194"/>
      <c r="AKW833" s="49"/>
      <c r="AKX833" s="49"/>
      <c r="AKY833" s="49"/>
      <c r="ALD833" s="194"/>
      <c r="ALE833" s="49"/>
      <c r="ALF833" s="49"/>
      <c r="ALG833" s="49"/>
      <c r="ALL833" s="194"/>
      <c r="ALM833" s="49"/>
      <c r="ALN833" s="49"/>
      <c r="ALO833" s="49"/>
      <c r="ALT833" s="194"/>
      <c r="ALU833" s="49"/>
      <c r="ALV833" s="49"/>
      <c r="ALW833" s="49"/>
      <c r="AMB833" s="194"/>
      <c r="AMC833" s="49"/>
      <c r="AMD833" s="49"/>
      <c r="AME833" s="49"/>
      <c r="AMJ833" s="194"/>
    </row>
    <row r="834" s="192" customFormat="true" ht="15" hidden="false" customHeight="true" outlineLevel="0" collapsed="false">
      <c r="A834" s="170"/>
      <c r="B834" s="170"/>
      <c r="C834" s="170"/>
      <c r="D834" s="173" t="s">
        <v>716</v>
      </c>
      <c r="E834" s="173"/>
      <c r="F834" s="173"/>
      <c r="G834" s="173"/>
      <c r="H834" s="174" t="n">
        <f aca="false">ROUND(H832*H833,2)</f>
        <v>74.08</v>
      </c>
      <c r="I834" s="49"/>
      <c r="J834" s="49"/>
      <c r="K834" s="49"/>
      <c r="P834" s="193"/>
      <c r="Q834" s="49"/>
      <c r="R834" s="49"/>
      <c r="S834" s="49"/>
      <c r="X834" s="193"/>
      <c r="Y834" s="49"/>
      <c r="Z834" s="49"/>
      <c r="AA834" s="49"/>
      <c r="AF834" s="193"/>
      <c r="AG834" s="49"/>
      <c r="AH834" s="49"/>
      <c r="AI834" s="49"/>
      <c r="AN834" s="193"/>
      <c r="AO834" s="49"/>
      <c r="AP834" s="49"/>
      <c r="AQ834" s="49"/>
      <c r="AV834" s="193"/>
      <c r="AW834" s="49"/>
      <c r="AX834" s="49"/>
      <c r="AY834" s="49"/>
      <c r="BD834" s="193"/>
      <c r="BE834" s="49"/>
      <c r="BF834" s="49"/>
      <c r="BG834" s="49"/>
      <c r="BL834" s="193"/>
      <c r="BM834" s="49"/>
      <c r="BN834" s="49"/>
      <c r="BO834" s="49"/>
      <c r="BT834" s="193"/>
      <c r="BU834" s="49"/>
      <c r="BV834" s="49"/>
      <c r="BW834" s="49"/>
      <c r="CB834" s="193"/>
      <c r="CC834" s="49"/>
      <c r="CD834" s="49"/>
      <c r="CE834" s="49"/>
      <c r="CJ834" s="193"/>
      <c r="CK834" s="49"/>
      <c r="CL834" s="49"/>
      <c r="CM834" s="49"/>
      <c r="CR834" s="193"/>
      <c r="CS834" s="49"/>
      <c r="CT834" s="49"/>
      <c r="CU834" s="49"/>
      <c r="CZ834" s="193"/>
      <c r="DA834" s="49"/>
      <c r="DB834" s="49"/>
      <c r="DC834" s="49"/>
      <c r="DH834" s="193"/>
      <c r="DI834" s="49"/>
      <c r="DJ834" s="49"/>
      <c r="DK834" s="49"/>
      <c r="DP834" s="193"/>
      <c r="DQ834" s="49"/>
      <c r="DR834" s="49"/>
      <c r="DS834" s="49"/>
      <c r="DX834" s="193"/>
      <c r="DY834" s="49"/>
      <c r="DZ834" s="49"/>
      <c r="EA834" s="49"/>
      <c r="EF834" s="193"/>
      <c r="EG834" s="49"/>
      <c r="EH834" s="49"/>
      <c r="EI834" s="49"/>
      <c r="EN834" s="193"/>
      <c r="EO834" s="49"/>
      <c r="EP834" s="49"/>
      <c r="EQ834" s="49"/>
      <c r="EV834" s="193"/>
      <c r="EW834" s="49"/>
      <c r="EX834" s="49"/>
      <c r="EY834" s="49"/>
      <c r="FD834" s="193"/>
      <c r="FE834" s="49"/>
      <c r="FF834" s="49"/>
      <c r="FG834" s="49"/>
      <c r="FL834" s="193"/>
      <c r="FM834" s="49"/>
      <c r="FN834" s="49"/>
      <c r="FO834" s="49"/>
      <c r="FT834" s="193"/>
      <c r="FU834" s="49"/>
      <c r="FV834" s="49"/>
      <c r="FW834" s="49"/>
      <c r="GB834" s="193"/>
      <c r="GC834" s="49"/>
      <c r="GD834" s="49"/>
      <c r="GE834" s="49"/>
      <c r="GJ834" s="193"/>
      <c r="GK834" s="49"/>
      <c r="GL834" s="49"/>
      <c r="GM834" s="49"/>
      <c r="GR834" s="193"/>
      <c r="GS834" s="49"/>
      <c r="GT834" s="49"/>
      <c r="GU834" s="49"/>
      <c r="GZ834" s="193"/>
      <c r="HA834" s="49"/>
      <c r="HB834" s="49"/>
      <c r="HC834" s="49"/>
      <c r="HH834" s="193"/>
      <c r="HI834" s="49"/>
      <c r="HJ834" s="49"/>
      <c r="HK834" s="49"/>
      <c r="HP834" s="193"/>
      <c r="HQ834" s="49"/>
      <c r="HR834" s="49"/>
      <c r="HS834" s="49"/>
      <c r="HX834" s="193"/>
      <c r="HY834" s="49"/>
      <c r="HZ834" s="49"/>
      <c r="IA834" s="49"/>
      <c r="IF834" s="193"/>
      <c r="IG834" s="49"/>
      <c r="IH834" s="49"/>
      <c r="II834" s="49"/>
      <c r="IN834" s="193"/>
      <c r="IO834" s="49"/>
      <c r="IP834" s="49"/>
      <c r="IQ834" s="49"/>
      <c r="IV834" s="193"/>
      <c r="IW834" s="49"/>
      <c r="IX834" s="49"/>
      <c r="IY834" s="49"/>
      <c r="JD834" s="193"/>
      <c r="JE834" s="49"/>
      <c r="JF834" s="49"/>
      <c r="JG834" s="49"/>
      <c r="JL834" s="193"/>
      <c r="JM834" s="49"/>
      <c r="JN834" s="49"/>
      <c r="JO834" s="49"/>
      <c r="JT834" s="193"/>
      <c r="JU834" s="49"/>
      <c r="JV834" s="49"/>
      <c r="JW834" s="49"/>
      <c r="KB834" s="193"/>
      <c r="KC834" s="49"/>
      <c r="KD834" s="49"/>
      <c r="KE834" s="49"/>
      <c r="KJ834" s="193"/>
      <c r="KK834" s="49"/>
      <c r="KL834" s="49"/>
      <c r="KM834" s="49"/>
      <c r="KR834" s="193"/>
      <c r="KS834" s="49"/>
      <c r="KT834" s="49"/>
      <c r="KU834" s="49"/>
      <c r="KZ834" s="193"/>
      <c r="LA834" s="49"/>
      <c r="LB834" s="49"/>
      <c r="LC834" s="49"/>
      <c r="LH834" s="193"/>
      <c r="LI834" s="49"/>
      <c r="LJ834" s="49"/>
      <c r="LK834" s="49"/>
      <c r="LP834" s="193"/>
      <c r="LQ834" s="49"/>
      <c r="LR834" s="49"/>
      <c r="LS834" s="49"/>
      <c r="LX834" s="193"/>
      <c r="LY834" s="49"/>
      <c r="LZ834" s="49"/>
      <c r="MA834" s="49"/>
      <c r="MF834" s="193"/>
      <c r="MG834" s="49"/>
      <c r="MH834" s="49"/>
      <c r="MI834" s="49"/>
      <c r="MN834" s="193"/>
      <c r="MO834" s="49"/>
      <c r="MP834" s="49"/>
      <c r="MQ834" s="49"/>
      <c r="MV834" s="193"/>
      <c r="MW834" s="49"/>
      <c r="MX834" s="49"/>
      <c r="MY834" s="49"/>
      <c r="ND834" s="193"/>
      <c r="NE834" s="49"/>
      <c r="NF834" s="49"/>
      <c r="NG834" s="49"/>
      <c r="NL834" s="193"/>
      <c r="NM834" s="49"/>
      <c r="NN834" s="49"/>
      <c r="NO834" s="49"/>
      <c r="NT834" s="193"/>
      <c r="NU834" s="49"/>
      <c r="NV834" s="49"/>
      <c r="NW834" s="49"/>
      <c r="OB834" s="193"/>
      <c r="OC834" s="49"/>
      <c r="OD834" s="49"/>
      <c r="OE834" s="49"/>
      <c r="OJ834" s="193"/>
      <c r="OK834" s="49"/>
      <c r="OL834" s="49"/>
      <c r="OM834" s="49"/>
      <c r="OR834" s="193"/>
      <c r="OS834" s="49"/>
      <c r="OT834" s="49"/>
      <c r="OU834" s="49"/>
      <c r="OZ834" s="193"/>
      <c r="PA834" s="49"/>
      <c r="PB834" s="49"/>
      <c r="PC834" s="49"/>
      <c r="PH834" s="193"/>
      <c r="PI834" s="49"/>
      <c r="PJ834" s="49"/>
      <c r="PK834" s="49"/>
      <c r="PP834" s="193"/>
      <c r="PQ834" s="49"/>
      <c r="PR834" s="49"/>
      <c r="PS834" s="49"/>
      <c r="PX834" s="193"/>
      <c r="PY834" s="49"/>
      <c r="PZ834" s="49"/>
      <c r="QA834" s="49"/>
      <c r="QF834" s="193"/>
      <c r="QG834" s="49"/>
      <c r="QH834" s="49"/>
      <c r="QI834" s="49"/>
      <c r="QN834" s="193"/>
      <c r="QO834" s="49"/>
      <c r="QP834" s="49"/>
      <c r="QQ834" s="49"/>
      <c r="QV834" s="193"/>
      <c r="QW834" s="49"/>
      <c r="QX834" s="49"/>
      <c r="QY834" s="49"/>
      <c r="RD834" s="193"/>
      <c r="RE834" s="49"/>
      <c r="RF834" s="49"/>
      <c r="RG834" s="49"/>
      <c r="RL834" s="193"/>
      <c r="RM834" s="49"/>
      <c r="RN834" s="49"/>
      <c r="RO834" s="49"/>
      <c r="RT834" s="193"/>
      <c r="RU834" s="49"/>
      <c r="RV834" s="49"/>
      <c r="RW834" s="49"/>
      <c r="SB834" s="193"/>
      <c r="SC834" s="49"/>
      <c r="SD834" s="49"/>
      <c r="SE834" s="49"/>
      <c r="SJ834" s="193"/>
      <c r="SK834" s="49"/>
      <c r="SL834" s="49"/>
      <c r="SM834" s="49"/>
      <c r="SR834" s="193"/>
      <c r="SS834" s="49"/>
      <c r="ST834" s="49"/>
      <c r="SU834" s="49"/>
      <c r="SZ834" s="193"/>
      <c r="TA834" s="49"/>
      <c r="TB834" s="49"/>
      <c r="TC834" s="49"/>
      <c r="TH834" s="193"/>
      <c r="TI834" s="49"/>
      <c r="TJ834" s="49"/>
      <c r="TK834" s="49"/>
      <c r="TP834" s="193"/>
      <c r="TQ834" s="49"/>
      <c r="TR834" s="49"/>
      <c r="TS834" s="49"/>
      <c r="TX834" s="193"/>
      <c r="TY834" s="49"/>
      <c r="TZ834" s="49"/>
      <c r="UA834" s="49"/>
      <c r="UF834" s="193"/>
      <c r="UG834" s="49"/>
      <c r="UH834" s="49"/>
      <c r="UI834" s="49"/>
      <c r="UN834" s="193"/>
      <c r="UO834" s="49"/>
      <c r="UP834" s="49"/>
      <c r="UQ834" s="49"/>
      <c r="UV834" s="193"/>
      <c r="UW834" s="49"/>
      <c r="UX834" s="49"/>
      <c r="UY834" s="49"/>
      <c r="VD834" s="193"/>
      <c r="VE834" s="49"/>
      <c r="VF834" s="49"/>
      <c r="VG834" s="49"/>
      <c r="VL834" s="193"/>
      <c r="VM834" s="49"/>
      <c r="VN834" s="49"/>
      <c r="VO834" s="49"/>
      <c r="VT834" s="193"/>
      <c r="VU834" s="49"/>
      <c r="VV834" s="49"/>
      <c r="VW834" s="49"/>
      <c r="WB834" s="193"/>
      <c r="WC834" s="49"/>
      <c r="WD834" s="49"/>
      <c r="WE834" s="49"/>
      <c r="WJ834" s="193"/>
      <c r="WK834" s="49"/>
      <c r="WL834" s="49"/>
      <c r="WM834" s="49"/>
      <c r="WR834" s="193"/>
      <c r="WS834" s="49"/>
      <c r="WT834" s="49"/>
      <c r="WU834" s="49"/>
      <c r="WZ834" s="193"/>
      <c r="XA834" s="49"/>
      <c r="XB834" s="49"/>
      <c r="XC834" s="49"/>
      <c r="XH834" s="193"/>
      <c r="XI834" s="49"/>
      <c r="XJ834" s="49"/>
      <c r="XK834" s="49"/>
      <c r="XP834" s="193"/>
      <c r="XQ834" s="49"/>
      <c r="XR834" s="49"/>
      <c r="XS834" s="49"/>
      <c r="XX834" s="193"/>
      <c r="XY834" s="49"/>
      <c r="XZ834" s="49"/>
      <c r="YA834" s="49"/>
      <c r="YF834" s="193"/>
      <c r="YG834" s="49"/>
      <c r="YH834" s="49"/>
      <c r="YI834" s="49"/>
      <c r="YN834" s="193"/>
      <c r="YO834" s="49"/>
      <c r="YP834" s="49"/>
      <c r="YQ834" s="49"/>
      <c r="YV834" s="193"/>
      <c r="YW834" s="49"/>
      <c r="YX834" s="49"/>
      <c r="YY834" s="49"/>
      <c r="ZD834" s="193"/>
      <c r="ZE834" s="49"/>
      <c r="ZF834" s="49"/>
      <c r="ZG834" s="49"/>
      <c r="ZL834" s="193"/>
      <c r="ZM834" s="49"/>
      <c r="ZN834" s="49"/>
      <c r="ZO834" s="49"/>
      <c r="ZT834" s="193"/>
      <c r="ZU834" s="49"/>
      <c r="ZV834" s="49"/>
      <c r="ZW834" s="49"/>
      <c r="AAB834" s="193"/>
      <c r="AAC834" s="49"/>
      <c r="AAD834" s="49"/>
      <c r="AAE834" s="49"/>
      <c r="AAJ834" s="193"/>
      <c r="AAK834" s="49"/>
      <c r="AAL834" s="49"/>
      <c r="AAM834" s="49"/>
      <c r="AAR834" s="193"/>
      <c r="AAS834" s="49"/>
      <c r="AAT834" s="49"/>
      <c r="AAU834" s="49"/>
      <c r="AAZ834" s="193"/>
      <c r="ABA834" s="49"/>
      <c r="ABB834" s="49"/>
      <c r="ABC834" s="49"/>
      <c r="ABH834" s="193"/>
      <c r="ABI834" s="49"/>
      <c r="ABJ834" s="49"/>
      <c r="ABK834" s="49"/>
      <c r="ABP834" s="193"/>
      <c r="ABQ834" s="49"/>
      <c r="ABR834" s="49"/>
      <c r="ABS834" s="49"/>
      <c r="ABX834" s="193"/>
      <c r="ABY834" s="49"/>
      <c r="ABZ834" s="49"/>
      <c r="ACA834" s="49"/>
      <c r="ACF834" s="193"/>
      <c r="ACG834" s="49"/>
      <c r="ACH834" s="49"/>
      <c r="ACI834" s="49"/>
      <c r="ACN834" s="193"/>
      <c r="ACO834" s="49"/>
      <c r="ACP834" s="49"/>
      <c r="ACQ834" s="49"/>
      <c r="ACV834" s="193"/>
      <c r="ACW834" s="49"/>
      <c r="ACX834" s="49"/>
      <c r="ACY834" s="49"/>
      <c r="ADD834" s="193"/>
      <c r="ADE834" s="49"/>
      <c r="ADF834" s="49"/>
      <c r="ADG834" s="49"/>
      <c r="ADL834" s="193"/>
      <c r="ADM834" s="49"/>
      <c r="ADN834" s="49"/>
      <c r="ADO834" s="49"/>
      <c r="ADT834" s="193"/>
      <c r="ADU834" s="49"/>
      <c r="ADV834" s="49"/>
      <c r="ADW834" s="49"/>
      <c r="AEB834" s="193"/>
      <c r="AEC834" s="49"/>
      <c r="AED834" s="49"/>
      <c r="AEE834" s="49"/>
      <c r="AEJ834" s="193"/>
      <c r="AEK834" s="49"/>
      <c r="AEL834" s="49"/>
      <c r="AEM834" s="49"/>
      <c r="AER834" s="193"/>
      <c r="AES834" s="49"/>
      <c r="AET834" s="49"/>
      <c r="AEU834" s="49"/>
      <c r="AEZ834" s="193"/>
      <c r="AFA834" s="49"/>
      <c r="AFB834" s="49"/>
      <c r="AFC834" s="49"/>
      <c r="AFH834" s="193"/>
      <c r="AFI834" s="49"/>
      <c r="AFJ834" s="49"/>
      <c r="AFK834" s="49"/>
      <c r="AFP834" s="193"/>
      <c r="AFQ834" s="49"/>
      <c r="AFR834" s="49"/>
      <c r="AFS834" s="49"/>
      <c r="AFX834" s="193"/>
      <c r="AFY834" s="49"/>
      <c r="AFZ834" s="49"/>
      <c r="AGA834" s="49"/>
      <c r="AGF834" s="193"/>
      <c r="AGG834" s="49"/>
      <c r="AGH834" s="49"/>
      <c r="AGI834" s="49"/>
      <c r="AGN834" s="193"/>
      <c r="AGO834" s="49"/>
      <c r="AGP834" s="49"/>
      <c r="AGQ834" s="49"/>
      <c r="AGV834" s="193"/>
      <c r="AGW834" s="49"/>
      <c r="AGX834" s="49"/>
      <c r="AGY834" s="49"/>
      <c r="AHD834" s="193"/>
      <c r="AHE834" s="49"/>
      <c r="AHF834" s="49"/>
      <c r="AHG834" s="49"/>
      <c r="AHL834" s="193"/>
      <c r="AHM834" s="49"/>
      <c r="AHN834" s="49"/>
      <c r="AHO834" s="49"/>
      <c r="AHT834" s="193"/>
      <c r="AHU834" s="49"/>
      <c r="AHV834" s="49"/>
      <c r="AHW834" s="49"/>
      <c r="AIB834" s="193"/>
      <c r="AIC834" s="49"/>
      <c r="AID834" s="49"/>
      <c r="AIE834" s="49"/>
      <c r="AIJ834" s="193"/>
      <c r="AIK834" s="49"/>
      <c r="AIL834" s="49"/>
      <c r="AIM834" s="49"/>
      <c r="AIR834" s="193"/>
      <c r="AIS834" s="49"/>
      <c r="AIT834" s="49"/>
      <c r="AIU834" s="49"/>
      <c r="AIZ834" s="193"/>
      <c r="AJA834" s="49"/>
      <c r="AJB834" s="49"/>
      <c r="AJC834" s="49"/>
      <c r="AJH834" s="193"/>
      <c r="AJI834" s="49"/>
      <c r="AJJ834" s="49"/>
      <c r="AJK834" s="49"/>
      <c r="AJP834" s="193"/>
      <c r="AJQ834" s="49"/>
      <c r="AJR834" s="49"/>
      <c r="AJS834" s="49"/>
      <c r="AJX834" s="193"/>
      <c r="AJY834" s="49"/>
      <c r="AJZ834" s="49"/>
      <c r="AKA834" s="49"/>
      <c r="AKF834" s="193"/>
      <c r="AKG834" s="49"/>
      <c r="AKH834" s="49"/>
      <c r="AKI834" s="49"/>
      <c r="AKN834" s="193"/>
      <c r="AKO834" s="49"/>
      <c r="AKP834" s="49"/>
      <c r="AKQ834" s="49"/>
      <c r="AKV834" s="193"/>
      <c r="AKW834" s="49"/>
      <c r="AKX834" s="49"/>
      <c r="AKY834" s="49"/>
      <c r="ALD834" s="193"/>
      <c r="ALE834" s="49"/>
      <c r="ALF834" s="49"/>
      <c r="ALG834" s="49"/>
      <c r="ALL834" s="193"/>
      <c r="ALM834" s="49"/>
      <c r="ALN834" s="49"/>
      <c r="ALO834" s="49"/>
      <c r="ALT834" s="193"/>
      <c r="ALU834" s="49"/>
      <c r="ALV834" s="49"/>
      <c r="ALW834" s="49"/>
      <c r="AMB834" s="193"/>
      <c r="AMC834" s="49"/>
      <c r="AMD834" s="49"/>
      <c r="AME834" s="49"/>
      <c r="AMJ834" s="193"/>
    </row>
    <row r="835" s="190" customFormat="true" ht="15" hidden="false" customHeight="true" outlineLevel="0" collapsed="false">
      <c r="A835" s="170"/>
      <c r="B835" s="170"/>
      <c r="C835" s="170"/>
      <c r="D835" s="171" t="s">
        <v>717</v>
      </c>
      <c r="E835" s="171"/>
      <c r="F835" s="171"/>
      <c r="G835" s="171"/>
      <c r="H835" s="172" t="n">
        <f aca="false">ROUND(H832*$B$13,2)</f>
        <v>3.88</v>
      </c>
      <c r="I835" s="49"/>
      <c r="J835" s="49"/>
      <c r="K835" s="49"/>
      <c r="P835" s="191"/>
      <c r="Q835" s="49"/>
      <c r="R835" s="49"/>
      <c r="S835" s="49"/>
      <c r="X835" s="191"/>
      <c r="Y835" s="49"/>
      <c r="Z835" s="49"/>
      <c r="AA835" s="49"/>
      <c r="AF835" s="191"/>
      <c r="AG835" s="49"/>
      <c r="AH835" s="49"/>
      <c r="AI835" s="49"/>
      <c r="AN835" s="191"/>
      <c r="AO835" s="49"/>
      <c r="AP835" s="49"/>
      <c r="AQ835" s="49"/>
      <c r="AV835" s="191"/>
      <c r="AW835" s="49"/>
      <c r="AX835" s="49"/>
      <c r="AY835" s="49"/>
      <c r="BD835" s="191"/>
      <c r="BE835" s="49"/>
      <c r="BF835" s="49"/>
      <c r="BG835" s="49"/>
      <c r="BL835" s="191"/>
      <c r="BM835" s="49"/>
      <c r="BN835" s="49"/>
      <c r="BO835" s="49"/>
      <c r="BT835" s="191"/>
      <c r="BU835" s="49"/>
      <c r="BV835" s="49"/>
      <c r="BW835" s="49"/>
      <c r="CB835" s="191"/>
      <c r="CC835" s="49"/>
      <c r="CD835" s="49"/>
      <c r="CE835" s="49"/>
      <c r="CJ835" s="191"/>
      <c r="CK835" s="49"/>
      <c r="CL835" s="49"/>
      <c r="CM835" s="49"/>
      <c r="CR835" s="191"/>
      <c r="CS835" s="49"/>
      <c r="CT835" s="49"/>
      <c r="CU835" s="49"/>
      <c r="CZ835" s="191"/>
      <c r="DA835" s="49"/>
      <c r="DB835" s="49"/>
      <c r="DC835" s="49"/>
      <c r="DH835" s="191"/>
      <c r="DI835" s="49"/>
      <c r="DJ835" s="49"/>
      <c r="DK835" s="49"/>
      <c r="DP835" s="191"/>
      <c r="DQ835" s="49"/>
      <c r="DR835" s="49"/>
      <c r="DS835" s="49"/>
      <c r="DX835" s="191"/>
      <c r="DY835" s="49"/>
      <c r="DZ835" s="49"/>
      <c r="EA835" s="49"/>
      <c r="EF835" s="191"/>
      <c r="EG835" s="49"/>
      <c r="EH835" s="49"/>
      <c r="EI835" s="49"/>
      <c r="EN835" s="191"/>
      <c r="EO835" s="49"/>
      <c r="EP835" s="49"/>
      <c r="EQ835" s="49"/>
      <c r="EV835" s="191"/>
      <c r="EW835" s="49"/>
      <c r="EX835" s="49"/>
      <c r="EY835" s="49"/>
      <c r="FD835" s="191"/>
      <c r="FE835" s="49"/>
      <c r="FF835" s="49"/>
      <c r="FG835" s="49"/>
      <c r="FL835" s="191"/>
      <c r="FM835" s="49"/>
      <c r="FN835" s="49"/>
      <c r="FO835" s="49"/>
      <c r="FT835" s="191"/>
      <c r="FU835" s="49"/>
      <c r="FV835" s="49"/>
      <c r="FW835" s="49"/>
      <c r="GB835" s="191"/>
      <c r="GC835" s="49"/>
      <c r="GD835" s="49"/>
      <c r="GE835" s="49"/>
      <c r="GJ835" s="191"/>
      <c r="GK835" s="49"/>
      <c r="GL835" s="49"/>
      <c r="GM835" s="49"/>
      <c r="GR835" s="191"/>
      <c r="GS835" s="49"/>
      <c r="GT835" s="49"/>
      <c r="GU835" s="49"/>
      <c r="GZ835" s="191"/>
      <c r="HA835" s="49"/>
      <c r="HB835" s="49"/>
      <c r="HC835" s="49"/>
      <c r="HH835" s="191"/>
      <c r="HI835" s="49"/>
      <c r="HJ835" s="49"/>
      <c r="HK835" s="49"/>
      <c r="HP835" s="191"/>
      <c r="HQ835" s="49"/>
      <c r="HR835" s="49"/>
      <c r="HS835" s="49"/>
      <c r="HX835" s="191"/>
      <c r="HY835" s="49"/>
      <c r="HZ835" s="49"/>
      <c r="IA835" s="49"/>
      <c r="IF835" s="191"/>
      <c r="IG835" s="49"/>
      <c r="IH835" s="49"/>
      <c r="II835" s="49"/>
      <c r="IN835" s="191"/>
      <c r="IO835" s="49"/>
      <c r="IP835" s="49"/>
      <c r="IQ835" s="49"/>
      <c r="IV835" s="191"/>
      <c r="IW835" s="49"/>
      <c r="IX835" s="49"/>
      <c r="IY835" s="49"/>
      <c r="JD835" s="191"/>
      <c r="JE835" s="49"/>
      <c r="JF835" s="49"/>
      <c r="JG835" s="49"/>
      <c r="JL835" s="191"/>
      <c r="JM835" s="49"/>
      <c r="JN835" s="49"/>
      <c r="JO835" s="49"/>
      <c r="JT835" s="191"/>
      <c r="JU835" s="49"/>
      <c r="JV835" s="49"/>
      <c r="JW835" s="49"/>
      <c r="KB835" s="191"/>
      <c r="KC835" s="49"/>
      <c r="KD835" s="49"/>
      <c r="KE835" s="49"/>
      <c r="KJ835" s="191"/>
      <c r="KK835" s="49"/>
      <c r="KL835" s="49"/>
      <c r="KM835" s="49"/>
      <c r="KR835" s="191"/>
      <c r="KS835" s="49"/>
      <c r="KT835" s="49"/>
      <c r="KU835" s="49"/>
      <c r="KZ835" s="191"/>
      <c r="LA835" s="49"/>
      <c r="LB835" s="49"/>
      <c r="LC835" s="49"/>
      <c r="LH835" s="191"/>
      <c r="LI835" s="49"/>
      <c r="LJ835" s="49"/>
      <c r="LK835" s="49"/>
      <c r="LP835" s="191"/>
      <c r="LQ835" s="49"/>
      <c r="LR835" s="49"/>
      <c r="LS835" s="49"/>
      <c r="LX835" s="191"/>
      <c r="LY835" s="49"/>
      <c r="LZ835" s="49"/>
      <c r="MA835" s="49"/>
      <c r="MF835" s="191"/>
      <c r="MG835" s="49"/>
      <c r="MH835" s="49"/>
      <c r="MI835" s="49"/>
      <c r="MN835" s="191"/>
      <c r="MO835" s="49"/>
      <c r="MP835" s="49"/>
      <c r="MQ835" s="49"/>
      <c r="MV835" s="191"/>
      <c r="MW835" s="49"/>
      <c r="MX835" s="49"/>
      <c r="MY835" s="49"/>
      <c r="ND835" s="191"/>
      <c r="NE835" s="49"/>
      <c r="NF835" s="49"/>
      <c r="NG835" s="49"/>
      <c r="NL835" s="191"/>
      <c r="NM835" s="49"/>
      <c r="NN835" s="49"/>
      <c r="NO835" s="49"/>
      <c r="NT835" s="191"/>
      <c r="NU835" s="49"/>
      <c r="NV835" s="49"/>
      <c r="NW835" s="49"/>
      <c r="OB835" s="191"/>
      <c r="OC835" s="49"/>
      <c r="OD835" s="49"/>
      <c r="OE835" s="49"/>
      <c r="OJ835" s="191"/>
      <c r="OK835" s="49"/>
      <c r="OL835" s="49"/>
      <c r="OM835" s="49"/>
      <c r="OR835" s="191"/>
      <c r="OS835" s="49"/>
      <c r="OT835" s="49"/>
      <c r="OU835" s="49"/>
      <c r="OZ835" s="191"/>
      <c r="PA835" s="49"/>
      <c r="PB835" s="49"/>
      <c r="PC835" s="49"/>
      <c r="PH835" s="191"/>
      <c r="PI835" s="49"/>
      <c r="PJ835" s="49"/>
      <c r="PK835" s="49"/>
      <c r="PP835" s="191"/>
      <c r="PQ835" s="49"/>
      <c r="PR835" s="49"/>
      <c r="PS835" s="49"/>
      <c r="PX835" s="191"/>
      <c r="PY835" s="49"/>
      <c r="PZ835" s="49"/>
      <c r="QA835" s="49"/>
      <c r="QF835" s="191"/>
      <c r="QG835" s="49"/>
      <c r="QH835" s="49"/>
      <c r="QI835" s="49"/>
      <c r="QN835" s="191"/>
      <c r="QO835" s="49"/>
      <c r="QP835" s="49"/>
      <c r="QQ835" s="49"/>
      <c r="QV835" s="191"/>
      <c r="QW835" s="49"/>
      <c r="QX835" s="49"/>
      <c r="QY835" s="49"/>
      <c r="RD835" s="191"/>
      <c r="RE835" s="49"/>
      <c r="RF835" s="49"/>
      <c r="RG835" s="49"/>
      <c r="RL835" s="191"/>
      <c r="RM835" s="49"/>
      <c r="RN835" s="49"/>
      <c r="RO835" s="49"/>
      <c r="RT835" s="191"/>
      <c r="RU835" s="49"/>
      <c r="RV835" s="49"/>
      <c r="RW835" s="49"/>
      <c r="SB835" s="191"/>
      <c r="SC835" s="49"/>
      <c r="SD835" s="49"/>
      <c r="SE835" s="49"/>
      <c r="SJ835" s="191"/>
      <c r="SK835" s="49"/>
      <c r="SL835" s="49"/>
      <c r="SM835" s="49"/>
      <c r="SR835" s="191"/>
      <c r="SS835" s="49"/>
      <c r="ST835" s="49"/>
      <c r="SU835" s="49"/>
      <c r="SZ835" s="191"/>
      <c r="TA835" s="49"/>
      <c r="TB835" s="49"/>
      <c r="TC835" s="49"/>
      <c r="TH835" s="191"/>
      <c r="TI835" s="49"/>
      <c r="TJ835" s="49"/>
      <c r="TK835" s="49"/>
      <c r="TP835" s="191"/>
      <c r="TQ835" s="49"/>
      <c r="TR835" s="49"/>
      <c r="TS835" s="49"/>
      <c r="TX835" s="191"/>
      <c r="TY835" s="49"/>
      <c r="TZ835" s="49"/>
      <c r="UA835" s="49"/>
      <c r="UF835" s="191"/>
      <c r="UG835" s="49"/>
      <c r="UH835" s="49"/>
      <c r="UI835" s="49"/>
      <c r="UN835" s="191"/>
      <c r="UO835" s="49"/>
      <c r="UP835" s="49"/>
      <c r="UQ835" s="49"/>
      <c r="UV835" s="191"/>
      <c r="UW835" s="49"/>
      <c r="UX835" s="49"/>
      <c r="UY835" s="49"/>
      <c r="VD835" s="191"/>
      <c r="VE835" s="49"/>
      <c r="VF835" s="49"/>
      <c r="VG835" s="49"/>
      <c r="VL835" s="191"/>
      <c r="VM835" s="49"/>
      <c r="VN835" s="49"/>
      <c r="VO835" s="49"/>
      <c r="VT835" s="191"/>
      <c r="VU835" s="49"/>
      <c r="VV835" s="49"/>
      <c r="VW835" s="49"/>
      <c r="WB835" s="191"/>
      <c r="WC835" s="49"/>
      <c r="WD835" s="49"/>
      <c r="WE835" s="49"/>
      <c r="WJ835" s="191"/>
      <c r="WK835" s="49"/>
      <c r="WL835" s="49"/>
      <c r="WM835" s="49"/>
      <c r="WR835" s="191"/>
      <c r="WS835" s="49"/>
      <c r="WT835" s="49"/>
      <c r="WU835" s="49"/>
      <c r="WZ835" s="191"/>
      <c r="XA835" s="49"/>
      <c r="XB835" s="49"/>
      <c r="XC835" s="49"/>
      <c r="XH835" s="191"/>
      <c r="XI835" s="49"/>
      <c r="XJ835" s="49"/>
      <c r="XK835" s="49"/>
      <c r="XP835" s="191"/>
      <c r="XQ835" s="49"/>
      <c r="XR835" s="49"/>
      <c r="XS835" s="49"/>
      <c r="XX835" s="191"/>
      <c r="XY835" s="49"/>
      <c r="XZ835" s="49"/>
      <c r="YA835" s="49"/>
      <c r="YF835" s="191"/>
      <c r="YG835" s="49"/>
      <c r="YH835" s="49"/>
      <c r="YI835" s="49"/>
      <c r="YN835" s="191"/>
      <c r="YO835" s="49"/>
      <c r="YP835" s="49"/>
      <c r="YQ835" s="49"/>
      <c r="YV835" s="191"/>
      <c r="YW835" s="49"/>
      <c r="YX835" s="49"/>
      <c r="YY835" s="49"/>
      <c r="ZD835" s="191"/>
      <c r="ZE835" s="49"/>
      <c r="ZF835" s="49"/>
      <c r="ZG835" s="49"/>
      <c r="ZL835" s="191"/>
      <c r="ZM835" s="49"/>
      <c r="ZN835" s="49"/>
      <c r="ZO835" s="49"/>
      <c r="ZT835" s="191"/>
      <c r="ZU835" s="49"/>
      <c r="ZV835" s="49"/>
      <c r="ZW835" s="49"/>
      <c r="AAB835" s="191"/>
      <c r="AAC835" s="49"/>
      <c r="AAD835" s="49"/>
      <c r="AAE835" s="49"/>
      <c r="AAJ835" s="191"/>
      <c r="AAK835" s="49"/>
      <c r="AAL835" s="49"/>
      <c r="AAM835" s="49"/>
      <c r="AAR835" s="191"/>
      <c r="AAS835" s="49"/>
      <c r="AAT835" s="49"/>
      <c r="AAU835" s="49"/>
      <c r="AAZ835" s="191"/>
      <c r="ABA835" s="49"/>
      <c r="ABB835" s="49"/>
      <c r="ABC835" s="49"/>
      <c r="ABH835" s="191"/>
      <c r="ABI835" s="49"/>
      <c r="ABJ835" s="49"/>
      <c r="ABK835" s="49"/>
      <c r="ABP835" s="191"/>
      <c r="ABQ835" s="49"/>
      <c r="ABR835" s="49"/>
      <c r="ABS835" s="49"/>
      <c r="ABX835" s="191"/>
      <c r="ABY835" s="49"/>
      <c r="ABZ835" s="49"/>
      <c r="ACA835" s="49"/>
      <c r="ACF835" s="191"/>
      <c r="ACG835" s="49"/>
      <c r="ACH835" s="49"/>
      <c r="ACI835" s="49"/>
      <c r="ACN835" s="191"/>
      <c r="ACO835" s="49"/>
      <c r="ACP835" s="49"/>
      <c r="ACQ835" s="49"/>
      <c r="ACV835" s="191"/>
      <c r="ACW835" s="49"/>
      <c r="ACX835" s="49"/>
      <c r="ACY835" s="49"/>
      <c r="ADD835" s="191"/>
      <c r="ADE835" s="49"/>
      <c r="ADF835" s="49"/>
      <c r="ADG835" s="49"/>
      <c r="ADL835" s="191"/>
      <c r="ADM835" s="49"/>
      <c r="ADN835" s="49"/>
      <c r="ADO835" s="49"/>
      <c r="ADT835" s="191"/>
      <c r="ADU835" s="49"/>
      <c r="ADV835" s="49"/>
      <c r="ADW835" s="49"/>
      <c r="AEB835" s="191"/>
      <c r="AEC835" s="49"/>
      <c r="AED835" s="49"/>
      <c r="AEE835" s="49"/>
      <c r="AEJ835" s="191"/>
      <c r="AEK835" s="49"/>
      <c r="AEL835" s="49"/>
      <c r="AEM835" s="49"/>
      <c r="AER835" s="191"/>
      <c r="AES835" s="49"/>
      <c r="AET835" s="49"/>
      <c r="AEU835" s="49"/>
      <c r="AEZ835" s="191"/>
      <c r="AFA835" s="49"/>
      <c r="AFB835" s="49"/>
      <c r="AFC835" s="49"/>
      <c r="AFH835" s="191"/>
      <c r="AFI835" s="49"/>
      <c r="AFJ835" s="49"/>
      <c r="AFK835" s="49"/>
      <c r="AFP835" s="191"/>
      <c r="AFQ835" s="49"/>
      <c r="AFR835" s="49"/>
      <c r="AFS835" s="49"/>
      <c r="AFX835" s="191"/>
      <c r="AFY835" s="49"/>
      <c r="AFZ835" s="49"/>
      <c r="AGA835" s="49"/>
      <c r="AGF835" s="191"/>
      <c r="AGG835" s="49"/>
      <c r="AGH835" s="49"/>
      <c r="AGI835" s="49"/>
      <c r="AGN835" s="191"/>
      <c r="AGO835" s="49"/>
      <c r="AGP835" s="49"/>
      <c r="AGQ835" s="49"/>
      <c r="AGV835" s="191"/>
      <c r="AGW835" s="49"/>
      <c r="AGX835" s="49"/>
      <c r="AGY835" s="49"/>
      <c r="AHD835" s="191"/>
      <c r="AHE835" s="49"/>
      <c r="AHF835" s="49"/>
      <c r="AHG835" s="49"/>
      <c r="AHL835" s="191"/>
      <c r="AHM835" s="49"/>
      <c r="AHN835" s="49"/>
      <c r="AHO835" s="49"/>
      <c r="AHT835" s="191"/>
      <c r="AHU835" s="49"/>
      <c r="AHV835" s="49"/>
      <c r="AHW835" s="49"/>
      <c r="AIB835" s="191"/>
      <c r="AIC835" s="49"/>
      <c r="AID835" s="49"/>
      <c r="AIE835" s="49"/>
      <c r="AIJ835" s="191"/>
      <c r="AIK835" s="49"/>
      <c r="AIL835" s="49"/>
      <c r="AIM835" s="49"/>
      <c r="AIR835" s="191"/>
      <c r="AIS835" s="49"/>
      <c r="AIT835" s="49"/>
      <c r="AIU835" s="49"/>
      <c r="AIZ835" s="191"/>
      <c r="AJA835" s="49"/>
      <c r="AJB835" s="49"/>
      <c r="AJC835" s="49"/>
      <c r="AJH835" s="191"/>
      <c r="AJI835" s="49"/>
      <c r="AJJ835" s="49"/>
      <c r="AJK835" s="49"/>
      <c r="AJP835" s="191"/>
      <c r="AJQ835" s="49"/>
      <c r="AJR835" s="49"/>
      <c r="AJS835" s="49"/>
      <c r="AJX835" s="191"/>
      <c r="AJY835" s="49"/>
      <c r="AJZ835" s="49"/>
      <c r="AKA835" s="49"/>
      <c r="AKF835" s="191"/>
      <c r="AKG835" s="49"/>
      <c r="AKH835" s="49"/>
      <c r="AKI835" s="49"/>
      <c r="AKN835" s="191"/>
      <c r="AKO835" s="49"/>
      <c r="AKP835" s="49"/>
      <c r="AKQ835" s="49"/>
      <c r="AKV835" s="191"/>
      <c r="AKW835" s="49"/>
      <c r="AKX835" s="49"/>
      <c r="AKY835" s="49"/>
      <c r="ALD835" s="191"/>
      <c r="ALE835" s="49"/>
      <c r="ALF835" s="49"/>
      <c r="ALG835" s="49"/>
      <c r="ALL835" s="191"/>
      <c r="ALM835" s="49"/>
      <c r="ALN835" s="49"/>
      <c r="ALO835" s="49"/>
      <c r="ALT835" s="191"/>
      <c r="ALU835" s="49"/>
      <c r="ALV835" s="49"/>
      <c r="ALW835" s="49"/>
      <c r="AMB835" s="191"/>
      <c r="AMC835" s="49"/>
      <c r="AMD835" s="49"/>
      <c r="AME835" s="49"/>
      <c r="AMJ835" s="191"/>
    </row>
    <row r="836" s="192" customFormat="true" ht="15" hidden="false" customHeight="true" outlineLevel="0" collapsed="false">
      <c r="A836" s="170"/>
      <c r="B836" s="170"/>
      <c r="C836" s="170"/>
      <c r="D836" s="173" t="s">
        <v>718</v>
      </c>
      <c r="E836" s="173"/>
      <c r="F836" s="173"/>
      <c r="G836" s="173"/>
      <c r="H836" s="174" t="n">
        <f aca="false">H835+H832</f>
        <v>22.4</v>
      </c>
      <c r="I836" s="49"/>
      <c r="J836" s="49"/>
      <c r="K836" s="49"/>
      <c r="P836" s="193"/>
      <c r="Q836" s="49"/>
      <c r="R836" s="49"/>
      <c r="S836" s="49"/>
      <c r="X836" s="193"/>
      <c r="Y836" s="49"/>
      <c r="Z836" s="49"/>
      <c r="AA836" s="49"/>
      <c r="AF836" s="193"/>
      <c r="AG836" s="49"/>
      <c r="AH836" s="49"/>
      <c r="AI836" s="49"/>
      <c r="AN836" s="193"/>
      <c r="AO836" s="49"/>
      <c r="AP836" s="49"/>
      <c r="AQ836" s="49"/>
      <c r="AV836" s="193"/>
      <c r="AW836" s="49"/>
      <c r="AX836" s="49"/>
      <c r="AY836" s="49"/>
      <c r="BD836" s="193"/>
      <c r="BE836" s="49"/>
      <c r="BF836" s="49"/>
      <c r="BG836" s="49"/>
      <c r="BL836" s="193"/>
      <c r="BM836" s="49"/>
      <c r="BN836" s="49"/>
      <c r="BO836" s="49"/>
      <c r="BT836" s="193"/>
      <c r="BU836" s="49"/>
      <c r="BV836" s="49"/>
      <c r="BW836" s="49"/>
      <c r="CB836" s="193"/>
      <c r="CC836" s="49"/>
      <c r="CD836" s="49"/>
      <c r="CE836" s="49"/>
      <c r="CJ836" s="193"/>
      <c r="CK836" s="49"/>
      <c r="CL836" s="49"/>
      <c r="CM836" s="49"/>
      <c r="CR836" s="193"/>
      <c r="CS836" s="49"/>
      <c r="CT836" s="49"/>
      <c r="CU836" s="49"/>
      <c r="CZ836" s="193"/>
      <c r="DA836" s="49"/>
      <c r="DB836" s="49"/>
      <c r="DC836" s="49"/>
      <c r="DH836" s="193"/>
      <c r="DI836" s="49"/>
      <c r="DJ836" s="49"/>
      <c r="DK836" s="49"/>
      <c r="DP836" s="193"/>
      <c r="DQ836" s="49"/>
      <c r="DR836" s="49"/>
      <c r="DS836" s="49"/>
      <c r="DX836" s="193"/>
      <c r="DY836" s="49"/>
      <c r="DZ836" s="49"/>
      <c r="EA836" s="49"/>
      <c r="EF836" s="193"/>
      <c r="EG836" s="49"/>
      <c r="EH836" s="49"/>
      <c r="EI836" s="49"/>
      <c r="EN836" s="193"/>
      <c r="EO836" s="49"/>
      <c r="EP836" s="49"/>
      <c r="EQ836" s="49"/>
      <c r="EV836" s="193"/>
      <c r="EW836" s="49"/>
      <c r="EX836" s="49"/>
      <c r="EY836" s="49"/>
      <c r="FD836" s="193"/>
      <c r="FE836" s="49"/>
      <c r="FF836" s="49"/>
      <c r="FG836" s="49"/>
      <c r="FL836" s="193"/>
      <c r="FM836" s="49"/>
      <c r="FN836" s="49"/>
      <c r="FO836" s="49"/>
      <c r="FT836" s="193"/>
      <c r="FU836" s="49"/>
      <c r="FV836" s="49"/>
      <c r="FW836" s="49"/>
      <c r="GB836" s="193"/>
      <c r="GC836" s="49"/>
      <c r="GD836" s="49"/>
      <c r="GE836" s="49"/>
      <c r="GJ836" s="193"/>
      <c r="GK836" s="49"/>
      <c r="GL836" s="49"/>
      <c r="GM836" s="49"/>
      <c r="GR836" s="193"/>
      <c r="GS836" s="49"/>
      <c r="GT836" s="49"/>
      <c r="GU836" s="49"/>
      <c r="GZ836" s="193"/>
      <c r="HA836" s="49"/>
      <c r="HB836" s="49"/>
      <c r="HC836" s="49"/>
      <c r="HH836" s="193"/>
      <c r="HI836" s="49"/>
      <c r="HJ836" s="49"/>
      <c r="HK836" s="49"/>
      <c r="HP836" s="193"/>
      <c r="HQ836" s="49"/>
      <c r="HR836" s="49"/>
      <c r="HS836" s="49"/>
      <c r="HX836" s="193"/>
      <c r="HY836" s="49"/>
      <c r="HZ836" s="49"/>
      <c r="IA836" s="49"/>
      <c r="IF836" s="193"/>
      <c r="IG836" s="49"/>
      <c r="IH836" s="49"/>
      <c r="II836" s="49"/>
      <c r="IN836" s="193"/>
      <c r="IO836" s="49"/>
      <c r="IP836" s="49"/>
      <c r="IQ836" s="49"/>
      <c r="IV836" s="193"/>
      <c r="IW836" s="49"/>
      <c r="IX836" s="49"/>
      <c r="IY836" s="49"/>
      <c r="JD836" s="193"/>
      <c r="JE836" s="49"/>
      <c r="JF836" s="49"/>
      <c r="JG836" s="49"/>
      <c r="JL836" s="193"/>
      <c r="JM836" s="49"/>
      <c r="JN836" s="49"/>
      <c r="JO836" s="49"/>
      <c r="JT836" s="193"/>
      <c r="JU836" s="49"/>
      <c r="JV836" s="49"/>
      <c r="JW836" s="49"/>
      <c r="KB836" s="193"/>
      <c r="KC836" s="49"/>
      <c r="KD836" s="49"/>
      <c r="KE836" s="49"/>
      <c r="KJ836" s="193"/>
      <c r="KK836" s="49"/>
      <c r="KL836" s="49"/>
      <c r="KM836" s="49"/>
      <c r="KR836" s="193"/>
      <c r="KS836" s="49"/>
      <c r="KT836" s="49"/>
      <c r="KU836" s="49"/>
      <c r="KZ836" s="193"/>
      <c r="LA836" s="49"/>
      <c r="LB836" s="49"/>
      <c r="LC836" s="49"/>
      <c r="LH836" s="193"/>
      <c r="LI836" s="49"/>
      <c r="LJ836" s="49"/>
      <c r="LK836" s="49"/>
      <c r="LP836" s="193"/>
      <c r="LQ836" s="49"/>
      <c r="LR836" s="49"/>
      <c r="LS836" s="49"/>
      <c r="LX836" s="193"/>
      <c r="LY836" s="49"/>
      <c r="LZ836" s="49"/>
      <c r="MA836" s="49"/>
      <c r="MF836" s="193"/>
      <c r="MG836" s="49"/>
      <c r="MH836" s="49"/>
      <c r="MI836" s="49"/>
      <c r="MN836" s="193"/>
      <c r="MO836" s="49"/>
      <c r="MP836" s="49"/>
      <c r="MQ836" s="49"/>
      <c r="MV836" s="193"/>
      <c r="MW836" s="49"/>
      <c r="MX836" s="49"/>
      <c r="MY836" s="49"/>
      <c r="ND836" s="193"/>
      <c r="NE836" s="49"/>
      <c r="NF836" s="49"/>
      <c r="NG836" s="49"/>
      <c r="NL836" s="193"/>
      <c r="NM836" s="49"/>
      <c r="NN836" s="49"/>
      <c r="NO836" s="49"/>
      <c r="NT836" s="193"/>
      <c r="NU836" s="49"/>
      <c r="NV836" s="49"/>
      <c r="NW836" s="49"/>
      <c r="OB836" s="193"/>
      <c r="OC836" s="49"/>
      <c r="OD836" s="49"/>
      <c r="OE836" s="49"/>
      <c r="OJ836" s="193"/>
      <c r="OK836" s="49"/>
      <c r="OL836" s="49"/>
      <c r="OM836" s="49"/>
      <c r="OR836" s="193"/>
      <c r="OS836" s="49"/>
      <c r="OT836" s="49"/>
      <c r="OU836" s="49"/>
      <c r="OZ836" s="193"/>
      <c r="PA836" s="49"/>
      <c r="PB836" s="49"/>
      <c r="PC836" s="49"/>
      <c r="PH836" s="193"/>
      <c r="PI836" s="49"/>
      <c r="PJ836" s="49"/>
      <c r="PK836" s="49"/>
      <c r="PP836" s="193"/>
      <c r="PQ836" s="49"/>
      <c r="PR836" s="49"/>
      <c r="PS836" s="49"/>
      <c r="PX836" s="193"/>
      <c r="PY836" s="49"/>
      <c r="PZ836" s="49"/>
      <c r="QA836" s="49"/>
      <c r="QF836" s="193"/>
      <c r="QG836" s="49"/>
      <c r="QH836" s="49"/>
      <c r="QI836" s="49"/>
      <c r="QN836" s="193"/>
      <c r="QO836" s="49"/>
      <c r="QP836" s="49"/>
      <c r="QQ836" s="49"/>
      <c r="QV836" s="193"/>
      <c r="QW836" s="49"/>
      <c r="QX836" s="49"/>
      <c r="QY836" s="49"/>
      <c r="RD836" s="193"/>
      <c r="RE836" s="49"/>
      <c r="RF836" s="49"/>
      <c r="RG836" s="49"/>
      <c r="RL836" s="193"/>
      <c r="RM836" s="49"/>
      <c r="RN836" s="49"/>
      <c r="RO836" s="49"/>
      <c r="RT836" s="193"/>
      <c r="RU836" s="49"/>
      <c r="RV836" s="49"/>
      <c r="RW836" s="49"/>
      <c r="SB836" s="193"/>
      <c r="SC836" s="49"/>
      <c r="SD836" s="49"/>
      <c r="SE836" s="49"/>
      <c r="SJ836" s="193"/>
      <c r="SK836" s="49"/>
      <c r="SL836" s="49"/>
      <c r="SM836" s="49"/>
      <c r="SR836" s="193"/>
      <c r="SS836" s="49"/>
      <c r="ST836" s="49"/>
      <c r="SU836" s="49"/>
      <c r="SZ836" s="193"/>
      <c r="TA836" s="49"/>
      <c r="TB836" s="49"/>
      <c r="TC836" s="49"/>
      <c r="TH836" s="193"/>
      <c r="TI836" s="49"/>
      <c r="TJ836" s="49"/>
      <c r="TK836" s="49"/>
      <c r="TP836" s="193"/>
      <c r="TQ836" s="49"/>
      <c r="TR836" s="49"/>
      <c r="TS836" s="49"/>
      <c r="TX836" s="193"/>
      <c r="TY836" s="49"/>
      <c r="TZ836" s="49"/>
      <c r="UA836" s="49"/>
      <c r="UF836" s="193"/>
      <c r="UG836" s="49"/>
      <c r="UH836" s="49"/>
      <c r="UI836" s="49"/>
      <c r="UN836" s="193"/>
      <c r="UO836" s="49"/>
      <c r="UP836" s="49"/>
      <c r="UQ836" s="49"/>
      <c r="UV836" s="193"/>
      <c r="UW836" s="49"/>
      <c r="UX836" s="49"/>
      <c r="UY836" s="49"/>
      <c r="VD836" s="193"/>
      <c r="VE836" s="49"/>
      <c r="VF836" s="49"/>
      <c r="VG836" s="49"/>
      <c r="VL836" s="193"/>
      <c r="VM836" s="49"/>
      <c r="VN836" s="49"/>
      <c r="VO836" s="49"/>
      <c r="VT836" s="193"/>
      <c r="VU836" s="49"/>
      <c r="VV836" s="49"/>
      <c r="VW836" s="49"/>
      <c r="WB836" s="193"/>
      <c r="WC836" s="49"/>
      <c r="WD836" s="49"/>
      <c r="WE836" s="49"/>
      <c r="WJ836" s="193"/>
      <c r="WK836" s="49"/>
      <c r="WL836" s="49"/>
      <c r="WM836" s="49"/>
      <c r="WR836" s="193"/>
      <c r="WS836" s="49"/>
      <c r="WT836" s="49"/>
      <c r="WU836" s="49"/>
      <c r="WZ836" s="193"/>
      <c r="XA836" s="49"/>
      <c r="XB836" s="49"/>
      <c r="XC836" s="49"/>
      <c r="XH836" s="193"/>
      <c r="XI836" s="49"/>
      <c r="XJ836" s="49"/>
      <c r="XK836" s="49"/>
      <c r="XP836" s="193"/>
      <c r="XQ836" s="49"/>
      <c r="XR836" s="49"/>
      <c r="XS836" s="49"/>
      <c r="XX836" s="193"/>
      <c r="XY836" s="49"/>
      <c r="XZ836" s="49"/>
      <c r="YA836" s="49"/>
      <c r="YF836" s="193"/>
      <c r="YG836" s="49"/>
      <c r="YH836" s="49"/>
      <c r="YI836" s="49"/>
      <c r="YN836" s="193"/>
      <c r="YO836" s="49"/>
      <c r="YP836" s="49"/>
      <c r="YQ836" s="49"/>
      <c r="YV836" s="193"/>
      <c r="YW836" s="49"/>
      <c r="YX836" s="49"/>
      <c r="YY836" s="49"/>
      <c r="ZD836" s="193"/>
      <c r="ZE836" s="49"/>
      <c r="ZF836" s="49"/>
      <c r="ZG836" s="49"/>
      <c r="ZL836" s="193"/>
      <c r="ZM836" s="49"/>
      <c r="ZN836" s="49"/>
      <c r="ZO836" s="49"/>
      <c r="ZT836" s="193"/>
      <c r="ZU836" s="49"/>
      <c r="ZV836" s="49"/>
      <c r="ZW836" s="49"/>
      <c r="AAB836" s="193"/>
      <c r="AAC836" s="49"/>
      <c r="AAD836" s="49"/>
      <c r="AAE836" s="49"/>
      <c r="AAJ836" s="193"/>
      <c r="AAK836" s="49"/>
      <c r="AAL836" s="49"/>
      <c r="AAM836" s="49"/>
      <c r="AAR836" s="193"/>
      <c r="AAS836" s="49"/>
      <c r="AAT836" s="49"/>
      <c r="AAU836" s="49"/>
      <c r="AAZ836" s="193"/>
      <c r="ABA836" s="49"/>
      <c r="ABB836" s="49"/>
      <c r="ABC836" s="49"/>
      <c r="ABH836" s="193"/>
      <c r="ABI836" s="49"/>
      <c r="ABJ836" s="49"/>
      <c r="ABK836" s="49"/>
      <c r="ABP836" s="193"/>
      <c r="ABQ836" s="49"/>
      <c r="ABR836" s="49"/>
      <c r="ABS836" s="49"/>
      <c r="ABX836" s="193"/>
      <c r="ABY836" s="49"/>
      <c r="ABZ836" s="49"/>
      <c r="ACA836" s="49"/>
      <c r="ACF836" s="193"/>
      <c r="ACG836" s="49"/>
      <c r="ACH836" s="49"/>
      <c r="ACI836" s="49"/>
      <c r="ACN836" s="193"/>
      <c r="ACO836" s="49"/>
      <c r="ACP836" s="49"/>
      <c r="ACQ836" s="49"/>
      <c r="ACV836" s="193"/>
      <c r="ACW836" s="49"/>
      <c r="ACX836" s="49"/>
      <c r="ACY836" s="49"/>
      <c r="ADD836" s="193"/>
      <c r="ADE836" s="49"/>
      <c r="ADF836" s="49"/>
      <c r="ADG836" s="49"/>
      <c r="ADL836" s="193"/>
      <c r="ADM836" s="49"/>
      <c r="ADN836" s="49"/>
      <c r="ADO836" s="49"/>
      <c r="ADT836" s="193"/>
      <c r="ADU836" s="49"/>
      <c r="ADV836" s="49"/>
      <c r="ADW836" s="49"/>
      <c r="AEB836" s="193"/>
      <c r="AEC836" s="49"/>
      <c r="AED836" s="49"/>
      <c r="AEE836" s="49"/>
      <c r="AEJ836" s="193"/>
      <c r="AEK836" s="49"/>
      <c r="AEL836" s="49"/>
      <c r="AEM836" s="49"/>
      <c r="AER836" s="193"/>
      <c r="AES836" s="49"/>
      <c r="AET836" s="49"/>
      <c r="AEU836" s="49"/>
      <c r="AEZ836" s="193"/>
      <c r="AFA836" s="49"/>
      <c r="AFB836" s="49"/>
      <c r="AFC836" s="49"/>
      <c r="AFH836" s="193"/>
      <c r="AFI836" s="49"/>
      <c r="AFJ836" s="49"/>
      <c r="AFK836" s="49"/>
      <c r="AFP836" s="193"/>
      <c r="AFQ836" s="49"/>
      <c r="AFR836" s="49"/>
      <c r="AFS836" s="49"/>
      <c r="AFX836" s="193"/>
      <c r="AFY836" s="49"/>
      <c r="AFZ836" s="49"/>
      <c r="AGA836" s="49"/>
      <c r="AGF836" s="193"/>
      <c r="AGG836" s="49"/>
      <c r="AGH836" s="49"/>
      <c r="AGI836" s="49"/>
      <c r="AGN836" s="193"/>
      <c r="AGO836" s="49"/>
      <c r="AGP836" s="49"/>
      <c r="AGQ836" s="49"/>
      <c r="AGV836" s="193"/>
      <c r="AGW836" s="49"/>
      <c r="AGX836" s="49"/>
      <c r="AGY836" s="49"/>
      <c r="AHD836" s="193"/>
      <c r="AHE836" s="49"/>
      <c r="AHF836" s="49"/>
      <c r="AHG836" s="49"/>
      <c r="AHL836" s="193"/>
      <c r="AHM836" s="49"/>
      <c r="AHN836" s="49"/>
      <c r="AHO836" s="49"/>
      <c r="AHT836" s="193"/>
      <c r="AHU836" s="49"/>
      <c r="AHV836" s="49"/>
      <c r="AHW836" s="49"/>
      <c r="AIB836" s="193"/>
      <c r="AIC836" s="49"/>
      <c r="AID836" s="49"/>
      <c r="AIE836" s="49"/>
      <c r="AIJ836" s="193"/>
      <c r="AIK836" s="49"/>
      <c r="AIL836" s="49"/>
      <c r="AIM836" s="49"/>
      <c r="AIR836" s="193"/>
      <c r="AIS836" s="49"/>
      <c r="AIT836" s="49"/>
      <c r="AIU836" s="49"/>
      <c r="AIZ836" s="193"/>
      <c r="AJA836" s="49"/>
      <c r="AJB836" s="49"/>
      <c r="AJC836" s="49"/>
      <c r="AJH836" s="193"/>
      <c r="AJI836" s="49"/>
      <c r="AJJ836" s="49"/>
      <c r="AJK836" s="49"/>
      <c r="AJP836" s="193"/>
      <c r="AJQ836" s="49"/>
      <c r="AJR836" s="49"/>
      <c r="AJS836" s="49"/>
      <c r="AJX836" s="193"/>
      <c r="AJY836" s="49"/>
      <c r="AJZ836" s="49"/>
      <c r="AKA836" s="49"/>
      <c r="AKF836" s="193"/>
      <c r="AKG836" s="49"/>
      <c r="AKH836" s="49"/>
      <c r="AKI836" s="49"/>
      <c r="AKN836" s="193"/>
      <c r="AKO836" s="49"/>
      <c r="AKP836" s="49"/>
      <c r="AKQ836" s="49"/>
      <c r="AKV836" s="193"/>
      <c r="AKW836" s="49"/>
      <c r="AKX836" s="49"/>
      <c r="AKY836" s="49"/>
      <c r="ALD836" s="193"/>
      <c r="ALE836" s="49"/>
      <c r="ALF836" s="49"/>
      <c r="ALG836" s="49"/>
      <c r="ALL836" s="193"/>
      <c r="ALM836" s="49"/>
      <c r="ALN836" s="49"/>
      <c r="ALO836" s="49"/>
      <c r="ALT836" s="193"/>
      <c r="ALU836" s="49"/>
      <c r="ALV836" s="49"/>
      <c r="ALW836" s="49"/>
      <c r="AMB836" s="193"/>
      <c r="AMC836" s="49"/>
      <c r="AMD836" s="49"/>
      <c r="AME836" s="49"/>
      <c r="AMJ836" s="193"/>
    </row>
    <row r="837" customFormat="false" ht="15" hidden="false" customHeight="false" outlineLevel="0" collapsed="false">
      <c r="I837" s="114"/>
      <c r="J837" s="114"/>
      <c r="K837" s="114"/>
      <c r="L837" s="115"/>
      <c r="M837" s="198"/>
      <c r="O837" s="117"/>
      <c r="T837" s="115"/>
      <c r="U837" s="198"/>
      <c r="W837" s="117"/>
      <c r="AB837" s="115"/>
      <c r="AC837" s="198"/>
      <c r="AE837" s="117"/>
      <c r="AJ837" s="115"/>
      <c r="AK837" s="198"/>
      <c r="AM837" s="117"/>
      <c r="AR837" s="115"/>
      <c r="AS837" s="198"/>
      <c r="AU837" s="117"/>
      <c r="AZ837" s="115"/>
      <c r="BA837" s="198"/>
      <c r="BC837" s="117"/>
      <c r="BH837" s="115"/>
      <c r="BI837" s="198"/>
      <c r="BK837" s="117"/>
      <c r="BP837" s="115"/>
      <c r="BQ837" s="198"/>
      <c r="BS837" s="117"/>
      <c r="BX837" s="115"/>
      <c r="BY837" s="198"/>
      <c r="CA837" s="117"/>
      <c r="CF837" s="115"/>
      <c r="CG837" s="198"/>
      <c r="CI837" s="117"/>
      <c r="CN837" s="115"/>
      <c r="CO837" s="198"/>
      <c r="CQ837" s="117"/>
      <c r="CV837" s="115"/>
      <c r="CW837" s="198"/>
      <c r="CY837" s="117"/>
      <c r="DD837" s="115"/>
      <c r="DE837" s="198"/>
      <c r="DG837" s="117"/>
      <c r="DL837" s="115"/>
      <c r="DM837" s="198"/>
      <c r="DO837" s="117"/>
      <c r="DT837" s="115"/>
      <c r="DU837" s="198"/>
      <c r="DW837" s="117"/>
      <c r="EB837" s="115"/>
      <c r="EC837" s="198"/>
      <c r="EE837" s="117"/>
      <c r="EJ837" s="115"/>
      <c r="EK837" s="198"/>
      <c r="EM837" s="117"/>
      <c r="ER837" s="115"/>
      <c r="ES837" s="198"/>
      <c r="EU837" s="117"/>
      <c r="EZ837" s="115"/>
      <c r="FA837" s="198"/>
      <c r="FC837" s="117"/>
      <c r="FH837" s="115"/>
      <c r="FI837" s="198"/>
      <c r="FK837" s="117"/>
      <c r="FP837" s="115"/>
      <c r="FQ837" s="198"/>
      <c r="FS837" s="117"/>
      <c r="FX837" s="115"/>
      <c r="FY837" s="198"/>
      <c r="GA837" s="117"/>
      <c r="GF837" s="115"/>
      <c r="GG837" s="198"/>
      <c r="GI837" s="117"/>
      <c r="GN837" s="115"/>
      <c r="GO837" s="198"/>
      <c r="GQ837" s="117"/>
      <c r="GV837" s="115"/>
      <c r="GW837" s="198"/>
      <c r="GY837" s="117"/>
      <c r="HD837" s="115"/>
      <c r="HE837" s="198"/>
      <c r="HG837" s="117"/>
      <c r="HL837" s="115"/>
      <c r="HM837" s="198"/>
      <c r="HO837" s="117"/>
      <c r="HT837" s="115"/>
      <c r="HU837" s="198"/>
      <c r="HW837" s="117"/>
      <c r="IB837" s="115"/>
      <c r="IC837" s="198"/>
      <c r="IE837" s="117"/>
      <c r="IJ837" s="115"/>
      <c r="IK837" s="198"/>
      <c r="IM837" s="117"/>
      <c r="IR837" s="115"/>
      <c r="IS837" s="198"/>
      <c r="IU837" s="117"/>
      <c r="IZ837" s="115"/>
      <c r="JA837" s="198"/>
      <c r="JC837" s="117"/>
      <c r="JH837" s="115"/>
      <c r="JI837" s="198"/>
      <c r="JK837" s="117"/>
      <c r="JP837" s="115"/>
      <c r="JQ837" s="198"/>
      <c r="JS837" s="117"/>
      <c r="JX837" s="115"/>
      <c r="JY837" s="198"/>
      <c r="KA837" s="117"/>
      <c r="KF837" s="115"/>
      <c r="KG837" s="198"/>
      <c r="KI837" s="117"/>
      <c r="KN837" s="115"/>
      <c r="KO837" s="198"/>
      <c r="KQ837" s="117"/>
      <c r="KV837" s="115"/>
      <c r="KW837" s="198"/>
      <c r="KY837" s="117"/>
      <c r="LD837" s="115"/>
      <c r="LE837" s="198"/>
      <c r="LG837" s="117"/>
      <c r="LL837" s="115"/>
      <c r="LM837" s="198"/>
      <c r="LO837" s="117"/>
      <c r="LT837" s="115"/>
      <c r="LU837" s="198"/>
      <c r="LW837" s="117"/>
      <c r="MB837" s="115"/>
      <c r="MC837" s="198"/>
      <c r="ME837" s="117"/>
      <c r="MJ837" s="115"/>
      <c r="MK837" s="198"/>
      <c r="MM837" s="117"/>
      <c r="MR837" s="115"/>
      <c r="MS837" s="198"/>
      <c r="MU837" s="117"/>
      <c r="MZ837" s="115"/>
      <c r="NA837" s="198"/>
      <c r="NC837" s="117"/>
      <c r="NH837" s="115"/>
      <c r="NI837" s="198"/>
      <c r="NK837" s="117"/>
      <c r="NP837" s="115"/>
      <c r="NQ837" s="198"/>
      <c r="NS837" s="117"/>
      <c r="NX837" s="115"/>
      <c r="NY837" s="198"/>
      <c r="OA837" s="117"/>
      <c r="OF837" s="115"/>
      <c r="OG837" s="198"/>
      <c r="OI837" s="117"/>
      <c r="ON837" s="115"/>
      <c r="OO837" s="198"/>
      <c r="OQ837" s="117"/>
      <c r="OV837" s="115"/>
      <c r="OW837" s="198"/>
      <c r="OY837" s="117"/>
      <c r="PD837" s="115"/>
      <c r="PE837" s="198"/>
      <c r="PG837" s="117"/>
      <c r="PL837" s="115"/>
      <c r="PM837" s="198"/>
      <c r="PO837" s="117"/>
      <c r="PT837" s="115"/>
      <c r="PU837" s="198"/>
      <c r="PW837" s="117"/>
      <c r="QB837" s="115"/>
      <c r="QC837" s="198"/>
      <c r="QE837" s="117"/>
      <c r="QJ837" s="115"/>
      <c r="QK837" s="198"/>
      <c r="QM837" s="117"/>
      <c r="QR837" s="115"/>
      <c r="QS837" s="198"/>
      <c r="QU837" s="117"/>
      <c r="QZ837" s="115"/>
      <c r="RA837" s="198"/>
      <c r="RC837" s="117"/>
      <c r="RH837" s="115"/>
      <c r="RI837" s="198"/>
      <c r="RK837" s="117"/>
      <c r="RP837" s="115"/>
      <c r="RQ837" s="198"/>
      <c r="RS837" s="117"/>
      <c r="RX837" s="115"/>
      <c r="RY837" s="198"/>
      <c r="SA837" s="117"/>
      <c r="SF837" s="115"/>
      <c r="SG837" s="198"/>
      <c r="SI837" s="117"/>
      <c r="SN837" s="115"/>
      <c r="SO837" s="198"/>
      <c r="SQ837" s="117"/>
      <c r="SV837" s="115"/>
      <c r="SW837" s="198"/>
      <c r="SY837" s="117"/>
      <c r="TD837" s="115"/>
      <c r="TE837" s="198"/>
      <c r="TG837" s="117"/>
      <c r="TL837" s="115"/>
      <c r="TM837" s="198"/>
      <c r="TO837" s="117"/>
      <c r="TT837" s="115"/>
      <c r="TU837" s="198"/>
      <c r="TW837" s="117"/>
      <c r="UB837" s="115"/>
      <c r="UC837" s="198"/>
      <c r="UE837" s="117"/>
      <c r="UJ837" s="115"/>
      <c r="UK837" s="198"/>
      <c r="UM837" s="117"/>
      <c r="UR837" s="115"/>
      <c r="US837" s="198"/>
      <c r="UU837" s="117"/>
      <c r="UZ837" s="115"/>
      <c r="VA837" s="198"/>
      <c r="VC837" s="117"/>
      <c r="VH837" s="115"/>
      <c r="VI837" s="198"/>
      <c r="VK837" s="117"/>
      <c r="VP837" s="115"/>
      <c r="VQ837" s="198"/>
      <c r="VS837" s="117"/>
      <c r="VX837" s="115"/>
      <c r="VY837" s="198"/>
      <c r="WA837" s="117"/>
      <c r="WF837" s="115"/>
      <c r="WG837" s="198"/>
      <c r="WI837" s="117"/>
      <c r="WN837" s="115"/>
      <c r="WO837" s="198"/>
      <c r="WQ837" s="117"/>
      <c r="WV837" s="115"/>
      <c r="WW837" s="198"/>
      <c r="WY837" s="117"/>
      <c r="XD837" s="115"/>
      <c r="XE837" s="198"/>
      <c r="XG837" s="117"/>
      <c r="XL837" s="115"/>
      <c r="XM837" s="198"/>
      <c r="XO837" s="117"/>
      <c r="XT837" s="115"/>
      <c r="XU837" s="198"/>
      <c r="XW837" s="117"/>
      <c r="YB837" s="115"/>
      <c r="YC837" s="198"/>
      <c r="YE837" s="117"/>
      <c r="YJ837" s="115"/>
      <c r="YK837" s="198"/>
      <c r="YM837" s="117"/>
      <c r="YR837" s="115"/>
      <c r="YS837" s="198"/>
      <c r="YU837" s="117"/>
      <c r="YZ837" s="115"/>
      <c r="ZA837" s="198"/>
      <c r="ZC837" s="117"/>
      <c r="ZH837" s="115"/>
      <c r="ZI837" s="198"/>
      <c r="ZK837" s="117"/>
      <c r="ZP837" s="115"/>
      <c r="ZQ837" s="198"/>
      <c r="ZS837" s="117"/>
      <c r="ZX837" s="115"/>
      <c r="ZY837" s="198"/>
      <c r="AAA837" s="117"/>
      <c r="AAF837" s="115"/>
      <c r="AAG837" s="198"/>
      <c r="AAI837" s="117"/>
      <c r="AAN837" s="115"/>
      <c r="AAO837" s="198"/>
      <c r="AAQ837" s="117"/>
      <c r="AAV837" s="115"/>
      <c r="AAW837" s="198"/>
      <c r="AAY837" s="117"/>
      <c r="ABD837" s="115"/>
      <c r="ABE837" s="198"/>
      <c r="ABG837" s="117"/>
      <c r="ABL837" s="115"/>
      <c r="ABM837" s="198"/>
      <c r="ABO837" s="117"/>
      <c r="ABT837" s="115"/>
      <c r="ABU837" s="198"/>
      <c r="ABW837" s="117"/>
      <c r="ACB837" s="115"/>
      <c r="ACC837" s="198"/>
      <c r="ACE837" s="117"/>
      <c r="ACJ837" s="115"/>
      <c r="ACK837" s="198"/>
      <c r="ACM837" s="117"/>
      <c r="ACR837" s="115"/>
      <c r="ACS837" s="198"/>
      <c r="ACU837" s="117"/>
      <c r="ACZ837" s="115"/>
      <c r="ADA837" s="198"/>
      <c r="ADC837" s="117"/>
      <c r="ADH837" s="115"/>
      <c r="ADI837" s="198"/>
      <c r="ADK837" s="117"/>
      <c r="ADP837" s="115"/>
      <c r="ADQ837" s="198"/>
      <c r="ADS837" s="117"/>
      <c r="ADX837" s="115"/>
      <c r="ADY837" s="198"/>
      <c r="AEA837" s="117"/>
      <c r="AEF837" s="115"/>
      <c r="AEG837" s="198"/>
      <c r="AEI837" s="117"/>
      <c r="AEN837" s="115"/>
      <c r="AEO837" s="198"/>
      <c r="AEQ837" s="117"/>
      <c r="AEV837" s="115"/>
      <c r="AEW837" s="198"/>
      <c r="AEY837" s="117"/>
      <c r="AFD837" s="115"/>
      <c r="AFE837" s="198"/>
      <c r="AFG837" s="117"/>
      <c r="AFL837" s="115"/>
      <c r="AFM837" s="198"/>
      <c r="AFO837" s="117"/>
      <c r="AFT837" s="115"/>
      <c r="AFU837" s="198"/>
      <c r="AFW837" s="117"/>
      <c r="AGB837" s="115"/>
      <c r="AGC837" s="198"/>
      <c r="AGE837" s="117"/>
      <c r="AGJ837" s="115"/>
      <c r="AGK837" s="198"/>
      <c r="AGM837" s="117"/>
      <c r="AGR837" s="115"/>
      <c r="AGS837" s="198"/>
      <c r="AGU837" s="117"/>
      <c r="AGZ837" s="115"/>
      <c r="AHA837" s="198"/>
      <c r="AHC837" s="117"/>
      <c r="AHH837" s="115"/>
      <c r="AHI837" s="198"/>
      <c r="AHK837" s="117"/>
      <c r="AHP837" s="115"/>
      <c r="AHQ837" s="198"/>
      <c r="AHS837" s="117"/>
      <c r="AHX837" s="115"/>
      <c r="AHY837" s="198"/>
      <c r="AIA837" s="117"/>
      <c r="AIF837" s="115"/>
      <c r="AIG837" s="198"/>
      <c r="AII837" s="117"/>
      <c r="AIN837" s="115"/>
      <c r="AIO837" s="198"/>
      <c r="AIQ837" s="117"/>
      <c r="AIV837" s="115"/>
      <c r="AIW837" s="198"/>
      <c r="AIY837" s="117"/>
      <c r="AJD837" s="115"/>
      <c r="AJE837" s="198"/>
      <c r="AJG837" s="117"/>
      <c r="AJL837" s="115"/>
      <c r="AJM837" s="198"/>
      <c r="AJO837" s="117"/>
      <c r="AJT837" s="115"/>
      <c r="AJU837" s="198"/>
      <c r="AJW837" s="117"/>
      <c r="AKB837" s="115"/>
      <c r="AKC837" s="198"/>
      <c r="AKE837" s="117"/>
      <c r="AKJ837" s="115"/>
      <c r="AKK837" s="198"/>
      <c r="AKM837" s="117"/>
      <c r="AKR837" s="115"/>
      <c r="AKS837" s="198"/>
      <c r="AKU837" s="117"/>
      <c r="AKZ837" s="115"/>
      <c r="ALA837" s="198"/>
      <c r="ALC837" s="117"/>
      <c r="ALH837" s="115"/>
      <c r="ALI837" s="198"/>
      <c r="ALK837" s="117"/>
      <c r="ALP837" s="115"/>
      <c r="ALQ837" s="198"/>
      <c r="ALS837" s="117"/>
      <c r="ALX837" s="115"/>
      <c r="ALY837" s="198"/>
      <c r="AMA837" s="117"/>
      <c r="AMF837" s="115"/>
      <c r="AMG837" s="198"/>
      <c r="AMI837" s="117"/>
    </row>
    <row r="838" s="181" customFormat="true" ht="15" hidden="false" customHeight="false" outlineLevel="0" collapsed="false">
      <c r="A838" s="153" t="s">
        <v>698</v>
      </c>
      <c r="B838" s="154" t="s">
        <v>699</v>
      </c>
      <c r="C838" s="154"/>
      <c r="D838" s="155" t="s">
        <v>700</v>
      </c>
      <c r="E838" s="156" t="s">
        <v>701</v>
      </c>
      <c r="F838" s="155" t="s">
        <v>702</v>
      </c>
      <c r="G838" s="157" t="s">
        <v>703</v>
      </c>
      <c r="H838" s="158" t="s">
        <v>704</v>
      </c>
      <c r="L838" s="195"/>
      <c r="M838" s="196"/>
      <c r="N838" s="195"/>
      <c r="O838" s="184"/>
      <c r="P838" s="185"/>
      <c r="T838" s="195"/>
      <c r="U838" s="196"/>
      <c r="V838" s="195"/>
      <c r="W838" s="184"/>
      <c r="X838" s="185"/>
      <c r="AB838" s="195"/>
      <c r="AC838" s="196"/>
      <c r="AD838" s="195"/>
      <c r="AE838" s="184"/>
      <c r="AF838" s="185"/>
      <c r="AJ838" s="195"/>
      <c r="AK838" s="196"/>
      <c r="AL838" s="195"/>
      <c r="AM838" s="184"/>
      <c r="AN838" s="185"/>
      <c r="AR838" s="195"/>
      <c r="AS838" s="196"/>
      <c r="AT838" s="195"/>
      <c r="AU838" s="184"/>
      <c r="AV838" s="185"/>
      <c r="AZ838" s="195"/>
      <c r="BA838" s="196"/>
      <c r="BB838" s="195"/>
      <c r="BC838" s="184"/>
      <c r="BD838" s="185"/>
      <c r="BH838" s="195"/>
      <c r="BI838" s="196"/>
      <c r="BJ838" s="195"/>
      <c r="BK838" s="184"/>
      <c r="BL838" s="185"/>
      <c r="BP838" s="195"/>
      <c r="BQ838" s="196"/>
      <c r="BR838" s="195"/>
      <c r="BS838" s="184"/>
      <c r="BT838" s="185"/>
      <c r="BX838" s="195"/>
      <c r="BY838" s="196"/>
      <c r="BZ838" s="195"/>
      <c r="CA838" s="184"/>
      <c r="CB838" s="185"/>
      <c r="CF838" s="195"/>
      <c r="CG838" s="196"/>
      <c r="CH838" s="195"/>
      <c r="CI838" s="184"/>
      <c r="CJ838" s="185"/>
      <c r="CN838" s="195"/>
      <c r="CO838" s="196"/>
      <c r="CP838" s="195"/>
      <c r="CQ838" s="184"/>
      <c r="CR838" s="185"/>
      <c r="CV838" s="195"/>
      <c r="CW838" s="196"/>
      <c r="CX838" s="195"/>
      <c r="CY838" s="184"/>
      <c r="CZ838" s="185"/>
      <c r="DD838" s="195"/>
      <c r="DE838" s="196"/>
      <c r="DF838" s="195"/>
      <c r="DG838" s="184"/>
      <c r="DH838" s="185"/>
      <c r="DL838" s="195"/>
      <c r="DM838" s="196"/>
      <c r="DN838" s="195"/>
      <c r="DO838" s="184"/>
      <c r="DP838" s="185"/>
      <c r="DT838" s="195"/>
      <c r="DU838" s="196"/>
      <c r="DV838" s="195"/>
      <c r="DW838" s="184"/>
      <c r="DX838" s="185"/>
      <c r="EB838" s="195"/>
      <c r="EC838" s="196"/>
      <c r="ED838" s="195"/>
      <c r="EE838" s="184"/>
      <c r="EF838" s="185"/>
      <c r="EJ838" s="195"/>
      <c r="EK838" s="196"/>
      <c r="EL838" s="195"/>
      <c r="EM838" s="184"/>
      <c r="EN838" s="185"/>
      <c r="ER838" s="195"/>
      <c r="ES838" s="196"/>
      <c r="ET838" s="195"/>
      <c r="EU838" s="184"/>
      <c r="EV838" s="185"/>
      <c r="EZ838" s="195"/>
      <c r="FA838" s="196"/>
      <c r="FB838" s="195"/>
      <c r="FC838" s="184"/>
      <c r="FD838" s="185"/>
      <c r="FH838" s="195"/>
      <c r="FI838" s="196"/>
      <c r="FJ838" s="195"/>
      <c r="FK838" s="184"/>
      <c r="FL838" s="185"/>
      <c r="FP838" s="195"/>
      <c r="FQ838" s="196"/>
      <c r="FR838" s="195"/>
      <c r="FS838" s="184"/>
      <c r="FT838" s="185"/>
      <c r="FX838" s="195"/>
      <c r="FY838" s="196"/>
      <c r="FZ838" s="195"/>
      <c r="GA838" s="184"/>
      <c r="GB838" s="185"/>
      <c r="GF838" s="195"/>
      <c r="GG838" s="196"/>
      <c r="GH838" s="195"/>
      <c r="GI838" s="184"/>
      <c r="GJ838" s="185"/>
      <c r="GN838" s="195"/>
      <c r="GO838" s="196"/>
      <c r="GP838" s="195"/>
      <c r="GQ838" s="184"/>
      <c r="GR838" s="185"/>
      <c r="GV838" s="195"/>
      <c r="GW838" s="196"/>
      <c r="GX838" s="195"/>
      <c r="GY838" s="184"/>
      <c r="GZ838" s="185"/>
      <c r="HD838" s="195"/>
      <c r="HE838" s="196"/>
      <c r="HF838" s="195"/>
      <c r="HG838" s="184"/>
      <c r="HH838" s="185"/>
      <c r="HL838" s="195"/>
      <c r="HM838" s="196"/>
      <c r="HN838" s="195"/>
      <c r="HO838" s="184"/>
      <c r="HP838" s="185"/>
      <c r="HT838" s="195"/>
      <c r="HU838" s="196"/>
      <c r="HV838" s="195"/>
      <c r="HW838" s="184"/>
      <c r="HX838" s="185"/>
      <c r="IB838" s="195"/>
      <c r="IC838" s="196"/>
      <c r="ID838" s="195"/>
      <c r="IE838" s="184"/>
      <c r="IF838" s="185"/>
      <c r="IJ838" s="195"/>
      <c r="IK838" s="196"/>
      <c r="IL838" s="195"/>
      <c r="IM838" s="184"/>
      <c r="IN838" s="185"/>
      <c r="IR838" s="195"/>
      <c r="IS838" s="196"/>
      <c r="IT838" s="195"/>
      <c r="IU838" s="184"/>
      <c r="IV838" s="185"/>
      <c r="IZ838" s="195"/>
      <c r="JA838" s="196"/>
      <c r="JB838" s="195"/>
      <c r="JC838" s="184"/>
      <c r="JD838" s="185"/>
      <c r="JH838" s="195"/>
      <c r="JI838" s="196"/>
      <c r="JJ838" s="195"/>
      <c r="JK838" s="184"/>
      <c r="JL838" s="185"/>
      <c r="JP838" s="195"/>
      <c r="JQ838" s="196"/>
      <c r="JR838" s="195"/>
      <c r="JS838" s="184"/>
      <c r="JT838" s="185"/>
      <c r="JX838" s="195"/>
      <c r="JY838" s="196"/>
      <c r="JZ838" s="195"/>
      <c r="KA838" s="184"/>
      <c r="KB838" s="185"/>
      <c r="KF838" s="195"/>
      <c r="KG838" s="196"/>
      <c r="KH838" s="195"/>
      <c r="KI838" s="184"/>
      <c r="KJ838" s="185"/>
      <c r="KN838" s="195"/>
      <c r="KO838" s="196"/>
      <c r="KP838" s="195"/>
      <c r="KQ838" s="184"/>
      <c r="KR838" s="185"/>
      <c r="KV838" s="195"/>
      <c r="KW838" s="196"/>
      <c r="KX838" s="195"/>
      <c r="KY838" s="184"/>
      <c r="KZ838" s="185"/>
      <c r="LD838" s="195"/>
      <c r="LE838" s="196"/>
      <c r="LF838" s="195"/>
      <c r="LG838" s="184"/>
      <c r="LH838" s="185"/>
      <c r="LL838" s="195"/>
      <c r="LM838" s="196"/>
      <c r="LN838" s="195"/>
      <c r="LO838" s="184"/>
      <c r="LP838" s="185"/>
      <c r="LT838" s="195"/>
      <c r="LU838" s="196"/>
      <c r="LV838" s="195"/>
      <c r="LW838" s="184"/>
      <c r="LX838" s="185"/>
      <c r="MB838" s="195"/>
      <c r="MC838" s="196"/>
      <c r="MD838" s="195"/>
      <c r="ME838" s="184"/>
      <c r="MF838" s="185"/>
      <c r="MJ838" s="195"/>
      <c r="MK838" s="196"/>
      <c r="ML838" s="195"/>
      <c r="MM838" s="184"/>
      <c r="MN838" s="185"/>
      <c r="MR838" s="195"/>
      <c r="MS838" s="196"/>
      <c r="MT838" s="195"/>
      <c r="MU838" s="184"/>
      <c r="MV838" s="185"/>
      <c r="MZ838" s="195"/>
      <c r="NA838" s="196"/>
      <c r="NB838" s="195"/>
      <c r="NC838" s="184"/>
      <c r="ND838" s="185"/>
      <c r="NH838" s="195"/>
      <c r="NI838" s="196"/>
      <c r="NJ838" s="195"/>
      <c r="NK838" s="184"/>
      <c r="NL838" s="185"/>
      <c r="NP838" s="195"/>
      <c r="NQ838" s="196"/>
      <c r="NR838" s="195"/>
      <c r="NS838" s="184"/>
      <c r="NT838" s="185"/>
      <c r="NX838" s="195"/>
      <c r="NY838" s="196"/>
      <c r="NZ838" s="195"/>
      <c r="OA838" s="184"/>
      <c r="OB838" s="185"/>
      <c r="OF838" s="195"/>
      <c r="OG838" s="196"/>
      <c r="OH838" s="195"/>
      <c r="OI838" s="184"/>
      <c r="OJ838" s="185"/>
      <c r="ON838" s="195"/>
      <c r="OO838" s="196"/>
      <c r="OP838" s="195"/>
      <c r="OQ838" s="184"/>
      <c r="OR838" s="185"/>
      <c r="OV838" s="195"/>
      <c r="OW838" s="196"/>
      <c r="OX838" s="195"/>
      <c r="OY838" s="184"/>
      <c r="OZ838" s="185"/>
      <c r="PD838" s="195"/>
      <c r="PE838" s="196"/>
      <c r="PF838" s="195"/>
      <c r="PG838" s="184"/>
      <c r="PH838" s="185"/>
      <c r="PL838" s="195"/>
      <c r="PM838" s="196"/>
      <c r="PN838" s="195"/>
      <c r="PO838" s="184"/>
      <c r="PP838" s="185"/>
      <c r="PT838" s="195"/>
      <c r="PU838" s="196"/>
      <c r="PV838" s="195"/>
      <c r="PW838" s="184"/>
      <c r="PX838" s="185"/>
      <c r="QB838" s="195"/>
      <c r="QC838" s="196"/>
      <c r="QD838" s="195"/>
      <c r="QE838" s="184"/>
      <c r="QF838" s="185"/>
      <c r="QJ838" s="195"/>
      <c r="QK838" s="196"/>
      <c r="QL838" s="195"/>
      <c r="QM838" s="184"/>
      <c r="QN838" s="185"/>
      <c r="QR838" s="195"/>
      <c r="QS838" s="196"/>
      <c r="QT838" s="195"/>
      <c r="QU838" s="184"/>
      <c r="QV838" s="185"/>
      <c r="QZ838" s="195"/>
      <c r="RA838" s="196"/>
      <c r="RB838" s="195"/>
      <c r="RC838" s="184"/>
      <c r="RD838" s="185"/>
      <c r="RH838" s="195"/>
      <c r="RI838" s="196"/>
      <c r="RJ838" s="195"/>
      <c r="RK838" s="184"/>
      <c r="RL838" s="185"/>
      <c r="RP838" s="195"/>
      <c r="RQ838" s="196"/>
      <c r="RR838" s="195"/>
      <c r="RS838" s="184"/>
      <c r="RT838" s="185"/>
      <c r="RX838" s="195"/>
      <c r="RY838" s="196"/>
      <c r="RZ838" s="195"/>
      <c r="SA838" s="184"/>
      <c r="SB838" s="185"/>
      <c r="SF838" s="195"/>
      <c r="SG838" s="196"/>
      <c r="SH838" s="195"/>
      <c r="SI838" s="184"/>
      <c r="SJ838" s="185"/>
      <c r="SN838" s="195"/>
      <c r="SO838" s="196"/>
      <c r="SP838" s="195"/>
      <c r="SQ838" s="184"/>
      <c r="SR838" s="185"/>
      <c r="SV838" s="195"/>
      <c r="SW838" s="196"/>
      <c r="SX838" s="195"/>
      <c r="SY838" s="184"/>
      <c r="SZ838" s="185"/>
      <c r="TD838" s="195"/>
      <c r="TE838" s="196"/>
      <c r="TF838" s="195"/>
      <c r="TG838" s="184"/>
      <c r="TH838" s="185"/>
      <c r="TL838" s="195"/>
      <c r="TM838" s="196"/>
      <c r="TN838" s="195"/>
      <c r="TO838" s="184"/>
      <c r="TP838" s="185"/>
      <c r="TT838" s="195"/>
      <c r="TU838" s="196"/>
      <c r="TV838" s="195"/>
      <c r="TW838" s="184"/>
      <c r="TX838" s="185"/>
      <c r="UB838" s="195"/>
      <c r="UC838" s="196"/>
      <c r="UD838" s="195"/>
      <c r="UE838" s="184"/>
      <c r="UF838" s="185"/>
      <c r="UJ838" s="195"/>
      <c r="UK838" s="196"/>
      <c r="UL838" s="195"/>
      <c r="UM838" s="184"/>
      <c r="UN838" s="185"/>
      <c r="UR838" s="195"/>
      <c r="US838" s="196"/>
      <c r="UT838" s="195"/>
      <c r="UU838" s="184"/>
      <c r="UV838" s="185"/>
      <c r="UZ838" s="195"/>
      <c r="VA838" s="196"/>
      <c r="VB838" s="195"/>
      <c r="VC838" s="184"/>
      <c r="VD838" s="185"/>
      <c r="VH838" s="195"/>
      <c r="VI838" s="196"/>
      <c r="VJ838" s="195"/>
      <c r="VK838" s="184"/>
      <c r="VL838" s="185"/>
      <c r="VP838" s="195"/>
      <c r="VQ838" s="196"/>
      <c r="VR838" s="195"/>
      <c r="VS838" s="184"/>
      <c r="VT838" s="185"/>
      <c r="VX838" s="195"/>
      <c r="VY838" s="196"/>
      <c r="VZ838" s="195"/>
      <c r="WA838" s="184"/>
      <c r="WB838" s="185"/>
      <c r="WF838" s="195"/>
      <c r="WG838" s="196"/>
      <c r="WH838" s="195"/>
      <c r="WI838" s="184"/>
      <c r="WJ838" s="185"/>
      <c r="WN838" s="195"/>
      <c r="WO838" s="196"/>
      <c r="WP838" s="195"/>
      <c r="WQ838" s="184"/>
      <c r="WR838" s="185"/>
      <c r="WV838" s="195"/>
      <c r="WW838" s="196"/>
      <c r="WX838" s="195"/>
      <c r="WY838" s="184"/>
      <c r="WZ838" s="185"/>
      <c r="XD838" s="195"/>
      <c r="XE838" s="196"/>
      <c r="XF838" s="195"/>
      <c r="XG838" s="184"/>
      <c r="XH838" s="185"/>
      <c r="XL838" s="195"/>
      <c r="XM838" s="196"/>
      <c r="XN838" s="195"/>
      <c r="XO838" s="184"/>
      <c r="XP838" s="185"/>
      <c r="XT838" s="195"/>
      <c r="XU838" s="196"/>
      <c r="XV838" s="195"/>
      <c r="XW838" s="184"/>
      <c r="XX838" s="185"/>
      <c r="YB838" s="195"/>
      <c r="YC838" s="196"/>
      <c r="YD838" s="195"/>
      <c r="YE838" s="184"/>
      <c r="YF838" s="185"/>
      <c r="YJ838" s="195"/>
      <c r="YK838" s="196"/>
      <c r="YL838" s="195"/>
      <c r="YM838" s="184"/>
      <c r="YN838" s="185"/>
      <c r="YR838" s="195"/>
      <c r="YS838" s="196"/>
      <c r="YT838" s="195"/>
      <c r="YU838" s="184"/>
      <c r="YV838" s="185"/>
      <c r="YZ838" s="195"/>
      <c r="ZA838" s="196"/>
      <c r="ZB838" s="195"/>
      <c r="ZC838" s="184"/>
      <c r="ZD838" s="185"/>
      <c r="ZH838" s="195"/>
      <c r="ZI838" s="196"/>
      <c r="ZJ838" s="195"/>
      <c r="ZK838" s="184"/>
      <c r="ZL838" s="185"/>
      <c r="ZP838" s="195"/>
      <c r="ZQ838" s="196"/>
      <c r="ZR838" s="195"/>
      <c r="ZS838" s="184"/>
      <c r="ZT838" s="185"/>
      <c r="ZX838" s="195"/>
      <c r="ZY838" s="196"/>
      <c r="ZZ838" s="195"/>
      <c r="AAA838" s="184"/>
      <c r="AAB838" s="185"/>
      <c r="AAF838" s="195"/>
      <c r="AAG838" s="196"/>
      <c r="AAH838" s="195"/>
      <c r="AAI838" s="184"/>
      <c r="AAJ838" s="185"/>
      <c r="AAN838" s="195"/>
      <c r="AAO838" s="196"/>
      <c r="AAP838" s="195"/>
      <c r="AAQ838" s="184"/>
      <c r="AAR838" s="185"/>
      <c r="AAV838" s="195"/>
      <c r="AAW838" s="196"/>
      <c r="AAX838" s="195"/>
      <c r="AAY838" s="184"/>
      <c r="AAZ838" s="185"/>
      <c r="ABD838" s="195"/>
      <c r="ABE838" s="196"/>
      <c r="ABF838" s="195"/>
      <c r="ABG838" s="184"/>
      <c r="ABH838" s="185"/>
      <c r="ABL838" s="195"/>
      <c r="ABM838" s="196"/>
      <c r="ABN838" s="195"/>
      <c r="ABO838" s="184"/>
      <c r="ABP838" s="185"/>
      <c r="ABT838" s="195"/>
      <c r="ABU838" s="196"/>
      <c r="ABV838" s="195"/>
      <c r="ABW838" s="184"/>
      <c r="ABX838" s="185"/>
      <c r="ACB838" s="195"/>
      <c r="ACC838" s="196"/>
      <c r="ACD838" s="195"/>
      <c r="ACE838" s="184"/>
      <c r="ACF838" s="185"/>
      <c r="ACJ838" s="195"/>
      <c r="ACK838" s="196"/>
      <c r="ACL838" s="195"/>
      <c r="ACM838" s="184"/>
      <c r="ACN838" s="185"/>
      <c r="ACR838" s="195"/>
      <c r="ACS838" s="196"/>
      <c r="ACT838" s="195"/>
      <c r="ACU838" s="184"/>
      <c r="ACV838" s="185"/>
      <c r="ACZ838" s="195"/>
      <c r="ADA838" s="196"/>
      <c r="ADB838" s="195"/>
      <c r="ADC838" s="184"/>
      <c r="ADD838" s="185"/>
      <c r="ADH838" s="195"/>
      <c r="ADI838" s="196"/>
      <c r="ADJ838" s="195"/>
      <c r="ADK838" s="184"/>
      <c r="ADL838" s="185"/>
      <c r="ADP838" s="195"/>
      <c r="ADQ838" s="196"/>
      <c r="ADR838" s="195"/>
      <c r="ADS838" s="184"/>
      <c r="ADT838" s="185"/>
      <c r="ADX838" s="195"/>
      <c r="ADY838" s="196"/>
      <c r="ADZ838" s="195"/>
      <c r="AEA838" s="184"/>
      <c r="AEB838" s="185"/>
      <c r="AEF838" s="195"/>
      <c r="AEG838" s="196"/>
      <c r="AEH838" s="195"/>
      <c r="AEI838" s="184"/>
      <c r="AEJ838" s="185"/>
      <c r="AEN838" s="195"/>
      <c r="AEO838" s="196"/>
      <c r="AEP838" s="195"/>
      <c r="AEQ838" s="184"/>
      <c r="AER838" s="185"/>
      <c r="AEV838" s="195"/>
      <c r="AEW838" s="196"/>
      <c r="AEX838" s="195"/>
      <c r="AEY838" s="184"/>
      <c r="AEZ838" s="185"/>
      <c r="AFD838" s="195"/>
      <c r="AFE838" s="196"/>
      <c r="AFF838" s="195"/>
      <c r="AFG838" s="184"/>
      <c r="AFH838" s="185"/>
      <c r="AFL838" s="195"/>
      <c r="AFM838" s="196"/>
      <c r="AFN838" s="195"/>
      <c r="AFO838" s="184"/>
      <c r="AFP838" s="185"/>
      <c r="AFT838" s="195"/>
      <c r="AFU838" s="196"/>
      <c r="AFV838" s="195"/>
      <c r="AFW838" s="184"/>
      <c r="AFX838" s="185"/>
      <c r="AGB838" s="195"/>
      <c r="AGC838" s="196"/>
      <c r="AGD838" s="195"/>
      <c r="AGE838" s="184"/>
      <c r="AGF838" s="185"/>
      <c r="AGJ838" s="195"/>
      <c r="AGK838" s="196"/>
      <c r="AGL838" s="195"/>
      <c r="AGM838" s="184"/>
      <c r="AGN838" s="185"/>
      <c r="AGR838" s="195"/>
      <c r="AGS838" s="196"/>
      <c r="AGT838" s="195"/>
      <c r="AGU838" s="184"/>
      <c r="AGV838" s="185"/>
      <c r="AGZ838" s="195"/>
      <c r="AHA838" s="196"/>
      <c r="AHB838" s="195"/>
      <c r="AHC838" s="184"/>
      <c r="AHD838" s="185"/>
      <c r="AHH838" s="195"/>
      <c r="AHI838" s="196"/>
      <c r="AHJ838" s="195"/>
      <c r="AHK838" s="184"/>
      <c r="AHL838" s="185"/>
      <c r="AHP838" s="195"/>
      <c r="AHQ838" s="196"/>
      <c r="AHR838" s="195"/>
      <c r="AHS838" s="184"/>
      <c r="AHT838" s="185"/>
      <c r="AHX838" s="195"/>
      <c r="AHY838" s="196"/>
      <c r="AHZ838" s="195"/>
      <c r="AIA838" s="184"/>
      <c r="AIB838" s="185"/>
      <c r="AIF838" s="195"/>
      <c r="AIG838" s="196"/>
      <c r="AIH838" s="195"/>
      <c r="AII838" s="184"/>
      <c r="AIJ838" s="185"/>
      <c r="AIN838" s="195"/>
      <c r="AIO838" s="196"/>
      <c r="AIP838" s="195"/>
      <c r="AIQ838" s="184"/>
      <c r="AIR838" s="185"/>
      <c r="AIV838" s="195"/>
      <c r="AIW838" s="196"/>
      <c r="AIX838" s="195"/>
      <c r="AIY838" s="184"/>
      <c r="AIZ838" s="185"/>
      <c r="AJD838" s="195"/>
      <c r="AJE838" s="196"/>
      <c r="AJF838" s="195"/>
      <c r="AJG838" s="184"/>
      <c r="AJH838" s="185"/>
      <c r="AJL838" s="195"/>
      <c r="AJM838" s="196"/>
      <c r="AJN838" s="195"/>
      <c r="AJO838" s="184"/>
      <c r="AJP838" s="185"/>
      <c r="AJT838" s="195"/>
      <c r="AJU838" s="196"/>
      <c r="AJV838" s="195"/>
      <c r="AJW838" s="184"/>
      <c r="AJX838" s="185"/>
      <c r="AKB838" s="195"/>
      <c r="AKC838" s="196"/>
      <c r="AKD838" s="195"/>
      <c r="AKE838" s="184"/>
      <c r="AKF838" s="185"/>
      <c r="AKJ838" s="195"/>
      <c r="AKK838" s="196"/>
      <c r="AKL838" s="195"/>
      <c r="AKM838" s="184"/>
      <c r="AKN838" s="185"/>
      <c r="AKR838" s="195"/>
      <c r="AKS838" s="196"/>
      <c r="AKT838" s="195"/>
      <c r="AKU838" s="184"/>
      <c r="AKV838" s="185"/>
      <c r="AKZ838" s="195"/>
      <c r="ALA838" s="196"/>
      <c r="ALB838" s="195"/>
      <c r="ALC838" s="184"/>
      <c r="ALD838" s="185"/>
      <c r="ALH838" s="195"/>
      <c r="ALI838" s="196"/>
      <c r="ALJ838" s="195"/>
      <c r="ALK838" s="184"/>
      <c r="ALL838" s="185"/>
      <c r="ALP838" s="195"/>
      <c r="ALQ838" s="196"/>
      <c r="ALR838" s="195"/>
      <c r="ALS838" s="184"/>
      <c r="ALT838" s="185"/>
      <c r="ALX838" s="195"/>
      <c r="ALY838" s="196"/>
      <c r="ALZ838" s="195"/>
      <c r="AMA838" s="184"/>
      <c r="AMB838" s="185"/>
      <c r="AMF838" s="195"/>
      <c r="AMG838" s="196"/>
      <c r="AMH838" s="195"/>
      <c r="AMI838" s="184"/>
      <c r="AMJ838" s="185"/>
    </row>
    <row r="839" s="197" customFormat="true" ht="15" hidden="false" customHeight="false" outlineLevel="0" collapsed="false">
      <c r="A839" s="160" t="str">
        <f aca="false">'Orç Sintético'!A247</f>
        <v>06.01.224.07</v>
      </c>
      <c r="B839" s="160" t="str">
        <f aca="false">'Orç Sintético'!B247</f>
        <v>GOINFRA</v>
      </c>
      <c r="C839" s="160" t="n">
        <f aca="false">'Orç Sintético'!C247</f>
        <v>70386</v>
      </c>
      <c r="D839" s="177" t="s">
        <v>522</v>
      </c>
      <c r="E839" s="160" t="n">
        <v>1</v>
      </c>
      <c r="F839" s="160" t="s">
        <v>45</v>
      </c>
      <c r="G839" s="163" t="n">
        <v>152.14</v>
      </c>
      <c r="H839" s="164" t="n">
        <f aca="false">H847</f>
        <v>152.14</v>
      </c>
      <c r="I839" s="165" t="s">
        <v>705</v>
      </c>
      <c r="O839" s="124"/>
      <c r="P839" s="189"/>
      <c r="W839" s="124"/>
      <c r="X839" s="189"/>
      <c r="AE839" s="124"/>
      <c r="AF839" s="189"/>
      <c r="AM839" s="124"/>
      <c r="AN839" s="189"/>
      <c r="AU839" s="124"/>
      <c r="AV839" s="189"/>
      <c r="BC839" s="124"/>
      <c r="BD839" s="189"/>
      <c r="BK839" s="124"/>
      <c r="BL839" s="189"/>
      <c r="BS839" s="124"/>
      <c r="BT839" s="189"/>
      <c r="CA839" s="124"/>
      <c r="CB839" s="189"/>
      <c r="CI839" s="124"/>
      <c r="CJ839" s="189"/>
      <c r="CQ839" s="124"/>
      <c r="CR839" s="189"/>
      <c r="CY839" s="124"/>
      <c r="CZ839" s="189"/>
      <c r="DG839" s="124"/>
      <c r="DH839" s="189"/>
      <c r="DO839" s="124"/>
      <c r="DP839" s="189"/>
      <c r="DW839" s="124"/>
      <c r="DX839" s="189"/>
      <c r="EE839" s="124"/>
      <c r="EF839" s="189"/>
      <c r="EM839" s="124"/>
      <c r="EN839" s="189"/>
      <c r="EU839" s="124"/>
      <c r="EV839" s="189"/>
      <c r="FC839" s="124"/>
      <c r="FD839" s="189"/>
      <c r="FK839" s="124"/>
      <c r="FL839" s="189"/>
      <c r="FS839" s="124"/>
      <c r="FT839" s="189"/>
      <c r="GA839" s="124"/>
      <c r="GB839" s="189"/>
      <c r="GI839" s="124"/>
      <c r="GJ839" s="189"/>
      <c r="GQ839" s="124"/>
      <c r="GR839" s="189"/>
      <c r="GY839" s="124"/>
      <c r="GZ839" s="189"/>
      <c r="HG839" s="124"/>
      <c r="HH839" s="189"/>
      <c r="HO839" s="124"/>
      <c r="HP839" s="189"/>
      <c r="HW839" s="124"/>
      <c r="HX839" s="189"/>
      <c r="IE839" s="124"/>
      <c r="IF839" s="189"/>
      <c r="IM839" s="124"/>
      <c r="IN839" s="189"/>
      <c r="IU839" s="124"/>
      <c r="IV839" s="189"/>
      <c r="JC839" s="124"/>
      <c r="JD839" s="189"/>
      <c r="JK839" s="124"/>
      <c r="JL839" s="189"/>
      <c r="JS839" s="124"/>
      <c r="JT839" s="189"/>
      <c r="KA839" s="124"/>
      <c r="KB839" s="189"/>
      <c r="KI839" s="124"/>
      <c r="KJ839" s="189"/>
      <c r="KQ839" s="124"/>
      <c r="KR839" s="189"/>
      <c r="KY839" s="124"/>
      <c r="KZ839" s="189"/>
      <c r="LG839" s="124"/>
      <c r="LH839" s="189"/>
      <c r="LO839" s="124"/>
      <c r="LP839" s="189"/>
      <c r="LW839" s="124"/>
      <c r="LX839" s="189"/>
      <c r="ME839" s="124"/>
      <c r="MF839" s="189"/>
      <c r="MM839" s="124"/>
      <c r="MN839" s="189"/>
      <c r="MU839" s="124"/>
      <c r="MV839" s="189"/>
      <c r="NC839" s="124"/>
      <c r="ND839" s="189"/>
      <c r="NK839" s="124"/>
      <c r="NL839" s="189"/>
      <c r="NS839" s="124"/>
      <c r="NT839" s="189"/>
      <c r="OA839" s="124"/>
      <c r="OB839" s="189"/>
      <c r="OI839" s="124"/>
      <c r="OJ839" s="189"/>
      <c r="OQ839" s="124"/>
      <c r="OR839" s="189"/>
      <c r="OY839" s="124"/>
      <c r="OZ839" s="189"/>
      <c r="PG839" s="124"/>
      <c r="PH839" s="189"/>
      <c r="PO839" s="124"/>
      <c r="PP839" s="189"/>
      <c r="PW839" s="124"/>
      <c r="PX839" s="189"/>
      <c r="QE839" s="124"/>
      <c r="QF839" s="189"/>
      <c r="QM839" s="124"/>
      <c r="QN839" s="189"/>
      <c r="QU839" s="124"/>
      <c r="QV839" s="189"/>
      <c r="RC839" s="124"/>
      <c r="RD839" s="189"/>
      <c r="RK839" s="124"/>
      <c r="RL839" s="189"/>
      <c r="RS839" s="124"/>
      <c r="RT839" s="189"/>
      <c r="SA839" s="124"/>
      <c r="SB839" s="189"/>
      <c r="SI839" s="124"/>
      <c r="SJ839" s="189"/>
      <c r="SQ839" s="124"/>
      <c r="SR839" s="189"/>
      <c r="SY839" s="124"/>
      <c r="SZ839" s="189"/>
      <c r="TG839" s="124"/>
      <c r="TH839" s="189"/>
      <c r="TO839" s="124"/>
      <c r="TP839" s="189"/>
      <c r="TW839" s="124"/>
      <c r="TX839" s="189"/>
      <c r="UE839" s="124"/>
      <c r="UF839" s="189"/>
      <c r="UM839" s="124"/>
      <c r="UN839" s="189"/>
      <c r="UU839" s="124"/>
      <c r="UV839" s="189"/>
      <c r="VC839" s="124"/>
      <c r="VD839" s="189"/>
      <c r="VK839" s="124"/>
      <c r="VL839" s="189"/>
      <c r="VS839" s="124"/>
      <c r="VT839" s="189"/>
      <c r="WA839" s="124"/>
      <c r="WB839" s="189"/>
      <c r="WI839" s="124"/>
      <c r="WJ839" s="189"/>
      <c r="WQ839" s="124"/>
      <c r="WR839" s="189"/>
      <c r="WY839" s="124"/>
      <c r="WZ839" s="189"/>
      <c r="XG839" s="124"/>
      <c r="XH839" s="189"/>
      <c r="XO839" s="124"/>
      <c r="XP839" s="189"/>
      <c r="XW839" s="124"/>
      <c r="XX839" s="189"/>
      <c r="YE839" s="124"/>
      <c r="YF839" s="189"/>
      <c r="YM839" s="124"/>
      <c r="YN839" s="189"/>
      <c r="YU839" s="124"/>
      <c r="YV839" s="189"/>
      <c r="ZC839" s="124"/>
      <c r="ZD839" s="189"/>
      <c r="ZK839" s="124"/>
      <c r="ZL839" s="189"/>
      <c r="ZS839" s="124"/>
      <c r="ZT839" s="189"/>
      <c r="AAA839" s="124"/>
      <c r="AAB839" s="189"/>
      <c r="AAI839" s="124"/>
      <c r="AAJ839" s="189"/>
      <c r="AAQ839" s="124"/>
      <c r="AAR839" s="189"/>
      <c r="AAY839" s="124"/>
      <c r="AAZ839" s="189"/>
      <c r="ABG839" s="124"/>
      <c r="ABH839" s="189"/>
      <c r="ABO839" s="124"/>
      <c r="ABP839" s="189"/>
      <c r="ABW839" s="124"/>
      <c r="ABX839" s="189"/>
      <c r="ACE839" s="124"/>
      <c r="ACF839" s="189"/>
      <c r="ACM839" s="124"/>
      <c r="ACN839" s="189"/>
      <c r="ACU839" s="124"/>
      <c r="ACV839" s="189"/>
      <c r="ADC839" s="124"/>
      <c r="ADD839" s="189"/>
      <c r="ADK839" s="124"/>
      <c r="ADL839" s="189"/>
      <c r="ADS839" s="124"/>
      <c r="ADT839" s="189"/>
      <c r="AEA839" s="124"/>
      <c r="AEB839" s="189"/>
      <c r="AEI839" s="124"/>
      <c r="AEJ839" s="189"/>
      <c r="AEQ839" s="124"/>
      <c r="AER839" s="189"/>
      <c r="AEY839" s="124"/>
      <c r="AEZ839" s="189"/>
      <c r="AFG839" s="124"/>
      <c r="AFH839" s="189"/>
      <c r="AFO839" s="124"/>
      <c r="AFP839" s="189"/>
      <c r="AFW839" s="124"/>
      <c r="AFX839" s="189"/>
      <c r="AGE839" s="124"/>
      <c r="AGF839" s="189"/>
      <c r="AGM839" s="124"/>
      <c r="AGN839" s="189"/>
      <c r="AGU839" s="124"/>
      <c r="AGV839" s="189"/>
      <c r="AHC839" s="124"/>
      <c r="AHD839" s="189"/>
      <c r="AHK839" s="124"/>
      <c r="AHL839" s="189"/>
      <c r="AHS839" s="124"/>
      <c r="AHT839" s="189"/>
      <c r="AIA839" s="124"/>
      <c r="AIB839" s="189"/>
      <c r="AII839" s="124"/>
      <c r="AIJ839" s="189"/>
      <c r="AIQ839" s="124"/>
      <c r="AIR839" s="189"/>
      <c r="AIY839" s="124"/>
      <c r="AIZ839" s="189"/>
      <c r="AJG839" s="124"/>
      <c r="AJH839" s="189"/>
      <c r="AJO839" s="124"/>
      <c r="AJP839" s="189"/>
      <c r="AJW839" s="124"/>
      <c r="AJX839" s="189"/>
      <c r="AKE839" s="124"/>
      <c r="AKF839" s="189"/>
      <c r="AKM839" s="124"/>
      <c r="AKN839" s="189"/>
      <c r="AKU839" s="124"/>
      <c r="AKV839" s="189"/>
      <c r="ALC839" s="124"/>
      <c r="ALD839" s="189"/>
      <c r="ALK839" s="124"/>
      <c r="ALL839" s="189"/>
      <c r="ALS839" s="124"/>
      <c r="ALT839" s="189"/>
      <c r="AMA839" s="124"/>
      <c r="AMB839" s="189"/>
      <c r="AMI839" s="124"/>
      <c r="AMJ839" s="189"/>
    </row>
    <row r="840" s="49" customFormat="true" ht="15" hidden="false" customHeight="false" outlineLevel="0" collapsed="false">
      <c r="A840" s="168" t="n">
        <v>3954</v>
      </c>
      <c r="B840" s="168"/>
      <c r="C840" s="112" t="s">
        <v>465</v>
      </c>
      <c r="D840" s="53" t="s">
        <v>828</v>
      </c>
      <c r="E840" s="150" t="n">
        <v>1</v>
      </c>
      <c r="F840" s="112" t="s">
        <v>45</v>
      </c>
      <c r="G840" s="122" t="n">
        <v>142.76</v>
      </c>
      <c r="H840" s="152" t="n">
        <f aca="false">ROUND(G840*E840,2)</f>
        <v>142.76</v>
      </c>
      <c r="I840" s="138"/>
      <c r="L840" s="169"/>
      <c r="M840" s="138"/>
    </row>
    <row r="841" s="49" customFormat="true" ht="15" hidden="false" customHeight="false" outlineLevel="0" collapsed="false">
      <c r="A841" s="168" t="n">
        <v>88247</v>
      </c>
      <c r="B841" s="168"/>
      <c r="C841" s="112" t="s">
        <v>76</v>
      </c>
      <c r="D841" s="53" t="s">
        <v>723</v>
      </c>
      <c r="E841" s="150" t="n">
        <v>0.2</v>
      </c>
      <c r="F841" s="112" t="s">
        <v>690</v>
      </c>
      <c r="G841" s="122" t="n">
        <v>20.43</v>
      </c>
      <c r="H841" s="152" t="n">
        <f aca="false">ROUND(G841*E841,2)</f>
        <v>4.09</v>
      </c>
      <c r="I841" s="138"/>
      <c r="L841" s="169"/>
      <c r="M841" s="138"/>
    </row>
    <row r="842" s="49" customFormat="true" ht="15" hidden="false" customHeight="false" outlineLevel="0" collapsed="false">
      <c r="A842" s="168" t="n">
        <v>88264</v>
      </c>
      <c r="B842" s="168"/>
      <c r="C842" s="112" t="s">
        <v>76</v>
      </c>
      <c r="D842" s="53" t="s">
        <v>722</v>
      </c>
      <c r="E842" s="150" t="n">
        <v>0.2</v>
      </c>
      <c r="F842" s="112" t="s">
        <v>690</v>
      </c>
      <c r="G842" s="122" t="n">
        <v>26.47</v>
      </c>
      <c r="H842" s="152" t="n">
        <f aca="false">ROUND(G842*E842,2)</f>
        <v>5.29</v>
      </c>
      <c r="I842" s="138"/>
      <c r="L842" s="169"/>
      <c r="M842" s="138"/>
    </row>
    <row r="843" s="190" customFormat="true" ht="15" hidden="false" customHeight="true" outlineLevel="0" collapsed="false">
      <c r="A843" s="170"/>
      <c r="B843" s="170"/>
      <c r="C843" s="170"/>
      <c r="D843" s="171" t="s">
        <v>712</v>
      </c>
      <c r="E843" s="171"/>
      <c r="F843" s="171"/>
      <c r="G843" s="171"/>
      <c r="H843" s="172" t="n">
        <f aca="false">SUMIF(F840:F842,("H"),H840:H842)</f>
        <v>9.38</v>
      </c>
      <c r="I843" s="49"/>
      <c r="J843" s="49"/>
      <c r="K843" s="49"/>
      <c r="P843" s="191"/>
      <c r="Q843" s="49"/>
      <c r="R843" s="49"/>
      <c r="S843" s="49"/>
      <c r="X843" s="191"/>
      <c r="Y843" s="49"/>
      <c r="Z843" s="49"/>
      <c r="AA843" s="49"/>
      <c r="AF843" s="191"/>
      <c r="AG843" s="49"/>
      <c r="AH843" s="49"/>
      <c r="AI843" s="49"/>
      <c r="AN843" s="191"/>
      <c r="AO843" s="49"/>
      <c r="AP843" s="49"/>
      <c r="AQ843" s="49"/>
      <c r="AV843" s="191"/>
      <c r="AW843" s="49"/>
      <c r="AX843" s="49"/>
      <c r="AY843" s="49"/>
      <c r="BD843" s="191"/>
      <c r="BE843" s="49"/>
      <c r="BF843" s="49"/>
      <c r="BG843" s="49"/>
      <c r="BL843" s="191"/>
      <c r="BM843" s="49"/>
      <c r="BN843" s="49"/>
      <c r="BO843" s="49"/>
      <c r="BT843" s="191"/>
      <c r="BU843" s="49"/>
      <c r="BV843" s="49"/>
      <c r="BW843" s="49"/>
      <c r="CB843" s="191"/>
      <c r="CC843" s="49"/>
      <c r="CD843" s="49"/>
      <c r="CE843" s="49"/>
      <c r="CJ843" s="191"/>
      <c r="CK843" s="49"/>
      <c r="CL843" s="49"/>
      <c r="CM843" s="49"/>
      <c r="CR843" s="191"/>
      <c r="CS843" s="49"/>
      <c r="CT843" s="49"/>
      <c r="CU843" s="49"/>
      <c r="CZ843" s="191"/>
      <c r="DA843" s="49"/>
      <c r="DB843" s="49"/>
      <c r="DC843" s="49"/>
      <c r="DH843" s="191"/>
      <c r="DI843" s="49"/>
      <c r="DJ843" s="49"/>
      <c r="DK843" s="49"/>
      <c r="DP843" s="191"/>
      <c r="DQ843" s="49"/>
      <c r="DR843" s="49"/>
      <c r="DS843" s="49"/>
      <c r="DX843" s="191"/>
      <c r="DY843" s="49"/>
      <c r="DZ843" s="49"/>
      <c r="EA843" s="49"/>
      <c r="EF843" s="191"/>
      <c r="EG843" s="49"/>
      <c r="EH843" s="49"/>
      <c r="EI843" s="49"/>
      <c r="EN843" s="191"/>
      <c r="EO843" s="49"/>
      <c r="EP843" s="49"/>
      <c r="EQ843" s="49"/>
      <c r="EV843" s="191"/>
      <c r="EW843" s="49"/>
      <c r="EX843" s="49"/>
      <c r="EY843" s="49"/>
      <c r="FD843" s="191"/>
      <c r="FE843" s="49"/>
      <c r="FF843" s="49"/>
      <c r="FG843" s="49"/>
      <c r="FL843" s="191"/>
      <c r="FM843" s="49"/>
      <c r="FN843" s="49"/>
      <c r="FO843" s="49"/>
      <c r="FT843" s="191"/>
      <c r="FU843" s="49"/>
      <c r="FV843" s="49"/>
      <c r="FW843" s="49"/>
      <c r="GB843" s="191"/>
      <c r="GC843" s="49"/>
      <c r="GD843" s="49"/>
      <c r="GE843" s="49"/>
      <c r="GJ843" s="191"/>
      <c r="GK843" s="49"/>
      <c r="GL843" s="49"/>
      <c r="GM843" s="49"/>
      <c r="GR843" s="191"/>
      <c r="GS843" s="49"/>
      <c r="GT843" s="49"/>
      <c r="GU843" s="49"/>
      <c r="GZ843" s="191"/>
      <c r="HA843" s="49"/>
      <c r="HB843" s="49"/>
      <c r="HC843" s="49"/>
      <c r="HH843" s="191"/>
      <c r="HI843" s="49"/>
      <c r="HJ843" s="49"/>
      <c r="HK843" s="49"/>
      <c r="HP843" s="191"/>
      <c r="HQ843" s="49"/>
      <c r="HR843" s="49"/>
      <c r="HS843" s="49"/>
      <c r="HX843" s="191"/>
      <c r="HY843" s="49"/>
      <c r="HZ843" s="49"/>
      <c r="IA843" s="49"/>
      <c r="IF843" s="191"/>
      <c r="IG843" s="49"/>
      <c r="IH843" s="49"/>
      <c r="II843" s="49"/>
      <c r="IN843" s="191"/>
      <c r="IO843" s="49"/>
      <c r="IP843" s="49"/>
      <c r="IQ843" s="49"/>
      <c r="IV843" s="191"/>
      <c r="IW843" s="49"/>
      <c r="IX843" s="49"/>
      <c r="IY843" s="49"/>
      <c r="JD843" s="191"/>
      <c r="JE843" s="49"/>
      <c r="JF843" s="49"/>
      <c r="JG843" s="49"/>
      <c r="JL843" s="191"/>
      <c r="JM843" s="49"/>
      <c r="JN843" s="49"/>
      <c r="JO843" s="49"/>
      <c r="JT843" s="191"/>
      <c r="JU843" s="49"/>
      <c r="JV843" s="49"/>
      <c r="JW843" s="49"/>
      <c r="KB843" s="191"/>
      <c r="KC843" s="49"/>
      <c r="KD843" s="49"/>
      <c r="KE843" s="49"/>
      <c r="KJ843" s="191"/>
      <c r="KK843" s="49"/>
      <c r="KL843" s="49"/>
      <c r="KM843" s="49"/>
      <c r="KR843" s="191"/>
      <c r="KS843" s="49"/>
      <c r="KT843" s="49"/>
      <c r="KU843" s="49"/>
      <c r="KZ843" s="191"/>
      <c r="LA843" s="49"/>
      <c r="LB843" s="49"/>
      <c r="LC843" s="49"/>
      <c r="LH843" s="191"/>
      <c r="LI843" s="49"/>
      <c r="LJ843" s="49"/>
      <c r="LK843" s="49"/>
      <c r="LP843" s="191"/>
      <c r="LQ843" s="49"/>
      <c r="LR843" s="49"/>
      <c r="LS843" s="49"/>
      <c r="LX843" s="191"/>
      <c r="LY843" s="49"/>
      <c r="LZ843" s="49"/>
      <c r="MA843" s="49"/>
      <c r="MF843" s="191"/>
      <c r="MG843" s="49"/>
      <c r="MH843" s="49"/>
      <c r="MI843" s="49"/>
      <c r="MN843" s="191"/>
      <c r="MO843" s="49"/>
      <c r="MP843" s="49"/>
      <c r="MQ843" s="49"/>
      <c r="MV843" s="191"/>
      <c r="MW843" s="49"/>
      <c r="MX843" s="49"/>
      <c r="MY843" s="49"/>
      <c r="ND843" s="191"/>
      <c r="NE843" s="49"/>
      <c r="NF843" s="49"/>
      <c r="NG843" s="49"/>
      <c r="NL843" s="191"/>
      <c r="NM843" s="49"/>
      <c r="NN843" s="49"/>
      <c r="NO843" s="49"/>
      <c r="NT843" s="191"/>
      <c r="NU843" s="49"/>
      <c r="NV843" s="49"/>
      <c r="NW843" s="49"/>
      <c r="OB843" s="191"/>
      <c r="OC843" s="49"/>
      <c r="OD843" s="49"/>
      <c r="OE843" s="49"/>
      <c r="OJ843" s="191"/>
      <c r="OK843" s="49"/>
      <c r="OL843" s="49"/>
      <c r="OM843" s="49"/>
      <c r="OR843" s="191"/>
      <c r="OS843" s="49"/>
      <c r="OT843" s="49"/>
      <c r="OU843" s="49"/>
      <c r="OZ843" s="191"/>
      <c r="PA843" s="49"/>
      <c r="PB843" s="49"/>
      <c r="PC843" s="49"/>
      <c r="PH843" s="191"/>
      <c r="PI843" s="49"/>
      <c r="PJ843" s="49"/>
      <c r="PK843" s="49"/>
      <c r="PP843" s="191"/>
      <c r="PQ843" s="49"/>
      <c r="PR843" s="49"/>
      <c r="PS843" s="49"/>
      <c r="PX843" s="191"/>
      <c r="PY843" s="49"/>
      <c r="PZ843" s="49"/>
      <c r="QA843" s="49"/>
      <c r="QF843" s="191"/>
      <c r="QG843" s="49"/>
      <c r="QH843" s="49"/>
      <c r="QI843" s="49"/>
      <c r="QN843" s="191"/>
      <c r="QO843" s="49"/>
      <c r="QP843" s="49"/>
      <c r="QQ843" s="49"/>
      <c r="QV843" s="191"/>
      <c r="QW843" s="49"/>
      <c r="QX843" s="49"/>
      <c r="QY843" s="49"/>
      <c r="RD843" s="191"/>
      <c r="RE843" s="49"/>
      <c r="RF843" s="49"/>
      <c r="RG843" s="49"/>
      <c r="RL843" s="191"/>
      <c r="RM843" s="49"/>
      <c r="RN843" s="49"/>
      <c r="RO843" s="49"/>
      <c r="RT843" s="191"/>
      <c r="RU843" s="49"/>
      <c r="RV843" s="49"/>
      <c r="RW843" s="49"/>
      <c r="SB843" s="191"/>
      <c r="SC843" s="49"/>
      <c r="SD843" s="49"/>
      <c r="SE843" s="49"/>
      <c r="SJ843" s="191"/>
      <c r="SK843" s="49"/>
      <c r="SL843" s="49"/>
      <c r="SM843" s="49"/>
      <c r="SR843" s="191"/>
      <c r="SS843" s="49"/>
      <c r="ST843" s="49"/>
      <c r="SU843" s="49"/>
      <c r="SZ843" s="191"/>
      <c r="TA843" s="49"/>
      <c r="TB843" s="49"/>
      <c r="TC843" s="49"/>
      <c r="TH843" s="191"/>
      <c r="TI843" s="49"/>
      <c r="TJ843" s="49"/>
      <c r="TK843" s="49"/>
      <c r="TP843" s="191"/>
      <c r="TQ843" s="49"/>
      <c r="TR843" s="49"/>
      <c r="TS843" s="49"/>
      <c r="TX843" s="191"/>
      <c r="TY843" s="49"/>
      <c r="TZ843" s="49"/>
      <c r="UA843" s="49"/>
      <c r="UF843" s="191"/>
      <c r="UG843" s="49"/>
      <c r="UH843" s="49"/>
      <c r="UI843" s="49"/>
      <c r="UN843" s="191"/>
      <c r="UO843" s="49"/>
      <c r="UP843" s="49"/>
      <c r="UQ843" s="49"/>
      <c r="UV843" s="191"/>
      <c r="UW843" s="49"/>
      <c r="UX843" s="49"/>
      <c r="UY843" s="49"/>
      <c r="VD843" s="191"/>
      <c r="VE843" s="49"/>
      <c r="VF843" s="49"/>
      <c r="VG843" s="49"/>
      <c r="VL843" s="191"/>
      <c r="VM843" s="49"/>
      <c r="VN843" s="49"/>
      <c r="VO843" s="49"/>
      <c r="VT843" s="191"/>
      <c r="VU843" s="49"/>
      <c r="VV843" s="49"/>
      <c r="VW843" s="49"/>
      <c r="WB843" s="191"/>
      <c r="WC843" s="49"/>
      <c r="WD843" s="49"/>
      <c r="WE843" s="49"/>
      <c r="WJ843" s="191"/>
      <c r="WK843" s="49"/>
      <c r="WL843" s="49"/>
      <c r="WM843" s="49"/>
      <c r="WR843" s="191"/>
      <c r="WS843" s="49"/>
      <c r="WT843" s="49"/>
      <c r="WU843" s="49"/>
      <c r="WZ843" s="191"/>
      <c r="XA843" s="49"/>
      <c r="XB843" s="49"/>
      <c r="XC843" s="49"/>
      <c r="XH843" s="191"/>
      <c r="XI843" s="49"/>
      <c r="XJ843" s="49"/>
      <c r="XK843" s="49"/>
      <c r="XP843" s="191"/>
      <c r="XQ843" s="49"/>
      <c r="XR843" s="49"/>
      <c r="XS843" s="49"/>
      <c r="XX843" s="191"/>
      <c r="XY843" s="49"/>
      <c r="XZ843" s="49"/>
      <c r="YA843" s="49"/>
      <c r="YF843" s="191"/>
      <c r="YG843" s="49"/>
      <c r="YH843" s="49"/>
      <c r="YI843" s="49"/>
      <c r="YN843" s="191"/>
      <c r="YO843" s="49"/>
      <c r="YP843" s="49"/>
      <c r="YQ843" s="49"/>
      <c r="YV843" s="191"/>
      <c r="YW843" s="49"/>
      <c r="YX843" s="49"/>
      <c r="YY843" s="49"/>
      <c r="ZD843" s="191"/>
      <c r="ZE843" s="49"/>
      <c r="ZF843" s="49"/>
      <c r="ZG843" s="49"/>
      <c r="ZL843" s="191"/>
      <c r="ZM843" s="49"/>
      <c r="ZN843" s="49"/>
      <c r="ZO843" s="49"/>
      <c r="ZT843" s="191"/>
      <c r="ZU843" s="49"/>
      <c r="ZV843" s="49"/>
      <c r="ZW843" s="49"/>
      <c r="AAB843" s="191"/>
      <c r="AAC843" s="49"/>
      <c r="AAD843" s="49"/>
      <c r="AAE843" s="49"/>
      <c r="AAJ843" s="191"/>
      <c r="AAK843" s="49"/>
      <c r="AAL843" s="49"/>
      <c r="AAM843" s="49"/>
      <c r="AAR843" s="191"/>
      <c r="AAS843" s="49"/>
      <c r="AAT843" s="49"/>
      <c r="AAU843" s="49"/>
      <c r="AAZ843" s="191"/>
      <c r="ABA843" s="49"/>
      <c r="ABB843" s="49"/>
      <c r="ABC843" s="49"/>
      <c r="ABH843" s="191"/>
      <c r="ABI843" s="49"/>
      <c r="ABJ843" s="49"/>
      <c r="ABK843" s="49"/>
      <c r="ABP843" s="191"/>
      <c r="ABQ843" s="49"/>
      <c r="ABR843" s="49"/>
      <c r="ABS843" s="49"/>
      <c r="ABX843" s="191"/>
      <c r="ABY843" s="49"/>
      <c r="ABZ843" s="49"/>
      <c r="ACA843" s="49"/>
      <c r="ACF843" s="191"/>
      <c r="ACG843" s="49"/>
      <c r="ACH843" s="49"/>
      <c r="ACI843" s="49"/>
      <c r="ACN843" s="191"/>
      <c r="ACO843" s="49"/>
      <c r="ACP843" s="49"/>
      <c r="ACQ843" s="49"/>
      <c r="ACV843" s="191"/>
      <c r="ACW843" s="49"/>
      <c r="ACX843" s="49"/>
      <c r="ACY843" s="49"/>
      <c r="ADD843" s="191"/>
      <c r="ADE843" s="49"/>
      <c r="ADF843" s="49"/>
      <c r="ADG843" s="49"/>
      <c r="ADL843" s="191"/>
      <c r="ADM843" s="49"/>
      <c r="ADN843" s="49"/>
      <c r="ADO843" s="49"/>
      <c r="ADT843" s="191"/>
      <c r="ADU843" s="49"/>
      <c r="ADV843" s="49"/>
      <c r="ADW843" s="49"/>
      <c r="AEB843" s="191"/>
      <c r="AEC843" s="49"/>
      <c r="AED843" s="49"/>
      <c r="AEE843" s="49"/>
      <c r="AEJ843" s="191"/>
      <c r="AEK843" s="49"/>
      <c r="AEL843" s="49"/>
      <c r="AEM843" s="49"/>
      <c r="AER843" s="191"/>
      <c r="AES843" s="49"/>
      <c r="AET843" s="49"/>
      <c r="AEU843" s="49"/>
      <c r="AEZ843" s="191"/>
      <c r="AFA843" s="49"/>
      <c r="AFB843" s="49"/>
      <c r="AFC843" s="49"/>
      <c r="AFH843" s="191"/>
      <c r="AFI843" s="49"/>
      <c r="AFJ843" s="49"/>
      <c r="AFK843" s="49"/>
      <c r="AFP843" s="191"/>
      <c r="AFQ843" s="49"/>
      <c r="AFR843" s="49"/>
      <c r="AFS843" s="49"/>
      <c r="AFX843" s="191"/>
      <c r="AFY843" s="49"/>
      <c r="AFZ843" s="49"/>
      <c r="AGA843" s="49"/>
      <c r="AGF843" s="191"/>
      <c r="AGG843" s="49"/>
      <c r="AGH843" s="49"/>
      <c r="AGI843" s="49"/>
      <c r="AGN843" s="191"/>
      <c r="AGO843" s="49"/>
      <c r="AGP843" s="49"/>
      <c r="AGQ843" s="49"/>
      <c r="AGV843" s="191"/>
      <c r="AGW843" s="49"/>
      <c r="AGX843" s="49"/>
      <c r="AGY843" s="49"/>
      <c r="AHD843" s="191"/>
      <c r="AHE843" s="49"/>
      <c r="AHF843" s="49"/>
      <c r="AHG843" s="49"/>
      <c r="AHL843" s="191"/>
      <c r="AHM843" s="49"/>
      <c r="AHN843" s="49"/>
      <c r="AHO843" s="49"/>
      <c r="AHT843" s="191"/>
      <c r="AHU843" s="49"/>
      <c r="AHV843" s="49"/>
      <c r="AHW843" s="49"/>
      <c r="AIB843" s="191"/>
      <c r="AIC843" s="49"/>
      <c r="AID843" s="49"/>
      <c r="AIE843" s="49"/>
      <c r="AIJ843" s="191"/>
      <c r="AIK843" s="49"/>
      <c r="AIL843" s="49"/>
      <c r="AIM843" s="49"/>
      <c r="AIR843" s="191"/>
      <c r="AIS843" s="49"/>
      <c r="AIT843" s="49"/>
      <c r="AIU843" s="49"/>
      <c r="AIZ843" s="191"/>
      <c r="AJA843" s="49"/>
      <c r="AJB843" s="49"/>
      <c r="AJC843" s="49"/>
      <c r="AJH843" s="191"/>
      <c r="AJI843" s="49"/>
      <c r="AJJ843" s="49"/>
      <c r="AJK843" s="49"/>
      <c r="AJP843" s="191"/>
      <c r="AJQ843" s="49"/>
      <c r="AJR843" s="49"/>
      <c r="AJS843" s="49"/>
      <c r="AJX843" s="191"/>
      <c r="AJY843" s="49"/>
      <c r="AJZ843" s="49"/>
      <c r="AKA843" s="49"/>
      <c r="AKF843" s="191"/>
      <c r="AKG843" s="49"/>
      <c r="AKH843" s="49"/>
      <c r="AKI843" s="49"/>
      <c r="AKN843" s="191"/>
      <c r="AKO843" s="49"/>
      <c r="AKP843" s="49"/>
      <c r="AKQ843" s="49"/>
      <c r="AKV843" s="191"/>
      <c r="AKW843" s="49"/>
      <c r="AKX843" s="49"/>
      <c r="AKY843" s="49"/>
      <c r="ALD843" s="191"/>
      <c r="ALE843" s="49"/>
      <c r="ALF843" s="49"/>
      <c r="ALG843" s="49"/>
      <c r="ALL843" s="191"/>
      <c r="ALM843" s="49"/>
      <c r="ALN843" s="49"/>
      <c r="ALO843" s="49"/>
      <c r="ALT843" s="191"/>
      <c r="ALU843" s="49"/>
      <c r="ALV843" s="49"/>
      <c r="ALW843" s="49"/>
      <c r="AMB843" s="191"/>
      <c r="AMC843" s="49"/>
      <c r="AMD843" s="49"/>
      <c r="AME843" s="49"/>
      <c r="AMJ843" s="191"/>
    </row>
    <row r="844" s="190" customFormat="true" ht="15" hidden="false" customHeight="true" outlineLevel="0" collapsed="false">
      <c r="A844" s="170"/>
      <c r="B844" s="170"/>
      <c r="C844" s="170"/>
      <c r="D844" s="171" t="s">
        <v>713</v>
      </c>
      <c r="E844" s="171"/>
      <c r="F844" s="171"/>
      <c r="G844" s="171"/>
      <c r="H844" s="172" t="n">
        <f aca="false">SUMIF(F840:F842,"&lt;&gt;h",H840:H842)</f>
        <v>142.76</v>
      </c>
      <c r="I844" s="49"/>
      <c r="J844" s="49"/>
      <c r="K844" s="49"/>
      <c r="P844" s="191"/>
      <c r="Q844" s="49"/>
      <c r="R844" s="49"/>
      <c r="S844" s="49"/>
      <c r="X844" s="191"/>
      <c r="Y844" s="49"/>
      <c r="Z844" s="49"/>
      <c r="AA844" s="49"/>
      <c r="AF844" s="191"/>
      <c r="AG844" s="49"/>
      <c r="AH844" s="49"/>
      <c r="AI844" s="49"/>
      <c r="AN844" s="191"/>
      <c r="AO844" s="49"/>
      <c r="AP844" s="49"/>
      <c r="AQ844" s="49"/>
      <c r="AV844" s="191"/>
      <c r="AW844" s="49"/>
      <c r="AX844" s="49"/>
      <c r="AY844" s="49"/>
      <c r="BD844" s="191"/>
      <c r="BE844" s="49"/>
      <c r="BF844" s="49"/>
      <c r="BG844" s="49"/>
      <c r="BL844" s="191"/>
      <c r="BM844" s="49"/>
      <c r="BN844" s="49"/>
      <c r="BO844" s="49"/>
      <c r="BT844" s="191"/>
      <c r="BU844" s="49"/>
      <c r="BV844" s="49"/>
      <c r="BW844" s="49"/>
      <c r="CB844" s="191"/>
      <c r="CC844" s="49"/>
      <c r="CD844" s="49"/>
      <c r="CE844" s="49"/>
      <c r="CJ844" s="191"/>
      <c r="CK844" s="49"/>
      <c r="CL844" s="49"/>
      <c r="CM844" s="49"/>
      <c r="CR844" s="191"/>
      <c r="CS844" s="49"/>
      <c r="CT844" s="49"/>
      <c r="CU844" s="49"/>
      <c r="CZ844" s="191"/>
      <c r="DA844" s="49"/>
      <c r="DB844" s="49"/>
      <c r="DC844" s="49"/>
      <c r="DH844" s="191"/>
      <c r="DI844" s="49"/>
      <c r="DJ844" s="49"/>
      <c r="DK844" s="49"/>
      <c r="DP844" s="191"/>
      <c r="DQ844" s="49"/>
      <c r="DR844" s="49"/>
      <c r="DS844" s="49"/>
      <c r="DX844" s="191"/>
      <c r="DY844" s="49"/>
      <c r="DZ844" s="49"/>
      <c r="EA844" s="49"/>
      <c r="EF844" s="191"/>
      <c r="EG844" s="49"/>
      <c r="EH844" s="49"/>
      <c r="EI844" s="49"/>
      <c r="EN844" s="191"/>
      <c r="EO844" s="49"/>
      <c r="EP844" s="49"/>
      <c r="EQ844" s="49"/>
      <c r="EV844" s="191"/>
      <c r="EW844" s="49"/>
      <c r="EX844" s="49"/>
      <c r="EY844" s="49"/>
      <c r="FD844" s="191"/>
      <c r="FE844" s="49"/>
      <c r="FF844" s="49"/>
      <c r="FG844" s="49"/>
      <c r="FL844" s="191"/>
      <c r="FM844" s="49"/>
      <c r="FN844" s="49"/>
      <c r="FO844" s="49"/>
      <c r="FT844" s="191"/>
      <c r="FU844" s="49"/>
      <c r="FV844" s="49"/>
      <c r="FW844" s="49"/>
      <c r="GB844" s="191"/>
      <c r="GC844" s="49"/>
      <c r="GD844" s="49"/>
      <c r="GE844" s="49"/>
      <c r="GJ844" s="191"/>
      <c r="GK844" s="49"/>
      <c r="GL844" s="49"/>
      <c r="GM844" s="49"/>
      <c r="GR844" s="191"/>
      <c r="GS844" s="49"/>
      <c r="GT844" s="49"/>
      <c r="GU844" s="49"/>
      <c r="GZ844" s="191"/>
      <c r="HA844" s="49"/>
      <c r="HB844" s="49"/>
      <c r="HC844" s="49"/>
      <c r="HH844" s="191"/>
      <c r="HI844" s="49"/>
      <c r="HJ844" s="49"/>
      <c r="HK844" s="49"/>
      <c r="HP844" s="191"/>
      <c r="HQ844" s="49"/>
      <c r="HR844" s="49"/>
      <c r="HS844" s="49"/>
      <c r="HX844" s="191"/>
      <c r="HY844" s="49"/>
      <c r="HZ844" s="49"/>
      <c r="IA844" s="49"/>
      <c r="IF844" s="191"/>
      <c r="IG844" s="49"/>
      <c r="IH844" s="49"/>
      <c r="II844" s="49"/>
      <c r="IN844" s="191"/>
      <c r="IO844" s="49"/>
      <c r="IP844" s="49"/>
      <c r="IQ844" s="49"/>
      <c r="IV844" s="191"/>
      <c r="IW844" s="49"/>
      <c r="IX844" s="49"/>
      <c r="IY844" s="49"/>
      <c r="JD844" s="191"/>
      <c r="JE844" s="49"/>
      <c r="JF844" s="49"/>
      <c r="JG844" s="49"/>
      <c r="JL844" s="191"/>
      <c r="JM844" s="49"/>
      <c r="JN844" s="49"/>
      <c r="JO844" s="49"/>
      <c r="JT844" s="191"/>
      <c r="JU844" s="49"/>
      <c r="JV844" s="49"/>
      <c r="JW844" s="49"/>
      <c r="KB844" s="191"/>
      <c r="KC844" s="49"/>
      <c r="KD844" s="49"/>
      <c r="KE844" s="49"/>
      <c r="KJ844" s="191"/>
      <c r="KK844" s="49"/>
      <c r="KL844" s="49"/>
      <c r="KM844" s="49"/>
      <c r="KR844" s="191"/>
      <c r="KS844" s="49"/>
      <c r="KT844" s="49"/>
      <c r="KU844" s="49"/>
      <c r="KZ844" s="191"/>
      <c r="LA844" s="49"/>
      <c r="LB844" s="49"/>
      <c r="LC844" s="49"/>
      <c r="LH844" s="191"/>
      <c r="LI844" s="49"/>
      <c r="LJ844" s="49"/>
      <c r="LK844" s="49"/>
      <c r="LP844" s="191"/>
      <c r="LQ844" s="49"/>
      <c r="LR844" s="49"/>
      <c r="LS844" s="49"/>
      <c r="LX844" s="191"/>
      <c r="LY844" s="49"/>
      <c r="LZ844" s="49"/>
      <c r="MA844" s="49"/>
      <c r="MF844" s="191"/>
      <c r="MG844" s="49"/>
      <c r="MH844" s="49"/>
      <c r="MI844" s="49"/>
      <c r="MN844" s="191"/>
      <c r="MO844" s="49"/>
      <c r="MP844" s="49"/>
      <c r="MQ844" s="49"/>
      <c r="MV844" s="191"/>
      <c r="MW844" s="49"/>
      <c r="MX844" s="49"/>
      <c r="MY844" s="49"/>
      <c r="ND844" s="191"/>
      <c r="NE844" s="49"/>
      <c r="NF844" s="49"/>
      <c r="NG844" s="49"/>
      <c r="NL844" s="191"/>
      <c r="NM844" s="49"/>
      <c r="NN844" s="49"/>
      <c r="NO844" s="49"/>
      <c r="NT844" s="191"/>
      <c r="NU844" s="49"/>
      <c r="NV844" s="49"/>
      <c r="NW844" s="49"/>
      <c r="OB844" s="191"/>
      <c r="OC844" s="49"/>
      <c r="OD844" s="49"/>
      <c r="OE844" s="49"/>
      <c r="OJ844" s="191"/>
      <c r="OK844" s="49"/>
      <c r="OL844" s="49"/>
      <c r="OM844" s="49"/>
      <c r="OR844" s="191"/>
      <c r="OS844" s="49"/>
      <c r="OT844" s="49"/>
      <c r="OU844" s="49"/>
      <c r="OZ844" s="191"/>
      <c r="PA844" s="49"/>
      <c r="PB844" s="49"/>
      <c r="PC844" s="49"/>
      <c r="PH844" s="191"/>
      <c r="PI844" s="49"/>
      <c r="PJ844" s="49"/>
      <c r="PK844" s="49"/>
      <c r="PP844" s="191"/>
      <c r="PQ844" s="49"/>
      <c r="PR844" s="49"/>
      <c r="PS844" s="49"/>
      <c r="PX844" s="191"/>
      <c r="PY844" s="49"/>
      <c r="PZ844" s="49"/>
      <c r="QA844" s="49"/>
      <c r="QF844" s="191"/>
      <c r="QG844" s="49"/>
      <c r="QH844" s="49"/>
      <c r="QI844" s="49"/>
      <c r="QN844" s="191"/>
      <c r="QO844" s="49"/>
      <c r="QP844" s="49"/>
      <c r="QQ844" s="49"/>
      <c r="QV844" s="191"/>
      <c r="QW844" s="49"/>
      <c r="QX844" s="49"/>
      <c r="QY844" s="49"/>
      <c r="RD844" s="191"/>
      <c r="RE844" s="49"/>
      <c r="RF844" s="49"/>
      <c r="RG844" s="49"/>
      <c r="RL844" s="191"/>
      <c r="RM844" s="49"/>
      <c r="RN844" s="49"/>
      <c r="RO844" s="49"/>
      <c r="RT844" s="191"/>
      <c r="RU844" s="49"/>
      <c r="RV844" s="49"/>
      <c r="RW844" s="49"/>
      <c r="SB844" s="191"/>
      <c r="SC844" s="49"/>
      <c r="SD844" s="49"/>
      <c r="SE844" s="49"/>
      <c r="SJ844" s="191"/>
      <c r="SK844" s="49"/>
      <c r="SL844" s="49"/>
      <c r="SM844" s="49"/>
      <c r="SR844" s="191"/>
      <c r="SS844" s="49"/>
      <c r="ST844" s="49"/>
      <c r="SU844" s="49"/>
      <c r="SZ844" s="191"/>
      <c r="TA844" s="49"/>
      <c r="TB844" s="49"/>
      <c r="TC844" s="49"/>
      <c r="TH844" s="191"/>
      <c r="TI844" s="49"/>
      <c r="TJ844" s="49"/>
      <c r="TK844" s="49"/>
      <c r="TP844" s="191"/>
      <c r="TQ844" s="49"/>
      <c r="TR844" s="49"/>
      <c r="TS844" s="49"/>
      <c r="TX844" s="191"/>
      <c r="TY844" s="49"/>
      <c r="TZ844" s="49"/>
      <c r="UA844" s="49"/>
      <c r="UF844" s="191"/>
      <c r="UG844" s="49"/>
      <c r="UH844" s="49"/>
      <c r="UI844" s="49"/>
      <c r="UN844" s="191"/>
      <c r="UO844" s="49"/>
      <c r="UP844" s="49"/>
      <c r="UQ844" s="49"/>
      <c r="UV844" s="191"/>
      <c r="UW844" s="49"/>
      <c r="UX844" s="49"/>
      <c r="UY844" s="49"/>
      <c r="VD844" s="191"/>
      <c r="VE844" s="49"/>
      <c r="VF844" s="49"/>
      <c r="VG844" s="49"/>
      <c r="VL844" s="191"/>
      <c r="VM844" s="49"/>
      <c r="VN844" s="49"/>
      <c r="VO844" s="49"/>
      <c r="VT844" s="191"/>
      <c r="VU844" s="49"/>
      <c r="VV844" s="49"/>
      <c r="VW844" s="49"/>
      <c r="WB844" s="191"/>
      <c r="WC844" s="49"/>
      <c r="WD844" s="49"/>
      <c r="WE844" s="49"/>
      <c r="WJ844" s="191"/>
      <c r="WK844" s="49"/>
      <c r="WL844" s="49"/>
      <c r="WM844" s="49"/>
      <c r="WR844" s="191"/>
      <c r="WS844" s="49"/>
      <c r="WT844" s="49"/>
      <c r="WU844" s="49"/>
      <c r="WZ844" s="191"/>
      <c r="XA844" s="49"/>
      <c r="XB844" s="49"/>
      <c r="XC844" s="49"/>
      <c r="XH844" s="191"/>
      <c r="XI844" s="49"/>
      <c r="XJ844" s="49"/>
      <c r="XK844" s="49"/>
      <c r="XP844" s="191"/>
      <c r="XQ844" s="49"/>
      <c r="XR844" s="49"/>
      <c r="XS844" s="49"/>
      <c r="XX844" s="191"/>
      <c r="XY844" s="49"/>
      <c r="XZ844" s="49"/>
      <c r="YA844" s="49"/>
      <c r="YF844" s="191"/>
      <c r="YG844" s="49"/>
      <c r="YH844" s="49"/>
      <c r="YI844" s="49"/>
      <c r="YN844" s="191"/>
      <c r="YO844" s="49"/>
      <c r="YP844" s="49"/>
      <c r="YQ844" s="49"/>
      <c r="YV844" s="191"/>
      <c r="YW844" s="49"/>
      <c r="YX844" s="49"/>
      <c r="YY844" s="49"/>
      <c r="ZD844" s="191"/>
      <c r="ZE844" s="49"/>
      <c r="ZF844" s="49"/>
      <c r="ZG844" s="49"/>
      <c r="ZL844" s="191"/>
      <c r="ZM844" s="49"/>
      <c r="ZN844" s="49"/>
      <c r="ZO844" s="49"/>
      <c r="ZT844" s="191"/>
      <c r="ZU844" s="49"/>
      <c r="ZV844" s="49"/>
      <c r="ZW844" s="49"/>
      <c r="AAB844" s="191"/>
      <c r="AAC844" s="49"/>
      <c r="AAD844" s="49"/>
      <c r="AAE844" s="49"/>
      <c r="AAJ844" s="191"/>
      <c r="AAK844" s="49"/>
      <c r="AAL844" s="49"/>
      <c r="AAM844" s="49"/>
      <c r="AAR844" s="191"/>
      <c r="AAS844" s="49"/>
      <c r="AAT844" s="49"/>
      <c r="AAU844" s="49"/>
      <c r="AAZ844" s="191"/>
      <c r="ABA844" s="49"/>
      <c r="ABB844" s="49"/>
      <c r="ABC844" s="49"/>
      <c r="ABH844" s="191"/>
      <c r="ABI844" s="49"/>
      <c r="ABJ844" s="49"/>
      <c r="ABK844" s="49"/>
      <c r="ABP844" s="191"/>
      <c r="ABQ844" s="49"/>
      <c r="ABR844" s="49"/>
      <c r="ABS844" s="49"/>
      <c r="ABX844" s="191"/>
      <c r="ABY844" s="49"/>
      <c r="ABZ844" s="49"/>
      <c r="ACA844" s="49"/>
      <c r="ACF844" s="191"/>
      <c r="ACG844" s="49"/>
      <c r="ACH844" s="49"/>
      <c r="ACI844" s="49"/>
      <c r="ACN844" s="191"/>
      <c r="ACO844" s="49"/>
      <c r="ACP844" s="49"/>
      <c r="ACQ844" s="49"/>
      <c r="ACV844" s="191"/>
      <c r="ACW844" s="49"/>
      <c r="ACX844" s="49"/>
      <c r="ACY844" s="49"/>
      <c r="ADD844" s="191"/>
      <c r="ADE844" s="49"/>
      <c r="ADF844" s="49"/>
      <c r="ADG844" s="49"/>
      <c r="ADL844" s="191"/>
      <c r="ADM844" s="49"/>
      <c r="ADN844" s="49"/>
      <c r="ADO844" s="49"/>
      <c r="ADT844" s="191"/>
      <c r="ADU844" s="49"/>
      <c r="ADV844" s="49"/>
      <c r="ADW844" s="49"/>
      <c r="AEB844" s="191"/>
      <c r="AEC844" s="49"/>
      <c r="AED844" s="49"/>
      <c r="AEE844" s="49"/>
      <c r="AEJ844" s="191"/>
      <c r="AEK844" s="49"/>
      <c r="AEL844" s="49"/>
      <c r="AEM844" s="49"/>
      <c r="AER844" s="191"/>
      <c r="AES844" s="49"/>
      <c r="AET844" s="49"/>
      <c r="AEU844" s="49"/>
      <c r="AEZ844" s="191"/>
      <c r="AFA844" s="49"/>
      <c r="AFB844" s="49"/>
      <c r="AFC844" s="49"/>
      <c r="AFH844" s="191"/>
      <c r="AFI844" s="49"/>
      <c r="AFJ844" s="49"/>
      <c r="AFK844" s="49"/>
      <c r="AFP844" s="191"/>
      <c r="AFQ844" s="49"/>
      <c r="AFR844" s="49"/>
      <c r="AFS844" s="49"/>
      <c r="AFX844" s="191"/>
      <c r="AFY844" s="49"/>
      <c r="AFZ844" s="49"/>
      <c r="AGA844" s="49"/>
      <c r="AGF844" s="191"/>
      <c r="AGG844" s="49"/>
      <c r="AGH844" s="49"/>
      <c r="AGI844" s="49"/>
      <c r="AGN844" s="191"/>
      <c r="AGO844" s="49"/>
      <c r="AGP844" s="49"/>
      <c r="AGQ844" s="49"/>
      <c r="AGV844" s="191"/>
      <c r="AGW844" s="49"/>
      <c r="AGX844" s="49"/>
      <c r="AGY844" s="49"/>
      <c r="AHD844" s="191"/>
      <c r="AHE844" s="49"/>
      <c r="AHF844" s="49"/>
      <c r="AHG844" s="49"/>
      <c r="AHL844" s="191"/>
      <c r="AHM844" s="49"/>
      <c r="AHN844" s="49"/>
      <c r="AHO844" s="49"/>
      <c r="AHT844" s="191"/>
      <c r="AHU844" s="49"/>
      <c r="AHV844" s="49"/>
      <c r="AHW844" s="49"/>
      <c r="AIB844" s="191"/>
      <c r="AIC844" s="49"/>
      <c r="AID844" s="49"/>
      <c r="AIE844" s="49"/>
      <c r="AIJ844" s="191"/>
      <c r="AIK844" s="49"/>
      <c r="AIL844" s="49"/>
      <c r="AIM844" s="49"/>
      <c r="AIR844" s="191"/>
      <c r="AIS844" s="49"/>
      <c r="AIT844" s="49"/>
      <c r="AIU844" s="49"/>
      <c r="AIZ844" s="191"/>
      <c r="AJA844" s="49"/>
      <c r="AJB844" s="49"/>
      <c r="AJC844" s="49"/>
      <c r="AJH844" s="191"/>
      <c r="AJI844" s="49"/>
      <c r="AJJ844" s="49"/>
      <c r="AJK844" s="49"/>
      <c r="AJP844" s="191"/>
      <c r="AJQ844" s="49"/>
      <c r="AJR844" s="49"/>
      <c r="AJS844" s="49"/>
      <c r="AJX844" s="191"/>
      <c r="AJY844" s="49"/>
      <c r="AJZ844" s="49"/>
      <c r="AKA844" s="49"/>
      <c r="AKF844" s="191"/>
      <c r="AKG844" s="49"/>
      <c r="AKH844" s="49"/>
      <c r="AKI844" s="49"/>
      <c r="AKN844" s="191"/>
      <c r="AKO844" s="49"/>
      <c r="AKP844" s="49"/>
      <c r="AKQ844" s="49"/>
      <c r="AKV844" s="191"/>
      <c r="AKW844" s="49"/>
      <c r="AKX844" s="49"/>
      <c r="AKY844" s="49"/>
      <c r="ALD844" s="191"/>
      <c r="ALE844" s="49"/>
      <c r="ALF844" s="49"/>
      <c r="ALG844" s="49"/>
      <c r="ALL844" s="191"/>
      <c r="ALM844" s="49"/>
      <c r="ALN844" s="49"/>
      <c r="ALO844" s="49"/>
      <c r="ALT844" s="191"/>
      <c r="ALU844" s="49"/>
      <c r="ALV844" s="49"/>
      <c r="ALW844" s="49"/>
      <c r="AMB844" s="191"/>
      <c r="AMC844" s="49"/>
      <c r="AMD844" s="49"/>
      <c r="AME844" s="49"/>
      <c r="AMJ844" s="191"/>
    </row>
    <row r="845" s="192" customFormat="true" ht="15" hidden="false" customHeight="true" outlineLevel="0" collapsed="false">
      <c r="A845" s="170"/>
      <c r="B845" s="170"/>
      <c r="C845" s="170"/>
      <c r="D845" s="173" t="s">
        <v>714</v>
      </c>
      <c r="E845" s="173"/>
      <c r="F845" s="173"/>
      <c r="G845" s="173"/>
      <c r="H845" s="174" t="n">
        <f aca="false">SUM(H843:H844)</f>
        <v>152.14</v>
      </c>
      <c r="I845" s="49"/>
      <c r="J845" s="49"/>
      <c r="K845" s="49"/>
      <c r="P845" s="193"/>
      <c r="Q845" s="49"/>
      <c r="R845" s="49"/>
      <c r="S845" s="49"/>
      <c r="X845" s="193"/>
      <c r="Y845" s="49"/>
      <c r="Z845" s="49"/>
      <c r="AA845" s="49"/>
      <c r="AF845" s="193"/>
      <c r="AG845" s="49"/>
      <c r="AH845" s="49"/>
      <c r="AI845" s="49"/>
      <c r="AN845" s="193"/>
      <c r="AO845" s="49"/>
      <c r="AP845" s="49"/>
      <c r="AQ845" s="49"/>
      <c r="AV845" s="193"/>
      <c r="AW845" s="49"/>
      <c r="AX845" s="49"/>
      <c r="AY845" s="49"/>
      <c r="BD845" s="193"/>
      <c r="BE845" s="49"/>
      <c r="BF845" s="49"/>
      <c r="BG845" s="49"/>
      <c r="BL845" s="193"/>
      <c r="BM845" s="49"/>
      <c r="BN845" s="49"/>
      <c r="BO845" s="49"/>
      <c r="BT845" s="193"/>
      <c r="BU845" s="49"/>
      <c r="BV845" s="49"/>
      <c r="BW845" s="49"/>
      <c r="CB845" s="193"/>
      <c r="CC845" s="49"/>
      <c r="CD845" s="49"/>
      <c r="CE845" s="49"/>
      <c r="CJ845" s="193"/>
      <c r="CK845" s="49"/>
      <c r="CL845" s="49"/>
      <c r="CM845" s="49"/>
      <c r="CR845" s="193"/>
      <c r="CS845" s="49"/>
      <c r="CT845" s="49"/>
      <c r="CU845" s="49"/>
      <c r="CZ845" s="193"/>
      <c r="DA845" s="49"/>
      <c r="DB845" s="49"/>
      <c r="DC845" s="49"/>
      <c r="DH845" s="193"/>
      <c r="DI845" s="49"/>
      <c r="DJ845" s="49"/>
      <c r="DK845" s="49"/>
      <c r="DP845" s="193"/>
      <c r="DQ845" s="49"/>
      <c r="DR845" s="49"/>
      <c r="DS845" s="49"/>
      <c r="DX845" s="193"/>
      <c r="DY845" s="49"/>
      <c r="DZ845" s="49"/>
      <c r="EA845" s="49"/>
      <c r="EF845" s="193"/>
      <c r="EG845" s="49"/>
      <c r="EH845" s="49"/>
      <c r="EI845" s="49"/>
      <c r="EN845" s="193"/>
      <c r="EO845" s="49"/>
      <c r="EP845" s="49"/>
      <c r="EQ845" s="49"/>
      <c r="EV845" s="193"/>
      <c r="EW845" s="49"/>
      <c r="EX845" s="49"/>
      <c r="EY845" s="49"/>
      <c r="FD845" s="193"/>
      <c r="FE845" s="49"/>
      <c r="FF845" s="49"/>
      <c r="FG845" s="49"/>
      <c r="FL845" s="193"/>
      <c r="FM845" s="49"/>
      <c r="FN845" s="49"/>
      <c r="FO845" s="49"/>
      <c r="FT845" s="193"/>
      <c r="FU845" s="49"/>
      <c r="FV845" s="49"/>
      <c r="FW845" s="49"/>
      <c r="GB845" s="193"/>
      <c r="GC845" s="49"/>
      <c r="GD845" s="49"/>
      <c r="GE845" s="49"/>
      <c r="GJ845" s="193"/>
      <c r="GK845" s="49"/>
      <c r="GL845" s="49"/>
      <c r="GM845" s="49"/>
      <c r="GR845" s="193"/>
      <c r="GS845" s="49"/>
      <c r="GT845" s="49"/>
      <c r="GU845" s="49"/>
      <c r="GZ845" s="193"/>
      <c r="HA845" s="49"/>
      <c r="HB845" s="49"/>
      <c r="HC845" s="49"/>
      <c r="HH845" s="193"/>
      <c r="HI845" s="49"/>
      <c r="HJ845" s="49"/>
      <c r="HK845" s="49"/>
      <c r="HP845" s="193"/>
      <c r="HQ845" s="49"/>
      <c r="HR845" s="49"/>
      <c r="HS845" s="49"/>
      <c r="HX845" s="193"/>
      <c r="HY845" s="49"/>
      <c r="HZ845" s="49"/>
      <c r="IA845" s="49"/>
      <c r="IF845" s="193"/>
      <c r="IG845" s="49"/>
      <c r="IH845" s="49"/>
      <c r="II845" s="49"/>
      <c r="IN845" s="193"/>
      <c r="IO845" s="49"/>
      <c r="IP845" s="49"/>
      <c r="IQ845" s="49"/>
      <c r="IV845" s="193"/>
      <c r="IW845" s="49"/>
      <c r="IX845" s="49"/>
      <c r="IY845" s="49"/>
      <c r="JD845" s="193"/>
      <c r="JE845" s="49"/>
      <c r="JF845" s="49"/>
      <c r="JG845" s="49"/>
      <c r="JL845" s="193"/>
      <c r="JM845" s="49"/>
      <c r="JN845" s="49"/>
      <c r="JO845" s="49"/>
      <c r="JT845" s="193"/>
      <c r="JU845" s="49"/>
      <c r="JV845" s="49"/>
      <c r="JW845" s="49"/>
      <c r="KB845" s="193"/>
      <c r="KC845" s="49"/>
      <c r="KD845" s="49"/>
      <c r="KE845" s="49"/>
      <c r="KJ845" s="193"/>
      <c r="KK845" s="49"/>
      <c r="KL845" s="49"/>
      <c r="KM845" s="49"/>
      <c r="KR845" s="193"/>
      <c r="KS845" s="49"/>
      <c r="KT845" s="49"/>
      <c r="KU845" s="49"/>
      <c r="KZ845" s="193"/>
      <c r="LA845" s="49"/>
      <c r="LB845" s="49"/>
      <c r="LC845" s="49"/>
      <c r="LH845" s="193"/>
      <c r="LI845" s="49"/>
      <c r="LJ845" s="49"/>
      <c r="LK845" s="49"/>
      <c r="LP845" s="193"/>
      <c r="LQ845" s="49"/>
      <c r="LR845" s="49"/>
      <c r="LS845" s="49"/>
      <c r="LX845" s="193"/>
      <c r="LY845" s="49"/>
      <c r="LZ845" s="49"/>
      <c r="MA845" s="49"/>
      <c r="MF845" s="193"/>
      <c r="MG845" s="49"/>
      <c r="MH845" s="49"/>
      <c r="MI845" s="49"/>
      <c r="MN845" s="193"/>
      <c r="MO845" s="49"/>
      <c r="MP845" s="49"/>
      <c r="MQ845" s="49"/>
      <c r="MV845" s="193"/>
      <c r="MW845" s="49"/>
      <c r="MX845" s="49"/>
      <c r="MY845" s="49"/>
      <c r="ND845" s="193"/>
      <c r="NE845" s="49"/>
      <c r="NF845" s="49"/>
      <c r="NG845" s="49"/>
      <c r="NL845" s="193"/>
      <c r="NM845" s="49"/>
      <c r="NN845" s="49"/>
      <c r="NO845" s="49"/>
      <c r="NT845" s="193"/>
      <c r="NU845" s="49"/>
      <c r="NV845" s="49"/>
      <c r="NW845" s="49"/>
      <c r="OB845" s="193"/>
      <c r="OC845" s="49"/>
      <c r="OD845" s="49"/>
      <c r="OE845" s="49"/>
      <c r="OJ845" s="193"/>
      <c r="OK845" s="49"/>
      <c r="OL845" s="49"/>
      <c r="OM845" s="49"/>
      <c r="OR845" s="193"/>
      <c r="OS845" s="49"/>
      <c r="OT845" s="49"/>
      <c r="OU845" s="49"/>
      <c r="OZ845" s="193"/>
      <c r="PA845" s="49"/>
      <c r="PB845" s="49"/>
      <c r="PC845" s="49"/>
      <c r="PH845" s="193"/>
      <c r="PI845" s="49"/>
      <c r="PJ845" s="49"/>
      <c r="PK845" s="49"/>
      <c r="PP845" s="193"/>
      <c r="PQ845" s="49"/>
      <c r="PR845" s="49"/>
      <c r="PS845" s="49"/>
      <c r="PX845" s="193"/>
      <c r="PY845" s="49"/>
      <c r="PZ845" s="49"/>
      <c r="QA845" s="49"/>
      <c r="QF845" s="193"/>
      <c r="QG845" s="49"/>
      <c r="QH845" s="49"/>
      <c r="QI845" s="49"/>
      <c r="QN845" s="193"/>
      <c r="QO845" s="49"/>
      <c r="QP845" s="49"/>
      <c r="QQ845" s="49"/>
      <c r="QV845" s="193"/>
      <c r="QW845" s="49"/>
      <c r="QX845" s="49"/>
      <c r="QY845" s="49"/>
      <c r="RD845" s="193"/>
      <c r="RE845" s="49"/>
      <c r="RF845" s="49"/>
      <c r="RG845" s="49"/>
      <c r="RL845" s="193"/>
      <c r="RM845" s="49"/>
      <c r="RN845" s="49"/>
      <c r="RO845" s="49"/>
      <c r="RT845" s="193"/>
      <c r="RU845" s="49"/>
      <c r="RV845" s="49"/>
      <c r="RW845" s="49"/>
      <c r="SB845" s="193"/>
      <c r="SC845" s="49"/>
      <c r="SD845" s="49"/>
      <c r="SE845" s="49"/>
      <c r="SJ845" s="193"/>
      <c r="SK845" s="49"/>
      <c r="SL845" s="49"/>
      <c r="SM845" s="49"/>
      <c r="SR845" s="193"/>
      <c r="SS845" s="49"/>
      <c r="ST845" s="49"/>
      <c r="SU845" s="49"/>
      <c r="SZ845" s="193"/>
      <c r="TA845" s="49"/>
      <c r="TB845" s="49"/>
      <c r="TC845" s="49"/>
      <c r="TH845" s="193"/>
      <c r="TI845" s="49"/>
      <c r="TJ845" s="49"/>
      <c r="TK845" s="49"/>
      <c r="TP845" s="193"/>
      <c r="TQ845" s="49"/>
      <c r="TR845" s="49"/>
      <c r="TS845" s="49"/>
      <c r="TX845" s="193"/>
      <c r="TY845" s="49"/>
      <c r="TZ845" s="49"/>
      <c r="UA845" s="49"/>
      <c r="UF845" s="193"/>
      <c r="UG845" s="49"/>
      <c r="UH845" s="49"/>
      <c r="UI845" s="49"/>
      <c r="UN845" s="193"/>
      <c r="UO845" s="49"/>
      <c r="UP845" s="49"/>
      <c r="UQ845" s="49"/>
      <c r="UV845" s="193"/>
      <c r="UW845" s="49"/>
      <c r="UX845" s="49"/>
      <c r="UY845" s="49"/>
      <c r="VD845" s="193"/>
      <c r="VE845" s="49"/>
      <c r="VF845" s="49"/>
      <c r="VG845" s="49"/>
      <c r="VL845" s="193"/>
      <c r="VM845" s="49"/>
      <c r="VN845" s="49"/>
      <c r="VO845" s="49"/>
      <c r="VT845" s="193"/>
      <c r="VU845" s="49"/>
      <c r="VV845" s="49"/>
      <c r="VW845" s="49"/>
      <c r="WB845" s="193"/>
      <c r="WC845" s="49"/>
      <c r="WD845" s="49"/>
      <c r="WE845" s="49"/>
      <c r="WJ845" s="193"/>
      <c r="WK845" s="49"/>
      <c r="WL845" s="49"/>
      <c r="WM845" s="49"/>
      <c r="WR845" s="193"/>
      <c r="WS845" s="49"/>
      <c r="WT845" s="49"/>
      <c r="WU845" s="49"/>
      <c r="WZ845" s="193"/>
      <c r="XA845" s="49"/>
      <c r="XB845" s="49"/>
      <c r="XC845" s="49"/>
      <c r="XH845" s="193"/>
      <c r="XI845" s="49"/>
      <c r="XJ845" s="49"/>
      <c r="XK845" s="49"/>
      <c r="XP845" s="193"/>
      <c r="XQ845" s="49"/>
      <c r="XR845" s="49"/>
      <c r="XS845" s="49"/>
      <c r="XX845" s="193"/>
      <c r="XY845" s="49"/>
      <c r="XZ845" s="49"/>
      <c r="YA845" s="49"/>
      <c r="YF845" s="193"/>
      <c r="YG845" s="49"/>
      <c r="YH845" s="49"/>
      <c r="YI845" s="49"/>
      <c r="YN845" s="193"/>
      <c r="YO845" s="49"/>
      <c r="YP845" s="49"/>
      <c r="YQ845" s="49"/>
      <c r="YV845" s="193"/>
      <c r="YW845" s="49"/>
      <c r="YX845" s="49"/>
      <c r="YY845" s="49"/>
      <c r="ZD845" s="193"/>
      <c r="ZE845" s="49"/>
      <c r="ZF845" s="49"/>
      <c r="ZG845" s="49"/>
      <c r="ZL845" s="193"/>
      <c r="ZM845" s="49"/>
      <c r="ZN845" s="49"/>
      <c r="ZO845" s="49"/>
      <c r="ZT845" s="193"/>
      <c r="ZU845" s="49"/>
      <c r="ZV845" s="49"/>
      <c r="ZW845" s="49"/>
      <c r="AAB845" s="193"/>
      <c r="AAC845" s="49"/>
      <c r="AAD845" s="49"/>
      <c r="AAE845" s="49"/>
      <c r="AAJ845" s="193"/>
      <c r="AAK845" s="49"/>
      <c r="AAL845" s="49"/>
      <c r="AAM845" s="49"/>
      <c r="AAR845" s="193"/>
      <c r="AAS845" s="49"/>
      <c r="AAT845" s="49"/>
      <c r="AAU845" s="49"/>
      <c r="AAZ845" s="193"/>
      <c r="ABA845" s="49"/>
      <c r="ABB845" s="49"/>
      <c r="ABC845" s="49"/>
      <c r="ABH845" s="193"/>
      <c r="ABI845" s="49"/>
      <c r="ABJ845" s="49"/>
      <c r="ABK845" s="49"/>
      <c r="ABP845" s="193"/>
      <c r="ABQ845" s="49"/>
      <c r="ABR845" s="49"/>
      <c r="ABS845" s="49"/>
      <c r="ABX845" s="193"/>
      <c r="ABY845" s="49"/>
      <c r="ABZ845" s="49"/>
      <c r="ACA845" s="49"/>
      <c r="ACF845" s="193"/>
      <c r="ACG845" s="49"/>
      <c r="ACH845" s="49"/>
      <c r="ACI845" s="49"/>
      <c r="ACN845" s="193"/>
      <c r="ACO845" s="49"/>
      <c r="ACP845" s="49"/>
      <c r="ACQ845" s="49"/>
      <c r="ACV845" s="193"/>
      <c r="ACW845" s="49"/>
      <c r="ACX845" s="49"/>
      <c r="ACY845" s="49"/>
      <c r="ADD845" s="193"/>
      <c r="ADE845" s="49"/>
      <c r="ADF845" s="49"/>
      <c r="ADG845" s="49"/>
      <c r="ADL845" s="193"/>
      <c r="ADM845" s="49"/>
      <c r="ADN845" s="49"/>
      <c r="ADO845" s="49"/>
      <c r="ADT845" s="193"/>
      <c r="ADU845" s="49"/>
      <c r="ADV845" s="49"/>
      <c r="ADW845" s="49"/>
      <c r="AEB845" s="193"/>
      <c r="AEC845" s="49"/>
      <c r="AED845" s="49"/>
      <c r="AEE845" s="49"/>
      <c r="AEJ845" s="193"/>
      <c r="AEK845" s="49"/>
      <c r="AEL845" s="49"/>
      <c r="AEM845" s="49"/>
      <c r="AER845" s="193"/>
      <c r="AES845" s="49"/>
      <c r="AET845" s="49"/>
      <c r="AEU845" s="49"/>
      <c r="AEZ845" s="193"/>
      <c r="AFA845" s="49"/>
      <c r="AFB845" s="49"/>
      <c r="AFC845" s="49"/>
      <c r="AFH845" s="193"/>
      <c r="AFI845" s="49"/>
      <c r="AFJ845" s="49"/>
      <c r="AFK845" s="49"/>
      <c r="AFP845" s="193"/>
      <c r="AFQ845" s="49"/>
      <c r="AFR845" s="49"/>
      <c r="AFS845" s="49"/>
      <c r="AFX845" s="193"/>
      <c r="AFY845" s="49"/>
      <c r="AFZ845" s="49"/>
      <c r="AGA845" s="49"/>
      <c r="AGF845" s="193"/>
      <c r="AGG845" s="49"/>
      <c r="AGH845" s="49"/>
      <c r="AGI845" s="49"/>
      <c r="AGN845" s="193"/>
      <c r="AGO845" s="49"/>
      <c r="AGP845" s="49"/>
      <c r="AGQ845" s="49"/>
      <c r="AGV845" s="193"/>
      <c r="AGW845" s="49"/>
      <c r="AGX845" s="49"/>
      <c r="AGY845" s="49"/>
      <c r="AHD845" s="193"/>
      <c r="AHE845" s="49"/>
      <c r="AHF845" s="49"/>
      <c r="AHG845" s="49"/>
      <c r="AHL845" s="193"/>
      <c r="AHM845" s="49"/>
      <c r="AHN845" s="49"/>
      <c r="AHO845" s="49"/>
      <c r="AHT845" s="193"/>
      <c r="AHU845" s="49"/>
      <c r="AHV845" s="49"/>
      <c r="AHW845" s="49"/>
      <c r="AIB845" s="193"/>
      <c r="AIC845" s="49"/>
      <c r="AID845" s="49"/>
      <c r="AIE845" s="49"/>
      <c r="AIJ845" s="193"/>
      <c r="AIK845" s="49"/>
      <c r="AIL845" s="49"/>
      <c r="AIM845" s="49"/>
      <c r="AIR845" s="193"/>
      <c r="AIS845" s="49"/>
      <c r="AIT845" s="49"/>
      <c r="AIU845" s="49"/>
      <c r="AIZ845" s="193"/>
      <c r="AJA845" s="49"/>
      <c r="AJB845" s="49"/>
      <c r="AJC845" s="49"/>
      <c r="AJH845" s="193"/>
      <c r="AJI845" s="49"/>
      <c r="AJJ845" s="49"/>
      <c r="AJK845" s="49"/>
      <c r="AJP845" s="193"/>
      <c r="AJQ845" s="49"/>
      <c r="AJR845" s="49"/>
      <c r="AJS845" s="49"/>
      <c r="AJX845" s="193"/>
      <c r="AJY845" s="49"/>
      <c r="AJZ845" s="49"/>
      <c r="AKA845" s="49"/>
      <c r="AKF845" s="193"/>
      <c r="AKG845" s="49"/>
      <c r="AKH845" s="49"/>
      <c r="AKI845" s="49"/>
      <c r="AKN845" s="193"/>
      <c r="AKO845" s="49"/>
      <c r="AKP845" s="49"/>
      <c r="AKQ845" s="49"/>
      <c r="AKV845" s="193"/>
      <c r="AKW845" s="49"/>
      <c r="AKX845" s="49"/>
      <c r="AKY845" s="49"/>
      <c r="ALD845" s="193"/>
      <c r="ALE845" s="49"/>
      <c r="ALF845" s="49"/>
      <c r="ALG845" s="49"/>
      <c r="ALL845" s="193"/>
      <c r="ALM845" s="49"/>
      <c r="ALN845" s="49"/>
      <c r="ALO845" s="49"/>
      <c r="ALT845" s="193"/>
      <c r="ALU845" s="49"/>
      <c r="ALV845" s="49"/>
      <c r="ALW845" s="49"/>
      <c r="AMB845" s="193"/>
      <c r="AMC845" s="49"/>
      <c r="AMD845" s="49"/>
      <c r="AME845" s="49"/>
      <c r="AMJ845" s="193"/>
    </row>
    <row r="846" s="190" customFormat="true" ht="15" hidden="false" customHeight="true" outlineLevel="0" collapsed="false">
      <c r="A846" s="170"/>
      <c r="B846" s="170"/>
      <c r="C846" s="170"/>
      <c r="D846" s="171" t="s">
        <v>715</v>
      </c>
      <c r="E846" s="171"/>
      <c r="F846" s="171"/>
      <c r="G846" s="171"/>
      <c r="H846" s="175" t="n">
        <f aca="false">E839</f>
        <v>1</v>
      </c>
      <c r="I846" s="49"/>
      <c r="J846" s="49"/>
      <c r="K846" s="49"/>
      <c r="P846" s="194"/>
      <c r="Q846" s="49"/>
      <c r="R846" s="49"/>
      <c r="S846" s="49"/>
      <c r="X846" s="194"/>
      <c r="Y846" s="49"/>
      <c r="Z846" s="49"/>
      <c r="AA846" s="49"/>
      <c r="AF846" s="194"/>
      <c r="AG846" s="49"/>
      <c r="AH846" s="49"/>
      <c r="AI846" s="49"/>
      <c r="AN846" s="194"/>
      <c r="AO846" s="49"/>
      <c r="AP846" s="49"/>
      <c r="AQ846" s="49"/>
      <c r="AV846" s="194"/>
      <c r="AW846" s="49"/>
      <c r="AX846" s="49"/>
      <c r="AY846" s="49"/>
      <c r="BD846" s="194"/>
      <c r="BE846" s="49"/>
      <c r="BF846" s="49"/>
      <c r="BG846" s="49"/>
      <c r="BL846" s="194"/>
      <c r="BM846" s="49"/>
      <c r="BN846" s="49"/>
      <c r="BO846" s="49"/>
      <c r="BT846" s="194"/>
      <c r="BU846" s="49"/>
      <c r="BV846" s="49"/>
      <c r="BW846" s="49"/>
      <c r="CB846" s="194"/>
      <c r="CC846" s="49"/>
      <c r="CD846" s="49"/>
      <c r="CE846" s="49"/>
      <c r="CJ846" s="194"/>
      <c r="CK846" s="49"/>
      <c r="CL846" s="49"/>
      <c r="CM846" s="49"/>
      <c r="CR846" s="194"/>
      <c r="CS846" s="49"/>
      <c r="CT846" s="49"/>
      <c r="CU846" s="49"/>
      <c r="CZ846" s="194"/>
      <c r="DA846" s="49"/>
      <c r="DB846" s="49"/>
      <c r="DC846" s="49"/>
      <c r="DH846" s="194"/>
      <c r="DI846" s="49"/>
      <c r="DJ846" s="49"/>
      <c r="DK846" s="49"/>
      <c r="DP846" s="194"/>
      <c r="DQ846" s="49"/>
      <c r="DR846" s="49"/>
      <c r="DS846" s="49"/>
      <c r="DX846" s="194"/>
      <c r="DY846" s="49"/>
      <c r="DZ846" s="49"/>
      <c r="EA846" s="49"/>
      <c r="EF846" s="194"/>
      <c r="EG846" s="49"/>
      <c r="EH846" s="49"/>
      <c r="EI846" s="49"/>
      <c r="EN846" s="194"/>
      <c r="EO846" s="49"/>
      <c r="EP846" s="49"/>
      <c r="EQ846" s="49"/>
      <c r="EV846" s="194"/>
      <c r="EW846" s="49"/>
      <c r="EX846" s="49"/>
      <c r="EY846" s="49"/>
      <c r="FD846" s="194"/>
      <c r="FE846" s="49"/>
      <c r="FF846" s="49"/>
      <c r="FG846" s="49"/>
      <c r="FL846" s="194"/>
      <c r="FM846" s="49"/>
      <c r="FN846" s="49"/>
      <c r="FO846" s="49"/>
      <c r="FT846" s="194"/>
      <c r="FU846" s="49"/>
      <c r="FV846" s="49"/>
      <c r="FW846" s="49"/>
      <c r="GB846" s="194"/>
      <c r="GC846" s="49"/>
      <c r="GD846" s="49"/>
      <c r="GE846" s="49"/>
      <c r="GJ846" s="194"/>
      <c r="GK846" s="49"/>
      <c r="GL846" s="49"/>
      <c r="GM846" s="49"/>
      <c r="GR846" s="194"/>
      <c r="GS846" s="49"/>
      <c r="GT846" s="49"/>
      <c r="GU846" s="49"/>
      <c r="GZ846" s="194"/>
      <c r="HA846" s="49"/>
      <c r="HB846" s="49"/>
      <c r="HC846" s="49"/>
      <c r="HH846" s="194"/>
      <c r="HI846" s="49"/>
      <c r="HJ846" s="49"/>
      <c r="HK846" s="49"/>
      <c r="HP846" s="194"/>
      <c r="HQ846" s="49"/>
      <c r="HR846" s="49"/>
      <c r="HS846" s="49"/>
      <c r="HX846" s="194"/>
      <c r="HY846" s="49"/>
      <c r="HZ846" s="49"/>
      <c r="IA846" s="49"/>
      <c r="IF846" s="194"/>
      <c r="IG846" s="49"/>
      <c r="IH846" s="49"/>
      <c r="II846" s="49"/>
      <c r="IN846" s="194"/>
      <c r="IO846" s="49"/>
      <c r="IP846" s="49"/>
      <c r="IQ846" s="49"/>
      <c r="IV846" s="194"/>
      <c r="IW846" s="49"/>
      <c r="IX846" s="49"/>
      <c r="IY846" s="49"/>
      <c r="JD846" s="194"/>
      <c r="JE846" s="49"/>
      <c r="JF846" s="49"/>
      <c r="JG846" s="49"/>
      <c r="JL846" s="194"/>
      <c r="JM846" s="49"/>
      <c r="JN846" s="49"/>
      <c r="JO846" s="49"/>
      <c r="JT846" s="194"/>
      <c r="JU846" s="49"/>
      <c r="JV846" s="49"/>
      <c r="JW846" s="49"/>
      <c r="KB846" s="194"/>
      <c r="KC846" s="49"/>
      <c r="KD846" s="49"/>
      <c r="KE846" s="49"/>
      <c r="KJ846" s="194"/>
      <c r="KK846" s="49"/>
      <c r="KL846" s="49"/>
      <c r="KM846" s="49"/>
      <c r="KR846" s="194"/>
      <c r="KS846" s="49"/>
      <c r="KT846" s="49"/>
      <c r="KU846" s="49"/>
      <c r="KZ846" s="194"/>
      <c r="LA846" s="49"/>
      <c r="LB846" s="49"/>
      <c r="LC846" s="49"/>
      <c r="LH846" s="194"/>
      <c r="LI846" s="49"/>
      <c r="LJ846" s="49"/>
      <c r="LK846" s="49"/>
      <c r="LP846" s="194"/>
      <c r="LQ846" s="49"/>
      <c r="LR846" s="49"/>
      <c r="LS846" s="49"/>
      <c r="LX846" s="194"/>
      <c r="LY846" s="49"/>
      <c r="LZ846" s="49"/>
      <c r="MA846" s="49"/>
      <c r="MF846" s="194"/>
      <c r="MG846" s="49"/>
      <c r="MH846" s="49"/>
      <c r="MI846" s="49"/>
      <c r="MN846" s="194"/>
      <c r="MO846" s="49"/>
      <c r="MP846" s="49"/>
      <c r="MQ846" s="49"/>
      <c r="MV846" s="194"/>
      <c r="MW846" s="49"/>
      <c r="MX846" s="49"/>
      <c r="MY846" s="49"/>
      <c r="ND846" s="194"/>
      <c r="NE846" s="49"/>
      <c r="NF846" s="49"/>
      <c r="NG846" s="49"/>
      <c r="NL846" s="194"/>
      <c r="NM846" s="49"/>
      <c r="NN846" s="49"/>
      <c r="NO846" s="49"/>
      <c r="NT846" s="194"/>
      <c r="NU846" s="49"/>
      <c r="NV846" s="49"/>
      <c r="NW846" s="49"/>
      <c r="OB846" s="194"/>
      <c r="OC846" s="49"/>
      <c r="OD846" s="49"/>
      <c r="OE846" s="49"/>
      <c r="OJ846" s="194"/>
      <c r="OK846" s="49"/>
      <c r="OL846" s="49"/>
      <c r="OM846" s="49"/>
      <c r="OR846" s="194"/>
      <c r="OS846" s="49"/>
      <c r="OT846" s="49"/>
      <c r="OU846" s="49"/>
      <c r="OZ846" s="194"/>
      <c r="PA846" s="49"/>
      <c r="PB846" s="49"/>
      <c r="PC846" s="49"/>
      <c r="PH846" s="194"/>
      <c r="PI846" s="49"/>
      <c r="PJ846" s="49"/>
      <c r="PK846" s="49"/>
      <c r="PP846" s="194"/>
      <c r="PQ846" s="49"/>
      <c r="PR846" s="49"/>
      <c r="PS846" s="49"/>
      <c r="PX846" s="194"/>
      <c r="PY846" s="49"/>
      <c r="PZ846" s="49"/>
      <c r="QA846" s="49"/>
      <c r="QF846" s="194"/>
      <c r="QG846" s="49"/>
      <c r="QH846" s="49"/>
      <c r="QI846" s="49"/>
      <c r="QN846" s="194"/>
      <c r="QO846" s="49"/>
      <c r="QP846" s="49"/>
      <c r="QQ846" s="49"/>
      <c r="QV846" s="194"/>
      <c r="QW846" s="49"/>
      <c r="QX846" s="49"/>
      <c r="QY846" s="49"/>
      <c r="RD846" s="194"/>
      <c r="RE846" s="49"/>
      <c r="RF846" s="49"/>
      <c r="RG846" s="49"/>
      <c r="RL846" s="194"/>
      <c r="RM846" s="49"/>
      <c r="RN846" s="49"/>
      <c r="RO846" s="49"/>
      <c r="RT846" s="194"/>
      <c r="RU846" s="49"/>
      <c r="RV846" s="49"/>
      <c r="RW846" s="49"/>
      <c r="SB846" s="194"/>
      <c r="SC846" s="49"/>
      <c r="SD846" s="49"/>
      <c r="SE846" s="49"/>
      <c r="SJ846" s="194"/>
      <c r="SK846" s="49"/>
      <c r="SL846" s="49"/>
      <c r="SM846" s="49"/>
      <c r="SR846" s="194"/>
      <c r="SS846" s="49"/>
      <c r="ST846" s="49"/>
      <c r="SU846" s="49"/>
      <c r="SZ846" s="194"/>
      <c r="TA846" s="49"/>
      <c r="TB846" s="49"/>
      <c r="TC846" s="49"/>
      <c r="TH846" s="194"/>
      <c r="TI846" s="49"/>
      <c r="TJ846" s="49"/>
      <c r="TK846" s="49"/>
      <c r="TP846" s="194"/>
      <c r="TQ846" s="49"/>
      <c r="TR846" s="49"/>
      <c r="TS846" s="49"/>
      <c r="TX846" s="194"/>
      <c r="TY846" s="49"/>
      <c r="TZ846" s="49"/>
      <c r="UA846" s="49"/>
      <c r="UF846" s="194"/>
      <c r="UG846" s="49"/>
      <c r="UH846" s="49"/>
      <c r="UI846" s="49"/>
      <c r="UN846" s="194"/>
      <c r="UO846" s="49"/>
      <c r="UP846" s="49"/>
      <c r="UQ846" s="49"/>
      <c r="UV846" s="194"/>
      <c r="UW846" s="49"/>
      <c r="UX846" s="49"/>
      <c r="UY846" s="49"/>
      <c r="VD846" s="194"/>
      <c r="VE846" s="49"/>
      <c r="VF846" s="49"/>
      <c r="VG846" s="49"/>
      <c r="VL846" s="194"/>
      <c r="VM846" s="49"/>
      <c r="VN846" s="49"/>
      <c r="VO846" s="49"/>
      <c r="VT846" s="194"/>
      <c r="VU846" s="49"/>
      <c r="VV846" s="49"/>
      <c r="VW846" s="49"/>
      <c r="WB846" s="194"/>
      <c r="WC846" s="49"/>
      <c r="WD846" s="49"/>
      <c r="WE846" s="49"/>
      <c r="WJ846" s="194"/>
      <c r="WK846" s="49"/>
      <c r="WL846" s="49"/>
      <c r="WM846" s="49"/>
      <c r="WR846" s="194"/>
      <c r="WS846" s="49"/>
      <c r="WT846" s="49"/>
      <c r="WU846" s="49"/>
      <c r="WZ846" s="194"/>
      <c r="XA846" s="49"/>
      <c r="XB846" s="49"/>
      <c r="XC846" s="49"/>
      <c r="XH846" s="194"/>
      <c r="XI846" s="49"/>
      <c r="XJ846" s="49"/>
      <c r="XK846" s="49"/>
      <c r="XP846" s="194"/>
      <c r="XQ846" s="49"/>
      <c r="XR846" s="49"/>
      <c r="XS846" s="49"/>
      <c r="XX846" s="194"/>
      <c r="XY846" s="49"/>
      <c r="XZ846" s="49"/>
      <c r="YA846" s="49"/>
      <c r="YF846" s="194"/>
      <c r="YG846" s="49"/>
      <c r="YH846" s="49"/>
      <c r="YI846" s="49"/>
      <c r="YN846" s="194"/>
      <c r="YO846" s="49"/>
      <c r="YP846" s="49"/>
      <c r="YQ846" s="49"/>
      <c r="YV846" s="194"/>
      <c r="YW846" s="49"/>
      <c r="YX846" s="49"/>
      <c r="YY846" s="49"/>
      <c r="ZD846" s="194"/>
      <c r="ZE846" s="49"/>
      <c r="ZF846" s="49"/>
      <c r="ZG846" s="49"/>
      <c r="ZL846" s="194"/>
      <c r="ZM846" s="49"/>
      <c r="ZN846" s="49"/>
      <c r="ZO846" s="49"/>
      <c r="ZT846" s="194"/>
      <c r="ZU846" s="49"/>
      <c r="ZV846" s="49"/>
      <c r="ZW846" s="49"/>
      <c r="AAB846" s="194"/>
      <c r="AAC846" s="49"/>
      <c r="AAD846" s="49"/>
      <c r="AAE846" s="49"/>
      <c r="AAJ846" s="194"/>
      <c r="AAK846" s="49"/>
      <c r="AAL846" s="49"/>
      <c r="AAM846" s="49"/>
      <c r="AAR846" s="194"/>
      <c r="AAS846" s="49"/>
      <c r="AAT846" s="49"/>
      <c r="AAU846" s="49"/>
      <c r="AAZ846" s="194"/>
      <c r="ABA846" s="49"/>
      <c r="ABB846" s="49"/>
      <c r="ABC846" s="49"/>
      <c r="ABH846" s="194"/>
      <c r="ABI846" s="49"/>
      <c r="ABJ846" s="49"/>
      <c r="ABK846" s="49"/>
      <c r="ABP846" s="194"/>
      <c r="ABQ846" s="49"/>
      <c r="ABR846" s="49"/>
      <c r="ABS846" s="49"/>
      <c r="ABX846" s="194"/>
      <c r="ABY846" s="49"/>
      <c r="ABZ846" s="49"/>
      <c r="ACA846" s="49"/>
      <c r="ACF846" s="194"/>
      <c r="ACG846" s="49"/>
      <c r="ACH846" s="49"/>
      <c r="ACI846" s="49"/>
      <c r="ACN846" s="194"/>
      <c r="ACO846" s="49"/>
      <c r="ACP846" s="49"/>
      <c r="ACQ846" s="49"/>
      <c r="ACV846" s="194"/>
      <c r="ACW846" s="49"/>
      <c r="ACX846" s="49"/>
      <c r="ACY846" s="49"/>
      <c r="ADD846" s="194"/>
      <c r="ADE846" s="49"/>
      <c r="ADF846" s="49"/>
      <c r="ADG846" s="49"/>
      <c r="ADL846" s="194"/>
      <c r="ADM846" s="49"/>
      <c r="ADN846" s="49"/>
      <c r="ADO846" s="49"/>
      <c r="ADT846" s="194"/>
      <c r="ADU846" s="49"/>
      <c r="ADV846" s="49"/>
      <c r="ADW846" s="49"/>
      <c r="AEB846" s="194"/>
      <c r="AEC846" s="49"/>
      <c r="AED846" s="49"/>
      <c r="AEE846" s="49"/>
      <c r="AEJ846" s="194"/>
      <c r="AEK846" s="49"/>
      <c r="AEL846" s="49"/>
      <c r="AEM846" s="49"/>
      <c r="AER846" s="194"/>
      <c r="AES846" s="49"/>
      <c r="AET846" s="49"/>
      <c r="AEU846" s="49"/>
      <c r="AEZ846" s="194"/>
      <c r="AFA846" s="49"/>
      <c r="AFB846" s="49"/>
      <c r="AFC846" s="49"/>
      <c r="AFH846" s="194"/>
      <c r="AFI846" s="49"/>
      <c r="AFJ846" s="49"/>
      <c r="AFK846" s="49"/>
      <c r="AFP846" s="194"/>
      <c r="AFQ846" s="49"/>
      <c r="AFR846" s="49"/>
      <c r="AFS846" s="49"/>
      <c r="AFX846" s="194"/>
      <c r="AFY846" s="49"/>
      <c r="AFZ846" s="49"/>
      <c r="AGA846" s="49"/>
      <c r="AGF846" s="194"/>
      <c r="AGG846" s="49"/>
      <c r="AGH846" s="49"/>
      <c r="AGI846" s="49"/>
      <c r="AGN846" s="194"/>
      <c r="AGO846" s="49"/>
      <c r="AGP846" s="49"/>
      <c r="AGQ846" s="49"/>
      <c r="AGV846" s="194"/>
      <c r="AGW846" s="49"/>
      <c r="AGX846" s="49"/>
      <c r="AGY846" s="49"/>
      <c r="AHD846" s="194"/>
      <c r="AHE846" s="49"/>
      <c r="AHF846" s="49"/>
      <c r="AHG846" s="49"/>
      <c r="AHL846" s="194"/>
      <c r="AHM846" s="49"/>
      <c r="AHN846" s="49"/>
      <c r="AHO846" s="49"/>
      <c r="AHT846" s="194"/>
      <c r="AHU846" s="49"/>
      <c r="AHV846" s="49"/>
      <c r="AHW846" s="49"/>
      <c r="AIB846" s="194"/>
      <c r="AIC846" s="49"/>
      <c r="AID846" s="49"/>
      <c r="AIE846" s="49"/>
      <c r="AIJ846" s="194"/>
      <c r="AIK846" s="49"/>
      <c r="AIL846" s="49"/>
      <c r="AIM846" s="49"/>
      <c r="AIR846" s="194"/>
      <c r="AIS846" s="49"/>
      <c r="AIT846" s="49"/>
      <c r="AIU846" s="49"/>
      <c r="AIZ846" s="194"/>
      <c r="AJA846" s="49"/>
      <c r="AJB846" s="49"/>
      <c r="AJC846" s="49"/>
      <c r="AJH846" s="194"/>
      <c r="AJI846" s="49"/>
      <c r="AJJ846" s="49"/>
      <c r="AJK846" s="49"/>
      <c r="AJP846" s="194"/>
      <c r="AJQ846" s="49"/>
      <c r="AJR846" s="49"/>
      <c r="AJS846" s="49"/>
      <c r="AJX846" s="194"/>
      <c r="AJY846" s="49"/>
      <c r="AJZ846" s="49"/>
      <c r="AKA846" s="49"/>
      <c r="AKF846" s="194"/>
      <c r="AKG846" s="49"/>
      <c r="AKH846" s="49"/>
      <c r="AKI846" s="49"/>
      <c r="AKN846" s="194"/>
      <c r="AKO846" s="49"/>
      <c r="AKP846" s="49"/>
      <c r="AKQ846" s="49"/>
      <c r="AKV846" s="194"/>
      <c r="AKW846" s="49"/>
      <c r="AKX846" s="49"/>
      <c r="AKY846" s="49"/>
      <c r="ALD846" s="194"/>
      <c r="ALE846" s="49"/>
      <c r="ALF846" s="49"/>
      <c r="ALG846" s="49"/>
      <c r="ALL846" s="194"/>
      <c r="ALM846" s="49"/>
      <c r="ALN846" s="49"/>
      <c r="ALO846" s="49"/>
      <c r="ALT846" s="194"/>
      <c r="ALU846" s="49"/>
      <c r="ALV846" s="49"/>
      <c r="ALW846" s="49"/>
      <c r="AMB846" s="194"/>
      <c r="AMC846" s="49"/>
      <c r="AMD846" s="49"/>
      <c r="AME846" s="49"/>
      <c r="AMJ846" s="194"/>
    </row>
    <row r="847" s="192" customFormat="true" ht="15" hidden="false" customHeight="true" outlineLevel="0" collapsed="false">
      <c r="A847" s="170"/>
      <c r="B847" s="170"/>
      <c r="C847" s="170"/>
      <c r="D847" s="173" t="s">
        <v>716</v>
      </c>
      <c r="E847" s="173"/>
      <c r="F847" s="173"/>
      <c r="G847" s="173"/>
      <c r="H847" s="174" t="n">
        <f aca="false">ROUND(H845*H846,2)</f>
        <v>152.14</v>
      </c>
      <c r="I847" s="49"/>
      <c r="J847" s="49"/>
      <c r="K847" s="49"/>
      <c r="P847" s="193"/>
      <c r="Q847" s="49"/>
      <c r="R847" s="49"/>
      <c r="S847" s="49"/>
      <c r="X847" s="193"/>
      <c r="Y847" s="49"/>
      <c r="Z847" s="49"/>
      <c r="AA847" s="49"/>
      <c r="AF847" s="193"/>
      <c r="AG847" s="49"/>
      <c r="AH847" s="49"/>
      <c r="AI847" s="49"/>
      <c r="AN847" s="193"/>
      <c r="AO847" s="49"/>
      <c r="AP847" s="49"/>
      <c r="AQ847" s="49"/>
      <c r="AV847" s="193"/>
      <c r="AW847" s="49"/>
      <c r="AX847" s="49"/>
      <c r="AY847" s="49"/>
      <c r="BD847" s="193"/>
      <c r="BE847" s="49"/>
      <c r="BF847" s="49"/>
      <c r="BG847" s="49"/>
      <c r="BL847" s="193"/>
      <c r="BM847" s="49"/>
      <c r="BN847" s="49"/>
      <c r="BO847" s="49"/>
      <c r="BT847" s="193"/>
      <c r="BU847" s="49"/>
      <c r="BV847" s="49"/>
      <c r="BW847" s="49"/>
      <c r="CB847" s="193"/>
      <c r="CC847" s="49"/>
      <c r="CD847" s="49"/>
      <c r="CE847" s="49"/>
      <c r="CJ847" s="193"/>
      <c r="CK847" s="49"/>
      <c r="CL847" s="49"/>
      <c r="CM847" s="49"/>
      <c r="CR847" s="193"/>
      <c r="CS847" s="49"/>
      <c r="CT847" s="49"/>
      <c r="CU847" s="49"/>
      <c r="CZ847" s="193"/>
      <c r="DA847" s="49"/>
      <c r="DB847" s="49"/>
      <c r="DC847" s="49"/>
      <c r="DH847" s="193"/>
      <c r="DI847" s="49"/>
      <c r="DJ847" s="49"/>
      <c r="DK847" s="49"/>
      <c r="DP847" s="193"/>
      <c r="DQ847" s="49"/>
      <c r="DR847" s="49"/>
      <c r="DS847" s="49"/>
      <c r="DX847" s="193"/>
      <c r="DY847" s="49"/>
      <c r="DZ847" s="49"/>
      <c r="EA847" s="49"/>
      <c r="EF847" s="193"/>
      <c r="EG847" s="49"/>
      <c r="EH847" s="49"/>
      <c r="EI847" s="49"/>
      <c r="EN847" s="193"/>
      <c r="EO847" s="49"/>
      <c r="EP847" s="49"/>
      <c r="EQ847" s="49"/>
      <c r="EV847" s="193"/>
      <c r="EW847" s="49"/>
      <c r="EX847" s="49"/>
      <c r="EY847" s="49"/>
      <c r="FD847" s="193"/>
      <c r="FE847" s="49"/>
      <c r="FF847" s="49"/>
      <c r="FG847" s="49"/>
      <c r="FL847" s="193"/>
      <c r="FM847" s="49"/>
      <c r="FN847" s="49"/>
      <c r="FO847" s="49"/>
      <c r="FT847" s="193"/>
      <c r="FU847" s="49"/>
      <c r="FV847" s="49"/>
      <c r="FW847" s="49"/>
      <c r="GB847" s="193"/>
      <c r="GC847" s="49"/>
      <c r="GD847" s="49"/>
      <c r="GE847" s="49"/>
      <c r="GJ847" s="193"/>
      <c r="GK847" s="49"/>
      <c r="GL847" s="49"/>
      <c r="GM847" s="49"/>
      <c r="GR847" s="193"/>
      <c r="GS847" s="49"/>
      <c r="GT847" s="49"/>
      <c r="GU847" s="49"/>
      <c r="GZ847" s="193"/>
      <c r="HA847" s="49"/>
      <c r="HB847" s="49"/>
      <c r="HC847" s="49"/>
      <c r="HH847" s="193"/>
      <c r="HI847" s="49"/>
      <c r="HJ847" s="49"/>
      <c r="HK847" s="49"/>
      <c r="HP847" s="193"/>
      <c r="HQ847" s="49"/>
      <c r="HR847" s="49"/>
      <c r="HS847" s="49"/>
      <c r="HX847" s="193"/>
      <c r="HY847" s="49"/>
      <c r="HZ847" s="49"/>
      <c r="IA847" s="49"/>
      <c r="IF847" s="193"/>
      <c r="IG847" s="49"/>
      <c r="IH847" s="49"/>
      <c r="II847" s="49"/>
      <c r="IN847" s="193"/>
      <c r="IO847" s="49"/>
      <c r="IP847" s="49"/>
      <c r="IQ847" s="49"/>
      <c r="IV847" s="193"/>
      <c r="IW847" s="49"/>
      <c r="IX847" s="49"/>
      <c r="IY847" s="49"/>
      <c r="JD847" s="193"/>
      <c r="JE847" s="49"/>
      <c r="JF847" s="49"/>
      <c r="JG847" s="49"/>
      <c r="JL847" s="193"/>
      <c r="JM847" s="49"/>
      <c r="JN847" s="49"/>
      <c r="JO847" s="49"/>
      <c r="JT847" s="193"/>
      <c r="JU847" s="49"/>
      <c r="JV847" s="49"/>
      <c r="JW847" s="49"/>
      <c r="KB847" s="193"/>
      <c r="KC847" s="49"/>
      <c r="KD847" s="49"/>
      <c r="KE847" s="49"/>
      <c r="KJ847" s="193"/>
      <c r="KK847" s="49"/>
      <c r="KL847" s="49"/>
      <c r="KM847" s="49"/>
      <c r="KR847" s="193"/>
      <c r="KS847" s="49"/>
      <c r="KT847" s="49"/>
      <c r="KU847" s="49"/>
      <c r="KZ847" s="193"/>
      <c r="LA847" s="49"/>
      <c r="LB847" s="49"/>
      <c r="LC847" s="49"/>
      <c r="LH847" s="193"/>
      <c r="LI847" s="49"/>
      <c r="LJ847" s="49"/>
      <c r="LK847" s="49"/>
      <c r="LP847" s="193"/>
      <c r="LQ847" s="49"/>
      <c r="LR847" s="49"/>
      <c r="LS847" s="49"/>
      <c r="LX847" s="193"/>
      <c r="LY847" s="49"/>
      <c r="LZ847" s="49"/>
      <c r="MA847" s="49"/>
      <c r="MF847" s="193"/>
      <c r="MG847" s="49"/>
      <c r="MH847" s="49"/>
      <c r="MI847" s="49"/>
      <c r="MN847" s="193"/>
      <c r="MO847" s="49"/>
      <c r="MP847" s="49"/>
      <c r="MQ847" s="49"/>
      <c r="MV847" s="193"/>
      <c r="MW847" s="49"/>
      <c r="MX847" s="49"/>
      <c r="MY847" s="49"/>
      <c r="ND847" s="193"/>
      <c r="NE847" s="49"/>
      <c r="NF847" s="49"/>
      <c r="NG847" s="49"/>
      <c r="NL847" s="193"/>
      <c r="NM847" s="49"/>
      <c r="NN847" s="49"/>
      <c r="NO847" s="49"/>
      <c r="NT847" s="193"/>
      <c r="NU847" s="49"/>
      <c r="NV847" s="49"/>
      <c r="NW847" s="49"/>
      <c r="OB847" s="193"/>
      <c r="OC847" s="49"/>
      <c r="OD847" s="49"/>
      <c r="OE847" s="49"/>
      <c r="OJ847" s="193"/>
      <c r="OK847" s="49"/>
      <c r="OL847" s="49"/>
      <c r="OM847" s="49"/>
      <c r="OR847" s="193"/>
      <c r="OS847" s="49"/>
      <c r="OT847" s="49"/>
      <c r="OU847" s="49"/>
      <c r="OZ847" s="193"/>
      <c r="PA847" s="49"/>
      <c r="PB847" s="49"/>
      <c r="PC847" s="49"/>
      <c r="PH847" s="193"/>
      <c r="PI847" s="49"/>
      <c r="PJ847" s="49"/>
      <c r="PK847" s="49"/>
      <c r="PP847" s="193"/>
      <c r="PQ847" s="49"/>
      <c r="PR847" s="49"/>
      <c r="PS847" s="49"/>
      <c r="PX847" s="193"/>
      <c r="PY847" s="49"/>
      <c r="PZ847" s="49"/>
      <c r="QA847" s="49"/>
      <c r="QF847" s="193"/>
      <c r="QG847" s="49"/>
      <c r="QH847" s="49"/>
      <c r="QI847" s="49"/>
      <c r="QN847" s="193"/>
      <c r="QO847" s="49"/>
      <c r="QP847" s="49"/>
      <c r="QQ847" s="49"/>
      <c r="QV847" s="193"/>
      <c r="QW847" s="49"/>
      <c r="QX847" s="49"/>
      <c r="QY847" s="49"/>
      <c r="RD847" s="193"/>
      <c r="RE847" s="49"/>
      <c r="RF847" s="49"/>
      <c r="RG847" s="49"/>
      <c r="RL847" s="193"/>
      <c r="RM847" s="49"/>
      <c r="RN847" s="49"/>
      <c r="RO847" s="49"/>
      <c r="RT847" s="193"/>
      <c r="RU847" s="49"/>
      <c r="RV847" s="49"/>
      <c r="RW847" s="49"/>
      <c r="SB847" s="193"/>
      <c r="SC847" s="49"/>
      <c r="SD847" s="49"/>
      <c r="SE847" s="49"/>
      <c r="SJ847" s="193"/>
      <c r="SK847" s="49"/>
      <c r="SL847" s="49"/>
      <c r="SM847" s="49"/>
      <c r="SR847" s="193"/>
      <c r="SS847" s="49"/>
      <c r="ST847" s="49"/>
      <c r="SU847" s="49"/>
      <c r="SZ847" s="193"/>
      <c r="TA847" s="49"/>
      <c r="TB847" s="49"/>
      <c r="TC847" s="49"/>
      <c r="TH847" s="193"/>
      <c r="TI847" s="49"/>
      <c r="TJ847" s="49"/>
      <c r="TK847" s="49"/>
      <c r="TP847" s="193"/>
      <c r="TQ847" s="49"/>
      <c r="TR847" s="49"/>
      <c r="TS847" s="49"/>
      <c r="TX847" s="193"/>
      <c r="TY847" s="49"/>
      <c r="TZ847" s="49"/>
      <c r="UA847" s="49"/>
      <c r="UF847" s="193"/>
      <c r="UG847" s="49"/>
      <c r="UH847" s="49"/>
      <c r="UI847" s="49"/>
      <c r="UN847" s="193"/>
      <c r="UO847" s="49"/>
      <c r="UP847" s="49"/>
      <c r="UQ847" s="49"/>
      <c r="UV847" s="193"/>
      <c r="UW847" s="49"/>
      <c r="UX847" s="49"/>
      <c r="UY847" s="49"/>
      <c r="VD847" s="193"/>
      <c r="VE847" s="49"/>
      <c r="VF847" s="49"/>
      <c r="VG847" s="49"/>
      <c r="VL847" s="193"/>
      <c r="VM847" s="49"/>
      <c r="VN847" s="49"/>
      <c r="VO847" s="49"/>
      <c r="VT847" s="193"/>
      <c r="VU847" s="49"/>
      <c r="VV847" s="49"/>
      <c r="VW847" s="49"/>
      <c r="WB847" s="193"/>
      <c r="WC847" s="49"/>
      <c r="WD847" s="49"/>
      <c r="WE847" s="49"/>
      <c r="WJ847" s="193"/>
      <c r="WK847" s="49"/>
      <c r="WL847" s="49"/>
      <c r="WM847" s="49"/>
      <c r="WR847" s="193"/>
      <c r="WS847" s="49"/>
      <c r="WT847" s="49"/>
      <c r="WU847" s="49"/>
      <c r="WZ847" s="193"/>
      <c r="XA847" s="49"/>
      <c r="XB847" s="49"/>
      <c r="XC847" s="49"/>
      <c r="XH847" s="193"/>
      <c r="XI847" s="49"/>
      <c r="XJ847" s="49"/>
      <c r="XK847" s="49"/>
      <c r="XP847" s="193"/>
      <c r="XQ847" s="49"/>
      <c r="XR847" s="49"/>
      <c r="XS847" s="49"/>
      <c r="XX847" s="193"/>
      <c r="XY847" s="49"/>
      <c r="XZ847" s="49"/>
      <c r="YA847" s="49"/>
      <c r="YF847" s="193"/>
      <c r="YG847" s="49"/>
      <c r="YH847" s="49"/>
      <c r="YI847" s="49"/>
      <c r="YN847" s="193"/>
      <c r="YO847" s="49"/>
      <c r="YP847" s="49"/>
      <c r="YQ847" s="49"/>
      <c r="YV847" s="193"/>
      <c r="YW847" s="49"/>
      <c r="YX847" s="49"/>
      <c r="YY847" s="49"/>
      <c r="ZD847" s="193"/>
      <c r="ZE847" s="49"/>
      <c r="ZF847" s="49"/>
      <c r="ZG847" s="49"/>
      <c r="ZL847" s="193"/>
      <c r="ZM847" s="49"/>
      <c r="ZN847" s="49"/>
      <c r="ZO847" s="49"/>
      <c r="ZT847" s="193"/>
      <c r="ZU847" s="49"/>
      <c r="ZV847" s="49"/>
      <c r="ZW847" s="49"/>
      <c r="AAB847" s="193"/>
      <c r="AAC847" s="49"/>
      <c r="AAD847" s="49"/>
      <c r="AAE847" s="49"/>
      <c r="AAJ847" s="193"/>
      <c r="AAK847" s="49"/>
      <c r="AAL847" s="49"/>
      <c r="AAM847" s="49"/>
      <c r="AAR847" s="193"/>
      <c r="AAS847" s="49"/>
      <c r="AAT847" s="49"/>
      <c r="AAU847" s="49"/>
      <c r="AAZ847" s="193"/>
      <c r="ABA847" s="49"/>
      <c r="ABB847" s="49"/>
      <c r="ABC847" s="49"/>
      <c r="ABH847" s="193"/>
      <c r="ABI847" s="49"/>
      <c r="ABJ847" s="49"/>
      <c r="ABK847" s="49"/>
      <c r="ABP847" s="193"/>
      <c r="ABQ847" s="49"/>
      <c r="ABR847" s="49"/>
      <c r="ABS847" s="49"/>
      <c r="ABX847" s="193"/>
      <c r="ABY847" s="49"/>
      <c r="ABZ847" s="49"/>
      <c r="ACA847" s="49"/>
      <c r="ACF847" s="193"/>
      <c r="ACG847" s="49"/>
      <c r="ACH847" s="49"/>
      <c r="ACI847" s="49"/>
      <c r="ACN847" s="193"/>
      <c r="ACO847" s="49"/>
      <c r="ACP847" s="49"/>
      <c r="ACQ847" s="49"/>
      <c r="ACV847" s="193"/>
      <c r="ACW847" s="49"/>
      <c r="ACX847" s="49"/>
      <c r="ACY847" s="49"/>
      <c r="ADD847" s="193"/>
      <c r="ADE847" s="49"/>
      <c r="ADF847" s="49"/>
      <c r="ADG847" s="49"/>
      <c r="ADL847" s="193"/>
      <c r="ADM847" s="49"/>
      <c r="ADN847" s="49"/>
      <c r="ADO847" s="49"/>
      <c r="ADT847" s="193"/>
      <c r="ADU847" s="49"/>
      <c r="ADV847" s="49"/>
      <c r="ADW847" s="49"/>
      <c r="AEB847" s="193"/>
      <c r="AEC847" s="49"/>
      <c r="AED847" s="49"/>
      <c r="AEE847" s="49"/>
      <c r="AEJ847" s="193"/>
      <c r="AEK847" s="49"/>
      <c r="AEL847" s="49"/>
      <c r="AEM847" s="49"/>
      <c r="AER847" s="193"/>
      <c r="AES847" s="49"/>
      <c r="AET847" s="49"/>
      <c r="AEU847" s="49"/>
      <c r="AEZ847" s="193"/>
      <c r="AFA847" s="49"/>
      <c r="AFB847" s="49"/>
      <c r="AFC847" s="49"/>
      <c r="AFH847" s="193"/>
      <c r="AFI847" s="49"/>
      <c r="AFJ847" s="49"/>
      <c r="AFK847" s="49"/>
      <c r="AFP847" s="193"/>
      <c r="AFQ847" s="49"/>
      <c r="AFR847" s="49"/>
      <c r="AFS847" s="49"/>
      <c r="AFX847" s="193"/>
      <c r="AFY847" s="49"/>
      <c r="AFZ847" s="49"/>
      <c r="AGA847" s="49"/>
      <c r="AGF847" s="193"/>
      <c r="AGG847" s="49"/>
      <c r="AGH847" s="49"/>
      <c r="AGI847" s="49"/>
      <c r="AGN847" s="193"/>
      <c r="AGO847" s="49"/>
      <c r="AGP847" s="49"/>
      <c r="AGQ847" s="49"/>
      <c r="AGV847" s="193"/>
      <c r="AGW847" s="49"/>
      <c r="AGX847" s="49"/>
      <c r="AGY847" s="49"/>
      <c r="AHD847" s="193"/>
      <c r="AHE847" s="49"/>
      <c r="AHF847" s="49"/>
      <c r="AHG847" s="49"/>
      <c r="AHL847" s="193"/>
      <c r="AHM847" s="49"/>
      <c r="AHN847" s="49"/>
      <c r="AHO847" s="49"/>
      <c r="AHT847" s="193"/>
      <c r="AHU847" s="49"/>
      <c r="AHV847" s="49"/>
      <c r="AHW847" s="49"/>
      <c r="AIB847" s="193"/>
      <c r="AIC847" s="49"/>
      <c r="AID847" s="49"/>
      <c r="AIE847" s="49"/>
      <c r="AIJ847" s="193"/>
      <c r="AIK847" s="49"/>
      <c r="AIL847" s="49"/>
      <c r="AIM847" s="49"/>
      <c r="AIR847" s="193"/>
      <c r="AIS847" s="49"/>
      <c r="AIT847" s="49"/>
      <c r="AIU847" s="49"/>
      <c r="AIZ847" s="193"/>
      <c r="AJA847" s="49"/>
      <c r="AJB847" s="49"/>
      <c r="AJC847" s="49"/>
      <c r="AJH847" s="193"/>
      <c r="AJI847" s="49"/>
      <c r="AJJ847" s="49"/>
      <c r="AJK847" s="49"/>
      <c r="AJP847" s="193"/>
      <c r="AJQ847" s="49"/>
      <c r="AJR847" s="49"/>
      <c r="AJS847" s="49"/>
      <c r="AJX847" s="193"/>
      <c r="AJY847" s="49"/>
      <c r="AJZ847" s="49"/>
      <c r="AKA847" s="49"/>
      <c r="AKF847" s="193"/>
      <c r="AKG847" s="49"/>
      <c r="AKH847" s="49"/>
      <c r="AKI847" s="49"/>
      <c r="AKN847" s="193"/>
      <c r="AKO847" s="49"/>
      <c r="AKP847" s="49"/>
      <c r="AKQ847" s="49"/>
      <c r="AKV847" s="193"/>
      <c r="AKW847" s="49"/>
      <c r="AKX847" s="49"/>
      <c r="AKY847" s="49"/>
      <c r="ALD847" s="193"/>
      <c r="ALE847" s="49"/>
      <c r="ALF847" s="49"/>
      <c r="ALG847" s="49"/>
      <c r="ALL847" s="193"/>
      <c r="ALM847" s="49"/>
      <c r="ALN847" s="49"/>
      <c r="ALO847" s="49"/>
      <c r="ALT847" s="193"/>
      <c r="ALU847" s="49"/>
      <c r="ALV847" s="49"/>
      <c r="ALW847" s="49"/>
      <c r="AMB847" s="193"/>
      <c r="AMC847" s="49"/>
      <c r="AMD847" s="49"/>
      <c r="AME847" s="49"/>
      <c r="AMJ847" s="193"/>
    </row>
    <row r="848" s="190" customFormat="true" ht="15" hidden="false" customHeight="true" outlineLevel="0" collapsed="false">
      <c r="A848" s="170"/>
      <c r="B848" s="170"/>
      <c r="C848" s="170"/>
      <c r="D848" s="171" t="s">
        <v>717</v>
      </c>
      <c r="E848" s="171"/>
      <c r="F848" s="171"/>
      <c r="G848" s="171"/>
      <c r="H848" s="172" t="n">
        <f aca="false">ROUND(H845*$B$13,2)</f>
        <v>31.86</v>
      </c>
      <c r="I848" s="49"/>
      <c r="J848" s="49"/>
      <c r="K848" s="49"/>
      <c r="P848" s="191"/>
      <c r="Q848" s="49"/>
      <c r="R848" s="49"/>
      <c r="S848" s="49"/>
      <c r="X848" s="191"/>
      <c r="Y848" s="49"/>
      <c r="Z848" s="49"/>
      <c r="AA848" s="49"/>
      <c r="AF848" s="191"/>
      <c r="AG848" s="49"/>
      <c r="AH848" s="49"/>
      <c r="AI848" s="49"/>
      <c r="AN848" s="191"/>
      <c r="AO848" s="49"/>
      <c r="AP848" s="49"/>
      <c r="AQ848" s="49"/>
      <c r="AV848" s="191"/>
      <c r="AW848" s="49"/>
      <c r="AX848" s="49"/>
      <c r="AY848" s="49"/>
      <c r="BD848" s="191"/>
      <c r="BE848" s="49"/>
      <c r="BF848" s="49"/>
      <c r="BG848" s="49"/>
      <c r="BL848" s="191"/>
      <c r="BM848" s="49"/>
      <c r="BN848" s="49"/>
      <c r="BO848" s="49"/>
      <c r="BT848" s="191"/>
      <c r="BU848" s="49"/>
      <c r="BV848" s="49"/>
      <c r="BW848" s="49"/>
      <c r="CB848" s="191"/>
      <c r="CC848" s="49"/>
      <c r="CD848" s="49"/>
      <c r="CE848" s="49"/>
      <c r="CJ848" s="191"/>
      <c r="CK848" s="49"/>
      <c r="CL848" s="49"/>
      <c r="CM848" s="49"/>
      <c r="CR848" s="191"/>
      <c r="CS848" s="49"/>
      <c r="CT848" s="49"/>
      <c r="CU848" s="49"/>
      <c r="CZ848" s="191"/>
      <c r="DA848" s="49"/>
      <c r="DB848" s="49"/>
      <c r="DC848" s="49"/>
      <c r="DH848" s="191"/>
      <c r="DI848" s="49"/>
      <c r="DJ848" s="49"/>
      <c r="DK848" s="49"/>
      <c r="DP848" s="191"/>
      <c r="DQ848" s="49"/>
      <c r="DR848" s="49"/>
      <c r="DS848" s="49"/>
      <c r="DX848" s="191"/>
      <c r="DY848" s="49"/>
      <c r="DZ848" s="49"/>
      <c r="EA848" s="49"/>
      <c r="EF848" s="191"/>
      <c r="EG848" s="49"/>
      <c r="EH848" s="49"/>
      <c r="EI848" s="49"/>
      <c r="EN848" s="191"/>
      <c r="EO848" s="49"/>
      <c r="EP848" s="49"/>
      <c r="EQ848" s="49"/>
      <c r="EV848" s="191"/>
      <c r="EW848" s="49"/>
      <c r="EX848" s="49"/>
      <c r="EY848" s="49"/>
      <c r="FD848" s="191"/>
      <c r="FE848" s="49"/>
      <c r="FF848" s="49"/>
      <c r="FG848" s="49"/>
      <c r="FL848" s="191"/>
      <c r="FM848" s="49"/>
      <c r="FN848" s="49"/>
      <c r="FO848" s="49"/>
      <c r="FT848" s="191"/>
      <c r="FU848" s="49"/>
      <c r="FV848" s="49"/>
      <c r="FW848" s="49"/>
      <c r="GB848" s="191"/>
      <c r="GC848" s="49"/>
      <c r="GD848" s="49"/>
      <c r="GE848" s="49"/>
      <c r="GJ848" s="191"/>
      <c r="GK848" s="49"/>
      <c r="GL848" s="49"/>
      <c r="GM848" s="49"/>
      <c r="GR848" s="191"/>
      <c r="GS848" s="49"/>
      <c r="GT848" s="49"/>
      <c r="GU848" s="49"/>
      <c r="GZ848" s="191"/>
      <c r="HA848" s="49"/>
      <c r="HB848" s="49"/>
      <c r="HC848" s="49"/>
      <c r="HH848" s="191"/>
      <c r="HI848" s="49"/>
      <c r="HJ848" s="49"/>
      <c r="HK848" s="49"/>
      <c r="HP848" s="191"/>
      <c r="HQ848" s="49"/>
      <c r="HR848" s="49"/>
      <c r="HS848" s="49"/>
      <c r="HX848" s="191"/>
      <c r="HY848" s="49"/>
      <c r="HZ848" s="49"/>
      <c r="IA848" s="49"/>
      <c r="IF848" s="191"/>
      <c r="IG848" s="49"/>
      <c r="IH848" s="49"/>
      <c r="II848" s="49"/>
      <c r="IN848" s="191"/>
      <c r="IO848" s="49"/>
      <c r="IP848" s="49"/>
      <c r="IQ848" s="49"/>
      <c r="IV848" s="191"/>
      <c r="IW848" s="49"/>
      <c r="IX848" s="49"/>
      <c r="IY848" s="49"/>
      <c r="JD848" s="191"/>
      <c r="JE848" s="49"/>
      <c r="JF848" s="49"/>
      <c r="JG848" s="49"/>
      <c r="JL848" s="191"/>
      <c r="JM848" s="49"/>
      <c r="JN848" s="49"/>
      <c r="JO848" s="49"/>
      <c r="JT848" s="191"/>
      <c r="JU848" s="49"/>
      <c r="JV848" s="49"/>
      <c r="JW848" s="49"/>
      <c r="KB848" s="191"/>
      <c r="KC848" s="49"/>
      <c r="KD848" s="49"/>
      <c r="KE848" s="49"/>
      <c r="KJ848" s="191"/>
      <c r="KK848" s="49"/>
      <c r="KL848" s="49"/>
      <c r="KM848" s="49"/>
      <c r="KR848" s="191"/>
      <c r="KS848" s="49"/>
      <c r="KT848" s="49"/>
      <c r="KU848" s="49"/>
      <c r="KZ848" s="191"/>
      <c r="LA848" s="49"/>
      <c r="LB848" s="49"/>
      <c r="LC848" s="49"/>
      <c r="LH848" s="191"/>
      <c r="LI848" s="49"/>
      <c r="LJ848" s="49"/>
      <c r="LK848" s="49"/>
      <c r="LP848" s="191"/>
      <c r="LQ848" s="49"/>
      <c r="LR848" s="49"/>
      <c r="LS848" s="49"/>
      <c r="LX848" s="191"/>
      <c r="LY848" s="49"/>
      <c r="LZ848" s="49"/>
      <c r="MA848" s="49"/>
      <c r="MF848" s="191"/>
      <c r="MG848" s="49"/>
      <c r="MH848" s="49"/>
      <c r="MI848" s="49"/>
      <c r="MN848" s="191"/>
      <c r="MO848" s="49"/>
      <c r="MP848" s="49"/>
      <c r="MQ848" s="49"/>
      <c r="MV848" s="191"/>
      <c r="MW848" s="49"/>
      <c r="MX848" s="49"/>
      <c r="MY848" s="49"/>
      <c r="ND848" s="191"/>
      <c r="NE848" s="49"/>
      <c r="NF848" s="49"/>
      <c r="NG848" s="49"/>
      <c r="NL848" s="191"/>
      <c r="NM848" s="49"/>
      <c r="NN848" s="49"/>
      <c r="NO848" s="49"/>
      <c r="NT848" s="191"/>
      <c r="NU848" s="49"/>
      <c r="NV848" s="49"/>
      <c r="NW848" s="49"/>
      <c r="OB848" s="191"/>
      <c r="OC848" s="49"/>
      <c r="OD848" s="49"/>
      <c r="OE848" s="49"/>
      <c r="OJ848" s="191"/>
      <c r="OK848" s="49"/>
      <c r="OL848" s="49"/>
      <c r="OM848" s="49"/>
      <c r="OR848" s="191"/>
      <c r="OS848" s="49"/>
      <c r="OT848" s="49"/>
      <c r="OU848" s="49"/>
      <c r="OZ848" s="191"/>
      <c r="PA848" s="49"/>
      <c r="PB848" s="49"/>
      <c r="PC848" s="49"/>
      <c r="PH848" s="191"/>
      <c r="PI848" s="49"/>
      <c r="PJ848" s="49"/>
      <c r="PK848" s="49"/>
      <c r="PP848" s="191"/>
      <c r="PQ848" s="49"/>
      <c r="PR848" s="49"/>
      <c r="PS848" s="49"/>
      <c r="PX848" s="191"/>
      <c r="PY848" s="49"/>
      <c r="PZ848" s="49"/>
      <c r="QA848" s="49"/>
      <c r="QF848" s="191"/>
      <c r="QG848" s="49"/>
      <c r="QH848" s="49"/>
      <c r="QI848" s="49"/>
      <c r="QN848" s="191"/>
      <c r="QO848" s="49"/>
      <c r="QP848" s="49"/>
      <c r="QQ848" s="49"/>
      <c r="QV848" s="191"/>
      <c r="QW848" s="49"/>
      <c r="QX848" s="49"/>
      <c r="QY848" s="49"/>
      <c r="RD848" s="191"/>
      <c r="RE848" s="49"/>
      <c r="RF848" s="49"/>
      <c r="RG848" s="49"/>
      <c r="RL848" s="191"/>
      <c r="RM848" s="49"/>
      <c r="RN848" s="49"/>
      <c r="RO848" s="49"/>
      <c r="RT848" s="191"/>
      <c r="RU848" s="49"/>
      <c r="RV848" s="49"/>
      <c r="RW848" s="49"/>
      <c r="SB848" s="191"/>
      <c r="SC848" s="49"/>
      <c r="SD848" s="49"/>
      <c r="SE848" s="49"/>
      <c r="SJ848" s="191"/>
      <c r="SK848" s="49"/>
      <c r="SL848" s="49"/>
      <c r="SM848" s="49"/>
      <c r="SR848" s="191"/>
      <c r="SS848" s="49"/>
      <c r="ST848" s="49"/>
      <c r="SU848" s="49"/>
      <c r="SZ848" s="191"/>
      <c r="TA848" s="49"/>
      <c r="TB848" s="49"/>
      <c r="TC848" s="49"/>
      <c r="TH848" s="191"/>
      <c r="TI848" s="49"/>
      <c r="TJ848" s="49"/>
      <c r="TK848" s="49"/>
      <c r="TP848" s="191"/>
      <c r="TQ848" s="49"/>
      <c r="TR848" s="49"/>
      <c r="TS848" s="49"/>
      <c r="TX848" s="191"/>
      <c r="TY848" s="49"/>
      <c r="TZ848" s="49"/>
      <c r="UA848" s="49"/>
      <c r="UF848" s="191"/>
      <c r="UG848" s="49"/>
      <c r="UH848" s="49"/>
      <c r="UI848" s="49"/>
      <c r="UN848" s="191"/>
      <c r="UO848" s="49"/>
      <c r="UP848" s="49"/>
      <c r="UQ848" s="49"/>
      <c r="UV848" s="191"/>
      <c r="UW848" s="49"/>
      <c r="UX848" s="49"/>
      <c r="UY848" s="49"/>
      <c r="VD848" s="191"/>
      <c r="VE848" s="49"/>
      <c r="VF848" s="49"/>
      <c r="VG848" s="49"/>
      <c r="VL848" s="191"/>
      <c r="VM848" s="49"/>
      <c r="VN848" s="49"/>
      <c r="VO848" s="49"/>
      <c r="VT848" s="191"/>
      <c r="VU848" s="49"/>
      <c r="VV848" s="49"/>
      <c r="VW848" s="49"/>
      <c r="WB848" s="191"/>
      <c r="WC848" s="49"/>
      <c r="WD848" s="49"/>
      <c r="WE848" s="49"/>
      <c r="WJ848" s="191"/>
      <c r="WK848" s="49"/>
      <c r="WL848" s="49"/>
      <c r="WM848" s="49"/>
      <c r="WR848" s="191"/>
      <c r="WS848" s="49"/>
      <c r="WT848" s="49"/>
      <c r="WU848" s="49"/>
      <c r="WZ848" s="191"/>
      <c r="XA848" s="49"/>
      <c r="XB848" s="49"/>
      <c r="XC848" s="49"/>
      <c r="XH848" s="191"/>
      <c r="XI848" s="49"/>
      <c r="XJ848" s="49"/>
      <c r="XK848" s="49"/>
      <c r="XP848" s="191"/>
      <c r="XQ848" s="49"/>
      <c r="XR848" s="49"/>
      <c r="XS848" s="49"/>
      <c r="XX848" s="191"/>
      <c r="XY848" s="49"/>
      <c r="XZ848" s="49"/>
      <c r="YA848" s="49"/>
      <c r="YF848" s="191"/>
      <c r="YG848" s="49"/>
      <c r="YH848" s="49"/>
      <c r="YI848" s="49"/>
      <c r="YN848" s="191"/>
      <c r="YO848" s="49"/>
      <c r="YP848" s="49"/>
      <c r="YQ848" s="49"/>
      <c r="YV848" s="191"/>
      <c r="YW848" s="49"/>
      <c r="YX848" s="49"/>
      <c r="YY848" s="49"/>
      <c r="ZD848" s="191"/>
      <c r="ZE848" s="49"/>
      <c r="ZF848" s="49"/>
      <c r="ZG848" s="49"/>
      <c r="ZL848" s="191"/>
      <c r="ZM848" s="49"/>
      <c r="ZN848" s="49"/>
      <c r="ZO848" s="49"/>
      <c r="ZT848" s="191"/>
      <c r="ZU848" s="49"/>
      <c r="ZV848" s="49"/>
      <c r="ZW848" s="49"/>
      <c r="AAB848" s="191"/>
      <c r="AAC848" s="49"/>
      <c r="AAD848" s="49"/>
      <c r="AAE848" s="49"/>
      <c r="AAJ848" s="191"/>
      <c r="AAK848" s="49"/>
      <c r="AAL848" s="49"/>
      <c r="AAM848" s="49"/>
      <c r="AAR848" s="191"/>
      <c r="AAS848" s="49"/>
      <c r="AAT848" s="49"/>
      <c r="AAU848" s="49"/>
      <c r="AAZ848" s="191"/>
      <c r="ABA848" s="49"/>
      <c r="ABB848" s="49"/>
      <c r="ABC848" s="49"/>
      <c r="ABH848" s="191"/>
      <c r="ABI848" s="49"/>
      <c r="ABJ848" s="49"/>
      <c r="ABK848" s="49"/>
      <c r="ABP848" s="191"/>
      <c r="ABQ848" s="49"/>
      <c r="ABR848" s="49"/>
      <c r="ABS848" s="49"/>
      <c r="ABX848" s="191"/>
      <c r="ABY848" s="49"/>
      <c r="ABZ848" s="49"/>
      <c r="ACA848" s="49"/>
      <c r="ACF848" s="191"/>
      <c r="ACG848" s="49"/>
      <c r="ACH848" s="49"/>
      <c r="ACI848" s="49"/>
      <c r="ACN848" s="191"/>
      <c r="ACO848" s="49"/>
      <c r="ACP848" s="49"/>
      <c r="ACQ848" s="49"/>
      <c r="ACV848" s="191"/>
      <c r="ACW848" s="49"/>
      <c r="ACX848" s="49"/>
      <c r="ACY848" s="49"/>
      <c r="ADD848" s="191"/>
      <c r="ADE848" s="49"/>
      <c r="ADF848" s="49"/>
      <c r="ADG848" s="49"/>
      <c r="ADL848" s="191"/>
      <c r="ADM848" s="49"/>
      <c r="ADN848" s="49"/>
      <c r="ADO848" s="49"/>
      <c r="ADT848" s="191"/>
      <c r="ADU848" s="49"/>
      <c r="ADV848" s="49"/>
      <c r="ADW848" s="49"/>
      <c r="AEB848" s="191"/>
      <c r="AEC848" s="49"/>
      <c r="AED848" s="49"/>
      <c r="AEE848" s="49"/>
      <c r="AEJ848" s="191"/>
      <c r="AEK848" s="49"/>
      <c r="AEL848" s="49"/>
      <c r="AEM848" s="49"/>
      <c r="AER848" s="191"/>
      <c r="AES848" s="49"/>
      <c r="AET848" s="49"/>
      <c r="AEU848" s="49"/>
      <c r="AEZ848" s="191"/>
      <c r="AFA848" s="49"/>
      <c r="AFB848" s="49"/>
      <c r="AFC848" s="49"/>
      <c r="AFH848" s="191"/>
      <c r="AFI848" s="49"/>
      <c r="AFJ848" s="49"/>
      <c r="AFK848" s="49"/>
      <c r="AFP848" s="191"/>
      <c r="AFQ848" s="49"/>
      <c r="AFR848" s="49"/>
      <c r="AFS848" s="49"/>
      <c r="AFX848" s="191"/>
      <c r="AFY848" s="49"/>
      <c r="AFZ848" s="49"/>
      <c r="AGA848" s="49"/>
      <c r="AGF848" s="191"/>
      <c r="AGG848" s="49"/>
      <c r="AGH848" s="49"/>
      <c r="AGI848" s="49"/>
      <c r="AGN848" s="191"/>
      <c r="AGO848" s="49"/>
      <c r="AGP848" s="49"/>
      <c r="AGQ848" s="49"/>
      <c r="AGV848" s="191"/>
      <c r="AGW848" s="49"/>
      <c r="AGX848" s="49"/>
      <c r="AGY848" s="49"/>
      <c r="AHD848" s="191"/>
      <c r="AHE848" s="49"/>
      <c r="AHF848" s="49"/>
      <c r="AHG848" s="49"/>
      <c r="AHL848" s="191"/>
      <c r="AHM848" s="49"/>
      <c r="AHN848" s="49"/>
      <c r="AHO848" s="49"/>
      <c r="AHT848" s="191"/>
      <c r="AHU848" s="49"/>
      <c r="AHV848" s="49"/>
      <c r="AHW848" s="49"/>
      <c r="AIB848" s="191"/>
      <c r="AIC848" s="49"/>
      <c r="AID848" s="49"/>
      <c r="AIE848" s="49"/>
      <c r="AIJ848" s="191"/>
      <c r="AIK848" s="49"/>
      <c r="AIL848" s="49"/>
      <c r="AIM848" s="49"/>
      <c r="AIR848" s="191"/>
      <c r="AIS848" s="49"/>
      <c r="AIT848" s="49"/>
      <c r="AIU848" s="49"/>
      <c r="AIZ848" s="191"/>
      <c r="AJA848" s="49"/>
      <c r="AJB848" s="49"/>
      <c r="AJC848" s="49"/>
      <c r="AJH848" s="191"/>
      <c r="AJI848" s="49"/>
      <c r="AJJ848" s="49"/>
      <c r="AJK848" s="49"/>
      <c r="AJP848" s="191"/>
      <c r="AJQ848" s="49"/>
      <c r="AJR848" s="49"/>
      <c r="AJS848" s="49"/>
      <c r="AJX848" s="191"/>
      <c r="AJY848" s="49"/>
      <c r="AJZ848" s="49"/>
      <c r="AKA848" s="49"/>
      <c r="AKF848" s="191"/>
      <c r="AKG848" s="49"/>
      <c r="AKH848" s="49"/>
      <c r="AKI848" s="49"/>
      <c r="AKN848" s="191"/>
      <c r="AKO848" s="49"/>
      <c r="AKP848" s="49"/>
      <c r="AKQ848" s="49"/>
      <c r="AKV848" s="191"/>
      <c r="AKW848" s="49"/>
      <c r="AKX848" s="49"/>
      <c r="AKY848" s="49"/>
      <c r="ALD848" s="191"/>
      <c r="ALE848" s="49"/>
      <c r="ALF848" s="49"/>
      <c r="ALG848" s="49"/>
      <c r="ALL848" s="191"/>
      <c r="ALM848" s="49"/>
      <c r="ALN848" s="49"/>
      <c r="ALO848" s="49"/>
      <c r="ALT848" s="191"/>
      <c r="ALU848" s="49"/>
      <c r="ALV848" s="49"/>
      <c r="ALW848" s="49"/>
      <c r="AMB848" s="191"/>
      <c r="AMC848" s="49"/>
      <c r="AMD848" s="49"/>
      <c r="AME848" s="49"/>
      <c r="AMJ848" s="191"/>
    </row>
    <row r="849" s="192" customFormat="true" ht="15" hidden="false" customHeight="true" outlineLevel="0" collapsed="false">
      <c r="A849" s="170"/>
      <c r="B849" s="170"/>
      <c r="C849" s="170"/>
      <c r="D849" s="173" t="s">
        <v>718</v>
      </c>
      <c r="E849" s="173"/>
      <c r="F849" s="173"/>
      <c r="G849" s="173"/>
      <c r="H849" s="174" t="n">
        <f aca="false">H848+H845</f>
        <v>184</v>
      </c>
      <c r="I849" s="49"/>
      <c r="J849" s="49"/>
      <c r="K849" s="49"/>
      <c r="P849" s="193"/>
      <c r="Q849" s="49"/>
      <c r="R849" s="49"/>
      <c r="S849" s="49"/>
      <c r="X849" s="193"/>
      <c r="Y849" s="49"/>
      <c r="Z849" s="49"/>
      <c r="AA849" s="49"/>
      <c r="AF849" s="193"/>
      <c r="AG849" s="49"/>
      <c r="AH849" s="49"/>
      <c r="AI849" s="49"/>
      <c r="AN849" s="193"/>
      <c r="AO849" s="49"/>
      <c r="AP849" s="49"/>
      <c r="AQ849" s="49"/>
      <c r="AV849" s="193"/>
      <c r="AW849" s="49"/>
      <c r="AX849" s="49"/>
      <c r="AY849" s="49"/>
      <c r="BD849" s="193"/>
      <c r="BE849" s="49"/>
      <c r="BF849" s="49"/>
      <c r="BG849" s="49"/>
      <c r="BL849" s="193"/>
      <c r="BM849" s="49"/>
      <c r="BN849" s="49"/>
      <c r="BO849" s="49"/>
      <c r="BT849" s="193"/>
      <c r="BU849" s="49"/>
      <c r="BV849" s="49"/>
      <c r="BW849" s="49"/>
      <c r="CB849" s="193"/>
      <c r="CC849" s="49"/>
      <c r="CD849" s="49"/>
      <c r="CE849" s="49"/>
      <c r="CJ849" s="193"/>
      <c r="CK849" s="49"/>
      <c r="CL849" s="49"/>
      <c r="CM849" s="49"/>
      <c r="CR849" s="193"/>
      <c r="CS849" s="49"/>
      <c r="CT849" s="49"/>
      <c r="CU849" s="49"/>
      <c r="CZ849" s="193"/>
      <c r="DA849" s="49"/>
      <c r="DB849" s="49"/>
      <c r="DC849" s="49"/>
      <c r="DH849" s="193"/>
      <c r="DI849" s="49"/>
      <c r="DJ849" s="49"/>
      <c r="DK849" s="49"/>
      <c r="DP849" s="193"/>
      <c r="DQ849" s="49"/>
      <c r="DR849" s="49"/>
      <c r="DS849" s="49"/>
      <c r="DX849" s="193"/>
      <c r="DY849" s="49"/>
      <c r="DZ849" s="49"/>
      <c r="EA849" s="49"/>
      <c r="EF849" s="193"/>
      <c r="EG849" s="49"/>
      <c r="EH849" s="49"/>
      <c r="EI849" s="49"/>
      <c r="EN849" s="193"/>
      <c r="EO849" s="49"/>
      <c r="EP849" s="49"/>
      <c r="EQ849" s="49"/>
      <c r="EV849" s="193"/>
      <c r="EW849" s="49"/>
      <c r="EX849" s="49"/>
      <c r="EY849" s="49"/>
      <c r="FD849" s="193"/>
      <c r="FE849" s="49"/>
      <c r="FF849" s="49"/>
      <c r="FG849" s="49"/>
      <c r="FL849" s="193"/>
      <c r="FM849" s="49"/>
      <c r="FN849" s="49"/>
      <c r="FO849" s="49"/>
      <c r="FT849" s="193"/>
      <c r="FU849" s="49"/>
      <c r="FV849" s="49"/>
      <c r="FW849" s="49"/>
      <c r="GB849" s="193"/>
      <c r="GC849" s="49"/>
      <c r="GD849" s="49"/>
      <c r="GE849" s="49"/>
      <c r="GJ849" s="193"/>
      <c r="GK849" s="49"/>
      <c r="GL849" s="49"/>
      <c r="GM849" s="49"/>
      <c r="GR849" s="193"/>
      <c r="GS849" s="49"/>
      <c r="GT849" s="49"/>
      <c r="GU849" s="49"/>
      <c r="GZ849" s="193"/>
      <c r="HA849" s="49"/>
      <c r="HB849" s="49"/>
      <c r="HC849" s="49"/>
      <c r="HH849" s="193"/>
      <c r="HI849" s="49"/>
      <c r="HJ849" s="49"/>
      <c r="HK849" s="49"/>
      <c r="HP849" s="193"/>
      <c r="HQ849" s="49"/>
      <c r="HR849" s="49"/>
      <c r="HS849" s="49"/>
      <c r="HX849" s="193"/>
      <c r="HY849" s="49"/>
      <c r="HZ849" s="49"/>
      <c r="IA849" s="49"/>
      <c r="IF849" s="193"/>
      <c r="IG849" s="49"/>
      <c r="IH849" s="49"/>
      <c r="II849" s="49"/>
      <c r="IN849" s="193"/>
      <c r="IO849" s="49"/>
      <c r="IP849" s="49"/>
      <c r="IQ849" s="49"/>
      <c r="IV849" s="193"/>
      <c r="IW849" s="49"/>
      <c r="IX849" s="49"/>
      <c r="IY849" s="49"/>
      <c r="JD849" s="193"/>
      <c r="JE849" s="49"/>
      <c r="JF849" s="49"/>
      <c r="JG849" s="49"/>
      <c r="JL849" s="193"/>
      <c r="JM849" s="49"/>
      <c r="JN849" s="49"/>
      <c r="JO849" s="49"/>
      <c r="JT849" s="193"/>
      <c r="JU849" s="49"/>
      <c r="JV849" s="49"/>
      <c r="JW849" s="49"/>
      <c r="KB849" s="193"/>
      <c r="KC849" s="49"/>
      <c r="KD849" s="49"/>
      <c r="KE849" s="49"/>
      <c r="KJ849" s="193"/>
      <c r="KK849" s="49"/>
      <c r="KL849" s="49"/>
      <c r="KM849" s="49"/>
      <c r="KR849" s="193"/>
      <c r="KS849" s="49"/>
      <c r="KT849" s="49"/>
      <c r="KU849" s="49"/>
      <c r="KZ849" s="193"/>
      <c r="LA849" s="49"/>
      <c r="LB849" s="49"/>
      <c r="LC849" s="49"/>
      <c r="LH849" s="193"/>
      <c r="LI849" s="49"/>
      <c r="LJ849" s="49"/>
      <c r="LK849" s="49"/>
      <c r="LP849" s="193"/>
      <c r="LQ849" s="49"/>
      <c r="LR849" s="49"/>
      <c r="LS849" s="49"/>
      <c r="LX849" s="193"/>
      <c r="LY849" s="49"/>
      <c r="LZ849" s="49"/>
      <c r="MA849" s="49"/>
      <c r="MF849" s="193"/>
      <c r="MG849" s="49"/>
      <c r="MH849" s="49"/>
      <c r="MI849" s="49"/>
      <c r="MN849" s="193"/>
      <c r="MO849" s="49"/>
      <c r="MP849" s="49"/>
      <c r="MQ849" s="49"/>
      <c r="MV849" s="193"/>
      <c r="MW849" s="49"/>
      <c r="MX849" s="49"/>
      <c r="MY849" s="49"/>
      <c r="ND849" s="193"/>
      <c r="NE849" s="49"/>
      <c r="NF849" s="49"/>
      <c r="NG849" s="49"/>
      <c r="NL849" s="193"/>
      <c r="NM849" s="49"/>
      <c r="NN849" s="49"/>
      <c r="NO849" s="49"/>
      <c r="NT849" s="193"/>
      <c r="NU849" s="49"/>
      <c r="NV849" s="49"/>
      <c r="NW849" s="49"/>
      <c r="OB849" s="193"/>
      <c r="OC849" s="49"/>
      <c r="OD849" s="49"/>
      <c r="OE849" s="49"/>
      <c r="OJ849" s="193"/>
      <c r="OK849" s="49"/>
      <c r="OL849" s="49"/>
      <c r="OM849" s="49"/>
      <c r="OR849" s="193"/>
      <c r="OS849" s="49"/>
      <c r="OT849" s="49"/>
      <c r="OU849" s="49"/>
      <c r="OZ849" s="193"/>
      <c r="PA849" s="49"/>
      <c r="PB849" s="49"/>
      <c r="PC849" s="49"/>
      <c r="PH849" s="193"/>
      <c r="PI849" s="49"/>
      <c r="PJ849" s="49"/>
      <c r="PK849" s="49"/>
      <c r="PP849" s="193"/>
      <c r="PQ849" s="49"/>
      <c r="PR849" s="49"/>
      <c r="PS849" s="49"/>
      <c r="PX849" s="193"/>
      <c r="PY849" s="49"/>
      <c r="PZ849" s="49"/>
      <c r="QA849" s="49"/>
      <c r="QF849" s="193"/>
      <c r="QG849" s="49"/>
      <c r="QH849" s="49"/>
      <c r="QI849" s="49"/>
      <c r="QN849" s="193"/>
      <c r="QO849" s="49"/>
      <c r="QP849" s="49"/>
      <c r="QQ849" s="49"/>
      <c r="QV849" s="193"/>
      <c r="QW849" s="49"/>
      <c r="QX849" s="49"/>
      <c r="QY849" s="49"/>
      <c r="RD849" s="193"/>
      <c r="RE849" s="49"/>
      <c r="RF849" s="49"/>
      <c r="RG849" s="49"/>
      <c r="RL849" s="193"/>
      <c r="RM849" s="49"/>
      <c r="RN849" s="49"/>
      <c r="RO849" s="49"/>
      <c r="RT849" s="193"/>
      <c r="RU849" s="49"/>
      <c r="RV849" s="49"/>
      <c r="RW849" s="49"/>
      <c r="SB849" s="193"/>
      <c r="SC849" s="49"/>
      <c r="SD849" s="49"/>
      <c r="SE849" s="49"/>
      <c r="SJ849" s="193"/>
      <c r="SK849" s="49"/>
      <c r="SL849" s="49"/>
      <c r="SM849" s="49"/>
      <c r="SR849" s="193"/>
      <c r="SS849" s="49"/>
      <c r="ST849" s="49"/>
      <c r="SU849" s="49"/>
      <c r="SZ849" s="193"/>
      <c r="TA849" s="49"/>
      <c r="TB849" s="49"/>
      <c r="TC849" s="49"/>
      <c r="TH849" s="193"/>
      <c r="TI849" s="49"/>
      <c r="TJ849" s="49"/>
      <c r="TK849" s="49"/>
      <c r="TP849" s="193"/>
      <c r="TQ849" s="49"/>
      <c r="TR849" s="49"/>
      <c r="TS849" s="49"/>
      <c r="TX849" s="193"/>
      <c r="TY849" s="49"/>
      <c r="TZ849" s="49"/>
      <c r="UA849" s="49"/>
      <c r="UF849" s="193"/>
      <c r="UG849" s="49"/>
      <c r="UH849" s="49"/>
      <c r="UI849" s="49"/>
      <c r="UN849" s="193"/>
      <c r="UO849" s="49"/>
      <c r="UP849" s="49"/>
      <c r="UQ849" s="49"/>
      <c r="UV849" s="193"/>
      <c r="UW849" s="49"/>
      <c r="UX849" s="49"/>
      <c r="UY849" s="49"/>
      <c r="VD849" s="193"/>
      <c r="VE849" s="49"/>
      <c r="VF849" s="49"/>
      <c r="VG849" s="49"/>
      <c r="VL849" s="193"/>
      <c r="VM849" s="49"/>
      <c r="VN849" s="49"/>
      <c r="VO849" s="49"/>
      <c r="VT849" s="193"/>
      <c r="VU849" s="49"/>
      <c r="VV849" s="49"/>
      <c r="VW849" s="49"/>
      <c r="WB849" s="193"/>
      <c r="WC849" s="49"/>
      <c r="WD849" s="49"/>
      <c r="WE849" s="49"/>
      <c r="WJ849" s="193"/>
      <c r="WK849" s="49"/>
      <c r="WL849" s="49"/>
      <c r="WM849" s="49"/>
      <c r="WR849" s="193"/>
      <c r="WS849" s="49"/>
      <c r="WT849" s="49"/>
      <c r="WU849" s="49"/>
      <c r="WZ849" s="193"/>
      <c r="XA849" s="49"/>
      <c r="XB849" s="49"/>
      <c r="XC849" s="49"/>
      <c r="XH849" s="193"/>
      <c r="XI849" s="49"/>
      <c r="XJ849" s="49"/>
      <c r="XK849" s="49"/>
      <c r="XP849" s="193"/>
      <c r="XQ849" s="49"/>
      <c r="XR849" s="49"/>
      <c r="XS849" s="49"/>
      <c r="XX849" s="193"/>
      <c r="XY849" s="49"/>
      <c r="XZ849" s="49"/>
      <c r="YA849" s="49"/>
      <c r="YF849" s="193"/>
      <c r="YG849" s="49"/>
      <c r="YH849" s="49"/>
      <c r="YI849" s="49"/>
      <c r="YN849" s="193"/>
      <c r="YO849" s="49"/>
      <c r="YP849" s="49"/>
      <c r="YQ849" s="49"/>
      <c r="YV849" s="193"/>
      <c r="YW849" s="49"/>
      <c r="YX849" s="49"/>
      <c r="YY849" s="49"/>
      <c r="ZD849" s="193"/>
      <c r="ZE849" s="49"/>
      <c r="ZF849" s="49"/>
      <c r="ZG849" s="49"/>
      <c r="ZL849" s="193"/>
      <c r="ZM849" s="49"/>
      <c r="ZN849" s="49"/>
      <c r="ZO849" s="49"/>
      <c r="ZT849" s="193"/>
      <c r="ZU849" s="49"/>
      <c r="ZV849" s="49"/>
      <c r="ZW849" s="49"/>
      <c r="AAB849" s="193"/>
      <c r="AAC849" s="49"/>
      <c r="AAD849" s="49"/>
      <c r="AAE849" s="49"/>
      <c r="AAJ849" s="193"/>
      <c r="AAK849" s="49"/>
      <c r="AAL849" s="49"/>
      <c r="AAM849" s="49"/>
      <c r="AAR849" s="193"/>
      <c r="AAS849" s="49"/>
      <c r="AAT849" s="49"/>
      <c r="AAU849" s="49"/>
      <c r="AAZ849" s="193"/>
      <c r="ABA849" s="49"/>
      <c r="ABB849" s="49"/>
      <c r="ABC849" s="49"/>
      <c r="ABH849" s="193"/>
      <c r="ABI849" s="49"/>
      <c r="ABJ849" s="49"/>
      <c r="ABK849" s="49"/>
      <c r="ABP849" s="193"/>
      <c r="ABQ849" s="49"/>
      <c r="ABR849" s="49"/>
      <c r="ABS849" s="49"/>
      <c r="ABX849" s="193"/>
      <c r="ABY849" s="49"/>
      <c r="ABZ849" s="49"/>
      <c r="ACA849" s="49"/>
      <c r="ACF849" s="193"/>
      <c r="ACG849" s="49"/>
      <c r="ACH849" s="49"/>
      <c r="ACI849" s="49"/>
      <c r="ACN849" s="193"/>
      <c r="ACO849" s="49"/>
      <c r="ACP849" s="49"/>
      <c r="ACQ849" s="49"/>
      <c r="ACV849" s="193"/>
      <c r="ACW849" s="49"/>
      <c r="ACX849" s="49"/>
      <c r="ACY849" s="49"/>
      <c r="ADD849" s="193"/>
      <c r="ADE849" s="49"/>
      <c r="ADF849" s="49"/>
      <c r="ADG849" s="49"/>
      <c r="ADL849" s="193"/>
      <c r="ADM849" s="49"/>
      <c r="ADN849" s="49"/>
      <c r="ADO849" s="49"/>
      <c r="ADT849" s="193"/>
      <c r="ADU849" s="49"/>
      <c r="ADV849" s="49"/>
      <c r="ADW849" s="49"/>
      <c r="AEB849" s="193"/>
      <c r="AEC849" s="49"/>
      <c r="AED849" s="49"/>
      <c r="AEE849" s="49"/>
      <c r="AEJ849" s="193"/>
      <c r="AEK849" s="49"/>
      <c r="AEL849" s="49"/>
      <c r="AEM849" s="49"/>
      <c r="AER849" s="193"/>
      <c r="AES849" s="49"/>
      <c r="AET849" s="49"/>
      <c r="AEU849" s="49"/>
      <c r="AEZ849" s="193"/>
      <c r="AFA849" s="49"/>
      <c r="AFB849" s="49"/>
      <c r="AFC849" s="49"/>
      <c r="AFH849" s="193"/>
      <c r="AFI849" s="49"/>
      <c r="AFJ849" s="49"/>
      <c r="AFK849" s="49"/>
      <c r="AFP849" s="193"/>
      <c r="AFQ849" s="49"/>
      <c r="AFR849" s="49"/>
      <c r="AFS849" s="49"/>
      <c r="AFX849" s="193"/>
      <c r="AFY849" s="49"/>
      <c r="AFZ849" s="49"/>
      <c r="AGA849" s="49"/>
      <c r="AGF849" s="193"/>
      <c r="AGG849" s="49"/>
      <c r="AGH849" s="49"/>
      <c r="AGI849" s="49"/>
      <c r="AGN849" s="193"/>
      <c r="AGO849" s="49"/>
      <c r="AGP849" s="49"/>
      <c r="AGQ849" s="49"/>
      <c r="AGV849" s="193"/>
      <c r="AGW849" s="49"/>
      <c r="AGX849" s="49"/>
      <c r="AGY849" s="49"/>
      <c r="AHD849" s="193"/>
      <c r="AHE849" s="49"/>
      <c r="AHF849" s="49"/>
      <c r="AHG849" s="49"/>
      <c r="AHL849" s="193"/>
      <c r="AHM849" s="49"/>
      <c r="AHN849" s="49"/>
      <c r="AHO849" s="49"/>
      <c r="AHT849" s="193"/>
      <c r="AHU849" s="49"/>
      <c r="AHV849" s="49"/>
      <c r="AHW849" s="49"/>
      <c r="AIB849" s="193"/>
      <c r="AIC849" s="49"/>
      <c r="AID849" s="49"/>
      <c r="AIE849" s="49"/>
      <c r="AIJ849" s="193"/>
      <c r="AIK849" s="49"/>
      <c r="AIL849" s="49"/>
      <c r="AIM849" s="49"/>
      <c r="AIR849" s="193"/>
      <c r="AIS849" s="49"/>
      <c r="AIT849" s="49"/>
      <c r="AIU849" s="49"/>
      <c r="AIZ849" s="193"/>
      <c r="AJA849" s="49"/>
      <c r="AJB849" s="49"/>
      <c r="AJC849" s="49"/>
      <c r="AJH849" s="193"/>
      <c r="AJI849" s="49"/>
      <c r="AJJ849" s="49"/>
      <c r="AJK849" s="49"/>
      <c r="AJP849" s="193"/>
      <c r="AJQ849" s="49"/>
      <c r="AJR849" s="49"/>
      <c r="AJS849" s="49"/>
      <c r="AJX849" s="193"/>
      <c r="AJY849" s="49"/>
      <c r="AJZ849" s="49"/>
      <c r="AKA849" s="49"/>
      <c r="AKF849" s="193"/>
      <c r="AKG849" s="49"/>
      <c r="AKH849" s="49"/>
      <c r="AKI849" s="49"/>
      <c r="AKN849" s="193"/>
      <c r="AKO849" s="49"/>
      <c r="AKP849" s="49"/>
      <c r="AKQ849" s="49"/>
      <c r="AKV849" s="193"/>
      <c r="AKW849" s="49"/>
      <c r="AKX849" s="49"/>
      <c r="AKY849" s="49"/>
      <c r="ALD849" s="193"/>
      <c r="ALE849" s="49"/>
      <c r="ALF849" s="49"/>
      <c r="ALG849" s="49"/>
      <c r="ALL849" s="193"/>
      <c r="ALM849" s="49"/>
      <c r="ALN849" s="49"/>
      <c r="ALO849" s="49"/>
      <c r="ALT849" s="193"/>
      <c r="ALU849" s="49"/>
      <c r="ALV849" s="49"/>
      <c r="ALW849" s="49"/>
      <c r="AMB849" s="193"/>
      <c r="AMC849" s="49"/>
      <c r="AMD849" s="49"/>
      <c r="AME849" s="49"/>
      <c r="AMJ849" s="193"/>
    </row>
    <row r="850" customFormat="false" ht="15" hidden="false" customHeight="false" outlineLevel="0" collapsed="false">
      <c r="I850" s="114"/>
      <c r="J850" s="114"/>
      <c r="K850" s="114"/>
      <c r="L850" s="115"/>
      <c r="M850" s="198"/>
      <c r="O850" s="117"/>
      <c r="T850" s="115"/>
      <c r="U850" s="198"/>
      <c r="W850" s="117"/>
      <c r="AB850" s="115"/>
      <c r="AC850" s="198"/>
      <c r="AE850" s="117"/>
      <c r="AJ850" s="115"/>
      <c r="AK850" s="198"/>
      <c r="AM850" s="117"/>
      <c r="AR850" s="115"/>
      <c r="AS850" s="198"/>
      <c r="AU850" s="117"/>
      <c r="AZ850" s="115"/>
      <c r="BA850" s="198"/>
      <c r="BC850" s="117"/>
      <c r="BH850" s="115"/>
      <c r="BI850" s="198"/>
      <c r="BK850" s="117"/>
      <c r="BP850" s="115"/>
      <c r="BQ850" s="198"/>
      <c r="BS850" s="117"/>
      <c r="BX850" s="115"/>
      <c r="BY850" s="198"/>
      <c r="CA850" s="117"/>
      <c r="CF850" s="115"/>
      <c r="CG850" s="198"/>
      <c r="CI850" s="117"/>
      <c r="CN850" s="115"/>
      <c r="CO850" s="198"/>
      <c r="CQ850" s="117"/>
      <c r="CV850" s="115"/>
      <c r="CW850" s="198"/>
      <c r="CY850" s="117"/>
      <c r="DD850" s="115"/>
      <c r="DE850" s="198"/>
      <c r="DG850" s="117"/>
      <c r="DL850" s="115"/>
      <c r="DM850" s="198"/>
      <c r="DO850" s="117"/>
      <c r="DT850" s="115"/>
      <c r="DU850" s="198"/>
      <c r="DW850" s="117"/>
      <c r="EB850" s="115"/>
      <c r="EC850" s="198"/>
      <c r="EE850" s="117"/>
      <c r="EJ850" s="115"/>
      <c r="EK850" s="198"/>
      <c r="EM850" s="117"/>
      <c r="ER850" s="115"/>
      <c r="ES850" s="198"/>
      <c r="EU850" s="117"/>
      <c r="EZ850" s="115"/>
      <c r="FA850" s="198"/>
      <c r="FC850" s="117"/>
      <c r="FH850" s="115"/>
      <c r="FI850" s="198"/>
      <c r="FK850" s="117"/>
      <c r="FP850" s="115"/>
      <c r="FQ850" s="198"/>
      <c r="FS850" s="117"/>
      <c r="FX850" s="115"/>
      <c r="FY850" s="198"/>
      <c r="GA850" s="117"/>
      <c r="GF850" s="115"/>
      <c r="GG850" s="198"/>
      <c r="GI850" s="117"/>
      <c r="GN850" s="115"/>
      <c r="GO850" s="198"/>
      <c r="GQ850" s="117"/>
      <c r="GV850" s="115"/>
      <c r="GW850" s="198"/>
      <c r="GY850" s="117"/>
      <c r="HD850" s="115"/>
      <c r="HE850" s="198"/>
      <c r="HG850" s="117"/>
      <c r="HL850" s="115"/>
      <c r="HM850" s="198"/>
      <c r="HO850" s="117"/>
      <c r="HT850" s="115"/>
      <c r="HU850" s="198"/>
      <c r="HW850" s="117"/>
      <c r="IB850" s="115"/>
      <c r="IC850" s="198"/>
      <c r="IE850" s="117"/>
      <c r="IJ850" s="115"/>
      <c r="IK850" s="198"/>
      <c r="IM850" s="117"/>
      <c r="IR850" s="115"/>
      <c r="IS850" s="198"/>
      <c r="IU850" s="117"/>
      <c r="IZ850" s="115"/>
      <c r="JA850" s="198"/>
      <c r="JC850" s="117"/>
      <c r="JH850" s="115"/>
      <c r="JI850" s="198"/>
      <c r="JK850" s="117"/>
      <c r="JP850" s="115"/>
      <c r="JQ850" s="198"/>
      <c r="JS850" s="117"/>
      <c r="JX850" s="115"/>
      <c r="JY850" s="198"/>
      <c r="KA850" s="117"/>
      <c r="KF850" s="115"/>
      <c r="KG850" s="198"/>
      <c r="KI850" s="117"/>
      <c r="KN850" s="115"/>
      <c r="KO850" s="198"/>
      <c r="KQ850" s="117"/>
      <c r="KV850" s="115"/>
      <c r="KW850" s="198"/>
      <c r="KY850" s="117"/>
      <c r="LD850" s="115"/>
      <c r="LE850" s="198"/>
      <c r="LG850" s="117"/>
      <c r="LL850" s="115"/>
      <c r="LM850" s="198"/>
      <c r="LO850" s="117"/>
      <c r="LT850" s="115"/>
      <c r="LU850" s="198"/>
      <c r="LW850" s="117"/>
      <c r="MB850" s="115"/>
      <c r="MC850" s="198"/>
      <c r="ME850" s="117"/>
      <c r="MJ850" s="115"/>
      <c r="MK850" s="198"/>
      <c r="MM850" s="117"/>
      <c r="MR850" s="115"/>
      <c r="MS850" s="198"/>
      <c r="MU850" s="117"/>
      <c r="MZ850" s="115"/>
      <c r="NA850" s="198"/>
      <c r="NC850" s="117"/>
      <c r="NH850" s="115"/>
      <c r="NI850" s="198"/>
      <c r="NK850" s="117"/>
      <c r="NP850" s="115"/>
      <c r="NQ850" s="198"/>
      <c r="NS850" s="117"/>
      <c r="NX850" s="115"/>
      <c r="NY850" s="198"/>
      <c r="OA850" s="117"/>
      <c r="OF850" s="115"/>
      <c r="OG850" s="198"/>
      <c r="OI850" s="117"/>
      <c r="ON850" s="115"/>
      <c r="OO850" s="198"/>
      <c r="OQ850" s="117"/>
      <c r="OV850" s="115"/>
      <c r="OW850" s="198"/>
      <c r="OY850" s="117"/>
      <c r="PD850" s="115"/>
      <c r="PE850" s="198"/>
      <c r="PG850" s="117"/>
      <c r="PL850" s="115"/>
      <c r="PM850" s="198"/>
      <c r="PO850" s="117"/>
      <c r="PT850" s="115"/>
      <c r="PU850" s="198"/>
      <c r="PW850" s="117"/>
      <c r="QB850" s="115"/>
      <c r="QC850" s="198"/>
      <c r="QE850" s="117"/>
      <c r="QJ850" s="115"/>
      <c r="QK850" s="198"/>
      <c r="QM850" s="117"/>
      <c r="QR850" s="115"/>
      <c r="QS850" s="198"/>
      <c r="QU850" s="117"/>
      <c r="QZ850" s="115"/>
      <c r="RA850" s="198"/>
      <c r="RC850" s="117"/>
      <c r="RH850" s="115"/>
      <c r="RI850" s="198"/>
      <c r="RK850" s="117"/>
      <c r="RP850" s="115"/>
      <c r="RQ850" s="198"/>
      <c r="RS850" s="117"/>
      <c r="RX850" s="115"/>
      <c r="RY850" s="198"/>
      <c r="SA850" s="117"/>
      <c r="SF850" s="115"/>
      <c r="SG850" s="198"/>
      <c r="SI850" s="117"/>
      <c r="SN850" s="115"/>
      <c r="SO850" s="198"/>
      <c r="SQ850" s="117"/>
      <c r="SV850" s="115"/>
      <c r="SW850" s="198"/>
      <c r="SY850" s="117"/>
      <c r="TD850" s="115"/>
      <c r="TE850" s="198"/>
      <c r="TG850" s="117"/>
      <c r="TL850" s="115"/>
      <c r="TM850" s="198"/>
      <c r="TO850" s="117"/>
      <c r="TT850" s="115"/>
      <c r="TU850" s="198"/>
      <c r="TW850" s="117"/>
      <c r="UB850" s="115"/>
      <c r="UC850" s="198"/>
      <c r="UE850" s="117"/>
      <c r="UJ850" s="115"/>
      <c r="UK850" s="198"/>
      <c r="UM850" s="117"/>
      <c r="UR850" s="115"/>
      <c r="US850" s="198"/>
      <c r="UU850" s="117"/>
      <c r="UZ850" s="115"/>
      <c r="VA850" s="198"/>
      <c r="VC850" s="117"/>
      <c r="VH850" s="115"/>
      <c r="VI850" s="198"/>
      <c r="VK850" s="117"/>
      <c r="VP850" s="115"/>
      <c r="VQ850" s="198"/>
      <c r="VS850" s="117"/>
      <c r="VX850" s="115"/>
      <c r="VY850" s="198"/>
      <c r="WA850" s="117"/>
      <c r="WF850" s="115"/>
      <c r="WG850" s="198"/>
      <c r="WI850" s="117"/>
      <c r="WN850" s="115"/>
      <c r="WO850" s="198"/>
      <c r="WQ850" s="117"/>
      <c r="WV850" s="115"/>
      <c r="WW850" s="198"/>
      <c r="WY850" s="117"/>
      <c r="XD850" s="115"/>
      <c r="XE850" s="198"/>
      <c r="XG850" s="117"/>
      <c r="XL850" s="115"/>
      <c r="XM850" s="198"/>
      <c r="XO850" s="117"/>
      <c r="XT850" s="115"/>
      <c r="XU850" s="198"/>
      <c r="XW850" s="117"/>
      <c r="YB850" s="115"/>
      <c r="YC850" s="198"/>
      <c r="YE850" s="117"/>
      <c r="YJ850" s="115"/>
      <c r="YK850" s="198"/>
      <c r="YM850" s="117"/>
      <c r="YR850" s="115"/>
      <c r="YS850" s="198"/>
      <c r="YU850" s="117"/>
      <c r="YZ850" s="115"/>
      <c r="ZA850" s="198"/>
      <c r="ZC850" s="117"/>
      <c r="ZH850" s="115"/>
      <c r="ZI850" s="198"/>
      <c r="ZK850" s="117"/>
      <c r="ZP850" s="115"/>
      <c r="ZQ850" s="198"/>
      <c r="ZS850" s="117"/>
      <c r="ZX850" s="115"/>
      <c r="ZY850" s="198"/>
      <c r="AAA850" s="117"/>
      <c r="AAF850" s="115"/>
      <c r="AAG850" s="198"/>
      <c r="AAI850" s="117"/>
      <c r="AAN850" s="115"/>
      <c r="AAO850" s="198"/>
      <c r="AAQ850" s="117"/>
      <c r="AAV850" s="115"/>
      <c r="AAW850" s="198"/>
      <c r="AAY850" s="117"/>
      <c r="ABD850" s="115"/>
      <c r="ABE850" s="198"/>
      <c r="ABG850" s="117"/>
      <c r="ABL850" s="115"/>
      <c r="ABM850" s="198"/>
      <c r="ABO850" s="117"/>
      <c r="ABT850" s="115"/>
      <c r="ABU850" s="198"/>
      <c r="ABW850" s="117"/>
      <c r="ACB850" s="115"/>
      <c r="ACC850" s="198"/>
      <c r="ACE850" s="117"/>
      <c r="ACJ850" s="115"/>
      <c r="ACK850" s="198"/>
      <c r="ACM850" s="117"/>
      <c r="ACR850" s="115"/>
      <c r="ACS850" s="198"/>
      <c r="ACU850" s="117"/>
      <c r="ACZ850" s="115"/>
      <c r="ADA850" s="198"/>
      <c r="ADC850" s="117"/>
      <c r="ADH850" s="115"/>
      <c r="ADI850" s="198"/>
      <c r="ADK850" s="117"/>
      <c r="ADP850" s="115"/>
      <c r="ADQ850" s="198"/>
      <c r="ADS850" s="117"/>
      <c r="ADX850" s="115"/>
      <c r="ADY850" s="198"/>
      <c r="AEA850" s="117"/>
      <c r="AEF850" s="115"/>
      <c r="AEG850" s="198"/>
      <c r="AEI850" s="117"/>
      <c r="AEN850" s="115"/>
      <c r="AEO850" s="198"/>
      <c r="AEQ850" s="117"/>
      <c r="AEV850" s="115"/>
      <c r="AEW850" s="198"/>
      <c r="AEY850" s="117"/>
      <c r="AFD850" s="115"/>
      <c r="AFE850" s="198"/>
      <c r="AFG850" s="117"/>
      <c r="AFL850" s="115"/>
      <c r="AFM850" s="198"/>
      <c r="AFO850" s="117"/>
      <c r="AFT850" s="115"/>
      <c r="AFU850" s="198"/>
      <c r="AFW850" s="117"/>
      <c r="AGB850" s="115"/>
      <c r="AGC850" s="198"/>
      <c r="AGE850" s="117"/>
      <c r="AGJ850" s="115"/>
      <c r="AGK850" s="198"/>
      <c r="AGM850" s="117"/>
      <c r="AGR850" s="115"/>
      <c r="AGS850" s="198"/>
      <c r="AGU850" s="117"/>
      <c r="AGZ850" s="115"/>
      <c r="AHA850" s="198"/>
      <c r="AHC850" s="117"/>
      <c r="AHH850" s="115"/>
      <c r="AHI850" s="198"/>
      <c r="AHK850" s="117"/>
      <c r="AHP850" s="115"/>
      <c r="AHQ850" s="198"/>
      <c r="AHS850" s="117"/>
      <c r="AHX850" s="115"/>
      <c r="AHY850" s="198"/>
      <c r="AIA850" s="117"/>
      <c r="AIF850" s="115"/>
      <c r="AIG850" s="198"/>
      <c r="AII850" s="117"/>
      <c r="AIN850" s="115"/>
      <c r="AIO850" s="198"/>
      <c r="AIQ850" s="117"/>
      <c r="AIV850" s="115"/>
      <c r="AIW850" s="198"/>
      <c r="AIY850" s="117"/>
      <c r="AJD850" s="115"/>
      <c r="AJE850" s="198"/>
      <c r="AJG850" s="117"/>
      <c r="AJL850" s="115"/>
      <c r="AJM850" s="198"/>
      <c r="AJO850" s="117"/>
      <c r="AJT850" s="115"/>
      <c r="AJU850" s="198"/>
      <c r="AJW850" s="117"/>
      <c r="AKB850" s="115"/>
      <c r="AKC850" s="198"/>
      <c r="AKE850" s="117"/>
      <c r="AKJ850" s="115"/>
      <c r="AKK850" s="198"/>
      <c r="AKM850" s="117"/>
      <c r="AKR850" s="115"/>
      <c r="AKS850" s="198"/>
      <c r="AKU850" s="117"/>
      <c r="AKZ850" s="115"/>
      <c r="ALA850" s="198"/>
      <c r="ALC850" s="117"/>
      <c r="ALH850" s="115"/>
      <c r="ALI850" s="198"/>
      <c r="ALK850" s="117"/>
      <c r="ALP850" s="115"/>
      <c r="ALQ850" s="198"/>
      <c r="ALS850" s="117"/>
      <c r="ALX850" s="115"/>
      <c r="ALY850" s="198"/>
      <c r="AMA850" s="117"/>
      <c r="AMF850" s="115"/>
      <c r="AMG850" s="198"/>
      <c r="AMI850" s="117"/>
    </row>
    <row r="851" s="181" customFormat="true" ht="15" hidden="false" customHeight="false" outlineLevel="0" collapsed="false">
      <c r="A851" s="153" t="s">
        <v>698</v>
      </c>
      <c r="B851" s="154" t="s">
        <v>699</v>
      </c>
      <c r="C851" s="154"/>
      <c r="D851" s="155" t="s">
        <v>700</v>
      </c>
      <c r="E851" s="156" t="s">
        <v>701</v>
      </c>
      <c r="F851" s="155" t="s">
        <v>702</v>
      </c>
      <c r="G851" s="157" t="s">
        <v>703</v>
      </c>
      <c r="H851" s="158" t="s">
        <v>704</v>
      </c>
      <c r="L851" s="195"/>
      <c r="M851" s="196"/>
      <c r="N851" s="195"/>
      <c r="O851" s="184"/>
      <c r="P851" s="185"/>
      <c r="T851" s="195"/>
      <c r="U851" s="196"/>
      <c r="V851" s="195"/>
      <c r="W851" s="184"/>
      <c r="X851" s="185"/>
      <c r="AB851" s="195"/>
      <c r="AC851" s="196"/>
      <c r="AD851" s="195"/>
      <c r="AE851" s="184"/>
      <c r="AF851" s="185"/>
      <c r="AJ851" s="195"/>
      <c r="AK851" s="196"/>
      <c r="AL851" s="195"/>
      <c r="AM851" s="184"/>
      <c r="AN851" s="185"/>
      <c r="AR851" s="195"/>
      <c r="AS851" s="196"/>
      <c r="AT851" s="195"/>
      <c r="AU851" s="184"/>
      <c r="AV851" s="185"/>
      <c r="AZ851" s="195"/>
      <c r="BA851" s="196"/>
      <c r="BB851" s="195"/>
      <c r="BC851" s="184"/>
      <c r="BD851" s="185"/>
      <c r="BH851" s="195"/>
      <c r="BI851" s="196"/>
      <c r="BJ851" s="195"/>
      <c r="BK851" s="184"/>
      <c r="BL851" s="185"/>
      <c r="BP851" s="195"/>
      <c r="BQ851" s="196"/>
      <c r="BR851" s="195"/>
      <c r="BS851" s="184"/>
      <c r="BT851" s="185"/>
      <c r="BX851" s="195"/>
      <c r="BY851" s="196"/>
      <c r="BZ851" s="195"/>
      <c r="CA851" s="184"/>
      <c r="CB851" s="185"/>
      <c r="CF851" s="195"/>
      <c r="CG851" s="196"/>
      <c r="CH851" s="195"/>
      <c r="CI851" s="184"/>
      <c r="CJ851" s="185"/>
      <c r="CN851" s="195"/>
      <c r="CO851" s="196"/>
      <c r="CP851" s="195"/>
      <c r="CQ851" s="184"/>
      <c r="CR851" s="185"/>
      <c r="CV851" s="195"/>
      <c r="CW851" s="196"/>
      <c r="CX851" s="195"/>
      <c r="CY851" s="184"/>
      <c r="CZ851" s="185"/>
      <c r="DD851" s="195"/>
      <c r="DE851" s="196"/>
      <c r="DF851" s="195"/>
      <c r="DG851" s="184"/>
      <c r="DH851" s="185"/>
      <c r="DL851" s="195"/>
      <c r="DM851" s="196"/>
      <c r="DN851" s="195"/>
      <c r="DO851" s="184"/>
      <c r="DP851" s="185"/>
      <c r="DT851" s="195"/>
      <c r="DU851" s="196"/>
      <c r="DV851" s="195"/>
      <c r="DW851" s="184"/>
      <c r="DX851" s="185"/>
      <c r="EB851" s="195"/>
      <c r="EC851" s="196"/>
      <c r="ED851" s="195"/>
      <c r="EE851" s="184"/>
      <c r="EF851" s="185"/>
      <c r="EJ851" s="195"/>
      <c r="EK851" s="196"/>
      <c r="EL851" s="195"/>
      <c r="EM851" s="184"/>
      <c r="EN851" s="185"/>
      <c r="ER851" s="195"/>
      <c r="ES851" s="196"/>
      <c r="ET851" s="195"/>
      <c r="EU851" s="184"/>
      <c r="EV851" s="185"/>
      <c r="EZ851" s="195"/>
      <c r="FA851" s="196"/>
      <c r="FB851" s="195"/>
      <c r="FC851" s="184"/>
      <c r="FD851" s="185"/>
      <c r="FH851" s="195"/>
      <c r="FI851" s="196"/>
      <c r="FJ851" s="195"/>
      <c r="FK851" s="184"/>
      <c r="FL851" s="185"/>
      <c r="FP851" s="195"/>
      <c r="FQ851" s="196"/>
      <c r="FR851" s="195"/>
      <c r="FS851" s="184"/>
      <c r="FT851" s="185"/>
      <c r="FX851" s="195"/>
      <c r="FY851" s="196"/>
      <c r="FZ851" s="195"/>
      <c r="GA851" s="184"/>
      <c r="GB851" s="185"/>
      <c r="GF851" s="195"/>
      <c r="GG851" s="196"/>
      <c r="GH851" s="195"/>
      <c r="GI851" s="184"/>
      <c r="GJ851" s="185"/>
      <c r="GN851" s="195"/>
      <c r="GO851" s="196"/>
      <c r="GP851" s="195"/>
      <c r="GQ851" s="184"/>
      <c r="GR851" s="185"/>
      <c r="GV851" s="195"/>
      <c r="GW851" s="196"/>
      <c r="GX851" s="195"/>
      <c r="GY851" s="184"/>
      <c r="GZ851" s="185"/>
      <c r="HD851" s="195"/>
      <c r="HE851" s="196"/>
      <c r="HF851" s="195"/>
      <c r="HG851" s="184"/>
      <c r="HH851" s="185"/>
      <c r="HL851" s="195"/>
      <c r="HM851" s="196"/>
      <c r="HN851" s="195"/>
      <c r="HO851" s="184"/>
      <c r="HP851" s="185"/>
      <c r="HT851" s="195"/>
      <c r="HU851" s="196"/>
      <c r="HV851" s="195"/>
      <c r="HW851" s="184"/>
      <c r="HX851" s="185"/>
      <c r="IB851" s="195"/>
      <c r="IC851" s="196"/>
      <c r="ID851" s="195"/>
      <c r="IE851" s="184"/>
      <c r="IF851" s="185"/>
      <c r="IJ851" s="195"/>
      <c r="IK851" s="196"/>
      <c r="IL851" s="195"/>
      <c r="IM851" s="184"/>
      <c r="IN851" s="185"/>
      <c r="IR851" s="195"/>
      <c r="IS851" s="196"/>
      <c r="IT851" s="195"/>
      <c r="IU851" s="184"/>
      <c r="IV851" s="185"/>
      <c r="IZ851" s="195"/>
      <c r="JA851" s="196"/>
      <c r="JB851" s="195"/>
      <c r="JC851" s="184"/>
      <c r="JD851" s="185"/>
      <c r="JH851" s="195"/>
      <c r="JI851" s="196"/>
      <c r="JJ851" s="195"/>
      <c r="JK851" s="184"/>
      <c r="JL851" s="185"/>
      <c r="JP851" s="195"/>
      <c r="JQ851" s="196"/>
      <c r="JR851" s="195"/>
      <c r="JS851" s="184"/>
      <c r="JT851" s="185"/>
      <c r="JX851" s="195"/>
      <c r="JY851" s="196"/>
      <c r="JZ851" s="195"/>
      <c r="KA851" s="184"/>
      <c r="KB851" s="185"/>
      <c r="KF851" s="195"/>
      <c r="KG851" s="196"/>
      <c r="KH851" s="195"/>
      <c r="KI851" s="184"/>
      <c r="KJ851" s="185"/>
      <c r="KN851" s="195"/>
      <c r="KO851" s="196"/>
      <c r="KP851" s="195"/>
      <c r="KQ851" s="184"/>
      <c r="KR851" s="185"/>
      <c r="KV851" s="195"/>
      <c r="KW851" s="196"/>
      <c r="KX851" s="195"/>
      <c r="KY851" s="184"/>
      <c r="KZ851" s="185"/>
      <c r="LD851" s="195"/>
      <c r="LE851" s="196"/>
      <c r="LF851" s="195"/>
      <c r="LG851" s="184"/>
      <c r="LH851" s="185"/>
      <c r="LL851" s="195"/>
      <c r="LM851" s="196"/>
      <c r="LN851" s="195"/>
      <c r="LO851" s="184"/>
      <c r="LP851" s="185"/>
      <c r="LT851" s="195"/>
      <c r="LU851" s="196"/>
      <c r="LV851" s="195"/>
      <c r="LW851" s="184"/>
      <c r="LX851" s="185"/>
      <c r="MB851" s="195"/>
      <c r="MC851" s="196"/>
      <c r="MD851" s="195"/>
      <c r="ME851" s="184"/>
      <c r="MF851" s="185"/>
      <c r="MJ851" s="195"/>
      <c r="MK851" s="196"/>
      <c r="ML851" s="195"/>
      <c r="MM851" s="184"/>
      <c r="MN851" s="185"/>
      <c r="MR851" s="195"/>
      <c r="MS851" s="196"/>
      <c r="MT851" s="195"/>
      <c r="MU851" s="184"/>
      <c r="MV851" s="185"/>
      <c r="MZ851" s="195"/>
      <c r="NA851" s="196"/>
      <c r="NB851" s="195"/>
      <c r="NC851" s="184"/>
      <c r="ND851" s="185"/>
      <c r="NH851" s="195"/>
      <c r="NI851" s="196"/>
      <c r="NJ851" s="195"/>
      <c r="NK851" s="184"/>
      <c r="NL851" s="185"/>
      <c r="NP851" s="195"/>
      <c r="NQ851" s="196"/>
      <c r="NR851" s="195"/>
      <c r="NS851" s="184"/>
      <c r="NT851" s="185"/>
      <c r="NX851" s="195"/>
      <c r="NY851" s="196"/>
      <c r="NZ851" s="195"/>
      <c r="OA851" s="184"/>
      <c r="OB851" s="185"/>
      <c r="OF851" s="195"/>
      <c r="OG851" s="196"/>
      <c r="OH851" s="195"/>
      <c r="OI851" s="184"/>
      <c r="OJ851" s="185"/>
      <c r="ON851" s="195"/>
      <c r="OO851" s="196"/>
      <c r="OP851" s="195"/>
      <c r="OQ851" s="184"/>
      <c r="OR851" s="185"/>
      <c r="OV851" s="195"/>
      <c r="OW851" s="196"/>
      <c r="OX851" s="195"/>
      <c r="OY851" s="184"/>
      <c r="OZ851" s="185"/>
      <c r="PD851" s="195"/>
      <c r="PE851" s="196"/>
      <c r="PF851" s="195"/>
      <c r="PG851" s="184"/>
      <c r="PH851" s="185"/>
      <c r="PL851" s="195"/>
      <c r="PM851" s="196"/>
      <c r="PN851" s="195"/>
      <c r="PO851" s="184"/>
      <c r="PP851" s="185"/>
      <c r="PT851" s="195"/>
      <c r="PU851" s="196"/>
      <c r="PV851" s="195"/>
      <c r="PW851" s="184"/>
      <c r="PX851" s="185"/>
      <c r="QB851" s="195"/>
      <c r="QC851" s="196"/>
      <c r="QD851" s="195"/>
      <c r="QE851" s="184"/>
      <c r="QF851" s="185"/>
      <c r="QJ851" s="195"/>
      <c r="QK851" s="196"/>
      <c r="QL851" s="195"/>
      <c r="QM851" s="184"/>
      <c r="QN851" s="185"/>
      <c r="QR851" s="195"/>
      <c r="QS851" s="196"/>
      <c r="QT851" s="195"/>
      <c r="QU851" s="184"/>
      <c r="QV851" s="185"/>
      <c r="QZ851" s="195"/>
      <c r="RA851" s="196"/>
      <c r="RB851" s="195"/>
      <c r="RC851" s="184"/>
      <c r="RD851" s="185"/>
      <c r="RH851" s="195"/>
      <c r="RI851" s="196"/>
      <c r="RJ851" s="195"/>
      <c r="RK851" s="184"/>
      <c r="RL851" s="185"/>
      <c r="RP851" s="195"/>
      <c r="RQ851" s="196"/>
      <c r="RR851" s="195"/>
      <c r="RS851" s="184"/>
      <c r="RT851" s="185"/>
      <c r="RX851" s="195"/>
      <c r="RY851" s="196"/>
      <c r="RZ851" s="195"/>
      <c r="SA851" s="184"/>
      <c r="SB851" s="185"/>
      <c r="SF851" s="195"/>
      <c r="SG851" s="196"/>
      <c r="SH851" s="195"/>
      <c r="SI851" s="184"/>
      <c r="SJ851" s="185"/>
      <c r="SN851" s="195"/>
      <c r="SO851" s="196"/>
      <c r="SP851" s="195"/>
      <c r="SQ851" s="184"/>
      <c r="SR851" s="185"/>
      <c r="SV851" s="195"/>
      <c r="SW851" s="196"/>
      <c r="SX851" s="195"/>
      <c r="SY851" s="184"/>
      <c r="SZ851" s="185"/>
      <c r="TD851" s="195"/>
      <c r="TE851" s="196"/>
      <c r="TF851" s="195"/>
      <c r="TG851" s="184"/>
      <c r="TH851" s="185"/>
      <c r="TL851" s="195"/>
      <c r="TM851" s="196"/>
      <c r="TN851" s="195"/>
      <c r="TO851" s="184"/>
      <c r="TP851" s="185"/>
      <c r="TT851" s="195"/>
      <c r="TU851" s="196"/>
      <c r="TV851" s="195"/>
      <c r="TW851" s="184"/>
      <c r="TX851" s="185"/>
      <c r="UB851" s="195"/>
      <c r="UC851" s="196"/>
      <c r="UD851" s="195"/>
      <c r="UE851" s="184"/>
      <c r="UF851" s="185"/>
      <c r="UJ851" s="195"/>
      <c r="UK851" s="196"/>
      <c r="UL851" s="195"/>
      <c r="UM851" s="184"/>
      <c r="UN851" s="185"/>
      <c r="UR851" s="195"/>
      <c r="US851" s="196"/>
      <c r="UT851" s="195"/>
      <c r="UU851" s="184"/>
      <c r="UV851" s="185"/>
      <c r="UZ851" s="195"/>
      <c r="VA851" s="196"/>
      <c r="VB851" s="195"/>
      <c r="VC851" s="184"/>
      <c r="VD851" s="185"/>
      <c r="VH851" s="195"/>
      <c r="VI851" s="196"/>
      <c r="VJ851" s="195"/>
      <c r="VK851" s="184"/>
      <c r="VL851" s="185"/>
      <c r="VP851" s="195"/>
      <c r="VQ851" s="196"/>
      <c r="VR851" s="195"/>
      <c r="VS851" s="184"/>
      <c r="VT851" s="185"/>
      <c r="VX851" s="195"/>
      <c r="VY851" s="196"/>
      <c r="VZ851" s="195"/>
      <c r="WA851" s="184"/>
      <c r="WB851" s="185"/>
      <c r="WF851" s="195"/>
      <c r="WG851" s="196"/>
      <c r="WH851" s="195"/>
      <c r="WI851" s="184"/>
      <c r="WJ851" s="185"/>
      <c r="WN851" s="195"/>
      <c r="WO851" s="196"/>
      <c r="WP851" s="195"/>
      <c r="WQ851" s="184"/>
      <c r="WR851" s="185"/>
      <c r="WV851" s="195"/>
      <c r="WW851" s="196"/>
      <c r="WX851" s="195"/>
      <c r="WY851" s="184"/>
      <c r="WZ851" s="185"/>
      <c r="XD851" s="195"/>
      <c r="XE851" s="196"/>
      <c r="XF851" s="195"/>
      <c r="XG851" s="184"/>
      <c r="XH851" s="185"/>
      <c r="XL851" s="195"/>
      <c r="XM851" s="196"/>
      <c r="XN851" s="195"/>
      <c r="XO851" s="184"/>
      <c r="XP851" s="185"/>
      <c r="XT851" s="195"/>
      <c r="XU851" s="196"/>
      <c r="XV851" s="195"/>
      <c r="XW851" s="184"/>
      <c r="XX851" s="185"/>
      <c r="YB851" s="195"/>
      <c r="YC851" s="196"/>
      <c r="YD851" s="195"/>
      <c r="YE851" s="184"/>
      <c r="YF851" s="185"/>
      <c r="YJ851" s="195"/>
      <c r="YK851" s="196"/>
      <c r="YL851" s="195"/>
      <c r="YM851" s="184"/>
      <c r="YN851" s="185"/>
      <c r="YR851" s="195"/>
      <c r="YS851" s="196"/>
      <c r="YT851" s="195"/>
      <c r="YU851" s="184"/>
      <c r="YV851" s="185"/>
      <c r="YZ851" s="195"/>
      <c r="ZA851" s="196"/>
      <c r="ZB851" s="195"/>
      <c r="ZC851" s="184"/>
      <c r="ZD851" s="185"/>
      <c r="ZH851" s="195"/>
      <c r="ZI851" s="196"/>
      <c r="ZJ851" s="195"/>
      <c r="ZK851" s="184"/>
      <c r="ZL851" s="185"/>
      <c r="ZP851" s="195"/>
      <c r="ZQ851" s="196"/>
      <c r="ZR851" s="195"/>
      <c r="ZS851" s="184"/>
      <c r="ZT851" s="185"/>
      <c r="ZX851" s="195"/>
      <c r="ZY851" s="196"/>
      <c r="ZZ851" s="195"/>
      <c r="AAA851" s="184"/>
      <c r="AAB851" s="185"/>
      <c r="AAF851" s="195"/>
      <c r="AAG851" s="196"/>
      <c r="AAH851" s="195"/>
      <c r="AAI851" s="184"/>
      <c r="AAJ851" s="185"/>
      <c r="AAN851" s="195"/>
      <c r="AAO851" s="196"/>
      <c r="AAP851" s="195"/>
      <c r="AAQ851" s="184"/>
      <c r="AAR851" s="185"/>
      <c r="AAV851" s="195"/>
      <c r="AAW851" s="196"/>
      <c r="AAX851" s="195"/>
      <c r="AAY851" s="184"/>
      <c r="AAZ851" s="185"/>
      <c r="ABD851" s="195"/>
      <c r="ABE851" s="196"/>
      <c r="ABF851" s="195"/>
      <c r="ABG851" s="184"/>
      <c r="ABH851" s="185"/>
      <c r="ABL851" s="195"/>
      <c r="ABM851" s="196"/>
      <c r="ABN851" s="195"/>
      <c r="ABO851" s="184"/>
      <c r="ABP851" s="185"/>
      <c r="ABT851" s="195"/>
      <c r="ABU851" s="196"/>
      <c r="ABV851" s="195"/>
      <c r="ABW851" s="184"/>
      <c r="ABX851" s="185"/>
      <c r="ACB851" s="195"/>
      <c r="ACC851" s="196"/>
      <c r="ACD851" s="195"/>
      <c r="ACE851" s="184"/>
      <c r="ACF851" s="185"/>
      <c r="ACJ851" s="195"/>
      <c r="ACK851" s="196"/>
      <c r="ACL851" s="195"/>
      <c r="ACM851" s="184"/>
      <c r="ACN851" s="185"/>
      <c r="ACR851" s="195"/>
      <c r="ACS851" s="196"/>
      <c r="ACT851" s="195"/>
      <c r="ACU851" s="184"/>
      <c r="ACV851" s="185"/>
      <c r="ACZ851" s="195"/>
      <c r="ADA851" s="196"/>
      <c r="ADB851" s="195"/>
      <c r="ADC851" s="184"/>
      <c r="ADD851" s="185"/>
      <c r="ADH851" s="195"/>
      <c r="ADI851" s="196"/>
      <c r="ADJ851" s="195"/>
      <c r="ADK851" s="184"/>
      <c r="ADL851" s="185"/>
      <c r="ADP851" s="195"/>
      <c r="ADQ851" s="196"/>
      <c r="ADR851" s="195"/>
      <c r="ADS851" s="184"/>
      <c r="ADT851" s="185"/>
      <c r="ADX851" s="195"/>
      <c r="ADY851" s="196"/>
      <c r="ADZ851" s="195"/>
      <c r="AEA851" s="184"/>
      <c r="AEB851" s="185"/>
      <c r="AEF851" s="195"/>
      <c r="AEG851" s="196"/>
      <c r="AEH851" s="195"/>
      <c r="AEI851" s="184"/>
      <c r="AEJ851" s="185"/>
      <c r="AEN851" s="195"/>
      <c r="AEO851" s="196"/>
      <c r="AEP851" s="195"/>
      <c r="AEQ851" s="184"/>
      <c r="AER851" s="185"/>
      <c r="AEV851" s="195"/>
      <c r="AEW851" s="196"/>
      <c r="AEX851" s="195"/>
      <c r="AEY851" s="184"/>
      <c r="AEZ851" s="185"/>
      <c r="AFD851" s="195"/>
      <c r="AFE851" s="196"/>
      <c r="AFF851" s="195"/>
      <c r="AFG851" s="184"/>
      <c r="AFH851" s="185"/>
      <c r="AFL851" s="195"/>
      <c r="AFM851" s="196"/>
      <c r="AFN851" s="195"/>
      <c r="AFO851" s="184"/>
      <c r="AFP851" s="185"/>
      <c r="AFT851" s="195"/>
      <c r="AFU851" s="196"/>
      <c r="AFV851" s="195"/>
      <c r="AFW851" s="184"/>
      <c r="AFX851" s="185"/>
      <c r="AGB851" s="195"/>
      <c r="AGC851" s="196"/>
      <c r="AGD851" s="195"/>
      <c r="AGE851" s="184"/>
      <c r="AGF851" s="185"/>
      <c r="AGJ851" s="195"/>
      <c r="AGK851" s="196"/>
      <c r="AGL851" s="195"/>
      <c r="AGM851" s="184"/>
      <c r="AGN851" s="185"/>
      <c r="AGR851" s="195"/>
      <c r="AGS851" s="196"/>
      <c r="AGT851" s="195"/>
      <c r="AGU851" s="184"/>
      <c r="AGV851" s="185"/>
      <c r="AGZ851" s="195"/>
      <c r="AHA851" s="196"/>
      <c r="AHB851" s="195"/>
      <c r="AHC851" s="184"/>
      <c r="AHD851" s="185"/>
      <c r="AHH851" s="195"/>
      <c r="AHI851" s="196"/>
      <c r="AHJ851" s="195"/>
      <c r="AHK851" s="184"/>
      <c r="AHL851" s="185"/>
      <c r="AHP851" s="195"/>
      <c r="AHQ851" s="196"/>
      <c r="AHR851" s="195"/>
      <c r="AHS851" s="184"/>
      <c r="AHT851" s="185"/>
      <c r="AHX851" s="195"/>
      <c r="AHY851" s="196"/>
      <c r="AHZ851" s="195"/>
      <c r="AIA851" s="184"/>
      <c r="AIB851" s="185"/>
      <c r="AIF851" s="195"/>
      <c r="AIG851" s="196"/>
      <c r="AIH851" s="195"/>
      <c r="AII851" s="184"/>
      <c r="AIJ851" s="185"/>
      <c r="AIN851" s="195"/>
      <c r="AIO851" s="196"/>
      <c r="AIP851" s="195"/>
      <c r="AIQ851" s="184"/>
      <c r="AIR851" s="185"/>
      <c r="AIV851" s="195"/>
      <c r="AIW851" s="196"/>
      <c r="AIX851" s="195"/>
      <c r="AIY851" s="184"/>
      <c r="AIZ851" s="185"/>
      <c r="AJD851" s="195"/>
      <c r="AJE851" s="196"/>
      <c r="AJF851" s="195"/>
      <c r="AJG851" s="184"/>
      <c r="AJH851" s="185"/>
      <c r="AJL851" s="195"/>
      <c r="AJM851" s="196"/>
      <c r="AJN851" s="195"/>
      <c r="AJO851" s="184"/>
      <c r="AJP851" s="185"/>
      <c r="AJT851" s="195"/>
      <c r="AJU851" s="196"/>
      <c r="AJV851" s="195"/>
      <c r="AJW851" s="184"/>
      <c r="AJX851" s="185"/>
      <c r="AKB851" s="195"/>
      <c r="AKC851" s="196"/>
      <c r="AKD851" s="195"/>
      <c r="AKE851" s="184"/>
      <c r="AKF851" s="185"/>
      <c r="AKJ851" s="195"/>
      <c r="AKK851" s="196"/>
      <c r="AKL851" s="195"/>
      <c r="AKM851" s="184"/>
      <c r="AKN851" s="185"/>
      <c r="AKR851" s="195"/>
      <c r="AKS851" s="196"/>
      <c r="AKT851" s="195"/>
      <c r="AKU851" s="184"/>
      <c r="AKV851" s="185"/>
      <c r="AKZ851" s="195"/>
      <c r="ALA851" s="196"/>
      <c r="ALB851" s="195"/>
      <c r="ALC851" s="184"/>
      <c r="ALD851" s="185"/>
      <c r="ALH851" s="195"/>
      <c r="ALI851" s="196"/>
      <c r="ALJ851" s="195"/>
      <c r="ALK851" s="184"/>
      <c r="ALL851" s="185"/>
      <c r="ALP851" s="195"/>
      <c r="ALQ851" s="196"/>
      <c r="ALR851" s="195"/>
      <c r="ALS851" s="184"/>
      <c r="ALT851" s="185"/>
      <c r="ALX851" s="195"/>
      <c r="ALY851" s="196"/>
      <c r="ALZ851" s="195"/>
      <c r="AMA851" s="184"/>
      <c r="AMB851" s="185"/>
      <c r="AMF851" s="195"/>
      <c r="AMG851" s="196"/>
      <c r="AMH851" s="195"/>
      <c r="AMI851" s="184"/>
      <c r="AMJ851" s="185"/>
    </row>
    <row r="852" s="197" customFormat="true" ht="15" hidden="false" customHeight="false" outlineLevel="0" collapsed="false">
      <c r="A852" s="160" t="str">
        <f aca="false">'Orç Sintético'!A248</f>
        <v>06.01.224.08</v>
      </c>
      <c r="B852" s="160" t="str">
        <f aca="false">'Orç Sintético'!B248</f>
        <v>GOINFRA</v>
      </c>
      <c r="C852" s="160" t="n">
        <f aca="false">'Orç Sintético'!C248</f>
        <v>71750</v>
      </c>
      <c r="D852" s="177" t="s">
        <v>524</v>
      </c>
      <c r="E852" s="160" t="n">
        <v>2</v>
      </c>
      <c r="F852" s="160" t="s">
        <v>45</v>
      </c>
      <c r="G852" s="163" t="n">
        <v>32.2</v>
      </c>
      <c r="H852" s="164" t="n">
        <f aca="false">H860</f>
        <v>64.4</v>
      </c>
      <c r="I852" s="165" t="s">
        <v>705</v>
      </c>
      <c r="O852" s="124"/>
      <c r="P852" s="189"/>
      <c r="W852" s="124"/>
      <c r="X852" s="189"/>
      <c r="AE852" s="124"/>
      <c r="AF852" s="189"/>
      <c r="AM852" s="124"/>
      <c r="AN852" s="189"/>
      <c r="AU852" s="124"/>
      <c r="AV852" s="189"/>
      <c r="BC852" s="124"/>
      <c r="BD852" s="189"/>
      <c r="BK852" s="124"/>
      <c r="BL852" s="189"/>
      <c r="BS852" s="124"/>
      <c r="BT852" s="189"/>
      <c r="CA852" s="124"/>
      <c r="CB852" s="189"/>
      <c r="CI852" s="124"/>
      <c r="CJ852" s="189"/>
      <c r="CQ852" s="124"/>
      <c r="CR852" s="189"/>
      <c r="CY852" s="124"/>
      <c r="CZ852" s="189"/>
      <c r="DG852" s="124"/>
      <c r="DH852" s="189"/>
      <c r="DO852" s="124"/>
      <c r="DP852" s="189"/>
      <c r="DW852" s="124"/>
      <c r="DX852" s="189"/>
      <c r="EE852" s="124"/>
      <c r="EF852" s="189"/>
      <c r="EM852" s="124"/>
      <c r="EN852" s="189"/>
      <c r="EU852" s="124"/>
      <c r="EV852" s="189"/>
      <c r="FC852" s="124"/>
      <c r="FD852" s="189"/>
      <c r="FK852" s="124"/>
      <c r="FL852" s="189"/>
      <c r="FS852" s="124"/>
      <c r="FT852" s="189"/>
      <c r="GA852" s="124"/>
      <c r="GB852" s="189"/>
      <c r="GI852" s="124"/>
      <c r="GJ852" s="189"/>
      <c r="GQ852" s="124"/>
      <c r="GR852" s="189"/>
      <c r="GY852" s="124"/>
      <c r="GZ852" s="189"/>
      <c r="HG852" s="124"/>
      <c r="HH852" s="189"/>
      <c r="HO852" s="124"/>
      <c r="HP852" s="189"/>
      <c r="HW852" s="124"/>
      <c r="HX852" s="189"/>
      <c r="IE852" s="124"/>
      <c r="IF852" s="189"/>
      <c r="IM852" s="124"/>
      <c r="IN852" s="189"/>
      <c r="IU852" s="124"/>
      <c r="IV852" s="189"/>
      <c r="JC852" s="124"/>
      <c r="JD852" s="189"/>
      <c r="JK852" s="124"/>
      <c r="JL852" s="189"/>
      <c r="JS852" s="124"/>
      <c r="JT852" s="189"/>
      <c r="KA852" s="124"/>
      <c r="KB852" s="189"/>
      <c r="KI852" s="124"/>
      <c r="KJ852" s="189"/>
      <c r="KQ852" s="124"/>
      <c r="KR852" s="189"/>
      <c r="KY852" s="124"/>
      <c r="KZ852" s="189"/>
      <c r="LG852" s="124"/>
      <c r="LH852" s="189"/>
      <c r="LO852" s="124"/>
      <c r="LP852" s="189"/>
      <c r="LW852" s="124"/>
      <c r="LX852" s="189"/>
      <c r="ME852" s="124"/>
      <c r="MF852" s="189"/>
      <c r="MM852" s="124"/>
      <c r="MN852" s="189"/>
      <c r="MU852" s="124"/>
      <c r="MV852" s="189"/>
      <c r="NC852" s="124"/>
      <c r="ND852" s="189"/>
      <c r="NK852" s="124"/>
      <c r="NL852" s="189"/>
      <c r="NS852" s="124"/>
      <c r="NT852" s="189"/>
      <c r="OA852" s="124"/>
      <c r="OB852" s="189"/>
      <c r="OI852" s="124"/>
      <c r="OJ852" s="189"/>
      <c r="OQ852" s="124"/>
      <c r="OR852" s="189"/>
      <c r="OY852" s="124"/>
      <c r="OZ852" s="189"/>
      <c r="PG852" s="124"/>
      <c r="PH852" s="189"/>
      <c r="PO852" s="124"/>
      <c r="PP852" s="189"/>
      <c r="PW852" s="124"/>
      <c r="PX852" s="189"/>
      <c r="QE852" s="124"/>
      <c r="QF852" s="189"/>
      <c r="QM852" s="124"/>
      <c r="QN852" s="189"/>
      <c r="QU852" s="124"/>
      <c r="QV852" s="189"/>
      <c r="RC852" s="124"/>
      <c r="RD852" s="189"/>
      <c r="RK852" s="124"/>
      <c r="RL852" s="189"/>
      <c r="RS852" s="124"/>
      <c r="RT852" s="189"/>
      <c r="SA852" s="124"/>
      <c r="SB852" s="189"/>
      <c r="SI852" s="124"/>
      <c r="SJ852" s="189"/>
      <c r="SQ852" s="124"/>
      <c r="SR852" s="189"/>
      <c r="SY852" s="124"/>
      <c r="SZ852" s="189"/>
      <c r="TG852" s="124"/>
      <c r="TH852" s="189"/>
      <c r="TO852" s="124"/>
      <c r="TP852" s="189"/>
      <c r="TW852" s="124"/>
      <c r="TX852" s="189"/>
      <c r="UE852" s="124"/>
      <c r="UF852" s="189"/>
      <c r="UM852" s="124"/>
      <c r="UN852" s="189"/>
      <c r="UU852" s="124"/>
      <c r="UV852" s="189"/>
      <c r="VC852" s="124"/>
      <c r="VD852" s="189"/>
      <c r="VK852" s="124"/>
      <c r="VL852" s="189"/>
      <c r="VS852" s="124"/>
      <c r="VT852" s="189"/>
      <c r="WA852" s="124"/>
      <c r="WB852" s="189"/>
      <c r="WI852" s="124"/>
      <c r="WJ852" s="189"/>
      <c r="WQ852" s="124"/>
      <c r="WR852" s="189"/>
      <c r="WY852" s="124"/>
      <c r="WZ852" s="189"/>
      <c r="XG852" s="124"/>
      <c r="XH852" s="189"/>
      <c r="XO852" s="124"/>
      <c r="XP852" s="189"/>
      <c r="XW852" s="124"/>
      <c r="XX852" s="189"/>
      <c r="YE852" s="124"/>
      <c r="YF852" s="189"/>
      <c r="YM852" s="124"/>
      <c r="YN852" s="189"/>
      <c r="YU852" s="124"/>
      <c r="YV852" s="189"/>
      <c r="ZC852" s="124"/>
      <c r="ZD852" s="189"/>
      <c r="ZK852" s="124"/>
      <c r="ZL852" s="189"/>
      <c r="ZS852" s="124"/>
      <c r="ZT852" s="189"/>
      <c r="AAA852" s="124"/>
      <c r="AAB852" s="189"/>
      <c r="AAI852" s="124"/>
      <c r="AAJ852" s="189"/>
      <c r="AAQ852" s="124"/>
      <c r="AAR852" s="189"/>
      <c r="AAY852" s="124"/>
      <c r="AAZ852" s="189"/>
      <c r="ABG852" s="124"/>
      <c r="ABH852" s="189"/>
      <c r="ABO852" s="124"/>
      <c r="ABP852" s="189"/>
      <c r="ABW852" s="124"/>
      <c r="ABX852" s="189"/>
      <c r="ACE852" s="124"/>
      <c r="ACF852" s="189"/>
      <c r="ACM852" s="124"/>
      <c r="ACN852" s="189"/>
      <c r="ACU852" s="124"/>
      <c r="ACV852" s="189"/>
      <c r="ADC852" s="124"/>
      <c r="ADD852" s="189"/>
      <c r="ADK852" s="124"/>
      <c r="ADL852" s="189"/>
      <c r="ADS852" s="124"/>
      <c r="ADT852" s="189"/>
      <c r="AEA852" s="124"/>
      <c r="AEB852" s="189"/>
      <c r="AEI852" s="124"/>
      <c r="AEJ852" s="189"/>
      <c r="AEQ852" s="124"/>
      <c r="AER852" s="189"/>
      <c r="AEY852" s="124"/>
      <c r="AEZ852" s="189"/>
      <c r="AFG852" s="124"/>
      <c r="AFH852" s="189"/>
      <c r="AFO852" s="124"/>
      <c r="AFP852" s="189"/>
      <c r="AFW852" s="124"/>
      <c r="AFX852" s="189"/>
      <c r="AGE852" s="124"/>
      <c r="AGF852" s="189"/>
      <c r="AGM852" s="124"/>
      <c r="AGN852" s="189"/>
      <c r="AGU852" s="124"/>
      <c r="AGV852" s="189"/>
      <c r="AHC852" s="124"/>
      <c r="AHD852" s="189"/>
      <c r="AHK852" s="124"/>
      <c r="AHL852" s="189"/>
      <c r="AHS852" s="124"/>
      <c r="AHT852" s="189"/>
      <c r="AIA852" s="124"/>
      <c r="AIB852" s="189"/>
      <c r="AII852" s="124"/>
      <c r="AIJ852" s="189"/>
      <c r="AIQ852" s="124"/>
      <c r="AIR852" s="189"/>
      <c r="AIY852" s="124"/>
      <c r="AIZ852" s="189"/>
      <c r="AJG852" s="124"/>
      <c r="AJH852" s="189"/>
      <c r="AJO852" s="124"/>
      <c r="AJP852" s="189"/>
      <c r="AJW852" s="124"/>
      <c r="AJX852" s="189"/>
      <c r="AKE852" s="124"/>
      <c r="AKF852" s="189"/>
      <c r="AKM852" s="124"/>
      <c r="AKN852" s="189"/>
      <c r="AKU852" s="124"/>
      <c r="AKV852" s="189"/>
      <c r="ALC852" s="124"/>
      <c r="ALD852" s="189"/>
      <c r="ALK852" s="124"/>
      <c r="ALL852" s="189"/>
      <c r="ALS852" s="124"/>
      <c r="ALT852" s="189"/>
      <c r="AMA852" s="124"/>
      <c r="AMB852" s="189"/>
      <c r="AMI852" s="124"/>
      <c r="AMJ852" s="189"/>
    </row>
    <row r="853" s="49" customFormat="true" ht="15" hidden="false" customHeight="false" outlineLevel="0" collapsed="false">
      <c r="A853" s="168" t="n">
        <v>3958</v>
      </c>
      <c r="B853" s="168"/>
      <c r="C853" s="112" t="s">
        <v>465</v>
      </c>
      <c r="D853" s="53" t="s">
        <v>524</v>
      </c>
      <c r="E853" s="150" t="n">
        <v>1</v>
      </c>
      <c r="F853" s="112" t="s">
        <v>45</v>
      </c>
      <c r="G853" s="122" t="n">
        <v>13.44</v>
      </c>
      <c r="H853" s="152" t="n">
        <f aca="false">ROUND(G853*E853,2)</f>
        <v>13.44</v>
      </c>
      <c r="I853" s="138"/>
      <c r="L853" s="169"/>
      <c r="M853" s="138"/>
    </row>
    <row r="854" s="49" customFormat="true" ht="15" hidden="false" customHeight="false" outlineLevel="0" collapsed="false">
      <c r="A854" s="168" t="n">
        <v>88247</v>
      </c>
      <c r="B854" s="168"/>
      <c r="C854" s="112" t="s">
        <v>76</v>
      </c>
      <c r="D854" s="53" t="s">
        <v>723</v>
      </c>
      <c r="E854" s="150" t="n">
        <v>0.4</v>
      </c>
      <c r="F854" s="112" t="s">
        <v>690</v>
      </c>
      <c r="G854" s="122" t="n">
        <v>20.43</v>
      </c>
      <c r="H854" s="152" t="n">
        <f aca="false">ROUND(G854*E854,2)</f>
        <v>8.17</v>
      </c>
      <c r="I854" s="138"/>
      <c r="L854" s="169"/>
      <c r="M854" s="138"/>
    </row>
    <row r="855" s="49" customFormat="true" ht="15" hidden="false" customHeight="false" outlineLevel="0" collapsed="false">
      <c r="A855" s="168" t="n">
        <v>88264</v>
      </c>
      <c r="B855" s="168"/>
      <c r="C855" s="112" t="s">
        <v>76</v>
      </c>
      <c r="D855" s="53" t="s">
        <v>722</v>
      </c>
      <c r="E855" s="150" t="n">
        <v>0.4</v>
      </c>
      <c r="F855" s="112" t="s">
        <v>690</v>
      </c>
      <c r="G855" s="122" t="n">
        <v>26.47</v>
      </c>
      <c r="H855" s="152" t="n">
        <f aca="false">ROUND(G855*E855,2)</f>
        <v>10.59</v>
      </c>
      <c r="I855" s="138"/>
      <c r="L855" s="169"/>
      <c r="M855" s="138"/>
    </row>
    <row r="856" s="190" customFormat="true" ht="15" hidden="false" customHeight="true" outlineLevel="0" collapsed="false">
      <c r="A856" s="170"/>
      <c r="B856" s="170"/>
      <c r="C856" s="170"/>
      <c r="D856" s="171" t="s">
        <v>712</v>
      </c>
      <c r="E856" s="171"/>
      <c r="F856" s="171"/>
      <c r="G856" s="171"/>
      <c r="H856" s="172" t="n">
        <f aca="false">SUMIF(F853:F855,("H"),H853:H855)</f>
        <v>18.76</v>
      </c>
      <c r="I856" s="49"/>
      <c r="J856" s="49"/>
      <c r="K856" s="49"/>
      <c r="P856" s="191"/>
      <c r="Q856" s="49"/>
      <c r="R856" s="49"/>
      <c r="S856" s="49"/>
      <c r="X856" s="191"/>
      <c r="Y856" s="49"/>
      <c r="Z856" s="49"/>
      <c r="AA856" s="49"/>
      <c r="AF856" s="191"/>
      <c r="AG856" s="49"/>
      <c r="AH856" s="49"/>
      <c r="AI856" s="49"/>
      <c r="AN856" s="191"/>
      <c r="AO856" s="49"/>
      <c r="AP856" s="49"/>
      <c r="AQ856" s="49"/>
      <c r="AV856" s="191"/>
      <c r="AW856" s="49"/>
      <c r="AX856" s="49"/>
      <c r="AY856" s="49"/>
      <c r="BD856" s="191"/>
      <c r="BE856" s="49"/>
      <c r="BF856" s="49"/>
      <c r="BG856" s="49"/>
      <c r="BL856" s="191"/>
      <c r="BM856" s="49"/>
      <c r="BN856" s="49"/>
      <c r="BO856" s="49"/>
      <c r="BT856" s="191"/>
      <c r="BU856" s="49"/>
      <c r="BV856" s="49"/>
      <c r="BW856" s="49"/>
      <c r="CB856" s="191"/>
      <c r="CC856" s="49"/>
      <c r="CD856" s="49"/>
      <c r="CE856" s="49"/>
      <c r="CJ856" s="191"/>
      <c r="CK856" s="49"/>
      <c r="CL856" s="49"/>
      <c r="CM856" s="49"/>
      <c r="CR856" s="191"/>
      <c r="CS856" s="49"/>
      <c r="CT856" s="49"/>
      <c r="CU856" s="49"/>
      <c r="CZ856" s="191"/>
      <c r="DA856" s="49"/>
      <c r="DB856" s="49"/>
      <c r="DC856" s="49"/>
      <c r="DH856" s="191"/>
      <c r="DI856" s="49"/>
      <c r="DJ856" s="49"/>
      <c r="DK856" s="49"/>
      <c r="DP856" s="191"/>
      <c r="DQ856" s="49"/>
      <c r="DR856" s="49"/>
      <c r="DS856" s="49"/>
      <c r="DX856" s="191"/>
      <c r="DY856" s="49"/>
      <c r="DZ856" s="49"/>
      <c r="EA856" s="49"/>
      <c r="EF856" s="191"/>
      <c r="EG856" s="49"/>
      <c r="EH856" s="49"/>
      <c r="EI856" s="49"/>
      <c r="EN856" s="191"/>
      <c r="EO856" s="49"/>
      <c r="EP856" s="49"/>
      <c r="EQ856" s="49"/>
      <c r="EV856" s="191"/>
      <c r="EW856" s="49"/>
      <c r="EX856" s="49"/>
      <c r="EY856" s="49"/>
      <c r="FD856" s="191"/>
      <c r="FE856" s="49"/>
      <c r="FF856" s="49"/>
      <c r="FG856" s="49"/>
      <c r="FL856" s="191"/>
      <c r="FM856" s="49"/>
      <c r="FN856" s="49"/>
      <c r="FO856" s="49"/>
      <c r="FT856" s="191"/>
      <c r="FU856" s="49"/>
      <c r="FV856" s="49"/>
      <c r="FW856" s="49"/>
      <c r="GB856" s="191"/>
      <c r="GC856" s="49"/>
      <c r="GD856" s="49"/>
      <c r="GE856" s="49"/>
      <c r="GJ856" s="191"/>
      <c r="GK856" s="49"/>
      <c r="GL856" s="49"/>
      <c r="GM856" s="49"/>
      <c r="GR856" s="191"/>
      <c r="GS856" s="49"/>
      <c r="GT856" s="49"/>
      <c r="GU856" s="49"/>
      <c r="GZ856" s="191"/>
      <c r="HA856" s="49"/>
      <c r="HB856" s="49"/>
      <c r="HC856" s="49"/>
      <c r="HH856" s="191"/>
      <c r="HI856" s="49"/>
      <c r="HJ856" s="49"/>
      <c r="HK856" s="49"/>
      <c r="HP856" s="191"/>
      <c r="HQ856" s="49"/>
      <c r="HR856" s="49"/>
      <c r="HS856" s="49"/>
      <c r="HX856" s="191"/>
      <c r="HY856" s="49"/>
      <c r="HZ856" s="49"/>
      <c r="IA856" s="49"/>
      <c r="IF856" s="191"/>
      <c r="IG856" s="49"/>
      <c r="IH856" s="49"/>
      <c r="II856" s="49"/>
      <c r="IN856" s="191"/>
      <c r="IO856" s="49"/>
      <c r="IP856" s="49"/>
      <c r="IQ856" s="49"/>
      <c r="IV856" s="191"/>
      <c r="IW856" s="49"/>
      <c r="IX856" s="49"/>
      <c r="IY856" s="49"/>
      <c r="JD856" s="191"/>
      <c r="JE856" s="49"/>
      <c r="JF856" s="49"/>
      <c r="JG856" s="49"/>
      <c r="JL856" s="191"/>
      <c r="JM856" s="49"/>
      <c r="JN856" s="49"/>
      <c r="JO856" s="49"/>
      <c r="JT856" s="191"/>
      <c r="JU856" s="49"/>
      <c r="JV856" s="49"/>
      <c r="JW856" s="49"/>
      <c r="KB856" s="191"/>
      <c r="KC856" s="49"/>
      <c r="KD856" s="49"/>
      <c r="KE856" s="49"/>
      <c r="KJ856" s="191"/>
      <c r="KK856" s="49"/>
      <c r="KL856" s="49"/>
      <c r="KM856" s="49"/>
      <c r="KR856" s="191"/>
      <c r="KS856" s="49"/>
      <c r="KT856" s="49"/>
      <c r="KU856" s="49"/>
      <c r="KZ856" s="191"/>
      <c r="LA856" s="49"/>
      <c r="LB856" s="49"/>
      <c r="LC856" s="49"/>
      <c r="LH856" s="191"/>
      <c r="LI856" s="49"/>
      <c r="LJ856" s="49"/>
      <c r="LK856" s="49"/>
      <c r="LP856" s="191"/>
      <c r="LQ856" s="49"/>
      <c r="LR856" s="49"/>
      <c r="LS856" s="49"/>
      <c r="LX856" s="191"/>
      <c r="LY856" s="49"/>
      <c r="LZ856" s="49"/>
      <c r="MA856" s="49"/>
      <c r="MF856" s="191"/>
      <c r="MG856" s="49"/>
      <c r="MH856" s="49"/>
      <c r="MI856" s="49"/>
      <c r="MN856" s="191"/>
      <c r="MO856" s="49"/>
      <c r="MP856" s="49"/>
      <c r="MQ856" s="49"/>
      <c r="MV856" s="191"/>
      <c r="MW856" s="49"/>
      <c r="MX856" s="49"/>
      <c r="MY856" s="49"/>
      <c r="ND856" s="191"/>
      <c r="NE856" s="49"/>
      <c r="NF856" s="49"/>
      <c r="NG856" s="49"/>
      <c r="NL856" s="191"/>
      <c r="NM856" s="49"/>
      <c r="NN856" s="49"/>
      <c r="NO856" s="49"/>
      <c r="NT856" s="191"/>
      <c r="NU856" s="49"/>
      <c r="NV856" s="49"/>
      <c r="NW856" s="49"/>
      <c r="OB856" s="191"/>
      <c r="OC856" s="49"/>
      <c r="OD856" s="49"/>
      <c r="OE856" s="49"/>
      <c r="OJ856" s="191"/>
      <c r="OK856" s="49"/>
      <c r="OL856" s="49"/>
      <c r="OM856" s="49"/>
      <c r="OR856" s="191"/>
      <c r="OS856" s="49"/>
      <c r="OT856" s="49"/>
      <c r="OU856" s="49"/>
      <c r="OZ856" s="191"/>
      <c r="PA856" s="49"/>
      <c r="PB856" s="49"/>
      <c r="PC856" s="49"/>
      <c r="PH856" s="191"/>
      <c r="PI856" s="49"/>
      <c r="PJ856" s="49"/>
      <c r="PK856" s="49"/>
      <c r="PP856" s="191"/>
      <c r="PQ856" s="49"/>
      <c r="PR856" s="49"/>
      <c r="PS856" s="49"/>
      <c r="PX856" s="191"/>
      <c r="PY856" s="49"/>
      <c r="PZ856" s="49"/>
      <c r="QA856" s="49"/>
      <c r="QF856" s="191"/>
      <c r="QG856" s="49"/>
      <c r="QH856" s="49"/>
      <c r="QI856" s="49"/>
      <c r="QN856" s="191"/>
      <c r="QO856" s="49"/>
      <c r="QP856" s="49"/>
      <c r="QQ856" s="49"/>
      <c r="QV856" s="191"/>
      <c r="QW856" s="49"/>
      <c r="QX856" s="49"/>
      <c r="QY856" s="49"/>
      <c r="RD856" s="191"/>
      <c r="RE856" s="49"/>
      <c r="RF856" s="49"/>
      <c r="RG856" s="49"/>
      <c r="RL856" s="191"/>
      <c r="RM856" s="49"/>
      <c r="RN856" s="49"/>
      <c r="RO856" s="49"/>
      <c r="RT856" s="191"/>
      <c r="RU856" s="49"/>
      <c r="RV856" s="49"/>
      <c r="RW856" s="49"/>
      <c r="SB856" s="191"/>
      <c r="SC856" s="49"/>
      <c r="SD856" s="49"/>
      <c r="SE856" s="49"/>
      <c r="SJ856" s="191"/>
      <c r="SK856" s="49"/>
      <c r="SL856" s="49"/>
      <c r="SM856" s="49"/>
      <c r="SR856" s="191"/>
      <c r="SS856" s="49"/>
      <c r="ST856" s="49"/>
      <c r="SU856" s="49"/>
      <c r="SZ856" s="191"/>
      <c r="TA856" s="49"/>
      <c r="TB856" s="49"/>
      <c r="TC856" s="49"/>
      <c r="TH856" s="191"/>
      <c r="TI856" s="49"/>
      <c r="TJ856" s="49"/>
      <c r="TK856" s="49"/>
      <c r="TP856" s="191"/>
      <c r="TQ856" s="49"/>
      <c r="TR856" s="49"/>
      <c r="TS856" s="49"/>
      <c r="TX856" s="191"/>
      <c r="TY856" s="49"/>
      <c r="TZ856" s="49"/>
      <c r="UA856" s="49"/>
      <c r="UF856" s="191"/>
      <c r="UG856" s="49"/>
      <c r="UH856" s="49"/>
      <c r="UI856" s="49"/>
      <c r="UN856" s="191"/>
      <c r="UO856" s="49"/>
      <c r="UP856" s="49"/>
      <c r="UQ856" s="49"/>
      <c r="UV856" s="191"/>
      <c r="UW856" s="49"/>
      <c r="UX856" s="49"/>
      <c r="UY856" s="49"/>
      <c r="VD856" s="191"/>
      <c r="VE856" s="49"/>
      <c r="VF856" s="49"/>
      <c r="VG856" s="49"/>
      <c r="VL856" s="191"/>
      <c r="VM856" s="49"/>
      <c r="VN856" s="49"/>
      <c r="VO856" s="49"/>
      <c r="VT856" s="191"/>
      <c r="VU856" s="49"/>
      <c r="VV856" s="49"/>
      <c r="VW856" s="49"/>
      <c r="WB856" s="191"/>
      <c r="WC856" s="49"/>
      <c r="WD856" s="49"/>
      <c r="WE856" s="49"/>
      <c r="WJ856" s="191"/>
      <c r="WK856" s="49"/>
      <c r="WL856" s="49"/>
      <c r="WM856" s="49"/>
      <c r="WR856" s="191"/>
      <c r="WS856" s="49"/>
      <c r="WT856" s="49"/>
      <c r="WU856" s="49"/>
      <c r="WZ856" s="191"/>
      <c r="XA856" s="49"/>
      <c r="XB856" s="49"/>
      <c r="XC856" s="49"/>
      <c r="XH856" s="191"/>
      <c r="XI856" s="49"/>
      <c r="XJ856" s="49"/>
      <c r="XK856" s="49"/>
      <c r="XP856" s="191"/>
      <c r="XQ856" s="49"/>
      <c r="XR856" s="49"/>
      <c r="XS856" s="49"/>
      <c r="XX856" s="191"/>
      <c r="XY856" s="49"/>
      <c r="XZ856" s="49"/>
      <c r="YA856" s="49"/>
      <c r="YF856" s="191"/>
      <c r="YG856" s="49"/>
      <c r="YH856" s="49"/>
      <c r="YI856" s="49"/>
      <c r="YN856" s="191"/>
      <c r="YO856" s="49"/>
      <c r="YP856" s="49"/>
      <c r="YQ856" s="49"/>
      <c r="YV856" s="191"/>
      <c r="YW856" s="49"/>
      <c r="YX856" s="49"/>
      <c r="YY856" s="49"/>
      <c r="ZD856" s="191"/>
      <c r="ZE856" s="49"/>
      <c r="ZF856" s="49"/>
      <c r="ZG856" s="49"/>
      <c r="ZL856" s="191"/>
      <c r="ZM856" s="49"/>
      <c r="ZN856" s="49"/>
      <c r="ZO856" s="49"/>
      <c r="ZT856" s="191"/>
      <c r="ZU856" s="49"/>
      <c r="ZV856" s="49"/>
      <c r="ZW856" s="49"/>
      <c r="AAB856" s="191"/>
      <c r="AAC856" s="49"/>
      <c r="AAD856" s="49"/>
      <c r="AAE856" s="49"/>
      <c r="AAJ856" s="191"/>
      <c r="AAK856" s="49"/>
      <c r="AAL856" s="49"/>
      <c r="AAM856" s="49"/>
      <c r="AAR856" s="191"/>
      <c r="AAS856" s="49"/>
      <c r="AAT856" s="49"/>
      <c r="AAU856" s="49"/>
      <c r="AAZ856" s="191"/>
      <c r="ABA856" s="49"/>
      <c r="ABB856" s="49"/>
      <c r="ABC856" s="49"/>
      <c r="ABH856" s="191"/>
      <c r="ABI856" s="49"/>
      <c r="ABJ856" s="49"/>
      <c r="ABK856" s="49"/>
      <c r="ABP856" s="191"/>
      <c r="ABQ856" s="49"/>
      <c r="ABR856" s="49"/>
      <c r="ABS856" s="49"/>
      <c r="ABX856" s="191"/>
      <c r="ABY856" s="49"/>
      <c r="ABZ856" s="49"/>
      <c r="ACA856" s="49"/>
      <c r="ACF856" s="191"/>
      <c r="ACG856" s="49"/>
      <c r="ACH856" s="49"/>
      <c r="ACI856" s="49"/>
      <c r="ACN856" s="191"/>
      <c r="ACO856" s="49"/>
      <c r="ACP856" s="49"/>
      <c r="ACQ856" s="49"/>
      <c r="ACV856" s="191"/>
      <c r="ACW856" s="49"/>
      <c r="ACX856" s="49"/>
      <c r="ACY856" s="49"/>
      <c r="ADD856" s="191"/>
      <c r="ADE856" s="49"/>
      <c r="ADF856" s="49"/>
      <c r="ADG856" s="49"/>
      <c r="ADL856" s="191"/>
      <c r="ADM856" s="49"/>
      <c r="ADN856" s="49"/>
      <c r="ADO856" s="49"/>
      <c r="ADT856" s="191"/>
      <c r="ADU856" s="49"/>
      <c r="ADV856" s="49"/>
      <c r="ADW856" s="49"/>
      <c r="AEB856" s="191"/>
      <c r="AEC856" s="49"/>
      <c r="AED856" s="49"/>
      <c r="AEE856" s="49"/>
      <c r="AEJ856" s="191"/>
      <c r="AEK856" s="49"/>
      <c r="AEL856" s="49"/>
      <c r="AEM856" s="49"/>
      <c r="AER856" s="191"/>
      <c r="AES856" s="49"/>
      <c r="AET856" s="49"/>
      <c r="AEU856" s="49"/>
      <c r="AEZ856" s="191"/>
      <c r="AFA856" s="49"/>
      <c r="AFB856" s="49"/>
      <c r="AFC856" s="49"/>
      <c r="AFH856" s="191"/>
      <c r="AFI856" s="49"/>
      <c r="AFJ856" s="49"/>
      <c r="AFK856" s="49"/>
      <c r="AFP856" s="191"/>
      <c r="AFQ856" s="49"/>
      <c r="AFR856" s="49"/>
      <c r="AFS856" s="49"/>
      <c r="AFX856" s="191"/>
      <c r="AFY856" s="49"/>
      <c r="AFZ856" s="49"/>
      <c r="AGA856" s="49"/>
      <c r="AGF856" s="191"/>
      <c r="AGG856" s="49"/>
      <c r="AGH856" s="49"/>
      <c r="AGI856" s="49"/>
      <c r="AGN856" s="191"/>
      <c r="AGO856" s="49"/>
      <c r="AGP856" s="49"/>
      <c r="AGQ856" s="49"/>
      <c r="AGV856" s="191"/>
      <c r="AGW856" s="49"/>
      <c r="AGX856" s="49"/>
      <c r="AGY856" s="49"/>
      <c r="AHD856" s="191"/>
      <c r="AHE856" s="49"/>
      <c r="AHF856" s="49"/>
      <c r="AHG856" s="49"/>
      <c r="AHL856" s="191"/>
      <c r="AHM856" s="49"/>
      <c r="AHN856" s="49"/>
      <c r="AHO856" s="49"/>
      <c r="AHT856" s="191"/>
      <c r="AHU856" s="49"/>
      <c r="AHV856" s="49"/>
      <c r="AHW856" s="49"/>
      <c r="AIB856" s="191"/>
      <c r="AIC856" s="49"/>
      <c r="AID856" s="49"/>
      <c r="AIE856" s="49"/>
      <c r="AIJ856" s="191"/>
      <c r="AIK856" s="49"/>
      <c r="AIL856" s="49"/>
      <c r="AIM856" s="49"/>
      <c r="AIR856" s="191"/>
      <c r="AIS856" s="49"/>
      <c r="AIT856" s="49"/>
      <c r="AIU856" s="49"/>
      <c r="AIZ856" s="191"/>
      <c r="AJA856" s="49"/>
      <c r="AJB856" s="49"/>
      <c r="AJC856" s="49"/>
      <c r="AJH856" s="191"/>
      <c r="AJI856" s="49"/>
      <c r="AJJ856" s="49"/>
      <c r="AJK856" s="49"/>
      <c r="AJP856" s="191"/>
      <c r="AJQ856" s="49"/>
      <c r="AJR856" s="49"/>
      <c r="AJS856" s="49"/>
      <c r="AJX856" s="191"/>
      <c r="AJY856" s="49"/>
      <c r="AJZ856" s="49"/>
      <c r="AKA856" s="49"/>
      <c r="AKF856" s="191"/>
      <c r="AKG856" s="49"/>
      <c r="AKH856" s="49"/>
      <c r="AKI856" s="49"/>
      <c r="AKN856" s="191"/>
      <c r="AKO856" s="49"/>
      <c r="AKP856" s="49"/>
      <c r="AKQ856" s="49"/>
      <c r="AKV856" s="191"/>
      <c r="AKW856" s="49"/>
      <c r="AKX856" s="49"/>
      <c r="AKY856" s="49"/>
      <c r="ALD856" s="191"/>
      <c r="ALE856" s="49"/>
      <c r="ALF856" s="49"/>
      <c r="ALG856" s="49"/>
      <c r="ALL856" s="191"/>
      <c r="ALM856" s="49"/>
      <c r="ALN856" s="49"/>
      <c r="ALO856" s="49"/>
      <c r="ALT856" s="191"/>
      <c r="ALU856" s="49"/>
      <c r="ALV856" s="49"/>
      <c r="ALW856" s="49"/>
      <c r="AMB856" s="191"/>
      <c r="AMC856" s="49"/>
      <c r="AMD856" s="49"/>
      <c r="AME856" s="49"/>
      <c r="AMJ856" s="191"/>
    </row>
    <row r="857" s="190" customFormat="true" ht="15" hidden="false" customHeight="true" outlineLevel="0" collapsed="false">
      <c r="A857" s="170"/>
      <c r="B857" s="170"/>
      <c r="C857" s="170"/>
      <c r="D857" s="171" t="s">
        <v>713</v>
      </c>
      <c r="E857" s="171"/>
      <c r="F857" s="171"/>
      <c r="G857" s="171"/>
      <c r="H857" s="172" t="n">
        <f aca="false">SUMIF(F853:F855,"&lt;&gt;h",H853:H855)</f>
        <v>13.44</v>
      </c>
      <c r="I857" s="49"/>
      <c r="J857" s="49"/>
      <c r="K857" s="49"/>
      <c r="P857" s="191"/>
      <c r="Q857" s="49"/>
      <c r="R857" s="49"/>
      <c r="S857" s="49"/>
      <c r="X857" s="191"/>
      <c r="Y857" s="49"/>
      <c r="Z857" s="49"/>
      <c r="AA857" s="49"/>
      <c r="AF857" s="191"/>
      <c r="AG857" s="49"/>
      <c r="AH857" s="49"/>
      <c r="AI857" s="49"/>
      <c r="AN857" s="191"/>
      <c r="AO857" s="49"/>
      <c r="AP857" s="49"/>
      <c r="AQ857" s="49"/>
      <c r="AV857" s="191"/>
      <c r="AW857" s="49"/>
      <c r="AX857" s="49"/>
      <c r="AY857" s="49"/>
      <c r="BD857" s="191"/>
      <c r="BE857" s="49"/>
      <c r="BF857" s="49"/>
      <c r="BG857" s="49"/>
      <c r="BL857" s="191"/>
      <c r="BM857" s="49"/>
      <c r="BN857" s="49"/>
      <c r="BO857" s="49"/>
      <c r="BT857" s="191"/>
      <c r="BU857" s="49"/>
      <c r="BV857" s="49"/>
      <c r="BW857" s="49"/>
      <c r="CB857" s="191"/>
      <c r="CC857" s="49"/>
      <c r="CD857" s="49"/>
      <c r="CE857" s="49"/>
      <c r="CJ857" s="191"/>
      <c r="CK857" s="49"/>
      <c r="CL857" s="49"/>
      <c r="CM857" s="49"/>
      <c r="CR857" s="191"/>
      <c r="CS857" s="49"/>
      <c r="CT857" s="49"/>
      <c r="CU857" s="49"/>
      <c r="CZ857" s="191"/>
      <c r="DA857" s="49"/>
      <c r="DB857" s="49"/>
      <c r="DC857" s="49"/>
      <c r="DH857" s="191"/>
      <c r="DI857" s="49"/>
      <c r="DJ857" s="49"/>
      <c r="DK857" s="49"/>
      <c r="DP857" s="191"/>
      <c r="DQ857" s="49"/>
      <c r="DR857" s="49"/>
      <c r="DS857" s="49"/>
      <c r="DX857" s="191"/>
      <c r="DY857" s="49"/>
      <c r="DZ857" s="49"/>
      <c r="EA857" s="49"/>
      <c r="EF857" s="191"/>
      <c r="EG857" s="49"/>
      <c r="EH857" s="49"/>
      <c r="EI857" s="49"/>
      <c r="EN857" s="191"/>
      <c r="EO857" s="49"/>
      <c r="EP857" s="49"/>
      <c r="EQ857" s="49"/>
      <c r="EV857" s="191"/>
      <c r="EW857" s="49"/>
      <c r="EX857" s="49"/>
      <c r="EY857" s="49"/>
      <c r="FD857" s="191"/>
      <c r="FE857" s="49"/>
      <c r="FF857" s="49"/>
      <c r="FG857" s="49"/>
      <c r="FL857" s="191"/>
      <c r="FM857" s="49"/>
      <c r="FN857" s="49"/>
      <c r="FO857" s="49"/>
      <c r="FT857" s="191"/>
      <c r="FU857" s="49"/>
      <c r="FV857" s="49"/>
      <c r="FW857" s="49"/>
      <c r="GB857" s="191"/>
      <c r="GC857" s="49"/>
      <c r="GD857" s="49"/>
      <c r="GE857" s="49"/>
      <c r="GJ857" s="191"/>
      <c r="GK857" s="49"/>
      <c r="GL857" s="49"/>
      <c r="GM857" s="49"/>
      <c r="GR857" s="191"/>
      <c r="GS857" s="49"/>
      <c r="GT857" s="49"/>
      <c r="GU857" s="49"/>
      <c r="GZ857" s="191"/>
      <c r="HA857" s="49"/>
      <c r="HB857" s="49"/>
      <c r="HC857" s="49"/>
      <c r="HH857" s="191"/>
      <c r="HI857" s="49"/>
      <c r="HJ857" s="49"/>
      <c r="HK857" s="49"/>
      <c r="HP857" s="191"/>
      <c r="HQ857" s="49"/>
      <c r="HR857" s="49"/>
      <c r="HS857" s="49"/>
      <c r="HX857" s="191"/>
      <c r="HY857" s="49"/>
      <c r="HZ857" s="49"/>
      <c r="IA857" s="49"/>
      <c r="IF857" s="191"/>
      <c r="IG857" s="49"/>
      <c r="IH857" s="49"/>
      <c r="II857" s="49"/>
      <c r="IN857" s="191"/>
      <c r="IO857" s="49"/>
      <c r="IP857" s="49"/>
      <c r="IQ857" s="49"/>
      <c r="IV857" s="191"/>
      <c r="IW857" s="49"/>
      <c r="IX857" s="49"/>
      <c r="IY857" s="49"/>
      <c r="JD857" s="191"/>
      <c r="JE857" s="49"/>
      <c r="JF857" s="49"/>
      <c r="JG857" s="49"/>
      <c r="JL857" s="191"/>
      <c r="JM857" s="49"/>
      <c r="JN857" s="49"/>
      <c r="JO857" s="49"/>
      <c r="JT857" s="191"/>
      <c r="JU857" s="49"/>
      <c r="JV857" s="49"/>
      <c r="JW857" s="49"/>
      <c r="KB857" s="191"/>
      <c r="KC857" s="49"/>
      <c r="KD857" s="49"/>
      <c r="KE857" s="49"/>
      <c r="KJ857" s="191"/>
      <c r="KK857" s="49"/>
      <c r="KL857" s="49"/>
      <c r="KM857" s="49"/>
      <c r="KR857" s="191"/>
      <c r="KS857" s="49"/>
      <c r="KT857" s="49"/>
      <c r="KU857" s="49"/>
      <c r="KZ857" s="191"/>
      <c r="LA857" s="49"/>
      <c r="LB857" s="49"/>
      <c r="LC857" s="49"/>
      <c r="LH857" s="191"/>
      <c r="LI857" s="49"/>
      <c r="LJ857" s="49"/>
      <c r="LK857" s="49"/>
      <c r="LP857" s="191"/>
      <c r="LQ857" s="49"/>
      <c r="LR857" s="49"/>
      <c r="LS857" s="49"/>
      <c r="LX857" s="191"/>
      <c r="LY857" s="49"/>
      <c r="LZ857" s="49"/>
      <c r="MA857" s="49"/>
      <c r="MF857" s="191"/>
      <c r="MG857" s="49"/>
      <c r="MH857" s="49"/>
      <c r="MI857" s="49"/>
      <c r="MN857" s="191"/>
      <c r="MO857" s="49"/>
      <c r="MP857" s="49"/>
      <c r="MQ857" s="49"/>
      <c r="MV857" s="191"/>
      <c r="MW857" s="49"/>
      <c r="MX857" s="49"/>
      <c r="MY857" s="49"/>
      <c r="ND857" s="191"/>
      <c r="NE857" s="49"/>
      <c r="NF857" s="49"/>
      <c r="NG857" s="49"/>
      <c r="NL857" s="191"/>
      <c r="NM857" s="49"/>
      <c r="NN857" s="49"/>
      <c r="NO857" s="49"/>
      <c r="NT857" s="191"/>
      <c r="NU857" s="49"/>
      <c r="NV857" s="49"/>
      <c r="NW857" s="49"/>
      <c r="OB857" s="191"/>
      <c r="OC857" s="49"/>
      <c r="OD857" s="49"/>
      <c r="OE857" s="49"/>
      <c r="OJ857" s="191"/>
      <c r="OK857" s="49"/>
      <c r="OL857" s="49"/>
      <c r="OM857" s="49"/>
      <c r="OR857" s="191"/>
      <c r="OS857" s="49"/>
      <c r="OT857" s="49"/>
      <c r="OU857" s="49"/>
      <c r="OZ857" s="191"/>
      <c r="PA857" s="49"/>
      <c r="PB857" s="49"/>
      <c r="PC857" s="49"/>
      <c r="PH857" s="191"/>
      <c r="PI857" s="49"/>
      <c r="PJ857" s="49"/>
      <c r="PK857" s="49"/>
      <c r="PP857" s="191"/>
      <c r="PQ857" s="49"/>
      <c r="PR857" s="49"/>
      <c r="PS857" s="49"/>
      <c r="PX857" s="191"/>
      <c r="PY857" s="49"/>
      <c r="PZ857" s="49"/>
      <c r="QA857" s="49"/>
      <c r="QF857" s="191"/>
      <c r="QG857" s="49"/>
      <c r="QH857" s="49"/>
      <c r="QI857" s="49"/>
      <c r="QN857" s="191"/>
      <c r="QO857" s="49"/>
      <c r="QP857" s="49"/>
      <c r="QQ857" s="49"/>
      <c r="QV857" s="191"/>
      <c r="QW857" s="49"/>
      <c r="QX857" s="49"/>
      <c r="QY857" s="49"/>
      <c r="RD857" s="191"/>
      <c r="RE857" s="49"/>
      <c r="RF857" s="49"/>
      <c r="RG857" s="49"/>
      <c r="RL857" s="191"/>
      <c r="RM857" s="49"/>
      <c r="RN857" s="49"/>
      <c r="RO857" s="49"/>
      <c r="RT857" s="191"/>
      <c r="RU857" s="49"/>
      <c r="RV857" s="49"/>
      <c r="RW857" s="49"/>
      <c r="SB857" s="191"/>
      <c r="SC857" s="49"/>
      <c r="SD857" s="49"/>
      <c r="SE857" s="49"/>
      <c r="SJ857" s="191"/>
      <c r="SK857" s="49"/>
      <c r="SL857" s="49"/>
      <c r="SM857" s="49"/>
      <c r="SR857" s="191"/>
      <c r="SS857" s="49"/>
      <c r="ST857" s="49"/>
      <c r="SU857" s="49"/>
      <c r="SZ857" s="191"/>
      <c r="TA857" s="49"/>
      <c r="TB857" s="49"/>
      <c r="TC857" s="49"/>
      <c r="TH857" s="191"/>
      <c r="TI857" s="49"/>
      <c r="TJ857" s="49"/>
      <c r="TK857" s="49"/>
      <c r="TP857" s="191"/>
      <c r="TQ857" s="49"/>
      <c r="TR857" s="49"/>
      <c r="TS857" s="49"/>
      <c r="TX857" s="191"/>
      <c r="TY857" s="49"/>
      <c r="TZ857" s="49"/>
      <c r="UA857" s="49"/>
      <c r="UF857" s="191"/>
      <c r="UG857" s="49"/>
      <c r="UH857" s="49"/>
      <c r="UI857" s="49"/>
      <c r="UN857" s="191"/>
      <c r="UO857" s="49"/>
      <c r="UP857" s="49"/>
      <c r="UQ857" s="49"/>
      <c r="UV857" s="191"/>
      <c r="UW857" s="49"/>
      <c r="UX857" s="49"/>
      <c r="UY857" s="49"/>
      <c r="VD857" s="191"/>
      <c r="VE857" s="49"/>
      <c r="VF857" s="49"/>
      <c r="VG857" s="49"/>
      <c r="VL857" s="191"/>
      <c r="VM857" s="49"/>
      <c r="VN857" s="49"/>
      <c r="VO857" s="49"/>
      <c r="VT857" s="191"/>
      <c r="VU857" s="49"/>
      <c r="VV857" s="49"/>
      <c r="VW857" s="49"/>
      <c r="WB857" s="191"/>
      <c r="WC857" s="49"/>
      <c r="WD857" s="49"/>
      <c r="WE857" s="49"/>
      <c r="WJ857" s="191"/>
      <c r="WK857" s="49"/>
      <c r="WL857" s="49"/>
      <c r="WM857" s="49"/>
      <c r="WR857" s="191"/>
      <c r="WS857" s="49"/>
      <c r="WT857" s="49"/>
      <c r="WU857" s="49"/>
      <c r="WZ857" s="191"/>
      <c r="XA857" s="49"/>
      <c r="XB857" s="49"/>
      <c r="XC857" s="49"/>
      <c r="XH857" s="191"/>
      <c r="XI857" s="49"/>
      <c r="XJ857" s="49"/>
      <c r="XK857" s="49"/>
      <c r="XP857" s="191"/>
      <c r="XQ857" s="49"/>
      <c r="XR857" s="49"/>
      <c r="XS857" s="49"/>
      <c r="XX857" s="191"/>
      <c r="XY857" s="49"/>
      <c r="XZ857" s="49"/>
      <c r="YA857" s="49"/>
      <c r="YF857" s="191"/>
      <c r="YG857" s="49"/>
      <c r="YH857" s="49"/>
      <c r="YI857" s="49"/>
      <c r="YN857" s="191"/>
      <c r="YO857" s="49"/>
      <c r="YP857" s="49"/>
      <c r="YQ857" s="49"/>
      <c r="YV857" s="191"/>
      <c r="YW857" s="49"/>
      <c r="YX857" s="49"/>
      <c r="YY857" s="49"/>
      <c r="ZD857" s="191"/>
      <c r="ZE857" s="49"/>
      <c r="ZF857" s="49"/>
      <c r="ZG857" s="49"/>
      <c r="ZL857" s="191"/>
      <c r="ZM857" s="49"/>
      <c r="ZN857" s="49"/>
      <c r="ZO857" s="49"/>
      <c r="ZT857" s="191"/>
      <c r="ZU857" s="49"/>
      <c r="ZV857" s="49"/>
      <c r="ZW857" s="49"/>
      <c r="AAB857" s="191"/>
      <c r="AAC857" s="49"/>
      <c r="AAD857" s="49"/>
      <c r="AAE857" s="49"/>
      <c r="AAJ857" s="191"/>
      <c r="AAK857" s="49"/>
      <c r="AAL857" s="49"/>
      <c r="AAM857" s="49"/>
      <c r="AAR857" s="191"/>
      <c r="AAS857" s="49"/>
      <c r="AAT857" s="49"/>
      <c r="AAU857" s="49"/>
      <c r="AAZ857" s="191"/>
      <c r="ABA857" s="49"/>
      <c r="ABB857" s="49"/>
      <c r="ABC857" s="49"/>
      <c r="ABH857" s="191"/>
      <c r="ABI857" s="49"/>
      <c r="ABJ857" s="49"/>
      <c r="ABK857" s="49"/>
      <c r="ABP857" s="191"/>
      <c r="ABQ857" s="49"/>
      <c r="ABR857" s="49"/>
      <c r="ABS857" s="49"/>
      <c r="ABX857" s="191"/>
      <c r="ABY857" s="49"/>
      <c r="ABZ857" s="49"/>
      <c r="ACA857" s="49"/>
      <c r="ACF857" s="191"/>
      <c r="ACG857" s="49"/>
      <c r="ACH857" s="49"/>
      <c r="ACI857" s="49"/>
      <c r="ACN857" s="191"/>
      <c r="ACO857" s="49"/>
      <c r="ACP857" s="49"/>
      <c r="ACQ857" s="49"/>
      <c r="ACV857" s="191"/>
      <c r="ACW857" s="49"/>
      <c r="ACX857" s="49"/>
      <c r="ACY857" s="49"/>
      <c r="ADD857" s="191"/>
      <c r="ADE857" s="49"/>
      <c r="ADF857" s="49"/>
      <c r="ADG857" s="49"/>
      <c r="ADL857" s="191"/>
      <c r="ADM857" s="49"/>
      <c r="ADN857" s="49"/>
      <c r="ADO857" s="49"/>
      <c r="ADT857" s="191"/>
      <c r="ADU857" s="49"/>
      <c r="ADV857" s="49"/>
      <c r="ADW857" s="49"/>
      <c r="AEB857" s="191"/>
      <c r="AEC857" s="49"/>
      <c r="AED857" s="49"/>
      <c r="AEE857" s="49"/>
      <c r="AEJ857" s="191"/>
      <c r="AEK857" s="49"/>
      <c r="AEL857" s="49"/>
      <c r="AEM857" s="49"/>
      <c r="AER857" s="191"/>
      <c r="AES857" s="49"/>
      <c r="AET857" s="49"/>
      <c r="AEU857" s="49"/>
      <c r="AEZ857" s="191"/>
      <c r="AFA857" s="49"/>
      <c r="AFB857" s="49"/>
      <c r="AFC857" s="49"/>
      <c r="AFH857" s="191"/>
      <c r="AFI857" s="49"/>
      <c r="AFJ857" s="49"/>
      <c r="AFK857" s="49"/>
      <c r="AFP857" s="191"/>
      <c r="AFQ857" s="49"/>
      <c r="AFR857" s="49"/>
      <c r="AFS857" s="49"/>
      <c r="AFX857" s="191"/>
      <c r="AFY857" s="49"/>
      <c r="AFZ857" s="49"/>
      <c r="AGA857" s="49"/>
      <c r="AGF857" s="191"/>
      <c r="AGG857" s="49"/>
      <c r="AGH857" s="49"/>
      <c r="AGI857" s="49"/>
      <c r="AGN857" s="191"/>
      <c r="AGO857" s="49"/>
      <c r="AGP857" s="49"/>
      <c r="AGQ857" s="49"/>
      <c r="AGV857" s="191"/>
      <c r="AGW857" s="49"/>
      <c r="AGX857" s="49"/>
      <c r="AGY857" s="49"/>
      <c r="AHD857" s="191"/>
      <c r="AHE857" s="49"/>
      <c r="AHF857" s="49"/>
      <c r="AHG857" s="49"/>
      <c r="AHL857" s="191"/>
      <c r="AHM857" s="49"/>
      <c r="AHN857" s="49"/>
      <c r="AHO857" s="49"/>
      <c r="AHT857" s="191"/>
      <c r="AHU857" s="49"/>
      <c r="AHV857" s="49"/>
      <c r="AHW857" s="49"/>
      <c r="AIB857" s="191"/>
      <c r="AIC857" s="49"/>
      <c r="AID857" s="49"/>
      <c r="AIE857" s="49"/>
      <c r="AIJ857" s="191"/>
      <c r="AIK857" s="49"/>
      <c r="AIL857" s="49"/>
      <c r="AIM857" s="49"/>
      <c r="AIR857" s="191"/>
      <c r="AIS857" s="49"/>
      <c r="AIT857" s="49"/>
      <c r="AIU857" s="49"/>
      <c r="AIZ857" s="191"/>
      <c r="AJA857" s="49"/>
      <c r="AJB857" s="49"/>
      <c r="AJC857" s="49"/>
      <c r="AJH857" s="191"/>
      <c r="AJI857" s="49"/>
      <c r="AJJ857" s="49"/>
      <c r="AJK857" s="49"/>
      <c r="AJP857" s="191"/>
      <c r="AJQ857" s="49"/>
      <c r="AJR857" s="49"/>
      <c r="AJS857" s="49"/>
      <c r="AJX857" s="191"/>
      <c r="AJY857" s="49"/>
      <c r="AJZ857" s="49"/>
      <c r="AKA857" s="49"/>
      <c r="AKF857" s="191"/>
      <c r="AKG857" s="49"/>
      <c r="AKH857" s="49"/>
      <c r="AKI857" s="49"/>
      <c r="AKN857" s="191"/>
      <c r="AKO857" s="49"/>
      <c r="AKP857" s="49"/>
      <c r="AKQ857" s="49"/>
      <c r="AKV857" s="191"/>
      <c r="AKW857" s="49"/>
      <c r="AKX857" s="49"/>
      <c r="AKY857" s="49"/>
      <c r="ALD857" s="191"/>
      <c r="ALE857" s="49"/>
      <c r="ALF857" s="49"/>
      <c r="ALG857" s="49"/>
      <c r="ALL857" s="191"/>
      <c r="ALM857" s="49"/>
      <c r="ALN857" s="49"/>
      <c r="ALO857" s="49"/>
      <c r="ALT857" s="191"/>
      <c r="ALU857" s="49"/>
      <c r="ALV857" s="49"/>
      <c r="ALW857" s="49"/>
      <c r="AMB857" s="191"/>
      <c r="AMC857" s="49"/>
      <c r="AMD857" s="49"/>
      <c r="AME857" s="49"/>
      <c r="AMJ857" s="191"/>
    </row>
    <row r="858" s="192" customFormat="true" ht="15" hidden="false" customHeight="true" outlineLevel="0" collapsed="false">
      <c r="A858" s="170"/>
      <c r="B858" s="170"/>
      <c r="C858" s="170"/>
      <c r="D858" s="173" t="s">
        <v>714</v>
      </c>
      <c r="E858" s="173"/>
      <c r="F858" s="173"/>
      <c r="G858" s="173"/>
      <c r="H858" s="174" t="n">
        <f aca="false">SUM(H856:H857)</f>
        <v>32.2</v>
      </c>
      <c r="I858" s="49"/>
      <c r="J858" s="49"/>
      <c r="K858" s="49"/>
      <c r="P858" s="193"/>
      <c r="Q858" s="49"/>
      <c r="R858" s="49"/>
      <c r="S858" s="49"/>
      <c r="X858" s="193"/>
      <c r="Y858" s="49"/>
      <c r="Z858" s="49"/>
      <c r="AA858" s="49"/>
      <c r="AF858" s="193"/>
      <c r="AG858" s="49"/>
      <c r="AH858" s="49"/>
      <c r="AI858" s="49"/>
      <c r="AN858" s="193"/>
      <c r="AO858" s="49"/>
      <c r="AP858" s="49"/>
      <c r="AQ858" s="49"/>
      <c r="AV858" s="193"/>
      <c r="AW858" s="49"/>
      <c r="AX858" s="49"/>
      <c r="AY858" s="49"/>
      <c r="BD858" s="193"/>
      <c r="BE858" s="49"/>
      <c r="BF858" s="49"/>
      <c r="BG858" s="49"/>
      <c r="BL858" s="193"/>
      <c r="BM858" s="49"/>
      <c r="BN858" s="49"/>
      <c r="BO858" s="49"/>
      <c r="BT858" s="193"/>
      <c r="BU858" s="49"/>
      <c r="BV858" s="49"/>
      <c r="BW858" s="49"/>
      <c r="CB858" s="193"/>
      <c r="CC858" s="49"/>
      <c r="CD858" s="49"/>
      <c r="CE858" s="49"/>
      <c r="CJ858" s="193"/>
      <c r="CK858" s="49"/>
      <c r="CL858" s="49"/>
      <c r="CM858" s="49"/>
      <c r="CR858" s="193"/>
      <c r="CS858" s="49"/>
      <c r="CT858" s="49"/>
      <c r="CU858" s="49"/>
      <c r="CZ858" s="193"/>
      <c r="DA858" s="49"/>
      <c r="DB858" s="49"/>
      <c r="DC858" s="49"/>
      <c r="DH858" s="193"/>
      <c r="DI858" s="49"/>
      <c r="DJ858" s="49"/>
      <c r="DK858" s="49"/>
      <c r="DP858" s="193"/>
      <c r="DQ858" s="49"/>
      <c r="DR858" s="49"/>
      <c r="DS858" s="49"/>
      <c r="DX858" s="193"/>
      <c r="DY858" s="49"/>
      <c r="DZ858" s="49"/>
      <c r="EA858" s="49"/>
      <c r="EF858" s="193"/>
      <c r="EG858" s="49"/>
      <c r="EH858" s="49"/>
      <c r="EI858" s="49"/>
      <c r="EN858" s="193"/>
      <c r="EO858" s="49"/>
      <c r="EP858" s="49"/>
      <c r="EQ858" s="49"/>
      <c r="EV858" s="193"/>
      <c r="EW858" s="49"/>
      <c r="EX858" s="49"/>
      <c r="EY858" s="49"/>
      <c r="FD858" s="193"/>
      <c r="FE858" s="49"/>
      <c r="FF858" s="49"/>
      <c r="FG858" s="49"/>
      <c r="FL858" s="193"/>
      <c r="FM858" s="49"/>
      <c r="FN858" s="49"/>
      <c r="FO858" s="49"/>
      <c r="FT858" s="193"/>
      <c r="FU858" s="49"/>
      <c r="FV858" s="49"/>
      <c r="FW858" s="49"/>
      <c r="GB858" s="193"/>
      <c r="GC858" s="49"/>
      <c r="GD858" s="49"/>
      <c r="GE858" s="49"/>
      <c r="GJ858" s="193"/>
      <c r="GK858" s="49"/>
      <c r="GL858" s="49"/>
      <c r="GM858" s="49"/>
      <c r="GR858" s="193"/>
      <c r="GS858" s="49"/>
      <c r="GT858" s="49"/>
      <c r="GU858" s="49"/>
      <c r="GZ858" s="193"/>
      <c r="HA858" s="49"/>
      <c r="HB858" s="49"/>
      <c r="HC858" s="49"/>
      <c r="HH858" s="193"/>
      <c r="HI858" s="49"/>
      <c r="HJ858" s="49"/>
      <c r="HK858" s="49"/>
      <c r="HP858" s="193"/>
      <c r="HQ858" s="49"/>
      <c r="HR858" s="49"/>
      <c r="HS858" s="49"/>
      <c r="HX858" s="193"/>
      <c r="HY858" s="49"/>
      <c r="HZ858" s="49"/>
      <c r="IA858" s="49"/>
      <c r="IF858" s="193"/>
      <c r="IG858" s="49"/>
      <c r="IH858" s="49"/>
      <c r="II858" s="49"/>
      <c r="IN858" s="193"/>
      <c r="IO858" s="49"/>
      <c r="IP858" s="49"/>
      <c r="IQ858" s="49"/>
      <c r="IV858" s="193"/>
      <c r="IW858" s="49"/>
      <c r="IX858" s="49"/>
      <c r="IY858" s="49"/>
      <c r="JD858" s="193"/>
      <c r="JE858" s="49"/>
      <c r="JF858" s="49"/>
      <c r="JG858" s="49"/>
      <c r="JL858" s="193"/>
      <c r="JM858" s="49"/>
      <c r="JN858" s="49"/>
      <c r="JO858" s="49"/>
      <c r="JT858" s="193"/>
      <c r="JU858" s="49"/>
      <c r="JV858" s="49"/>
      <c r="JW858" s="49"/>
      <c r="KB858" s="193"/>
      <c r="KC858" s="49"/>
      <c r="KD858" s="49"/>
      <c r="KE858" s="49"/>
      <c r="KJ858" s="193"/>
      <c r="KK858" s="49"/>
      <c r="KL858" s="49"/>
      <c r="KM858" s="49"/>
      <c r="KR858" s="193"/>
      <c r="KS858" s="49"/>
      <c r="KT858" s="49"/>
      <c r="KU858" s="49"/>
      <c r="KZ858" s="193"/>
      <c r="LA858" s="49"/>
      <c r="LB858" s="49"/>
      <c r="LC858" s="49"/>
      <c r="LH858" s="193"/>
      <c r="LI858" s="49"/>
      <c r="LJ858" s="49"/>
      <c r="LK858" s="49"/>
      <c r="LP858" s="193"/>
      <c r="LQ858" s="49"/>
      <c r="LR858" s="49"/>
      <c r="LS858" s="49"/>
      <c r="LX858" s="193"/>
      <c r="LY858" s="49"/>
      <c r="LZ858" s="49"/>
      <c r="MA858" s="49"/>
      <c r="MF858" s="193"/>
      <c r="MG858" s="49"/>
      <c r="MH858" s="49"/>
      <c r="MI858" s="49"/>
      <c r="MN858" s="193"/>
      <c r="MO858" s="49"/>
      <c r="MP858" s="49"/>
      <c r="MQ858" s="49"/>
      <c r="MV858" s="193"/>
      <c r="MW858" s="49"/>
      <c r="MX858" s="49"/>
      <c r="MY858" s="49"/>
      <c r="ND858" s="193"/>
      <c r="NE858" s="49"/>
      <c r="NF858" s="49"/>
      <c r="NG858" s="49"/>
      <c r="NL858" s="193"/>
      <c r="NM858" s="49"/>
      <c r="NN858" s="49"/>
      <c r="NO858" s="49"/>
      <c r="NT858" s="193"/>
      <c r="NU858" s="49"/>
      <c r="NV858" s="49"/>
      <c r="NW858" s="49"/>
      <c r="OB858" s="193"/>
      <c r="OC858" s="49"/>
      <c r="OD858" s="49"/>
      <c r="OE858" s="49"/>
      <c r="OJ858" s="193"/>
      <c r="OK858" s="49"/>
      <c r="OL858" s="49"/>
      <c r="OM858" s="49"/>
      <c r="OR858" s="193"/>
      <c r="OS858" s="49"/>
      <c r="OT858" s="49"/>
      <c r="OU858" s="49"/>
      <c r="OZ858" s="193"/>
      <c r="PA858" s="49"/>
      <c r="PB858" s="49"/>
      <c r="PC858" s="49"/>
      <c r="PH858" s="193"/>
      <c r="PI858" s="49"/>
      <c r="PJ858" s="49"/>
      <c r="PK858" s="49"/>
      <c r="PP858" s="193"/>
      <c r="PQ858" s="49"/>
      <c r="PR858" s="49"/>
      <c r="PS858" s="49"/>
      <c r="PX858" s="193"/>
      <c r="PY858" s="49"/>
      <c r="PZ858" s="49"/>
      <c r="QA858" s="49"/>
      <c r="QF858" s="193"/>
      <c r="QG858" s="49"/>
      <c r="QH858" s="49"/>
      <c r="QI858" s="49"/>
      <c r="QN858" s="193"/>
      <c r="QO858" s="49"/>
      <c r="QP858" s="49"/>
      <c r="QQ858" s="49"/>
      <c r="QV858" s="193"/>
      <c r="QW858" s="49"/>
      <c r="QX858" s="49"/>
      <c r="QY858" s="49"/>
      <c r="RD858" s="193"/>
      <c r="RE858" s="49"/>
      <c r="RF858" s="49"/>
      <c r="RG858" s="49"/>
      <c r="RL858" s="193"/>
      <c r="RM858" s="49"/>
      <c r="RN858" s="49"/>
      <c r="RO858" s="49"/>
      <c r="RT858" s="193"/>
      <c r="RU858" s="49"/>
      <c r="RV858" s="49"/>
      <c r="RW858" s="49"/>
      <c r="SB858" s="193"/>
      <c r="SC858" s="49"/>
      <c r="SD858" s="49"/>
      <c r="SE858" s="49"/>
      <c r="SJ858" s="193"/>
      <c r="SK858" s="49"/>
      <c r="SL858" s="49"/>
      <c r="SM858" s="49"/>
      <c r="SR858" s="193"/>
      <c r="SS858" s="49"/>
      <c r="ST858" s="49"/>
      <c r="SU858" s="49"/>
      <c r="SZ858" s="193"/>
      <c r="TA858" s="49"/>
      <c r="TB858" s="49"/>
      <c r="TC858" s="49"/>
      <c r="TH858" s="193"/>
      <c r="TI858" s="49"/>
      <c r="TJ858" s="49"/>
      <c r="TK858" s="49"/>
      <c r="TP858" s="193"/>
      <c r="TQ858" s="49"/>
      <c r="TR858" s="49"/>
      <c r="TS858" s="49"/>
      <c r="TX858" s="193"/>
      <c r="TY858" s="49"/>
      <c r="TZ858" s="49"/>
      <c r="UA858" s="49"/>
      <c r="UF858" s="193"/>
      <c r="UG858" s="49"/>
      <c r="UH858" s="49"/>
      <c r="UI858" s="49"/>
      <c r="UN858" s="193"/>
      <c r="UO858" s="49"/>
      <c r="UP858" s="49"/>
      <c r="UQ858" s="49"/>
      <c r="UV858" s="193"/>
      <c r="UW858" s="49"/>
      <c r="UX858" s="49"/>
      <c r="UY858" s="49"/>
      <c r="VD858" s="193"/>
      <c r="VE858" s="49"/>
      <c r="VF858" s="49"/>
      <c r="VG858" s="49"/>
      <c r="VL858" s="193"/>
      <c r="VM858" s="49"/>
      <c r="VN858" s="49"/>
      <c r="VO858" s="49"/>
      <c r="VT858" s="193"/>
      <c r="VU858" s="49"/>
      <c r="VV858" s="49"/>
      <c r="VW858" s="49"/>
      <c r="WB858" s="193"/>
      <c r="WC858" s="49"/>
      <c r="WD858" s="49"/>
      <c r="WE858" s="49"/>
      <c r="WJ858" s="193"/>
      <c r="WK858" s="49"/>
      <c r="WL858" s="49"/>
      <c r="WM858" s="49"/>
      <c r="WR858" s="193"/>
      <c r="WS858" s="49"/>
      <c r="WT858" s="49"/>
      <c r="WU858" s="49"/>
      <c r="WZ858" s="193"/>
      <c r="XA858" s="49"/>
      <c r="XB858" s="49"/>
      <c r="XC858" s="49"/>
      <c r="XH858" s="193"/>
      <c r="XI858" s="49"/>
      <c r="XJ858" s="49"/>
      <c r="XK858" s="49"/>
      <c r="XP858" s="193"/>
      <c r="XQ858" s="49"/>
      <c r="XR858" s="49"/>
      <c r="XS858" s="49"/>
      <c r="XX858" s="193"/>
      <c r="XY858" s="49"/>
      <c r="XZ858" s="49"/>
      <c r="YA858" s="49"/>
      <c r="YF858" s="193"/>
      <c r="YG858" s="49"/>
      <c r="YH858" s="49"/>
      <c r="YI858" s="49"/>
      <c r="YN858" s="193"/>
      <c r="YO858" s="49"/>
      <c r="YP858" s="49"/>
      <c r="YQ858" s="49"/>
      <c r="YV858" s="193"/>
      <c r="YW858" s="49"/>
      <c r="YX858" s="49"/>
      <c r="YY858" s="49"/>
      <c r="ZD858" s="193"/>
      <c r="ZE858" s="49"/>
      <c r="ZF858" s="49"/>
      <c r="ZG858" s="49"/>
      <c r="ZL858" s="193"/>
      <c r="ZM858" s="49"/>
      <c r="ZN858" s="49"/>
      <c r="ZO858" s="49"/>
      <c r="ZT858" s="193"/>
      <c r="ZU858" s="49"/>
      <c r="ZV858" s="49"/>
      <c r="ZW858" s="49"/>
      <c r="AAB858" s="193"/>
      <c r="AAC858" s="49"/>
      <c r="AAD858" s="49"/>
      <c r="AAE858" s="49"/>
      <c r="AAJ858" s="193"/>
      <c r="AAK858" s="49"/>
      <c r="AAL858" s="49"/>
      <c r="AAM858" s="49"/>
      <c r="AAR858" s="193"/>
      <c r="AAS858" s="49"/>
      <c r="AAT858" s="49"/>
      <c r="AAU858" s="49"/>
      <c r="AAZ858" s="193"/>
      <c r="ABA858" s="49"/>
      <c r="ABB858" s="49"/>
      <c r="ABC858" s="49"/>
      <c r="ABH858" s="193"/>
      <c r="ABI858" s="49"/>
      <c r="ABJ858" s="49"/>
      <c r="ABK858" s="49"/>
      <c r="ABP858" s="193"/>
      <c r="ABQ858" s="49"/>
      <c r="ABR858" s="49"/>
      <c r="ABS858" s="49"/>
      <c r="ABX858" s="193"/>
      <c r="ABY858" s="49"/>
      <c r="ABZ858" s="49"/>
      <c r="ACA858" s="49"/>
      <c r="ACF858" s="193"/>
      <c r="ACG858" s="49"/>
      <c r="ACH858" s="49"/>
      <c r="ACI858" s="49"/>
      <c r="ACN858" s="193"/>
      <c r="ACO858" s="49"/>
      <c r="ACP858" s="49"/>
      <c r="ACQ858" s="49"/>
      <c r="ACV858" s="193"/>
      <c r="ACW858" s="49"/>
      <c r="ACX858" s="49"/>
      <c r="ACY858" s="49"/>
      <c r="ADD858" s="193"/>
      <c r="ADE858" s="49"/>
      <c r="ADF858" s="49"/>
      <c r="ADG858" s="49"/>
      <c r="ADL858" s="193"/>
      <c r="ADM858" s="49"/>
      <c r="ADN858" s="49"/>
      <c r="ADO858" s="49"/>
      <c r="ADT858" s="193"/>
      <c r="ADU858" s="49"/>
      <c r="ADV858" s="49"/>
      <c r="ADW858" s="49"/>
      <c r="AEB858" s="193"/>
      <c r="AEC858" s="49"/>
      <c r="AED858" s="49"/>
      <c r="AEE858" s="49"/>
      <c r="AEJ858" s="193"/>
      <c r="AEK858" s="49"/>
      <c r="AEL858" s="49"/>
      <c r="AEM858" s="49"/>
      <c r="AER858" s="193"/>
      <c r="AES858" s="49"/>
      <c r="AET858" s="49"/>
      <c r="AEU858" s="49"/>
      <c r="AEZ858" s="193"/>
      <c r="AFA858" s="49"/>
      <c r="AFB858" s="49"/>
      <c r="AFC858" s="49"/>
      <c r="AFH858" s="193"/>
      <c r="AFI858" s="49"/>
      <c r="AFJ858" s="49"/>
      <c r="AFK858" s="49"/>
      <c r="AFP858" s="193"/>
      <c r="AFQ858" s="49"/>
      <c r="AFR858" s="49"/>
      <c r="AFS858" s="49"/>
      <c r="AFX858" s="193"/>
      <c r="AFY858" s="49"/>
      <c r="AFZ858" s="49"/>
      <c r="AGA858" s="49"/>
      <c r="AGF858" s="193"/>
      <c r="AGG858" s="49"/>
      <c r="AGH858" s="49"/>
      <c r="AGI858" s="49"/>
      <c r="AGN858" s="193"/>
      <c r="AGO858" s="49"/>
      <c r="AGP858" s="49"/>
      <c r="AGQ858" s="49"/>
      <c r="AGV858" s="193"/>
      <c r="AGW858" s="49"/>
      <c r="AGX858" s="49"/>
      <c r="AGY858" s="49"/>
      <c r="AHD858" s="193"/>
      <c r="AHE858" s="49"/>
      <c r="AHF858" s="49"/>
      <c r="AHG858" s="49"/>
      <c r="AHL858" s="193"/>
      <c r="AHM858" s="49"/>
      <c r="AHN858" s="49"/>
      <c r="AHO858" s="49"/>
      <c r="AHT858" s="193"/>
      <c r="AHU858" s="49"/>
      <c r="AHV858" s="49"/>
      <c r="AHW858" s="49"/>
      <c r="AIB858" s="193"/>
      <c r="AIC858" s="49"/>
      <c r="AID858" s="49"/>
      <c r="AIE858" s="49"/>
      <c r="AIJ858" s="193"/>
      <c r="AIK858" s="49"/>
      <c r="AIL858" s="49"/>
      <c r="AIM858" s="49"/>
      <c r="AIR858" s="193"/>
      <c r="AIS858" s="49"/>
      <c r="AIT858" s="49"/>
      <c r="AIU858" s="49"/>
      <c r="AIZ858" s="193"/>
      <c r="AJA858" s="49"/>
      <c r="AJB858" s="49"/>
      <c r="AJC858" s="49"/>
      <c r="AJH858" s="193"/>
      <c r="AJI858" s="49"/>
      <c r="AJJ858" s="49"/>
      <c r="AJK858" s="49"/>
      <c r="AJP858" s="193"/>
      <c r="AJQ858" s="49"/>
      <c r="AJR858" s="49"/>
      <c r="AJS858" s="49"/>
      <c r="AJX858" s="193"/>
      <c r="AJY858" s="49"/>
      <c r="AJZ858" s="49"/>
      <c r="AKA858" s="49"/>
      <c r="AKF858" s="193"/>
      <c r="AKG858" s="49"/>
      <c r="AKH858" s="49"/>
      <c r="AKI858" s="49"/>
      <c r="AKN858" s="193"/>
      <c r="AKO858" s="49"/>
      <c r="AKP858" s="49"/>
      <c r="AKQ858" s="49"/>
      <c r="AKV858" s="193"/>
      <c r="AKW858" s="49"/>
      <c r="AKX858" s="49"/>
      <c r="AKY858" s="49"/>
      <c r="ALD858" s="193"/>
      <c r="ALE858" s="49"/>
      <c r="ALF858" s="49"/>
      <c r="ALG858" s="49"/>
      <c r="ALL858" s="193"/>
      <c r="ALM858" s="49"/>
      <c r="ALN858" s="49"/>
      <c r="ALO858" s="49"/>
      <c r="ALT858" s="193"/>
      <c r="ALU858" s="49"/>
      <c r="ALV858" s="49"/>
      <c r="ALW858" s="49"/>
      <c r="AMB858" s="193"/>
      <c r="AMC858" s="49"/>
      <c r="AMD858" s="49"/>
      <c r="AME858" s="49"/>
      <c r="AMJ858" s="193"/>
    </row>
    <row r="859" s="190" customFormat="true" ht="15" hidden="false" customHeight="true" outlineLevel="0" collapsed="false">
      <c r="A859" s="170"/>
      <c r="B859" s="170"/>
      <c r="C859" s="170"/>
      <c r="D859" s="171" t="s">
        <v>715</v>
      </c>
      <c r="E859" s="171"/>
      <c r="F859" s="171"/>
      <c r="G859" s="171"/>
      <c r="H859" s="175" t="n">
        <f aca="false">E852</f>
        <v>2</v>
      </c>
      <c r="I859" s="49"/>
      <c r="J859" s="49"/>
      <c r="K859" s="49"/>
      <c r="P859" s="194"/>
      <c r="Q859" s="49"/>
      <c r="R859" s="49"/>
      <c r="S859" s="49"/>
      <c r="X859" s="194"/>
      <c r="Y859" s="49"/>
      <c r="Z859" s="49"/>
      <c r="AA859" s="49"/>
      <c r="AF859" s="194"/>
      <c r="AG859" s="49"/>
      <c r="AH859" s="49"/>
      <c r="AI859" s="49"/>
      <c r="AN859" s="194"/>
      <c r="AO859" s="49"/>
      <c r="AP859" s="49"/>
      <c r="AQ859" s="49"/>
      <c r="AV859" s="194"/>
      <c r="AW859" s="49"/>
      <c r="AX859" s="49"/>
      <c r="AY859" s="49"/>
      <c r="BD859" s="194"/>
      <c r="BE859" s="49"/>
      <c r="BF859" s="49"/>
      <c r="BG859" s="49"/>
      <c r="BL859" s="194"/>
      <c r="BM859" s="49"/>
      <c r="BN859" s="49"/>
      <c r="BO859" s="49"/>
      <c r="BT859" s="194"/>
      <c r="BU859" s="49"/>
      <c r="BV859" s="49"/>
      <c r="BW859" s="49"/>
      <c r="CB859" s="194"/>
      <c r="CC859" s="49"/>
      <c r="CD859" s="49"/>
      <c r="CE859" s="49"/>
      <c r="CJ859" s="194"/>
      <c r="CK859" s="49"/>
      <c r="CL859" s="49"/>
      <c r="CM859" s="49"/>
      <c r="CR859" s="194"/>
      <c r="CS859" s="49"/>
      <c r="CT859" s="49"/>
      <c r="CU859" s="49"/>
      <c r="CZ859" s="194"/>
      <c r="DA859" s="49"/>
      <c r="DB859" s="49"/>
      <c r="DC859" s="49"/>
      <c r="DH859" s="194"/>
      <c r="DI859" s="49"/>
      <c r="DJ859" s="49"/>
      <c r="DK859" s="49"/>
      <c r="DP859" s="194"/>
      <c r="DQ859" s="49"/>
      <c r="DR859" s="49"/>
      <c r="DS859" s="49"/>
      <c r="DX859" s="194"/>
      <c r="DY859" s="49"/>
      <c r="DZ859" s="49"/>
      <c r="EA859" s="49"/>
      <c r="EF859" s="194"/>
      <c r="EG859" s="49"/>
      <c r="EH859" s="49"/>
      <c r="EI859" s="49"/>
      <c r="EN859" s="194"/>
      <c r="EO859" s="49"/>
      <c r="EP859" s="49"/>
      <c r="EQ859" s="49"/>
      <c r="EV859" s="194"/>
      <c r="EW859" s="49"/>
      <c r="EX859" s="49"/>
      <c r="EY859" s="49"/>
      <c r="FD859" s="194"/>
      <c r="FE859" s="49"/>
      <c r="FF859" s="49"/>
      <c r="FG859" s="49"/>
      <c r="FL859" s="194"/>
      <c r="FM859" s="49"/>
      <c r="FN859" s="49"/>
      <c r="FO859" s="49"/>
      <c r="FT859" s="194"/>
      <c r="FU859" s="49"/>
      <c r="FV859" s="49"/>
      <c r="FW859" s="49"/>
      <c r="GB859" s="194"/>
      <c r="GC859" s="49"/>
      <c r="GD859" s="49"/>
      <c r="GE859" s="49"/>
      <c r="GJ859" s="194"/>
      <c r="GK859" s="49"/>
      <c r="GL859" s="49"/>
      <c r="GM859" s="49"/>
      <c r="GR859" s="194"/>
      <c r="GS859" s="49"/>
      <c r="GT859" s="49"/>
      <c r="GU859" s="49"/>
      <c r="GZ859" s="194"/>
      <c r="HA859" s="49"/>
      <c r="HB859" s="49"/>
      <c r="HC859" s="49"/>
      <c r="HH859" s="194"/>
      <c r="HI859" s="49"/>
      <c r="HJ859" s="49"/>
      <c r="HK859" s="49"/>
      <c r="HP859" s="194"/>
      <c r="HQ859" s="49"/>
      <c r="HR859" s="49"/>
      <c r="HS859" s="49"/>
      <c r="HX859" s="194"/>
      <c r="HY859" s="49"/>
      <c r="HZ859" s="49"/>
      <c r="IA859" s="49"/>
      <c r="IF859" s="194"/>
      <c r="IG859" s="49"/>
      <c r="IH859" s="49"/>
      <c r="II859" s="49"/>
      <c r="IN859" s="194"/>
      <c r="IO859" s="49"/>
      <c r="IP859" s="49"/>
      <c r="IQ859" s="49"/>
      <c r="IV859" s="194"/>
      <c r="IW859" s="49"/>
      <c r="IX859" s="49"/>
      <c r="IY859" s="49"/>
      <c r="JD859" s="194"/>
      <c r="JE859" s="49"/>
      <c r="JF859" s="49"/>
      <c r="JG859" s="49"/>
      <c r="JL859" s="194"/>
      <c r="JM859" s="49"/>
      <c r="JN859" s="49"/>
      <c r="JO859" s="49"/>
      <c r="JT859" s="194"/>
      <c r="JU859" s="49"/>
      <c r="JV859" s="49"/>
      <c r="JW859" s="49"/>
      <c r="KB859" s="194"/>
      <c r="KC859" s="49"/>
      <c r="KD859" s="49"/>
      <c r="KE859" s="49"/>
      <c r="KJ859" s="194"/>
      <c r="KK859" s="49"/>
      <c r="KL859" s="49"/>
      <c r="KM859" s="49"/>
      <c r="KR859" s="194"/>
      <c r="KS859" s="49"/>
      <c r="KT859" s="49"/>
      <c r="KU859" s="49"/>
      <c r="KZ859" s="194"/>
      <c r="LA859" s="49"/>
      <c r="LB859" s="49"/>
      <c r="LC859" s="49"/>
      <c r="LH859" s="194"/>
      <c r="LI859" s="49"/>
      <c r="LJ859" s="49"/>
      <c r="LK859" s="49"/>
      <c r="LP859" s="194"/>
      <c r="LQ859" s="49"/>
      <c r="LR859" s="49"/>
      <c r="LS859" s="49"/>
      <c r="LX859" s="194"/>
      <c r="LY859" s="49"/>
      <c r="LZ859" s="49"/>
      <c r="MA859" s="49"/>
      <c r="MF859" s="194"/>
      <c r="MG859" s="49"/>
      <c r="MH859" s="49"/>
      <c r="MI859" s="49"/>
      <c r="MN859" s="194"/>
      <c r="MO859" s="49"/>
      <c r="MP859" s="49"/>
      <c r="MQ859" s="49"/>
      <c r="MV859" s="194"/>
      <c r="MW859" s="49"/>
      <c r="MX859" s="49"/>
      <c r="MY859" s="49"/>
      <c r="ND859" s="194"/>
      <c r="NE859" s="49"/>
      <c r="NF859" s="49"/>
      <c r="NG859" s="49"/>
      <c r="NL859" s="194"/>
      <c r="NM859" s="49"/>
      <c r="NN859" s="49"/>
      <c r="NO859" s="49"/>
      <c r="NT859" s="194"/>
      <c r="NU859" s="49"/>
      <c r="NV859" s="49"/>
      <c r="NW859" s="49"/>
      <c r="OB859" s="194"/>
      <c r="OC859" s="49"/>
      <c r="OD859" s="49"/>
      <c r="OE859" s="49"/>
      <c r="OJ859" s="194"/>
      <c r="OK859" s="49"/>
      <c r="OL859" s="49"/>
      <c r="OM859" s="49"/>
      <c r="OR859" s="194"/>
      <c r="OS859" s="49"/>
      <c r="OT859" s="49"/>
      <c r="OU859" s="49"/>
      <c r="OZ859" s="194"/>
      <c r="PA859" s="49"/>
      <c r="PB859" s="49"/>
      <c r="PC859" s="49"/>
      <c r="PH859" s="194"/>
      <c r="PI859" s="49"/>
      <c r="PJ859" s="49"/>
      <c r="PK859" s="49"/>
      <c r="PP859" s="194"/>
      <c r="PQ859" s="49"/>
      <c r="PR859" s="49"/>
      <c r="PS859" s="49"/>
      <c r="PX859" s="194"/>
      <c r="PY859" s="49"/>
      <c r="PZ859" s="49"/>
      <c r="QA859" s="49"/>
      <c r="QF859" s="194"/>
      <c r="QG859" s="49"/>
      <c r="QH859" s="49"/>
      <c r="QI859" s="49"/>
      <c r="QN859" s="194"/>
      <c r="QO859" s="49"/>
      <c r="QP859" s="49"/>
      <c r="QQ859" s="49"/>
      <c r="QV859" s="194"/>
      <c r="QW859" s="49"/>
      <c r="QX859" s="49"/>
      <c r="QY859" s="49"/>
      <c r="RD859" s="194"/>
      <c r="RE859" s="49"/>
      <c r="RF859" s="49"/>
      <c r="RG859" s="49"/>
      <c r="RL859" s="194"/>
      <c r="RM859" s="49"/>
      <c r="RN859" s="49"/>
      <c r="RO859" s="49"/>
      <c r="RT859" s="194"/>
      <c r="RU859" s="49"/>
      <c r="RV859" s="49"/>
      <c r="RW859" s="49"/>
      <c r="SB859" s="194"/>
      <c r="SC859" s="49"/>
      <c r="SD859" s="49"/>
      <c r="SE859" s="49"/>
      <c r="SJ859" s="194"/>
      <c r="SK859" s="49"/>
      <c r="SL859" s="49"/>
      <c r="SM859" s="49"/>
      <c r="SR859" s="194"/>
      <c r="SS859" s="49"/>
      <c r="ST859" s="49"/>
      <c r="SU859" s="49"/>
      <c r="SZ859" s="194"/>
      <c r="TA859" s="49"/>
      <c r="TB859" s="49"/>
      <c r="TC859" s="49"/>
      <c r="TH859" s="194"/>
      <c r="TI859" s="49"/>
      <c r="TJ859" s="49"/>
      <c r="TK859" s="49"/>
      <c r="TP859" s="194"/>
      <c r="TQ859" s="49"/>
      <c r="TR859" s="49"/>
      <c r="TS859" s="49"/>
      <c r="TX859" s="194"/>
      <c r="TY859" s="49"/>
      <c r="TZ859" s="49"/>
      <c r="UA859" s="49"/>
      <c r="UF859" s="194"/>
      <c r="UG859" s="49"/>
      <c r="UH859" s="49"/>
      <c r="UI859" s="49"/>
      <c r="UN859" s="194"/>
      <c r="UO859" s="49"/>
      <c r="UP859" s="49"/>
      <c r="UQ859" s="49"/>
      <c r="UV859" s="194"/>
      <c r="UW859" s="49"/>
      <c r="UX859" s="49"/>
      <c r="UY859" s="49"/>
      <c r="VD859" s="194"/>
      <c r="VE859" s="49"/>
      <c r="VF859" s="49"/>
      <c r="VG859" s="49"/>
      <c r="VL859" s="194"/>
      <c r="VM859" s="49"/>
      <c r="VN859" s="49"/>
      <c r="VO859" s="49"/>
      <c r="VT859" s="194"/>
      <c r="VU859" s="49"/>
      <c r="VV859" s="49"/>
      <c r="VW859" s="49"/>
      <c r="WB859" s="194"/>
      <c r="WC859" s="49"/>
      <c r="WD859" s="49"/>
      <c r="WE859" s="49"/>
      <c r="WJ859" s="194"/>
      <c r="WK859" s="49"/>
      <c r="WL859" s="49"/>
      <c r="WM859" s="49"/>
      <c r="WR859" s="194"/>
      <c r="WS859" s="49"/>
      <c r="WT859" s="49"/>
      <c r="WU859" s="49"/>
      <c r="WZ859" s="194"/>
      <c r="XA859" s="49"/>
      <c r="XB859" s="49"/>
      <c r="XC859" s="49"/>
      <c r="XH859" s="194"/>
      <c r="XI859" s="49"/>
      <c r="XJ859" s="49"/>
      <c r="XK859" s="49"/>
      <c r="XP859" s="194"/>
      <c r="XQ859" s="49"/>
      <c r="XR859" s="49"/>
      <c r="XS859" s="49"/>
      <c r="XX859" s="194"/>
      <c r="XY859" s="49"/>
      <c r="XZ859" s="49"/>
      <c r="YA859" s="49"/>
      <c r="YF859" s="194"/>
      <c r="YG859" s="49"/>
      <c r="YH859" s="49"/>
      <c r="YI859" s="49"/>
      <c r="YN859" s="194"/>
      <c r="YO859" s="49"/>
      <c r="YP859" s="49"/>
      <c r="YQ859" s="49"/>
      <c r="YV859" s="194"/>
      <c r="YW859" s="49"/>
      <c r="YX859" s="49"/>
      <c r="YY859" s="49"/>
      <c r="ZD859" s="194"/>
      <c r="ZE859" s="49"/>
      <c r="ZF859" s="49"/>
      <c r="ZG859" s="49"/>
      <c r="ZL859" s="194"/>
      <c r="ZM859" s="49"/>
      <c r="ZN859" s="49"/>
      <c r="ZO859" s="49"/>
      <c r="ZT859" s="194"/>
      <c r="ZU859" s="49"/>
      <c r="ZV859" s="49"/>
      <c r="ZW859" s="49"/>
      <c r="AAB859" s="194"/>
      <c r="AAC859" s="49"/>
      <c r="AAD859" s="49"/>
      <c r="AAE859" s="49"/>
      <c r="AAJ859" s="194"/>
      <c r="AAK859" s="49"/>
      <c r="AAL859" s="49"/>
      <c r="AAM859" s="49"/>
      <c r="AAR859" s="194"/>
      <c r="AAS859" s="49"/>
      <c r="AAT859" s="49"/>
      <c r="AAU859" s="49"/>
      <c r="AAZ859" s="194"/>
      <c r="ABA859" s="49"/>
      <c r="ABB859" s="49"/>
      <c r="ABC859" s="49"/>
      <c r="ABH859" s="194"/>
      <c r="ABI859" s="49"/>
      <c r="ABJ859" s="49"/>
      <c r="ABK859" s="49"/>
      <c r="ABP859" s="194"/>
      <c r="ABQ859" s="49"/>
      <c r="ABR859" s="49"/>
      <c r="ABS859" s="49"/>
      <c r="ABX859" s="194"/>
      <c r="ABY859" s="49"/>
      <c r="ABZ859" s="49"/>
      <c r="ACA859" s="49"/>
      <c r="ACF859" s="194"/>
      <c r="ACG859" s="49"/>
      <c r="ACH859" s="49"/>
      <c r="ACI859" s="49"/>
      <c r="ACN859" s="194"/>
      <c r="ACO859" s="49"/>
      <c r="ACP859" s="49"/>
      <c r="ACQ859" s="49"/>
      <c r="ACV859" s="194"/>
      <c r="ACW859" s="49"/>
      <c r="ACX859" s="49"/>
      <c r="ACY859" s="49"/>
      <c r="ADD859" s="194"/>
      <c r="ADE859" s="49"/>
      <c r="ADF859" s="49"/>
      <c r="ADG859" s="49"/>
      <c r="ADL859" s="194"/>
      <c r="ADM859" s="49"/>
      <c r="ADN859" s="49"/>
      <c r="ADO859" s="49"/>
      <c r="ADT859" s="194"/>
      <c r="ADU859" s="49"/>
      <c r="ADV859" s="49"/>
      <c r="ADW859" s="49"/>
      <c r="AEB859" s="194"/>
      <c r="AEC859" s="49"/>
      <c r="AED859" s="49"/>
      <c r="AEE859" s="49"/>
      <c r="AEJ859" s="194"/>
      <c r="AEK859" s="49"/>
      <c r="AEL859" s="49"/>
      <c r="AEM859" s="49"/>
      <c r="AER859" s="194"/>
      <c r="AES859" s="49"/>
      <c r="AET859" s="49"/>
      <c r="AEU859" s="49"/>
      <c r="AEZ859" s="194"/>
      <c r="AFA859" s="49"/>
      <c r="AFB859" s="49"/>
      <c r="AFC859" s="49"/>
      <c r="AFH859" s="194"/>
      <c r="AFI859" s="49"/>
      <c r="AFJ859" s="49"/>
      <c r="AFK859" s="49"/>
      <c r="AFP859" s="194"/>
      <c r="AFQ859" s="49"/>
      <c r="AFR859" s="49"/>
      <c r="AFS859" s="49"/>
      <c r="AFX859" s="194"/>
      <c r="AFY859" s="49"/>
      <c r="AFZ859" s="49"/>
      <c r="AGA859" s="49"/>
      <c r="AGF859" s="194"/>
      <c r="AGG859" s="49"/>
      <c r="AGH859" s="49"/>
      <c r="AGI859" s="49"/>
      <c r="AGN859" s="194"/>
      <c r="AGO859" s="49"/>
      <c r="AGP859" s="49"/>
      <c r="AGQ859" s="49"/>
      <c r="AGV859" s="194"/>
      <c r="AGW859" s="49"/>
      <c r="AGX859" s="49"/>
      <c r="AGY859" s="49"/>
      <c r="AHD859" s="194"/>
      <c r="AHE859" s="49"/>
      <c r="AHF859" s="49"/>
      <c r="AHG859" s="49"/>
      <c r="AHL859" s="194"/>
      <c r="AHM859" s="49"/>
      <c r="AHN859" s="49"/>
      <c r="AHO859" s="49"/>
      <c r="AHT859" s="194"/>
      <c r="AHU859" s="49"/>
      <c r="AHV859" s="49"/>
      <c r="AHW859" s="49"/>
      <c r="AIB859" s="194"/>
      <c r="AIC859" s="49"/>
      <c r="AID859" s="49"/>
      <c r="AIE859" s="49"/>
      <c r="AIJ859" s="194"/>
      <c r="AIK859" s="49"/>
      <c r="AIL859" s="49"/>
      <c r="AIM859" s="49"/>
      <c r="AIR859" s="194"/>
      <c r="AIS859" s="49"/>
      <c r="AIT859" s="49"/>
      <c r="AIU859" s="49"/>
      <c r="AIZ859" s="194"/>
      <c r="AJA859" s="49"/>
      <c r="AJB859" s="49"/>
      <c r="AJC859" s="49"/>
      <c r="AJH859" s="194"/>
      <c r="AJI859" s="49"/>
      <c r="AJJ859" s="49"/>
      <c r="AJK859" s="49"/>
      <c r="AJP859" s="194"/>
      <c r="AJQ859" s="49"/>
      <c r="AJR859" s="49"/>
      <c r="AJS859" s="49"/>
      <c r="AJX859" s="194"/>
      <c r="AJY859" s="49"/>
      <c r="AJZ859" s="49"/>
      <c r="AKA859" s="49"/>
      <c r="AKF859" s="194"/>
      <c r="AKG859" s="49"/>
      <c r="AKH859" s="49"/>
      <c r="AKI859" s="49"/>
      <c r="AKN859" s="194"/>
      <c r="AKO859" s="49"/>
      <c r="AKP859" s="49"/>
      <c r="AKQ859" s="49"/>
      <c r="AKV859" s="194"/>
      <c r="AKW859" s="49"/>
      <c r="AKX859" s="49"/>
      <c r="AKY859" s="49"/>
      <c r="ALD859" s="194"/>
      <c r="ALE859" s="49"/>
      <c r="ALF859" s="49"/>
      <c r="ALG859" s="49"/>
      <c r="ALL859" s="194"/>
      <c r="ALM859" s="49"/>
      <c r="ALN859" s="49"/>
      <c r="ALO859" s="49"/>
      <c r="ALT859" s="194"/>
      <c r="ALU859" s="49"/>
      <c r="ALV859" s="49"/>
      <c r="ALW859" s="49"/>
      <c r="AMB859" s="194"/>
      <c r="AMC859" s="49"/>
      <c r="AMD859" s="49"/>
      <c r="AME859" s="49"/>
      <c r="AMJ859" s="194"/>
    </row>
    <row r="860" s="192" customFormat="true" ht="15" hidden="false" customHeight="true" outlineLevel="0" collapsed="false">
      <c r="A860" s="170"/>
      <c r="B860" s="170"/>
      <c r="C860" s="170"/>
      <c r="D860" s="173" t="s">
        <v>716</v>
      </c>
      <c r="E860" s="173"/>
      <c r="F860" s="173"/>
      <c r="G860" s="173"/>
      <c r="H860" s="174" t="n">
        <f aca="false">ROUND(H858*H859,2)</f>
        <v>64.4</v>
      </c>
      <c r="I860" s="49"/>
      <c r="J860" s="49"/>
      <c r="K860" s="49"/>
      <c r="P860" s="193"/>
      <c r="Q860" s="49"/>
      <c r="R860" s="49"/>
      <c r="S860" s="49"/>
      <c r="X860" s="193"/>
      <c r="Y860" s="49"/>
      <c r="Z860" s="49"/>
      <c r="AA860" s="49"/>
      <c r="AF860" s="193"/>
      <c r="AG860" s="49"/>
      <c r="AH860" s="49"/>
      <c r="AI860" s="49"/>
      <c r="AN860" s="193"/>
      <c r="AO860" s="49"/>
      <c r="AP860" s="49"/>
      <c r="AQ860" s="49"/>
      <c r="AV860" s="193"/>
      <c r="AW860" s="49"/>
      <c r="AX860" s="49"/>
      <c r="AY860" s="49"/>
      <c r="BD860" s="193"/>
      <c r="BE860" s="49"/>
      <c r="BF860" s="49"/>
      <c r="BG860" s="49"/>
      <c r="BL860" s="193"/>
      <c r="BM860" s="49"/>
      <c r="BN860" s="49"/>
      <c r="BO860" s="49"/>
      <c r="BT860" s="193"/>
      <c r="BU860" s="49"/>
      <c r="BV860" s="49"/>
      <c r="BW860" s="49"/>
      <c r="CB860" s="193"/>
      <c r="CC860" s="49"/>
      <c r="CD860" s="49"/>
      <c r="CE860" s="49"/>
      <c r="CJ860" s="193"/>
      <c r="CK860" s="49"/>
      <c r="CL860" s="49"/>
      <c r="CM860" s="49"/>
      <c r="CR860" s="193"/>
      <c r="CS860" s="49"/>
      <c r="CT860" s="49"/>
      <c r="CU860" s="49"/>
      <c r="CZ860" s="193"/>
      <c r="DA860" s="49"/>
      <c r="DB860" s="49"/>
      <c r="DC860" s="49"/>
      <c r="DH860" s="193"/>
      <c r="DI860" s="49"/>
      <c r="DJ860" s="49"/>
      <c r="DK860" s="49"/>
      <c r="DP860" s="193"/>
      <c r="DQ860" s="49"/>
      <c r="DR860" s="49"/>
      <c r="DS860" s="49"/>
      <c r="DX860" s="193"/>
      <c r="DY860" s="49"/>
      <c r="DZ860" s="49"/>
      <c r="EA860" s="49"/>
      <c r="EF860" s="193"/>
      <c r="EG860" s="49"/>
      <c r="EH860" s="49"/>
      <c r="EI860" s="49"/>
      <c r="EN860" s="193"/>
      <c r="EO860" s="49"/>
      <c r="EP860" s="49"/>
      <c r="EQ860" s="49"/>
      <c r="EV860" s="193"/>
      <c r="EW860" s="49"/>
      <c r="EX860" s="49"/>
      <c r="EY860" s="49"/>
      <c r="FD860" s="193"/>
      <c r="FE860" s="49"/>
      <c r="FF860" s="49"/>
      <c r="FG860" s="49"/>
      <c r="FL860" s="193"/>
      <c r="FM860" s="49"/>
      <c r="FN860" s="49"/>
      <c r="FO860" s="49"/>
      <c r="FT860" s="193"/>
      <c r="FU860" s="49"/>
      <c r="FV860" s="49"/>
      <c r="FW860" s="49"/>
      <c r="GB860" s="193"/>
      <c r="GC860" s="49"/>
      <c r="GD860" s="49"/>
      <c r="GE860" s="49"/>
      <c r="GJ860" s="193"/>
      <c r="GK860" s="49"/>
      <c r="GL860" s="49"/>
      <c r="GM860" s="49"/>
      <c r="GR860" s="193"/>
      <c r="GS860" s="49"/>
      <c r="GT860" s="49"/>
      <c r="GU860" s="49"/>
      <c r="GZ860" s="193"/>
      <c r="HA860" s="49"/>
      <c r="HB860" s="49"/>
      <c r="HC860" s="49"/>
      <c r="HH860" s="193"/>
      <c r="HI860" s="49"/>
      <c r="HJ860" s="49"/>
      <c r="HK860" s="49"/>
      <c r="HP860" s="193"/>
      <c r="HQ860" s="49"/>
      <c r="HR860" s="49"/>
      <c r="HS860" s="49"/>
      <c r="HX860" s="193"/>
      <c r="HY860" s="49"/>
      <c r="HZ860" s="49"/>
      <c r="IA860" s="49"/>
      <c r="IF860" s="193"/>
      <c r="IG860" s="49"/>
      <c r="IH860" s="49"/>
      <c r="II860" s="49"/>
      <c r="IN860" s="193"/>
      <c r="IO860" s="49"/>
      <c r="IP860" s="49"/>
      <c r="IQ860" s="49"/>
      <c r="IV860" s="193"/>
      <c r="IW860" s="49"/>
      <c r="IX860" s="49"/>
      <c r="IY860" s="49"/>
      <c r="JD860" s="193"/>
      <c r="JE860" s="49"/>
      <c r="JF860" s="49"/>
      <c r="JG860" s="49"/>
      <c r="JL860" s="193"/>
      <c r="JM860" s="49"/>
      <c r="JN860" s="49"/>
      <c r="JO860" s="49"/>
      <c r="JT860" s="193"/>
      <c r="JU860" s="49"/>
      <c r="JV860" s="49"/>
      <c r="JW860" s="49"/>
      <c r="KB860" s="193"/>
      <c r="KC860" s="49"/>
      <c r="KD860" s="49"/>
      <c r="KE860" s="49"/>
      <c r="KJ860" s="193"/>
      <c r="KK860" s="49"/>
      <c r="KL860" s="49"/>
      <c r="KM860" s="49"/>
      <c r="KR860" s="193"/>
      <c r="KS860" s="49"/>
      <c r="KT860" s="49"/>
      <c r="KU860" s="49"/>
      <c r="KZ860" s="193"/>
      <c r="LA860" s="49"/>
      <c r="LB860" s="49"/>
      <c r="LC860" s="49"/>
      <c r="LH860" s="193"/>
      <c r="LI860" s="49"/>
      <c r="LJ860" s="49"/>
      <c r="LK860" s="49"/>
      <c r="LP860" s="193"/>
      <c r="LQ860" s="49"/>
      <c r="LR860" s="49"/>
      <c r="LS860" s="49"/>
      <c r="LX860" s="193"/>
      <c r="LY860" s="49"/>
      <c r="LZ860" s="49"/>
      <c r="MA860" s="49"/>
      <c r="MF860" s="193"/>
      <c r="MG860" s="49"/>
      <c r="MH860" s="49"/>
      <c r="MI860" s="49"/>
      <c r="MN860" s="193"/>
      <c r="MO860" s="49"/>
      <c r="MP860" s="49"/>
      <c r="MQ860" s="49"/>
      <c r="MV860" s="193"/>
      <c r="MW860" s="49"/>
      <c r="MX860" s="49"/>
      <c r="MY860" s="49"/>
      <c r="ND860" s="193"/>
      <c r="NE860" s="49"/>
      <c r="NF860" s="49"/>
      <c r="NG860" s="49"/>
      <c r="NL860" s="193"/>
      <c r="NM860" s="49"/>
      <c r="NN860" s="49"/>
      <c r="NO860" s="49"/>
      <c r="NT860" s="193"/>
      <c r="NU860" s="49"/>
      <c r="NV860" s="49"/>
      <c r="NW860" s="49"/>
      <c r="OB860" s="193"/>
      <c r="OC860" s="49"/>
      <c r="OD860" s="49"/>
      <c r="OE860" s="49"/>
      <c r="OJ860" s="193"/>
      <c r="OK860" s="49"/>
      <c r="OL860" s="49"/>
      <c r="OM860" s="49"/>
      <c r="OR860" s="193"/>
      <c r="OS860" s="49"/>
      <c r="OT860" s="49"/>
      <c r="OU860" s="49"/>
      <c r="OZ860" s="193"/>
      <c r="PA860" s="49"/>
      <c r="PB860" s="49"/>
      <c r="PC860" s="49"/>
      <c r="PH860" s="193"/>
      <c r="PI860" s="49"/>
      <c r="PJ860" s="49"/>
      <c r="PK860" s="49"/>
      <c r="PP860" s="193"/>
      <c r="PQ860" s="49"/>
      <c r="PR860" s="49"/>
      <c r="PS860" s="49"/>
      <c r="PX860" s="193"/>
      <c r="PY860" s="49"/>
      <c r="PZ860" s="49"/>
      <c r="QA860" s="49"/>
      <c r="QF860" s="193"/>
      <c r="QG860" s="49"/>
      <c r="QH860" s="49"/>
      <c r="QI860" s="49"/>
      <c r="QN860" s="193"/>
      <c r="QO860" s="49"/>
      <c r="QP860" s="49"/>
      <c r="QQ860" s="49"/>
      <c r="QV860" s="193"/>
      <c r="QW860" s="49"/>
      <c r="QX860" s="49"/>
      <c r="QY860" s="49"/>
      <c r="RD860" s="193"/>
      <c r="RE860" s="49"/>
      <c r="RF860" s="49"/>
      <c r="RG860" s="49"/>
      <c r="RL860" s="193"/>
      <c r="RM860" s="49"/>
      <c r="RN860" s="49"/>
      <c r="RO860" s="49"/>
      <c r="RT860" s="193"/>
      <c r="RU860" s="49"/>
      <c r="RV860" s="49"/>
      <c r="RW860" s="49"/>
      <c r="SB860" s="193"/>
      <c r="SC860" s="49"/>
      <c r="SD860" s="49"/>
      <c r="SE860" s="49"/>
      <c r="SJ860" s="193"/>
      <c r="SK860" s="49"/>
      <c r="SL860" s="49"/>
      <c r="SM860" s="49"/>
      <c r="SR860" s="193"/>
      <c r="SS860" s="49"/>
      <c r="ST860" s="49"/>
      <c r="SU860" s="49"/>
      <c r="SZ860" s="193"/>
      <c r="TA860" s="49"/>
      <c r="TB860" s="49"/>
      <c r="TC860" s="49"/>
      <c r="TH860" s="193"/>
      <c r="TI860" s="49"/>
      <c r="TJ860" s="49"/>
      <c r="TK860" s="49"/>
      <c r="TP860" s="193"/>
      <c r="TQ860" s="49"/>
      <c r="TR860" s="49"/>
      <c r="TS860" s="49"/>
      <c r="TX860" s="193"/>
      <c r="TY860" s="49"/>
      <c r="TZ860" s="49"/>
      <c r="UA860" s="49"/>
      <c r="UF860" s="193"/>
      <c r="UG860" s="49"/>
      <c r="UH860" s="49"/>
      <c r="UI860" s="49"/>
      <c r="UN860" s="193"/>
      <c r="UO860" s="49"/>
      <c r="UP860" s="49"/>
      <c r="UQ860" s="49"/>
      <c r="UV860" s="193"/>
      <c r="UW860" s="49"/>
      <c r="UX860" s="49"/>
      <c r="UY860" s="49"/>
      <c r="VD860" s="193"/>
      <c r="VE860" s="49"/>
      <c r="VF860" s="49"/>
      <c r="VG860" s="49"/>
      <c r="VL860" s="193"/>
      <c r="VM860" s="49"/>
      <c r="VN860" s="49"/>
      <c r="VO860" s="49"/>
      <c r="VT860" s="193"/>
      <c r="VU860" s="49"/>
      <c r="VV860" s="49"/>
      <c r="VW860" s="49"/>
      <c r="WB860" s="193"/>
      <c r="WC860" s="49"/>
      <c r="WD860" s="49"/>
      <c r="WE860" s="49"/>
      <c r="WJ860" s="193"/>
      <c r="WK860" s="49"/>
      <c r="WL860" s="49"/>
      <c r="WM860" s="49"/>
      <c r="WR860" s="193"/>
      <c r="WS860" s="49"/>
      <c r="WT860" s="49"/>
      <c r="WU860" s="49"/>
      <c r="WZ860" s="193"/>
      <c r="XA860" s="49"/>
      <c r="XB860" s="49"/>
      <c r="XC860" s="49"/>
      <c r="XH860" s="193"/>
      <c r="XI860" s="49"/>
      <c r="XJ860" s="49"/>
      <c r="XK860" s="49"/>
      <c r="XP860" s="193"/>
      <c r="XQ860" s="49"/>
      <c r="XR860" s="49"/>
      <c r="XS860" s="49"/>
      <c r="XX860" s="193"/>
      <c r="XY860" s="49"/>
      <c r="XZ860" s="49"/>
      <c r="YA860" s="49"/>
      <c r="YF860" s="193"/>
      <c r="YG860" s="49"/>
      <c r="YH860" s="49"/>
      <c r="YI860" s="49"/>
      <c r="YN860" s="193"/>
      <c r="YO860" s="49"/>
      <c r="YP860" s="49"/>
      <c r="YQ860" s="49"/>
      <c r="YV860" s="193"/>
      <c r="YW860" s="49"/>
      <c r="YX860" s="49"/>
      <c r="YY860" s="49"/>
      <c r="ZD860" s="193"/>
      <c r="ZE860" s="49"/>
      <c r="ZF860" s="49"/>
      <c r="ZG860" s="49"/>
      <c r="ZL860" s="193"/>
      <c r="ZM860" s="49"/>
      <c r="ZN860" s="49"/>
      <c r="ZO860" s="49"/>
      <c r="ZT860" s="193"/>
      <c r="ZU860" s="49"/>
      <c r="ZV860" s="49"/>
      <c r="ZW860" s="49"/>
      <c r="AAB860" s="193"/>
      <c r="AAC860" s="49"/>
      <c r="AAD860" s="49"/>
      <c r="AAE860" s="49"/>
      <c r="AAJ860" s="193"/>
      <c r="AAK860" s="49"/>
      <c r="AAL860" s="49"/>
      <c r="AAM860" s="49"/>
      <c r="AAR860" s="193"/>
      <c r="AAS860" s="49"/>
      <c r="AAT860" s="49"/>
      <c r="AAU860" s="49"/>
      <c r="AAZ860" s="193"/>
      <c r="ABA860" s="49"/>
      <c r="ABB860" s="49"/>
      <c r="ABC860" s="49"/>
      <c r="ABH860" s="193"/>
      <c r="ABI860" s="49"/>
      <c r="ABJ860" s="49"/>
      <c r="ABK860" s="49"/>
      <c r="ABP860" s="193"/>
      <c r="ABQ860" s="49"/>
      <c r="ABR860" s="49"/>
      <c r="ABS860" s="49"/>
      <c r="ABX860" s="193"/>
      <c r="ABY860" s="49"/>
      <c r="ABZ860" s="49"/>
      <c r="ACA860" s="49"/>
      <c r="ACF860" s="193"/>
      <c r="ACG860" s="49"/>
      <c r="ACH860" s="49"/>
      <c r="ACI860" s="49"/>
      <c r="ACN860" s="193"/>
      <c r="ACO860" s="49"/>
      <c r="ACP860" s="49"/>
      <c r="ACQ860" s="49"/>
      <c r="ACV860" s="193"/>
      <c r="ACW860" s="49"/>
      <c r="ACX860" s="49"/>
      <c r="ACY860" s="49"/>
      <c r="ADD860" s="193"/>
      <c r="ADE860" s="49"/>
      <c r="ADF860" s="49"/>
      <c r="ADG860" s="49"/>
      <c r="ADL860" s="193"/>
      <c r="ADM860" s="49"/>
      <c r="ADN860" s="49"/>
      <c r="ADO860" s="49"/>
      <c r="ADT860" s="193"/>
      <c r="ADU860" s="49"/>
      <c r="ADV860" s="49"/>
      <c r="ADW860" s="49"/>
      <c r="AEB860" s="193"/>
      <c r="AEC860" s="49"/>
      <c r="AED860" s="49"/>
      <c r="AEE860" s="49"/>
      <c r="AEJ860" s="193"/>
      <c r="AEK860" s="49"/>
      <c r="AEL860" s="49"/>
      <c r="AEM860" s="49"/>
      <c r="AER860" s="193"/>
      <c r="AES860" s="49"/>
      <c r="AET860" s="49"/>
      <c r="AEU860" s="49"/>
      <c r="AEZ860" s="193"/>
      <c r="AFA860" s="49"/>
      <c r="AFB860" s="49"/>
      <c r="AFC860" s="49"/>
      <c r="AFH860" s="193"/>
      <c r="AFI860" s="49"/>
      <c r="AFJ860" s="49"/>
      <c r="AFK860" s="49"/>
      <c r="AFP860" s="193"/>
      <c r="AFQ860" s="49"/>
      <c r="AFR860" s="49"/>
      <c r="AFS860" s="49"/>
      <c r="AFX860" s="193"/>
      <c r="AFY860" s="49"/>
      <c r="AFZ860" s="49"/>
      <c r="AGA860" s="49"/>
      <c r="AGF860" s="193"/>
      <c r="AGG860" s="49"/>
      <c r="AGH860" s="49"/>
      <c r="AGI860" s="49"/>
      <c r="AGN860" s="193"/>
      <c r="AGO860" s="49"/>
      <c r="AGP860" s="49"/>
      <c r="AGQ860" s="49"/>
      <c r="AGV860" s="193"/>
      <c r="AGW860" s="49"/>
      <c r="AGX860" s="49"/>
      <c r="AGY860" s="49"/>
      <c r="AHD860" s="193"/>
      <c r="AHE860" s="49"/>
      <c r="AHF860" s="49"/>
      <c r="AHG860" s="49"/>
      <c r="AHL860" s="193"/>
      <c r="AHM860" s="49"/>
      <c r="AHN860" s="49"/>
      <c r="AHO860" s="49"/>
      <c r="AHT860" s="193"/>
      <c r="AHU860" s="49"/>
      <c r="AHV860" s="49"/>
      <c r="AHW860" s="49"/>
      <c r="AIB860" s="193"/>
      <c r="AIC860" s="49"/>
      <c r="AID860" s="49"/>
      <c r="AIE860" s="49"/>
      <c r="AIJ860" s="193"/>
      <c r="AIK860" s="49"/>
      <c r="AIL860" s="49"/>
      <c r="AIM860" s="49"/>
      <c r="AIR860" s="193"/>
      <c r="AIS860" s="49"/>
      <c r="AIT860" s="49"/>
      <c r="AIU860" s="49"/>
      <c r="AIZ860" s="193"/>
      <c r="AJA860" s="49"/>
      <c r="AJB860" s="49"/>
      <c r="AJC860" s="49"/>
      <c r="AJH860" s="193"/>
      <c r="AJI860" s="49"/>
      <c r="AJJ860" s="49"/>
      <c r="AJK860" s="49"/>
      <c r="AJP860" s="193"/>
      <c r="AJQ860" s="49"/>
      <c r="AJR860" s="49"/>
      <c r="AJS860" s="49"/>
      <c r="AJX860" s="193"/>
      <c r="AJY860" s="49"/>
      <c r="AJZ860" s="49"/>
      <c r="AKA860" s="49"/>
      <c r="AKF860" s="193"/>
      <c r="AKG860" s="49"/>
      <c r="AKH860" s="49"/>
      <c r="AKI860" s="49"/>
      <c r="AKN860" s="193"/>
      <c r="AKO860" s="49"/>
      <c r="AKP860" s="49"/>
      <c r="AKQ860" s="49"/>
      <c r="AKV860" s="193"/>
      <c r="AKW860" s="49"/>
      <c r="AKX860" s="49"/>
      <c r="AKY860" s="49"/>
      <c r="ALD860" s="193"/>
      <c r="ALE860" s="49"/>
      <c r="ALF860" s="49"/>
      <c r="ALG860" s="49"/>
      <c r="ALL860" s="193"/>
      <c r="ALM860" s="49"/>
      <c r="ALN860" s="49"/>
      <c r="ALO860" s="49"/>
      <c r="ALT860" s="193"/>
      <c r="ALU860" s="49"/>
      <c r="ALV860" s="49"/>
      <c r="ALW860" s="49"/>
      <c r="AMB860" s="193"/>
      <c r="AMC860" s="49"/>
      <c r="AMD860" s="49"/>
      <c r="AME860" s="49"/>
      <c r="AMJ860" s="193"/>
    </row>
    <row r="861" s="190" customFormat="true" ht="15" hidden="false" customHeight="true" outlineLevel="0" collapsed="false">
      <c r="A861" s="170"/>
      <c r="B861" s="170"/>
      <c r="C861" s="170"/>
      <c r="D861" s="171" t="s">
        <v>717</v>
      </c>
      <c r="E861" s="171"/>
      <c r="F861" s="171"/>
      <c r="G861" s="171"/>
      <c r="H861" s="172" t="n">
        <f aca="false">ROUND(H858*$B$13,2)</f>
        <v>6.74</v>
      </c>
      <c r="I861" s="49"/>
      <c r="J861" s="49"/>
      <c r="K861" s="49"/>
      <c r="P861" s="191"/>
      <c r="Q861" s="49"/>
      <c r="R861" s="49"/>
      <c r="S861" s="49"/>
      <c r="X861" s="191"/>
      <c r="Y861" s="49"/>
      <c r="Z861" s="49"/>
      <c r="AA861" s="49"/>
      <c r="AF861" s="191"/>
      <c r="AG861" s="49"/>
      <c r="AH861" s="49"/>
      <c r="AI861" s="49"/>
      <c r="AN861" s="191"/>
      <c r="AO861" s="49"/>
      <c r="AP861" s="49"/>
      <c r="AQ861" s="49"/>
      <c r="AV861" s="191"/>
      <c r="AW861" s="49"/>
      <c r="AX861" s="49"/>
      <c r="AY861" s="49"/>
      <c r="BD861" s="191"/>
      <c r="BE861" s="49"/>
      <c r="BF861" s="49"/>
      <c r="BG861" s="49"/>
      <c r="BL861" s="191"/>
      <c r="BM861" s="49"/>
      <c r="BN861" s="49"/>
      <c r="BO861" s="49"/>
      <c r="BT861" s="191"/>
      <c r="BU861" s="49"/>
      <c r="BV861" s="49"/>
      <c r="BW861" s="49"/>
      <c r="CB861" s="191"/>
      <c r="CC861" s="49"/>
      <c r="CD861" s="49"/>
      <c r="CE861" s="49"/>
      <c r="CJ861" s="191"/>
      <c r="CK861" s="49"/>
      <c r="CL861" s="49"/>
      <c r="CM861" s="49"/>
      <c r="CR861" s="191"/>
      <c r="CS861" s="49"/>
      <c r="CT861" s="49"/>
      <c r="CU861" s="49"/>
      <c r="CZ861" s="191"/>
      <c r="DA861" s="49"/>
      <c r="DB861" s="49"/>
      <c r="DC861" s="49"/>
      <c r="DH861" s="191"/>
      <c r="DI861" s="49"/>
      <c r="DJ861" s="49"/>
      <c r="DK861" s="49"/>
      <c r="DP861" s="191"/>
      <c r="DQ861" s="49"/>
      <c r="DR861" s="49"/>
      <c r="DS861" s="49"/>
      <c r="DX861" s="191"/>
      <c r="DY861" s="49"/>
      <c r="DZ861" s="49"/>
      <c r="EA861" s="49"/>
      <c r="EF861" s="191"/>
      <c r="EG861" s="49"/>
      <c r="EH861" s="49"/>
      <c r="EI861" s="49"/>
      <c r="EN861" s="191"/>
      <c r="EO861" s="49"/>
      <c r="EP861" s="49"/>
      <c r="EQ861" s="49"/>
      <c r="EV861" s="191"/>
      <c r="EW861" s="49"/>
      <c r="EX861" s="49"/>
      <c r="EY861" s="49"/>
      <c r="FD861" s="191"/>
      <c r="FE861" s="49"/>
      <c r="FF861" s="49"/>
      <c r="FG861" s="49"/>
      <c r="FL861" s="191"/>
      <c r="FM861" s="49"/>
      <c r="FN861" s="49"/>
      <c r="FO861" s="49"/>
      <c r="FT861" s="191"/>
      <c r="FU861" s="49"/>
      <c r="FV861" s="49"/>
      <c r="FW861" s="49"/>
      <c r="GB861" s="191"/>
      <c r="GC861" s="49"/>
      <c r="GD861" s="49"/>
      <c r="GE861" s="49"/>
      <c r="GJ861" s="191"/>
      <c r="GK861" s="49"/>
      <c r="GL861" s="49"/>
      <c r="GM861" s="49"/>
      <c r="GR861" s="191"/>
      <c r="GS861" s="49"/>
      <c r="GT861" s="49"/>
      <c r="GU861" s="49"/>
      <c r="GZ861" s="191"/>
      <c r="HA861" s="49"/>
      <c r="HB861" s="49"/>
      <c r="HC861" s="49"/>
      <c r="HH861" s="191"/>
      <c r="HI861" s="49"/>
      <c r="HJ861" s="49"/>
      <c r="HK861" s="49"/>
      <c r="HP861" s="191"/>
      <c r="HQ861" s="49"/>
      <c r="HR861" s="49"/>
      <c r="HS861" s="49"/>
      <c r="HX861" s="191"/>
      <c r="HY861" s="49"/>
      <c r="HZ861" s="49"/>
      <c r="IA861" s="49"/>
      <c r="IF861" s="191"/>
      <c r="IG861" s="49"/>
      <c r="IH861" s="49"/>
      <c r="II861" s="49"/>
      <c r="IN861" s="191"/>
      <c r="IO861" s="49"/>
      <c r="IP861" s="49"/>
      <c r="IQ861" s="49"/>
      <c r="IV861" s="191"/>
      <c r="IW861" s="49"/>
      <c r="IX861" s="49"/>
      <c r="IY861" s="49"/>
      <c r="JD861" s="191"/>
      <c r="JE861" s="49"/>
      <c r="JF861" s="49"/>
      <c r="JG861" s="49"/>
      <c r="JL861" s="191"/>
      <c r="JM861" s="49"/>
      <c r="JN861" s="49"/>
      <c r="JO861" s="49"/>
      <c r="JT861" s="191"/>
      <c r="JU861" s="49"/>
      <c r="JV861" s="49"/>
      <c r="JW861" s="49"/>
      <c r="KB861" s="191"/>
      <c r="KC861" s="49"/>
      <c r="KD861" s="49"/>
      <c r="KE861" s="49"/>
      <c r="KJ861" s="191"/>
      <c r="KK861" s="49"/>
      <c r="KL861" s="49"/>
      <c r="KM861" s="49"/>
      <c r="KR861" s="191"/>
      <c r="KS861" s="49"/>
      <c r="KT861" s="49"/>
      <c r="KU861" s="49"/>
      <c r="KZ861" s="191"/>
      <c r="LA861" s="49"/>
      <c r="LB861" s="49"/>
      <c r="LC861" s="49"/>
      <c r="LH861" s="191"/>
      <c r="LI861" s="49"/>
      <c r="LJ861" s="49"/>
      <c r="LK861" s="49"/>
      <c r="LP861" s="191"/>
      <c r="LQ861" s="49"/>
      <c r="LR861" s="49"/>
      <c r="LS861" s="49"/>
      <c r="LX861" s="191"/>
      <c r="LY861" s="49"/>
      <c r="LZ861" s="49"/>
      <c r="MA861" s="49"/>
      <c r="MF861" s="191"/>
      <c r="MG861" s="49"/>
      <c r="MH861" s="49"/>
      <c r="MI861" s="49"/>
      <c r="MN861" s="191"/>
      <c r="MO861" s="49"/>
      <c r="MP861" s="49"/>
      <c r="MQ861" s="49"/>
      <c r="MV861" s="191"/>
      <c r="MW861" s="49"/>
      <c r="MX861" s="49"/>
      <c r="MY861" s="49"/>
      <c r="ND861" s="191"/>
      <c r="NE861" s="49"/>
      <c r="NF861" s="49"/>
      <c r="NG861" s="49"/>
      <c r="NL861" s="191"/>
      <c r="NM861" s="49"/>
      <c r="NN861" s="49"/>
      <c r="NO861" s="49"/>
      <c r="NT861" s="191"/>
      <c r="NU861" s="49"/>
      <c r="NV861" s="49"/>
      <c r="NW861" s="49"/>
      <c r="OB861" s="191"/>
      <c r="OC861" s="49"/>
      <c r="OD861" s="49"/>
      <c r="OE861" s="49"/>
      <c r="OJ861" s="191"/>
      <c r="OK861" s="49"/>
      <c r="OL861" s="49"/>
      <c r="OM861" s="49"/>
      <c r="OR861" s="191"/>
      <c r="OS861" s="49"/>
      <c r="OT861" s="49"/>
      <c r="OU861" s="49"/>
      <c r="OZ861" s="191"/>
      <c r="PA861" s="49"/>
      <c r="PB861" s="49"/>
      <c r="PC861" s="49"/>
      <c r="PH861" s="191"/>
      <c r="PI861" s="49"/>
      <c r="PJ861" s="49"/>
      <c r="PK861" s="49"/>
      <c r="PP861" s="191"/>
      <c r="PQ861" s="49"/>
      <c r="PR861" s="49"/>
      <c r="PS861" s="49"/>
      <c r="PX861" s="191"/>
      <c r="PY861" s="49"/>
      <c r="PZ861" s="49"/>
      <c r="QA861" s="49"/>
      <c r="QF861" s="191"/>
      <c r="QG861" s="49"/>
      <c r="QH861" s="49"/>
      <c r="QI861" s="49"/>
      <c r="QN861" s="191"/>
      <c r="QO861" s="49"/>
      <c r="QP861" s="49"/>
      <c r="QQ861" s="49"/>
      <c r="QV861" s="191"/>
      <c r="QW861" s="49"/>
      <c r="QX861" s="49"/>
      <c r="QY861" s="49"/>
      <c r="RD861" s="191"/>
      <c r="RE861" s="49"/>
      <c r="RF861" s="49"/>
      <c r="RG861" s="49"/>
      <c r="RL861" s="191"/>
      <c r="RM861" s="49"/>
      <c r="RN861" s="49"/>
      <c r="RO861" s="49"/>
      <c r="RT861" s="191"/>
      <c r="RU861" s="49"/>
      <c r="RV861" s="49"/>
      <c r="RW861" s="49"/>
      <c r="SB861" s="191"/>
      <c r="SC861" s="49"/>
      <c r="SD861" s="49"/>
      <c r="SE861" s="49"/>
      <c r="SJ861" s="191"/>
      <c r="SK861" s="49"/>
      <c r="SL861" s="49"/>
      <c r="SM861" s="49"/>
      <c r="SR861" s="191"/>
      <c r="SS861" s="49"/>
      <c r="ST861" s="49"/>
      <c r="SU861" s="49"/>
      <c r="SZ861" s="191"/>
      <c r="TA861" s="49"/>
      <c r="TB861" s="49"/>
      <c r="TC861" s="49"/>
      <c r="TH861" s="191"/>
      <c r="TI861" s="49"/>
      <c r="TJ861" s="49"/>
      <c r="TK861" s="49"/>
      <c r="TP861" s="191"/>
      <c r="TQ861" s="49"/>
      <c r="TR861" s="49"/>
      <c r="TS861" s="49"/>
      <c r="TX861" s="191"/>
      <c r="TY861" s="49"/>
      <c r="TZ861" s="49"/>
      <c r="UA861" s="49"/>
      <c r="UF861" s="191"/>
      <c r="UG861" s="49"/>
      <c r="UH861" s="49"/>
      <c r="UI861" s="49"/>
      <c r="UN861" s="191"/>
      <c r="UO861" s="49"/>
      <c r="UP861" s="49"/>
      <c r="UQ861" s="49"/>
      <c r="UV861" s="191"/>
      <c r="UW861" s="49"/>
      <c r="UX861" s="49"/>
      <c r="UY861" s="49"/>
      <c r="VD861" s="191"/>
      <c r="VE861" s="49"/>
      <c r="VF861" s="49"/>
      <c r="VG861" s="49"/>
      <c r="VL861" s="191"/>
      <c r="VM861" s="49"/>
      <c r="VN861" s="49"/>
      <c r="VO861" s="49"/>
      <c r="VT861" s="191"/>
      <c r="VU861" s="49"/>
      <c r="VV861" s="49"/>
      <c r="VW861" s="49"/>
      <c r="WB861" s="191"/>
      <c r="WC861" s="49"/>
      <c r="WD861" s="49"/>
      <c r="WE861" s="49"/>
      <c r="WJ861" s="191"/>
      <c r="WK861" s="49"/>
      <c r="WL861" s="49"/>
      <c r="WM861" s="49"/>
      <c r="WR861" s="191"/>
      <c r="WS861" s="49"/>
      <c r="WT861" s="49"/>
      <c r="WU861" s="49"/>
      <c r="WZ861" s="191"/>
      <c r="XA861" s="49"/>
      <c r="XB861" s="49"/>
      <c r="XC861" s="49"/>
      <c r="XH861" s="191"/>
      <c r="XI861" s="49"/>
      <c r="XJ861" s="49"/>
      <c r="XK861" s="49"/>
      <c r="XP861" s="191"/>
      <c r="XQ861" s="49"/>
      <c r="XR861" s="49"/>
      <c r="XS861" s="49"/>
      <c r="XX861" s="191"/>
      <c r="XY861" s="49"/>
      <c r="XZ861" s="49"/>
      <c r="YA861" s="49"/>
      <c r="YF861" s="191"/>
      <c r="YG861" s="49"/>
      <c r="YH861" s="49"/>
      <c r="YI861" s="49"/>
      <c r="YN861" s="191"/>
      <c r="YO861" s="49"/>
      <c r="YP861" s="49"/>
      <c r="YQ861" s="49"/>
      <c r="YV861" s="191"/>
      <c r="YW861" s="49"/>
      <c r="YX861" s="49"/>
      <c r="YY861" s="49"/>
      <c r="ZD861" s="191"/>
      <c r="ZE861" s="49"/>
      <c r="ZF861" s="49"/>
      <c r="ZG861" s="49"/>
      <c r="ZL861" s="191"/>
      <c r="ZM861" s="49"/>
      <c r="ZN861" s="49"/>
      <c r="ZO861" s="49"/>
      <c r="ZT861" s="191"/>
      <c r="ZU861" s="49"/>
      <c r="ZV861" s="49"/>
      <c r="ZW861" s="49"/>
      <c r="AAB861" s="191"/>
      <c r="AAC861" s="49"/>
      <c r="AAD861" s="49"/>
      <c r="AAE861" s="49"/>
      <c r="AAJ861" s="191"/>
      <c r="AAK861" s="49"/>
      <c r="AAL861" s="49"/>
      <c r="AAM861" s="49"/>
      <c r="AAR861" s="191"/>
      <c r="AAS861" s="49"/>
      <c r="AAT861" s="49"/>
      <c r="AAU861" s="49"/>
      <c r="AAZ861" s="191"/>
      <c r="ABA861" s="49"/>
      <c r="ABB861" s="49"/>
      <c r="ABC861" s="49"/>
      <c r="ABH861" s="191"/>
      <c r="ABI861" s="49"/>
      <c r="ABJ861" s="49"/>
      <c r="ABK861" s="49"/>
      <c r="ABP861" s="191"/>
      <c r="ABQ861" s="49"/>
      <c r="ABR861" s="49"/>
      <c r="ABS861" s="49"/>
      <c r="ABX861" s="191"/>
      <c r="ABY861" s="49"/>
      <c r="ABZ861" s="49"/>
      <c r="ACA861" s="49"/>
      <c r="ACF861" s="191"/>
      <c r="ACG861" s="49"/>
      <c r="ACH861" s="49"/>
      <c r="ACI861" s="49"/>
      <c r="ACN861" s="191"/>
      <c r="ACO861" s="49"/>
      <c r="ACP861" s="49"/>
      <c r="ACQ861" s="49"/>
      <c r="ACV861" s="191"/>
      <c r="ACW861" s="49"/>
      <c r="ACX861" s="49"/>
      <c r="ACY861" s="49"/>
      <c r="ADD861" s="191"/>
      <c r="ADE861" s="49"/>
      <c r="ADF861" s="49"/>
      <c r="ADG861" s="49"/>
      <c r="ADL861" s="191"/>
      <c r="ADM861" s="49"/>
      <c r="ADN861" s="49"/>
      <c r="ADO861" s="49"/>
      <c r="ADT861" s="191"/>
      <c r="ADU861" s="49"/>
      <c r="ADV861" s="49"/>
      <c r="ADW861" s="49"/>
      <c r="AEB861" s="191"/>
      <c r="AEC861" s="49"/>
      <c r="AED861" s="49"/>
      <c r="AEE861" s="49"/>
      <c r="AEJ861" s="191"/>
      <c r="AEK861" s="49"/>
      <c r="AEL861" s="49"/>
      <c r="AEM861" s="49"/>
      <c r="AER861" s="191"/>
      <c r="AES861" s="49"/>
      <c r="AET861" s="49"/>
      <c r="AEU861" s="49"/>
      <c r="AEZ861" s="191"/>
      <c r="AFA861" s="49"/>
      <c r="AFB861" s="49"/>
      <c r="AFC861" s="49"/>
      <c r="AFH861" s="191"/>
      <c r="AFI861" s="49"/>
      <c r="AFJ861" s="49"/>
      <c r="AFK861" s="49"/>
      <c r="AFP861" s="191"/>
      <c r="AFQ861" s="49"/>
      <c r="AFR861" s="49"/>
      <c r="AFS861" s="49"/>
      <c r="AFX861" s="191"/>
      <c r="AFY861" s="49"/>
      <c r="AFZ861" s="49"/>
      <c r="AGA861" s="49"/>
      <c r="AGF861" s="191"/>
      <c r="AGG861" s="49"/>
      <c r="AGH861" s="49"/>
      <c r="AGI861" s="49"/>
      <c r="AGN861" s="191"/>
      <c r="AGO861" s="49"/>
      <c r="AGP861" s="49"/>
      <c r="AGQ861" s="49"/>
      <c r="AGV861" s="191"/>
      <c r="AGW861" s="49"/>
      <c r="AGX861" s="49"/>
      <c r="AGY861" s="49"/>
      <c r="AHD861" s="191"/>
      <c r="AHE861" s="49"/>
      <c r="AHF861" s="49"/>
      <c r="AHG861" s="49"/>
      <c r="AHL861" s="191"/>
      <c r="AHM861" s="49"/>
      <c r="AHN861" s="49"/>
      <c r="AHO861" s="49"/>
      <c r="AHT861" s="191"/>
      <c r="AHU861" s="49"/>
      <c r="AHV861" s="49"/>
      <c r="AHW861" s="49"/>
      <c r="AIB861" s="191"/>
      <c r="AIC861" s="49"/>
      <c r="AID861" s="49"/>
      <c r="AIE861" s="49"/>
      <c r="AIJ861" s="191"/>
      <c r="AIK861" s="49"/>
      <c r="AIL861" s="49"/>
      <c r="AIM861" s="49"/>
      <c r="AIR861" s="191"/>
      <c r="AIS861" s="49"/>
      <c r="AIT861" s="49"/>
      <c r="AIU861" s="49"/>
      <c r="AIZ861" s="191"/>
      <c r="AJA861" s="49"/>
      <c r="AJB861" s="49"/>
      <c r="AJC861" s="49"/>
      <c r="AJH861" s="191"/>
      <c r="AJI861" s="49"/>
      <c r="AJJ861" s="49"/>
      <c r="AJK861" s="49"/>
      <c r="AJP861" s="191"/>
      <c r="AJQ861" s="49"/>
      <c r="AJR861" s="49"/>
      <c r="AJS861" s="49"/>
      <c r="AJX861" s="191"/>
      <c r="AJY861" s="49"/>
      <c r="AJZ861" s="49"/>
      <c r="AKA861" s="49"/>
      <c r="AKF861" s="191"/>
      <c r="AKG861" s="49"/>
      <c r="AKH861" s="49"/>
      <c r="AKI861" s="49"/>
      <c r="AKN861" s="191"/>
      <c r="AKO861" s="49"/>
      <c r="AKP861" s="49"/>
      <c r="AKQ861" s="49"/>
      <c r="AKV861" s="191"/>
      <c r="AKW861" s="49"/>
      <c r="AKX861" s="49"/>
      <c r="AKY861" s="49"/>
      <c r="ALD861" s="191"/>
      <c r="ALE861" s="49"/>
      <c r="ALF861" s="49"/>
      <c r="ALG861" s="49"/>
      <c r="ALL861" s="191"/>
      <c r="ALM861" s="49"/>
      <c r="ALN861" s="49"/>
      <c r="ALO861" s="49"/>
      <c r="ALT861" s="191"/>
      <c r="ALU861" s="49"/>
      <c r="ALV861" s="49"/>
      <c r="ALW861" s="49"/>
      <c r="AMB861" s="191"/>
      <c r="AMC861" s="49"/>
      <c r="AMD861" s="49"/>
      <c r="AME861" s="49"/>
      <c r="AMJ861" s="191"/>
    </row>
    <row r="862" s="192" customFormat="true" ht="15" hidden="false" customHeight="true" outlineLevel="0" collapsed="false">
      <c r="A862" s="170"/>
      <c r="B862" s="170"/>
      <c r="C862" s="170"/>
      <c r="D862" s="173" t="s">
        <v>718</v>
      </c>
      <c r="E862" s="173"/>
      <c r="F862" s="173"/>
      <c r="G862" s="173"/>
      <c r="H862" s="174" t="n">
        <f aca="false">H861+H858</f>
        <v>38.94</v>
      </c>
      <c r="I862" s="49"/>
      <c r="J862" s="49"/>
      <c r="K862" s="49"/>
      <c r="P862" s="193"/>
      <c r="Q862" s="49"/>
      <c r="R862" s="49"/>
      <c r="S862" s="49"/>
      <c r="X862" s="193"/>
      <c r="Y862" s="49"/>
      <c r="Z862" s="49"/>
      <c r="AA862" s="49"/>
      <c r="AF862" s="193"/>
      <c r="AG862" s="49"/>
      <c r="AH862" s="49"/>
      <c r="AI862" s="49"/>
      <c r="AN862" s="193"/>
      <c r="AO862" s="49"/>
      <c r="AP862" s="49"/>
      <c r="AQ862" s="49"/>
      <c r="AV862" s="193"/>
      <c r="AW862" s="49"/>
      <c r="AX862" s="49"/>
      <c r="AY862" s="49"/>
      <c r="BD862" s="193"/>
      <c r="BE862" s="49"/>
      <c r="BF862" s="49"/>
      <c r="BG862" s="49"/>
      <c r="BL862" s="193"/>
      <c r="BM862" s="49"/>
      <c r="BN862" s="49"/>
      <c r="BO862" s="49"/>
      <c r="BT862" s="193"/>
      <c r="BU862" s="49"/>
      <c r="BV862" s="49"/>
      <c r="BW862" s="49"/>
      <c r="CB862" s="193"/>
      <c r="CC862" s="49"/>
      <c r="CD862" s="49"/>
      <c r="CE862" s="49"/>
      <c r="CJ862" s="193"/>
      <c r="CK862" s="49"/>
      <c r="CL862" s="49"/>
      <c r="CM862" s="49"/>
      <c r="CR862" s="193"/>
      <c r="CS862" s="49"/>
      <c r="CT862" s="49"/>
      <c r="CU862" s="49"/>
      <c r="CZ862" s="193"/>
      <c r="DA862" s="49"/>
      <c r="DB862" s="49"/>
      <c r="DC862" s="49"/>
      <c r="DH862" s="193"/>
      <c r="DI862" s="49"/>
      <c r="DJ862" s="49"/>
      <c r="DK862" s="49"/>
      <c r="DP862" s="193"/>
      <c r="DQ862" s="49"/>
      <c r="DR862" s="49"/>
      <c r="DS862" s="49"/>
      <c r="DX862" s="193"/>
      <c r="DY862" s="49"/>
      <c r="DZ862" s="49"/>
      <c r="EA862" s="49"/>
      <c r="EF862" s="193"/>
      <c r="EG862" s="49"/>
      <c r="EH862" s="49"/>
      <c r="EI862" s="49"/>
      <c r="EN862" s="193"/>
      <c r="EO862" s="49"/>
      <c r="EP862" s="49"/>
      <c r="EQ862" s="49"/>
      <c r="EV862" s="193"/>
      <c r="EW862" s="49"/>
      <c r="EX862" s="49"/>
      <c r="EY862" s="49"/>
      <c r="FD862" s="193"/>
      <c r="FE862" s="49"/>
      <c r="FF862" s="49"/>
      <c r="FG862" s="49"/>
      <c r="FL862" s="193"/>
      <c r="FM862" s="49"/>
      <c r="FN862" s="49"/>
      <c r="FO862" s="49"/>
      <c r="FT862" s="193"/>
      <c r="FU862" s="49"/>
      <c r="FV862" s="49"/>
      <c r="FW862" s="49"/>
      <c r="GB862" s="193"/>
      <c r="GC862" s="49"/>
      <c r="GD862" s="49"/>
      <c r="GE862" s="49"/>
      <c r="GJ862" s="193"/>
      <c r="GK862" s="49"/>
      <c r="GL862" s="49"/>
      <c r="GM862" s="49"/>
      <c r="GR862" s="193"/>
      <c r="GS862" s="49"/>
      <c r="GT862" s="49"/>
      <c r="GU862" s="49"/>
      <c r="GZ862" s="193"/>
      <c r="HA862" s="49"/>
      <c r="HB862" s="49"/>
      <c r="HC862" s="49"/>
      <c r="HH862" s="193"/>
      <c r="HI862" s="49"/>
      <c r="HJ862" s="49"/>
      <c r="HK862" s="49"/>
      <c r="HP862" s="193"/>
      <c r="HQ862" s="49"/>
      <c r="HR862" s="49"/>
      <c r="HS862" s="49"/>
      <c r="HX862" s="193"/>
      <c r="HY862" s="49"/>
      <c r="HZ862" s="49"/>
      <c r="IA862" s="49"/>
      <c r="IF862" s="193"/>
      <c r="IG862" s="49"/>
      <c r="IH862" s="49"/>
      <c r="II862" s="49"/>
      <c r="IN862" s="193"/>
      <c r="IO862" s="49"/>
      <c r="IP862" s="49"/>
      <c r="IQ862" s="49"/>
      <c r="IV862" s="193"/>
      <c r="IW862" s="49"/>
      <c r="IX862" s="49"/>
      <c r="IY862" s="49"/>
      <c r="JD862" s="193"/>
      <c r="JE862" s="49"/>
      <c r="JF862" s="49"/>
      <c r="JG862" s="49"/>
      <c r="JL862" s="193"/>
      <c r="JM862" s="49"/>
      <c r="JN862" s="49"/>
      <c r="JO862" s="49"/>
      <c r="JT862" s="193"/>
      <c r="JU862" s="49"/>
      <c r="JV862" s="49"/>
      <c r="JW862" s="49"/>
      <c r="KB862" s="193"/>
      <c r="KC862" s="49"/>
      <c r="KD862" s="49"/>
      <c r="KE862" s="49"/>
      <c r="KJ862" s="193"/>
      <c r="KK862" s="49"/>
      <c r="KL862" s="49"/>
      <c r="KM862" s="49"/>
      <c r="KR862" s="193"/>
      <c r="KS862" s="49"/>
      <c r="KT862" s="49"/>
      <c r="KU862" s="49"/>
      <c r="KZ862" s="193"/>
      <c r="LA862" s="49"/>
      <c r="LB862" s="49"/>
      <c r="LC862" s="49"/>
      <c r="LH862" s="193"/>
      <c r="LI862" s="49"/>
      <c r="LJ862" s="49"/>
      <c r="LK862" s="49"/>
      <c r="LP862" s="193"/>
      <c r="LQ862" s="49"/>
      <c r="LR862" s="49"/>
      <c r="LS862" s="49"/>
      <c r="LX862" s="193"/>
      <c r="LY862" s="49"/>
      <c r="LZ862" s="49"/>
      <c r="MA862" s="49"/>
      <c r="MF862" s="193"/>
      <c r="MG862" s="49"/>
      <c r="MH862" s="49"/>
      <c r="MI862" s="49"/>
      <c r="MN862" s="193"/>
      <c r="MO862" s="49"/>
      <c r="MP862" s="49"/>
      <c r="MQ862" s="49"/>
      <c r="MV862" s="193"/>
      <c r="MW862" s="49"/>
      <c r="MX862" s="49"/>
      <c r="MY862" s="49"/>
      <c r="ND862" s="193"/>
      <c r="NE862" s="49"/>
      <c r="NF862" s="49"/>
      <c r="NG862" s="49"/>
      <c r="NL862" s="193"/>
      <c r="NM862" s="49"/>
      <c r="NN862" s="49"/>
      <c r="NO862" s="49"/>
      <c r="NT862" s="193"/>
      <c r="NU862" s="49"/>
      <c r="NV862" s="49"/>
      <c r="NW862" s="49"/>
      <c r="OB862" s="193"/>
      <c r="OC862" s="49"/>
      <c r="OD862" s="49"/>
      <c r="OE862" s="49"/>
      <c r="OJ862" s="193"/>
      <c r="OK862" s="49"/>
      <c r="OL862" s="49"/>
      <c r="OM862" s="49"/>
      <c r="OR862" s="193"/>
      <c r="OS862" s="49"/>
      <c r="OT862" s="49"/>
      <c r="OU862" s="49"/>
      <c r="OZ862" s="193"/>
      <c r="PA862" s="49"/>
      <c r="PB862" s="49"/>
      <c r="PC862" s="49"/>
      <c r="PH862" s="193"/>
      <c r="PI862" s="49"/>
      <c r="PJ862" s="49"/>
      <c r="PK862" s="49"/>
      <c r="PP862" s="193"/>
      <c r="PQ862" s="49"/>
      <c r="PR862" s="49"/>
      <c r="PS862" s="49"/>
      <c r="PX862" s="193"/>
      <c r="PY862" s="49"/>
      <c r="PZ862" s="49"/>
      <c r="QA862" s="49"/>
      <c r="QF862" s="193"/>
      <c r="QG862" s="49"/>
      <c r="QH862" s="49"/>
      <c r="QI862" s="49"/>
      <c r="QN862" s="193"/>
      <c r="QO862" s="49"/>
      <c r="QP862" s="49"/>
      <c r="QQ862" s="49"/>
      <c r="QV862" s="193"/>
      <c r="QW862" s="49"/>
      <c r="QX862" s="49"/>
      <c r="QY862" s="49"/>
      <c r="RD862" s="193"/>
      <c r="RE862" s="49"/>
      <c r="RF862" s="49"/>
      <c r="RG862" s="49"/>
      <c r="RL862" s="193"/>
      <c r="RM862" s="49"/>
      <c r="RN862" s="49"/>
      <c r="RO862" s="49"/>
      <c r="RT862" s="193"/>
      <c r="RU862" s="49"/>
      <c r="RV862" s="49"/>
      <c r="RW862" s="49"/>
      <c r="SB862" s="193"/>
      <c r="SC862" s="49"/>
      <c r="SD862" s="49"/>
      <c r="SE862" s="49"/>
      <c r="SJ862" s="193"/>
      <c r="SK862" s="49"/>
      <c r="SL862" s="49"/>
      <c r="SM862" s="49"/>
      <c r="SR862" s="193"/>
      <c r="SS862" s="49"/>
      <c r="ST862" s="49"/>
      <c r="SU862" s="49"/>
      <c r="SZ862" s="193"/>
      <c r="TA862" s="49"/>
      <c r="TB862" s="49"/>
      <c r="TC862" s="49"/>
      <c r="TH862" s="193"/>
      <c r="TI862" s="49"/>
      <c r="TJ862" s="49"/>
      <c r="TK862" s="49"/>
      <c r="TP862" s="193"/>
      <c r="TQ862" s="49"/>
      <c r="TR862" s="49"/>
      <c r="TS862" s="49"/>
      <c r="TX862" s="193"/>
      <c r="TY862" s="49"/>
      <c r="TZ862" s="49"/>
      <c r="UA862" s="49"/>
      <c r="UF862" s="193"/>
      <c r="UG862" s="49"/>
      <c r="UH862" s="49"/>
      <c r="UI862" s="49"/>
      <c r="UN862" s="193"/>
      <c r="UO862" s="49"/>
      <c r="UP862" s="49"/>
      <c r="UQ862" s="49"/>
      <c r="UV862" s="193"/>
      <c r="UW862" s="49"/>
      <c r="UX862" s="49"/>
      <c r="UY862" s="49"/>
      <c r="VD862" s="193"/>
      <c r="VE862" s="49"/>
      <c r="VF862" s="49"/>
      <c r="VG862" s="49"/>
      <c r="VL862" s="193"/>
      <c r="VM862" s="49"/>
      <c r="VN862" s="49"/>
      <c r="VO862" s="49"/>
      <c r="VT862" s="193"/>
      <c r="VU862" s="49"/>
      <c r="VV862" s="49"/>
      <c r="VW862" s="49"/>
      <c r="WB862" s="193"/>
      <c r="WC862" s="49"/>
      <c r="WD862" s="49"/>
      <c r="WE862" s="49"/>
      <c r="WJ862" s="193"/>
      <c r="WK862" s="49"/>
      <c r="WL862" s="49"/>
      <c r="WM862" s="49"/>
      <c r="WR862" s="193"/>
      <c r="WS862" s="49"/>
      <c r="WT862" s="49"/>
      <c r="WU862" s="49"/>
      <c r="WZ862" s="193"/>
      <c r="XA862" s="49"/>
      <c r="XB862" s="49"/>
      <c r="XC862" s="49"/>
      <c r="XH862" s="193"/>
      <c r="XI862" s="49"/>
      <c r="XJ862" s="49"/>
      <c r="XK862" s="49"/>
      <c r="XP862" s="193"/>
      <c r="XQ862" s="49"/>
      <c r="XR862" s="49"/>
      <c r="XS862" s="49"/>
      <c r="XX862" s="193"/>
      <c r="XY862" s="49"/>
      <c r="XZ862" s="49"/>
      <c r="YA862" s="49"/>
      <c r="YF862" s="193"/>
      <c r="YG862" s="49"/>
      <c r="YH862" s="49"/>
      <c r="YI862" s="49"/>
      <c r="YN862" s="193"/>
      <c r="YO862" s="49"/>
      <c r="YP862" s="49"/>
      <c r="YQ862" s="49"/>
      <c r="YV862" s="193"/>
      <c r="YW862" s="49"/>
      <c r="YX862" s="49"/>
      <c r="YY862" s="49"/>
      <c r="ZD862" s="193"/>
      <c r="ZE862" s="49"/>
      <c r="ZF862" s="49"/>
      <c r="ZG862" s="49"/>
      <c r="ZL862" s="193"/>
      <c r="ZM862" s="49"/>
      <c r="ZN862" s="49"/>
      <c r="ZO862" s="49"/>
      <c r="ZT862" s="193"/>
      <c r="ZU862" s="49"/>
      <c r="ZV862" s="49"/>
      <c r="ZW862" s="49"/>
      <c r="AAB862" s="193"/>
      <c r="AAC862" s="49"/>
      <c r="AAD862" s="49"/>
      <c r="AAE862" s="49"/>
      <c r="AAJ862" s="193"/>
      <c r="AAK862" s="49"/>
      <c r="AAL862" s="49"/>
      <c r="AAM862" s="49"/>
      <c r="AAR862" s="193"/>
      <c r="AAS862" s="49"/>
      <c r="AAT862" s="49"/>
      <c r="AAU862" s="49"/>
      <c r="AAZ862" s="193"/>
      <c r="ABA862" s="49"/>
      <c r="ABB862" s="49"/>
      <c r="ABC862" s="49"/>
      <c r="ABH862" s="193"/>
      <c r="ABI862" s="49"/>
      <c r="ABJ862" s="49"/>
      <c r="ABK862" s="49"/>
      <c r="ABP862" s="193"/>
      <c r="ABQ862" s="49"/>
      <c r="ABR862" s="49"/>
      <c r="ABS862" s="49"/>
      <c r="ABX862" s="193"/>
      <c r="ABY862" s="49"/>
      <c r="ABZ862" s="49"/>
      <c r="ACA862" s="49"/>
      <c r="ACF862" s="193"/>
      <c r="ACG862" s="49"/>
      <c r="ACH862" s="49"/>
      <c r="ACI862" s="49"/>
      <c r="ACN862" s="193"/>
      <c r="ACO862" s="49"/>
      <c r="ACP862" s="49"/>
      <c r="ACQ862" s="49"/>
      <c r="ACV862" s="193"/>
      <c r="ACW862" s="49"/>
      <c r="ACX862" s="49"/>
      <c r="ACY862" s="49"/>
      <c r="ADD862" s="193"/>
      <c r="ADE862" s="49"/>
      <c r="ADF862" s="49"/>
      <c r="ADG862" s="49"/>
      <c r="ADL862" s="193"/>
      <c r="ADM862" s="49"/>
      <c r="ADN862" s="49"/>
      <c r="ADO862" s="49"/>
      <c r="ADT862" s="193"/>
      <c r="ADU862" s="49"/>
      <c r="ADV862" s="49"/>
      <c r="ADW862" s="49"/>
      <c r="AEB862" s="193"/>
      <c r="AEC862" s="49"/>
      <c r="AED862" s="49"/>
      <c r="AEE862" s="49"/>
      <c r="AEJ862" s="193"/>
      <c r="AEK862" s="49"/>
      <c r="AEL862" s="49"/>
      <c r="AEM862" s="49"/>
      <c r="AER862" s="193"/>
      <c r="AES862" s="49"/>
      <c r="AET862" s="49"/>
      <c r="AEU862" s="49"/>
      <c r="AEZ862" s="193"/>
      <c r="AFA862" s="49"/>
      <c r="AFB862" s="49"/>
      <c r="AFC862" s="49"/>
      <c r="AFH862" s="193"/>
      <c r="AFI862" s="49"/>
      <c r="AFJ862" s="49"/>
      <c r="AFK862" s="49"/>
      <c r="AFP862" s="193"/>
      <c r="AFQ862" s="49"/>
      <c r="AFR862" s="49"/>
      <c r="AFS862" s="49"/>
      <c r="AFX862" s="193"/>
      <c r="AFY862" s="49"/>
      <c r="AFZ862" s="49"/>
      <c r="AGA862" s="49"/>
      <c r="AGF862" s="193"/>
      <c r="AGG862" s="49"/>
      <c r="AGH862" s="49"/>
      <c r="AGI862" s="49"/>
      <c r="AGN862" s="193"/>
      <c r="AGO862" s="49"/>
      <c r="AGP862" s="49"/>
      <c r="AGQ862" s="49"/>
      <c r="AGV862" s="193"/>
      <c r="AGW862" s="49"/>
      <c r="AGX862" s="49"/>
      <c r="AGY862" s="49"/>
      <c r="AHD862" s="193"/>
      <c r="AHE862" s="49"/>
      <c r="AHF862" s="49"/>
      <c r="AHG862" s="49"/>
      <c r="AHL862" s="193"/>
      <c r="AHM862" s="49"/>
      <c r="AHN862" s="49"/>
      <c r="AHO862" s="49"/>
      <c r="AHT862" s="193"/>
      <c r="AHU862" s="49"/>
      <c r="AHV862" s="49"/>
      <c r="AHW862" s="49"/>
      <c r="AIB862" s="193"/>
      <c r="AIC862" s="49"/>
      <c r="AID862" s="49"/>
      <c r="AIE862" s="49"/>
      <c r="AIJ862" s="193"/>
      <c r="AIK862" s="49"/>
      <c r="AIL862" s="49"/>
      <c r="AIM862" s="49"/>
      <c r="AIR862" s="193"/>
      <c r="AIS862" s="49"/>
      <c r="AIT862" s="49"/>
      <c r="AIU862" s="49"/>
      <c r="AIZ862" s="193"/>
      <c r="AJA862" s="49"/>
      <c r="AJB862" s="49"/>
      <c r="AJC862" s="49"/>
      <c r="AJH862" s="193"/>
      <c r="AJI862" s="49"/>
      <c r="AJJ862" s="49"/>
      <c r="AJK862" s="49"/>
      <c r="AJP862" s="193"/>
      <c r="AJQ862" s="49"/>
      <c r="AJR862" s="49"/>
      <c r="AJS862" s="49"/>
      <c r="AJX862" s="193"/>
      <c r="AJY862" s="49"/>
      <c r="AJZ862" s="49"/>
      <c r="AKA862" s="49"/>
      <c r="AKF862" s="193"/>
      <c r="AKG862" s="49"/>
      <c r="AKH862" s="49"/>
      <c r="AKI862" s="49"/>
      <c r="AKN862" s="193"/>
      <c r="AKO862" s="49"/>
      <c r="AKP862" s="49"/>
      <c r="AKQ862" s="49"/>
      <c r="AKV862" s="193"/>
      <c r="AKW862" s="49"/>
      <c r="AKX862" s="49"/>
      <c r="AKY862" s="49"/>
      <c r="ALD862" s="193"/>
      <c r="ALE862" s="49"/>
      <c r="ALF862" s="49"/>
      <c r="ALG862" s="49"/>
      <c r="ALL862" s="193"/>
      <c r="ALM862" s="49"/>
      <c r="ALN862" s="49"/>
      <c r="ALO862" s="49"/>
      <c r="ALT862" s="193"/>
      <c r="ALU862" s="49"/>
      <c r="ALV862" s="49"/>
      <c r="ALW862" s="49"/>
      <c r="AMB862" s="193"/>
      <c r="AMC862" s="49"/>
      <c r="AMD862" s="49"/>
      <c r="AME862" s="49"/>
      <c r="AMJ862" s="193"/>
    </row>
    <row r="863" customFormat="false" ht="15" hidden="false" customHeight="false" outlineLevel="0" collapsed="false">
      <c r="I863" s="114"/>
      <c r="J863" s="114"/>
      <c r="K863" s="114"/>
      <c r="L863" s="115"/>
      <c r="M863" s="198"/>
      <c r="O863" s="117"/>
      <c r="T863" s="115"/>
      <c r="U863" s="198"/>
      <c r="W863" s="117"/>
      <c r="AB863" s="115"/>
      <c r="AC863" s="198"/>
      <c r="AE863" s="117"/>
      <c r="AJ863" s="115"/>
      <c r="AK863" s="198"/>
      <c r="AM863" s="117"/>
      <c r="AR863" s="115"/>
      <c r="AS863" s="198"/>
      <c r="AU863" s="117"/>
      <c r="AZ863" s="115"/>
      <c r="BA863" s="198"/>
      <c r="BC863" s="117"/>
      <c r="BH863" s="115"/>
      <c r="BI863" s="198"/>
      <c r="BK863" s="117"/>
      <c r="BP863" s="115"/>
      <c r="BQ863" s="198"/>
      <c r="BS863" s="117"/>
      <c r="BX863" s="115"/>
      <c r="BY863" s="198"/>
      <c r="CA863" s="117"/>
      <c r="CF863" s="115"/>
      <c r="CG863" s="198"/>
      <c r="CI863" s="117"/>
      <c r="CN863" s="115"/>
      <c r="CO863" s="198"/>
      <c r="CQ863" s="117"/>
      <c r="CV863" s="115"/>
      <c r="CW863" s="198"/>
      <c r="CY863" s="117"/>
      <c r="DD863" s="115"/>
      <c r="DE863" s="198"/>
      <c r="DG863" s="117"/>
      <c r="DL863" s="115"/>
      <c r="DM863" s="198"/>
      <c r="DO863" s="117"/>
      <c r="DT863" s="115"/>
      <c r="DU863" s="198"/>
      <c r="DW863" s="117"/>
      <c r="EB863" s="115"/>
      <c r="EC863" s="198"/>
      <c r="EE863" s="117"/>
      <c r="EJ863" s="115"/>
      <c r="EK863" s="198"/>
      <c r="EM863" s="117"/>
      <c r="ER863" s="115"/>
      <c r="ES863" s="198"/>
      <c r="EU863" s="117"/>
      <c r="EZ863" s="115"/>
      <c r="FA863" s="198"/>
      <c r="FC863" s="117"/>
      <c r="FH863" s="115"/>
      <c r="FI863" s="198"/>
      <c r="FK863" s="117"/>
      <c r="FP863" s="115"/>
      <c r="FQ863" s="198"/>
      <c r="FS863" s="117"/>
      <c r="FX863" s="115"/>
      <c r="FY863" s="198"/>
      <c r="GA863" s="117"/>
      <c r="GF863" s="115"/>
      <c r="GG863" s="198"/>
      <c r="GI863" s="117"/>
      <c r="GN863" s="115"/>
      <c r="GO863" s="198"/>
      <c r="GQ863" s="117"/>
      <c r="GV863" s="115"/>
      <c r="GW863" s="198"/>
      <c r="GY863" s="117"/>
      <c r="HD863" s="115"/>
      <c r="HE863" s="198"/>
      <c r="HG863" s="117"/>
      <c r="HL863" s="115"/>
      <c r="HM863" s="198"/>
      <c r="HO863" s="117"/>
      <c r="HT863" s="115"/>
      <c r="HU863" s="198"/>
      <c r="HW863" s="117"/>
      <c r="IB863" s="115"/>
      <c r="IC863" s="198"/>
      <c r="IE863" s="117"/>
      <c r="IJ863" s="115"/>
      <c r="IK863" s="198"/>
      <c r="IM863" s="117"/>
      <c r="IR863" s="115"/>
      <c r="IS863" s="198"/>
      <c r="IU863" s="117"/>
      <c r="IZ863" s="115"/>
      <c r="JA863" s="198"/>
      <c r="JC863" s="117"/>
      <c r="JH863" s="115"/>
      <c r="JI863" s="198"/>
      <c r="JK863" s="117"/>
      <c r="JP863" s="115"/>
      <c r="JQ863" s="198"/>
      <c r="JS863" s="117"/>
      <c r="JX863" s="115"/>
      <c r="JY863" s="198"/>
      <c r="KA863" s="117"/>
      <c r="KF863" s="115"/>
      <c r="KG863" s="198"/>
      <c r="KI863" s="117"/>
      <c r="KN863" s="115"/>
      <c r="KO863" s="198"/>
      <c r="KQ863" s="117"/>
      <c r="KV863" s="115"/>
      <c r="KW863" s="198"/>
      <c r="KY863" s="117"/>
      <c r="LD863" s="115"/>
      <c r="LE863" s="198"/>
      <c r="LG863" s="117"/>
      <c r="LL863" s="115"/>
      <c r="LM863" s="198"/>
      <c r="LO863" s="117"/>
      <c r="LT863" s="115"/>
      <c r="LU863" s="198"/>
      <c r="LW863" s="117"/>
      <c r="MB863" s="115"/>
      <c r="MC863" s="198"/>
      <c r="ME863" s="117"/>
      <c r="MJ863" s="115"/>
      <c r="MK863" s="198"/>
      <c r="MM863" s="117"/>
      <c r="MR863" s="115"/>
      <c r="MS863" s="198"/>
      <c r="MU863" s="117"/>
      <c r="MZ863" s="115"/>
      <c r="NA863" s="198"/>
      <c r="NC863" s="117"/>
      <c r="NH863" s="115"/>
      <c r="NI863" s="198"/>
      <c r="NK863" s="117"/>
      <c r="NP863" s="115"/>
      <c r="NQ863" s="198"/>
      <c r="NS863" s="117"/>
      <c r="NX863" s="115"/>
      <c r="NY863" s="198"/>
      <c r="OA863" s="117"/>
      <c r="OF863" s="115"/>
      <c r="OG863" s="198"/>
      <c r="OI863" s="117"/>
      <c r="ON863" s="115"/>
      <c r="OO863" s="198"/>
      <c r="OQ863" s="117"/>
      <c r="OV863" s="115"/>
      <c r="OW863" s="198"/>
      <c r="OY863" s="117"/>
      <c r="PD863" s="115"/>
      <c r="PE863" s="198"/>
      <c r="PG863" s="117"/>
      <c r="PL863" s="115"/>
      <c r="PM863" s="198"/>
      <c r="PO863" s="117"/>
      <c r="PT863" s="115"/>
      <c r="PU863" s="198"/>
      <c r="PW863" s="117"/>
      <c r="QB863" s="115"/>
      <c r="QC863" s="198"/>
      <c r="QE863" s="117"/>
      <c r="QJ863" s="115"/>
      <c r="QK863" s="198"/>
      <c r="QM863" s="117"/>
      <c r="QR863" s="115"/>
      <c r="QS863" s="198"/>
      <c r="QU863" s="117"/>
      <c r="QZ863" s="115"/>
      <c r="RA863" s="198"/>
      <c r="RC863" s="117"/>
      <c r="RH863" s="115"/>
      <c r="RI863" s="198"/>
      <c r="RK863" s="117"/>
      <c r="RP863" s="115"/>
      <c r="RQ863" s="198"/>
      <c r="RS863" s="117"/>
      <c r="RX863" s="115"/>
      <c r="RY863" s="198"/>
      <c r="SA863" s="117"/>
      <c r="SF863" s="115"/>
      <c r="SG863" s="198"/>
      <c r="SI863" s="117"/>
      <c r="SN863" s="115"/>
      <c r="SO863" s="198"/>
      <c r="SQ863" s="117"/>
      <c r="SV863" s="115"/>
      <c r="SW863" s="198"/>
      <c r="SY863" s="117"/>
      <c r="TD863" s="115"/>
      <c r="TE863" s="198"/>
      <c r="TG863" s="117"/>
      <c r="TL863" s="115"/>
      <c r="TM863" s="198"/>
      <c r="TO863" s="117"/>
      <c r="TT863" s="115"/>
      <c r="TU863" s="198"/>
      <c r="TW863" s="117"/>
      <c r="UB863" s="115"/>
      <c r="UC863" s="198"/>
      <c r="UE863" s="117"/>
      <c r="UJ863" s="115"/>
      <c r="UK863" s="198"/>
      <c r="UM863" s="117"/>
      <c r="UR863" s="115"/>
      <c r="US863" s="198"/>
      <c r="UU863" s="117"/>
      <c r="UZ863" s="115"/>
      <c r="VA863" s="198"/>
      <c r="VC863" s="117"/>
      <c r="VH863" s="115"/>
      <c r="VI863" s="198"/>
      <c r="VK863" s="117"/>
      <c r="VP863" s="115"/>
      <c r="VQ863" s="198"/>
      <c r="VS863" s="117"/>
      <c r="VX863" s="115"/>
      <c r="VY863" s="198"/>
      <c r="WA863" s="117"/>
      <c r="WF863" s="115"/>
      <c r="WG863" s="198"/>
      <c r="WI863" s="117"/>
      <c r="WN863" s="115"/>
      <c r="WO863" s="198"/>
      <c r="WQ863" s="117"/>
      <c r="WV863" s="115"/>
      <c r="WW863" s="198"/>
      <c r="WY863" s="117"/>
      <c r="XD863" s="115"/>
      <c r="XE863" s="198"/>
      <c r="XG863" s="117"/>
      <c r="XL863" s="115"/>
      <c r="XM863" s="198"/>
      <c r="XO863" s="117"/>
      <c r="XT863" s="115"/>
      <c r="XU863" s="198"/>
      <c r="XW863" s="117"/>
      <c r="YB863" s="115"/>
      <c r="YC863" s="198"/>
      <c r="YE863" s="117"/>
      <c r="YJ863" s="115"/>
      <c r="YK863" s="198"/>
      <c r="YM863" s="117"/>
      <c r="YR863" s="115"/>
      <c r="YS863" s="198"/>
      <c r="YU863" s="117"/>
      <c r="YZ863" s="115"/>
      <c r="ZA863" s="198"/>
      <c r="ZC863" s="117"/>
      <c r="ZH863" s="115"/>
      <c r="ZI863" s="198"/>
      <c r="ZK863" s="117"/>
      <c r="ZP863" s="115"/>
      <c r="ZQ863" s="198"/>
      <c r="ZS863" s="117"/>
      <c r="ZX863" s="115"/>
      <c r="ZY863" s="198"/>
      <c r="AAA863" s="117"/>
      <c r="AAF863" s="115"/>
      <c r="AAG863" s="198"/>
      <c r="AAI863" s="117"/>
      <c r="AAN863" s="115"/>
      <c r="AAO863" s="198"/>
      <c r="AAQ863" s="117"/>
      <c r="AAV863" s="115"/>
      <c r="AAW863" s="198"/>
      <c r="AAY863" s="117"/>
      <c r="ABD863" s="115"/>
      <c r="ABE863" s="198"/>
      <c r="ABG863" s="117"/>
      <c r="ABL863" s="115"/>
      <c r="ABM863" s="198"/>
      <c r="ABO863" s="117"/>
      <c r="ABT863" s="115"/>
      <c r="ABU863" s="198"/>
      <c r="ABW863" s="117"/>
      <c r="ACB863" s="115"/>
      <c r="ACC863" s="198"/>
      <c r="ACE863" s="117"/>
      <c r="ACJ863" s="115"/>
      <c r="ACK863" s="198"/>
      <c r="ACM863" s="117"/>
      <c r="ACR863" s="115"/>
      <c r="ACS863" s="198"/>
      <c r="ACU863" s="117"/>
      <c r="ACZ863" s="115"/>
      <c r="ADA863" s="198"/>
      <c r="ADC863" s="117"/>
      <c r="ADH863" s="115"/>
      <c r="ADI863" s="198"/>
      <c r="ADK863" s="117"/>
      <c r="ADP863" s="115"/>
      <c r="ADQ863" s="198"/>
      <c r="ADS863" s="117"/>
      <c r="ADX863" s="115"/>
      <c r="ADY863" s="198"/>
      <c r="AEA863" s="117"/>
      <c r="AEF863" s="115"/>
      <c r="AEG863" s="198"/>
      <c r="AEI863" s="117"/>
      <c r="AEN863" s="115"/>
      <c r="AEO863" s="198"/>
      <c r="AEQ863" s="117"/>
      <c r="AEV863" s="115"/>
      <c r="AEW863" s="198"/>
      <c r="AEY863" s="117"/>
      <c r="AFD863" s="115"/>
      <c r="AFE863" s="198"/>
      <c r="AFG863" s="117"/>
      <c r="AFL863" s="115"/>
      <c r="AFM863" s="198"/>
      <c r="AFO863" s="117"/>
      <c r="AFT863" s="115"/>
      <c r="AFU863" s="198"/>
      <c r="AFW863" s="117"/>
      <c r="AGB863" s="115"/>
      <c r="AGC863" s="198"/>
      <c r="AGE863" s="117"/>
      <c r="AGJ863" s="115"/>
      <c r="AGK863" s="198"/>
      <c r="AGM863" s="117"/>
      <c r="AGR863" s="115"/>
      <c r="AGS863" s="198"/>
      <c r="AGU863" s="117"/>
      <c r="AGZ863" s="115"/>
      <c r="AHA863" s="198"/>
      <c r="AHC863" s="117"/>
      <c r="AHH863" s="115"/>
      <c r="AHI863" s="198"/>
      <c r="AHK863" s="117"/>
      <c r="AHP863" s="115"/>
      <c r="AHQ863" s="198"/>
      <c r="AHS863" s="117"/>
      <c r="AHX863" s="115"/>
      <c r="AHY863" s="198"/>
      <c r="AIA863" s="117"/>
      <c r="AIF863" s="115"/>
      <c r="AIG863" s="198"/>
      <c r="AII863" s="117"/>
      <c r="AIN863" s="115"/>
      <c r="AIO863" s="198"/>
      <c r="AIQ863" s="117"/>
      <c r="AIV863" s="115"/>
      <c r="AIW863" s="198"/>
      <c r="AIY863" s="117"/>
      <c r="AJD863" s="115"/>
      <c r="AJE863" s="198"/>
      <c r="AJG863" s="117"/>
      <c r="AJL863" s="115"/>
      <c r="AJM863" s="198"/>
      <c r="AJO863" s="117"/>
      <c r="AJT863" s="115"/>
      <c r="AJU863" s="198"/>
      <c r="AJW863" s="117"/>
      <c r="AKB863" s="115"/>
      <c r="AKC863" s="198"/>
      <c r="AKE863" s="117"/>
      <c r="AKJ863" s="115"/>
      <c r="AKK863" s="198"/>
      <c r="AKM863" s="117"/>
      <c r="AKR863" s="115"/>
      <c r="AKS863" s="198"/>
      <c r="AKU863" s="117"/>
      <c r="AKZ863" s="115"/>
      <c r="ALA863" s="198"/>
      <c r="ALC863" s="117"/>
      <c r="ALH863" s="115"/>
      <c r="ALI863" s="198"/>
      <c r="ALK863" s="117"/>
      <c r="ALP863" s="115"/>
      <c r="ALQ863" s="198"/>
      <c r="ALS863" s="117"/>
      <c r="ALX863" s="115"/>
      <c r="ALY863" s="198"/>
      <c r="AMA863" s="117"/>
      <c r="AMF863" s="115"/>
      <c r="AMG863" s="198"/>
      <c r="AMI863" s="117"/>
    </row>
    <row r="864" s="181" customFormat="true" ht="15" hidden="false" customHeight="false" outlineLevel="0" collapsed="false">
      <c r="A864" s="153" t="s">
        <v>698</v>
      </c>
      <c r="B864" s="154" t="s">
        <v>699</v>
      </c>
      <c r="C864" s="154"/>
      <c r="D864" s="155" t="s">
        <v>700</v>
      </c>
      <c r="E864" s="156" t="s">
        <v>701</v>
      </c>
      <c r="F864" s="155" t="s">
        <v>702</v>
      </c>
      <c r="G864" s="157" t="s">
        <v>703</v>
      </c>
      <c r="H864" s="158" t="s">
        <v>704</v>
      </c>
      <c r="L864" s="195"/>
      <c r="M864" s="196"/>
      <c r="N864" s="195"/>
      <c r="O864" s="184"/>
      <c r="P864" s="185"/>
      <c r="T864" s="195"/>
      <c r="U864" s="196"/>
      <c r="V864" s="195"/>
      <c r="W864" s="184"/>
      <c r="X864" s="185"/>
      <c r="AB864" s="195"/>
      <c r="AC864" s="196"/>
      <c r="AD864" s="195"/>
      <c r="AE864" s="184"/>
      <c r="AF864" s="185"/>
      <c r="AJ864" s="195"/>
      <c r="AK864" s="196"/>
      <c r="AL864" s="195"/>
      <c r="AM864" s="184"/>
      <c r="AN864" s="185"/>
      <c r="AR864" s="195"/>
      <c r="AS864" s="196"/>
      <c r="AT864" s="195"/>
      <c r="AU864" s="184"/>
      <c r="AV864" s="185"/>
      <c r="AZ864" s="195"/>
      <c r="BA864" s="196"/>
      <c r="BB864" s="195"/>
      <c r="BC864" s="184"/>
      <c r="BD864" s="185"/>
      <c r="BH864" s="195"/>
      <c r="BI864" s="196"/>
      <c r="BJ864" s="195"/>
      <c r="BK864" s="184"/>
      <c r="BL864" s="185"/>
      <c r="BP864" s="195"/>
      <c r="BQ864" s="196"/>
      <c r="BR864" s="195"/>
      <c r="BS864" s="184"/>
      <c r="BT864" s="185"/>
      <c r="BX864" s="195"/>
      <c r="BY864" s="196"/>
      <c r="BZ864" s="195"/>
      <c r="CA864" s="184"/>
      <c r="CB864" s="185"/>
      <c r="CF864" s="195"/>
      <c r="CG864" s="196"/>
      <c r="CH864" s="195"/>
      <c r="CI864" s="184"/>
      <c r="CJ864" s="185"/>
      <c r="CN864" s="195"/>
      <c r="CO864" s="196"/>
      <c r="CP864" s="195"/>
      <c r="CQ864" s="184"/>
      <c r="CR864" s="185"/>
      <c r="CV864" s="195"/>
      <c r="CW864" s="196"/>
      <c r="CX864" s="195"/>
      <c r="CY864" s="184"/>
      <c r="CZ864" s="185"/>
      <c r="DD864" s="195"/>
      <c r="DE864" s="196"/>
      <c r="DF864" s="195"/>
      <c r="DG864" s="184"/>
      <c r="DH864" s="185"/>
      <c r="DL864" s="195"/>
      <c r="DM864" s="196"/>
      <c r="DN864" s="195"/>
      <c r="DO864" s="184"/>
      <c r="DP864" s="185"/>
      <c r="DT864" s="195"/>
      <c r="DU864" s="196"/>
      <c r="DV864" s="195"/>
      <c r="DW864" s="184"/>
      <c r="DX864" s="185"/>
      <c r="EB864" s="195"/>
      <c r="EC864" s="196"/>
      <c r="ED864" s="195"/>
      <c r="EE864" s="184"/>
      <c r="EF864" s="185"/>
      <c r="EJ864" s="195"/>
      <c r="EK864" s="196"/>
      <c r="EL864" s="195"/>
      <c r="EM864" s="184"/>
      <c r="EN864" s="185"/>
      <c r="ER864" s="195"/>
      <c r="ES864" s="196"/>
      <c r="ET864" s="195"/>
      <c r="EU864" s="184"/>
      <c r="EV864" s="185"/>
      <c r="EZ864" s="195"/>
      <c r="FA864" s="196"/>
      <c r="FB864" s="195"/>
      <c r="FC864" s="184"/>
      <c r="FD864" s="185"/>
      <c r="FH864" s="195"/>
      <c r="FI864" s="196"/>
      <c r="FJ864" s="195"/>
      <c r="FK864" s="184"/>
      <c r="FL864" s="185"/>
      <c r="FP864" s="195"/>
      <c r="FQ864" s="196"/>
      <c r="FR864" s="195"/>
      <c r="FS864" s="184"/>
      <c r="FT864" s="185"/>
      <c r="FX864" s="195"/>
      <c r="FY864" s="196"/>
      <c r="FZ864" s="195"/>
      <c r="GA864" s="184"/>
      <c r="GB864" s="185"/>
      <c r="GF864" s="195"/>
      <c r="GG864" s="196"/>
      <c r="GH864" s="195"/>
      <c r="GI864" s="184"/>
      <c r="GJ864" s="185"/>
      <c r="GN864" s="195"/>
      <c r="GO864" s="196"/>
      <c r="GP864" s="195"/>
      <c r="GQ864" s="184"/>
      <c r="GR864" s="185"/>
      <c r="GV864" s="195"/>
      <c r="GW864" s="196"/>
      <c r="GX864" s="195"/>
      <c r="GY864" s="184"/>
      <c r="GZ864" s="185"/>
      <c r="HD864" s="195"/>
      <c r="HE864" s="196"/>
      <c r="HF864" s="195"/>
      <c r="HG864" s="184"/>
      <c r="HH864" s="185"/>
      <c r="HL864" s="195"/>
      <c r="HM864" s="196"/>
      <c r="HN864" s="195"/>
      <c r="HO864" s="184"/>
      <c r="HP864" s="185"/>
      <c r="HT864" s="195"/>
      <c r="HU864" s="196"/>
      <c r="HV864" s="195"/>
      <c r="HW864" s="184"/>
      <c r="HX864" s="185"/>
      <c r="IB864" s="195"/>
      <c r="IC864" s="196"/>
      <c r="ID864" s="195"/>
      <c r="IE864" s="184"/>
      <c r="IF864" s="185"/>
      <c r="IJ864" s="195"/>
      <c r="IK864" s="196"/>
      <c r="IL864" s="195"/>
      <c r="IM864" s="184"/>
      <c r="IN864" s="185"/>
      <c r="IR864" s="195"/>
      <c r="IS864" s="196"/>
      <c r="IT864" s="195"/>
      <c r="IU864" s="184"/>
      <c r="IV864" s="185"/>
      <c r="IZ864" s="195"/>
      <c r="JA864" s="196"/>
      <c r="JB864" s="195"/>
      <c r="JC864" s="184"/>
      <c r="JD864" s="185"/>
      <c r="JH864" s="195"/>
      <c r="JI864" s="196"/>
      <c r="JJ864" s="195"/>
      <c r="JK864" s="184"/>
      <c r="JL864" s="185"/>
      <c r="JP864" s="195"/>
      <c r="JQ864" s="196"/>
      <c r="JR864" s="195"/>
      <c r="JS864" s="184"/>
      <c r="JT864" s="185"/>
      <c r="JX864" s="195"/>
      <c r="JY864" s="196"/>
      <c r="JZ864" s="195"/>
      <c r="KA864" s="184"/>
      <c r="KB864" s="185"/>
      <c r="KF864" s="195"/>
      <c r="KG864" s="196"/>
      <c r="KH864" s="195"/>
      <c r="KI864" s="184"/>
      <c r="KJ864" s="185"/>
      <c r="KN864" s="195"/>
      <c r="KO864" s="196"/>
      <c r="KP864" s="195"/>
      <c r="KQ864" s="184"/>
      <c r="KR864" s="185"/>
      <c r="KV864" s="195"/>
      <c r="KW864" s="196"/>
      <c r="KX864" s="195"/>
      <c r="KY864" s="184"/>
      <c r="KZ864" s="185"/>
      <c r="LD864" s="195"/>
      <c r="LE864" s="196"/>
      <c r="LF864" s="195"/>
      <c r="LG864" s="184"/>
      <c r="LH864" s="185"/>
      <c r="LL864" s="195"/>
      <c r="LM864" s="196"/>
      <c r="LN864" s="195"/>
      <c r="LO864" s="184"/>
      <c r="LP864" s="185"/>
      <c r="LT864" s="195"/>
      <c r="LU864" s="196"/>
      <c r="LV864" s="195"/>
      <c r="LW864" s="184"/>
      <c r="LX864" s="185"/>
      <c r="MB864" s="195"/>
      <c r="MC864" s="196"/>
      <c r="MD864" s="195"/>
      <c r="ME864" s="184"/>
      <c r="MF864" s="185"/>
      <c r="MJ864" s="195"/>
      <c r="MK864" s="196"/>
      <c r="ML864" s="195"/>
      <c r="MM864" s="184"/>
      <c r="MN864" s="185"/>
      <c r="MR864" s="195"/>
      <c r="MS864" s="196"/>
      <c r="MT864" s="195"/>
      <c r="MU864" s="184"/>
      <c r="MV864" s="185"/>
      <c r="MZ864" s="195"/>
      <c r="NA864" s="196"/>
      <c r="NB864" s="195"/>
      <c r="NC864" s="184"/>
      <c r="ND864" s="185"/>
      <c r="NH864" s="195"/>
      <c r="NI864" s="196"/>
      <c r="NJ864" s="195"/>
      <c r="NK864" s="184"/>
      <c r="NL864" s="185"/>
      <c r="NP864" s="195"/>
      <c r="NQ864" s="196"/>
      <c r="NR864" s="195"/>
      <c r="NS864" s="184"/>
      <c r="NT864" s="185"/>
      <c r="NX864" s="195"/>
      <c r="NY864" s="196"/>
      <c r="NZ864" s="195"/>
      <c r="OA864" s="184"/>
      <c r="OB864" s="185"/>
      <c r="OF864" s="195"/>
      <c r="OG864" s="196"/>
      <c r="OH864" s="195"/>
      <c r="OI864" s="184"/>
      <c r="OJ864" s="185"/>
      <c r="ON864" s="195"/>
      <c r="OO864" s="196"/>
      <c r="OP864" s="195"/>
      <c r="OQ864" s="184"/>
      <c r="OR864" s="185"/>
      <c r="OV864" s="195"/>
      <c r="OW864" s="196"/>
      <c r="OX864" s="195"/>
      <c r="OY864" s="184"/>
      <c r="OZ864" s="185"/>
      <c r="PD864" s="195"/>
      <c r="PE864" s="196"/>
      <c r="PF864" s="195"/>
      <c r="PG864" s="184"/>
      <c r="PH864" s="185"/>
      <c r="PL864" s="195"/>
      <c r="PM864" s="196"/>
      <c r="PN864" s="195"/>
      <c r="PO864" s="184"/>
      <c r="PP864" s="185"/>
      <c r="PT864" s="195"/>
      <c r="PU864" s="196"/>
      <c r="PV864" s="195"/>
      <c r="PW864" s="184"/>
      <c r="PX864" s="185"/>
      <c r="QB864" s="195"/>
      <c r="QC864" s="196"/>
      <c r="QD864" s="195"/>
      <c r="QE864" s="184"/>
      <c r="QF864" s="185"/>
      <c r="QJ864" s="195"/>
      <c r="QK864" s="196"/>
      <c r="QL864" s="195"/>
      <c r="QM864" s="184"/>
      <c r="QN864" s="185"/>
      <c r="QR864" s="195"/>
      <c r="QS864" s="196"/>
      <c r="QT864" s="195"/>
      <c r="QU864" s="184"/>
      <c r="QV864" s="185"/>
      <c r="QZ864" s="195"/>
      <c r="RA864" s="196"/>
      <c r="RB864" s="195"/>
      <c r="RC864" s="184"/>
      <c r="RD864" s="185"/>
      <c r="RH864" s="195"/>
      <c r="RI864" s="196"/>
      <c r="RJ864" s="195"/>
      <c r="RK864" s="184"/>
      <c r="RL864" s="185"/>
      <c r="RP864" s="195"/>
      <c r="RQ864" s="196"/>
      <c r="RR864" s="195"/>
      <c r="RS864" s="184"/>
      <c r="RT864" s="185"/>
      <c r="RX864" s="195"/>
      <c r="RY864" s="196"/>
      <c r="RZ864" s="195"/>
      <c r="SA864" s="184"/>
      <c r="SB864" s="185"/>
      <c r="SF864" s="195"/>
      <c r="SG864" s="196"/>
      <c r="SH864" s="195"/>
      <c r="SI864" s="184"/>
      <c r="SJ864" s="185"/>
      <c r="SN864" s="195"/>
      <c r="SO864" s="196"/>
      <c r="SP864" s="195"/>
      <c r="SQ864" s="184"/>
      <c r="SR864" s="185"/>
      <c r="SV864" s="195"/>
      <c r="SW864" s="196"/>
      <c r="SX864" s="195"/>
      <c r="SY864" s="184"/>
      <c r="SZ864" s="185"/>
      <c r="TD864" s="195"/>
      <c r="TE864" s="196"/>
      <c r="TF864" s="195"/>
      <c r="TG864" s="184"/>
      <c r="TH864" s="185"/>
      <c r="TL864" s="195"/>
      <c r="TM864" s="196"/>
      <c r="TN864" s="195"/>
      <c r="TO864" s="184"/>
      <c r="TP864" s="185"/>
      <c r="TT864" s="195"/>
      <c r="TU864" s="196"/>
      <c r="TV864" s="195"/>
      <c r="TW864" s="184"/>
      <c r="TX864" s="185"/>
      <c r="UB864" s="195"/>
      <c r="UC864" s="196"/>
      <c r="UD864" s="195"/>
      <c r="UE864" s="184"/>
      <c r="UF864" s="185"/>
      <c r="UJ864" s="195"/>
      <c r="UK864" s="196"/>
      <c r="UL864" s="195"/>
      <c r="UM864" s="184"/>
      <c r="UN864" s="185"/>
      <c r="UR864" s="195"/>
      <c r="US864" s="196"/>
      <c r="UT864" s="195"/>
      <c r="UU864" s="184"/>
      <c r="UV864" s="185"/>
      <c r="UZ864" s="195"/>
      <c r="VA864" s="196"/>
      <c r="VB864" s="195"/>
      <c r="VC864" s="184"/>
      <c r="VD864" s="185"/>
      <c r="VH864" s="195"/>
      <c r="VI864" s="196"/>
      <c r="VJ864" s="195"/>
      <c r="VK864" s="184"/>
      <c r="VL864" s="185"/>
      <c r="VP864" s="195"/>
      <c r="VQ864" s="196"/>
      <c r="VR864" s="195"/>
      <c r="VS864" s="184"/>
      <c r="VT864" s="185"/>
      <c r="VX864" s="195"/>
      <c r="VY864" s="196"/>
      <c r="VZ864" s="195"/>
      <c r="WA864" s="184"/>
      <c r="WB864" s="185"/>
      <c r="WF864" s="195"/>
      <c r="WG864" s="196"/>
      <c r="WH864" s="195"/>
      <c r="WI864" s="184"/>
      <c r="WJ864" s="185"/>
      <c r="WN864" s="195"/>
      <c r="WO864" s="196"/>
      <c r="WP864" s="195"/>
      <c r="WQ864" s="184"/>
      <c r="WR864" s="185"/>
      <c r="WV864" s="195"/>
      <c r="WW864" s="196"/>
      <c r="WX864" s="195"/>
      <c r="WY864" s="184"/>
      <c r="WZ864" s="185"/>
      <c r="XD864" s="195"/>
      <c r="XE864" s="196"/>
      <c r="XF864" s="195"/>
      <c r="XG864" s="184"/>
      <c r="XH864" s="185"/>
      <c r="XL864" s="195"/>
      <c r="XM864" s="196"/>
      <c r="XN864" s="195"/>
      <c r="XO864" s="184"/>
      <c r="XP864" s="185"/>
      <c r="XT864" s="195"/>
      <c r="XU864" s="196"/>
      <c r="XV864" s="195"/>
      <c r="XW864" s="184"/>
      <c r="XX864" s="185"/>
      <c r="YB864" s="195"/>
      <c r="YC864" s="196"/>
      <c r="YD864" s="195"/>
      <c r="YE864" s="184"/>
      <c r="YF864" s="185"/>
      <c r="YJ864" s="195"/>
      <c r="YK864" s="196"/>
      <c r="YL864" s="195"/>
      <c r="YM864" s="184"/>
      <c r="YN864" s="185"/>
      <c r="YR864" s="195"/>
      <c r="YS864" s="196"/>
      <c r="YT864" s="195"/>
      <c r="YU864" s="184"/>
      <c r="YV864" s="185"/>
      <c r="YZ864" s="195"/>
      <c r="ZA864" s="196"/>
      <c r="ZB864" s="195"/>
      <c r="ZC864" s="184"/>
      <c r="ZD864" s="185"/>
      <c r="ZH864" s="195"/>
      <c r="ZI864" s="196"/>
      <c r="ZJ864" s="195"/>
      <c r="ZK864" s="184"/>
      <c r="ZL864" s="185"/>
      <c r="ZP864" s="195"/>
      <c r="ZQ864" s="196"/>
      <c r="ZR864" s="195"/>
      <c r="ZS864" s="184"/>
      <c r="ZT864" s="185"/>
      <c r="ZX864" s="195"/>
      <c r="ZY864" s="196"/>
      <c r="ZZ864" s="195"/>
      <c r="AAA864" s="184"/>
      <c r="AAB864" s="185"/>
      <c r="AAF864" s="195"/>
      <c r="AAG864" s="196"/>
      <c r="AAH864" s="195"/>
      <c r="AAI864" s="184"/>
      <c r="AAJ864" s="185"/>
      <c r="AAN864" s="195"/>
      <c r="AAO864" s="196"/>
      <c r="AAP864" s="195"/>
      <c r="AAQ864" s="184"/>
      <c r="AAR864" s="185"/>
      <c r="AAV864" s="195"/>
      <c r="AAW864" s="196"/>
      <c r="AAX864" s="195"/>
      <c r="AAY864" s="184"/>
      <c r="AAZ864" s="185"/>
      <c r="ABD864" s="195"/>
      <c r="ABE864" s="196"/>
      <c r="ABF864" s="195"/>
      <c r="ABG864" s="184"/>
      <c r="ABH864" s="185"/>
      <c r="ABL864" s="195"/>
      <c r="ABM864" s="196"/>
      <c r="ABN864" s="195"/>
      <c r="ABO864" s="184"/>
      <c r="ABP864" s="185"/>
      <c r="ABT864" s="195"/>
      <c r="ABU864" s="196"/>
      <c r="ABV864" s="195"/>
      <c r="ABW864" s="184"/>
      <c r="ABX864" s="185"/>
      <c r="ACB864" s="195"/>
      <c r="ACC864" s="196"/>
      <c r="ACD864" s="195"/>
      <c r="ACE864" s="184"/>
      <c r="ACF864" s="185"/>
      <c r="ACJ864" s="195"/>
      <c r="ACK864" s="196"/>
      <c r="ACL864" s="195"/>
      <c r="ACM864" s="184"/>
      <c r="ACN864" s="185"/>
      <c r="ACR864" s="195"/>
      <c r="ACS864" s="196"/>
      <c r="ACT864" s="195"/>
      <c r="ACU864" s="184"/>
      <c r="ACV864" s="185"/>
      <c r="ACZ864" s="195"/>
      <c r="ADA864" s="196"/>
      <c r="ADB864" s="195"/>
      <c r="ADC864" s="184"/>
      <c r="ADD864" s="185"/>
      <c r="ADH864" s="195"/>
      <c r="ADI864" s="196"/>
      <c r="ADJ864" s="195"/>
      <c r="ADK864" s="184"/>
      <c r="ADL864" s="185"/>
      <c r="ADP864" s="195"/>
      <c r="ADQ864" s="196"/>
      <c r="ADR864" s="195"/>
      <c r="ADS864" s="184"/>
      <c r="ADT864" s="185"/>
      <c r="ADX864" s="195"/>
      <c r="ADY864" s="196"/>
      <c r="ADZ864" s="195"/>
      <c r="AEA864" s="184"/>
      <c r="AEB864" s="185"/>
      <c r="AEF864" s="195"/>
      <c r="AEG864" s="196"/>
      <c r="AEH864" s="195"/>
      <c r="AEI864" s="184"/>
      <c r="AEJ864" s="185"/>
      <c r="AEN864" s="195"/>
      <c r="AEO864" s="196"/>
      <c r="AEP864" s="195"/>
      <c r="AEQ864" s="184"/>
      <c r="AER864" s="185"/>
      <c r="AEV864" s="195"/>
      <c r="AEW864" s="196"/>
      <c r="AEX864" s="195"/>
      <c r="AEY864" s="184"/>
      <c r="AEZ864" s="185"/>
      <c r="AFD864" s="195"/>
      <c r="AFE864" s="196"/>
      <c r="AFF864" s="195"/>
      <c r="AFG864" s="184"/>
      <c r="AFH864" s="185"/>
      <c r="AFL864" s="195"/>
      <c r="AFM864" s="196"/>
      <c r="AFN864" s="195"/>
      <c r="AFO864" s="184"/>
      <c r="AFP864" s="185"/>
      <c r="AFT864" s="195"/>
      <c r="AFU864" s="196"/>
      <c r="AFV864" s="195"/>
      <c r="AFW864" s="184"/>
      <c r="AFX864" s="185"/>
      <c r="AGB864" s="195"/>
      <c r="AGC864" s="196"/>
      <c r="AGD864" s="195"/>
      <c r="AGE864" s="184"/>
      <c r="AGF864" s="185"/>
      <c r="AGJ864" s="195"/>
      <c r="AGK864" s="196"/>
      <c r="AGL864" s="195"/>
      <c r="AGM864" s="184"/>
      <c r="AGN864" s="185"/>
      <c r="AGR864" s="195"/>
      <c r="AGS864" s="196"/>
      <c r="AGT864" s="195"/>
      <c r="AGU864" s="184"/>
      <c r="AGV864" s="185"/>
      <c r="AGZ864" s="195"/>
      <c r="AHA864" s="196"/>
      <c r="AHB864" s="195"/>
      <c r="AHC864" s="184"/>
      <c r="AHD864" s="185"/>
      <c r="AHH864" s="195"/>
      <c r="AHI864" s="196"/>
      <c r="AHJ864" s="195"/>
      <c r="AHK864" s="184"/>
      <c r="AHL864" s="185"/>
      <c r="AHP864" s="195"/>
      <c r="AHQ864" s="196"/>
      <c r="AHR864" s="195"/>
      <c r="AHS864" s="184"/>
      <c r="AHT864" s="185"/>
      <c r="AHX864" s="195"/>
      <c r="AHY864" s="196"/>
      <c r="AHZ864" s="195"/>
      <c r="AIA864" s="184"/>
      <c r="AIB864" s="185"/>
      <c r="AIF864" s="195"/>
      <c r="AIG864" s="196"/>
      <c r="AIH864" s="195"/>
      <c r="AII864" s="184"/>
      <c r="AIJ864" s="185"/>
      <c r="AIN864" s="195"/>
      <c r="AIO864" s="196"/>
      <c r="AIP864" s="195"/>
      <c r="AIQ864" s="184"/>
      <c r="AIR864" s="185"/>
      <c r="AIV864" s="195"/>
      <c r="AIW864" s="196"/>
      <c r="AIX864" s="195"/>
      <c r="AIY864" s="184"/>
      <c r="AIZ864" s="185"/>
      <c r="AJD864" s="195"/>
      <c r="AJE864" s="196"/>
      <c r="AJF864" s="195"/>
      <c r="AJG864" s="184"/>
      <c r="AJH864" s="185"/>
      <c r="AJL864" s="195"/>
      <c r="AJM864" s="196"/>
      <c r="AJN864" s="195"/>
      <c r="AJO864" s="184"/>
      <c r="AJP864" s="185"/>
      <c r="AJT864" s="195"/>
      <c r="AJU864" s="196"/>
      <c r="AJV864" s="195"/>
      <c r="AJW864" s="184"/>
      <c r="AJX864" s="185"/>
      <c r="AKB864" s="195"/>
      <c r="AKC864" s="196"/>
      <c r="AKD864" s="195"/>
      <c r="AKE864" s="184"/>
      <c r="AKF864" s="185"/>
      <c r="AKJ864" s="195"/>
      <c r="AKK864" s="196"/>
      <c r="AKL864" s="195"/>
      <c r="AKM864" s="184"/>
      <c r="AKN864" s="185"/>
      <c r="AKR864" s="195"/>
      <c r="AKS864" s="196"/>
      <c r="AKT864" s="195"/>
      <c r="AKU864" s="184"/>
      <c r="AKV864" s="185"/>
      <c r="AKZ864" s="195"/>
      <c r="ALA864" s="196"/>
      <c r="ALB864" s="195"/>
      <c r="ALC864" s="184"/>
      <c r="ALD864" s="185"/>
      <c r="ALH864" s="195"/>
      <c r="ALI864" s="196"/>
      <c r="ALJ864" s="195"/>
      <c r="ALK864" s="184"/>
      <c r="ALL864" s="185"/>
      <c r="ALP864" s="195"/>
      <c r="ALQ864" s="196"/>
      <c r="ALR864" s="195"/>
      <c r="ALS864" s="184"/>
      <c r="ALT864" s="185"/>
      <c r="ALX864" s="195"/>
      <c r="ALY864" s="196"/>
      <c r="ALZ864" s="195"/>
      <c r="AMA864" s="184"/>
      <c r="AMB864" s="185"/>
      <c r="AMF864" s="195"/>
      <c r="AMG864" s="196"/>
      <c r="AMH864" s="195"/>
      <c r="AMI864" s="184"/>
      <c r="AMJ864" s="185"/>
    </row>
    <row r="865" s="197" customFormat="true" ht="30" hidden="false" customHeight="false" outlineLevel="0" collapsed="false">
      <c r="A865" s="160" t="str">
        <f aca="false">'Orç Sintético'!A249</f>
        <v>06.01.224.09</v>
      </c>
      <c r="B865" s="160" t="str">
        <f aca="false">'Orç Sintético'!B249</f>
        <v>CDHU</v>
      </c>
      <c r="C865" s="160" t="str">
        <f aca="false">'Orç Sintético'!C249</f>
        <v>38.23.240 MOD</v>
      </c>
      <c r="D865" s="177" t="s">
        <v>527</v>
      </c>
      <c r="E865" s="160" t="n">
        <v>8</v>
      </c>
      <c r="F865" s="160" t="s">
        <v>45</v>
      </c>
      <c r="G865" s="163" t="n">
        <v>47.95</v>
      </c>
      <c r="H865" s="164" t="n">
        <f aca="false">H873</f>
        <v>383.6</v>
      </c>
      <c r="I865" s="165" t="s">
        <v>705</v>
      </c>
      <c r="O865" s="124"/>
      <c r="P865" s="189"/>
      <c r="W865" s="124"/>
      <c r="X865" s="189"/>
      <c r="AE865" s="124"/>
      <c r="AF865" s="189"/>
      <c r="AM865" s="124"/>
      <c r="AN865" s="189"/>
      <c r="AU865" s="124"/>
      <c r="AV865" s="189"/>
      <c r="BC865" s="124"/>
      <c r="BD865" s="189"/>
      <c r="BK865" s="124"/>
      <c r="BL865" s="189"/>
      <c r="BS865" s="124"/>
      <c r="BT865" s="189"/>
      <c r="CA865" s="124"/>
      <c r="CB865" s="189"/>
      <c r="CI865" s="124"/>
      <c r="CJ865" s="189"/>
      <c r="CQ865" s="124"/>
      <c r="CR865" s="189"/>
      <c r="CY865" s="124"/>
      <c r="CZ865" s="189"/>
      <c r="DG865" s="124"/>
      <c r="DH865" s="189"/>
      <c r="DO865" s="124"/>
      <c r="DP865" s="189"/>
      <c r="DW865" s="124"/>
      <c r="DX865" s="189"/>
      <c r="EE865" s="124"/>
      <c r="EF865" s="189"/>
      <c r="EM865" s="124"/>
      <c r="EN865" s="189"/>
      <c r="EU865" s="124"/>
      <c r="EV865" s="189"/>
      <c r="FC865" s="124"/>
      <c r="FD865" s="189"/>
      <c r="FK865" s="124"/>
      <c r="FL865" s="189"/>
      <c r="FS865" s="124"/>
      <c r="FT865" s="189"/>
      <c r="GA865" s="124"/>
      <c r="GB865" s="189"/>
      <c r="GI865" s="124"/>
      <c r="GJ865" s="189"/>
      <c r="GQ865" s="124"/>
      <c r="GR865" s="189"/>
      <c r="GY865" s="124"/>
      <c r="GZ865" s="189"/>
      <c r="HG865" s="124"/>
      <c r="HH865" s="189"/>
      <c r="HO865" s="124"/>
      <c r="HP865" s="189"/>
      <c r="HW865" s="124"/>
      <c r="HX865" s="189"/>
      <c r="IE865" s="124"/>
      <c r="IF865" s="189"/>
      <c r="IM865" s="124"/>
      <c r="IN865" s="189"/>
      <c r="IU865" s="124"/>
      <c r="IV865" s="189"/>
      <c r="JC865" s="124"/>
      <c r="JD865" s="189"/>
      <c r="JK865" s="124"/>
      <c r="JL865" s="189"/>
      <c r="JS865" s="124"/>
      <c r="JT865" s="189"/>
      <c r="KA865" s="124"/>
      <c r="KB865" s="189"/>
      <c r="KI865" s="124"/>
      <c r="KJ865" s="189"/>
      <c r="KQ865" s="124"/>
      <c r="KR865" s="189"/>
      <c r="KY865" s="124"/>
      <c r="KZ865" s="189"/>
      <c r="LG865" s="124"/>
      <c r="LH865" s="189"/>
      <c r="LO865" s="124"/>
      <c r="LP865" s="189"/>
      <c r="LW865" s="124"/>
      <c r="LX865" s="189"/>
      <c r="ME865" s="124"/>
      <c r="MF865" s="189"/>
      <c r="MM865" s="124"/>
      <c r="MN865" s="189"/>
      <c r="MU865" s="124"/>
      <c r="MV865" s="189"/>
      <c r="NC865" s="124"/>
      <c r="ND865" s="189"/>
      <c r="NK865" s="124"/>
      <c r="NL865" s="189"/>
      <c r="NS865" s="124"/>
      <c r="NT865" s="189"/>
      <c r="OA865" s="124"/>
      <c r="OB865" s="189"/>
      <c r="OI865" s="124"/>
      <c r="OJ865" s="189"/>
      <c r="OQ865" s="124"/>
      <c r="OR865" s="189"/>
      <c r="OY865" s="124"/>
      <c r="OZ865" s="189"/>
      <c r="PG865" s="124"/>
      <c r="PH865" s="189"/>
      <c r="PO865" s="124"/>
      <c r="PP865" s="189"/>
      <c r="PW865" s="124"/>
      <c r="PX865" s="189"/>
      <c r="QE865" s="124"/>
      <c r="QF865" s="189"/>
      <c r="QM865" s="124"/>
      <c r="QN865" s="189"/>
      <c r="QU865" s="124"/>
      <c r="QV865" s="189"/>
      <c r="RC865" s="124"/>
      <c r="RD865" s="189"/>
      <c r="RK865" s="124"/>
      <c r="RL865" s="189"/>
      <c r="RS865" s="124"/>
      <c r="RT865" s="189"/>
      <c r="SA865" s="124"/>
      <c r="SB865" s="189"/>
      <c r="SI865" s="124"/>
      <c r="SJ865" s="189"/>
      <c r="SQ865" s="124"/>
      <c r="SR865" s="189"/>
      <c r="SY865" s="124"/>
      <c r="SZ865" s="189"/>
      <c r="TG865" s="124"/>
      <c r="TH865" s="189"/>
      <c r="TO865" s="124"/>
      <c r="TP865" s="189"/>
      <c r="TW865" s="124"/>
      <c r="TX865" s="189"/>
      <c r="UE865" s="124"/>
      <c r="UF865" s="189"/>
      <c r="UM865" s="124"/>
      <c r="UN865" s="189"/>
      <c r="UU865" s="124"/>
      <c r="UV865" s="189"/>
      <c r="VC865" s="124"/>
      <c r="VD865" s="189"/>
      <c r="VK865" s="124"/>
      <c r="VL865" s="189"/>
      <c r="VS865" s="124"/>
      <c r="VT865" s="189"/>
      <c r="WA865" s="124"/>
      <c r="WB865" s="189"/>
      <c r="WI865" s="124"/>
      <c r="WJ865" s="189"/>
      <c r="WQ865" s="124"/>
      <c r="WR865" s="189"/>
      <c r="WY865" s="124"/>
      <c r="WZ865" s="189"/>
      <c r="XG865" s="124"/>
      <c r="XH865" s="189"/>
      <c r="XO865" s="124"/>
      <c r="XP865" s="189"/>
      <c r="XW865" s="124"/>
      <c r="XX865" s="189"/>
      <c r="YE865" s="124"/>
      <c r="YF865" s="189"/>
      <c r="YM865" s="124"/>
      <c r="YN865" s="189"/>
      <c r="YU865" s="124"/>
      <c r="YV865" s="189"/>
      <c r="ZC865" s="124"/>
      <c r="ZD865" s="189"/>
      <c r="ZK865" s="124"/>
      <c r="ZL865" s="189"/>
      <c r="ZS865" s="124"/>
      <c r="ZT865" s="189"/>
      <c r="AAA865" s="124"/>
      <c r="AAB865" s="189"/>
      <c r="AAI865" s="124"/>
      <c r="AAJ865" s="189"/>
      <c r="AAQ865" s="124"/>
      <c r="AAR865" s="189"/>
      <c r="AAY865" s="124"/>
      <c r="AAZ865" s="189"/>
      <c r="ABG865" s="124"/>
      <c r="ABH865" s="189"/>
      <c r="ABO865" s="124"/>
      <c r="ABP865" s="189"/>
      <c r="ABW865" s="124"/>
      <c r="ABX865" s="189"/>
      <c r="ACE865" s="124"/>
      <c r="ACF865" s="189"/>
      <c r="ACM865" s="124"/>
      <c r="ACN865" s="189"/>
      <c r="ACU865" s="124"/>
      <c r="ACV865" s="189"/>
      <c r="ADC865" s="124"/>
      <c r="ADD865" s="189"/>
      <c r="ADK865" s="124"/>
      <c r="ADL865" s="189"/>
      <c r="ADS865" s="124"/>
      <c r="ADT865" s="189"/>
      <c r="AEA865" s="124"/>
      <c r="AEB865" s="189"/>
      <c r="AEI865" s="124"/>
      <c r="AEJ865" s="189"/>
      <c r="AEQ865" s="124"/>
      <c r="AER865" s="189"/>
      <c r="AEY865" s="124"/>
      <c r="AEZ865" s="189"/>
      <c r="AFG865" s="124"/>
      <c r="AFH865" s="189"/>
      <c r="AFO865" s="124"/>
      <c r="AFP865" s="189"/>
      <c r="AFW865" s="124"/>
      <c r="AFX865" s="189"/>
      <c r="AGE865" s="124"/>
      <c r="AGF865" s="189"/>
      <c r="AGM865" s="124"/>
      <c r="AGN865" s="189"/>
      <c r="AGU865" s="124"/>
      <c r="AGV865" s="189"/>
      <c r="AHC865" s="124"/>
      <c r="AHD865" s="189"/>
      <c r="AHK865" s="124"/>
      <c r="AHL865" s="189"/>
      <c r="AHS865" s="124"/>
      <c r="AHT865" s="189"/>
      <c r="AIA865" s="124"/>
      <c r="AIB865" s="189"/>
      <c r="AII865" s="124"/>
      <c r="AIJ865" s="189"/>
      <c r="AIQ865" s="124"/>
      <c r="AIR865" s="189"/>
      <c r="AIY865" s="124"/>
      <c r="AIZ865" s="189"/>
      <c r="AJG865" s="124"/>
      <c r="AJH865" s="189"/>
      <c r="AJO865" s="124"/>
      <c r="AJP865" s="189"/>
      <c r="AJW865" s="124"/>
      <c r="AJX865" s="189"/>
      <c r="AKE865" s="124"/>
      <c r="AKF865" s="189"/>
      <c r="AKM865" s="124"/>
      <c r="AKN865" s="189"/>
      <c r="AKU865" s="124"/>
      <c r="AKV865" s="189"/>
      <c r="ALC865" s="124"/>
      <c r="ALD865" s="189"/>
      <c r="ALK865" s="124"/>
      <c r="ALL865" s="189"/>
      <c r="ALS865" s="124"/>
      <c r="ALT865" s="189"/>
      <c r="AMA865" s="124"/>
      <c r="AMB865" s="189"/>
      <c r="AMI865" s="124"/>
      <c r="AMJ865" s="189"/>
    </row>
    <row r="866" s="49" customFormat="true" ht="15" hidden="false" customHeight="false" outlineLevel="0" collapsed="false">
      <c r="A866" s="168" t="s">
        <v>829</v>
      </c>
      <c r="B866" s="168"/>
      <c r="C866" s="112" t="s">
        <v>42</v>
      </c>
      <c r="D866" s="53" t="s">
        <v>830</v>
      </c>
      <c r="E866" s="150" t="n">
        <v>1</v>
      </c>
      <c r="F866" s="112" t="s">
        <v>45</v>
      </c>
      <c r="G866" s="122" t="n">
        <v>36.22</v>
      </c>
      <c r="H866" s="152" t="n">
        <f aca="false">ROUND(G866*E866,2)</f>
        <v>36.22</v>
      </c>
      <c r="I866" s="138"/>
      <c r="L866" s="169"/>
      <c r="M866" s="138"/>
    </row>
    <row r="867" s="49" customFormat="true" ht="15" hidden="false" customHeight="false" outlineLevel="0" collapsed="false">
      <c r="A867" s="168" t="n">
        <v>88247</v>
      </c>
      <c r="B867" s="168"/>
      <c r="C867" s="112" t="s">
        <v>76</v>
      </c>
      <c r="D867" s="53" t="s">
        <v>723</v>
      </c>
      <c r="E867" s="150" t="n">
        <v>0.25</v>
      </c>
      <c r="F867" s="112" t="s">
        <v>690</v>
      </c>
      <c r="G867" s="122" t="n">
        <v>20.43</v>
      </c>
      <c r="H867" s="152" t="n">
        <f aca="false">ROUND(G867*E867,2)</f>
        <v>5.11</v>
      </c>
      <c r="I867" s="138"/>
      <c r="L867" s="169"/>
      <c r="M867" s="138"/>
    </row>
    <row r="868" s="49" customFormat="true" ht="15" hidden="false" customHeight="false" outlineLevel="0" collapsed="false">
      <c r="A868" s="168" t="n">
        <v>88264</v>
      </c>
      <c r="B868" s="168"/>
      <c r="C868" s="112" t="s">
        <v>76</v>
      </c>
      <c r="D868" s="53" t="s">
        <v>722</v>
      </c>
      <c r="E868" s="150" t="n">
        <v>0.25</v>
      </c>
      <c r="F868" s="112" t="s">
        <v>690</v>
      </c>
      <c r="G868" s="122" t="n">
        <v>26.47</v>
      </c>
      <c r="H868" s="152" t="n">
        <f aca="false">ROUND(G868*E868,2)</f>
        <v>6.62</v>
      </c>
      <c r="I868" s="138"/>
      <c r="L868" s="169"/>
      <c r="M868" s="138"/>
    </row>
    <row r="869" s="190" customFormat="true" ht="15" hidden="false" customHeight="true" outlineLevel="0" collapsed="false">
      <c r="A869" s="170"/>
      <c r="B869" s="170"/>
      <c r="C869" s="170"/>
      <c r="D869" s="171" t="s">
        <v>712</v>
      </c>
      <c r="E869" s="171"/>
      <c r="F869" s="171"/>
      <c r="G869" s="171"/>
      <c r="H869" s="172" t="n">
        <f aca="false">SUMIF(F866:F868,("H"),H866:H868)</f>
        <v>11.73</v>
      </c>
      <c r="I869" s="49"/>
      <c r="J869" s="49"/>
      <c r="K869" s="49"/>
      <c r="P869" s="191"/>
      <c r="Q869" s="49"/>
      <c r="R869" s="49"/>
      <c r="S869" s="49"/>
      <c r="X869" s="191"/>
      <c r="Y869" s="49"/>
      <c r="Z869" s="49"/>
      <c r="AA869" s="49"/>
      <c r="AF869" s="191"/>
      <c r="AG869" s="49"/>
      <c r="AH869" s="49"/>
      <c r="AI869" s="49"/>
      <c r="AN869" s="191"/>
      <c r="AO869" s="49"/>
      <c r="AP869" s="49"/>
      <c r="AQ869" s="49"/>
      <c r="AV869" s="191"/>
      <c r="AW869" s="49"/>
      <c r="AX869" s="49"/>
      <c r="AY869" s="49"/>
      <c r="BD869" s="191"/>
      <c r="BE869" s="49"/>
      <c r="BF869" s="49"/>
      <c r="BG869" s="49"/>
      <c r="BL869" s="191"/>
      <c r="BM869" s="49"/>
      <c r="BN869" s="49"/>
      <c r="BO869" s="49"/>
      <c r="BT869" s="191"/>
      <c r="BU869" s="49"/>
      <c r="BV869" s="49"/>
      <c r="BW869" s="49"/>
      <c r="CB869" s="191"/>
      <c r="CC869" s="49"/>
      <c r="CD869" s="49"/>
      <c r="CE869" s="49"/>
      <c r="CJ869" s="191"/>
      <c r="CK869" s="49"/>
      <c r="CL869" s="49"/>
      <c r="CM869" s="49"/>
      <c r="CR869" s="191"/>
      <c r="CS869" s="49"/>
      <c r="CT869" s="49"/>
      <c r="CU869" s="49"/>
      <c r="CZ869" s="191"/>
      <c r="DA869" s="49"/>
      <c r="DB869" s="49"/>
      <c r="DC869" s="49"/>
      <c r="DH869" s="191"/>
      <c r="DI869" s="49"/>
      <c r="DJ869" s="49"/>
      <c r="DK869" s="49"/>
      <c r="DP869" s="191"/>
      <c r="DQ869" s="49"/>
      <c r="DR869" s="49"/>
      <c r="DS869" s="49"/>
      <c r="DX869" s="191"/>
      <c r="DY869" s="49"/>
      <c r="DZ869" s="49"/>
      <c r="EA869" s="49"/>
      <c r="EF869" s="191"/>
      <c r="EG869" s="49"/>
      <c r="EH869" s="49"/>
      <c r="EI869" s="49"/>
      <c r="EN869" s="191"/>
      <c r="EO869" s="49"/>
      <c r="EP869" s="49"/>
      <c r="EQ869" s="49"/>
      <c r="EV869" s="191"/>
      <c r="EW869" s="49"/>
      <c r="EX869" s="49"/>
      <c r="EY869" s="49"/>
      <c r="FD869" s="191"/>
      <c r="FE869" s="49"/>
      <c r="FF869" s="49"/>
      <c r="FG869" s="49"/>
      <c r="FL869" s="191"/>
      <c r="FM869" s="49"/>
      <c r="FN869" s="49"/>
      <c r="FO869" s="49"/>
      <c r="FT869" s="191"/>
      <c r="FU869" s="49"/>
      <c r="FV869" s="49"/>
      <c r="FW869" s="49"/>
      <c r="GB869" s="191"/>
      <c r="GC869" s="49"/>
      <c r="GD869" s="49"/>
      <c r="GE869" s="49"/>
      <c r="GJ869" s="191"/>
      <c r="GK869" s="49"/>
      <c r="GL869" s="49"/>
      <c r="GM869" s="49"/>
      <c r="GR869" s="191"/>
      <c r="GS869" s="49"/>
      <c r="GT869" s="49"/>
      <c r="GU869" s="49"/>
      <c r="GZ869" s="191"/>
      <c r="HA869" s="49"/>
      <c r="HB869" s="49"/>
      <c r="HC869" s="49"/>
      <c r="HH869" s="191"/>
      <c r="HI869" s="49"/>
      <c r="HJ869" s="49"/>
      <c r="HK869" s="49"/>
      <c r="HP869" s="191"/>
      <c r="HQ869" s="49"/>
      <c r="HR869" s="49"/>
      <c r="HS869" s="49"/>
      <c r="HX869" s="191"/>
      <c r="HY869" s="49"/>
      <c r="HZ869" s="49"/>
      <c r="IA869" s="49"/>
      <c r="IF869" s="191"/>
      <c r="IG869" s="49"/>
      <c r="IH869" s="49"/>
      <c r="II869" s="49"/>
      <c r="IN869" s="191"/>
      <c r="IO869" s="49"/>
      <c r="IP869" s="49"/>
      <c r="IQ869" s="49"/>
      <c r="IV869" s="191"/>
      <c r="IW869" s="49"/>
      <c r="IX869" s="49"/>
      <c r="IY869" s="49"/>
      <c r="JD869" s="191"/>
      <c r="JE869" s="49"/>
      <c r="JF869" s="49"/>
      <c r="JG869" s="49"/>
      <c r="JL869" s="191"/>
      <c r="JM869" s="49"/>
      <c r="JN869" s="49"/>
      <c r="JO869" s="49"/>
      <c r="JT869" s="191"/>
      <c r="JU869" s="49"/>
      <c r="JV869" s="49"/>
      <c r="JW869" s="49"/>
      <c r="KB869" s="191"/>
      <c r="KC869" s="49"/>
      <c r="KD869" s="49"/>
      <c r="KE869" s="49"/>
      <c r="KJ869" s="191"/>
      <c r="KK869" s="49"/>
      <c r="KL869" s="49"/>
      <c r="KM869" s="49"/>
      <c r="KR869" s="191"/>
      <c r="KS869" s="49"/>
      <c r="KT869" s="49"/>
      <c r="KU869" s="49"/>
      <c r="KZ869" s="191"/>
      <c r="LA869" s="49"/>
      <c r="LB869" s="49"/>
      <c r="LC869" s="49"/>
      <c r="LH869" s="191"/>
      <c r="LI869" s="49"/>
      <c r="LJ869" s="49"/>
      <c r="LK869" s="49"/>
      <c r="LP869" s="191"/>
      <c r="LQ869" s="49"/>
      <c r="LR869" s="49"/>
      <c r="LS869" s="49"/>
      <c r="LX869" s="191"/>
      <c r="LY869" s="49"/>
      <c r="LZ869" s="49"/>
      <c r="MA869" s="49"/>
      <c r="MF869" s="191"/>
      <c r="MG869" s="49"/>
      <c r="MH869" s="49"/>
      <c r="MI869" s="49"/>
      <c r="MN869" s="191"/>
      <c r="MO869" s="49"/>
      <c r="MP869" s="49"/>
      <c r="MQ869" s="49"/>
      <c r="MV869" s="191"/>
      <c r="MW869" s="49"/>
      <c r="MX869" s="49"/>
      <c r="MY869" s="49"/>
      <c r="ND869" s="191"/>
      <c r="NE869" s="49"/>
      <c r="NF869" s="49"/>
      <c r="NG869" s="49"/>
      <c r="NL869" s="191"/>
      <c r="NM869" s="49"/>
      <c r="NN869" s="49"/>
      <c r="NO869" s="49"/>
      <c r="NT869" s="191"/>
      <c r="NU869" s="49"/>
      <c r="NV869" s="49"/>
      <c r="NW869" s="49"/>
      <c r="OB869" s="191"/>
      <c r="OC869" s="49"/>
      <c r="OD869" s="49"/>
      <c r="OE869" s="49"/>
      <c r="OJ869" s="191"/>
      <c r="OK869" s="49"/>
      <c r="OL869" s="49"/>
      <c r="OM869" s="49"/>
      <c r="OR869" s="191"/>
      <c r="OS869" s="49"/>
      <c r="OT869" s="49"/>
      <c r="OU869" s="49"/>
      <c r="OZ869" s="191"/>
      <c r="PA869" s="49"/>
      <c r="PB869" s="49"/>
      <c r="PC869" s="49"/>
      <c r="PH869" s="191"/>
      <c r="PI869" s="49"/>
      <c r="PJ869" s="49"/>
      <c r="PK869" s="49"/>
      <c r="PP869" s="191"/>
      <c r="PQ869" s="49"/>
      <c r="PR869" s="49"/>
      <c r="PS869" s="49"/>
      <c r="PX869" s="191"/>
      <c r="PY869" s="49"/>
      <c r="PZ869" s="49"/>
      <c r="QA869" s="49"/>
      <c r="QF869" s="191"/>
      <c r="QG869" s="49"/>
      <c r="QH869" s="49"/>
      <c r="QI869" s="49"/>
      <c r="QN869" s="191"/>
      <c r="QO869" s="49"/>
      <c r="QP869" s="49"/>
      <c r="QQ869" s="49"/>
      <c r="QV869" s="191"/>
      <c r="QW869" s="49"/>
      <c r="QX869" s="49"/>
      <c r="QY869" s="49"/>
      <c r="RD869" s="191"/>
      <c r="RE869" s="49"/>
      <c r="RF869" s="49"/>
      <c r="RG869" s="49"/>
      <c r="RL869" s="191"/>
      <c r="RM869" s="49"/>
      <c r="RN869" s="49"/>
      <c r="RO869" s="49"/>
      <c r="RT869" s="191"/>
      <c r="RU869" s="49"/>
      <c r="RV869" s="49"/>
      <c r="RW869" s="49"/>
      <c r="SB869" s="191"/>
      <c r="SC869" s="49"/>
      <c r="SD869" s="49"/>
      <c r="SE869" s="49"/>
      <c r="SJ869" s="191"/>
      <c r="SK869" s="49"/>
      <c r="SL869" s="49"/>
      <c r="SM869" s="49"/>
      <c r="SR869" s="191"/>
      <c r="SS869" s="49"/>
      <c r="ST869" s="49"/>
      <c r="SU869" s="49"/>
      <c r="SZ869" s="191"/>
      <c r="TA869" s="49"/>
      <c r="TB869" s="49"/>
      <c r="TC869" s="49"/>
      <c r="TH869" s="191"/>
      <c r="TI869" s="49"/>
      <c r="TJ869" s="49"/>
      <c r="TK869" s="49"/>
      <c r="TP869" s="191"/>
      <c r="TQ869" s="49"/>
      <c r="TR869" s="49"/>
      <c r="TS869" s="49"/>
      <c r="TX869" s="191"/>
      <c r="TY869" s="49"/>
      <c r="TZ869" s="49"/>
      <c r="UA869" s="49"/>
      <c r="UF869" s="191"/>
      <c r="UG869" s="49"/>
      <c r="UH869" s="49"/>
      <c r="UI869" s="49"/>
      <c r="UN869" s="191"/>
      <c r="UO869" s="49"/>
      <c r="UP869" s="49"/>
      <c r="UQ869" s="49"/>
      <c r="UV869" s="191"/>
      <c r="UW869" s="49"/>
      <c r="UX869" s="49"/>
      <c r="UY869" s="49"/>
      <c r="VD869" s="191"/>
      <c r="VE869" s="49"/>
      <c r="VF869" s="49"/>
      <c r="VG869" s="49"/>
      <c r="VL869" s="191"/>
      <c r="VM869" s="49"/>
      <c r="VN869" s="49"/>
      <c r="VO869" s="49"/>
      <c r="VT869" s="191"/>
      <c r="VU869" s="49"/>
      <c r="VV869" s="49"/>
      <c r="VW869" s="49"/>
      <c r="WB869" s="191"/>
      <c r="WC869" s="49"/>
      <c r="WD869" s="49"/>
      <c r="WE869" s="49"/>
      <c r="WJ869" s="191"/>
      <c r="WK869" s="49"/>
      <c r="WL869" s="49"/>
      <c r="WM869" s="49"/>
      <c r="WR869" s="191"/>
      <c r="WS869" s="49"/>
      <c r="WT869" s="49"/>
      <c r="WU869" s="49"/>
      <c r="WZ869" s="191"/>
      <c r="XA869" s="49"/>
      <c r="XB869" s="49"/>
      <c r="XC869" s="49"/>
      <c r="XH869" s="191"/>
      <c r="XI869" s="49"/>
      <c r="XJ869" s="49"/>
      <c r="XK869" s="49"/>
      <c r="XP869" s="191"/>
      <c r="XQ869" s="49"/>
      <c r="XR869" s="49"/>
      <c r="XS869" s="49"/>
      <c r="XX869" s="191"/>
      <c r="XY869" s="49"/>
      <c r="XZ869" s="49"/>
      <c r="YA869" s="49"/>
      <c r="YF869" s="191"/>
      <c r="YG869" s="49"/>
      <c r="YH869" s="49"/>
      <c r="YI869" s="49"/>
      <c r="YN869" s="191"/>
      <c r="YO869" s="49"/>
      <c r="YP869" s="49"/>
      <c r="YQ869" s="49"/>
      <c r="YV869" s="191"/>
      <c r="YW869" s="49"/>
      <c r="YX869" s="49"/>
      <c r="YY869" s="49"/>
      <c r="ZD869" s="191"/>
      <c r="ZE869" s="49"/>
      <c r="ZF869" s="49"/>
      <c r="ZG869" s="49"/>
      <c r="ZL869" s="191"/>
      <c r="ZM869" s="49"/>
      <c r="ZN869" s="49"/>
      <c r="ZO869" s="49"/>
      <c r="ZT869" s="191"/>
      <c r="ZU869" s="49"/>
      <c r="ZV869" s="49"/>
      <c r="ZW869" s="49"/>
      <c r="AAB869" s="191"/>
      <c r="AAC869" s="49"/>
      <c r="AAD869" s="49"/>
      <c r="AAE869" s="49"/>
      <c r="AAJ869" s="191"/>
      <c r="AAK869" s="49"/>
      <c r="AAL869" s="49"/>
      <c r="AAM869" s="49"/>
      <c r="AAR869" s="191"/>
      <c r="AAS869" s="49"/>
      <c r="AAT869" s="49"/>
      <c r="AAU869" s="49"/>
      <c r="AAZ869" s="191"/>
      <c r="ABA869" s="49"/>
      <c r="ABB869" s="49"/>
      <c r="ABC869" s="49"/>
      <c r="ABH869" s="191"/>
      <c r="ABI869" s="49"/>
      <c r="ABJ869" s="49"/>
      <c r="ABK869" s="49"/>
      <c r="ABP869" s="191"/>
      <c r="ABQ869" s="49"/>
      <c r="ABR869" s="49"/>
      <c r="ABS869" s="49"/>
      <c r="ABX869" s="191"/>
      <c r="ABY869" s="49"/>
      <c r="ABZ869" s="49"/>
      <c r="ACA869" s="49"/>
      <c r="ACF869" s="191"/>
      <c r="ACG869" s="49"/>
      <c r="ACH869" s="49"/>
      <c r="ACI869" s="49"/>
      <c r="ACN869" s="191"/>
      <c r="ACO869" s="49"/>
      <c r="ACP869" s="49"/>
      <c r="ACQ869" s="49"/>
      <c r="ACV869" s="191"/>
      <c r="ACW869" s="49"/>
      <c r="ACX869" s="49"/>
      <c r="ACY869" s="49"/>
      <c r="ADD869" s="191"/>
      <c r="ADE869" s="49"/>
      <c r="ADF869" s="49"/>
      <c r="ADG869" s="49"/>
      <c r="ADL869" s="191"/>
      <c r="ADM869" s="49"/>
      <c r="ADN869" s="49"/>
      <c r="ADO869" s="49"/>
      <c r="ADT869" s="191"/>
      <c r="ADU869" s="49"/>
      <c r="ADV869" s="49"/>
      <c r="ADW869" s="49"/>
      <c r="AEB869" s="191"/>
      <c r="AEC869" s="49"/>
      <c r="AED869" s="49"/>
      <c r="AEE869" s="49"/>
      <c r="AEJ869" s="191"/>
      <c r="AEK869" s="49"/>
      <c r="AEL869" s="49"/>
      <c r="AEM869" s="49"/>
      <c r="AER869" s="191"/>
      <c r="AES869" s="49"/>
      <c r="AET869" s="49"/>
      <c r="AEU869" s="49"/>
      <c r="AEZ869" s="191"/>
      <c r="AFA869" s="49"/>
      <c r="AFB869" s="49"/>
      <c r="AFC869" s="49"/>
      <c r="AFH869" s="191"/>
      <c r="AFI869" s="49"/>
      <c r="AFJ869" s="49"/>
      <c r="AFK869" s="49"/>
      <c r="AFP869" s="191"/>
      <c r="AFQ869" s="49"/>
      <c r="AFR869" s="49"/>
      <c r="AFS869" s="49"/>
      <c r="AFX869" s="191"/>
      <c r="AFY869" s="49"/>
      <c r="AFZ869" s="49"/>
      <c r="AGA869" s="49"/>
      <c r="AGF869" s="191"/>
      <c r="AGG869" s="49"/>
      <c r="AGH869" s="49"/>
      <c r="AGI869" s="49"/>
      <c r="AGN869" s="191"/>
      <c r="AGO869" s="49"/>
      <c r="AGP869" s="49"/>
      <c r="AGQ869" s="49"/>
      <c r="AGV869" s="191"/>
      <c r="AGW869" s="49"/>
      <c r="AGX869" s="49"/>
      <c r="AGY869" s="49"/>
      <c r="AHD869" s="191"/>
      <c r="AHE869" s="49"/>
      <c r="AHF869" s="49"/>
      <c r="AHG869" s="49"/>
      <c r="AHL869" s="191"/>
      <c r="AHM869" s="49"/>
      <c r="AHN869" s="49"/>
      <c r="AHO869" s="49"/>
      <c r="AHT869" s="191"/>
      <c r="AHU869" s="49"/>
      <c r="AHV869" s="49"/>
      <c r="AHW869" s="49"/>
      <c r="AIB869" s="191"/>
      <c r="AIC869" s="49"/>
      <c r="AID869" s="49"/>
      <c r="AIE869" s="49"/>
      <c r="AIJ869" s="191"/>
      <c r="AIK869" s="49"/>
      <c r="AIL869" s="49"/>
      <c r="AIM869" s="49"/>
      <c r="AIR869" s="191"/>
      <c r="AIS869" s="49"/>
      <c r="AIT869" s="49"/>
      <c r="AIU869" s="49"/>
      <c r="AIZ869" s="191"/>
      <c r="AJA869" s="49"/>
      <c r="AJB869" s="49"/>
      <c r="AJC869" s="49"/>
      <c r="AJH869" s="191"/>
      <c r="AJI869" s="49"/>
      <c r="AJJ869" s="49"/>
      <c r="AJK869" s="49"/>
      <c r="AJP869" s="191"/>
      <c r="AJQ869" s="49"/>
      <c r="AJR869" s="49"/>
      <c r="AJS869" s="49"/>
      <c r="AJX869" s="191"/>
      <c r="AJY869" s="49"/>
      <c r="AJZ869" s="49"/>
      <c r="AKA869" s="49"/>
      <c r="AKF869" s="191"/>
      <c r="AKG869" s="49"/>
      <c r="AKH869" s="49"/>
      <c r="AKI869" s="49"/>
      <c r="AKN869" s="191"/>
      <c r="AKO869" s="49"/>
      <c r="AKP869" s="49"/>
      <c r="AKQ869" s="49"/>
      <c r="AKV869" s="191"/>
      <c r="AKW869" s="49"/>
      <c r="AKX869" s="49"/>
      <c r="AKY869" s="49"/>
      <c r="ALD869" s="191"/>
      <c r="ALE869" s="49"/>
      <c r="ALF869" s="49"/>
      <c r="ALG869" s="49"/>
      <c r="ALL869" s="191"/>
      <c r="ALM869" s="49"/>
      <c r="ALN869" s="49"/>
      <c r="ALO869" s="49"/>
      <c r="ALT869" s="191"/>
      <c r="ALU869" s="49"/>
      <c r="ALV869" s="49"/>
      <c r="ALW869" s="49"/>
      <c r="AMB869" s="191"/>
      <c r="AMC869" s="49"/>
      <c r="AMD869" s="49"/>
      <c r="AME869" s="49"/>
      <c r="AMJ869" s="191"/>
    </row>
    <row r="870" s="190" customFormat="true" ht="15" hidden="false" customHeight="true" outlineLevel="0" collapsed="false">
      <c r="A870" s="170"/>
      <c r="B870" s="170"/>
      <c r="C870" s="170"/>
      <c r="D870" s="171" t="s">
        <v>713</v>
      </c>
      <c r="E870" s="171"/>
      <c r="F870" s="171"/>
      <c r="G870" s="171"/>
      <c r="H870" s="172" t="n">
        <f aca="false">SUMIF(F866:F868,"&lt;&gt;h",H866:H868)</f>
        <v>36.22</v>
      </c>
      <c r="I870" s="49"/>
      <c r="J870" s="49"/>
      <c r="K870" s="49"/>
      <c r="P870" s="191"/>
      <c r="Q870" s="49"/>
      <c r="R870" s="49"/>
      <c r="S870" s="49"/>
      <c r="X870" s="191"/>
      <c r="Y870" s="49"/>
      <c r="Z870" s="49"/>
      <c r="AA870" s="49"/>
      <c r="AF870" s="191"/>
      <c r="AG870" s="49"/>
      <c r="AH870" s="49"/>
      <c r="AI870" s="49"/>
      <c r="AN870" s="191"/>
      <c r="AO870" s="49"/>
      <c r="AP870" s="49"/>
      <c r="AQ870" s="49"/>
      <c r="AV870" s="191"/>
      <c r="AW870" s="49"/>
      <c r="AX870" s="49"/>
      <c r="AY870" s="49"/>
      <c r="BD870" s="191"/>
      <c r="BE870" s="49"/>
      <c r="BF870" s="49"/>
      <c r="BG870" s="49"/>
      <c r="BL870" s="191"/>
      <c r="BM870" s="49"/>
      <c r="BN870" s="49"/>
      <c r="BO870" s="49"/>
      <c r="BT870" s="191"/>
      <c r="BU870" s="49"/>
      <c r="BV870" s="49"/>
      <c r="BW870" s="49"/>
      <c r="CB870" s="191"/>
      <c r="CC870" s="49"/>
      <c r="CD870" s="49"/>
      <c r="CE870" s="49"/>
      <c r="CJ870" s="191"/>
      <c r="CK870" s="49"/>
      <c r="CL870" s="49"/>
      <c r="CM870" s="49"/>
      <c r="CR870" s="191"/>
      <c r="CS870" s="49"/>
      <c r="CT870" s="49"/>
      <c r="CU870" s="49"/>
      <c r="CZ870" s="191"/>
      <c r="DA870" s="49"/>
      <c r="DB870" s="49"/>
      <c r="DC870" s="49"/>
      <c r="DH870" s="191"/>
      <c r="DI870" s="49"/>
      <c r="DJ870" s="49"/>
      <c r="DK870" s="49"/>
      <c r="DP870" s="191"/>
      <c r="DQ870" s="49"/>
      <c r="DR870" s="49"/>
      <c r="DS870" s="49"/>
      <c r="DX870" s="191"/>
      <c r="DY870" s="49"/>
      <c r="DZ870" s="49"/>
      <c r="EA870" s="49"/>
      <c r="EF870" s="191"/>
      <c r="EG870" s="49"/>
      <c r="EH870" s="49"/>
      <c r="EI870" s="49"/>
      <c r="EN870" s="191"/>
      <c r="EO870" s="49"/>
      <c r="EP870" s="49"/>
      <c r="EQ870" s="49"/>
      <c r="EV870" s="191"/>
      <c r="EW870" s="49"/>
      <c r="EX870" s="49"/>
      <c r="EY870" s="49"/>
      <c r="FD870" s="191"/>
      <c r="FE870" s="49"/>
      <c r="FF870" s="49"/>
      <c r="FG870" s="49"/>
      <c r="FL870" s="191"/>
      <c r="FM870" s="49"/>
      <c r="FN870" s="49"/>
      <c r="FO870" s="49"/>
      <c r="FT870" s="191"/>
      <c r="FU870" s="49"/>
      <c r="FV870" s="49"/>
      <c r="FW870" s="49"/>
      <c r="GB870" s="191"/>
      <c r="GC870" s="49"/>
      <c r="GD870" s="49"/>
      <c r="GE870" s="49"/>
      <c r="GJ870" s="191"/>
      <c r="GK870" s="49"/>
      <c r="GL870" s="49"/>
      <c r="GM870" s="49"/>
      <c r="GR870" s="191"/>
      <c r="GS870" s="49"/>
      <c r="GT870" s="49"/>
      <c r="GU870" s="49"/>
      <c r="GZ870" s="191"/>
      <c r="HA870" s="49"/>
      <c r="HB870" s="49"/>
      <c r="HC870" s="49"/>
      <c r="HH870" s="191"/>
      <c r="HI870" s="49"/>
      <c r="HJ870" s="49"/>
      <c r="HK870" s="49"/>
      <c r="HP870" s="191"/>
      <c r="HQ870" s="49"/>
      <c r="HR870" s="49"/>
      <c r="HS870" s="49"/>
      <c r="HX870" s="191"/>
      <c r="HY870" s="49"/>
      <c r="HZ870" s="49"/>
      <c r="IA870" s="49"/>
      <c r="IF870" s="191"/>
      <c r="IG870" s="49"/>
      <c r="IH870" s="49"/>
      <c r="II870" s="49"/>
      <c r="IN870" s="191"/>
      <c r="IO870" s="49"/>
      <c r="IP870" s="49"/>
      <c r="IQ870" s="49"/>
      <c r="IV870" s="191"/>
      <c r="IW870" s="49"/>
      <c r="IX870" s="49"/>
      <c r="IY870" s="49"/>
      <c r="JD870" s="191"/>
      <c r="JE870" s="49"/>
      <c r="JF870" s="49"/>
      <c r="JG870" s="49"/>
      <c r="JL870" s="191"/>
      <c r="JM870" s="49"/>
      <c r="JN870" s="49"/>
      <c r="JO870" s="49"/>
      <c r="JT870" s="191"/>
      <c r="JU870" s="49"/>
      <c r="JV870" s="49"/>
      <c r="JW870" s="49"/>
      <c r="KB870" s="191"/>
      <c r="KC870" s="49"/>
      <c r="KD870" s="49"/>
      <c r="KE870" s="49"/>
      <c r="KJ870" s="191"/>
      <c r="KK870" s="49"/>
      <c r="KL870" s="49"/>
      <c r="KM870" s="49"/>
      <c r="KR870" s="191"/>
      <c r="KS870" s="49"/>
      <c r="KT870" s="49"/>
      <c r="KU870" s="49"/>
      <c r="KZ870" s="191"/>
      <c r="LA870" s="49"/>
      <c r="LB870" s="49"/>
      <c r="LC870" s="49"/>
      <c r="LH870" s="191"/>
      <c r="LI870" s="49"/>
      <c r="LJ870" s="49"/>
      <c r="LK870" s="49"/>
      <c r="LP870" s="191"/>
      <c r="LQ870" s="49"/>
      <c r="LR870" s="49"/>
      <c r="LS870" s="49"/>
      <c r="LX870" s="191"/>
      <c r="LY870" s="49"/>
      <c r="LZ870" s="49"/>
      <c r="MA870" s="49"/>
      <c r="MF870" s="191"/>
      <c r="MG870" s="49"/>
      <c r="MH870" s="49"/>
      <c r="MI870" s="49"/>
      <c r="MN870" s="191"/>
      <c r="MO870" s="49"/>
      <c r="MP870" s="49"/>
      <c r="MQ870" s="49"/>
      <c r="MV870" s="191"/>
      <c r="MW870" s="49"/>
      <c r="MX870" s="49"/>
      <c r="MY870" s="49"/>
      <c r="ND870" s="191"/>
      <c r="NE870" s="49"/>
      <c r="NF870" s="49"/>
      <c r="NG870" s="49"/>
      <c r="NL870" s="191"/>
      <c r="NM870" s="49"/>
      <c r="NN870" s="49"/>
      <c r="NO870" s="49"/>
      <c r="NT870" s="191"/>
      <c r="NU870" s="49"/>
      <c r="NV870" s="49"/>
      <c r="NW870" s="49"/>
      <c r="OB870" s="191"/>
      <c r="OC870" s="49"/>
      <c r="OD870" s="49"/>
      <c r="OE870" s="49"/>
      <c r="OJ870" s="191"/>
      <c r="OK870" s="49"/>
      <c r="OL870" s="49"/>
      <c r="OM870" s="49"/>
      <c r="OR870" s="191"/>
      <c r="OS870" s="49"/>
      <c r="OT870" s="49"/>
      <c r="OU870" s="49"/>
      <c r="OZ870" s="191"/>
      <c r="PA870" s="49"/>
      <c r="PB870" s="49"/>
      <c r="PC870" s="49"/>
      <c r="PH870" s="191"/>
      <c r="PI870" s="49"/>
      <c r="PJ870" s="49"/>
      <c r="PK870" s="49"/>
      <c r="PP870" s="191"/>
      <c r="PQ870" s="49"/>
      <c r="PR870" s="49"/>
      <c r="PS870" s="49"/>
      <c r="PX870" s="191"/>
      <c r="PY870" s="49"/>
      <c r="PZ870" s="49"/>
      <c r="QA870" s="49"/>
      <c r="QF870" s="191"/>
      <c r="QG870" s="49"/>
      <c r="QH870" s="49"/>
      <c r="QI870" s="49"/>
      <c r="QN870" s="191"/>
      <c r="QO870" s="49"/>
      <c r="QP870" s="49"/>
      <c r="QQ870" s="49"/>
      <c r="QV870" s="191"/>
      <c r="QW870" s="49"/>
      <c r="QX870" s="49"/>
      <c r="QY870" s="49"/>
      <c r="RD870" s="191"/>
      <c r="RE870" s="49"/>
      <c r="RF870" s="49"/>
      <c r="RG870" s="49"/>
      <c r="RL870" s="191"/>
      <c r="RM870" s="49"/>
      <c r="RN870" s="49"/>
      <c r="RO870" s="49"/>
      <c r="RT870" s="191"/>
      <c r="RU870" s="49"/>
      <c r="RV870" s="49"/>
      <c r="RW870" s="49"/>
      <c r="SB870" s="191"/>
      <c r="SC870" s="49"/>
      <c r="SD870" s="49"/>
      <c r="SE870" s="49"/>
      <c r="SJ870" s="191"/>
      <c r="SK870" s="49"/>
      <c r="SL870" s="49"/>
      <c r="SM870" s="49"/>
      <c r="SR870" s="191"/>
      <c r="SS870" s="49"/>
      <c r="ST870" s="49"/>
      <c r="SU870" s="49"/>
      <c r="SZ870" s="191"/>
      <c r="TA870" s="49"/>
      <c r="TB870" s="49"/>
      <c r="TC870" s="49"/>
      <c r="TH870" s="191"/>
      <c r="TI870" s="49"/>
      <c r="TJ870" s="49"/>
      <c r="TK870" s="49"/>
      <c r="TP870" s="191"/>
      <c r="TQ870" s="49"/>
      <c r="TR870" s="49"/>
      <c r="TS870" s="49"/>
      <c r="TX870" s="191"/>
      <c r="TY870" s="49"/>
      <c r="TZ870" s="49"/>
      <c r="UA870" s="49"/>
      <c r="UF870" s="191"/>
      <c r="UG870" s="49"/>
      <c r="UH870" s="49"/>
      <c r="UI870" s="49"/>
      <c r="UN870" s="191"/>
      <c r="UO870" s="49"/>
      <c r="UP870" s="49"/>
      <c r="UQ870" s="49"/>
      <c r="UV870" s="191"/>
      <c r="UW870" s="49"/>
      <c r="UX870" s="49"/>
      <c r="UY870" s="49"/>
      <c r="VD870" s="191"/>
      <c r="VE870" s="49"/>
      <c r="VF870" s="49"/>
      <c r="VG870" s="49"/>
      <c r="VL870" s="191"/>
      <c r="VM870" s="49"/>
      <c r="VN870" s="49"/>
      <c r="VO870" s="49"/>
      <c r="VT870" s="191"/>
      <c r="VU870" s="49"/>
      <c r="VV870" s="49"/>
      <c r="VW870" s="49"/>
      <c r="WB870" s="191"/>
      <c r="WC870" s="49"/>
      <c r="WD870" s="49"/>
      <c r="WE870" s="49"/>
      <c r="WJ870" s="191"/>
      <c r="WK870" s="49"/>
      <c r="WL870" s="49"/>
      <c r="WM870" s="49"/>
      <c r="WR870" s="191"/>
      <c r="WS870" s="49"/>
      <c r="WT870" s="49"/>
      <c r="WU870" s="49"/>
      <c r="WZ870" s="191"/>
      <c r="XA870" s="49"/>
      <c r="XB870" s="49"/>
      <c r="XC870" s="49"/>
      <c r="XH870" s="191"/>
      <c r="XI870" s="49"/>
      <c r="XJ870" s="49"/>
      <c r="XK870" s="49"/>
      <c r="XP870" s="191"/>
      <c r="XQ870" s="49"/>
      <c r="XR870" s="49"/>
      <c r="XS870" s="49"/>
      <c r="XX870" s="191"/>
      <c r="XY870" s="49"/>
      <c r="XZ870" s="49"/>
      <c r="YA870" s="49"/>
      <c r="YF870" s="191"/>
      <c r="YG870" s="49"/>
      <c r="YH870" s="49"/>
      <c r="YI870" s="49"/>
      <c r="YN870" s="191"/>
      <c r="YO870" s="49"/>
      <c r="YP870" s="49"/>
      <c r="YQ870" s="49"/>
      <c r="YV870" s="191"/>
      <c r="YW870" s="49"/>
      <c r="YX870" s="49"/>
      <c r="YY870" s="49"/>
      <c r="ZD870" s="191"/>
      <c r="ZE870" s="49"/>
      <c r="ZF870" s="49"/>
      <c r="ZG870" s="49"/>
      <c r="ZL870" s="191"/>
      <c r="ZM870" s="49"/>
      <c r="ZN870" s="49"/>
      <c r="ZO870" s="49"/>
      <c r="ZT870" s="191"/>
      <c r="ZU870" s="49"/>
      <c r="ZV870" s="49"/>
      <c r="ZW870" s="49"/>
      <c r="AAB870" s="191"/>
      <c r="AAC870" s="49"/>
      <c r="AAD870" s="49"/>
      <c r="AAE870" s="49"/>
      <c r="AAJ870" s="191"/>
      <c r="AAK870" s="49"/>
      <c r="AAL870" s="49"/>
      <c r="AAM870" s="49"/>
      <c r="AAR870" s="191"/>
      <c r="AAS870" s="49"/>
      <c r="AAT870" s="49"/>
      <c r="AAU870" s="49"/>
      <c r="AAZ870" s="191"/>
      <c r="ABA870" s="49"/>
      <c r="ABB870" s="49"/>
      <c r="ABC870" s="49"/>
      <c r="ABH870" s="191"/>
      <c r="ABI870" s="49"/>
      <c r="ABJ870" s="49"/>
      <c r="ABK870" s="49"/>
      <c r="ABP870" s="191"/>
      <c r="ABQ870" s="49"/>
      <c r="ABR870" s="49"/>
      <c r="ABS870" s="49"/>
      <c r="ABX870" s="191"/>
      <c r="ABY870" s="49"/>
      <c r="ABZ870" s="49"/>
      <c r="ACA870" s="49"/>
      <c r="ACF870" s="191"/>
      <c r="ACG870" s="49"/>
      <c r="ACH870" s="49"/>
      <c r="ACI870" s="49"/>
      <c r="ACN870" s="191"/>
      <c r="ACO870" s="49"/>
      <c r="ACP870" s="49"/>
      <c r="ACQ870" s="49"/>
      <c r="ACV870" s="191"/>
      <c r="ACW870" s="49"/>
      <c r="ACX870" s="49"/>
      <c r="ACY870" s="49"/>
      <c r="ADD870" s="191"/>
      <c r="ADE870" s="49"/>
      <c r="ADF870" s="49"/>
      <c r="ADG870" s="49"/>
      <c r="ADL870" s="191"/>
      <c r="ADM870" s="49"/>
      <c r="ADN870" s="49"/>
      <c r="ADO870" s="49"/>
      <c r="ADT870" s="191"/>
      <c r="ADU870" s="49"/>
      <c r="ADV870" s="49"/>
      <c r="ADW870" s="49"/>
      <c r="AEB870" s="191"/>
      <c r="AEC870" s="49"/>
      <c r="AED870" s="49"/>
      <c r="AEE870" s="49"/>
      <c r="AEJ870" s="191"/>
      <c r="AEK870" s="49"/>
      <c r="AEL870" s="49"/>
      <c r="AEM870" s="49"/>
      <c r="AER870" s="191"/>
      <c r="AES870" s="49"/>
      <c r="AET870" s="49"/>
      <c r="AEU870" s="49"/>
      <c r="AEZ870" s="191"/>
      <c r="AFA870" s="49"/>
      <c r="AFB870" s="49"/>
      <c r="AFC870" s="49"/>
      <c r="AFH870" s="191"/>
      <c r="AFI870" s="49"/>
      <c r="AFJ870" s="49"/>
      <c r="AFK870" s="49"/>
      <c r="AFP870" s="191"/>
      <c r="AFQ870" s="49"/>
      <c r="AFR870" s="49"/>
      <c r="AFS870" s="49"/>
      <c r="AFX870" s="191"/>
      <c r="AFY870" s="49"/>
      <c r="AFZ870" s="49"/>
      <c r="AGA870" s="49"/>
      <c r="AGF870" s="191"/>
      <c r="AGG870" s="49"/>
      <c r="AGH870" s="49"/>
      <c r="AGI870" s="49"/>
      <c r="AGN870" s="191"/>
      <c r="AGO870" s="49"/>
      <c r="AGP870" s="49"/>
      <c r="AGQ870" s="49"/>
      <c r="AGV870" s="191"/>
      <c r="AGW870" s="49"/>
      <c r="AGX870" s="49"/>
      <c r="AGY870" s="49"/>
      <c r="AHD870" s="191"/>
      <c r="AHE870" s="49"/>
      <c r="AHF870" s="49"/>
      <c r="AHG870" s="49"/>
      <c r="AHL870" s="191"/>
      <c r="AHM870" s="49"/>
      <c r="AHN870" s="49"/>
      <c r="AHO870" s="49"/>
      <c r="AHT870" s="191"/>
      <c r="AHU870" s="49"/>
      <c r="AHV870" s="49"/>
      <c r="AHW870" s="49"/>
      <c r="AIB870" s="191"/>
      <c r="AIC870" s="49"/>
      <c r="AID870" s="49"/>
      <c r="AIE870" s="49"/>
      <c r="AIJ870" s="191"/>
      <c r="AIK870" s="49"/>
      <c r="AIL870" s="49"/>
      <c r="AIM870" s="49"/>
      <c r="AIR870" s="191"/>
      <c r="AIS870" s="49"/>
      <c r="AIT870" s="49"/>
      <c r="AIU870" s="49"/>
      <c r="AIZ870" s="191"/>
      <c r="AJA870" s="49"/>
      <c r="AJB870" s="49"/>
      <c r="AJC870" s="49"/>
      <c r="AJH870" s="191"/>
      <c r="AJI870" s="49"/>
      <c r="AJJ870" s="49"/>
      <c r="AJK870" s="49"/>
      <c r="AJP870" s="191"/>
      <c r="AJQ870" s="49"/>
      <c r="AJR870" s="49"/>
      <c r="AJS870" s="49"/>
      <c r="AJX870" s="191"/>
      <c r="AJY870" s="49"/>
      <c r="AJZ870" s="49"/>
      <c r="AKA870" s="49"/>
      <c r="AKF870" s="191"/>
      <c r="AKG870" s="49"/>
      <c r="AKH870" s="49"/>
      <c r="AKI870" s="49"/>
      <c r="AKN870" s="191"/>
      <c r="AKO870" s="49"/>
      <c r="AKP870" s="49"/>
      <c r="AKQ870" s="49"/>
      <c r="AKV870" s="191"/>
      <c r="AKW870" s="49"/>
      <c r="AKX870" s="49"/>
      <c r="AKY870" s="49"/>
      <c r="ALD870" s="191"/>
      <c r="ALE870" s="49"/>
      <c r="ALF870" s="49"/>
      <c r="ALG870" s="49"/>
      <c r="ALL870" s="191"/>
      <c r="ALM870" s="49"/>
      <c r="ALN870" s="49"/>
      <c r="ALO870" s="49"/>
      <c r="ALT870" s="191"/>
      <c r="ALU870" s="49"/>
      <c r="ALV870" s="49"/>
      <c r="ALW870" s="49"/>
      <c r="AMB870" s="191"/>
      <c r="AMC870" s="49"/>
      <c r="AMD870" s="49"/>
      <c r="AME870" s="49"/>
      <c r="AMJ870" s="191"/>
    </row>
    <row r="871" s="192" customFormat="true" ht="15" hidden="false" customHeight="true" outlineLevel="0" collapsed="false">
      <c r="A871" s="170"/>
      <c r="B871" s="170"/>
      <c r="C871" s="170"/>
      <c r="D871" s="173" t="s">
        <v>714</v>
      </c>
      <c r="E871" s="173"/>
      <c r="F871" s="173"/>
      <c r="G871" s="173"/>
      <c r="H871" s="174" t="n">
        <f aca="false">SUM(H869:H870)</f>
        <v>47.95</v>
      </c>
      <c r="I871" s="49"/>
      <c r="J871" s="49"/>
      <c r="K871" s="49"/>
      <c r="P871" s="193"/>
      <c r="Q871" s="49"/>
      <c r="R871" s="49"/>
      <c r="S871" s="49"/>
      <c r="X871" s="193"/>
      <c r="Y871" s="49"/>
      <c r="Z871" s="49"/>
      <c r="AA871" s="49"/>
      <c r="AF871" s="193"/>
      <c r="AG871" s="49"/>
      <c r="AH871" s="49"/>
      <c r="AI871" s="49"/>
      <c r="AN871" s="193"/>
      <c r="AO871" s="49"/>
      <c r="AP871" s="49"/>
      <c r="AQ871" s="49"/>
      <c r="AV871" s="193"/>
      <c r="AW871" s="49"/>
      <c r="AX871" s="49"/>
      <c r="AY871" s="49"/>
      <c r="BD871" s="193"/>
      <c r="BE871" s="49"/>
      <c r="BF871" s="49"/>
      <c r="BG871" s="49"/>
      <c r="BL871" s="193"/>
      <c r="BM871" s="49"/>
      <c r="BN871" s="49"/>
      <c r="BO871" s="49"/>
      <c r="BT871" s="193"/>
      <c r="BU871" s="49"/>
      <c r="BV871" s="49"/>
      <c r="BW871" s="49"/>
      <c r="CB871" s="193"/>
      <c r="CC871" s="49"/>
      <c r="CD871" s="49"/>
      <c r="CE871" s="49"/>
      <c r="CJ871" s="193"/>
      <c r="CK871" s="49"/>
      <c r="CL871" s="49"/>
      <c r="CM871" s="49"/>
      <c r="CR871" s="193"/>
      <c r="CS871" s="49"/>
      <c r="CT871" s="49"/>
      <c r="CU871" s="49"/>
      <c r="CZ871" s="193"/>
      <c r="DA871" s="49"/>
      <c r="DB871" s="49"/>
      <c r="DC871" s="49"/>
      <c r="DH871" s="193"/>
      <c r="DI871" s="49"/>
      <c r="DJ871" s="49"/>
      <c r="DK871" s="49"/>
      <c r="DP871" s="193"/>
      <c r="DQ871" s="49"/>
      <c r="DR871" s="49"/>
      <c r="DS871" s="49"/>
      <c r="DX871" s="193"/>
      <c r="DY871" s="49"/>
      <c r="DZ871" s="49"/>
      <c r="EA871" s="49"/>
      <c r="EF871" s="193"/>
      <c r="EG871" s="49"/>
      <c r="EH871" s="49"/>
      <c r="EI871" s="49"/>
      <c r="EN871" s="193"/>
      <c r="EO871" s="49"/>
      <c r="EP871" s="49"/>
      <c r="EQ871" s="49"/>
      <c r="EV871" s="193"/>
      <c r="EW871" s="49"/>
      <c r="EX871" s="49"/>
      <c r="EY871" s="49"/>
      <c r="FD871" s="193"/>
      <c r="FE871" s="49"/>
      <c r="FF871" s="49"/>
      <c r="FG871" s="49"/>
      <c r="FL871" s="193"/>
      <c r="FM871" s="49"/>
      <c r="FN871" s="49"/>
      <c r="FO871" s="49"/>
      <c r="FT871" s="193"/>
      <c r="FU871" s="49"/>
      <c r="FV871" s="49"/>
      <c r="FW871" s="49"/>
      <c r="GB871" s="193"/>
      <c r="GC871" s="49"/>
      <c r="GD871" s="49"/>
      <c r="GE871" s="49"/>
      <c r="GJ871" s="193"/>
      <c r="GK871" s="49"/>
      <c r="GL871" s="49"/>
      <c r="GM871" s="49"/>
      <c r="GR871" s="193"/>
      <c r="GS871" s="49"/>
      <c r="GT871" s="49"/>
      <c r="GU871" s="49"/>
      <c r="GZ871" s="193"/>
      <c r="HA871" s="49"/>
      <c r="HB871" s="49"/>
      <c r="HC871" s="49"/>
      <c r="HH871" s="193"/>
      <c r="HI871" s="49"/>
      <c r="HJ871" s="49"/>
      <c r="HK871" s="49"/>
      <c r="HP871" s="193"/>
      <c r="HQ871" s="49"/>
      <c r="HR871" s="49"/>
      <c r="HS871" s="49"/>
      <c r="HX871" s="193"/>
      <c r="HY871" s="49"/>
      <c r="HZ871" s="49"/>
      <c r="IA871" s="49"/>
      <c r="IF871" s="193"/>
      <c r="IG871" s="49"/>
      <c r="IH871" s="49"/>
      <c r="II871" s="49"/>
      <c r="IN871" s="193"/>
      <c r="IO871" s="49"/>
      <c r="IP871" s="49"/>
      <c r="IQ871" s="49"/>
      <c r="IV871" s="193"/>
      <c r="IW871" s="49"/>
      <c r="IX871" s="49"/>
      <c r="IY871" s="49"/>
      <c r="JD871" s="193"/>
      <c r="JE871" s="49"/>
      <c r="JF871" s="49"/>
      <c r="JG871" s="49"/>
      <c r="JL871" s="193"/>
      <c r="JM871" s="49"/>
      <c r="JN871" s="49"/>
      <c r="JO871" s="49"/>
      <c r="JT871" s="193"/>
      <c r="JU871" s="49"/>
      <c r="JV871" s="49"/>
      <c r="JW871" s="49"/>
      <c r="KB871" s="193"/>
      <c r="KC871" s="49"/>
      <c r="KD871" s="49"/>
      <c r="KE871" s="49"/>
      <c r="KJ871" s="193"/>
      <c r="KK871" s="49"/>
      <c r="KL871" s="49"/>
      <c r="KM871" s="49"/>
      <c r="KR871" s="193"/>
      <c r="KS871" s="49"/>
      <c r="KT871" s="49"/>
      <c r="KU871" s="49"/>
      <c r="KZ871" s="193"/>
      <c r="LA871" s="49"/>
      <c r="LB871" s="49"/>
      <c r="LC871" s="49"/>
      <c r="LH871" s="193"/>
      <c r="LI871" s="49"/>
      <c r="LJ871" s="49"/>
      <c r="LK871" s="49"/>
      <c r="LP871" s="193"/>
      <c r="LQ871" s="49"/>
      <c r="LR871" s="49"/>
      <c r="LS871" s="49"/>
      <c r="LX871" s="193"/>
      <c r="LY871" s="49"/>
      <c r="LZ871" s="49"/>
      <c r="MA871" s="49"/>
      <c r="MF871" s="193"/>
      <c r="MG871" s="49"/>
      <c r="MH871" s="49"/>
      <c r="MI871" s="49"/>
      <c r="MN871" s="193"/>
      <c r="MO871" s="49"/>
      <c r="MP871" s="49"/>
      <c r="MQ871" s="49"/>
      <c r="MV871" s="193"/>
      <c r="MW871" s="49"/>
      <c r="MX871" s="49"/>
      <c r="MY871" s="49"/>
      <c r="ND871" s="193"/>
      <c r="NE871" s="49"/>
      <c r="NF871" s="49"/>
      <c r="NG871" s="49"/>
      <c r="NL871" s="193"/>
      <c r="NM871" s="49"/>
      <c r="NN871" s="49"/>
      <c r="NO871" s="49"/>
      <c r="NT871" s="193"/>
      <c r="NU871" s="49"/>
      <c r="NV871" s="49"/>
      <c r="NW871" s="49"/>
      <c r="OB871" s="193"/>
      <c r="OC871" s="49"/>
      <c r="OD871" s="49"/>
      <c r="OE871" s="49"/>
      <c r="OJ871" s="193"/>
      <c r="OK871" s="49"/>
      <c r="OL871" s="49"/>
      <c r="OM871" s="49"/>
      <c r="OR871" s="193"/>
      <c r="OS871" s="49"/>
      <c r="OT871" s="49"/>
      <c r="OU871" s="49"/>
      <c r="OZ871" s="193"/>
      <c r="PA871" s="49"/>
      <c r="PB871" s="49"/>
      <c r="PC871" s="49"/>
      <c r="PH871" s="193"/>
      <c r="PI871" s="49"/>
      <c r="PJ871" s="49"/>
      <c r="PK871" s="49"/>
      <c r="PP871" s="193"/>
      <c r="PQ871" s="49"/>
      <c r="PR871" s="49"/>
      <c r="PS871" s="49"/>
      <c r="PX871" s="193"/>
      <c r="PY871" s="49"/>
      <c r="PZ871" s="49"/>
      <c r="QA871" s="49"/>
      <c r="QF871" s="193"/>
      <c r="QG871" s="49"/>
      <c r="QH871" s="49"/>
      <c r="QI871" s="49"/>
      <c r="QN871" s="193"/>
      <c r="QO871" s="49"/>
      <c r="QP871" s="49"/>
      <c r="QQ871" s="49"/>
      <c r="QV871" s="193"/>
      <c r="QW871" s="49"/>
      <c r="QX871" s="49"/>
      <c r="QY871" s="49"/>
      <c r="RD871" s="193"/>
      <c r="RE871" s="49"/>
      <c r="RF871" s="49"/>
      <c r="RG871" s="49"/>
      <c r="RL871" s="193"/>
      <c r="RM871" s="49"/>
      <c r="RN871" s="49"/>
      <c r="RO871" s="49"/>
      <c r="RT871" s="193"/>
      <c r="RU871" s="49"/>
      <c r="RV871" s="49"/>
      <c r="RW871" s="49"/>
      <c r="SB871" s="193"/>
      <c r="SC871" s="49"/>
      <c r="SD871" s="49"/>
      <c r="SE871" s="49"/>
      <c r="SJ871" s="193"/>
      <c r="SK871" s="49"/>
      <c r="SL871" s="49"/>
      <c r="SM871" s="49"/>
      <c r="SR871" s="193"/>
      <c r="SS871" s="49"/>
      <c r="ST871" s="49"/>
      <c r="SU871" s="49"/>
      <c r="SZ871" s="193"/>
      <c r="TA871" s="49"/>
      <c r="TB871" s="49"/>
      <c r="TC871" s="49"/>
      <c r="TH871" s="193"/>
      <c r="TI871" s="49"/>
      <c r="TJ871" s="49"/>
      <c r="TK871" s="49"/>
      <c r="TP871" s="193"/>
      <c r="TQ871" s="49"/>
      <c r="TR871" s="49"/>
      <c r="TS871" s="49"/>
      <c r="TX871" s="193"/>
      <c r="TY871" s="49"/>
      <c r="TZ871" s="49"/>
      <c r="UA871" s="49"/>
      <c r="UF871" s="193"/>
      <c r="UG871" s="49"/>
      <c r="UH871" s="49"/>
      <c r="UI871" s="49"/>
      <c r="UN871" s="193"/>
      <c r="UO871" s="49"/>
      <c r="UP871" s="49"/>
      <c r="UQ871" s="49"/>
      <c r="UV871" s="193"/>
      <c r="UW871" s="49"/>
      <c r="UX871" s="49"/>
      <c r="UY871" s="49"/>
      <c r="VD871" s="193"/>
      <c r="VE871" s="49"/>
      <c r="VF871" s="49"/>
      <c r="VG871" s="49"/>
      <c r="VL871" s="193"/>
      <c r="VM871" s="49"/>
      <c r="VN871" s="49"/>
      <c r="VO871" s="49"/>
      <c r="VT871" s="193"/>
      <c r="VU871" s="49"/>
      <c r="VV871" s="49"/>
      <c r="VW871" s="49"/>
      <c r="WB871" s="193"/>
      <c r="WC871" s="49"/>
      <c r="WD871" s="49"/>
      <c r="WE871" s="49"/>
      <c r="WJ871" s="193"/>
      <c r="WK871" s="49"/>
      <c r="WL871" s="49"/>
      <c r="WM871" s="49"/>
      <c r="WR871" s="193"/>
      <c r="WS871" s="49"/>
      <c r="WT871" s="49"/>
      <c r="WU871" s="49"/>
      <c r="WZ871" s="193"/>
      <c r="XA871" s="49"/>
      <c r="XB871" s="49"/>
      <c r="XC871" s="49"/>
      <c r="XH871" s="193"/>
      <c r="XI871" s="49"/>
      <c r="XJ871" s="49"/>
      <c r="XK871" s="49"/>
      <c r="XP871" s="193"/>
      <c r="XQ871" s="49"/>
      <c r="XR871" s="49"/>
      <c r="XS871" s="49"/>
      <c r="XX871" s="193"/>
      <c r="XY871" s="49"/>
      <c r="XZ871" s="49"/>
      <c r="YA871" s="49"/>
      <c r="YF871" s="193"/>
      <c r="YG871" s="49"/>
      <c r="YH871" s="49"/>
      <c r="YI871" s="49"/>
      <c r="YN871" s="193"/>
      <c r="YO871" s="49"/>
      <c r="YP871" s="49"/>
      <c r="YQ871" s="49"/>
      <c r="YV871" s="193"/>
      <c r="YW871" s="49"/>
      <c r="YX871" s="49"/>
      <c r="YY871" s="49"/>
      <c r="ZD871" s="193"/>
      <c r="ZE871" s="49"/>
      <c r="ZF871" s="49"/>
      <c r="ZG871" s="49"/>
      <c r="ZL871" s="193"/>
      <c r="ZM871" s="49"/>
      <c r="ZN871" s="49"/>
      <c r="ZO871" s="49"/>
      <c r="ZT871" s="193"/>
      <c r="ZU871" s="49"/>
      <c r="ZV871" s="49"/>
      <c r="ZW871" s="49"/>
      <c r="AAB871" s="193"/>
      <c r="AAC871" s="49"/>
      <c r="AAD871" s="49"/>
      <c r="AAE871" s="49"/>
      <c r="AAJ871" s="193"/>
      <c r="AAK871" s="49"/>
      <c r="AAL871" s="49"/>
      <c r="AAM871" s="49"/>
      <c r="AAR871" s="193"/>
      <c r="AAS871" s="49"/>
      <c r="AAT871" s="49"/>
      <c r="AAU871" s="49"/>
      <c r="AAZ871" s="193"/>
      <c r="ABA871" s="49"/>
      <c r="ABB871" s="49"/>
      <c r="ABC871" s="49"/>
      <c r="ABH871" s="193"/>
      <c r="ABI871" s="49"/>
      <c r="ABJ871" s="49"/>
      <c r="ABK871" s="49"/>
      <c r="ABP871" s="193"/>
      <c r="ABQ871" s="49"/>
      <c r="ABR871" s="49"/>
      <c r="ABS871" s="49"/>
      <c r="ABX871" s="193"/>
      <c r="ABY871" s="49"/>
      <c r="ABZ871" s="49"/>
      <c r="ACA871" s="49"/>
      <c r="ACF871" s="193"/>
      <c r="ACG871" s="49"/>
      <c r="ACH871" s="49"/>
      <c r="ACI871" s="49"/>
      <c r="ACN871" s="193"/>
      <c r="ACO871" s="49"/>
      <c r="ACP871" s="49"/>
      <c r="ACQ871" s="49"/>
      <c r="ACV871" s="193"/>
      <c r="ACW871" s="49"/>
      <c r="ACX871" s="49"/>
      <c r="ACY871" s="49"/>
      <c r="ADD871" s="193"/>
      <c r="ADE871" s="49"/>
      <c r="ADF871" s="49"/>
      <c r="ADG871" s="49"/>
      <c r="ADL871" s="193"/>
      <c r="ADM871" s="49"/>
      <c r="ADN871" s="49"/>
      <c r="ADO871" s="49"/>
      <c r="ADT871" s="193"/>
      <c r="ADU871" s="49"/>
      <c r="ADV871" s="49"/>
      <c r="ADW871" s="49"/>
      <c r="AEB871" s="193"/>
      <c r="AEC871" s="49"/>
      <c r="AED871" s="49"/>
      <c r="AEE871" s="49"/>
      <c r="AEJ871" s="193"/>
      <c r="AEK871" s="49"/>
      <c r="AEL871" s="49"/>
      <c r="AEM871" s="49"/>
      <c r="AER871" s="193"/>
      <c r="AES871" s="49"/>
      <c r="AET871" s="49"/>
      <c r="AEU871" s="49"/>
      <c r="AEZ871" s="193"/>
      <c r="AFA871" s="49"/>
      <c r="AFB871" s="49"/>
      <c r="AFC871" s="49"/>
      <c r="AFH871" s="193"/>
      <c r="AFI871" s="49"/>
      <c r="AFJ871" s="49"/>
      <c r="AFK871" s="49"/>
      <c r="AFP871" s="193"/>
      <c r="AFQ871" s="49"/>
      <c r="AFR871" s="49"/>
      <c r="AFS871" s="49"/>
      <c r="AFX871" s="193"/>
      <c r="AFY871" s="49"/>
      <c r="AFZ871" s="49"/>
      <c r="AGA871" s="49"/>
      <c r="AGF871" s="193"/>
      <c r="AGG871" s="49"/>
      <c r="AGH871" s="49"/>
      <c r="AGI871" s="49"/>
      <c r="AGN871" s="193"/>
      <c r="AGO871" s="49"/>
      <c r="AGP871" s="49"/>
      <c r="AGQ871" s="49"/>
      <c r="AGV871" s="193"/>
      <c r="AGW871" s="49"/>
      <c r="AGX871" s="49"/>
      <c r="AGY871" s="49"/>
      <c r="AHD871" s="193"/>
      <c r="AHE871" s="49"/>
      <c r="AHF871" s="49"/>
      <c r="AHG871" s="49"/>
      <c r="AHL871" s="193"/>
      <c r="AHM871" s="49"/>
      <c r="AHN871" s="49"/>
      <c r="AHO871" s="49"/>
      <c r="AHT871" s="193"/>
      <c r="AHU871" s="49"/>
      <c r="AHV871" s="49"/>
      <c r="AHW871" s="49"/>
      <c r="AIB871" s="193"/>
      <c r="AIC871" s="49"/>
      <c r="AID871" s="49"/>
      <c r="AIE871" s="49"/>
      <c r="AIJ871" s="193"/>
      <c r="AIK871" s="49"/>
      <c r="AIL871" s="49"/>
      <c r="AIM871" s="49"/>
      <c r="AIR871" s="193"/>
      <c r="AIS871" s="49"/>
      <c r="AIT871" s="49"/>
      <c r="AIU871" s="49"/>
      <c r="AIZ871" s="193"/>
      <c r="AJA871" s="49"/>
      <c r="AJB871" s="49"/>
      <c r="AJC871" s="49"/>
      <c r="AJH871" s="193"/>
      <c r="AJI871" s="49"/>
      <c r="AJJ871" s="49"/>
      <c r="AJK871" s="49"/>
      <c r="AJP871" s="193"/>
      <c r="AJQ871" s="49"/>
      <c r="AJR871" s="49"/>
      <c r="AJS871" s="49"/>
      <c r="AJX871" s="193"/>
      <c r="AJY871" s="49"/>
      <c r="AJZ871" s="49"/>
      <c r="AKA871" s="49"/>
      <c r="AKF871" s="193"/>
      <c r="AKG871" s="49"/>
      <c r="AKH871" s="49"/>
      <c r="AKI871" s="49"/>
      <c r="AKN871" s="193"/>
      <c r="AKO871" s="49"/>
      <c r="AKP871" s="49"/>
      <c r="AKQ871" s="49"/>
      <c r="AKV871" s="193"/>
      <c r="AKW871" s="49"/>
      <c r="AKX871" s="49"/>
      <c r="AKY871" s="49"/>
      <c r="ALD871" s="193"/>
      <c r="ALE871" s="49"/>
      <c r="ALF871" s="49"/>
      <c r="ALG871" s="49"/>
      <c r="ALL871" s="193"/>
      <c r="ALM871" s="49"/>
      <c r="ALN871" s="49"/>
      <c r="ALO871" s="49"/>
      <c r="ALT871" s="193"/>
      <c r="ALU871" s="49"/>
      <c r="ALV871" s="49"/>
      <c r="ALW871" s="49"/>
      <c r="AMB871" s="193"/>
      <c r="AMC871" s="49"/>
      <c r="AMD871" s="49"/>
      <c r="AME871" s="49"/>
      <c r="AMJ871" s="193"/>
    </row>
    <row r="872" s="190" customFormat="true" ht="15" hidden="false" customHeight="true" outlineLevel="0" collapsed="false">
      <c r="A872" s="170"/>
      <c r="B872" s="170"/>
      <c r="C872" s="170"/>
      <c r="D872" s="171" t="s">
        <v>715</v>
      </c>
      <c r="E872" s="171"/>
      <c r="F872" s="171"/>
      <c r="G872" s="171"/>
      <c r="H872" s="175" t="n">
        <f aca="false">E865</f>
        <v>8</v>
      </c>
      <c r="I872" s="49"/>
      <c r="J872" s="49"/>
      <c r="K872" s="49"/>
      <c r="P872" s="194"/>
      <c r="Q872" s="49"/>
      <c r="R872" s="49"/>
      <c r="S872" s="49"/>
      <c r="X872" s="194"/>
      <c r="Y872" s="49"/>
      <c r="Z872" s="49"/>
      <c r="AA872" s="49"/>
      <c r="AF872" s="194"/>
      <c r="AG872" s="49"/>
      <c r="AH872" s="49"/>
      <c r="AI872" s="49"/>
      <c r="AN872" s="194"/>
      <c r="AO872" s="49"/>
      <c r="AP872" s="49"/>
      <c r="AQ872" s="49"/>
      <c r="AV872" s="194"/>
      <c r="AW872" s="49"/>
      <c r="AX872" s="49"/>
      <c r="AY872" s="49"/>
      <c r="BD872" s="194"/>
      <c r="BE872" s="49"/>
      <c r="BF872" s="49"/>
      <c r="BG872" s="49"/>
      <c r="BL872" s="194"/>
      <c r="BM872" s="49"/>
      <c r="BN872" s="49"/>
      <c r="BO872" s="49"/>
      <c r="BT872" s="194"/>
      <c r="BU872" s="49"/>
      <c r="BV872" s="49"/>
      <c r="BW872" s="49"/>
      <c r="CB872" s="194"/>
      <c r="CC872" s="49"/>
      <c r="CD872" s="49"/>
      <c r="CE872" s="49"/>
      <c r="CJ872" s="194"/>
      <c r="CK872" s="49"/>
      <c r="CL872" s="49"/>
      <c r="CM872" s="49"/>
      <c r="CR872" s="194"/>
      <c r="CS872" s="49"/>
      <c r="CT872" s="49"/>
      <c r="CU872" s="49"/>
      <c r="CZ872" s="194"/>
      <c r="DA872" s="49"/>
      <c r="DB872" s="49"/>
      <c r="DC872" s="49"/>
      <c r="DH872" s="194"/>
      <c r="DI872" s="49"/>
      <c r="DJ872" s="49"/>
      <c r="DK872" s="49"/>
      <c r="DP872" s="194"/>
      <c r="DQ872" s="49"/>
      <c r="DR872" s="49"/>
      <c r="DS872" s="49"/>
      <c r="DX872" s="194"/>
      <c r="DY872" s="49"/>
      <c r="DZ872" s="49"/>
      <c r="EA872" s="49"/>
      <c r="EF872" s="194"/>
      <c r="EG872" s="49"/>
      <c r="EH872" s="49"/>
      <c r="EI872" s="49"/>
      <c r="EN872" s="194"/>
      <c r="EO872" s="49"/>
      <c r="EP872" s="49"/>
      <c r="EQ872" s="49"/>
      <c r="EV872" s="194"/>
      <c r="EW872" s="49"/>
      <c r="EX872" s="49"/>
      <c r="EY872" s="49"/>
      <c r="FD872" s="194"/>
      <c r="FE872" s="49"/>
      <c r="FF872" s="49"/>
      <c r="FG872" s="49"/>
      <c r="FL872" s="194"/>
      <c r="FM872" s="49"/>
      <c r="FN872" s="49"/>
      <c r="FO872" s="49"/>
      <c r="FT872" s="194"/>
      <c r="FU872" s="49"/>
      <c r="FV872" s="49"/>
      <c r="FW872" s="49"/>
      <c r="GB872" s="194"/>
      <c r="GC872" s="49"/>
      <c r="GD872" s="49"/>
      <c r="GE872" s="49"/>
      <c r="GJ872" s="194"/>
      <c r="GK872" s="49"/>
      <c r="GL872" s="49"/>
      <c r="GM872" s="49"/>
      <c r="GR872" s="194"/>
      <c r="GS872" s="49"/>
      <c r="GT872" s="49"/>
      <c r="GU872" s="49"/>
      <c r="GZ872" s="194"/>
      <c r="HA872" s="49"/>
      <c r="HB872" s="49"/>
      <c r="HC872" s="49"/>
      <c r="HH872" s="194"/>
      <c r="HI872" s="49"/>
      <c r="HJ872" s="49"/>
      <c r="HK872" s="49"/>
      <c r="HP872" s="194"/>
      <c r="HQ872" s="49"/>
      <c r="HR872" s="49"/>
      <c r="HS872" s="49"/>
      <c r="HX872" s="194"/>
      <c r="HY872" s="49"/>
      <c r="HZ872" s="49"/>
      <c r="IA872" s="49"/>
      <c r="IF872" s="194"/>
      <c r="IG872" s="49"/>
      <c r="IH872" s="49"/>
      <c r="II872" s="49"/>
      <c r="IN872" s="194"/>
      <c r="IO872" s="49"/>
      <c r="IP872" s="49"/>
      <c r="IQ872" s="49"/>
      <c r="IV872" s="194"/>
      <c r="IW872" s="49"/>
      <c r="IX872" s="49"/>
      <c r="IY872" s="49"/>
      <c r="JD872" s="194"/>
      <c r="JE872" s="49"/>
      <c r="JF872" s="49"/>
      <c r="JG872" s="49"/>
      <c r="JL872" s="194"/>
      <c r="JM872" s="49"/>
      <c r="JN872" s="49"/>
      <c r="JO872" s="49"/>
      <c r="JT872" s="194"/>
      <c r="JU872" s="49"/>
      <c r="JV872" s="49"/>
      <c r="JW872" s="49"/>
      <c r="KB872" s="194"/>
      <c r="KC872" s="49"/>
      <c r="KD872" s="49"/>
      <c r="KE872" s="49"/>
      <c r="KJ872" s="194"/>
      <c r="KK872" s="49"/>
      <c r="KL872" s="49"/>
      <c r="KM872" s="49"/>
      <c r="KR872" s="194"/>
      <c r="KS872" s="49"/>
      <c r="KT872" s="49"/>
      <c r="KU872" s="49"/>
      <c r="KZ872" s="194"/>
      <c r="LA872" s="49"/>
      <c r="LB872" s="49"/>
      <c r="LC872" s="49"/>
      <c r="LH872" s="194"/>
      <c r="LI872" s="49"/>
      <c r="LJ872" s="49"/>
      <c r="LK872" s="49"/>
      <c r="LP872" s="194"/>
      <c r="LQ872" s="49"/>
      <c r="LR872" s="49"/>
      <c r="LS872" s="49"/>
      <c r="LX872" s="194"/>
      <c r="LY872" s="49"/>
      <c r="LZ872" s="49"/>
      <c r="MA872" s="49"/>
      <c r="MF872" s="194"/>
      <c r="MG872" s="49"/>
      <c r="MH872" s="49"/>
      <c r="MI872" s="49"/>
      <c r="MN872" s="194"/>
      <c r="MO872" s="49"/>
      <c r="MP872" s="49"/>
      <c r="MQ872" s="49"/>
      <c r="MV872" s="194"/>
      <c r="MW872" s="49"/>
      <c r="MX872" s="49"/>
      <c r="MY872" s="49"/>
      <c r="ND872" s="194"/>
      <c r="NE872" s="49"/>
      <c r="NF872" s="49"/>
      <c r="NG872" s="49"/>
      <c r="NL872" s="194"/>
      <c r="NM872" s="49"/>
      <c r="NN872" s="49"/>
      <c r="NO872" s="49"/>
      <c r="NT872" s="194"/>
      <c r="NU872" s="49"/>
      <c r="NV872" s="49"/>
      <c r="NW872" s="49"/>
      <c r="OB872" s="194"/>
      <c r="OC872" s="49"/>
      <c r="OD872" s="49"/>
      <c r="OE872" s="49"/>
      <c r="OJ872" s="194"/>
      <c r="OK872" s="49"/>
      <c r="OL872" s="49"/>
      <c r="OM872" s="49"/>
      <c r="OR872" s="194"/>
      <c r="OS872" s="49"/>
      <c r="OT872" s="49"/>
      <c r="OU872" s="49"/>
      <c r="OZ872" s="194"/>
      <c r="PA872" s="49"/>
      <c r="PB872" s="49"/>
      <c r="PC872" s="49"/>
      <c r="PH872" s="194"/>
      <c r="PI872" s="49"/>
      <c r="PJ872" s="49"/>
      <c r="PK872" s="49"/>
      <c r="PP872" s="194"/>
      <c r="PQ872" s="49"/>
      <c r="PR872" s="49"/>
      <c r="PS872" s="49"/>
      <c r="PX872" s="194"/>
      <c r="PY872" s="49"/>
      <c r="PZ872" s="49"/>
      <c r="QA872" s="49"/>
      <c r="QF872" s="194"/>
      <c r="QG872" s="49"/>
      <c r="QH872" s="49"/>
      <c r="QI872" s="49"/>
      <c r="QN872" s="194"/>
      <c r="QO872" s="49"/>
      <c r="QP872" s="49"/>
      <c r="QQ872" s="49"/>
      <c r="QV872" s="194"/>
      <c r="QW872" s="49"/>
      <c r="QX872" s="49"/>
      <c r="QY872" s="49"/>
      <c r="RD872" s="194"/>
      <c r="RE872" s="49"/>
      <c r="RF872" s="49"/>
      <c r="RG872" s="49"/>
      <c r="RL872" s="194"/>
      <c r="RM872" s="49"/>
      <c r="RN872" s="49"/>
      <c r="RO872" s="49"/>
      <c r="RT872" s="194"/>
      <c r="RU872" s="49"/>
      <c r="RV872" s="49"/>
      <c r="RW872" s="49"/>
      <c r="SB872" s="194"/>
      <c r="SC872" s="49"/>
      <c r="SD872" s="49"/>
      <c r="SE872" s="49"/>
      <c r="SJ872" s="194"/>
      <c r="SK872" s="49"/>
      <c r="SL872" s="49"/>
      <c r="SM872" s="49"/>
      <c r="SR872" s="194"/>
      <c r="SS872" s="49"/>
      <c r="ST872" s="49"/>
      <c r="SU872" s="49"/>
      <c r="SZ872" s="194"/>
      <c r="TA872" s="49"/>
      <c r="TB872" s="49"/>
      <c r="TC872" s="49"/>
      <c r="TH872" s="194"/>
      <c r="TI872" s="49"/>
      <c r="TJ872" s="49"/>
      <c r="TK872" s="49"/>
      <c r="TP872" s="194"/>
      <c r="TQ872" s="49"/>
      <c r="TR872" s="49"/>
      <c r="TS872" s="49"/>
      <c r="TX872" s="194"/>
      <c r="TY872" s="49"/>
      <c r="TZ872" s="49"/>
      <c r="UA872" s="49"/>
      <c r="UF872" s="194"/>
      <c r="UG872" s="49"/>
      <c r="UH872" s="49"/>
      <c r="UI872" s="49"/>
      <c r="UN872" s="194"/>
      <c r="UO872" s="49"/>
      <c r="UP872" s="49"/>
      <c r="UQ872" s="49"/>
      <c r="UV872" s="194"/>
      <c r="UW872" s="49"/>
      <c r="UX872" s="49"/>
      <c r="UY872" s="49"/>
      <c r="VD872" s="194"/>
      <c r="VE872" s="49"/>
      <c r="VF872" s="49"/>
      <c r="VG872" s="49"/>
      <c r="VL872" s="194"/>
      <c r="VM872" s="49"/>
      <c r="VN872" s="49"/>
      <c r="VO872" s="49"/>
      <c r="VT872" s="194"/>
      <c r="VU872" s="49"/>
      <c r="VV872" s="49"/>
      <c r="VW872" s="49"/>
      <c r="WB872" s="194"/>
      <c r="WC872" s="49"/>
      <c r="WD872" s="49"/>
      <c r="WE872" s="49"/>
      <c r="WJ872" s="194"/>
      <c r="WK872" s="49"/>
      <c r="WL872" s="49"/>
      <c r="WM872" s="49"/>
      <c r="WR872" s="194"/>
      <c r="WS872" s="49"/>
      <c r="WT872" s="49"/>
      <c r="WU872" s="49"/>
      <c r="WZ872" s="194"/>
      <c r="XA872" s="49"/>
      <c r="XB872" s="49"/>
      <c r="XC872" s="49"/>
      <c r="XH872" s="194"/>
      <c r="XI872" s="49"/>
      <c r="XJ872" s="49"/>
      <c r="XK872" s="49"/>
      <c r="XP872" s="194"/>
      <c r="XQ872" s="49"/>
      <c r="XR872" s="49"/>
      <c r="XS872" s="49"/>
      <c r="XX872" s="194"/>
      <c r="XY872" s="49"/>
      <c r="XZ872" s="49"/>
      <c r="YA872" s="49"/>
      <c r="YF872" s="194"/>
      <c r="YG872" s="49"/>
      <c r="YH872" s="49"/>
      <c r="YI872" s="49"/>
      <c r="YN872" s="194"/>
      <c r="YO872" s="49"/>
      <c r="YP872" s="49"/>
      <c r="YQ872" s="49"/>
      <c r="YV872" s="194"/>
      <c r="YW872" s="49"/>
      <c r="YX872" s="49"/>
      <c r="YY872" s="49"/>
      <c r="ZD872" s="194"/>
      <c r="ZE872" s="49"/>
      <c r="ZF872" s="49"/>
      <c r="ZG872" s="49"/>
      <c r="ZL872" s="194"/>
      <c r="ZM872" s="49"/>
      <c r="ZN872" s="49"/>
      <c r="ZO872" s="49"/>
      <c r="ZT872" s="194"/>
      <c r="ZU872" s="49"/>
      <c r="ZV872" s="49"/>
      <c r="ZW872" s="49"/>
      <c r="AAB872" s="194"/>
      <c r="AAC872" s="49"/>
      <c r="AAD872" s="49"/>
      <c r="AAE872" s="49"/>
      <c r="AAJ872" s="194"/>
      <c r="AAK872" s="49"/>
      <c r="AAL872" s="49"/>
      <c r="AAM872" s="49"/>
      <c r="AAR872" s="194"/>
      <c r="AAS872" s="49"/>
      <c r="AAT872" s="49"/>
      <c r="AAU872" s="49"/>
      <c r="AAZ872" s="194"/>
      <c r="ABA872" s="49"/>
      <c r="ABB872" s="49"/>
      <c r="ABC872" s="49"/>
      <c r="ABH872" s="194"/>
      <c r="ABI872" s="49"/>
      <c r="ABJ872" s="49"/>
      <c r="ABK872" s="49"/>
      <c r="ABP872" s="194"/>
      <c r="ABQ872" s="49"/>
      <c r="ABR872" s="49"/>
      <c r="ABS872" s="49"/>
      <c r="ABX872" s="194"/>
      <c r="ABY872" s="49"/>
      <c r="ABZ872" s="49"/>
      <c r="ACA872" s="49"/>
      <c r="ACF872" s="194"/>
      <c r="ACG872" s="49"/>
      <c r="ACH872" s="49"/>
      <c r="ACI872" s="49"/>
      <c r="ACN872" s="194"/>
      <c r="ACO872" s="49"/>
      <c r="ACP872" s="49"/>
      <c r="ACQ872" s="49"/>
      <c r="ACV872" s="194"/>
      <c r="ACW872" s="49"/>
      <c r="ACX872" s="49"/>
      <c r="ACY872" s="49"/>
      <c r="ADD872" s="194"/>
      <c r="ADE872" s="49"/>
      <c r="ADF872" s="49"/>
      <c r="ADG872" s="49"/>
      <c r="ADL872" s="194"/>
      <c r="ADM872" s="49"/>
      <c r="ADN872" s="49"/>
      <c r="ADO872" s="49"/>
      <c r="ADT872" s="194"/>
      <c r="ADU872" s="49"/>
      <c r="ADV872" s="49"/>
      <c r="ADW872" s="49"/>
      <c r="AEB872" s="194"/>
      <c r="AEC872" s="49"/>
      <c r="AED872" s="49"/>
      <c r="AEE872" s="49"/>
      <c r="AEJ872" s="194"/>
      <c r="AEK872" s="49"/>
      <c r="AEL872" s="49"/>
      <c r="AEM872" s="49"/>
      <c r="AER872" s="194"/>
      <c r="AES872" s="49"/>
      <c r="AET872" s="49"/>
      <c r="AEU872" s="49"/>
      <c r="AEZ872" s="194"/>
      <c r="AFA872" s="49"/>
      <c r="AFB872" s="49"/>
      <c r="AFC872" s="49"/>
      <c r="AFH872" s="194"/>
      <c r="AFI872" s="49"/>
      <c r="AFJ872" s="49"/>
      <c r="AFK872" s="49"/>
      <c r="AFP872" s="194"/>
      <c r="AFQ872" s="49"/>
      <c r="AFR872" s="49"/>
      <c r="AFS872" s="49"/>
      <c r="AFX872" s="194"/>
      <c r="AFY872" s="49"/>
      <c r="AFZ872" s="49"/>
      <c r="AGA872" s="49"/>
      <c r="AGF872" s="194"/>
      <c r="AGG872" s="49"/>
      <c r="AGH872" s="49"/>
      <c r="AGI872" s="49"/>
      <c r="AGN872" s="194"/>
      <c r="AGO872" s="49"/>
      <c r="AGP872" s="49"/>
      <c r="AGQ872" s="49"/>
      <c r="AGV872" s="194"/>
      <c r="AGW872" s="49"/>
      <c r="AGX872" s="49"/>
      <c r="AGY872" s="49"/>
      <c r="AHD872" s="194"/>
      <c r="AHE872" s="49"/>
      <c r="AHF872" s="49"/>
      <c r="AHG872" s="49"/>
      <c r="AHL872" s="194"/>
      <c r="AHM872" s="49"/>
      <c r="AHN872" s="49"/>
      <c r="AHO872" s="49"/>
      <c r="AHT872" s="194"/>
      <c r="AHU872" s="49"/>
      <c r="AHV872" s="49"/>
      <c r="AHW872" s="49"/>
      <c r="AIB872" s="194"/>
      <c r="AIC872" s="49"/>
      <c r="AID872" s="49"/>
      <c r="AIE872" s="49"/>
      <c r="AIJ872" s="194"/>
      <c r="AIK872" s="49"/>
      <c r="AIL872" s="49"/>
      <c r="AIM872" s="49"/>
      <c r="AIR872" s="194"/>
      <c r="AIS872" s="49"/>
      <c r="AIT872" s="49"/>
      <c r="AIU872" s="49"/>
      <c r="AIZ872" s="194"/>
      <c r="AJA872" s="49"/>
      <c r="AJB872" s="49"/>
      <c r="AJC872" s="49"/>
      <c r="AJH872" s="194"/>
      <c r="AJI872" s="49"/>
      <c r="AJJ872" s="49"/>
      <c r="AJK872" s="49"/>
      <c r="AJP872" s="194"/>
      <c r="AJQ872" s="49"/>
      <c r="AJR872" s="49"/>
      <c r="AJS872" s="49"/>
      <c r="AJX872" s="194"/>
      <c r="AJY872" s="49"/>
      <c r="AJZ872" s="49"/>
      <c r="AKA872" s="49"/>
      <c r="AKF872" s="194"/>
      <c r="AKG872" s="49"/>
      <c r="AKH872" s="49"/>
      <c r="AKI872" s="49"/>
      <c r="AKN872" s="194"/>
      <c r="AKO872" s="49"/>
      <c r="AKP872" s="49"/>
      <c r="AKQ872" s="49"/>
      <c r="AKV872" s="194"/>
      <c r="AKW872" s="49"/>
      <c r="AKX872" s="49"/>
      <c r="AKY872" s="49"/>
      <c r="ALD872" s="194"/>
      <c r="ALE872" s="49"/>
      <c r="ALF872" s="49"/>
      <c r="ALG872" s="49"/>
      <c r="ALL872" s="194"/>
      <c r="ALM872" s="49"/>
      <c r="ALN872" s="49"/>
      <c r="ALO872" s="49"/>
      <c r="ALT872" s="194"/>
      <c r="ALU872" s="49"/>
      <c r="ALV872" s="49"/>
      <c r="ALW872" s="49"/>
      <c r="AMB872" s="194"/>
      <c r="AMC872" s="49"/>
      <c r="AMD872" s="49"/>
      <c r="AME872" s="49"/>
      <c r="AMJ872" s="194"/>
    </row>
    <row r="873" s="192" customFormat="true" ht="15" hidden="false" customHeight="true" outlineLevel="0" collapsed="false">
      <c r="A873" s="170"/>
      <c r="B873" s="170"/>
      <c r="C873" s="170"/>
      <c r="D873" s="173" t="s">
        <v>716</v>
      </c>
      <c r="E873" s="173"/>
      <c r="F873" s="173"/>
      <c r="G873" s="173"/>
      <c r="H873" s="174" t="n">
        <f aca="false">ROUND(H871*H872,2)</f>
        <v>383.6</v>
      </c>
      <c r="I873" s="49"/>
      <c r="J873" s="49"/>
      <c r="K873" s="49"/>
      <c r="P873" s="193"/>
      <c r="Q873" s="49"/>
      <c r="R873" s="49"/>
      <c r="S873" s="49"/>
      <c r="X873" s="193"/>
      <c r="Y873" s="49"/>
      <c r="Z873" s="49"/>
      <c r="AA873" s="49"/>
      <c r="AF873" s="193"/>
      <c r="AG873" s="49"/>
      <c r="AH873" s="49"/>
      <c r="AI873" s="49"/>
      <c r="AN873" s="193"/>
      <c r="AO873" s="49"/>
      <c r="AP873" s="49"/>
      <c r="AQ873" s="49"/>
      <c r="AV873" s="193"/>
      <c r="AW873" s="49"/>
      <c r="AX873" s="49"/>
      <c r="AY873" s="49"/>
      <c r="BD873" s="193"/>
      <c r="BE873" s="49"/>
      <c r="BF873" s="49"/>
      <c r="BG873" s="49"/>
      <c r="BL873" s="193"/>
      <c r="BM873" s="49"/>
      <c r="BN873" s="49"/>
      <c r="BO873" s="49"/>
      <c r="BT873" s="193"/>
      <c r="BU873" s="49"/>
      <c r="BV873" s="49"/>
      <c r="BW873" s="49"/>
      <c r="CB873" s="193"/>
      <c r="CC873" s="49"/>
      <c r="CD873" s="49"/>
      <c r="CE873" s="49"/>
      <c r="CJ873" s="193"/>
      <c r="CK873" s="49"/>
      <c r="CL873" s="49"/>
      <c r="CM873" s="49"/>
      <c r="CR873" s="193"/>
      <c r="CS873" s="49"/>
      <c r="CT873" s="49"/>
      <c r="CU873" s="49"/>
      <c r="CZ873" s="193"/>
      <c r="DA873" s="49"/>
      <c r="DB873" s="49"/>
      <c r="DC873" s="49"/>
      <c r="DH873" s="193"/>
      <c r="DI873" s="49"/>
      <c r="DJ873" s="49"/>
      <c r="DK873" s="49"/>
      <c r="DP873" s="193"/>
      <c r="DQ873" s="49"/>
      <c r="DR873" s="49"/>
      <c r="DS873" s="49"/>
      <c r="DX873" s="193"/>
      <c r="DY873" s="49"/>
      <c r="DZ873" s="49"/>
      <c r="EA873" s="49"/>
      <c r="EF873" s="193"/>
      <c r="EG873" s="49"/>
      <c r="EH873" s="49"/>
      <c r="EI873" s="49"/>
      <c r="EN873" s="193"/>
      <c r="EO873" s="49"/>
      <c r="EP873" s="49"/>
      <c r="EQ873" s="49"/>
      <c r="EV873" s="193"/>
      <c r="EW873" s="49"/>
      <c r="EX873" s="49"/>
      <c r="EY873" s="49"/>
      <c r="FD873" s="193"/>
      <c r="FE873" s="49"/>
      <c r="FF873" s="49"/>
      <c r="FG873" s="49"/>
      <c r="FL873" s="193"/>
      <c r="FM873" s="49"/>
      <c r="FN873" s="49"/>
      <c r="FO873" s="49"/>
      <c r="FT873" s="193"/>
      <c r="FU873" s="49"/>
      <c r="FV873" s="49"/>
      <c r="FW873" s="49"/>
      <c r="GB873" s="193"/>
      <c r="GC873" s="49"/>
      <c r="GD873" s="49"/>
      <c r="GE873" s="49"/>
      <c r="GJ873" s="193"/>
      <c r="GK873" s="49"/>
      <c r="GL873" s="49"/>
      <c r="GM873" s="49"/>
      <c r="GR873" s="193"/>
      <c r="GS873" s="49"/>
      <c r="GT873" s="49"/>
      <c r="GU873" s="49"/>
      <c r="GZ873" s="193"/>
      <c r="HA873" s="49"/>
      <c r="HB873" s="49"/>
      <c r="HC873" s="49"/>
      <c r="HH873" s="193"/>
      <c r="HI873" s="49"/>
      <c r="HJ873" s="49"/>
      <c r="HK873" s="49"/>
      <c r="HP873" s="193"/>
      <c r="HQ873" s="49"/>
      <c r="HR873" s="49"/>
      <c r="HS873" s="49"/>
      <c r="HX873" s="193"/>
      <c r="HY873" s="49"/>
      <c r="HZ873" s="49"/>
      <c r="IA873" s="49"/>
      <c r="IF873" s="193"/>
      <c r="IG873" s="49"/>
      <c r="IH873" s="49"/>
      <c r="II873" s="49"/>
      <c r="IN873" s="193"/>
      <c r="IO873" s="49"/>
      <c r="IP873" s="49"/>
      <c r="IQ873" s="49"/>
      <c r="IV873" s="193"/>
      <c r="IW873" s="49"/>
      <c r="IX873" s="49"/>
      <c r="IY873" s="49"/>
      <c r="JD873" s="193"/>
      <c r="JE873" s="49"/>
      <c r="JF873" s="49"/>
      <c r="JG873" s="49"/>
      <c r="JL873" s="193"/>
      <c r="JM873" s="49"/>
      <c r="JN873" s="49"/>
      <c r="JO873" s="49"/>
      <c r="JT873" s="193"/>
      <c r="JU873" s="49"/>
      <c r="JV873" s="49"/>
      <c r="JW873" s="49"/>
      <c r="KB873" s="193"/>
      <c r="KC873" s="49"/>
      <c r="KD873" s="49"/>
      <c r="KE873" s="49"/>
      <c r="KJ873" s="193"/>
      <c r="KK873" s="49"/>
      <c r="KL873" s="49"/>
      <c r="KM873" s="49"/>
      <c r="KR873" s="193"/>
      <c r="KS873" s="49"/>
      <c r="KT873" s="49"/>
      <c r="KU873" s="49"/>
      <c r="KZ873" s="193"/>
      <c r="LA873" s="49"/>
      <c r="LB873" s="49"/>
      <c r="LC873" s="49"/>
      <c r="LH873" s="193"/>
      <c r="LI873" s="49"/>
      <c r="LJ873" s="49"/>
      <c r="LK873" s="49"/>
      <c r="LP873" s="193"/>
      <c r="LQ873" s="49"/>
      <c r="LR873" s="49"/>
      <c r="LS873" s="49"/>
      <c r="LX873" s="193"/>
      <c r="LY873" s="49"/>
      <c r="LZ873" s="49"/>
      <c r="MA873" s="49"/>
      <c r="MF873" s="193"/>
      <c r="MG873" s="49"/>
      <c r="MH873" s="49"/>
      <c r="MI873" s="49"/>
      <c r="MN873" s="193"/>
      <c r="MO873" s="49"/>
      <c r="MP873" s="49"/>
      <c r="MQ873" s="49"/>
      <c r="MV873" s="193"/>
      <c r="MW873" s="49"/>
      <c r="MX873" s="49"/>
      <c r="MY873" s="49"/>
      <c r="ND873" s="193"/>
      <c r="NE873" s="49"/>
      <c r="NF873" s="49"/>
      <c r="NG873" s="49"/>
      <c r="NL873" s="193"/>
      <c r="NM873" s="49"/>
      <c r="NN873" s="49"/>
      <c r="NO873" s="49"/>
      <c r="NT873" s="193"/>
      <c r="NU873" s="49"/>
      <c r="NV873" s="49"/>
      <c r="NW873" s="49"/>
      <c r="OB873" s="193"/>
      <c r="OC873" s="49"/>
      <c r="OD873" s="49"/>
      <c r="OE873" s="49"/>
      <c r="OJ873" s="193"/>
      <c r="OK873" s="49"/>
      <c r="OL873" s="49"/>
      <c r="OM873" s="49"/>
      <c r="OR873" s="193"/>
      <c r="OS873" s="49"/>
      <c r="OT873" s="49"/>
      <c r="OU873" s="49"/>
      <c r="OZ873" s="193"/>
      <c r="PA873" s="49"/>
      <c r="PB873" s="49"/>
      <c r="PC873" s="49"/>
      <c r="PH873" s="193"/>
      <c r="PI873" s="49"/>
      <c r="PJ873" s="49"/>
      <c r="PK873" s="49"/>
      <c r="PP873" s="193"/>
      <c r="PQ873" s="49"/>
      <c r="PR873" s="49"/>
      <c r="PS873" s="49"/>
      <c r="PX873" s="193"/>
      <c r="PY873" s="49"/>
      <c r="PZ873" s="49"/>
      <c r="QA873" s="49"/>
      <c r="QF873" s="193"/>
      <c r="QG873" s="49"/>
      <c r="QH873" s="49"/>
      <c r="QI873" s="49"/>
      <c r="QN873" s="193"/>
      <c r="QO873" s="49"/>
      <c r="QP873" s="49"/>
      <c r="QQ873" s="49"/>
      <c r="QV873" s="193"/>
      <c r="QW873" s="49"/>
      <c r="QX873" s="49"/>
      <c r="QY873" s="49"/>
      <c r="RD873" s="193"/>
      <c r="RE873" s="49"/>
      <c r="RF873" s="49"/>
      <c r="RG873" s="49"/>
      <c r="RL873" s="193"/>
      <c r="RM873" s="49"/>
      <c r="RN873" s="49"/>
      <c r="RO873" s="49"/>
      <c r="RT873" s="193"/>
      <c r="RU873" s="49"/>
      <c r="RV873" s="49"/>
      <c r="RW873" s="49"/>
      <c r="SB873" s="193"/>
      <c r="SC873" s="49"/>
      <c r="SD873" s="49"/>
      <c r="SE873" s="49"/>
      <c r="SJ873" s="193"/>
      <c r="SK873" s="49"/>
      <c r="SL873" s="49"/>
      <c r="SM873" s="49"/>
      <c r="SR873" s="193"/>
      <c r="SS873" s="49"/>
      <c r="ST873" s="49"/>
      <c r="SU873" s="49"/>
      <c r="SZ873" s="193"/>
      <c r="TA873" s="49"/>
      <c r="TB873" s="49"/>
      <c r="TC873" s="49"/>
      <c r="TH873" s="193"/>
      <c r="TI873" s="49"/>
      <c r="TJ873" s="49"/>
      <c r="TK873" s="49"/>
      <c r="TP873" s="193"/>
      <c r="TQ873" s="49"/>
      <c r="TR873" s="49"/>
      <c r="TS873" s="49"/>
      <c r="TX873" s="193"/>
      <c r="TY873" s="49"/>
      <c r="TZ873" s="49"/>
      <c r="UA873" s="49"/>
      <c r="UF873" s="193"/>
      <c r="UG873" s="49"/>
      <c r="UH873" s="49"/>
      <c r="UI873" s="49"/>
      <c r="UN873" s="193"/>
      <c r="UO873" s="49"/>
      <c r="UP873" s="49"/>
      <c r="UQ873" s="49"/>
      <c r="UV873" s="193"/>
      <c r="UW873" s="49"/>
      <c r="UX873" s="49"/>
      <c r="UY873" s="49"/>
      <c r="VD873" s="193"/>
      <c r="VE873" s="49"/>
      <c r="VF873" s="49"/>
      <c r="VG873" s="49"/>
      <c r="VL873" s="193"/>
      <c r="VM873" s="49"/>
      <c r="VN873" s="49"/>
      <c r="VO873" s="49"/>
      <c r="VT873" s="193"/>
      <c r="VU873" s="49"/>
      <c r="VV873" s="49"/>
      <c r="VW873" s="49"/>
      <c r="WB873" s="193"/>
      <c r="WC873" s="49"/>
      <c r="WD873" s="49"/>
      <c r="WE873" s="49"/>
      <c r="WJ873" s="193"/>
      <c r="WK873" s="49"/>
      <c r="WL873" s="49"/>
      <c r="WM873" s="49"/>
      <c r="WR873" s="193"/>
      <c r="WS873" s="49"/>
      <c r="WT873" s="49"/>
      <c r="WU873" s="49"/>
      <c r="WZ873" s="193"/>
      <c r="XA873" s="49"/>
      <c r="XB873" s="49"/>
      <c r="XC873" s="49"/>
      <c r="XH873" s="193"/>
      <c r="XI873" s="49"/>
      <c r="XJ873" s="49"/>
      <c r="XK873" s="49"/>
      <c r="XP873" s="193"/>
      <c r="XQ873" s="49"/>
      <c r="XR873" s="49"/>
      <c r="XS873" s="49"/>
      <c r="XX873" s="193"/>
      <c r="XY873" s="49"/>
      <c r="XZ873" s="49"/>
      <c r="YA873" s="49"/>
      <c r="YF873" s="193"/>
      <c r="YG873" s="49"/>
      <c r="YH873" s="49"/>
      <c r="YI873" s="49"/>
      <c r="YN873" s="193"/>
      <c r="YO873" s="49"/>
      <c r="YP873" s="49"/>
      <c r="YQ873" s="49"/>
      <c r="YV873" s="193"/>
      <c r="YW873" s="49"/>
      <c r="YX873" s="49"/>
      <c r="YY873" s="49"/>
      <c r="ZD873" s="193"/>
      <c r="ZE873" s="49"/>
      <c r="ZF873" s="49"/>
      <c r="ZG873" s="49"/>
      <c r="ZL873" s="193"/>
      <c r="ZM873" s="49"/>
      <c r="ZN873" s="49"/>
      <c r="ZO873" s="49"/>
      <c r="ZT873" s="193"/>
      <c r="ZU873" s="49"/>
      <c r="ZV873" s="49"/>
      <c r="ZW873" s="49"/>
      <c r="AAB873" s="193"/>
      <c r="AAC873" s="49"/>
      <c r="AAD873" s="49"/>
      <c r="AAE873" s="49"/>
      <c r="AAJ873" s="193"/>
      <c r="AAK873" s="49"/>
      <c r="AAL873" s="49"/>
      <c r="AAM873" s="49"/>
      <c r="AAR873" s="193"/>
      <c r="AAS873" s="49"/>
      <c r="AAT873" s="49"/>
      <c r="AAU873" s="49"/>
      <c r="AAZ873" s="193"/>
      <c r="ABA873" s="49"/>
      <c r="ABB873" s="49"/>
      <c r="ABC873" s="49"/>
      <c r="ABH873" s="193"/>
      <c r="ABI873" s="49"/>
      <c r="ABJ873" s="49"/>
      <c r="ABK873" s="49"/>
      <c r="ABP873" s="193"/>
      <c r="ABQ873" s="49"/>
      <c r="ABR873" s="49"/>
      <c r="ABS873" s="49"/>
      <c r="ABX873" s="193"/>
      <c r="ABY873" s="49"/>
      <c r="ABZ873" s="49"/>
      <c r="ACA873" s="49"/>
      <c r="ACF873" s="193"/>
      <c r="ACG873" s="49"/>
      <c r="ACH873" s="49"/>
      <c r="ACI873" s="49"/>
      <c r="ACN873" s="193"/>
      <c r="ACO873" s="49"/>
      <c r="ACP873" s="49"/>
      <c r="ACQ873" s="49"/>
      <c r="ACV873" s="193"/>
      <c r="ACW873" s="49"/>
      <c r="ACX873" s="49"/>
      <c r="ACY873" s="49"/>
      <c r="ADD873" s="193"/>
      <c r="ADE873" s="49"/>
      <c r="ADF873" s="49"/>
      <c r="ADG873" s="49"/>
      <c r="ADL873" s="193"/>
      <c r="ADM873" s="49"/>
      <c r="ADN873" s="49"/>
      <c r="ADO873" s="49"/>
      <c r="ADT873" s="193"/>
      <c r="ADU873" s="49"/>
      <c r="ADV873" s="49"/>
      <c r="ADW873" s="49"/>
      <c r="AEB873" s="193"/>
      <c r="AEC873" s="49"/>
      <c r="AED873" s="49"/>
      <c r="AEE873" s="49"/>
      <c r="AEJ873" s="193"/>
      <c r="AEK873" s="49"/>
      <c r="AEL873" s="49"/>
      <c r="AEM873" s="49"/>
      <c r="AER873" s="193"/>
      <c r="AES873" s="49"/>
      <c r="AET873" s="49"/>
      <c r="AEU873" s="49"/>
      <c r="AEZ873" s="193"/>
      <c r="AFA873" s="49"/>
      <c r="AFB873" s="49"/>
      <c r="AFC873" s="49"/>
      <c r="AFH873" s="193"/>
      <c r="AFI873" s="49"/>
      <c r="AFJ873" s="49"/>
      <c r="AFK873" s="49"/>
      <c r="AFP873" s="193"/>
      <c r="AFQ873" s="49"/>
      <c r="AFR873" s="49"/>
      <c r="AFS873" s="49"/>
      <c r="AFX873" s="193"/>
      <c r="AFY873" s="49"/>
      <c r="AFZ873" s="49"/>
      <c r="AGA873" s="49"/>
      <c r="AGF873" s="193"/>
      <c r="AGG873" s="49"/>
      <c r="AGH873" s="49"/>
      <c r="AGI873" s="49"/>
      <c r="AGN873" s="193"/>
      <c r="AGO873" s="49"/>
      <c r="AGP873" s="49"/>
      <c r="AGQ873" s="49"/>
      <c r="AGV873" s="193"/>
      <c r="AGW873" s="49"/>
      <c r="AGX873" s="49"/>
      <c r="AGY873" s="49"/>
      <c r="AHD873" s="193"/>
      <c r="AHE873" s="49"/>
      <c r="AHF873" s="49"/>
      <c r="AHG873" s="49"/>
      <c r="AHL873" s="193"/>
      <c r="AHM873" s="49"/>
      <c r="AHN873" s="49"/>
      <c r="AHO873" s="49"/>
      <c r="AHT873" s="193"/>
      <c r="AHU873" s="49"/>
      <c r="AHV873" s="49"/>
      <c r="AHW873" s="49"/>
      <c r="AIB873" s="193"/>
      <c r="AIC873" s="49"/>
      <c r="AID873" s="49"/>
      <c r="AIE873" s="49"/>
      <c r="AIJ873" s="193"/>
      <c r="AIK873" s="49"/>
      <c r="AIL873" s="49"/>
      <c r="AIM873" s="49"/>
      <c r="AIR873" s="193"/>
      <c r="AIS873" s="49"/>
      <c r="AIT873" s="49"/>
      <c r="AIU873" s="49"/>
      <c r="AIZ873" s="193"/>
      <c r="AJA873" s="49"/>
      <c r="AJB873" s="49"/>
      <c r="AJC873" s="49"/>
      <c r="AJH873" s="193"/>
      <c r="AJI873" s="49"/>
      <c r="AJJ873" s="49"/>
      <c r="AJK873" s="49"/>
      <c r="AJP873" s="193"/>
      <c r="AJQ873" s="49"/>
      <c r="AJR873" s="49"/>
      <c r="AJS873" s="49"/>
      <c r="AJX873" s="193"/>
      <c r="AJY873" s="49"/>
      <c r="AJZ873" s="49"/>
      <c r="AKA873" s="49"/>
      <c r="AKF873" s="193"/>
      <c r="AKG873" s="49"/>
      <c r="AKH873" s="49"/>
      <c r="AKI873" s="49"/>
      <c r="AKN873" s="193"/>
      <c r="AKO873" s="49"/>
      <c r="AKP873" s="49"/>
      <c r="AKQ873" s="49"/>
      <c r="AKV873" s="193"/>
      <c r="AKW873" s="49"/>
      <c r="AKX873" s="49"/>
      <c r="AKY873" s="49"/>
      <c r="ALD873" s="193"/>
      <c r="ALE873" s="49"/>
      <c r="ALF873" s="49"/>
      <c r="ALG873" s="49"/>
      <c r="ALL873" s="193"/>
      <c r="ALM873" s="49"/>
      <c r="ALN873" s="49"/>
      <c r="ALO873" s="49"/>
      <c r="ALT873" s="193"/>
      <c r="ALU873" s="49"/>
      <c r="ALV873" s="49"/>
      <c r="ALW873" s="49"/>
      <c r="AMB873" s="193"/>
      <c r="AMC873" s="49"/>
      <c r="AMD873" s="49"/>
      <c r="AME873" s="49"/>
      <c r="AMJ873" s="193"/>
    </row>
    <row r="874" s="190" customFormat="true" ht="15" hidden="false" customHeight="true" outlineLevel="0" collapsed="false">
      <c r="A874" s="170"/>
      <c r="B874" s="170"/>
      <c r="C874" s="170"/>
      <c r="D874" s="171" t="s">
        <v>717</v>
      </c>
      <c r="E874" s="171"/>
      <c r="F874" s="171"/>
      <c r="G874" s="171"/>
      <c r="H874" s="172" t="n">
        <f aca="false">ROUND(H871*$B$13,2)</f>
        <v>10.04</v>
      </c>
      <c r="I874" s="49"/>
      <c r="J874" s="49"/>
      <c r="K874" s="49"/>
      <c r="P874" s="191"/>
      <c r="Q874" s="49"/>
      <c r="R874" s="49"/>
      <c r="S874" s="49"/>
      <c r="X874" s="191"/>
      <c r="Y874" s="49"/>
      <c r="Z874" s="49"/>
      <c r="AA874" s="49"/>
      <c r="AF874" s="191"/>
      <c r="AG874" s="49"/>
      <c r="AH874" s="49"/>
      <c r="AI874" s="49"/>
      <c r="AN874" s="191"/>
      <c r="AO874" s="49"/>
      <c r="AP874" s="49"/>
      <c r="AQ874" s="49"/>
      <c r="AV874" s="191"/>
      <c r="AW874" s="49"/>
      <c r="AX874" s="49"/>
      <c r="AY874" s="49"/>
      <c r="BD874" s="191"/>
      <c r="BE874" s="49"/>
      <c r="BF874" s="49"/>
      <c r="BG874" s="49"/>
      <c r="BL874" s="191"/>
      <c r="BM874" s="49"/>
      <c r="BN874" s="49"/>
      <c r="BO874" s="49"/>
      <c r="BT874" s="191"/>
      <c r="BU874" s="49"/>
      <c r="BV874" s="49"/>
      <c r="BW874" s="49"/>
      <c r="CB874" s="191"/>
      <c r="CC874" s="49"/>
      <c r="CD874" s="49"/>
      <c r="CE874" s="49"/>
      <c r="CJ874" s="191"/>
      <c r="CK874" s="49"/>
      <c r="CL874" s="49"/>
      <c r="CM874" s="49"/>
      <c r="CR874" s="191"/>
      <c r="CS874" s="49"/>
      <c r="CT874" s="49"/>
      <c r="CU874" s="49"/>
      <c r="CZ874" s="191"/>
      <c r="DA874" s="49"/>
      <c r="DB874" s="49"/>
      <c r="DC874" s="49"/>
      <c r="DH874" s="191"/>
      <c r="DI874" s="49"/>
      <c r="DJ874" s="49"/>
      <c r="DK874" s="49"/>
      <c r="DP874" s="191"/>
      <c r="DQ874" s="49"/>
      <c r="DR874" s="49"/>
      <c r="DS874" s="49"/>
      <c r="DX874" s="191"/>
      <c r="DY874" s="49"/>
      <c r="DZ874" s="49"/>
      <c r="EA874" s="49"/>
      <c r="EF874" s="191"/>
      <c r="EG874" s="49"/>
      <c r="EH874" s="49"/>
      <c r="EI874" s="49"/>
      <c r="EN874" s="191"/>
      <c r="EO874" s="49"/>
      <c r="EP874" s="49"/>
      <c r="EQ874" s="49"/>
      <c r="EV874" s="191"/>
      <c r="EW874" s="49"/>
      <c r="EX874" s="49"/>
      <c r="EY874" s="49"/>
      <c r="FD874" s="191"/>
      <c r="FE874" s="49"/>
      <c r="FF874" s="49"/>
      <c r="FG874" s="49"/>
      <c r="FL874" s="191"/>
      <c r="FM874" s="49"/>
      <c r="FN874" s="49"/>
      <c r="FO874" s="49"/>
      <c r="FT874" s="191"/>
      <c r="FU874" s="49"/>
      <c r="FV874" s="49"/>
      <c r="FW874" s="49"/>
      <c r="GB874" s="191"/>
      <c r="GC874" s="49"/>
      <c r="GD874" s="49"/>
      <c r="GE874" s="49"/>
      <c r="GJ874" s="191"/>
      <c r="GK874" s="49"/>
      <c r="GL874" s="49"/>
      <c r="GM874" s="49"/>
      <c r="GR874" s="191"/>
      <c r="GS874" s="49"/>
      <c r="GT874" s="49"/>
      <c r="GU874" s="49"/>
      <c r="GZ874" s="191"/>
      <c r="HA874" s="49"/>
      <c r="HB874" s="49"/>
      <c r="HC874" s="49"/>
      <c r="HH874" s="191"/>
      <c r="HI874" s="49"/>
      <c r="HJ874" s="49"/>
      <c r="HK874" s="49"/>
      <c r="HP874" s="191"/>
      <c r="HQ874" s="49"/>
      <c r="HR874" s="49"/>
      <c r="HS874" s="49"/>
      <c r="HX874" s="191"/>
      <c r="HY874" s="49"/>
      <c r="HZ874" s="49"/>
      <c r="IA874" s="49"/>
      <c r="IF874" s="191"/>
      <c r="IG874" s="49"/>
      <c r="IH874" s="49"/>
      <c r="II874" s="49"/>
      <c r="IN874" s="191"/>
      <c r="IO874" s="49"/>
      <c r="IP874" s="49"/>
      <c r="IQ874" s="49"/>
      <c r="IV874" s="191"/>
      <c r="IW874" s="49"/>
      <c r="IX874" s="49"/>
      <c r="IY874" s="49"/>
      <c r="JD874" s="191"/>
      <c r="JE874" s="49"/>
      <c r="JF874" s="49"/>
      <c r="JG874" s="49"/>
      <c r="JL874" s="191"/>
      <c r="JM874" s="49"/>
      <c r="JN874" s="49"/>
      <c r="JO874" s="49"/>
      <c r="JT874" s="191"/>
      <c r="JU874" s="49"/>
      <c r="JV874" s="49"/>
      <c r="JW874" s="49"/>
      <c r="KB874" s="191"/>
      <c r="KC874" s="49"/>
      <c r="KD874" s="49"/>
      <c r="KE874" s="49"/>
      <c r="KJ874" s="191"/>
      <c r="KK874" s="49"/>
      <c r="KL874" s="49"/>
      <c r="KM874" s="49"/>
      <c r="KR874" s="191"/>
      <c r="KS874" s="49"/>
      <c r="KT874" s="49"/>
      <c r="KU874" s="49"/>
      <c r="KZ874" s="191"/>
      <c r="LA874" s="49"/>
      <c r="LB874" s="49"/>
      <c r="LC874" s="49"/>
      <c r="LH874" s="191"/>
      <c r="LI874" s="49"/>
      <c r="LJ874" s="49"/>
      <c r="LK874" s="49"/>
      <c r="LP874" s="191"/>
      <c r="LQ874" s="49"/>
      <c r="LR874" s="49"/>
      <c r="LS874" s="49"/>
      <c r="LX874" s="191"/>
      <c r="LY874" s="49"/>
      <c r="LZ874" s="49"/>
      <c r="MA874" s="49"/>
      <c r="MF874" s="191"/>
      <c r="MG874" s="49"/>
      <c r="MH874" s="49"/>
      <c r="MI874" s="49"/>
      <c r="MN874" s="191"/>
      <c r="MO874" s="49"/>
      <c r="MP874" s="49"/>
      <c r="MQ874" s="49"/>
      <c r="MV874" s="191"/>
      <c r="MW874" s="49"/>
      <c r="MX874" s="49"/>
      <c r="MY874" s="49"/>
      <c r="ND874" s="191"/>
      <c r="NE874" s="49"/>
      <c r="NF874" s="49"/>
      <c r="NG874" s="49"/>
      <c r="NL874" s="191"/>
      <c r="NM874" s="49"/>
      <c r="NN874" s="49"/>
      <c r="NO874" s="49"/>
      <c r="NT874" s="191"/>
      <c r="NU874" s="49"/>
      <c r="NV874" s="49"/>
      <c r="NW874" s="49"/>
      <c r="OB874" s="191"/>
      <c r="OC874" s="49"/>
      <c r="OD874" s="49"/>
      <c r="OE874" s="49"/>
      <c r="OJ874" s="191"/>
      <c r="OK874" s="49"/>
      <c r="OL874" s="49"/>
      <c r="OM874" s="49"/>
      <c r="OR874" s="191"/>
      <c r="OS874" s="49"/>
      <c r="OT874" s="49"/>
      <c r="OU874" s="49"/>
      <c r="OZ874" s="191"/>
      <c r="PA874" s="49"/>
      <c r="PB874" s="49"/>
      <c r="PC874" s="49"/>
      <c r="PH874" s="191"/>
      <c r="PI874" s="49"/>
      <c r="PJ874" s="49"/>
      <c r="PK874" s="49"/>
      <c r="PP874" s="191"/>
      <c r="PQ874" s="49"/>
      <c r="PR874" s="49"/>
      <c r="PS874" s="49"/>
      <c r="PX874" s="191"/>
      <c r="PY874" s="49"/>
      <c r="PZ874" s="49"/>
      <c r="QA874" s="49"/>
      <c r="QF874" s="191"/>
      <c r="QG874" s="49"/>
      <c r="QH874" s="49"/>
      <c r="QI874" s="49"/>
      <c r="QN874" s="191"/>
      <c r="QO874" s="49"/>
      <c r="QP874" s="49"/>
      <c r="QQ874" s="49"/>
      <c r="QV874" s="191"/>
      <c r="QW874" s="49"/>
      <c r="QX874" s="49"/>
      <c r="QY874" s="49"/>
      <c r="RD874" s="191"/>
      <c r="RE874" s="49"/>
      <c r="RF874" s="49"/>
      <c r="RG874" s="49"/>
      <c r="RL874" s="191"/>
      <c r="RM874" s="49"/>
      <c r="RN874" s="49"/>
      <c r="RO874" s="49"/>
      <c r="RT874" s="191"/>
      <c r="RU874" s="49"/>
      <c r="RV874" s="49"/>
      <c r="RW874" s="49"/>
      <c r="SB874" s="191"/>
      <c r="SC874" s="49"/>
      <c r="SD874" s="49"/>
      <c r="SE874" s="49"/>
      <c r="SJ874" s="191"/>
      <c r="SK874" s="49"/>
      <c r="SL874" s="49"/>
      <c r="SM874" s="49"/>
      <c r="SR874" s="191"/>
      <c r="SS874" s="49"/>
      <c r="ST874" s="49"/>
      <c r="SU874" s="49"/>
      <c r="SZ874" s="191"/>
      <c r="TA874" s="49"/>
      <c r="TB874" s="49"/>
      <c r="TC874" s="49"/>
      <c r="TH874" s="191"/>
      <c r="TI874" s="49"/>
      <c r="TJ874" s="49"/>
      <c r="TK874" s="49"/>
      <c r="TP874" s="191"/>
      <c r="TQ874" s="49"/>
      <c r="TR874" s="49"/>
      <c r="TS874" s="49"/>
      <c r="TX874" s="191"/>
      <c r="TY874" s="49"/>
      <c r="TZ874" s="49"/>
      <c r="UA874" s="49"/>
      <c r="UF874" s="191"/>
      <c r="UG874" s="49"/>
      <c r="UH874" s="49"/>
      <c r="UI874" s="49"/>
      <c r="UN874" s="191"/>
      <c r="UO874" s="49"/>
      <c r="UP874" s="49"/>
      <c r="UQ874" s="49"/>
      <c r="UV874" s="191"/>
      <c r="UW874" s="49"/>
      <c r="UX874" s="49"/>
      <c r="UY874" s="49"/>
      <c r="VD874" s="191"/>
      <c r="VE874" s="49"/>
      <c r="VF874" s="49"/>
      <c r="VG874" s="49"/>
      <c r="VL874" s="191"/>
      <c r="VM874" s="49"/>
      <c r="VN874" s="49"/>
      <c r="VO874" s="49"/>
      <c r="VT874" s="191"/>
      <c r="VU874" s="49"/>
      <c r="VV874" s="49"/>
      <c r="VW874" s="49"/>
      <c r="WB874" s="191"/>
      <c r="WC874" s="49"/>
      <c r="WD874" s="49"/>
      <c r="WE874" s="49"/>
      <c r="WJ874" s="191"/>
      <c r="WK874" s="49"/>
      <c r="WL874" s="49"/>
      <c r="WM874" s="49"/>
      <c r="WR874" s="191"/>
      <c r="WS874" s="49"/>
      <c r="WT874" s="49"/>
      <c r="WU874" s="49"/>
      <c r="WZ874" s="191"/>
      <c r="XA874" s="49"/>
      <c r="XB874" s="49"/>
      <c r="XC874" s="49"/>
      <c r="XH874" s="191"/>
      <c r="XI874" s="49"/>
      <c r="XJ874" s="49"/>
      <c r="XK874" s="49"/>
      <c r="XP874" s="191"/>
      <c r="XQ874" s="49"/>
      <c r="XR874" s="49"/>
      <c r="XS874" s="49"/>
      <c r="XX874" s="191"/>
      <c r="XY874" s="49"/>
      <c r="XZ874" s="49"/>
      <c r="YA874" s="49"/>
      <c r="YF874" s="191"/>
      <c r="YG874" s="49"/>
      <c r="YH874" s="49"/>
      <c r="YI874" s="49"/>
      <c r="YN874" s="191"/>
      <c r="YO874" s="49"/>
      <c r="YP874" s="49"/>
      <c r="YQ874" s="49"/>
      <c r="YV874" s="191"/>
      <c r="YW874" s="49"/>
      <c r="YX874" s="49"/>
      <c r="YY874" s="49"/>
      <c r="ZD874" s="191"/>
      <c r="ZE874" s="49"/>
      <c r="ZF874" s="49"/>
      <c r="ZG874" s="49"/>
      <c r="ZL874" s="191"/>
      <c r="ZM874" s="49"/>
      <c r="ZN874" s="49"/>
      <c r="ZO874" s="49"/>
      <c r="ZT874" s="191"/>
      <c r="ZU874" s="49"/>
      <c r="ZV874" s="49"/>
      <c r="ZW874" s="49"/>
      <c r="AAB874" s="191"/>
      <c r="AAC874" s="49"/>
      <c r="AAD874" s="49"/>
      <c r="AAE874" s="49"/>
      <c r="AAJ874" s="191"/>
      <c r="AAK874" s="49"/>
      <c r="AAL874" s="49"/>
      <c r="AAM874" s="49"/>
      <c r="AAR874" s="191"/>
      <c r="AAS874" s="49"/>
      <c r="AAT874" s="49"/>
      <c r="AAU874" s="49"/>
      <c r="AAZ874" s="191"/>
      <c r="ABA874" s="49"/>
      <c r="ABB874" s="49"/>
      <c r="ABC874" s="49"/>
      <c r="ABH874" s="191"/>
      <c r="ABI874" s="49"/>
      <c r="ABJ874" s="49"/>
      <c r="ABK874" s="49"/>
      <c r="ABP874" s="191"/>
      <c r="ABQ874" s="49"/>
      <c r="ABR874" s="49"/>
      <c r="ABS874" s="49"/>
      <c r="ABX874" s="191"/>
      <c r="ABY874" s="49"/>
      <c r="ABZ874" s="49"/>
      <c r="ACA874" s="49"/>
      <c r="ACF874" s="191"/>
      <c r="ACG874" s="49"/>
      <c r="ACH874" s="49"/>
      <c r="ACI874" s="49"/>
      <c r="ACN874" s="191"/>
      <c r="ACO874" s="49"/>
      <c r="ACP874" s="49"/>
      <c r="ACQ874" s="49"/>
      <c r="ACV874" s="191"/>
      <c r="ACW874" s="49"/>
      <c r="ACX874" s="49"/>
      <c r="ACY874" s="49"/>
      <c r="ADD874" s="191"/>
      <c r="ADE874" s="49"/>
      <c r="ADF874" s="49"/>
      <c r="ADG874" s="49"/>
      <c r="ADL874" s="191"/>
      <c r="ADM874" s="49"/>
      <c r="ADN874" s="49"/>
      <c r="ADO874" s="49"/>
      <c r="ADT874" s="191"/>
      <c r="ADU874" s="49"/>
      <c r="ADV874" s="49"/>
      <c r="ADW874" s="49"/>
      <c r="AEB874" s="191"/>
      <c r="AEC874" s="49"/>
      <c r="AED874" s="49"/>
      <c r="AEE874" s="49"/>
      <c r="AEJ874" s="191"/>
      <c r="AEK874" s="49"/>
      <c r="AEL874" s="49"/>
      <c r="AEM874" s="49"/>
      <c r="AER874" s="191"/>
      <c r="AES874" s="49"/>
      <c r="AET874" s="49"/>
      <c r="AEU874" s="49"/>
      <c r="AEZ874" s="191"/>
      <c r="AFA874" s="49"/>
      <c r="AFB874" s="49"/>
      <c r="AFC874" s="49"/>
      <c r="AFH874" s="191"/>
      <c r="AFI874" s="49"/>
      <c r="AFJ874" s="49"/>
      <c r="AFK874" s="49"/>
      <c r="AFP874" s="191"/>
      <c r="AFQ874" s="49"/>
      <c r="AFR874" s="49"/>
      <c r="AFS874" s="49"/>
      <c r="AFX874" s="191"/>
      <c r="AFY874" s="49"/>
      <c r="AFZ874" s="49"/>
      <c r="AGA874" s="49"/>
      <c r="AGF874" s="191"/>
      <c r="AGG874" s="49"/>
      <c r="AGH874" s="49"/>
      <c r="AGI874" s="49"/>
      <c r="AGN874" s="191"/>
      <c r="AGO874" s="49"/>
      <c r="AGP874" s="49"/>
      <c r="AGQ874" s="49"/>
      <c r="AGV874" s="191"/>
      <c r="AGW874" s="49"/>
      <c r="AGX874" s="49"/>
      <c r="AGY874" s="49"/>
      <c r="AHD874" s="191"/>
      <c r="AHE874" s="49"/>
      <c r="AHF874" s="49"/>
      <c r="AHG874" s="49"/>
      <c r="AHL874" s="191"/>
      <c r="AHM874" s="49"/>
      <c r="AHN874" s="49"/>
      <c r="AHO874" s="49"/>
      <c r="AHT874" s="191"/>
      <c r="AHU874" s="49"/>
      <c r="AHV874" s="49"/>
      <c r="AHW874" s="49"/>
      <c r="AIB874" s="191"/>
      <c r="AIC874" s="49"/>
      <c r="AID874" s="49"/>
      <c r="AIE874" s="49"/>
      <c r="AIJ874" s="191"/>
      <c r="AIK874" s="49"/>
      <c r="AIL874" s="49"/>
      <c r="AIM874" s="49"/>
      <c r="AIR874" s="191"/>
      <c r="AIS874" s="49"/>
      <c r="AIT874" s="49"/>
      <c r="AIU874" s="49"/>
      <c r="AIZ874" s="191"/>
      <c r="AJA874" s="49"/>
      <c r="AJB874" s="49"/>
      <c r="AJC874" s="49"/>
      <c r="AJH874" s="191"/>
      <c r="AJI874" s="49"/>
      <c r="AJJ874" s="49"/>
      <c r="AJK874" s="49"/>
      <c r="AJP874" s="191"/>
      <c r="AJQ874" s="49"/>
      <c r="AJR874" s="49"/>
      <c r="AJS874" s="49"/>
      <c r="AJX874" s="191"/>
      <c r="AJY874" s="49"/>
      <c r="AJZ874" s="49"/>
      <c r="AKA874" s="49"/>
      <c r="AKF874" s="191"/>
      <c r="AKG874" s="49"/>
      <c r="AKH874" s="49"/>
      <c r="AKI874" s="49"/>
      <c r="AKN874" s="191"/>
      <c r="AKO874" s="49"/>
      <c r="AKP874" s="49"/>
      <c r="AKQ874" s="49"/>
      <c r="AKV874" s="191"/>
      <c r="AKW874" s="49"/>
      <c r="AKX874" s="49"/>
      <c r="AKY874" s="49"/>
      <c r="ALD874" s="191"/>
      <c r="ALE874" s="49"/>
      <c r="ALF874" s="49"/>
      <c r="ALG874" s="49"/>
      <c r="ALL874" s="191"/>
      <c r="ALM874" s="49"/>
      <c r="ALN874" s="49"/>
      <c r="ALO874" s="49"/>
      <c r="ALT874" s="191"/>
      <c r="ALU874" s="49"/>
      <c r="ALV874" s="49"/>
      <c r="ALW874" s="49"/>
      <c r="AMB874" s="191"/>
      <c r="AMC874" s="49"/>
      <c r="AMD874" s="49"/>
      <c r="AME874" s="49"/>
      <c r="AMJ874" s="191"/>
    </row>
    <row r="875" s="192" customFormat="true" ht="15" hidden="false" customHeight="true" outlineLevel="0" collapsed="false">
      <c r="A875" s="170"/>
      <c r="B875" s="170"/>
      <c r="C875" s="170"/>
      <c r="D875" s="173" t="s">
        <v>718</v>
      </c>
      <c r="E875" s="173"/>
      <c r="F875" s="173"/>
      <c r="G875" s="173"/>
      <c r="H875" s="174" t="n">
        <f aca="false">H874+H871</f>
        <v>57.99</v>
      </c>
      <c r="I875" s="49"/>
      <c r="J875" s="49"/>
      <c r="K875" s="49"/>
      <c r="P875" s="193"/>
      <c r="Q875" s="49"/>
      <c r="R875" s="49"/>
      <c r="S875" s="49"/>
      <c r="X875" s="193"/>
      <c r="Y875" s="49"/>
      <c r="Z875" s="49"/>
      <c r="AA875" s="49"/>
      <c r="AF875" s="193"/>
      <c r="AG875" s="49"/>
      <c r="AH875" s="49"/>
      <c r="AI875" s="49"/>
      <c r="AN875" s="193"/>
      <c r="AO875" s="49"/>
      <c r="AP875" s="49"/>
      <c r="AQ875" s="49"/>
      <c r="AV875" s="193"/>
      <c r="AW875" s="49"/>
      <c r="AX875" s="49"/>
      <c r="AY875" s="49"/>
      <c r="BD875" s="193"/>
      <c r="BE875" s="49"/>
      <c r="BF875" s="49"/>
      <c r="BG875" s="49"/>
      <c r="BL875" s="193"/>
      <c r="BM875" s="49"/>
      <c r="BN875" s="49"/>
      <c r="BO875" s="49"/>
      <c r="BT875" s="193"/>
      <c r="BU875" s="49"/>
      <c r="BV875" s="49"/>
      <c r="BW875" s="49"/>
      <c r="CB875" s="193"/>
      <c r="CC875" s="49"/>
      <c r="CD875" s="49"/>
      <c r="CE875" s="49"/>
      <c r="CJ875" s="193"/>
      <c r="CK875" s="49"/>
      <c r="CL875" s="49"/>
      <c r="CM875" s="49"/>
      <c r="CR875" s="193"/>
      <c r="CS875" s="49"/>
      <c r="CT875" s="49"/>
      <c r="CU875" s="49"/>
      <c r="CZ875" s="193"/>
      <c r="DA875" s="49"/>
      <c r="DB875" s="49"/>
      <c r="DC875" s="49"/>
      <c r="DH875" s="193"/>
      <c r="DI875" s="49"/>
      <c r="DJ875" s="49"/>
      <c r="DK875" s="49"/>
      <c r="DP875" s="193"/>
      <c r="DQ875" s="49"/>
      <c r="DR875" s="49"/>
      <c r="DS875" s="49"/>
      <c r="DX875" s="193"/>
      <c r="DY875" s="49"/>
      <c r="DZ875" s="49"/>
      <c r="EA875" s="49"/>
      <c r="EF875" s="193"/>
      <c r="EG875" s="49"/>
      <c r="EH875" s="49"/>
      <c r="EI875" s="49"/>
      <c r="EN875" s="193"/>
      <c r="EO875" s="49"/>
      <c r="EP875" s="49"/>
      <c r="EQ875" s="49"/>
      <c r="EV875" s="193"/>
      <c r="EW875" s="49"/>
      <c r="EX875" s="49"/>
      <c r="EY875" s="49"/>
      <c r="FD875" s="193"/>
      <c r="FE875" s="49"/>
      <c r="FF875" s="49"/>
      <c r="FG875" s="49"/>
      <c r="FL875" s="193"/>
      <c r="FM875" s="49"/>
      <c r="FN875" s="49"/>
      <c r="FO875" s="49"/>
      <c r="FT875" s="193"/>
      <c r="FU875" s="49"/>
      <c r="FV875" s="49"/>
      <c r="FW875" s="49"/>
      <c r="GB875" s="193"/>
      <c r="GC875" s="49"/>
      <c r="GD875" s="49"/>
      <c r="GE875" s="49"/>
      <c r="GJ875" s="193"/>
      <c r="GK875" s="49"/>
      <c r="GL875" s="49"/>
      <c r="GM875" s="49"/>
      <c r="GR875" s="193"/>
      <c r="GS875" s="49"/>
      <c r="GT875" s="49"/>
      <c r="GU875" s="49"/>
      <c r="GZ875" s="193"/>
      <c r="HA875" s="49"/>
      <c r="HB875" s="49"/>
      <c r="HC875" s="49"/>
      <c r="HH875" s="193"/>
      <c r="HI875" s="49"/>
      <c r="HJ875" s="49"/>
      <c r="HK875" s="49"/>
      <c r="HP875" s="193"/>
      <c r="HQ875" s="49"/>
      <c r="HR875" s="49"/>
      <c r="HS875" s="49"/>
      <c r="HX875" s="193"/>
      <c r="HY875" s="49"/>
      <c r="HZ875" s="49"/>
      <c r="IA875" s="49"/>
      <c r="IF875" s="193"/>
      <c r="IG875" s="49"/>
      <c r="IH875" s="49"/>
      <c r="II875" s="49"/>
      <c r="IN875" s="193"/>
      <c r="IO875" s="49"/>
      <c r="IP875" s="49"/>
      <c r="IQ875" s="49"/>
      <c r="IV875" s="193"/>
      <c r="IW875" s="49"/>
      <c r="IX875" s="49"/>
      <c r="IY875" s="49"/>
      <c r="JD875" s="193"/>
      <c r="JE875" s="49"/>
      <c r="JF875" s="49"/>
      <c r="JG875" s="49"/>
      <c r="JL875" s="193"/>
      <c r="JM875" s="49"/>
      <c r="JN875" s="49"/>
      <c r="JO875" s="49"/>
      <c r="JT875" s="193"/>
      <c r="JU875" s="49"/>
      <c r="JV875" s="49"/>
      <c r="JW875" s="49"/>
      <c r="KB875" s="193"/>
      <c r="KC875" s="49"/>
      <c r="KD875" s="49"/>
      <c r="KE875" s="49"/>
      <c r="KJ875" s="193"/>
      <c r="KK875" s="49"/>
      <c r="KL875" s="49"/>
      <c r="KM875" s="49"/>
      <c r="KR875" s="193"/>
      <c r="KS875" s="49"/>
      <c r="KT875" s="49"/>
      <c r="KU875" s="49"/>
      <c r="KZ875" s="193"/>
      <c r="LA875" s="49"/>
      <c r="LB875" s="49"/>
      <c r="LC875" s="49"/>
      <c r="LH875" s="193"/>
      <c r="LI875" s="49"/>
      <c r="LJ875" s="49"/>
      <c r="LK875" s="49"/>
      <c r="LP875" s="193"/>
      <c r="LQ875" s="49"/>
      <c r="LR875" s="49"/>
      <c r="LS875" s="49"/>
      <c r="LX875" s="193"/>
      <c r="LY875" s="49"/>
      <c r="LZ875" s="49"/>
      <c r="MA875" s="49"/>
      <c r="MF875" s="193"/>
      <c r="MG875" s="49"/>
      <c r="MH875" s="49"/>
      <c r="MI875" s="49"/>
      <c r="MN875" s="193"/>
      <c r="MO875" s="49"/>
      <c r="MP875" s="49"/>
      <c r="MQ875" s="49"/>
      <c r="MV875" s="193"/>
      <c r="MW875" s="49"/>
      <c r="MX875" s="49"/>
      <c r="MY875" s="49"/>
      <c r="ND875" s="193"/>
      <c r="NE875" s="49"/>
      <c r="NF875" s="49"/>
      <c r="NG875" s="49"/>
      <c r="NL875" s="193"/>
      <c r="NM875" s="49"/>
      <c r="NN875" s="49"/>
      <c r="NO875" s="49"/>
      <c r="NT875" s="193"/>
      <c r="NU875" s="49"/>
      <c r="NV875" s="49"/>
      <c r="NW875" s="49"/>
      <c r="OB875" s="193"/>
      <c r="OC875" s="49"/>
      <c r="OD875" s="49"/>
      <c r="OE875" s="49"/>
      <c r="OJ875" s="193"/>
      <c r="OK875" s="49"/>
      <c r="OL875" s="49"/>
      <c r="OM875" s="49"/>
      <c r="OR875" s="193"/>
      <c r="OS875" s="49"/>
      <c r="OT875" s="49"/>
      <c r="OU875" s="49"/>
      <c r="OZ875" s="193"/>
      <c r="PA875" s="49"/>
      <c r="PB875" s="49"/>
      <c r="PC875" s="49"/>
      <c r="PH875" s="193"/>
      <c r="PI875" s="49"/>
      <c r="PJ875" s="49"/>
      <c r="PK875" s="49"/>
      <c r="PP875" s="193"/>
      <c r="PQ875" s="49"/>
      <c r="PR875" s="49"/>
      <c r="PS875" s="49"/>
      <c r="PX875" s="193"/>
      <c r="PY875" s="49"/>
      <c r="PZ875" s="49"/>
      <c r="QA875" s="49"/>
      <c r="QF875" s="193"/>
      <c r="QG875" s="49"/>
      <c r="QH875" s="49"/>
      <c r="QI875" s="49"/>
      <c r="QN875" s="193"/>
      <c r="QO875" s="49"/>
      <c r="QP875" s="49"/>
      <c r="QQ875" s="49"/>
      <c r="QV875" s="193"/>
      <c r="QW875" s="49"/>
      <c r="QX875" s="49"/>
      <c r="QY875" s="49"/>
      <c r="RD875" s="193"/>
      <c r="RE875" s="49"/>
      <c r="RF875" s="49"/>
      <c r="RG875" s="49"/>
      <c r="RL875" s="193"/>
      <c r="RM875" s="49"/>
      <c r="RN875" s="49"/>
      <c r="RO875" s="49"/>
      <c r="RT875" s="193"/>
      <c r="RU875" s="49"/>
      <c r="RV875" s="49"/>
      <c r="RW875" s="49"/>
      <c r="SB875" s="193"/>
      <c r="SC875" s="49"/>
      <c r="SD875" s="49"/>
      <c r="SE875" s="49"/>
      <c r="SJ875" s="193"/>
      <c r="SK875" s="49"/>
      <c r="SL875" s="49"/>
      <c r="SM875" s="49"/>
      <c r="SR875" s="193"/>
      <c r="SS875" s="49"/>
      <c r="ST875" s="49"/>
      <c r="SU875" s="49"/>
      <c r="SZ875" s="193"/>
      <c r="TA875" s="49"/>
      <c r="TB875" s="49"/>
      <c r="TC875" s="49"/>
      <c r="TH875" s="193"/>
      <c r="TI875" s="49"/>
      <c r="TJ875" s="49"/>
      <c r="TK875" s="49"/>
      <c r="TP875" s="193"/>
      <c r="TQ875" s="49"/>
      <c r="TR875" s="49"/>
      <c r="TS875" s="49"/>
      <c r="TX875" s="193"/>
      <c r="TY875" s="49"/>
      <c r="TZ875" s="49"/>
      <c r="UA875" s="49"/>
      <c r="UF875" s="193"/>
      <c r="UG875" s="49"/>
      <c r="UH875" s="49"/>
      <c r="UI875" s="49"/>
      <c r="UN875" s="193"/>
      <c r="UO875" s="49"/>
      <c r="UP875" s="49"/>
      <c r="UQ875" s="49"/>
      <c r="UV875" s="193"/>
      <c r="UW875" s="49"/>
      <c r="UX875" s="49"/>
      <c r="UY875" s="49"/>
      <c r="VD875" s="193"/>
      <c r="VE875" s="49"/>
      <c r="VF875" s="49"/>
      <c r="VG875" s="49"/>
      <c r="VL875" s="193"/>
      <c r="VM875" s="49"/>
      <c r="VN875" s="49"/>
      <c r="VO875" s="49"/>
      <c r="VT875" s="193"/>
      <c r="VU875" s="49"/>
      <c r="VV875" s="49"/>
      <c r="VW875" s="49"/>
      <c r="WB875" s="193"/>
      <c r="WC875" s="49"/>
      <c r="WD875" s="49"/>
      <c r="WE875" s="49"/>
      <c r="WJ875" s="193"/>
      <c r="WK875" s="49"/>
      <c r="WL875" s="49"/>
      <c r="WM875" s="49"/>
      <c r="WR875" s="193"/>
      <c r="WS875" s="49"/>
      <c r="WT875" s="49"/>
      <c r="WU875" s="49"/>
      <c r="WZ875" s="193"/>
      <c r="XA875" s="49"/>
      <c r="XB875" s="49"/>
      <c r="XC875" s="49"/>
      <c r="XH875" s="193"/>
      <c r="XI875" s="49"/>
      <c r="XJ875" s="49"/>
      <c r="XK875" s="49"/>
      <c r="XP875" s="193"/>
      <c r="XQ875" s="49"/>
      <c r="XR875" s="49"/>
      <c r="XS875" s="49"/>
      <c r="XX875" s="193"/>
      <c r="XY875" s="49"/>
      <c r="XZ875" s="49"/>
      <c r="YA875" s="49"/>
      <c r="YF875" s="193"/>
      <c r="YG875" s="49"/>
      <c r="YH875" s="49"/>
      <c r="YI875" s="49"/>
      <c r="YN875" s="193"/>
      <c r="YO875" s="49"/>
      <c r="YP875" s="49"/>
      <c r="YQ875" s="49"/>
      <c r="YV875" s="193"/>
      <c r="YW875" s="49"/>
      <c r="YX875" s="49"/>
      <c r="YY875" s="49"/>
      <c r="ZD875" s="193"/>
      <c r="ZE875" s="49"/>
      <c r="ZF875" s="49"/>
      <c r="ZG875" s="49"/>
      <c r="ZL875" s="193"/>
      <c r="ZM875" s="49"/>
      <c r="ZN875" s="49"/>
      <c r="ZO875" s="49"/>
      <c r="ZT875" s="193"/>
      <c r="ZU875" s="49"/>
      <c r="ZV875" s="49"/>
      <c r="ZW875" s="49"/>
      <c r="AAB875" s="193"/>
      <c r="AAC875" s="49"/>
      <c r="AAD875" s="49"/>
      <c r="AAE875" s="49"/>
      <c r="AAJ875" s="193"/>
      <c r="AAK875" s="49"/>
      <c r="AAL875" s="49"/>
      <c r="AAM875" s="49"/>
      <c r="AAR875" s="193"/>
      <c r="AAS875" s="49"/>
      <c r="AAT875" s="49"/>
      <c r="AAU875" s="49"/>
      <c r="AAZ875" s="193"/>
      <c r="ABA875" s="49"/>
      <c r="ABB875" s="49"/>
      <c r="ABC875" s="49"/>
      <c r="ABH875" s="193"/>
      <c r="ABI875" s="49"/>
      <c r="ABJ875" s="49"/>
      <c r="ABK875" s="49"/>
      <c r="ABP875" s="193"/>
      <c r="ABQ875" s="49"/>
      <c r="ABR875" s="49"/>
      <c r="ABS875" s="49"/>
      <c r="ABX875" s="193"/>
      <c r="ABY875" s="49"/>
      <c r="ABZ875" s="49"/>
      <c r="ACA875" s="49"/>
      <c r="ACF875" s="193"/>
      <c r="ACG875" s="49"/>
      <c r="ACH875" s="49"/>
      <c r="ACI875" s="49"/>
      <c r="ACN875" s="193"/>
      <c r="ACO875" s="49"/>
      <c r="ACP875" s="49"/>
      <c r="ACQ875" s="49"/>
      <c r="ACV875" s="193"/>
      <c r="ACW875" s="49"/>
      <c r="ACX875" s="49"/>
      <c r="ACY875" s="49"/>
      <c r="ADD875" s="193"/>
      <c r="ADE875" s="49"/>
      <c r="ADF875" s="49"/>
      <c r="ADG875" s="49"/>
      <c r="ADL875" s="193"/>
      <c r="ADM875" s="49"/>
      <c r="ADN875" s="49"/>
      <c r="ADO875" s="49"/>
      <c r="ADT875" s="193"/>
      <c r="ADU875" s="49"/>
      <c r="ADV875" s="49"/>
      <c r="ADW875" s="49"/>
      <c r="AEB875" s="193"/>
      <c r="AEC875" s="49"/>
      <c r="AED875" s="49"/>
      <c r="AEE875" s="49"/>
      <c r="AEJ875" s="193"/>
      <c r="AEK875" s="49"/>
      <c r="AEL875" s="49"/>
      <c r="AEM875" s="49"/>
      <c r="AER875" s="193"/>
      <c r="AES875" s="49"/>
      <c r="AET875" s="49"/>
      <c r="AEU875" s="49"/>
      <c r="AEZ875" s="193"/>
      <c r="AFA875" s="49"/>
      <c r="AFB875" s="49"/>
      <c r="AFC875" s="49"/>
      <c r="AFH875" s="193"/>
      <c r="AFI875" s="49"/>
      <c r="AFJ875" s="49"/>
      <c r="AFK875" s="49"/>
      <c r="AFP875" s="193"/>
      <c r="AFQ875" s="49"/>
      <c r="AFR875" s="49"/>
      <c r="AFS875" s="49"/>
      <c r="AFX875" s="193"/>
      <c r="AFY875" s="49"/>
      <c r="AFZ875" s="49"/>
      <c r="AGA875" s="49"/>
      <c r="AGF875" s="193"/>
      <c r="AGG875" s="49"/>
      <c r="AGH875" s="49"/>
      <c r="AGI875" s="49"/>
      <c r="AGN875" s="193"/>
      <c r="AGO875" s="49"/>
      <c r="AGP875" s="49"/>
      <c r="AGQ875" s="49"/>
      <c r="AGV875" s="193"/>
      <c r="AGW875" s="49"/>
      <c r="AGX875" s="49"/>
      <c r="AGY875" s="49"/>
      <c r="AHD875" s="193"/>
      <c r="AHE875" s="49"/>
      <c r="AHF875" s="49"/>
      <c r="AHG875" s="49"/>
      <c r="AHL875" s="193"/>
      <c r="AHM875" s="49"/>
      <c r="AHN875" s="49"/>
      <c r="AHO875" s="49"/>
      <c r="AHT875" s="193"/>
      <c r="AHU875" s="49"/>
      <c r="AHV875" s="49"/>
      <c r="AHW875" s="49"/>
      <c r="AIB875" s="193"/>
      <c r="AIC875" s="49"/>
      <c r="AID875" s="49"/>
      <c r="AIE875" s="49"/>
      <c r="AIJ875" s="193"/>
      <c r="AIK875" s="49"/>
      <c r="AIL875" s="49"/>
      <c r="AIM875" s="49"/>
      <c r="AIR875" s="193"/>
      <c r="AIS875" s="49"/>
      <c r="AIT875" s="49"/>
      <c r="AIU875" s="49"/>
      <c r="AIZ875" s="193"/>
      <c r="AJA875" s="49"/>
      <c r="AJB875" s="49"/>
      <c r="AJC875" s="49"/>
      <c r="AJH875" s="193"/>
      <c r="AJI875" s="49"/>
      <c r="AJJ875" s="49"/>
      <c r="AJK875" s="49"/>
      <c r="AJP875" s="193"/>
      <c r="AJQ875" s="49"/>
      <c r="AJR875" s="49"/>
      <c r="AJS875" s="49"/>
      <c r="AJX875" s="193"/>
      <c r="AJY875" s="49"/>
      <c r="AJZ875" s="49"/>
      <c r="AKA875" s="49"/>
      <c r="AKF875" s="193"/>
      <c r="AKG875" s="49"/>
      <c r="AKH875" s="49"/>
      <c r="AKI875" s="49"/>
      <c r="AKN875" s="193"/>
      <c r="AKO875" s="49"/>
      <c r="AKP875" s="49"/>
      <c r="AKQ875" s="49"/>
      <c r="AKV875" s="193"/>
      <c r="AKW875" s="49"/>
      <c r="AKX875" s="49"/>
      <c r="AKY875" s="49"/>
      <c r="ALD875" s="193"/>
      <c r="ALE875" s="49"/>
      <c r="ALF875" s="49"/>
      <c r="ALG875" s="49"/>
      <c r="ALL875" s="193"/>
      <c r="ALM875" s="49"/>
      <c r="ALN875" s="49"/>
      <c r="ALO875" s="49"/>
      <c r="ALT875" s="193"/>
      <c r="ALU875" s="49"/>
      <c r="ALV875" s="49"/>
      <c r="ALW875" s="49"/>
      <c r="AMB875" s="193"/>
      <c r="AMC875" s="49"/>
      <c r="AMD875" s="49"/>
      <c r="AME875" s="49"/>
      <c r="AMJ875" s="193"/>
    </row>
    <row r="876" customFormat="false" ht="15" hidden="false" customHeight="false" outlineLevel="0" collapsed="false">
      <c r="I876" s="114"/>
      <c r="J876" s="114"/>
      <c r="K876" s="114"/>
      <c r="L876" s="115"/>
      <c r="M876" s="198"/>
      <c r="O876" s="117"/>
      <c r="T876" s="115"/>
      <c r="U876" s="198"/>
      <c r="W876" s="117"/>
      <c r="AB876" s="115"/>
      <c r="AC876" s="198"/>
      <c r="AE876" s="117"/>
      <c r="AJ876" s="115"/>
      <c r="AK876" s="198"/>
      <c r="AM876" s="117"/>
      <c r="AR876" s="115"/>
      <c r="AS876" s="198"/>
      <c r="AU876" s="117"/>
      <c r="AZ876" s="115"/>
      <c r="BA876" s="198"/>
      <c r="BC876" s="117"/>
      <c r="BH876" s="115"/>
      <c r="BI876" s="198"/>
      <c r="BK876" s="117"/>
      <c r="BP876" s="115"/>
      <c r="BQ876" s="198"/>
      <c r="BS876" s="117"/>
      <c r="BX876" s="115"/>
      <c r="BY876" s="198"/>
      <c r="CA876" s="117"/>
      <c r="CF876" s="115"/>
      <c r="CG876" s="198"/>
      <c r="CI876" s="117"/>
      <c r="CN876" s="115"/>
      <c r="CO876" s="198"/>
      <c r="CQ876" s="117"/>
      <c r="CV876" s="115"/>
      <c r="CW876" s="198"/>
      <c r="CY876" s="117"/>
      <c r="DD876" s="115"/>
      <c r="DE876" s="198"/>
      <c r="DG876" s="117"/>
      <c r="DL876" s="115"/>
      <c r="DM876" s="198"/>
      <c r="DO876" s="117"/>
      <c r="DT876" s="115"/>
      <c r="DU876" s="198"/>
      <c r="DW876" s="117"/>
      <c r="EB876" s="115"/>
      <c r="EC876" s="198"/>
      <c r="EE876" s="117"/>
      <c r="EJ876" s="115"/>
      <c r="EK876" s="198"/>
      <c r="EM876" s="117"/>
      <c r="ER876" s="115"/>
      <c r="ES876" s="198"/>
      <c r="EU876" s="117"/>
      <c r="EZ876" s="115"/>
      <c r="FA876" s="198"/>
      <c r="FC876" s="117"/>
      <c r="FH876" s="115"/>
      <c r="FI876" s="198"/>
      <c r="FK876" s="117"/>
      <c r="FP876" s="115"/>
      <c r="FQ876" s="198"/>
      <c r="FS876" s="117"/>
      <c r="FX876" s="115"/>
      <c r="FY876" s="198"/>
      <c r="GA876" s="117"/>
      <c r="GF876" s="115"/>
      <c r="GG876" s="198"/>
      <c r="GI876" s="117"/>
      <c r="GN876" s="115"/>
      <c r="GO876" s="198"/>
      <c r="GQ876" s="117"/>
      <c r="GV876" s="115"/>
      <c r="GW876" s="198"/>
      <c r="GY876" s="117"/>
      <c r="HD876" s="115"/>
      <c r="HE876" s="198"/>
      <c r="HG876" s="117"/>
      <c r="HL876" s="115"/>
      <c r="HM876" s="198"/>
      <c r="HO876" s="117"/>
      <c r="HT876" s="115"/>
      <c r="HU876" s="198"/>
      <c r="HW876" s="117"/>
      <c r="IB876" s="115"/>
      <c r="IC876" s="198"/>
      <c r="IE876" s="117"/>
      <c r="IJ876" s="115"/>
      <c r="IK876" s="198"/>
      <c r="IM876" s="117"/>
      <c r="IR876" s="115"/>
      <c r="IS876" s="198"/>
      <c r="IU876" s="117"/>
      <c r="IZ876" s="115"/>
      <c r="JA876" s="198"/>
      <c r="JC876" s="117"/>
      <c r="JH876" s="115"/>
      <c r="JI876" s="198"/>
      <c r="JK876" s="117"/>
      <c r="JP876" s="115"/>
      <c r="JQ876" s="198"/>
      <c r="JS876" s="117"/>
      <c r="JX876" s="115"/>
      <c r="JY876" s="198"/>
      <c r="KA876" s="117"/>
      <c r="KF876" s="115"/>
      <c r="KG876" s="198"/>
      <c r="KI876" s="117"/>
      <c r="KN876" s="115"/>
      <c r="KO876" s="198"/>
      <c r="KQ876" s="117"/>
      <c r="KV876" s="115"/>
      <c r="KW876" s="198"/>
      <c r="KY876" s="117"/>
      <c r="LD876" s="115"/>
      <c r="LE876" s="198"/>
      <c r="LG876" s="117"/>
      <c r="LL876" s="115"/>
      <c r="LM876" s="198"/>
      <c r="LO876" s="117"/>
      <c r="LT876" s="115"/>
      <c r="LU876" s="198"/>
      <c r="LW876" s="117"/>
      <c r="MB876" s="115"/>
      <c r="MC876" s="198"/>
      <c r="ME876" s="117"/>
      <c r="MJ876" s="115"/>
      <c r="MK876" s="198"/>
      <c r="MM876" s="117"/>
      <c r="MR876" s="115"/>
      <c r="MS876" s="198"/>
      <c r="MU876" s="117"/>
      <c r="MZ876" s="115"/>
      <c r="NA876" s="198"/>
      <c r="NC876" s="117"/>
      <c r="NH876" s="115"/>
      <c r="NI876" s="198"/>
      <c r="NK876" s="117"/>
      <c r="NP876" s="115"/>
      <c r="NQ876" s="198"/>
      <c r="NS876" s="117"/>
      <c r="NX876" s="115"/>
      <c r="NY876" s="198"/>
      <c r="OA876" s="117"/>
      <c r="OF876" s="115"/>
      <c r="OG876" s="198"/>
      <c r="OI876" s="117"/>
      <c r="ON876" s="115"/>
      <c r="OO876" s="198"/>
      <c r="OQ876" s="117"/>
      <c r="OV876" s="115"/>
      <c r="OW876" s="198"/>
      <c r="OY876" s="117"/>
      <c r="PD876" s="115"/>
      <c r="PE876" s="198"/>
      <c r="PG876" s="117"/>
      <c r="PL876" s="115"/>
      <c r="PM876" s="198"/>
      <c r="PO876" s="117"/>
      <c r="PT876" s="115"/>
      <c r="PU876" s="198"/>
      <c r="PW876" s="117"/>
      <c r="QB876" s="115"/>
      <c r="QC876" s="198"/>
      <c r="QE876" s="117"/>
      <c r="QJ876" s="115"/>
      <c r="QK876" s="198"/>
      <c r="QM876" s="117"/>
      <c r="QR876" s="115"/>
      <c r="QS876" s="198"/>
      <c r="QU876" s="117"/>
      <c r="QZ876" s="115"/>
      <c r="RA876" s="198"/>
      <c r="RC876" s="117"/>
      <c r="RH876" s="115"/>
      <c r="RI876" s="198"/>
      <c r="RK876" s="117"/>
      <c r="RP876" s="115"/>
      <c r="RQ876" s="198"/>
      <c r="RS876" s="117"/>
      <c r="RX876" s="115"/>
      <c r="RY876" s="198"/>
      <c r="SA876" s="117"/>
      <c r="SF876" s="115"/>
      <c r="SG876" s="198"/>
      <c r="SI876" s="117"/>
      <c r="SN876" s="115"/>
      <c r="SO876" s="198"/>
      <c r="SQ876" s="117"/>
      <c r="SV876" s="115"/>
      <c r="SW876" s="198"/>
      <c r="SY876" s="117"/>
      <c r="TD876" s="115"/>
      <c r="TE876" s="198"/>
      <c r="TG876" s="117"/>
      <c r="TL876" s="115"/>
      <c r="TM876" s="198"/>
      <c r="TO876" s="117"/>
      <c r="TT876" s="115"/>
      <c r="TU876" s="198"/>
      <c r="TW876" s="117"/>
      <c r="UB876" s="115"/>
      <c r="UC876" s="198"/>
      <c r="UE876" s="117"/>
      <c r="UJ876" s="115"/>
      <c r="UK876" s="198"/>
      <c r="UM876" s="117"/>
      <c r="UR876" s="115"/>
      <c r="US876" s="198"/>
      <c r="UU876" s="117"/>
      <c r="UZ876" s="115"/>
      <c r="VA876" s="198"/>
      <c r="VC876" s="117"/>
      <c r="VH876" s="115"/>
      <c r="VI876" s="198"/>
      <c r="VK876" s="117"/>
      <c r="VP876" s="115"/>
      <c r="VQ876" s="198"/>
      <c r="VS876" s="117"/>
      <c r="VX876" s="115"/>
      <c r="VY876" s="198"/>
      <c r="WA876" s="117"/>
      <c r="WF876" s="115"/>
      <c r="WG876" s="198"/>
      <c r="WI876" s="117"/>
      <c r="WN876" s="115"/>
      <c r="WO876" s="198"/>
      <c r="WQ876" s="117"/>
      <c r="WV876" s="115"/>
      <c r="WW876" s="198"/>
      <c r="WY876" s="117"/>
      <c r="XD876" s="115"/>
      <c r="XE876" s="198"/>
      <c r="XG876" s="117"/>
      <c r="XL876" s="115"/>
      <c r="XM876" s="198"/>
      <c r="XO876" s="117"/>
      <c r="XT876" s="115"/>
      <c r="XU876" s="198"/>
      <c r="XW876" s="117"/>
      <c r="YB876" s="115"/>
      <c r="YC876" s="198"/>
      <c r="YE876" s="117"/>
      <c r="YJ876" s="115"/>
      <c r="YK876" s="198"/>
      <c r="YM876" s="117"/>
      <c r="YR876" s="115"/>
      <c r="YS876" s="198"/>
      <c r="YU876" s="117"/>
      <c r="YZ876" s="115"/>
      <c r="ZA876" s="198"/>
      <c r="ZC876" s="117"/>
      <c r="ZH876" s="115"/>
      <c r="ZI876" s="198"/>
      <c r="ZK876" s="117"/>
      <c r="ZP876" s="115"/>
      <c r="ZQ876" s="198"/>
      <c r="ZS876" s="117"/>
      <c r="ZX876" s="115"/>
      <c r="ZY876" s="198"/>
      <c r="AAA876" s="117"/>
      <c r="AAF876" s="115"/>
      <c r="AAG876" s="198"/>
      <c r="AAI876" s="117"/>
      <c r="AAN876" s="115"/>
      <c r="AAO876" s="198"/>
      <c r="AAQ876" s="117"/>
      <c r="AAV876" s="115"/>
      <c r="AAW876" s="198"/>
      <c r="AAY876" s="117"/>
      <c r="ABD876" s="115"/>
      <c r="ABE876" s="198"/>
      <c r="ABG876" s="117"/>
      <c r="ABL876" s="115"/>
      <c r="ABM876" s="198"/>
      <c r="ABO876" s="117"/>
      <c r="ABT876" s="115"/>
      <c r="ABU876" s="198"/>
      <c r="ABW876" s="117"/>
      <c r="ACB876" s="115"/>
      <c r="ACC876" s="198"/>
      <c r="ACE876" s="117"/>
      <c r="ACJ876" s="115"/>
      <c r="ACK876" s="198"/>
      <c r="ACM876" s="117"/>
      <c r="ACR876" s="115"/>
      <c r="ACS876" s="198"/>
      <c r="ACU876" s="117"/>
      <c r="ACZ876" s="115"/>
      <c r="ADA876" s="198"/>
      <c r="ADC876" s="117"/>
      <c r="ADH876" s="115"/>
      <c r="ADI876" s="198"/>
      <c r="ADK876" s="117"/>
      <c r="ADP876" s="115"/>
      <c r="ADQ876" s="198"/>
      <c r="ADS876" s="117"/>
      <c r="ADX876" s="115"/>
      <c r="ADY876" s="198"/>
      <c r="AEA876" s="117"/>
      <c r="AEF876" s="115"/>
      <c r="AEG876" s="198"/>
      <c r="AEI876" s="117"/>
      <c r="AEN876" s="115"/>
      <c r="AEO876" s="198"/>
      <c r="AEQ876" s="117"/>
      <c r="AEV876" s="115"/>
      <c r="AEW876" s="198"/>
      <c r="AEY876" s="117"/>
      <c r="AFD876" s="115"/>
      <c r="AFE876" s="198"/>
      <c r="AFG876" s="117"/>
      <c r="AFL876" s="115"/>
      <c r="AFM876" s="198"/>
      <c r="AFO876" s="117"/>
      <c r="AFT876" s="115"/>
      <c r="AFU876" s="198"/>
      <c r="AFW876" s="117"/>
      <c r="AGB876" s="115"/>
      <c r="AGC876" s="198"/>
      <c r="AGE876" s="117"/>
      <c r="AGJ876" s="115"/>
      <c r="AGK876" s="198"/>
      <c r="AGM876" s="117"/>
      <c r="AGR876" s="115"/>
      <c r="AGS876" s="198"/>
      <c r="AGU876" s="117"/>
      <c r="AGZ876" s="115"/>
      <c r="AHA876" s="198"/>
      <c r="AHC876" s="117"/>
      <c r="AHH876" s="115"/>
      <c r="AHI876" s="198"/>
      <c r="AHK876" s="117"/>
      <c r="AHP876" s="115"/>
      <c r="AHQ876" s="198"/>
      <c r="AHS876" s="117"/>
      <c r="AHX876" s="115"/>
      <c r="AHY876" s="198"/>
      <c r="AIA876" s="117"/>
      <c r="AIF876" s="115"/>
      <c r="AIG876" s="198"/>
      <c r="AII876" s="117"/>
      <c r="AIN876" s="115"/>
      <c r="AIO876" s="198"/>
      <c r="AIQ876" s="117"/>
      <c r="AIV876" s="115"/>
      <c r="AIW876" s="198"/>
      <c r="AIY876" s="117"/>
      <c r="AJD876" s="115"/>
      <c r="AJE876" s="198"/>
      <c r="AJG876" s="117"/>
      <c r="AJL876" s="115"/>
      <c r="AJM876" s="198"/>
      <c r="AJO876" s="117"/>
      <c r="AJT876" s="115"/>
      <c r="AJU876" s="198"/>
      <c r="AJW876" s="117"/>
      <c r="AKB876" s="115"/>
      <c r="AKC876" s="198"/>
      <c r="AKE876" s="117"/>
      <c r="AKJ876" s="115"/>
      <c r="AKK876" s="198"/>
      <c r="AKM876" s="117"/>
      <c r="AKR876" s="115"/>
      <c r="AKS876" s="198"/>
      <c r="AKU876" s="117"/>
      <c r="AKZ876" s="115"/>
      <c r="ALA876" s="198"/>
      <c r="ALC876" s="117"/>
      <c r="ALH876" s="115"/>
      <c r="ALI876" s="198"/>
      <c r="ALK876" s="117"/>
      <c r="ALP876" s="115"/>
      <c r="ALQ876" s="198"/>
      <c r="ALS876" s="117"/>
      <c r="ALX876" s="115"/>
      <c r="ALY876" s="198"/>
      <c r="AMA876" s="117"/>
      <c r="AMF876" s="115"/>
      <c r="AMG876" s="198"/>
      <c r="AMI876" s="117"/>
    </row>
    <row r="877" s="181" customFormat="true" ht="15" hidden="false" customHeight="false" outlineLevel="0" collapsed="false">
      <c r="A877" s="153" t="s">
        <v>698</v>
      </c>
      <c r="B877" s="154" t="s">
        <v>699</v>
      </c>
      <c r="C877" s="154"/>
      <c r="D877" s="155" t="s">
        <v>700</v>
      </c>
      <c r="E877" s="156" t="s">
        <v>701</v>
      </c>
      <c r="F877" s="155" t="s">
        <v>702</v>
      </c>
      <c r="G877" s="157" t="s">
        <v>703</v>
      </c>
      <c r="H877" s="158" t="s">
        <v>704</v>
      </c>
      <c r="L877" s="195"/>
      <c r="M877" s="196"/>
      <c r="N877" s="195"/>
      <c r="O877" s="184"/>
      <c r="P877" s="185"/>
      <c r="T877" s="195"/>
      <c r="U877" s="196"/>
      <c r="V877" s="195"/>
      <c r="W877" s="184"/>
      <c r="X877" s="185"/>
      <c r="AB877" s="195"/>
      <c r="AC877" s="196"/>
      <c r="AD877" s="195"/>
      <c r="AE877" s="184"/>
      <c r="AF877" s="185"/>
      <c r="AJ877" s="195"/>
      <c r="AK877" s="196"/>
      <c r="AL877" s="195"/>
      <c r="AM877" s="184"/>
      <c r="AN877" s="185"/>
      <c r="AR877" s="195"/>
      <c r="AS877" s="196"/>
      <c r="AT877" s="195"/>
      <c r="AU877" s="184"/>
      <c r="AV877" s="185"/>
      <c r="AZ877" s="195"/>
      <c r="BA877" s="196"/>
      <c r="BB877" s="195"/>
      <c r="BC877" s="184"/>
      <c r="BD877" s="185"/>
      <c r="BH877" s="195"/>
      <c r="BI877" s="196"/>
      <c r="BJ877" s="195"/>
      <c r="BK877" s="184"/>
      <c r="BL877" s="185"/>
      <c r="BP877" s="195"/>
      <c r="BQ877" s="196"/>
      <c r="BR877" s="195"/>
      <c r="BS877" s="184"/>
      <c r="BT877" s="185"/>
      <c r="BX877" s="195"/>
      <c r="BY877" s="196"/>
      <c r="BZ877" s="195"/>
      <c r="CA877" s="184"/>
      <c r="CB877" s="185"/>
      <c r="CF877" s="195"/>
      <c r="CG877" s="196"/>
      <c r="CH877" s="195"/>
      <c r="CI877" s="184"/>
      <c r="CJ877" s="185"/>
      <c r="CN877" s="195"/>
      <c r="CO877" s="196"/>
      <c r="CP877" s="195"/>
      <c r="CQ877" s="184"/>
      <c r="CR877" s="185"/>
      <c r="CV877" s="195"/>
      <c r="CW877" s="196"/>
      <c r="CX877" s="195"/>
      <c r="CY877" s="184"/>
      <c r="CZ877" s="185"/>
      <c r="DD877" s="195"/>
      <c r="DE877" s="196"/>
      <c r="DF877" s="195"/>
      <c r="DG877" s="184"/>
      <c r="DH877" s="185"/>
      <c r="DL877" s="195"/>
      <c r="DM877" s="196"/>
      <c r="DN877" s="195"/>
      <c r="DO877" s="184"/>
      <c r="DP877" s="185"/>
      <c r="DT877" s="195"/>
      <c r="DU877" s="196"/>
      <c r="DV877" s="195"/>
      <c r="DW877" s="184"/>
      <c r="DX877" s="185"/>
      <c r="EB877" s="195"/>
      <c r="EC877" s="196"/>
      <c r="ED877" s="195"/>
      <c r="EE877" s="184"/>
      <c r="EF877" s="185"/>
      <c r="EJ877" s="195"/>
      <c r="EK877" s="196"/>
      <c r="EL877" s="195"/>
      <c r="EM877" s="184"/>
      <c r="EN877" s="185"/>
      <c r="ER877" s="195"/>
      <c r="ES877" s="196"/>
      <c r="ET877" s="195"/>
      <c r="EU877" s="184"/>
      <c r="EV877" s="185"/>
      <c r="EZ877" s="195"/>
      <c r="FA877" s="196"/>
      <c r="FB877" s="195"/>
      <c r="FC877" s="184"/>
      <c r="FD877" s="185"/>
      <c r="FH877" s="195"/>
      <c r="FI877" s="196"/>
      <c r="FJ877" s="195"/>
      <c r="FK877" s="184"/>
      <c r="FL877" s="185"/>
      <c r="FP877" s="195"/>
      <c r="FQ877" s="196"/>
      <c r="FR877" s="195"/>
      <c r="FS877" s="184"/>
      <c r="FT877" s="185"/>
      <c r="FX877" s="195"/>
      <c r="FY877" s="196"/>
      <c r="FZ877" s="195"/>
      <c r="GA877" s="184"/>
      <c r="GB877" s="185"/>
      <c r="GF877" s="195"/>
      <c r="GG877" s="196"/>
      <c r="GH877" s="195"/>
      <c r="GI877" s="184"/>
      <c r="GJ877" s="185"/>
      <c r="GN877" s="195"/>
      <c r="GO877" s="196"/>
      <c r="GP877" s="195"/>
      <c r="GQ877" s="184"/>
      <c r="GR877" s="185"/>
      <c r="GV877" s="195"/>
      <c r="GW877" s="196"/>
      <c r="GX877" s="195"/>
      <c r="GY877" s="184"/>
      <c r="GZ877" s="185"/>
      <c r="HD877" s="195"/>
      <c r="HE877" s="196"/>
      <c r="HF877" s="195"/>
      <c r="HG877" s="184"/>
      <c r="HH877" s="185"/>
      <c r="HL877" s="195"/>
      <c r="HM877" s="196"/>
      <c r="HN877" s="195"/>
      <c r="HO877" s="184"/>
      <c r="HP877" s="185"/>
      <c r="HT877" s="195"/>
      <c r="HU877" s="196"/>
      <c r="HV877" s="195"/>
      <c r="HW877" s="184"/>
      <c r="HX877" s="185"/>
      <c r="IB877" s="195"/>
      <c r="IC877" s="196"/>
      <c r="ID877" s="195"/>
      <c r="IE877" s="184"/>
      <c r="IF877" s="185"/>
      <c r="IJ877" s="195"/>
      <c r="IK877" s="196"/>
      <c r="IL877" s="195"/>
      <c r="IM877" s="184"/>
      <c r="IN877" s="185"/>
      <c r="IR877" s="195"/>
      <c r="IS877" s="196"/>
      <c r="IT877" s="195"/>
      <c r="IU877" s="184"/>
      <c r="IV877" s="185"/>
      <c r="IZ877" s="195"/>
      <c r="JA877" s="196"/>
      <c r="JB877" s="195"/>
      <c r="JC877" s="184"/>
      <c r="JD877" s="185"/>
      <c r="JH877" s="195"/>
      <c r="JI877" s="196"/>
      <c r="JJ877" s="195"/>
      <c r="JK877" s="184"/>
      <c r="JL877" s="185"/>
      <c r="JP877" s="195"/>
      <c r="JQ877" s="196"/>
      <c r="JR877" s="195"/>
      <c r="JS877" s="184"/>
      <c r="JT877" s="185"/>
      <c r="JX877" s="195"/>
      <c r="JY877" s="196"/>
      <c r="JZ877" s="195"/>
      <c r="KA877" s="184"/>
      <c r="KB877" s="185"/>
      <c r="KF877" s="195"/>
      <c r="KG877" s="196"/>
      <c r="KH877" s="195"/>
      <c r="KI877" s="184"/>
      <c r="KJ877" s="185"/>
      <c r="KN877" s="195"/>
      <c r="KO877" s="196"/>
      <c r="KP877" s="195"/>
      <c r="KQ877" s="184"/>
      <c r="KR877" s="185"/>
      <c r="KV877" s="195"/>
      <c r="KW877" s="196"/>
      <c r="KX877" s="195"/>
      <c r="KY877" s="184"/>
      <c r="KZ877" s="185"/>
      <c r="LD877" s="195"/>
      <c r="LE877" s="196"/>
      <c r="LF877" s="195"/>
      <c r="LG877" s="184"/>
      <c r="LH877" s="185"/>
      <c r="LL877" s="195"/>
      <c r="LM877" s="196"/>
      <c r="LN877" s="195"/>
      <c r="LO877" s="184"/>
      <c r="LP877" s="185"/>
      <c r="LT877" s="195"/>
      <c r="LU877" s="196"/>
      <c r="LV877" s="195"/>
      <c r="LW877" s="184"/>
      <c r="LX877" s="185"/>
      <c r="MB877" s="195"/>
      <c r="MC877" s="196"/>
      <c r="MD877" s="195"/>
      <c r="ME877" s="184"/>
      <c r="MF877" s="185"/>
      <c r="MJ877" s="195"/>
      <c r="MK877" s="196"/>
      <c r="ML877" s="195"/>
      <c r="MM877" s="184"/>
      <c r="MN877" s="185"/>
      <c r="MR877" s="195"/>
      <c r="MS877" s="196"/>
      <c r="MT877" s="195"/>
      <c r="MU877" s="184"/>
      <c r="MV877" s="185"/>
      <c r="MZ877" s="195"/>
      <c r="NA877" s="196"/>
      <c r="NB877" s="195"/>
      <c r="NC877" s="184"/>
      <c r="ND877" s="185"/>
      <c r="NH877" s="195"/>
      <c r="NI877" s="196"/>
      <c r="NJ877" s="195"/>
      <c r="NK877" s="184"/>
      <c r="NL877" s="185"/>
      <c r="NP877" s="195"/>
      <c r="NQ877" s="196"/>
      <c r="NR877" s="195"/>
      <c r="NS877" s="184"/>
      <c r="NT877" s="185"/>
      <c r="NX877" s="195"/>
      <c r="NY877" s="196"/>
      <c r="NZ877" s="195"/>
      <c r="OA877" s="184"/>
      <c r="OB877" s="185"/>
      <c r="OF877" s="195"/>
      <c r="OG877" s="196"/>
      <c r="OH877" s="195"/>
      <c r="OI877" s="184"/>
      <c r="OJ877" s="185"/>
      <c r="ON877" s="195"/>
      <c r="OO877" s="196"/>
      <c r="OP877" s="195"/>
      <c r="OQ877" s="184"/>
      <c r="OR877" s="185"/>
      <c r="OV877" s="195"/>
      <c r="OW877" s="196"/>
      <c r="OX877" s="195"/>
      <c r="OY877" s="184"/>
      <c r="OZ877" s="185"/>
      <c r="PD877" s="195"/>
      <c r="PE877" s="196"/>
      <c r="PF877" s="195"/>
      <c r="PG877" s="184"/>
      <c r="PH877" s="185"/>
      <c r="PL877" s="195"/>
      <c r="PM877" s="196"/>
      <c r="PN877" s="195"/>
      <c r="PO877" s="184"/>
      <c r="PP877" s="185"/>
      <c r="PT877" s="195"/>
      <c r="PU877" s="196"/>
      <c r="PV877" s="195"/>
      <c r="PW877" s="184"/>
      <c r="PX877" s="185"/>
      <c r="QB877" s="195"/>
      <c r="QC877" s="196"/>
      <c r="QD877" s="195"/>
      <c r="QE877" s="184"/>
      <c r="QF877" s="185"/>
      <c r="QJ877" s="195"/>
      <c r="QK877" s="196"/>
      <c r="QL877" s="195"/>
      <c r="QM877" s="184"/>
      <c r="QN877" s="185"/>
      <c r="QR877" s="195"/>
      <c r="QS877" s="196"/>
      <c r="QT877" s="195"/>
      <c r="QU877" s="184"/>
      <c r="QV877" s="185"/>
      <c r="QZ877" s="195"/>
      <c r="RA877" s="196"/>
      <c r="RB877" s="195"/>
      <c r="RC877" s="184"/>
      <c r="RD877" s="185"/>
      <c r="RH877" s="195"/>
      <c r="RI877" s="196"/>
      <c r="RJ877" s="195"/>
      <c r="RK877" s="184"/>
      <c r="RL877" s="185"/>
      <c r="RP877" s="195"/>
      <c r="RQ877" s="196"/>
      <c r="RR877" s="195"/>
      <c r="RS877" s="184"/>
      <c r="RT877" s="185"/>
      <c r="RX877" s="195"/>
      <c r="RY877" s="196"/>
      <c r="RZ877" s="195"/>
      <c r="SA877" s="184"/>
      <c r="SB877" s="185"/>
      <c r="SF877" s="195"/>
      <c r="SG877" s="196"/>
      <c r="SH877" s="195"/>
      <c r="SI877" s="184"/>
      <c r="SJ877" s="185"/>
      <c r="SN877" s="195"/>
      <c r="SO877" s="196"/>
      <c r="SP877" s="195"/>
      <c r="SQ877" s="184"/>
      <c r="SR877" s="185"/>
      <c r="SV877" s="195"/>
      <c r="SW877" s="196"/>
      <c r="SX877" s="195"/>
      <c r="SY877" s="184"/>
      <c r="SZ877" s="185"/>
      <c r="TD877" s="195"/>
      <c r="TE877" s="196"/>
      <c r="TF877" s="195"/>
      <c r="TG877" s="184"/>
      <c r="TH877" s="185"/>
      <c r="TL877" s="195"/>
      <c r="TM877" s="196"/>
      <c r="TN877" s="195"/>
      <c r="TO877" s="184"/>
      <c r="TP877" s="185"/>
      <c r="TT877" s="195"/>
      <c r="TU877" s="196"/>
      <c r="TV877" s="195"/>
      <c r="TW877" s="184"/>
      <c r="TX877" s="185"/>
      <c r="UB877" s="195"/>
      <c r="UC877" s="196"/>
      <c r="UD877" s="195"/>
      <c r="UE877" s="184"/>
      <c r="UF877" s="185"/>
      <c r="UJ877" s="195"/>
      <c r="UK877" s="196"/>
      <c r="UL877" s="195"/>
      <c r="UM877" s="184"/>
      <c r="UN877" s="185"/>
      <c r="UR877" s="195"/>
      <c r="US877" s="196"/>
      <c r="UT877" s="195"/>
      <c r="UU877" s="184"/>
      <c r="UV877" s="185"/>
      <c r="UZ877" s="195"/>
      <c r="VA877" s="196"/>
      <c r="VB877" s="195"/>
      <c r="VC877" s="184"/>
      <c r="VD877" s="185"/>
      <c r="VH877" s="195"/>
      <c r="VI877" s="196"/>
      <c r="VJ877" s="195"/>
      <c r="VK877" s="184"/>
      <c r="VL877" s="185"/>
      <c r="VP877" s="195"/>
      <c r="VQ877" s="196"/>
      <c r="VR877" s="195"/>
      <c r="VS877" s="184"/>
      <c r="VT877" s="185"/>
      <c r="VX877" s="195"/>
      <c r="VY877" s="196"/>
      <c r="VZ877" s="195"/>
      <c r="WA877" s="184"/>
      <c r="WB877" s="185"/>
      <c r="WF877" s="195"/>
      <c r="WG877" s="196"/>
      <c r="WH877" s="195"/>
      <c r="WI877" s="184"/>
      <c r="WJ877" s="185"/>
      <c r="WN877" s="195"/>
      <c r="WO877" s="196"/>
      <c r="WP877" s="195"/>
      <c r="WQ877" s="184"/>
      <c r="WR877" s="185"/>
      <c r="WV877" s="195"/>
      <c r="WW877" s="196"/>
      <c r="WX877" s="195"/>
      <c r="WY877" s="184"/>
      <c r="WZ877" s="185"/>
      <c r="XD877" s="195"/>
      <c r="XE877" s="196"/>
      <c r="XF877" s="195"/>
      <c r="XG877" s="184"/>
      <c r="XH877" s="185"/>
      <c r="XL877" s="195"/>
      <c r="XM877" s="196"/>
      <c r="XN877" s="195"/>
      <c r="XO877" s="184"/>
      <c r="XP877" s="185"/>
      <c r="XT877" s="195"/>
      <c r="XU877" s="196"/>
      <c r="XV877" s="195"/>
      <c r="XW877" s="184"/>
      <c r="XX877" s="185"/>
      <c r="YB877" s="195"/>
      <c r="YC877" s="196"/>
      <c r="YD877" s="195"/>
      <c r="YE877" s="184"/>
      <c r="YF877" s="185"/>
      <c r="YJ877" s="195"/>
      <c r="YK877" s="196"/>
      <c r="YL877" s="195"/>
      <c r="YM877" s="184"/>
      <c r="YN877" s="185"/>
      <c r="YR877" s="195"/>
      <c r="YS877" s="196"/>
      <c r="YT877" s="195"/>
      <c r="YU877" s="184"/>
      <c r="YV877" s="185"/>
      <c r="YZ877" s="195"/>
      <c r="ZA877" s="196"/>
      <c r="ZB877" s="195"/>
      <c r="ZC877" s="184"/>
      <c r="ZD877" s="185"/>
      <c r="ZH877" s="195"/>
      <c r="ZI877" s="196"/>
      <c r="ZJ877" s="195"/>
      <c r="ZK877" s="184"/>
      <c r="ZL877" s="185"/>
      <c r="ZP877" s="195"/>
      <c r="ZQ877" s="196"/>
      <c r="ZR877" s="195"/>
      <c r="ZS877" s="184"/>
      <c r="ZT877" s="185"/>
      <c r="ZX877" s="195"/>
      <c r="ZY877" s="196"/>
      <c r="ZZ877" s="195"/>
      <c r="AAA877" s="184"/>
      <c r="AAB877" s="185"/>
      <c r="AAF877" s="195"/>
      <c r="AAG877" s="196"/>
      <c r="AAH877" s="195"/>
      <c r="AAI877" s="184"/>
      <c r="AAJ877" s="185"/>
      <c r="AAN877" s="195"/>
      <c r="AAO877" s="196"/>
      <c r="AAP877" s="195"/>
      <c r="AAQ877" s="184"/>
      <c r="AAR877" s="185"/>
      <c r="AAV877" s="195"/>
      <c r="AAW877" s="196"/>
      <c r="AAX877" s="195"/>
      <c r="AAY877" s="184"/>
      <c r="AAZ877" s="185"/>
      <c r="ABD877" s="195"/>
      <c r="ABE877" s="196"/>
      <c r="ABF877" s="195"/>
      <c r="ABG877" s="184"/>
      <c r="ABH877" s="185"/>
      <c r="ABL877" s="195"/>
      <c r="ABM877" s="196"/>
      <c r="ABN877" s="195"/>
      <c r="ABO877" s="184"/>
      <c r="ABP877" s="185"/>
      <c r="ABT877" s="195"/>
      <c r="ABU877" s="196"/>
      <c r="ABV877" s="195"/>
      <c r="ABW877" s="184"/>
      <c r="ABX877" s="185"/>
      <c r="ACB877" s="195"/>
      <c r="ACC877" s="196"/>
      <c r="ACD877" s="195"/>
      <c r="ACE877" s="184"/>
      <c r="ACF877" s="185"/>
      <c r="ACJ877" s="195"/>
      <c r="ACK877" s="196"/>
      <c r="ACL877" s="195"/>
      <c r="ACM877" s="184"/>
      <c r="ACN877" s="185"/>
      <c r="ACR877" s="195"/>
      <c r="ACS877" s="196"/>
      <c r="ACT877" s="195"/>
      <c r="ACU877" s="184"/>
      <c r="ACV877" s="185"/>
      <c r="ACZ877" s="195"/>
      <c r="ADA877" s="196"/>
      <c r="ADB877" s="195"/>
      <c r="ADC877" s="184"/>
      <c r="ADD877" s="185"/>
      <c r="ADH877" s="195"/>
      <c r="ADI877" s="196"/>
      <c r="ADJ877" s="195"/>
      <c r="ADK877" s="184"/>
      <c r="ADL877" s="185"/>
      <c r="ADP877" s="195"/>
      <c r="ADQ877" s="196"/>
      <c r="ADR877" s="195"/>
      <c r="ADS877" s="184"/>
      <c r="ADT877" s="185"/>
      <c r="ADX877" s="195"/>
      <c r="ADY877" s="196"/>
      <c r="ADZ877" s="195"/>
      <c r="AEA877" s="184"/>
      <c r="AEB877" s="185"/>
      <c r="AEF877" s="195"/>
      <c r="AEG877" s="196"/>
      <c r="AEH877" s="195"/>
      <c r="AEI877" s="184"/>
      <c r="AEJ877" s="185"/>
      <c r="AEN877" s="195"/>
      <c r="AEO877" s="196"/>
      <c r="AEP877" s="195"/>
      <c r="AEQ877" s="184"/>
      <c r="AER877" s="185"/>
      <c r="AEV877" s="195"/>
      <c r="AEW877" s="196"/>
      <c r="AEX877" s="195"/>
      <c r="AEY877" s="184"/>
      <c r="AEZ877" s="185"/>
      <c r="AFD877" s="195"/>
      <c r="AFE877" s="196"/>
      <c r="AFF877" s="195"/>
      <c r="AFG877" s="184"/>
      <c r="AFH877" s="185"/>
      <c r="AFL877" s="195"/>
      <c r="AFM877" s="196"/>
      <c r="AFN877" s="195"/>
      <c r="AFO877" s="184"/>
      <c r="AFP877" s="185"/>
      <c r="AFT877" s="195"/>
      <c r="AFU877" s="196"/>
      <c r="AFV877" s="195"/>
      <c r="AFW877" s="184"/>
      <c r="AFX877" s="185"/>
      <c r="AGB877" s="195"/>
      <c r="AGC877" s="196"/>
      <c r="AGD877" s="195"/>
      <c r="AGE877" s="184"/>
      <c r="AGF877" s="185"/>
      <c r="AGJ877" s="195"/>
      <c r="AGK877" s="196"/>
      <c r="AGL877" s="195"/>
      <c r="AGM877" s="184"/>
      <c r="AGN877" s="185"/>
      <c r="AGR877" s="195"/>
      <c r="AGS877" s="196"/>
      <c r="AGT877" s="195"/>
      <c r="AGU877" s="184"/>
      <c r="AGV877" s="185"/>
      <c r="AGZ877" s="195"/>
      <c r="AHA877" s="196"/>
      <c r="AHB877" s="195"/>
      <c r="AHC877" s="184"/>
      <c r="AHD877" s="185"/>
      <c r="AHH877" s="195"/>
      <c r="AHI877" s="196"/>
      <c r="AHJ877" s="195"/>
      <c r="AHK877" s="184"/>
      <c r="AHL877" s="185"/>
      <c r="AHP877" s="195"/>
      <c r="AHQ877" s="196"/>
      <c r="AHR877" s="195"/>
      <c r="AHS877" s="184"/>
      <c r="AHT877" s="185"/>
      <c r="AHX877" s="195"/>
      <c r="AHY877" s="196"/>
      <c r="AHZ877" s="195"/>
      <c r="AIA877" s="184"/>
      <c r="AIB877" s="185"/>
      <c r="AIF877" s="195"/>
      <c r="AIG877" s="196"/>
      <c r="AIH877" s="195"/>
      <c r="AII877" s="184"/>
      <c r="AIJ877" s="185"/>
      <c r="AIN877" s="195"/>
      <c r="AIO877" s="196"/>
      <c r="AIP877" s="195"/>
      <c r="AIQ877" s="184"/>
      <c r="AIR877" s="185"/>
      <c r="AIV877" s="195"/>
      <c r="AIW877" s="196"/>
      <c r="AIX877" s="195"/>
      <c r="AIY877" s="184"/>
      <c r="AIZ877" s="185"/>
      <c r="AJD877" s="195"/>
      <c r="AJE877" s="196"/>
      <c r="AJF877" s="195"/>
      <c r="AJG877" s="184"/>
      <c r="AJH877" s="185"/>
      <c r="AJL877" s="195"/>
      <c r="AJM877" s="196"/>
      <c r="AJN877" s="195"/>
      <c r="AJO877" s="184"/>
      <c r="AJP877" s="185"/>
      <c r="AJT877" s="195"/>
      <c r="AJU877" s="196"/>
      <c r="AJV877" s="195"/>
      <c r="AJW877" s="184"/>
      <c r="AJX877" s="185"/>
      <c r="AKB877" s="195"/>
      <c r="AKC877" s="196"/>
      <c r="AKD877" s="195"/>
      <c r="AKE877" s="184"/>
      <c r="AKF877" s="185"/>
      <c r="AKJ877" s="195"/>
      <c r="AKK877" s="196"/>
      <c r="AKL877" s="195"/>
      <c r="AKM877" s="184"/>
      <c r="AKN877" s="185"/>
      <c r="AKR877" s="195"/>
      <c r="AKS877" s="196"/>
      <c r="AKT877" s="195"/>
      <c r="AKU877" s="184"/>
      <c r="AKV877" s="185"/>
      <c r="AKZ877" s="195"/>
      <c r="ALA877" s="196"/>
      <c r="ALB877" s="195"/>
      <c r="ALC877" s="184"/>
      <c r="ALD877" s="185"/>
      <c r="ALH877" s="195"/>
      <c r="ALI877" s="196"/>
      <c r="ALJ877" s="195"/>
      <c r="ALK877" s="184"/>
      <c r="ALL877" s="185"/>
      <c r="ALP877" s="195"/>
      <c r="ALQ877" s="196"/>
      <c r="ALR877" s="195"/>
      <c r="ALS877" s="184"/>
      <c r="ALT877" s="185"/>
      <c r="ALX877" s="195"/>
      <c r="ALY877" s="196"/>
      <c r="ALZ877" s="195"/>
      <c r="AMA877" s="184"/>
      <c r="AMB877" s="185"/>
      <c r="AMF877" s="195"/>
      <c r="AMG877" s="196"/>
      <c r="AMH877" s="195"/>
      <c r="AMI877" s="184"/>
      <c r="AMJ877" s="185"/>
    </row>
    <row r="878" s="42" customFormat="true" ht="15" hidden="false" customHeight="false" outlineLevel="0" collapsed="false">
      <c r="A878" s="159" t="str">
        <f aca="false">'Orç Sintético'!A250</f>
        <v>06.01.224.10</v>
      </c>
      <c r="B878" s="159" t="str">
        <f aca="false">'Orç Sintético'!B250</f>
        <v>ORSE</v>
      </c>
      <c r="C878" s="159" t="n">
        <f aca="false">'Orç Sintético'!C250</f>
        <v>9276</v>
      </c>
      <c r="D878" s="176" t="s">
        <v>529</v>
      </c>
      <c r="E878" s="159" t="n">
        <v>6</v>
      </c>
      <c r="F878" s="159" t="s">
        <v>45</v>
      </c>
      <c r="G878" s="163" t="n">
        <v>25.21</v>
      </c>
      <c r="H878" s="164" t="n">
        <f aca="false">H886</f>
        <v>151.26</v>
      </c>
      <c r="I878" s="165" t="s">
        <v>705</v>
      </c>
      <c r="O878" s="124"/>
      <c r="P878" s="189"/>
      <c r="W878" s="124"/>
      <c r="X878" s="189"/>
      <c r="AE878" s="124"/>
      <c r="AF878" s="189"/>
      <c r="AM878" s="124"/>
      <c r="AN878" s="189"/>
      <c r="AU878" s="124"/>
      <c r="AV878" s="189"/>
      <c r="BC878" s="124"/>
      <c r="BD878" s="189"/>
      <c r="BK878" s="124"/>
      <c r="BL878" s="189"/>
      <c r="BS878" s="124"/>
      <c r="BT878" s="189"/>
      <c r="CA878" s="124"/>
      <c r="CB878" s="189"/>
      <c r="CI878" s="124"/>
      <c r="CJ878" s="189"/>
      <c r="CQ878" s="124"/>
      <c r="CR878" s="189"/>
      <c r="CY878" s="124"/>
      <c r="CZ878" s="189"/>
      <c r="DG878" s="124"/>
      <c r="DH878" s="189"/>
      <c r="DO878" s="124"/>
      <c r="DP878" s="189"/>
      <c r="DW878" s="124"/>
      <c r="DX878" s="189"/>
      <c r="EE878" s="124"/>
      <c r="EF878" s="189"/>
      <c r="EM878" s="124"/>
      <c r="EN878" s="189"/>
      <c r="EU878" s="124"/>
      <c r="EV878" s="189"/>
      <c r="FC878" s="124"/>
      <c r="FD878" s="189"/>
      <c r="FK878" s="124"/>
      <c r="FL878" s="189"/>
      <c r="FS878" s="124"/>
      <c r="FT878" s="189"/>
      <c r="GA878" s="124"/>
      <c r="GB878" s="189"/>
      <c r="GI878" s="124"/>
      <c r="GJ878" s="189"/>
      <c r="GQ878" s="124"/>
      <c r="GR878" s="189"/>
      <c r="GY878" s="124"/>
      <c r="GZ878" s="189"/>
      <c r="HG878" s="124"/>
      <c r="HH878" s="189"/>
      <c r="HO878" s="124"/>
      <c r="HP878" s="189"/>
      <c r="HW878" s="124"/>
      <c r="HX878" s="189"/>
      <c r="IE878" s="124"/>
      <c r="IF878" s="189"/>
      <c r="IM878" s="124"/>
      <c r="IN878" s="189"/>
      <c r="IU878" s="124"/>
      <c r="IV878" s="189"/>
      <c r="JC878" s="124"/>
      <c r="JD878" s="189"/>
      <c r="JK878" s="124"/>
      <c r="JL878" s="189"/>
      <c r="JS878" s="124"/>
      <c r="JT878" s="189"/>
      <c r="KA878" s="124"/>
      <c r="KB878" s="189"/>
      <c r="KI878" s="124"/>
      <c r="KJ878" s="189"/>
      <c r="KQ878" s="124"/>
      <c r="KR878" s="189"/>
      <c r="KY878" s="124"/>
      <c r="KZ878" s="189"/>
      <c r="LG878" s="124"/>
      <c r="LH878" s="189"/>
      <c r="LO878" s="124"/>
      <c r="LP878" s="189"/>
      <c r="LW878" s="124"/>
      <c r="LX878" s="189"/>
      <c r="ME878" s="124"/>
      <c r="MF878" s="189"/>
      <c r="MM878" s="124"/>
      <c r="MN878" s="189"/>
      <c r="MU878" s="124"/>
      <c r="MV878" s="189"/>
      <c r="NC878" s="124"/>
      <c r="ND878" s="189"/>
      <c r="NK878" s="124"/>
      <c r="NL878" s="189"/>
      <c r="NS878" s="124"/>
      <c r="NT878" s="189"/>
      <c r="OA878" s="124"/>
      <c r="OB878" s="189"/>
      <c r="OI878" s="124"/>
      <c r="OJ878" s="189"/>
      <c r="OQ878" s="124"/>
      <c r="OR878" s="189"/>
      <c r="OY878" s="124"/>
      <c r="OZ878" s="189"/>
      <c r="PG878" s="124"/>
      <c r="PH878" s="189"/>
      <c r="PO878" s="124"/>
      <c r="PP878" s="189"/>
      <c r="PW878" s="124"/>
      <c r="PX878" s="189"/>
      <c r="QE878" s="124"/>
      <c r="QF878" s="189"/>
      <c r="QM878" s="124"/>
      <c r="QN878" s="189"/>
      <c r="QU878" s="124"/>
      <c r="QV878" s="189"/>
      <c r="RC878" s="124"/>
      <c r="RD878" s="189"/>
      <c r="RK878" s="124"/>
      <c r="RL878" s="189"/>
      <c r="RS878" s="124"/>
      <c r="RT878" s="189"/>
      <c r="SA878" s="124"/>
      <c r="SB878" s="189"/>
      <c r="SI878" s="124"/>
      <c r="SJ878" s="189"/>
      <c r="SQ878" s="124"/>
      <c r="SR878" s="189"/>
      <c r="SY878" s="124"/>
      <c r="SZ878" s="189"/>
      <c r="TG878" s="124"/>
      <c r="TH878" s="189"/>
      <c r="TO878" s="124"/>
      <c r="TP878" s="189"/>
      <c r="TW878" s="124"/>
      <c r="TX878" s="189"/>
      <c r="UE878" s="124"/>
      <c r="UF878" s="189"/>
      <c r="UM878" s="124"/>
      <c r="UN878" s="189"/>
      <c r="UU878" s="124"/>
      <c r="UV878" s="189"/>
      <c r="VC878" s="124"/>
      <c r="VD878" s="189"/>
      <c r="VK878" s="124"/>
      <c r="VL878" s="189"/>
      <c r="VS878" s="124"/>
      <c r="VT878" s="189"/>
      <c r="WA878" s="124"/>
      <c r="WB878" s="189"/>
      <c r="WI878" s="124"/>
      <c r="WJ878" s="189"/>
      <c r="WQ878" s="124"/>
      <c r="WR878" s="189"/>
      <c r="WY878" s="124"/>
      <c r="WZ878" s="189"/>
      <c r="XG878" s="124"/>
      <c r="XH878" s="189"/>
      <c r="XO878" s="124"/>
      <c r="XP878" s="189"/>
      <c r="XW878" s="124"/>
      <c r="XX878" s="189"/>
      <c r="YE878" s="124"/>
      <c r="YF878" s="189"/>
      <c r="YM878" s="124"/>
      <c r="YN878" s="189"/>
      <c r="YU878" s="124"/>
      <c r="YV878" s="189"/>
      <c r="ZC878" s="124"/>
      <c r="ZD878" s="189"/>
      <c r="ZK878" s="124"/>
      <c r="ZL878" s="189"/>
      <c r="ZS878" s="124"/>
      <c r="ZT878" s="189"/>
      <c r="AAA878" s="124"/>
      <c r="AAB878" s="189"/>
      <c r="AAI878" s="124"/>
      <c r="AAJ878" s="189"/>
      <c r="AAQ878" s="124"/>
      <c r="AAR878" s="189"/>
      <c r="AAY878" s="124"/>
      <c r="AAZ878" s="189"/>
      <c r="ABG878" s="124"/>
      <c r="ABH878" s="189"/>
      <c r="ABO878" s="124"/>
      <c r="ABP878" s="189"/>
      <c r="ABW878" s="124"/>
      <c r="ABX878" s="189"/>
      <c r="ACE878" s="124"/>
      <c r="ACF878" s="189"/>
      <c r="ACM878" s="124"/>
      <c r="ACN878" s="189"/>
      <c r="ACU878" s="124"/>
      <c r="ACV878" s="189"/>
      <c r="ADC878" s="124"/>
      <c r="ADD878" s="189"/>
      <c r="ADK878" s="124"/>
      <c r="ADL878" s="189"/>
      <c r="ADS878" s="124"/>
      <c r="ADT878" s="189"/>
      <c r="AEA878" s="124"/>
      <c r="AEB878" s="189"/>
      <c r="AEI878" s="124"/>
      <c r="AEJ878" s="189"/>
      <c r="AEQ878" s="124"/>
      <c r="AER878" s="189"/>
      <c r="AEY878" s="124"/>
      <c r="AEZ878" s="189"/>
      <c r="AFG878" s="124"/>
      <c r="AFH878" s="189"/>
      <c r="AFO878" s="124"/>
      <c r="AFP878" s="189"/>
      <c r="AFW878" s="124"/>
      <c r="AFX878" s="189"/>
      <c r="AGE878" s="124"/>
      <c r="AGF878" s="189"/>
      <c r="AGM878" s="124"/>
      <c r="AGN878" s="189"/>
      <c r="AGU878" s="124"/>
      <c r="AGV878" s="189"/>
      <c r="AHC878" s="124"/>
      <c r="AHD878" s="189"/>
      <c r="AHK878" s="124"/>
      <c r="AHL878" s="189"/>
      <c r="AHS878" s="124"/>
      <c r="AHT878" s="189"/>
      <c r="AIA878" s="124"/>
      <c r="AIB878" s="189"/>
      <c r="AII878" s="124"/>
      <c r="AIJ878" s="189"/>
      <c r="AIQ878" s="124"/>
      <c r="AIR878" s="189"/>
      <c r="AIY878" s="124"/>
      <c r="AIZ878" s="189"/>
      <c r="AJG878" s="124"/>
      <c r="AJH878" s="189"/>
      <c r="AJO878" s="124"/>
      <c r="AJP878" s="189"/>
      <c r="AJW878" s="124"/>
      <c r="AJX878" s="189"/>
      <c r="AKE878" s="124"/>
      <c r="AKF878" s="189"/>
      <c r="AKM878" s="124"/>
      <c r="AKN878" s="189"/>
      <c r="AKU878" s="124"/>
      <c r="AKV878" s="189"/>
      <c r="ALC878" s="124"/>
      <c r="ALD878" s="189"/>
      <c r="ALK878" s="124"/>
      <c r="ALL878" s="189"/>
      <c r="ALS878" s="124"/>
      <c r="ALT878" s="189"/>
      <c r="AMA878" s="124"/>
      <c r="AMB878" s="189"/>
      <c r="AMI878" s="124"/>
      <c r="AMJ878" s="189"/>
    </row>
    <row r="879" s="49" customFormat="true" ht="30" hidden="false" customHeight="false" outlineLevel="0" collapsed="false">
      <c r="A879" s="168" t="n">
        <v>13343</v>
      </c>
      <c r="B879" s="168"/>
      <c r="C879" s="112" t="s">
        <v>76</v>
      </c>
      <c r="D879" s="53" t="s">
        <v>831</v>
      </c>
      <c r="E879" s="150" t="n">
        <v>0.5</v>
      </c>
      <c r="F879" s="112" t="s">
        <v>88</v>
      </c>
      <c r="G879" s="122" t="n">
        <v>41.42</v>
      </c>
      <c r="H879" s="152" t="n">
        <f aca="false">ROUND(G879*E879,2)</f>
        <v>20.71</v>
      </c>
      <c r="I879" s="138"/>
      <c r="L879" s="169"/>
      <c r="M879" s="138"/>
    </row>
    <row r="880" s="49" customFormat="true" ht="15" hidden="false" customHeight="false" outlineLevel="0" collapsed="false">
      <c r="A880" s="168" t="n">
        <v>88316</v>
      </c>
      <c r="B880" s="168"/>
      <c r="C880" s="112" t="s">
        <v>76</v>
      </c>
      <c r="D880" s="53" t="s">
        <v>721</v>
      </c>
      <c r="E880" s="150" t="n">
        <v>0.1</v>
      </c>
      <c r="F880" s="112" t="s">
        <v>690</v>
      </c>
      <c r="G880" s="122" t="n">
        <v>19.39</v>
      </c>
      <c r="H880" s="152" t="n">
        <f aca="false">ROUND(G880*E880,2)</f>
        <v>1.94</v>
      </c>
      <c r="I880" s="138"/>
      <c r="L880" s="169"/>
      <c r="M880" s="138"/>
    </row>
    <row r="881" s="49" customFormat="true" ht="15" hidden="false" customHeight="false" outlineLevel="0" collapsed="false">
      <c r="A881" s="168" t="n">
        <v>88267</v>
      </c>
      <c r="B881" s="168"/>
      <c r="C881" s="112" t="s">
        <v>76</v>
      </c>
      <c r="D881" s="53" t="s">
        <v>724</v>
      </c>
      <c r="E881" s="150" t="n">
        <v>0.1</v>
      </c>
      <c r="F881" s="112" t="s">
        <v>690</v>
      </c>
      <c r="G881" s="122" t="n">
        <v>25.58</v>
      </c>
      <c r="H881" s="152" t="n">
        <f aca="false">ROUND(G881*E881,2)</f>
        <v>2.56</v>
      </c>
      <c r="I881" s="138"/>
      <c r="L881" s="169"/>
      <c r="M881" s="138"/>
    </row>
    <row r="882" s="190" customFormat="true" ht="15" hidden="false" customHeight="true" outlineLevel="0" collapsed="false">
      <c r="A882" s="170"/>
      <c r="B882" s="170"/>
      <c r="C882" s="170"/>
      <c r="D882" s="171" t="s">
        <v>712</v>
      </c>
      <c r="E882" s="171"/>
      <c r="F882" s="171"/>
      <c r="G882" s="171"/>
      <c r="H882" s="172" t="n">
        <f aca="false">SUMIF(F879:F881,("H"),H879:H881)</f>
        <v>4.5</v>
      </c>
      <c r="I882" s="49"/>
      <c r="J882" s="49"/>
      <c r="K882" s="49"/>
      <c r="P882" s="191"/>
      <c r="Q882" s="49"/>
      <c r="R882" s="49"/>
      <c r="S882" s="49"/>
      <c r="X882" s="191"/>
      <c r="Y882" s="49"/>
      <c r="Z882" s="49"/>
      <c r="AA882" s="49"/>
      <c r="AF882" s="191"/>
      <c r="AG882" s="49"/>
      <c r="AH882" s="49"/>
      <c r="AI882" s="49"/>
      <c r="AN882" s="191"/>
      <c r="AO882" s="49"/>
      <c r="AP882" s="49"/>
      <c r="AQ882" s="49"/>
      <c r="AV882" s="191"/>
      <c r="AW882" s="49"/>
      <c r="AX882" s="49"/>
      <c r="AY882" s="49"/>
      <c r="BD882" s="191"/>
      <c r="BE882" s="49"/>
      <c r="BF882" s="49"/>
      <c r="BG882" s="49"/>
      <c r="BL882" s="191"/>
      <c r="BM882" s="49"/>
      <c r="BN882" s="49"/>
      <c r="BO882" s="49"/>
      <c r="BT882" s="191"/>
      <c r="BU882" s="49"/>
      <c r="BV882" s="49"/>
      <c r="BW882" s="49"/>
      <c r="CB882" s="191"/>
      <c r="CC882" s="49"/>
      <c r="CD882" s="49"/>
      <c r="CE882" s="49"/>
      <c r="CJ882" s="191"/>
      <c r="CK882" s="49"/>
      <c r="CL882" s="49"/>
      <c r="CM882" s="49"/>
      <c r="CR882" s="191"/>
      <c r="CS882" s="49"/>
      <c r="CT882" s="49"/>
      <c r="CU882" s="49"/>
      <c r="CZ882" s="191"/>
      <c r="DA882" s="49"/>
      <c r="DB882" s="49"/>
      <c r="DC882" s="49"/>
      <c r="DH882" s="191"/>
      <c r="DI882" s="49"/>
      <c r="DJ882" s="49"/>
      <c r="DK882" s="49"/>
      <c r="DP882" s="191"/>
      <c r="DQ882" s="49"/>
      <c r="DR882" s="49"/>
      <c r="DS882" s="49"/>
      <c r="DX882" s="191"/>
      <c r="DY882" s="49"/>
      <c r="DZ882" s="49"/>
      <c r="EA882" s="49"/>
      <c r="EF882" s="191"/>
      <c r="EG882" s="49"/>
      <c r="EH882" s="49"/>
      <c r="EI882" s="49"/>
      <c r="EN882" s="191"/>
      <c r="EO882" s="49"/>
      <c r="EP882" s="49"/>
      <c r="EQ882" s="49"/>
      <c r="EV882" s="191"/>
      <c r="EW882" s="49"/>
      <c r="EX882" s="49"/>
      <c r="EY882" s="49"/>
      <c r="FD882" s="191"/>
      <c r="FE882" s="49"/>
      <c r="FF882" s="49"/>
      <c r="FG882" s="49"/>
      <c r="FL882" s="191"/>
      <c r="FM882" s="49"/>
      <c r="FN882" s="49"/>
      <c r="FO882" s="49"/>
      <c r="FT882" s="191"/>
      <c r="FU882" s="49"/>
      <c r="FV882" s="49"/>
      <c r="FW882" s="49"/>
      <c r="GB882" s="191"/>
      <c r="GC882" s="49"/>
      <c r="GD882" s="49"/>
      <c r="GE882" s="49"/>
      <c r="GJ882" s="191"/>
      <c r="GK882" s="49"/>
      <c r="GL882" s="49"/>
      <c r="GM882" s="49"/>
      <c r="GR882" s="191"/>
      <c r="GS882" s="49"/>
      <c r="GT882" s="49"/>
      <c r="GU882" s="49"/>
      <c r="GZ882" s="191"/>
      <c r="HA882" s="49"/>
      <c r="HB882" s="49"/>
      <c r="HC882" s="49"/>
      <c r="HH882" s="191"/>
      <c r="HI882" s="49"/>
      <c r="HJ882" s="49"/>
      <c r="HK882" s="49"/>
      <c r="HP882" s="191"/>
      <c r="HQ882" s="49"/>
      <c r="HR882" s="49"/>
      <c r="HS882" s="49"/>
      <c r="HX882" s="191"/>
      <c r="HY882" s="49"/>
      <c r="HZ882" s="49"/>
      <c r="IA882" s="49"/>
      <c r="IF882" s="191"/>
      <c r="IG882" s="49"/>
      <c r="IH882" s="49"/>
      <c r="II882" s="49"/>
      <c r="IN882" s="191"/>
      <c r="IO882" s="49"/>
      <c r="IP882" s="49"/>
      <c r="IQ882" s="49"/>
      <c r="IV882" s="191"/>
      <c r="IW882" s="49"/>
      <c r="IX882" s="49"/>
      <c r="IY882" s="49"/>
      <c r="JD882" s="191"/>
      <c r="JE882" s="49"/>
      <c r="JF882" s="49"/>
      <c r="JG882" s="49"/>
      <c r="JL882" s="191"/>
      <c r="JM882" s="49"/>
      <c r="JN882" s="49"/>
      <c r="JO882" s="49"/>
      <c r="JT882" s="191"/>
      <c r="JU882" s="49"/>
      <c r="JV882" s="49"/>
      <c r="JW882" s="49"/>
      <c r="KB882" s="191"/>
      <c r="KC882" s="49"/>
      <c r="KD882" s="49"/>
      <c r="KE882" s="49"/>
      <c r="KJ882" s="191"/>
      <c r="KK882" s="49"/>
      <c r="KL882" s="49"/>
      <c r="KM882" s="49"/>
      <c r="KR882" s="191"/>
      <c r="KS882" s="49"/>
      <c r="KT882" s="49"/>
      <c r="KU882" s="49"/>
      <c r="KZ882" s="191"/>
      <c r="LA882" s="49"/>
      <c r="LB882" s="49"/>
      <c r="LC882" s="49"/>
      <c r="LH882" s="191"/>
      <c r="LI882" s="49"/>
      <c r="LJ882" s="49"/>
      <c r="LK882" s="49"/>
      <c r="LP882" s="191"/>
      <c r="LQ882" s="49"/>
      <c r="LR882" s="49"/>
      <c r="LS882" s="49"/>
      <c r="LX882" s="191"/>
      <c r="LY882" s="49"/>
      <c r="LZ882" s="49"/>
      <c r="MA882" s="49"/>
      <c r="MF882" s="191"/>
      <c r="MG882" s="49"/>
      <c r="MH882" s="49"/>
      <c r="MI882" s="49"/>
      <c r="MN882" s="191"/>
      <c r="MO882" s="49"/>
      <c r="MP882" s="49"/>
      <c r="MQ882" s="49"/>
      <c r="MV882" s="191"/>
      <c r="MW882" s="49"/>
      <c r="MX882" s="49"/>
      <c r="MY882" s="49"/>
      <c r="ND882" s="191"/>
      <c r="NE882" s="49"/>
      <c r="NF882" s="49"/>
      <c r="NG882" s="49"/>
      <c r="NL882" s="191"/>
      <c r="NM882" s="49"/>
      <c r="NN882" s="49"/>
      <c r="NO882" s="49"/>
      <c r="NT882" s="191"/>
      <c r="NU882" s="49"/>
      <c r="NV882" s="49"/>
      <c r="NW882" s="49"/>
      <c r="OB882" s="191"/>
      <c r="OC882" s="49"/>
      <c r="OD882" s="49"/>
      <c r="OE882" s="49"/>
      <c r="OJ882" s="191"/>
      <c r="OK882" s="49"/>
      <c r="OL882" s="49"/>
      <c r="OM882" s="49"/>
      <c r="OR882" s="191"/>
      <c r="OS882" s="49"/>
      <c r="OT882" s="49"/>
      <c r="OU882" s="49"/>
      <c r="OZ882" s="191"/>
      <c r="PA882" s="49"/>
      <c r="PB882" s="49"/>
      <c r="PC882" s="49"/>
      <c r="PH882" s="191"/>
      <c r="PI882" s="49"/>
      <c r="PJ882" s="49"/>
      <c r="PK882" s="49"/>
      <c r="PP882" s="191"/>
      <c r="PQ882" s="49"/>
      <c r="PR882" s="49"/>
      <c r="PS882" s="49"/>
      <c r="PX882" s="191"/>
      <c r="PY882" s="49"/>
      <c r="PZ882" s="49"/>
      <c r="QA882" s="49"/>
      <c r="QF882" s="191"/>
      <c r="QG882" s="49"/>
      <c r="QH882" s="49"/>
      <c r="QI882" s="49"/>
      <c r="QN882" s="191"/>
      <c r="QO882" s="49"/>
      <c r="QP882" s="49"/>
      <c r="QQ882" s="49"/>
      <c r="QV882" s="191"/>
      <c r="QW882" s="49"/>
      <c r="QX882" s="49"/>
      <c r="QY882" s="49"/>
      <c r="RD882" s="191"/>
      <c r="RE882" s="49"/>
      <c r="RF882" s="49"/>
      <c r="RG882" s="49"/>
      <c r="RL882" s="191"/>
      <c r="RM882" s="49"/>
      <c r="RN882" s="49"/>
      <c r="RO882" s="49"/>
      <c r="RT882" s="191"/>
      <c r="RU882" s="49"/>
      <c r="RV882" s="49"/>
      <c r="RW882" s="49"/>
      <c r="SB882" s="191"/>
      <c r="SC882" s="49"/>
      <c r="SD882" s="49"/>
      <c r="SE882" s="49"/>
      <c r="SJ882" s="191"/>
      <c r="SK882" s="49"/>
      <c r="SL882" s="49"/>
      <c r="SM882" s="49"/>
      <c r="SR882" s="191"/>
      <c r="SS882" s="49"/>
      <c r="ST882" s="49"/>
      <c r="SU882" s="49"/>
      <c r="SZ882" s="191"/>
      <c r="TA882" s="49"/>
      <c r="TB882" s="49"/>
      <c r="TC882" s="49"/>
      <c r="TH882" s="191"/>
      <c r="TI882" s="49"/>
      <c r="TJ882" s="49"/>
      <c r="TK882" s="49"/>
      <c r="TP882" s="191"/>
      <c r="TQ882" s="49"/>
      <c r="TR882" s="49"/>
      <c r="TS882" s="49"/>
      <c r="TX882" s="191"/>
      <c r="TY882" s="49"/>
      <c r="TZ882" s="49"/>
      <c r="UA882" s="49"/>
      <c r="UF882" s="191"/>
      <c r="UG882" s="49"/>
      <c r="UH882" s="49"/>
      <c r="UI882" s="49"/>
      <c r="UN882" s="191"/>
      <c r="UO882" s="49"/>
      <c r="UP882" s="49"/>
      <c r="UQ882" s="49"/>
      <c r="UV882" s="191"/>
      <c r="UW882" s="49"/>
      <c r="UX882" s="49"/>
      <c r="UY882" s="49"/>
      <c r="VD882" s="191"/>
      <c r="VE882" s="49"/>
      <c r="VF882" s="49"/>
      <c r="VG882" s="49"/>
      <c r="VL882" s="191"/>
      <c r="VM882" s="49"/>
      <c r="VN882" s="49"/>
      <c r="VO882" s="49"/>
      <c r="VT882" s="191"/>
      <c r="VU882" s="49"/>
      <c r="VV882" s="49"/>
      <c r="VW882" s="49"/>
      <c r="WB882" s="191"/>
      <c r="WC882" s="49"/>
      <c r="WD882" s="49"/>
      <c r="WE882" s="49"/>
      <c r="WJ882" s="191"/>
      <c r="WK882" s="49"/>
      <c r="WL882" s="49"/>
      <c r="WM882" s="49"/>
      <c r="WR882" s="191"/>
      <c r="WS882" s="49"/>
      <c r="WT882" s="49"/>
      <c r="WU882" s="49"/>
      <c r="WZ882" s="191"/>
      <c r="XA882" s="49"/>
      <c r="XB882" s="49"/>
      <c r="XC882" s="49"/>
      <c r="XH882" s="191"/>
      <c r="XI882" s="49"/>
      <c r="XJ882" s="49"/>
      <c r="XK882" s="49"/>
      <c r="XP882" s="191"/>
      <c r="XQ882" s="49"/>
      <c r="XR882" s="49"/>
      <c r="XS882" s="49"/>
      <c r="XX882" s="191"/>
      <c r="XY882" s="49"/>
      <c r="XZ882" s="49"/>
      <c r="YA882" s="49"/>
      <c r="YF882" s="191"/>
      <c r="YG882" s="49"/>
      <c r="YH882" s="49"/>
      <c r="YI882" s="49"/>
      <c r="YN882" s="191"/>
      <c r="YO882" s="49"/>
      <c r="YP882" s="49"/>
      <c r="YQ882" s="49"/>
      <c r="YV882" s="191"/>
      <c r="YW882" s="49"/>
      <c r="YX882" s="49"/>
      <c r="YY882" s="49"/>
      <c r="ZD882" s="191"/>
      <c r="ZE882" s="49"/>
      <c r="ZF882" s="49"/>
      <c r="ZG882" s="49"/>
      <c r="ZL882" s="191"/>
      <c r="ZM882" s="49"/>
      <c r="ZN882" s="49"/>
      <c r="ZO882" s="49"/>
      <c r="ZT882" s="191"/>
      <c r="ZU882" s="49"/>
      <c r="ZV882" s="49"/>
      <c r="ZW882" s="49"/>
      <c r="AAB882" s="191"/>
      <c r="AAC882" s="49"/>
      <c r="AAD882" s="49"/>
      <c r="AAE882" s="49"/>
      <c r="AAJ882" s="191"/>
      <c r="AAK882" s="49"/>
      <c r="AAL882" s="49"/>
      <c r="AAM882" s="49"/>
      <c r="AAR882" s="191"/>
      <c r="AAS882" s="49"/>
      <c r="AAT882" s="49"/>
      <c r="AAU882" s="49"/>
      <c r="AAZ882" s="191"/>
      <c r="ABA882" s="49"/>
      <c r="ABB882" s="49"/>
      <c r="ABC882" s="49"/>
      <c r="ABH882" s="191"/>
      <c r="ABI882" s="49"/>
      <c r="ABJ882" s="49"/>
      <c r="ABK882" s="49"/>
      <c r="ABP882" s="191"/>
      <c r="ABQ882" s="49"/>
      <c r="ABR882" s="49"/>
      <c r="ABS882" s="49"/>
      <c r="ABX882" s="191"/>
      <c r="ABY882" s="49"/>
      <c r="ABZ882" s="49"/>
      <c r="ACA882" s="49"/>
      <c r="ACF882" s="191"/>
      <c r="ACG882" s="49"/>
      <c r="ACH882" s="49"/>
      <c r="ACI882" s="49"/>
      <c r="ACN882" s="191"/>
      <c r="ACO882" s="49"/>
      <c r="ACP882" s="49"/>
      <c r="ACQ882" s="49"/>
      <c r="ACV882" s="191"/>
      <c r="ACW882" s="49"/>
      <c r="ACX882" s="49"/>
      <c r="ACY882" s="49"/>
      <c r="ADD882" s="191"/>
      <c r="ADE882" s="49"/>
      <c r="ADF882" s="49"/>
      <c r="ADG882" s="49"/>
      <c r="ADL882" s="191"/>
      <c r="ADM882" s="49"/>
      <c r="ADN882" s="49"/>
      <c r="ADO882" s="49"/>
      <c r="ADT882" s="191"/>
      <c r="ADU882" s="49"/>
      <c r="ADV882" s="49"/>
      <c r="ADW882" s="49"/>
      <c r="AEB882" s="191"/>
      <c r="AEC882" s="49"/>
      <c r="AED882" s="49"/>
      <c r="AEE882" s="49"/>
      <c r="AEJ882" s="191"/>
      <c r="AEK882" s="49"/>
      <c r="AEL882" s="49"/>
      <c r="AEM882" s="49"/>
      <c r="AER882" s="191"/>
      <c r="AES882" s="49"/>
      <c r="AET882" s="49"/>
      <c r="AEU882" s="49"/>
      <c r="AEZ882" s="191"/>
      <c r="AFA882" s="49"/>
      <c r="AFB882" s="49"/>
      <c r="AFC882" s="49"/>
      <c r="AFH882" s="191"/>
      <c r="AFI882" s="49"/>
      <c r="AFJ882" s="49"/>
      <c r="AFK882" s="49"/>
      <c r="AFP882" s="191"/>
      <c r="AFQ882" s="49"/>
      <c r="AFR882" s="49"/>
      <c r="AFS882" s="49"/>
      <c r="AFX882" s="191"/>
      <c r="AFY882" s="49"/>
      <c r="AFZ882" s="49"/>
      <c r="AGA882" s="49"/>
      <c r="AGF882" s="191"/>
      <c r="AGG882" s="49"/>
      <c r="AGH882" s="49"/>
      <c r="AGI882" s="49"/>
      <c r="AGN882" s="191"/>
      <c r="AGO882" s="49"/>
      <c r="AGP882" s="49"/>
      <c r="AGQ882" s="49"/>
      <c r="AGV882" s="191"/>
      <c r="AGW882" s="49"/>
      <c r="AGX882" s="49"/>
      <c r="AGY882" s="49"/>
      <c r="AHD882" s="191"/>
      <c r="AHE882" s="49"/>
      <c r="AHF882" s="49"/>
      <c r="AHG882" s="49"/>
      <c r="AHL882" s="191"/>
      <c r="AHM882" s="49"/>
      <c r="AHN882" s="49"/>
      <c r="AHO882" s="49"/>
      <c r="AHT882" s="191"/>
      <c r="AHU882" s="49"/>
      <c r="AHV882" s="49"/>
      <c r="AHW882" s="49"/>
      <c r="AIB882" s="191"/>
      <c r="AIC882" s="49"/>
      <c r="AID882" s="49"/>
      <c r="AIE882" s="49"/>
      <c r="AIJ882" s="191"/>
      <c r="AIK882" s="49"/>
      <c r="AIL882" s="49"/>
      <c r="AIM882" s="49"/>
      <c r="AIR882" s="191"/>
      <c r="AIS882" s="49"/>
      <c r="AIT882" s="49"/>
      <c r="AIU882" s="49"/>
      <c r="AIZ882" s="191"/>
      <c r="AJA882" s="49"/>
      <c r="AJB882" s="49"/>
      <c r="AJC882" s="49"/>
      <c r="AJH882" s="191"/>
      <c r="AJI882" s="49"/>
      <c r="AJJ882" s="49"/>
      <c r="AJK882" s="49"/>
      <c r="AJP882" s="191"/>
      <c r="AJQ882" s="49"/>
      <c r="AJR882" s="49"/>
      <c r="AJS882" s="49"/>
      <c r="AJX882" s="191"/>
      <c r="AJY882" s="49"/>
      <c r="AJZ882" s="49"/>
      <c r="AKA882" s="49"/>
      <c r="AKF882" s="191"/>
      <c r="AKG882" s="49"/>
      <c r="AKH882" s="49"/>
      <c r="AKI882" s="49"/>
      <c r="AKN882" s="191"/>
      <c r="AKO882" s="49"/>
      <c r="AKP882" s="49"/>
      <c r="AKQ882" s="49"/>
      <c r="AKV882" s="191"/>
      <c r="AKW882" s="49"/>
      <c r="AKX882" s="49"/>
      <c r="AKY882" s="49"/>
      <c r="ALD882" s="191"/>
      <c r="ALE882" s="49"/>
      <c r="ALF882" s="49"/>
      <c r="ALG882" s="49"/>
      <c r="ALL882" s="191"/>
      <c r="ALM882" s="49"/>
      <c r="ALN882" s="49"/>
      <c r="ALO882" s="49"/>
      <c r="ALT882" s="191"/>
      <c r="ALU882" s="49"/>
      <c r="ALV882" s="49"/>
      <c r="ALW882" s="49"/>
      <c r="AMB882" s="191"/>
      <c r="AMC882" s="49"/>
      <c r="AMD882" s="49"/>
      <c r="AME882" s="49"/>
      <c r="AMJ882" s="191"/>
    </row>
    <row r="883" s="190" customFormat="true" ht="15" hidden="false" customHeight="true" outlineLevel="0" collapsed="false">
      <c r="A883" s="170"/>
      <c r="B883" s="170"/>
      <c r="C883" s="170"/>
      <c r="D883" s="171" t="s">
        <v>713</v>
      </c>
      <c r="E883" s="171"/>
      <c r="F883" s="171"/>
      <c r="G883" s="171"/>
      <c r="H883" s="172" t="n">
        <f aca="false">SUMIF(F879:F881,"&lt;&gt;h",H879:H881)</f>
        <v>20.71</v>
      </c>
      <c r="I883" s="49"/>
      <c r="J883" s="49"/>
      <c r="K883" s="49"/>
      <c r="P883" s="191"/>
      <c r="Q883" s="49"/>
      <c r="R883" s="49"/>
      <c r="S883" s="49"/>
      <c r="X883" s="191"/>
      <c r="Y883" s="49"/>
      <c r="Z883" s="49"/>
      <c r="AA883" s="49"/>
      <c r="AF883" s="191"/>
      <c r="AG883" s="49"/>
      <c r="AH883" s="49"/>
      <c r="AI883" s="49"/>
      <c r="AN883" s="191"/>
      <c r="AO883" s="49"/>
      <c r="AP883" s="49"/>
      <c r="AQ883" s="49"/>
      <c r="AV883" s="191"/>
      <c r="AW883" s="49"/>
      <c r="AX883" s="49"/>
      <c r="AY883" s="49"/>
      <c r="BD883" s="191"/>
      <c r="BE883" s="49"/>
      <c r="BF883" s="49"/>
      <c r="BG883" s="49"/>
      <c r="BL883" s="191"/>
      <c r="BM883" s="49"/>
      <c r="BN883" s="49"/>
      <c r="BO883" s="49"/>
      <c r="BT883" s="191"/>
      <c r="BU883" s="49"/>
      <c r="BV883" s="49"/>
      <c r="BW883" s="49"/>
      <c r="CB883" s="191"/>
      <c r="CC883" s="49"/>
      <c r="CD883" s="49"/>
      <c r="CE883" s="49"/>
      <c r="CJ883" s="191"/>
      <c r="CK883" s="49"/>
      <c r="CL883" s="49"/>
      <c r="CM883" s="49"/>
      <c r="CR883" s="191"/>
      <c r="CS883" s="49"/>
      <c r="CT883" s="49"/>
      <c r="CU883" s="49"/>
      <c r="CZ883" s="191"/>
      <c r="DA883" s="49"/>
      <c r="DB883" s="49"/>
      <c r="DC883" s="49"/>
      <c r="DH883" s="191"/>
      <c r="DI883" s="49"/>
      <c r="DJ883" s="49"/>
      <c r="DK883" s="49"/>
      <c r="DP883" s="191"/>
      <c r="DQ883" s="49"/>
      <c r="DR883" s="49"/>
      <c r="DS883" s="49"/>
      <c r="DX883" s="191"/>
      <c r="DY883" s="49"/>
      <c r="DZ883" s="49"/>
      <c r="EA883" s="49"/>
      <c r="EF883" s="191"/>
      <c r="EG883" s="49"/>
      <c r="EH883" s="49"/>
      <c r="EI883" s="49"/>
      <c r="EN883" s="191"/>
      <c r="EO883" s="49"/>
      <c r="EP883" s="49"/>
      <c r="EQ883" s="49"/>
      <c r="EV883" s="191"/>
      <c r="EW883" s="49"/>
      <c r="EX883" s="49"/>
      <c r="EY883" s="49"/>
      <c r="FD883" s="191"/>
      <c r="FE883" s="49"/>
      <c r="FF883" s="49"/>
      <c r="FG883" s="49"/>
      <c r="FL883" s="191"/>
      <c r="FM883" s="49"/>
      <c r="FN883" s="49"/>
      <c r="FO883" s="49"/>
      <c r="FT883" s="191"/>
      <c r="FU883" s="49"/>
      <c r="FV883" s="49"/>
      <c r="FW883" s="49"/>
      <c r="GB883" s="191"/>
      <c r="GC883" s="49"/>
      <c r="GD883" s="49"/>
      <c r="GE883" s="49"/>
      <c r="GJ883" s="191"/>
      <c r="GK883" s="49"/>
      <c r="GL883" s="49"/>
      <c r="GM883" s="49"/>
      <c r="GR883" s="191"/>
      <c r="GS883" s="49"/>
      <c r="GT883" s="49"/>
      <c r="GU883" s="49"/>
      <c r="GZ883" s="191"/>
      <c r="HA883" s="49"/>
      <c r="HB883" s="49"/>
      <c r="HC883" s="49"/>
      <c r="HH883" s="191"/>
      <c r="HI883" s="49"/>
      <c r="HJ883" s="49"/>
      <c r="HK883" s="49"/>
      <c r="HP883" s="191"/>
      <c r="HQ883" s="49"/>
      <c r="HR883" s="49"/>
      <c r="HS883" s="49"/>
      <c r="HX883" s="191"/>
      <c r="HY883" s="49"/>
      <c r="HZ883" s="49"/>
      <c r="IA883" s="49"/>
      <c r="IF883" s="191"/>
      <c r="IG883" s="49"/>
      <c r="IH883" s="49"/>
      <c r="II883" s="49"/>
      <c r="IN883" s="191"/>
      <c r="IO883" s="49"/>
      <c r="IP883" s="49"/>
      <c r="IQ883" s="49"/>
      <c r="IV883" s="191"/>
      <c r="IW883" s="49"/>
      <c r="IX883" s="49"/>
      <c r="IY883" s="49"/>
      <c r="JD883" s="191"/>
      <c r="JE883" s="49"/>
      <c r="JF883" s="49"/>
      <c r="JG883" s="49"/>
      <c r="JL883" s="191"/>
      <c r="JM883" s="49"/>
      <c r="JN883" s="49"/>
      <c r="JO883" s="49"/>
      <c r="JT883" s="191"/>
      <c r="JU883" s="49"/>
      <c r="JV883" s="49"/>
      <c r="JW883" s="49"/>
      <c r="KB883" s="191"/>
      <c r="KC883" s="49"/>
      <c r="KD883" s="49"/>
      <c r="KE883" s="49"/>
      <c r="KJ883" s="191"/>
      <c r="KK883" s="49"/>
      <c r="KL883" s="49"/>
      <c r="KM883" s="49"/>
      <c r="KR883" s="191"/>
      <c r="KS883" s="49"/>
      <c r="KT883" s="49"/>
      <c r="KU883" s="49"/>
      <c r="KZ883" s="191"/>
      <c r="LA883" s="49"/>
      <c r="LB883" s="49"/>
      <c r="LC883" s="49"/>
      <c r="LH883" s="191"/>
      <c r="LI883" s="49"/>
      <c r="LJ883" s="49"/>
      <c r="LK883" s="49"/>
      <c r="LP883" s="191"/>
      <c r="LQ883" s="49"/>
      <c r="LR883" s="49"/>
      <c r="LS883" s="49"/>
      <c r="LX883" s="191"/>
      <c r="LY883" s="49"/>
      <c r="LZ883" s="49"/>
      <c r="MA883" s="49"/>
      <c r="MF883" s="191"/>
      <c r="MG883" s="49"/>
      <c r="MH883" s="49"/>
      <c r="MI883" s="49"/>
      <c r="MN883" s="191"/>
      <c r="MO883" s="49"/>
      <c r="MP883" s="49"/>
      <c r="MQ883" s="49"/>
      <c r="MV883" s="191"/>
      <c r="MW883" s="49"/>
      <c r="MX883" s="49"/>
      <c r="MY883" s="49"/>
      <c r="ND883" s="191"/>
      <c r="NE883" s="49"/>
      <c r="NF883" s="49"/>
      <c r="NG883" s="49"/>
      <c r="NL883" s="191"/>
      <c r="NM883" s="49"/>
      <c r="NN883" s="49"/>
      <c r="NO883" s="49"/>
      <c r="NT883" s="191"/>
      <c r="NU883" s="49"/>
      <c r="NV883" s="49"/>
      <c r="NW883" s="49"/>
      <c r="OB883" s="191"/>
      <c r="OC883" s="49"/>
      <c r="OD883" s="49"/>
      <c r="OE883" s="49"/>
      <c r="OJ883" s="191"/>
      <c r="OK883" s="49"/>
      <c r="OL883" s="49"/>
      <c r="OM883" s="49"/>
      <c r="OR883" s="191"/>
      <c r="OS883" s="49"/>
      <c r="OT883" s="49"/>
      <c r="OU883" s="49"/>
      <c r="OZ883" s="191"/>
      <c r="PA883" s="49"/>
      <c r="PB883" s="49"/>
      <c r="PC883" s="49"/>
      <c r="PH883" s="191"/>
      <c r="PI883" s="49"/>
      <c r="PJ883" s="49"/>
      <c r="PK883" s="49"/>
      <c r="PP883" s="191"/>
      <c r="PQ883" s="49"/>
      <c r="PR883" s="49"/>
      <c r="PS883" s="49"/>
      <c r="PX883" s="191"/>
      <c r="PY883" s="49"/>
      <c r="PZ883" s="49"/>
      <c r="QA883" s="49"/>
      <c r="QF883" s="191"/>
      <c r="QG883" s="49"/>
      <c r="QH883" s="49"/>
      <c r="QI883" s="49"/>
      <c r="QN883" s="191"/>
      <c r="QO883" s="49"/>
      <c r="QP883" s="49"/>
      <c r="QQ883" s="49"/>
      <c r="QV883" s="191"/>
      <c r="QW883" s="49"/>
      <c r="QX883" s="49"/>
      <c r="QY883" s="49"/>
      <c r="RD883" s="191"/>
      <c r="RE883" s="49"/>
      <c r="RF883" s="49"/>
      <c r="RG883" s="49"/>
      <c r="RL883" s="191"/>
      <c r="RM883" s="49"/>
      <c r="RN883" s="49"/>
      <c r="RO883" s="49"/>
      <c r="RT883" s="191"/>
      <c r="RU883" s="49"/>
      <c r="RV883" s="49"/>
      <c r="RW883" s="49"/>
      <c r="SB883" s="191"/>
      <c r="SC883" s="49"/>
      <c r="SD883" s="49"/>
      <c r="SE883" s="49"/>
      <c r="SJ883" s="191"/>
      <c r="SK883" s="49"/>
      <c r="SL883" s="49"/>
      <c r="SM883" s="49"/>
      <c r="SR883" s="191"/>
      <c r="SS883" s="49"/>
      <c r="ST883" s="49"/>
      <c r="SU883" s="49"/>
      <c r="SZ883" s="191"/>
      <c r="TA883" s="49"/>
      <c r="TB883" s="49"/>
      <c r="TC883" s="49"/>
      <c r="TH883" s="191"/>
      <c r="TI883" s="49"/>
      <c r="TJ883" s="49"/>
      <c r="TK883" s="49"/>
      <c r="TP883" s="191"/>
      <c r="TQ883" s="49"/>
      <c r="TR883" s="49"/>
      <c r="TS883" s="49"/>
      <c r="TX883" s="191"/>
      <c r="TY883" s="49"/>
      <c r="TZ883" s="49"/>
      <c r="UA883" s="49"/>
      <c r="UF883" s="191"/>
      <c r="UG883" s="49"/>
      <c r="UH883" s="49"/>
      <c r="UI883" s="49"/>
      <c r="UN883" s="191"/>
      <c r="UO883" s="49"/>
      <c r="UP883" s="49"/>
      <c r="UQ883" s="49"/>
      <c r="UV883" s="191"/>
      <c r="UW883" s="49"/>
      <c r="UX883" s="49"/>
      <c r="UY883" s="49"/>
      <c r="VD883" s="191"/>
      <c r="VE883" s="49"/>
      <c r="VF883" s="49"/>
      <c r="VG883" s="49"/>
      <c r="VL883" s="191"/>
      <c r="VM883" s="49"/>
      <c r="VN883" s="49"/>
      <c r="VO883" s="49"/>
      <c r="VT883" s="191"/>
      <c r="VU883" s="49"/>
      <c r="VV883" s="49"/>
      <c r="VW883" s="49"/>
      <c r="WB883" s="191"/>
      <c r="WC883" s="49"/>
      <c r="WD883" s="49"/>
      <c r="WE883" s="49"/>
      <c r="WJ883" s="191"/>
      <c r="WK883" s="49"/>
      <c r="WL883" s="49"/>
      <c r="WM883" s="49"/>
      <c r="WR883" s="191"/>
      <c r="WS883" s="49"/>
      <c r="WT883" s="49"/>
      <c r="WU883" s="49"/>
      <c r="WZ883" s="191"/>
      <c r="XA883" s="49"/>
      <c r="XB883" s="49"/>
      <c r="XC883" s="49"/>
      <c r="XH883" s="191"/>
      <c r="XI883" s="49"/>
      <c r="XJ883" s="49"/>
      <c r="XK883" s="49"/>
      <c r="XP883" s="191"/>
      <c r="XQ883" s="49"/>
      <c r="XR883" s="49"/>
      <c r="XS883" s="49"/>
      <c r="XX883" s="191"/>
      <c r="XY883" s="49"/>
      <c r="XZ883" s="49"/>
      <c r="YA883" s="49"/>
      <c r="YF883" s="191"/>
      <c r="YG883" s="49"/>
      <c r="YH883" s="49"/>
      <c r="YI883" s="49"/>
      <c r="YN883" s="191"/>
      <c r="YO883" s="49"/>
      <c r="YP883" s="49"/>
      <c r="YQ883" s="49"/>
      <c r="YV883" s="191"/>
      <c r="YW883" s="49"/>
      <c r="YX883" s="49"/>
      <c r="YY883" s="49"/>
      <c r="ZD883" s="191"/>
      <c r="ZE883" s="49"/>
      <c r="ZF883" s="49"/>
      <c r="ZG883" s="49"/>
      <c r="ZL883" s="191"/>
      <c r="ZM883" s="49"/>
      <c r="ZN883" s="49"/>
      <c r="ZO883" s="49"/>
      <c r="ZT883" s="191"/>
      <c r="ZU883" s="49"/>
      <c r="ZV883" s="49"/>
      <c r="ZW883" s="49"/>
      <c r="AAB883" s="191"/>
      <c r="AAC883" s="49"/>
      <c r="AAD883" s="49"/>
      <c r="AAE883" s="49"/>
      <c r="AAJ883" s="191"/>
      <c r="AAK883" s="49"/>
      <c r="AAL883" s="49"/>
      <c r="AAM883" s="49"/>
      <c r="AAR883" s="191"/>
      <c r="AAS883" s="49"/>
      <c r="AAT883" s="49"/>
      <c r="AAU883" s="49"/>
      <c r="AAZ883" s="191"/>
      <c r="ABA883" s="49"/>
      <c r="ABB883" s="49"/>
      <c r="ABC883" s="49"/>
      <c r="ABH883" s="191"/>
      <c r="ABI883" s="49"/>
      <c r="ABJ883" s="49"/>
      <c r="ABK883" s="49"/>
      <c r="ABP883" s="191"/>
      <c r="ABQ883" s="49"/>
      <c r="ABR883" s="49"/>
      <c r="ABS883" s="49"/>
      <c r="ABX883" s="191"/>
      <c r="ABY883" s="49"/>
      <c r="ABZ883" s="49"/>
      <c r="ACA883" s="49"/>
      <c r="ACF883" s="191"/>
      <c r="ACG883" s="49"/>
      <c r="ACH883" s="49"/>
      <c r="ACI883" s="49"/>
      <c r="ACN883" s="191"/>
      <c r="ACO883" s="49"/>
      <c r="ACP883" s="49"/>
      <c r="ACQ883" s="49"/>
      <c r="ACV883" s="191"/>
      <c r="ACW883" s="49"/>
      <c r="ACX883" s="49"/>
      <c r="ACY883" s="49"/>
      <c r="ADD883" s="191"/>
      <c r="ADE883" s="49"/>
      <c r="ADF883" s="49"/>
      <c r="ADG883" s="49"/>
      <c r="ADL883" s="191"/>
      <c r="ADM883" s="49"/>
      <c r="ADN883" s="49"/>
      <c r="ADO883" s="49"/>
      <c r="ADT883" s="191"/>
      <c r="ADU883" s="49"/>
      <c r="ADV883" s="49"/>
      <c r="ADW883" s="49"/>
      <c r="AEB883" s="191"/>
      <c r="AEC883" s="49"/>
      <c r="AED883" s="49"/>
      <c r="AEE883" s="49"/>
      <c r="AEJ883" s="191"/>
      <c r="AEK883" s="49"/>
      <c r="AEL883" s="49"/>
      <c r="AEM883" s="49"/>
      <c r="AER883" s="191"/>
      <c r="AES883" s="49"/>
      <c r="AET883" s="49"/>
      <c r="AEU883" s="49"/>
      <c r="AEZ883" s="191"/>
      <c r="AFA883" s="49"/>
      <c r="AFB883" s="49"/>
      <c r="AFC883" s="49"/>
      <c r="AFH883" s="191"/>
      <c r="AFI883" s="49"/>
      <c r="AFJ883" s="49"/>
      <c r="AFK883" s="49"/>
      <c r="AFP883" s="191"/>
      <c r="AFQ883" s="49"/>
      <c r="AFR883" s="49"/>
      <c r="AFS883" s="49"/>
      <c r="AFX883" s="191"/>
      <c r="AFY883" s="49"/>
      <c r="AFZ883" s="49"/>
      <c r="AGA883" s="49"/>
      <c r="AGF883" s="191"/>
      <c r="AGG883" s="49"/>
      <c r="AGH883" s="49"/>
      <c r="AGI883" s="49"/>
      <c r="AGN883" s="191"/>
      <c r="AGO883" s="49"/>
      <c r="AGP883" s="49"/>
      <c r="AGQ883" s="49"/>
      <c r="AGV883" s="191"/>
      <c r="AGW883" s="49"/>
      <c r="AGX883" s="49"/>
      <c r="AGY883" s="49"/>
      <c r="AHD883" s="191"/>
      <c r="AHE883" s="49"/>
      <c r="AHF883" s="49"/>
      <c r="AHG883" s="49"/>
      <c r="AHL883" s="191"/>
      <c r="AHM883" s="49"/>
      <c r="AHN883" s="49"/>
      <c r="AHO883" s="49"/>
      <c r="AHT883" s="191"/>
      <c r="AHU883" s="49"/>
      <c r="AHV883" s="49"/>
      <c r="AHW883" s="49"/>
      <c r="AIB883" s="191"/>
      <c r="AIC883" s="49"/>
      <c r="AID883" s="49"/>
      <c r="AIE883" s="49"/>
      <c r="AIJ883" s="191"/>
      <c r="AIK883" s="49"/>
      <c r="AIL883" s="49"/>
      <c r="AIM883" s="49"/>
      <c r="AIR883" s="191"/>
      <c r="AIS883" s="49"/>
      <c r="AIT883" s="49"/>
      <c r="AIU883" s="49"/>
      <c r="AIZ883" s="191"/>
      <c r="AJA883" s="49"/>
      <c r="AJB883" s="49"/>
      <c r="AJC883" s="49"/>
      <c r="AJH883" s="191"/>
      <c r="AJI883" s="49"/>
      <c r="AJJ883" s="49"/>
      <c r="AJK883" s="49"/>
      <c r="AJP883" s="191"/>
      <c r="AJQ883" s="49"/>
      <c r="AJR883" s="49"/>
      <c r="AJS883" s="49"/>
      <c r="AJX883" s="191"/>
      <c r="AJY883" s="49"/>
      <c r="AJZ883" s="49"/>
      <c r="AKA883" s="49"/>
      <c r="AKF883" s="191"/>
      <c r="AKG883" s="49"/>
      <c r="AKH883" s="49"/>
      <c r="AKI883" s="49"/>
      <c r="AKN883" s="191"/>
      <c r="AKO883" s="49"/>
      <c r="AKP883" s="49"/>
      <c r="AKQ883" s="49"/>
      <c r="AKV883" s="191"/>
      <c r="AKW883" s="49"/>
      <c r="AKX883" s="49"/>
      <c r="AKY883" s="49"/>
      <c r="ALD883" s="191"/>
      <c r="ALE883" s="49"/>
      <c r="ALF883" s="49"/>
      <c r="ALG883" s="49"/>
      <c r="ALL883" s="191"/>
      <c r="ALM883" s="49"/>
      <c r="ALN883" s="49"/>
      <c r="ALO883" s="49"/>
      <c r="ALT883" s="191"/>
      <c r="ALU883" s="49"/>
      <c r="ALV883" s="49"/>
      <c r="ALW883" s="49"/>
      <c r="AMB883" s="191"/>
      <c r="AMC883" s="49"/>
      <c r="AMD883" s="49"/>
      <c r="AME883" s="49"/>
      <c r="AMJ883" s="191"/>
    </row>
    <row r="884" s="192" customFormat="true" ht="15" hidden="false" customHeight="true" outlineLevel="0" collapsed="false">
      <c r="A884" s="170"/>
      <c r="B884" s="170"/>
      <c r="C884" s="170"/>
      <c r="D884" s="173" t="s">
        <v>714</v>
      </c>
      <c r="E884" s="173"/>
      <c r="F884" s="173"/>
      <c r="G884" s="173"/>
      <c r="H884" s="174" t="n">
        <f aca="false">SUM(H882:H883)</f>
        <v>25.21</v>
      </c>
      <c r="I884" s="49"/>
      <c r="J884" s="49"/>
      <c r="K884" s="49"/>
      <c r="P884" s="193"/>
      <c r="Q884" s="49"/>
      <c r="R884" s="49"/>
      <c r="S884" s="49"/>
      <c r="X884" s="193"/>
      <c r="Y884" s="49"/>
      <c r="Z884" s="49"/>
      <c r="AA884" s="49"/>
      <c r="AF884" s="193"/>
      <c r="AG884" s="49"/>
      <c r="AH884" s="49"/>
      <c r="AI884" s="49"/>
      <c r="AN884" s="193"/>
      <c r="AO884" s="49"/>
      <c r="AP884" s="49"/>
      <c r="AQ884" s="49"/>
      <c r="AV884" s="193"/>
      <c r="AW884" s="49"/>
      <c r="AX884" s="49"/>
      <c r="AY884" s="49"/>
      <c r="BD884" s="193"/>
      <c r="BE884" s="49"/>
      <c r="BF884" s="49"/>
      <c r="BG884" s="49"/>
      <c r="BL884" s="193"/>
      <c r="BM884" s="49"/>
      <c r="BN884" s="49"/>
      <c r="BO884" s="49"/>
      <c r="BT884" s="193"/>
      <c r="BU884" s="49"/>
      <c r="BV884" s="49"/>
      <c r="BW884" s="49"/>
      <c r="CB884" s="193"/>
      <c r="CC884" s="49"/>
      <c r="CD884" s="49"/>
      <c r="CE884" s="49"/>
      <c r="CJ884" s="193"/>
      <c r="CK884" s="49"/>
      <c r="CL884" s="49"/>
      <c r="CM884" s="49"/>
      <c r="CR884" s="193"/>
      <c r="CS884" s="49"/>
      <c r="CT884" s="49"/>
      <c r="CU884" s="49"/>
      <c r="CZ884" s="193"/>
      <c r="DA884" s="49"/>
      <c r="DB884" s="49"/>
      <c r="DC884" s="49"/>
      <c r="DH884" s="193"/>
      <c r="DI884" s="49"/>
      <c r="DJ884" s="49"/>
      <c r="DK884" s="49"/>
      <c r="DP884" s="193"/>
      <c r="DQ884" s="49"/>
      <c r="DR884" s="49"/>
      <c r="DS884" s="49"/>
      <c r="DX884" s="193"/>
      <c r="DY884" s="49"/>
      <c r="DZ884" s="49"/>
      <c r="EA884" s="49"/>
      <c r="EF884" s="193"/>
      <c r="EG884" s="49"/>
      <c r="EH884" s="49"/>
      <c r="EI884" s="49"/>
      <c r="EN884" s="193"/>
      <c r="EO884" s="49"/>
      <c r="EP884" s="49"/>
      <c r="EQ884" s="49"/>
      <c r="EV884" s="193"/>
      <c r="EW884" s="49"/>
      <c r="EX884" s="49"/>
      <c r="EY884" s="49"/>
      <c r="FD884" s="193"/>
      <c r="FE884" s="49"/>
      <c r="FF884" s="49"/>
      <c r="FG884" s="49"/>
      <c r="FL884" s="193"/>
      <c r="FM884" s="49"/>
      <c r="FN884" s="49"/>
      <c r="FO884" s="49"/>
      <c r="FT884" s="193"/>
      <c r="FU884" s="49"/>
      <c r="FV884" s="49"/>
      <c r="FW884" s="49"/>
      <c r="GB884" s="193"/>
      <c r="GC884" s="49"/>
      <c r="GD884" s="49"/>
      <c r="GE884" s="49"/>
      <c r="GJ884" s="193"/>
      <c r="GK884" s="49"/>
      <c r="GL884" s="49"/>
      <c r="GM884" s="49"/>
      <c r="GR884" s="193"/>
      <c r="GS884" s="49"/>
      <c r="GT884" s="49"/>
      <c r="GU884" s="49"/>
      <c r="GZ884" s="193"/>
      <c r="HA884" s="49"/>
      <c r="HB884" s="49"/>
      <c r="HC884" s="49"/>
      <c r="HH884" s="193"/>
      <c r="HI884" s="49"/>
      <c r="HJ884" s="49"/>
      <c r="HK884" s="49"/>
      <c r="HP884" s="193"/>
      <c r="HQ884" s="49"/>
      <c r="HR884" s="49"/>
      <c r="HS884" s="49"/>
      <c r="HX884" s="193"/>
      <c r="HY884" s="49"/>
      <c r="HZ884" s="49"/>
      <c r="IA884" s="49"/>
      <c r="IF884" s="193"/>
      <c r="IG884" s="49"/>
      <c r="IH884" s="49"/>
      <c r="II884" s="49"/>
      <c r="IN884" s="193"/>
      <c r="IO884" s="49"/>
      <c r="IP884" s="49"/>
      <c r="IQ884" s="49"/>
      <c r="IV884" s="193"/>
      <c r="IW884" s="49"/>
      <c r="IX884" s="49"/>
      <c r="IY884" s="49"/>
      <c r="JD884" s="193"/>
      <c r="JE884" s="49"/>
      <c r="JF884" s="49"/>
      <c r="JG884" s="49"/>
      <c r="JL884" s="193"/>
      <c r="JM884" s="49"/>
      <c r="JN884" s="49"/>
      <c r="JO884" s="49"/>
      <c r="JT884" s="193"/>
      <c r="JU884" s="49"/>
      <c r="JV884" s="49"/>
      <c r="JW884" s="49"/>
      <c r="KB884" s="193"/>
      <c r="KC884" s="49"/>
      <c r="KD884" s="49"/>
      <c r="KE884" s="49"/>
      <c r="KJ884" s="193"/>
      <c r="KK884" s="49"/>
      <c r="KL884" s="49"/>
      <c r="KM884" s="49"/>
      <c r="KR884" s="193"/>
      <c r="KS884" s="49"/>
      <c r="KT884" s="49"/>
      <c r="KU884" s="49"/>
      <c r="KZ884" s="193"/>
      <c r="LA884" s="49"/>
      <c r="LB884" s="49"/>
      <c r="LC884" s="49"/>
      <c r="LH884" s="193"/>
      <c r="LI884" s="49"/>
      <c r="LJ884" s="49"/>
      <c r="LK884" s="49"/>
      <c r="LP884" s="193"/>
      <c r="LQ884" s="49"/>
      <c r="LR884" s="49"/>
      <c r="LS884" s="49"/>
      <c r="LX884" s="193"/>
      <c r="LY884" s="49"/>
      <c r="LZ884" s="49"/>
      <c r="MA884" s="49"/>
      <c r="MF884" s="193"/>
      <c r="MG884" s="49"/>
      <c r="MH884" s="49"/>
      <c r="MI884" s="49"/>
      <c r="MN884" s="193"/>
      <c r="MO884" s="49"/>
      <c r="MP884" s="49"/>
      <c r="MQ884" s="49"/>
      <c r="MV884" s="193"/>
      <c r="MW884" s="49"/>
      <c r="MX884" s="49"/>
      <c r="MY884" s="49"/>
      <c r="ND884" s="193"/>
      <c r="NE884" s="49"/>
      <c r="NF884" s="49"/>
      <c r="NG884" s="49"/>
      <c r="NL884" s="193"/>
      <c r="NM884" s="49"/>
      <c r="NN884" s="49"/>
      <c r="NO884" s="49"/>
      <c r="NT884" s="193"/>
      <c r="NU884" s="49"/>
      <c r="NV884" s="49"/>
      <c r="NW884" s="49"/>
      <c r="OB884" s="193"/>
      <c r="OC884" s="49"/>
      <c r="OD884" s="49"/>
      <c r="OE884" s="49"/>
      <c r="OJ884" s="193"/>
      <c r="OK884" s="49"/>
      <c r="OL884" s="49"/>
      <c r="OM884" s="49"/>
      <c r="OR884" s="193"/>
      <c r="OS884" s="49"/>
      <c r="OT884" s="49"/>
      <c r="OU884" s="49"/>
      <c r="OZ884" s="193"/>
      <c r="PA884" s="49"/>
      <c r="PB884" s="49"/>
      <c r="PC884" s="49"/>
      <c r="PH884" s="193"/>
      <c r="PI884" s="49"/>
      <c r="PJ884" s="49"/>
      <c r="PK884" s="49"/>
      <c r="PP884" s="193"/>
      <c r="PQ884" s="49"/>
      <c r="PR884" s="49"/>
      <c r="PS884" s="49"/>
      <c r="PX884" s="193"/>
      <c r="PY884" s="49"/>
      <c r="PZ884" s="49"/>
      <c r="QA884" s="49"/>
      <c r="QF884" s="193"/>
      <c r="QG884" s="49"/>
      <c r="QH884" s="49"/>
      <c r="QI884" s="49"/>
      <c r="QN884" s="193"/>
      <c r="QO884" s="49"/>
      <c r="QP884" s="49"/>
      <c r="QQ884" s="49"/>
      <c r="QV884" s="193"/>
      <c r="QW884" s="49"/>
      <c r="QX884" s="49"/>
      <c r="QY884" s="49"/>
      <c r="RD884" s="193"/>
      <c r="RE884" s="49"/>
      <c r="RF884" s="49"/>
      <c r="RG884" s="49"/>
      <c r="RL884" s="193"/>
      <c r="RM884" s="49"/>
      <c r="RN884" s="49"/>
      <c r="RO884" s="49"/>
      <c r="RT884" s="193"/>
      <c r="RU884" s="49"/>
      <c r="RV884" s="49"/>
      <c r="RW884" s="49"/>
      <c r="SB884" s="193"/>
      <c r="SC884" s="49"/>
      <c r="SD884" s="49"/>
      <c r="SE884" s="49"/>
      <c r="SJ884" s="193"/>
      <c r="SK884" s="49"/>
      <c r="SL884" s="49"/>
      <c r="SM884" s="49"/>
      <c r="SR884" s="193"/>
      <c r="SS884" s="49"/>
      <c r="ST884" s="49"/>
      <c r="SU884" s="49"/>
      <c r="SZ884" s="193"/>
      <c r="TA884" s="49"/>
      <c r="TB884" s="49"/>
      <c r="TC884" s="49"/>
      <c r="TH884" s="193"/>
      <c r="TI884" s="49"/>
      <c r="TJ884" s="49"/>
      <c r="TK884" s="49"/>
      <c r="TP884" s="193"/>
      <c r="TQ884" s="49"/>
      <c r="TR884" s="49"/>
      <c r="TS884" s="49"/>
      <c r="TX884" s="193"/>
      <c r="TY884" s="49"/>
      <c r="TZ884" s="49"/>
      <c r="UA884" s="49"/>
      <c r="UF884" s="193"/>
      <c r="UG884" s="49"/>
      <c r="UH884" s="49"/>
      <c r="UI884" s="49"/>
      <c r="UN884" s="193"/>
      <c r="UO884" s="49"/>
      <c r="UP884" s="49"/>
      <c r="UQ884" s="49"/>
      <c r="UV884" s="193"/>
      <c r="UW884" s="49"/>
      <c r="UX884" s="49"/>
      <c r="UY884" s="49"/>
      <c r="VD884" s="193"/>
      <c r="VE884" s="49"/>
      <c r="VF884" s="49"/>
      <c r="VG884" s="49"/>
      <c r="VL884" s="193"/>
      <c r="VM884" s="49"/>
      <c r="VN884" s="49"/>
      <c r="VO884" s="49"/>
      <c r="VT884" s="193"/>
      <c r="VU884" s="49"/>
      <c r="VV884" s="49"/>
      <c r="VW884" s="49"/>
      <c r="WB884" s="193"/>
      <c r="WC884" s="49"/>
      <c r="WD884" s="49"/>
      <c r="WE884" s="49"/>
      <c r="WJ884" s="193"/>
      <c r="WK884" s="49"/>
      <c r="WL884" s="49"/>
      <c r="WM884" s="49"/>
      <c r="WR884" s="193"/>
      <c r="WS884" s="49"/>
      <c r="WT884" s="49"/>
      <c r="WU884" s="49"/>
      <c r="WZ884" s="193"/>
      <c r="XA884" s="49"/>
      <c r="XB884" s="49"/>
      <c r="XC884" s="49"/>
      <c r="XH884" s="193"/>
      <c r="XI884" s="49"/>
      <c r="XJ884" s="49"/>
      <c r="XK884" s="49"/>
      <c r="XP884" s="193"/>
      <c r="XQ884" s="49"/>
      <c r="XR884" s="49"/>
      <c r="XS884" s="49"/>
      <c r="XX884" s="193"/>
      <c r="XY884" s="49"/>
      <c r="XZ884" s="49"/>
      <c r="YA884" s="49"/>
      <c r="YF884" s="193"/>
      <c r="YG884" s="49"/>
      <c r="YH884" s="49"/>
      <c r="YI884" s="49"/>
      <c r="YN884" s="193"/>
      <c r="YO884" s="49"/>
      <c r="YP884" s="49"/>
      <c r="YQ884" s="49"/>
      <c r="YV884" s="193"/>
      <c r="YW884" s="49"/>
      <c r="YX884" s="49"/>
      <c r="YY884" s="49"/>
      <c r="ZD884" s="193"/>
      <c r="ZE884" s="49"/>
      <c r="ZF884" s="49"/>
      <c r="ZG884" s="49"/>
      <c r="ZL884" s="193"/>
      <c r="ZM884" s="49"/>
      <c r="ZN884" s="49"/>
      <c r="ZO884" s="49"/>
      <c r="ZT884" s="193"/>
      <c r="ZU884" s="49"/>
      <c r="ZV884" s="49"/>
      <c r="ZW884" s="49"/>
      <c r="AAB884" s="193"/>
      <c r="AAC884" s="49"/>
      <c r="AAD884" s="49"/>
      <c r="AAE884" s="49"/>
      <c r="AAJ884" s="193"/>
      <c r="AAK884" s="49"/>
      <c r="AAL884" s="49"/>
      <c r="AAM884" s="49"/>
      <c r="AAR884" s="193"/>
      <c r="AAS884" s="49"/>
      <c r="AAT884" s="49"/>
      <c r="AAU884" s="49"/>
      <c r="AAZ884" s="193"/>
      <c r="ABA884" s="49"/>
      <c r="ABB884" s="49"/>
      <c r="ABC884" s="49"/>
      <c r="ABH884" s="193"/>
      <c r="ABI884" s="49"/>
      <c r="ABJ884" s="49"/>
      <c r="ABK884" s="49"/>
      <c r="ABP884" s="193"/>
      <c r="ABQ884" s="49"/>
      <c r="ABR884" s="49"/>
      <c r="ABS884" s="49"/>
      <c r="ABX884" s="193"/>
      <c r="ABY884" s="49"/>
      <c r="ABZ884" s="49"/>
      <c r="ACA884" s="49"/>
      <c r="ACF884" s="193"/>
      <c r="ACG884" s="49"/>
      <c r="ACH884" s="49"/>
      <c r="ACI884" s="49"/>
      <c r="ACN884" s="193"/>
      <c r="ACO884" s="49"/>
      <c r="ACP884" s="49"/>
      <c r="ACQ884" s="49"/>
      <c r="ACV884" s="193"/>
      <c r="ACW884" s="49"/>
      <c r="ACX884" s="49"/>
      <c r="ACY884" s="49"/>
      <c r="ADD884" s="193"/>
      <c r="ADE884" s="49"/>
      <c r="ADF884" s="49"/>
      <c r="ADG884" s="49"/>
      <c r="ADL884" s="193"/>
      <c r="ADM884" s="49"/>
      <c r="ADN884" s="49"/>
      <c r="ADO884" s="49"/>
      <c r="ADT884" s="193"/>
      <c r="ADU884" s="49"/>
      <c r="ADV884" s="49"/>
      <c r="ADW884" s="49"/>
      <c r="AEB884" s="193"/>
      <c r="AEC884" s="49"/>
      <c r="AED884" s="49"/>
      <c r="AEE884" s="49"/>
      <c r="AEJ884" s="193"/>
      <c r="AEK884" s="49"/>
      <c r="AEL884" s="49"/>
      <c r="AEM884" s="49"/>
      <c r="AER884" s="193"/>
      <c r="AES884" s="49"/>
      <c r="AET884" s="49"/>
      <c r="AEU884" s="49"/>
      <c r="AEZ884" s="193"/>
      <c r="AFA884" s="49"/>
      <c r="AFB884" s="49"/>
      <c r="AFC884" s="49"/>
      <c r="AFH884" s="193"/>
      <c r="AFI884" s="49"/>
      <c r="AFJ884" s="49"/>
      <c r="AFK884" s="49"/>
      <c r="AFP884" s="193"/>
      <c r="AFQ884" s="49"/>
      <c r="AFR884" s="49"/>
      <c r="AFS884" s="49"/>
      <c r="AFX884" s="193"/>
      <c r="AFY884" s="49"/>
      <c r="AFZ884" s="49"/>
      <c r="AGA884" s="49"/>
      <c r="AGF884" s="193"/>
      <c r="AGG884" s="49"/>
      <c r="AGH884" s="49"/>
      <c r="AGI884" s="49"/>
      <c r="AGN884" s="193"/>
      <c r="AGO884" s="49"/>
      <c r="AGP884" s="49"/>
      <c r="AGQ884" s="49"/>
      <c r="AGV884" s="193"/>
      <c r="AGW884" s="49"/>
      <c r="AGX884" s="49"/>
      <c r="AGY884" s="49"/>
      <c r="AHD884" s="193"/>
      <c r="AHE884" s="49"/>
      <c r="AHF884" s="49"/>
      <c r="AHG884" s="49"/>
      <c r="AHL884" s="193"/>
      <c r="AHM884" s="49"/>
      <c r="AHN884" s="49"/>
      <c r="AHO884" s="49"/>
      <c r="AHT884" s="193"/>
      <c r="AHU884" s="49"/>
      <c r="AHV884" s="49"/>
      <c r="AHW884" s="49"/>
      <c r="AIB884" s="193"/>
      <c r="AIC884" s="49"/>
      <c r="AID884" s="49"/>
      <c r="AIE884" s="49"/>
      <c r="AIJ884" s="193"/>
      <c r="AIK884" s="49"/>
      <c r="AIL884" s="49"/>
      <c r="AIM884" s="49"/>
      <c r="AIR884" s="193"/>
      <c r="AIS884" s="49"/>
      <c r="AIT884" s="49"/>
      <c r="AIU884" s="49"/>
      <c r="AIZ884" s="193"/>
      <c r="AJA884" s="49"/>
      <c r="AJB884" s="49"/>
      <c r="AJC884" s="49"/>
      <c r="AJH884" s="193"/>
      <c r="AJI884" s="49"/>
      <c r="AJJ884" s="49"/>
      <c r="AJK884" s="49"/>
      <c r="AJP884" s="193"/>
      <c r="AJQ884" s="49"/>
      <c r="AJR884" s="49"/>
      <c r="AJS884" s="49"/>
      <c r="AJX884" s="193"/>
      <c r="AJY884" s="49"/>
      <c r="AJZ884" s="49"/>
      <c r="AKA884" s="49"/>
      <c r="AKF884" s="193"/>
      <c r="AKG884" s="49"/>
      <c r="AKH884" s="49"/>
      <c r="AKI884" s="49"/>
      <c r="AKN884" s="193"/>
      <c r="AKO884" s="49"/>
      <c r="AKP884" s="49"/>
      <c r="AKQ884" s="49"/>
      <c r="AKV884" s="193"/>
      <c r="AKW884" s="49"/>
      <c r="AKX884" s="49"/>
      <c r="AKY884" s="49"/>
      <c r="ALD884" s="193"/>
      <c r="ALE884" s="49"/>
      <c r="ALF884" s="49"/>
      <c r="ALG884" s="49"/>
      <c r="ALL884" s="193"/>
      <c r="ALM884" s="49"/>
      <c r="ALN884" s="49"/>
      <c r="ALO884" s="49"/>
      <c r="ALT884" s="193"/>
      <c r="ALU884" s="49"/>
      <c r="ALV884" s="49"/>
      <c r="ALW884" s="49"/>
      <c r="AMB884" s="193"/>
      <c r="AMC884" s="49"/>
      <c r="AMD884" s="49"/>
      <c r="AME884" s="49"/>
      <c r="AMJ884" s="193"/>
    </row>
    <row r="885" s="190" customFormat="true" ht="15" hidden="false" customHeight="true" outlineLevel="0" collapsed="false">
      <c r="A885" s="170"/>
      <c r="B885" s="170"/>
      <c r="C885" s="170"/>
      <c r="D885" s="171" t="s">
        <v>715</v>
      </c>
      <c r="E885" s="171"/>
      <c r="F885" s="171"/>
      <c r="G885" s="171"/>
      <c r="H885" s="175" t="n">
        <f aca="false">E878</f>
        <v>6</v>
      </c>
      <c r="I885" s="49"/>
      <c r="J885" s="49"/>
      <c r="K885" s="49"/>
      <c r="P885" s="194"/>
      <c r="Q885" s="49"/>
      <c r="R885" s="49"/>
      <c r="S885" s="49"/>
      <c r="X885" s="194"/>
      <c r="Y885" s="49"/>
      <c r="Z885" s="49"/>
      <c r="AA885" s="49"/>
      <c r="AF885" s="194"/>
      <c r="AG885" s="49"/>
      <c r="AH885" s="49"/>
      <c r="AI885" s="49"/>
      <c r="AN885" s="194"/>
      <c r="AO885" s="49"/>
      <c r="AP885" s="49"/>
      <c r="AQ885" s="49"/>
      <c r="AV885" s="194"/>
      <c r="AW885" s="49"/>
      <c r="AX885" s="49"/>
      <c r="AY885" s="49"/>
      <c r="BD885" s="194"/>
      <c r="BE885" s="49"/>
      <c r="BF885" s="49"/>
      <c r="BG885" s="49"/>
      <c r="BL885" s="194"/>
      <c r="BM885" s="49"/>
      <c r="BN885" s="49"/>
      <c r="BO885" s="49"/>
      <c r="BT885" s="194"/>
      <c r="BU885" s="49"/>
      <c r="BV885" s="49"/>
      <c r="BW885" s="49"/>
      <c r="CB885" s="194"/>
      <c r="CC885" s="49"/>
      <c r="CD885" s="49"/>
      <c r="CE885" s="49"/>
      <c r="CJ885" s="194"/>
      <c r="CK885" s="49"/>
      <c r="CL885" s="49"/>
      <c r="CM885" s="49"/>
      <c r="CR885" s="194"/>
      <c r="CS885" s="49"/>
      <c r="CT885" s="49"/>
      <c r="CU885" s="49"/>
      <c r="CZ885" s="194"/>
      <c r="DA885" s="49"/>
      <c r="DB885" s="49"/>
      <c r="DC885" s="49"/>
      <c r="DH885" s="194"/>
      <c r="DI885" s="49"/>
      <c r="DJ885" s="49"/>
      <c r="DK885" s="49"/>
      <c r="DP885" s="194"/>
      <c r="DQ885" s="49"/>
      <c r="DR885" s="49"/>
      <c r="DS885" s="49"/>
      <c r="DX885" s="194"/>
      <c r="DY885" s="49"/>
      <c r="DZ885" s="49"/>
      <c r="EA885" s="49"/>
      <c r="EF885" s="194"/>
      <c r="EG885" s="49"/>
      <c r="EH885" s="49"/>
      <c r="EI885" s="49"/>
      <c r="EN885" s="194"/>
      <c r="EO885" s="49"/>
      <c r="EP885" s="49"/>
      <c r="EQ885" s="49"/>
      <c r="EV885" s="194"/>
      <c r="EW885" s="49"/>
      <c r="EX885" s="49"/>
      <c r="EY885" s="49"/>
      <c r="FD885" s="194"/>
      <c r="FE885" s="49"/>
      <c r="FF885" s="49"/>
      <c r="FG885" s="49"/>
      <c r="FL885" s="194"/>
      <c r="FM885" s="49"/>
      <c r="FN885" s="49"/>
      <c r="FO885" s="49"/>
      <c r="FT885" s="194"/>
      <c r="FU885" s="49"/>
      <c r="FV885" s="49"/>
      <c r="FW885" s="49"/>
      <c r="GB885" s="194"/>
      <c r="GC885" s="49"/>
      <c r="GD885" s="49"/>
      <c r="GE885" s="49"/>
      <c r="GJ885" s="194"/>
      <c r="GK885" s="49"/>
      <c r="GL885" s="49"/>
      <c r="GM885" s="49"/>
      <c r="GR885" s="194"/>
      <c r="GS885" s="49"/>
      <c r="GT885" s="49"/>
      <c r="GU885" s="49"/>
      <c r="GZ885" s="194"/>
      <c r="HA885" s="49"/>
      <c r="HB885" s="49"/>
      <c r="HC885" s="49"/>
      <c r="HH885" s="194"/>
      <c r="HI885" s="49"/>
      <c r="HJ885" s="49"/>
      <c r="HK885" s="49"/>
      <c r="HP885" s="194"/>
      <c r="HQ885" s="49"/>
      <c r="HR885" s="49"/>
      <c r="HS885" s="49"/>
      <c r="HX885" s="194"/>
      <c r="HY885" s="49"/>
      <c r="HZ885" s="49"/>
      <c r="IA885" s="49"/>
      <c r="IF885" s="194"/>
      <c r="IG885" s="49"/>
      <c r="IH885" s="49"/>
      <c r="II885" s="49"/>
      <c r="IN885" s="194"/>
      <c r="IO885" s="49"/>
      <c r="IP885" s="49"/>
      <c r="IQ885" s="49"/>
      <c r="IV885" s="194"/>
      <c r="IW885" s="49"/>
      <c r="IX885" s="49"/>
      <c r="IY885" s="49"/>
      <c r="JD885" s="194"/>
      <c r="JE885" s="49"/>
      <c r="JF885" s="49"/>
      <c r="JG885" s="49"/>
      <c r="JL885" s="194"/>
      <c r="JM885" s="49"/>
      <c r="JN885" s="49"/>
      <c r="JO885" s="49"/>
      <c r="JT885" s="194"/>
      <c r="JU885" s="49"/>
      <c r="JV885" s="49"/>
      <c r="JW885" s="49"/>
      <c r="KB885" s="194"/>
      <c r="KC885" s="49"/>
      <c r="KD885" s="49"/>
      <c r="KE885" s="49"/>
      <c r="KJ885" s="194"/>
      <c r="KK885" s="49"/>
      <c r="KL885" s="49"/>
      <c r="KM885" s="49"/>
      <c r="KR885" s="194"/>
      <c r="KS885" s="49"/>
      <c r="KT885" s="49"/>
      <c r="KU885" s="49"/>
      <c r="KZ885" s="194"/>
      <c r="LA885" s="49"/>
      <c r="LB885" s="49"/>
      <c r="LC885" s="49"/>
      <c r="LH885" s="194"/>
      <c r="LI885" s="49"/>
      <c r="LJ885" s="49"/>
      <c r="LK885" s="49"/>
      <c r="LP885" s="194"/>
      <c r="LQ885" s="49"/>
      <c r="LR885" s="49"/>
      <c r="LS885" s="49"/>
      <c r="LX885" s="194"/>
      <c r="LY885" s="49"/>
      <c r="LZ885" s="49"/>
      <c r="MA885" s="49"/>
      <c r="MF885" s="194"/>
      <c r="MG885" s="49"/>
      <c r="MH885" s="49"/>
      <c r="MI885" s="49"/>
      <c r="MN885" s="194"/>
      <c r="MO885" s="49"/>
      <c r="MP885" s="49"/>
      <c r="MQ885" s="49"/>
      <c r="MV885" s="194"/>
      <c r="MW885" s="49"/>
      <c r="MX885" s="49"/>
      <c r="MY885" s="49"/>
      <c r="ND885" s="194"/>
      <c r="NE885" s="49"/>
      <c r="NF885" s="49"/>
      <c r="NG885" s="49"/>
      <c r="NL885" s="194"/>
      <c r="NM885" s="49"/>
      <c r="NN885" s="49"/>
      <c r="NO885" s="49"/>
      <c r="NT885" s="194"/>
      <c r="NU885" s="49"/>
      <c r="NV885" s="49"/>
      <c r="NW885" s="49"/>
      <c r="OB885" s="194"/>
      <c r="OC885" s="49"/>
      <c r="OD885" s="49"/>
      <c r="OE885" s="49"/>
      <c r="OJ885" s="194"/>
      <c r="OK885" s="49"/>
      <c r="OL885" s="49"/>
      <c r="OM885" s="49"/>
      <c r="OR885" s="194"/>
      <c r="OS885" s="49"/>
      <c r="OT885" s="49"/>
      <c r="OU885" s="49"/>
      <c r="OZ885" s="194"/>
      <c r="PA885" s="49"/>
      <c r="PB885" s="49"/>
      <c r="PC885" s="49"/>
      <c r="PH885" s="194"/>
      <c r="PI885" s="49"/>
      <c r="PJ885" s="49"/>
      <c r="PK885" s="49"/>
      <c r="PP885" s="194"/>
      <c r="PQ885" s="49"/>
      <c r="PR885" s="49"/>
      <c r="PS885" s="49"/>
      <c r="PX885" s="194"/>
      <c r="PY885" s="49"/>
      <c r="PZ885" s="49"/>
      <c r="QA885" s="49"/>
      <c r="QF885" s="194"/>
      <c r="QG885" s="49"/>
      <c r="QH885" s="49"/>
      <c r="QI885" s="49"/>
      <c r="QN885" s="194"/>
      <c r="QO885" s="49"/>
      <c r="QP885" s="49"/>
      <c r="QQ885" s="49"/>
      <c r="QV885" s="194"/>
      <c r="QW885" s="49"/>
      <c r="QX885" s="49"/>
      <c r="QY885" s="49"/>
      <c r="RD885" s="194"/>
      <c r="RE885" s="49"/>
      <c r="RF885" s="49"/>
      <c r="RG885" s="49"/>
      <c r="RL885" s="194"/>
      <c r="RM885" s="49"/>
      <c r="RN885" s="49"/>
      <c r="RO885" s="49"/>
      <c r="RT885" s="194"/>
      <c r="RU885" s="49"/>
      <c r="RV885" s="49"/>
      <c r="RW885" s="49"/>
      <c r="SB885" s="194"/>
      <c r="SC885" s="49"/>
      <c r="SD885" s="49"/>
      <c r="SE885" s="49"/>
      <c r="SJ885" s="194"/>
      <c r="SK885" s="49"/>
      <c r="SL885" s="49"/>
      <c r="SM885" s="49"/>
      <c r="SR885" s="194"/>
      <c r="SS885" s="49"/>
      <c r="ST885" s="49"/>
      <c r="SU885" s="49"/>
      <c r="SZ885" s="194"/>
      <c r="TA885" s="49"/>
      <c r="TB885" s="49"/>
      <c r="TC885" s="49"/>
      <c r="TH885" s="194"/>
      <c r="TI885" s="49"/>
      <c r="TJ885" s="49"/>
      <c r="TK885" s="49"/>
      <c r="TP885" s="194"/>
      <c r="TQ885" s="49"/>
      <c r="TR885" s="49"/>
      <c r="TS885" s="49"/>
      <c r="TX885" s="194"/>
      <c r="TY885" s="49"/>
      <c r="TZ885" s="49"/>
      <c r="UA885" s="49"/>
      <c r="UF885" s="194"/>
      <c r="UG885" s="49"/>
      <c r="UH885" s="49"/>
      <c r="UI885" s="49"/>
      <c r="UN885" s="194"/>
      <c r="UO885" s="49"/>
      <c r="UP885" s="49"/>
      <c r="UQ885" s="49"/>
      <c r="UV885" s="194"/>
      <c r="UW885" s="49"/>
      <c r="UX885" s="49"/>
      <c r="UY885" s="49"/>
      <c r="VD885" s="194"/>
      <c r="VE885" s="49"/>
      <c r="VF885" s="49"/>
      <c r="VG885" s="49"/>
      <c r="VL885" s="194"/>
      <c r="VM885" s="49"/>
      <c r="VN885" s="49"/>
      <c r="VO885" s="49"/>
      <c r="VT885" s="194"/>
      <c r="VU885" s="49"/>
      <c r="VV885" s="49"/>
      <c r="VW885" s="49"/>
      <c r="WB885" s="194"/>
      <c r="WC885" s="49"/>
      <c r="WD885" s="49"/>
      <c r="WE885" s="49"/>
      <c r="WJ885" s="194"/>
      <c r="WK885" s="49"/>
      <c r="WL885" s="49"/>
      <c r="WM885" s="49"/>
      <c r="WR885" s="194"/>
      <c r="WS885" s="49"/>
      <c r="WT885" s="49"/>
      <c r="WU885" s="49"/>
      <c r="WZ885" s="194"/>
      <c r="XA885" s="49"/>
      <c r="XB885" s="49"/>
      <c r="XC885" s="49"/>
      <c r="XH885" s="194"/>
      <c r="XI885" s="49"/>
      <c r="XJ885" s="49"/>
      <c r="XK885" s="49"/>
      <c r="XP885" s="194"/>
      <c r="XQ885" s="49"/>
      <c r="XR885" s="49"/>
      <c r="XS885" s="49"/>
      <c r="XX885" s="194"/>
      <c r="XY885" s="49"/>
      <c r="XZ885" s="49"/>
      <c r="YA885" s="49"/>
      <c r="YF885" s="194"/>
      <c r="YG885" s="49"/>
      <c r="YH885" s="49"/>
      <c r="YI885" s="49"/>
      <c r="YN885" s="194"/>
      <c r="YO885" s="49"/>
      <c r="YP885" s="49"/>
      <c r="YQ885" s="49"/>
      <c r="YV885" s="194"/>
      <c r="YW885" s="49"/>
      <c r="YX885" s="49"/>
      <c r="YY885" s="49"/>
      <c r="ZD885" s="194"/>
      <c r="ZE885" s="49"/>
      <c r="ZF885" s="49"/>
      <c r="ZG885" s="49"/>
      <c r="ZL885" s="194"/>
      <c r="ZM885" s="49"/>
      <c r="ZN885" s="49"/>
      <c r="ZO885" s="49"/>
      <c r="ZT885" s="194"/>
      <c r="ZU885" s="49"/>
      <c r="ZV885" s="49"/>
      <c r="ZW885" s="49"/>
      <c r="AAB885" s="194"/>
      <c r="AAC885" s="49"/>
      <c r="AAD885" s="49"/>
      <c r="AAE885" s="49"/>
      <c r="AAJ885" s="194"/>
      <c r="AAK885" s="49"/>
      <c r="AAL885" s="49"/>
      <c r="AAM885" s="49"/>
      <c r="AAR885" s="194"/>
      <c r="AAS885" s="49"/>
      <c r="AAT885" s="49"/>
      <c r="AAU885" s="49"/>
      <c r="AAZ885" s="194"/>
      <c r="ABA885" s="49"/>
      <c r="ABB885" s="49"/>
      <c r="ABC885" s="49"/>
      <c r="ABH885" s="194"/>
      <c r="ABI885" s="49"/>
      <c r="ABJ885" s="49"/>
      <c r="ABK885" s="49"/>
      <c r="ABP885" s="194"/>
      <c r="ABQ885" s="49"/>
      <c r="ABR885" s="49"/>
      <c r="ABS885" s="49"/>
      <c r="ABX885" s="194"/>
      <c r="ABY885" s="49"/>
      <c r="ABZ885" s="49"/>
      <c r="ACA885" s="49"/>
      <c r="ACF885" s="194"/>
      <c r="ACG885" s="49"/>
      <c r="ACH885" s="49"/>
      <c r="ACI885" s="49"/>
      <c r="ACN885" s="194"/>
      <c r="ACO885" s="49"/>
      <c r="ACP885" s="49"/>
      <c r="ACQ885" s="49"/>
      <c r="ACV885" s="194"/>
      <c r="ACW885" s="49"/>
      <c r="ACX885" s="49"/>
      <c r="ACY885" s="49"/>
      <c r="ADD885" s="194"/>
      <c r="ADE885" s="49"/>
      <c r="ADF885" s="49"/>
      <c r="ADG885" s="49"/>
      <c r="ADL885" s="194"/>
      <c r="ADM885" s="49"/>
      <c r="ADN885" s="49"/>
      <c r="ADO885" s="49"/>
      <c r="ADT885" s="194"/>
      <c r="ADU885" s="49"/>
      <c r="ADV885" s="49"/>
      <c r="ADW885" s="49"/>
      <c r="AEB885" s="194"/>
      <c r="AEC885" s="49"/>
      <c r="AED885" s="49"/>
      <c r="AEE885" s="49"/>
      <c r="AEJ885" s="194"/>
      <c r="AEK885" s="49"/>
      <c r="AEL885" s="49"/>
      <c r="AEM885" s="49"/>
      <c r="AER885" s="194"/>
      <c r="AES885" s="49"/>
      <c r="AET885" s="49"/>
      <c r="AEU885" s="49"/>
      <c r="AEZ885" s="194"/>
      <c r="AFA885" s="49"/>
      <c r="AFB885" s="49"/>
      <c r="AFC885" s="49"/>
      <c r="AFH885" s="194"/>
      <c r="AFI885" s="49"/>
      <c r="AFJ885" s="49"/>
      <c r="AFK885" s="49"/>
      <c r="AFP885" s="194"/>
      <c r="AFQ885" s="49"/>
      <c r="AFR885" s="49"/>
      <c r="AFS885" s="49"/>
      <c r="AFX885" s="194"/>
      <c r="AFY885" s="49"/>
      <c r="AFZ885" s="49"/>
      <c r="AGA885" s="49"/>
      <c r="AGF885" s="194"/>
      <c r="AGG885" s="49"/>
      <c r="AGH885" s="49"/>
      <c r="AGI885" s="49"/>
      <c r="AGN885" s="194"/>
      <c r="AGO885" s="49"/>
      <c r="AGP885" s="49"/>
      <c r="AGQ885" s="49"/>
      <c r="AGV885" s="194"/>
      <c r="AGW885" s="49"/>
      <c r="AGX885" s="49"/>
      <c r="AGY885" s="49"/>
      <c r="AHD885" s="194"/>
      <c r="AHE885" s="49"/>
      <c r="AHF885" s="49"/>
      <c r="AHG885" s="49"/>
      <c r="AHL885" s="194"/>
      <c r="AHM885" s="49"/>
      <c r="AHN885" s="49"/>
      <c r="AHO885" s="49"/>
      <c r="AHT885" s="194"/>
      <c r="AHU885" s="49"/>
      <c r="AHV885" s="49"/>
      <c r="AHW885" s="49"/>
      <c r="AIB885" s="194"/>
      <c r="AIC885" s="49"/>
      <c r="AID885" s="49"/>
      <c r="AIE885" s="49"/>
      <c r="AIJ885" s="194"/>
      <c r="AIK885" s="49"/>
      <c r="AIL885" s="49"/>
      <c r="AIM885" s="49"/>
      <c r="AIR885" s="194"/>
      <c r="AIS885" s="49"/>
      <c r="AIT885" s="49"/>
      <c r="AIU885" s="49"/>
      <c r="AIZ885" s="194"/>
      <c r="AJA885" s="49"/>
      <c r="AJB885" s="49"/>
      <c r="AJC885" s="49"/>
      <c r="AJH885" s="194"/>
      <c r="AJI885" s="49"/>
      <c r="AJJ885" s="49"/>
      <c r="AJK885" s="49"/>
      <c r="AJP885" s="194"/>
      <c r="AJQ885" s="49"/>
      <c r="AJR885" s="49"/>
      <c r="AJS885" s="49"/>
      <c r="AJX885" s="194"/>
      <c r="AJY885" s="49"/>
      <c r="AJZ885" s="49"/>
      <c r="AKA885" s="49"/>
      <c r="AKF885" s="194"/>
      <c r="AKG885" s="49"/>
      <c r="AKH885" s="49"/>
      <c r="AKI885" s="49"/>
      <c r="AKN885" s="194"/>
      <c r="AKO885" s="49"/>
      <c r="AKP885" s="49"/>
      <c r="AKQ885" s="49"/>
      <c r="AKV885" s="194"/>
      <c r="AKW885" s="49"/>
      <c r="AKX885" s="49"/>
      <c r="AKY885" s="49"/>
      <c r="ALD885" s="194"/>
      <c r="ALE885" s="49"/>
      <c r="ALF885" s="49"/>
      <c r="ALG885" s="49"/>
      <c r="ALL885" s="194"/>
      <c r="ALM885" s="49"/>
      <c r="ALN885" s="49"/>
      <c r="ALO885" s="49"/>
      <c r="ALT885" s="194"/>
      <c r="ALU885" s="49"/>
      <c r="ALV885" s="49"/>
      <c r="ALW885" s="49"/>
      <c r="AMB885" s="194"/>
      <c r="AMC885" s="49"/>
      <c r="AMD885" s="49"/>
      <c r="AME885" s="49"/>
      <c r="AMJ885" s="194"/>
    </row>
    <row r="886" s="192" customFormat="true" ht="15" hidden="false" customHeight="true" outlineLevel="0" collapsed="false">
      <c r="A886" s="170"/>
      <c r="B886" s="170"/>
      <c r="C886" s="170"/>
      <c r="D886" s="173" t="s">
        <v>716</v>
      </c>
      <c r="E886" s="173"/>
      <c r="F886" s="173"/>
      <c r="G886" s="173"/>
      <c r="H886" s="174" t="n">
        <f aca="false">ROUND(H884*H885,2)</f>
        <v>151.26</v>
      </c>
      <c r="I886" s="49"/>
      <c r="J886" s="49"/>
      <c r="K886" s="49"/>
      <c r="P886" s="193"/>
      <c r="Q886" s="49"/>
      <c r="R886" s="49"/>
      <c r="S886" s="49"/>
      <c r="X886" s="193"/>
      <c r="Y886" s="49"/>
      <c r="Z886" s="49"/>
      <c r="AA886" s="49"/>
      <c r="AF886" s="193"/>
      <c r="AG886" s="49"/>
      <c r="AH886" s="49"/>
      <c r="AI886" s="49"/>
      <c r="AN886" s="193"/>
      <c r="AO886" s="49"/>
      <c r="AP886" s="49"/>
      <c r="AQ886" s="49"/>
      <c r="AV886" s="193"/>
      <c r="AW886" s="49"/>
      <c r="AX886" s="49"/>
      <c r="AY886" s="49"/>
      <c r="BD886" s="193"/>
      <c r="BE886" s="49"/>
      <c r="BF886" s="49"/>
      <c r="BG886" s="49"/>
      <c r="BL886" s="193"/>
      <c r="BM886" s="49"/>
      <c r="BN886" s="49"/>
      <c r="BO886" s="49"/>
      <c r="BT886" s="193"/>
      <c r="BU886" s="49"/>
      <c r="BV886" s="49"/>
      <c r="BW886" s="49"/>
      <c r="CB886" s="193"/>
      <c r="CC886" s="49"/>
      <c r="CD886" s="49"/>
      <c r="CE886" s="49"/>
      <c r="CJ886" s="193"/>
      <c r="CK886" s="49"/>
      <c r="CL886" s="49"/>
      <c r="CM886" s="49"/>
      <c r="CR886" s="193"/>
      <c r="CS886" s="49"/>
      <c r="CT886" s="49"/>
      <c r="CU886" s="49"/>
      <c r="CZ886" s="193"/>
      <c r="DA886" s="49"/>
      <c r="DB886" s="49"/>
      <c r="DC886" s="49"/>
      <c r="DH886" s="193"/>
      <c r="DI886" s="49"/>
      <c r="DJ886" s="49"/>
      <c r="DK886" s="49"/>
      <c r="DP886" s="193"/>
      <c r="DQ886" s="49"/>
      <c r="DR886" s="49"/>
      <c r="DS886" s="49"/>
      <c r="DX886" s="193"/>
      <c r="DY886" s="49"/>
      <c r="DZ886" s="49"/>
      <c r="EA886" s="49"/>
      <c r="EF886" s="193"/>
      <c r="EG886" s="49"/>
      <c r="EH886" s="49"/>
      <c r="EI886" s="49"/>
      <c r="EN886" s="193"/>
      <c r="EO886" s="49"/>
      <c r="EP886" s="49"/>
      <c r="EQ886" s="49"/>
      <c r="EV886" s="193"/>
      <c r="EW886" s="49"/>
      <c r="EX886" s="49"/>
      <c r="EY886" s="49"/>
      <c r="FD886" s="193"/>
      <c r="FE886" s="49"/>
      <c r="FF886" s="49"/>
      <c r="FG886" s="49"/>
      <c r="FL886" s="193"/>
      <c r="FM886" s="49"/>
      <c r="FN886" s="49"/>
      <c r="FO886" s="49"/>
      <c r="FT886" s="193"/>
      <c r="FU886" s="49"/>
      <c r="FV886" s="49"/>
      <c r="FW886" s="49"/>
      <c r="GB886" s="193"/>
      <c r="GC886" s="49"/>
      <c r="GD886" s="49"/>
      <c r="GE886" s="49"/>
      <c r="GJ886" s="193"/>
      <c r="GK886" s="49"/>
      <c r="GL886" s="49"/>
      <c r="GM886" s="49"/>
      <c r="GR886" s="193"/>
      <c r="GS886" s="49"/>
      <c r="GT886" s="49"/>
      <c r="GU886" s="49"/>
      <c r="GZ886" s="193"/>
      <c r="HA886" s="49"/>
      <c r="HB886" s="49"/>
      <c r="HC886" s="49"/>
      <c r="HH886" s="193"/>
      <c r="HI886" s="49"/>
      <c r="HJ886" s="49"/>
      <c r="HK886" s="49"/>
      <c r="HP886" s="193"/>
      <c r="HQ886" s="49"/>
      <c r="HR886" s="49"/>
      <c r="HS886" s="49"/>
      <c r="HX886" s="193"/>
      <c r="HY886" s="49"/>
      <c r="HZ886" s="49"/>
      <c r="IA886" s="49"/>
      <c r="IF886" s="193"/>
      <c r="IG886" s="49"/>
      <c r="IH886" s="49"/>
      <c r="II886" s="49"/>
      <c r="IN886" s="193"/>
      <c r="IO886" s="49"/>
      <c r="IP886" s="49"/>
      <c r="IQ886" s="49"/>
      <c r="IV886" s="193"/>
      <c r="IW886" s="49"/>
      <c r="IX886" s="49"/>
      <c r="IY886" s="49"/>
      <c r="JD886" s="193"/>
      <c r="JE886" s="49"/>
      <c r="JF886" s="49"/>
      <c r="JG886" s="49"/>
      <c r="JL886" s="193"/>
      <c r="JM886" s="49"/>
      <c r="JN886" s="49"/>
      <c r="JO886" s="49"/>
      <c r="JT886" s="193"/>
      <c r="JU886" s="49"/>
      <c r="JV886" s="49"/>
      <c r="JW886" s="49"/>
      <c r="KB886" s="193"/>
      <c r="KC886" s="49"/>
      <c r="KD886" s="49"/>
      <c r="KE886" s="49"/>
      <c r="KJ886" s="193"/>
      <c r="KK886" s="49"/>
      <c r="KL886" s="49"/>
      <c r="KM886" s="49"/>
      <c r="KR886" s="193"/>
      <c r="KS886" s="49"/>
      <c r="KT886" s="49"/>
      <c r="KU886" s="49"/>
      <c r="KZ886" s="193"/>
      <c r="LA886" s="49"/>
      <c r="LB886" s="49"/>
      <c r="LC886" s="49"/>
      <c r="LH886" s="193"/>
      <c r="LI886" s="49"/>
      <c r="LJ886" s="49"/>
      <c r="LK886" s="49"/>
      <c r="LP886" s="193"/>
      <c r="LQ886" s="49"/>
      <c r="LR886" s="49"/>
      <c r="LS886" s="49"/>
      <c r="LX886" s="193"/>
      <c r="LY886" s="49"/>
      <c r="LZ886" s="49"/>
      <c r="MA886" s="49"/>
      <c r="MF886" s="193"/>
      <c r="MG886" s="49"/>
      <c r="MH886" s="49"/>
      <c r="MI886" s="49"/>
      <c r="MN886" s="193"/>
      <c r="MO886" s="49"/>
      <c r="MP886" s="49"/>
      <c r="MQ886" s="49"/>
      <c r="MV886" s="193"/>
      <c r="MW886" s="49"/>
      <c r="MX886" s="49"/>
      <c r="MY886" s="49"/>
      <c r="ND886" s="193"/>
      <c r="NE886" s="49"/>
      <c r="NF886" s="49"/>
      <c r="NG886" s="49"/>
      <c r="NL886" s="193"/>
      <c r="NM886" s="49"/>
      <c r="NN886" s="49"/>
      <c r="NO886" s="49"/>
      <c r="NT886" s="193"/>
      <c r="NU886" s="49"/>
      <c r="NV886" s="49"/>
      <c r="NW886" s="49"/>
      <c r="OB886" s="193"/>
      <c r="OC886" s="49"/>
      <c r="OD886" s="49"/>
      <c r="OE886" s="49"/>
      <c r="OJ886" s="193"/>
      <c r="OK886" s="49"/>
      <c r="OL886" s="49"/>
      <c r="OM886" s="49"/>
      <c r="OR886" s="193"/>
      <c r="OS886" s="49"/>
      <c r="OT886" s="49"/>
      <c r="OU886" s="49"/>
      <c r="OZ886" s="193"/>
      <c r="PA886" s="49"/>
      <c r="PB886" s="49"/>
      <c r="PC886" s="49"/>
      <c r="PH886" s="193"/>
      <c r="PI886" s="49"/>
      <c r="PJ886" s="49"/>
      <c r="PK886" s="49"/>
      <c r="PP886" s="193"/>
      <c r="PQ886" s="49"/>
      <c r="PR886" s="49"/>
      <c r="PS886" s="49"/>
      <c r="PX886" s="193"/>
      <c r="PY886" s="49"/>
      <c r="PZ886" s="49"/>
      <c r="QA886" s="49"/>
      <c r="QF886" s="193"/>
      <c r="QG886" s="49"/>
      <c r="QH886" s="49"/>
      <c r="QI886" s="49"/>
      <c r="QN886" s="193"/>
      <c r="QO886" s="49"/>
      <c r="QP886" s="49"/>
      <c r="QQ886" s="49"/>
      <c r="QV886" s="193"/>
      <c r="QW886" s="49"/>
      <c r="QX886" s="49"/>
      <c r="QY886" s="49"/>
      <c r="RD886" s="193"/>
      <c r="RE886" s="49"/>
      <c r="RF886" s="49"/>
      <c r="RG886" s="49"/>
      <c r="RL886" s="193"/>
      <c r="RM886" s="49"/>
      <c r="RN886" s="49"/>
      <c r="RO886" s="49"/>
      <c r="RT886" s="193"/>
      <c r="RU886" s="49"/>
      <c r="RV886" s="49"/>
      <c r="RW886" s="49"/>
      <c r="SB886" s="193"/>
      <c r="SC886" s="49"/>
      <c r="SD886" s="49"/>
      <c r="SE886" s="49"/>
      <c r="SJ886" s="193"/>
      <c r="SK886" s="49"/>
      <c r="SL886" s="49"/>
      <c r="SM886" s="49"/>
      <c r="SR886" s="193"/>
      <c r="SS886" s="49"/>
      <c r="ST886" s="49"/>
      <c r="SU886" s="49"/>
      <c r="SZ886" s="193"/>
      <c r="TA886" s="49"/>
      <c r="TB886" s="49"/>
      <c r="TC886" s="49"/>
      <c r="TH886" s="193"/>
      <c r="TI886" s="49"/>
      <c r="TJ886" s="49"/>
      <c r="TK886" s="49"/>
      <c r="TP886" s="193"/>
      <c r="TQ886" s="49"/>
      <c r="TR886" s="49"/>
      <c r="TS886" s="49"/>
      <c r="TX886" s="193"/>
      <c r="TY886" s="49"/>
      <c r="TZ886" s="49"/>
      <c r="UA886" s="49"/>
      <c r="UF886" s="193"/>
      <c r="UG886" s="49"/>
      <c r="UH886" s="49"/>
      <c r="UI886" s="49"/>
      <c r="UN886" s="193"/>
      <c r="UO886" s="49"/>
      <c r="UP886" s="49"/>
      <c r="UQ886" s="49"/>
      <c r="UV886" s="193"/>
      <c r="UW886" s="49"/>
      <c r="UX886" s="49"/>
      <c r="UY886" s="49"/>
      <c r="VD886" s="193"/>
      <c r="VE886" s="49"/>
      <c r="VF886" s="49"/>
      <c r="VG886" s="49"/>
      <c r="VL886" s="193"/>
      <c r="VM886" s="49"/>
      <c r="VN886" s="49"/>
      <c r="VO886" s="49"/>
      <c r="VT886" s="193"/>
      <c r="VU886" s="49"/>
      <c r="VV886" s="49"/>
      <c r="VW886" s="49"/>
      <c r="WB886" s="193"/>
      <c r="WC886" s="49"/>
      <c r="WD886" s="49"/>
      <c r="WE886" s="49"/>
      <c r="WJ886" s="193"/>
      <c r="WK886" s="49"/>
      <c r="WL886" s="49"/>
      <c r="WM886" s="49"/>
      <c r="WR886" s="193"/>
      <c r="WS886" s="49"/>
      <c r="WT886" s="49"/>
      <c r="WU886" s="49"/>
      <c r="WZ886" s="193"/>
      <c r="XA886" s="49"/>
      <c r="XB886" s="49"/>
      <c r="XC886" s="49"/>
      <c r="XH886" s="193"/>
      <c r="XI886" s="49"/>
      <c r="XJ886" s="49"/>
      <c r="XK886" s="49"/>
      <c r="XP886" s="193"/>
      <c r="XQ886" s="49"/>
      <c r="XR886" s="49"/>
      <c r="XS886" s="49"/>
      <c r="XX886" s="193"/>
      <c r="XY886" s="49"/>
      <c r="XZ886" s="49"/>
      <c r="YA886" s="49"/>
      <c r="YF886" s="193"/>
      <c r="YG886" s="49"/>
      <c r="YH886" s="49"/>
      <c r="YI886" s="49"/>
      <c r="YN886" s="193"/>
      <c r="YO886" s="49"/>
      <c r="YP886" s="49"/>
      <c r="YQ886" s="49"/>
      <c r="YV886" s="193"/>
      <c r="YW886" s="49"/>
      <c r="YX886" s="49"/>
      <c r="YY886" s="49"/>
      <c r="ZD886" s="193"/>
      <c r="ZE886" s="49"/>
      <c r="ZF886" s="49"/>
      <c r="ZG886" s="49"/>
      <c r="ZL886" s="193"/>
      <c r="ZM886" s="49"/>
      <c r="ZN886" s="49"/>
      <c r="ZO886" s="49"/>
      <c r="ZT886" s="193"/>
      <c r="ZU886" s="49"/>
      <c r="ZV886" s="49"/>
      <c r="ZW886" s="49"/>
      <c r="AAB886" s="193"/>
      <c r="AAC886" s="49"/>
      <c r="AAD886" s="49"/>
      <c r="AAE886" s="49"/>
      <c r="AAJ886" s="193"/>
      <c r="AAK886" s="49"/>
      <c r="AAL886" s="49"/>
      <c r="AAM886" s="49"/>
      <c r="AAR886" s="193"/>
      <c r="AAS886" s="49"/>
      <c r="AAT886" s="49"/>
      <c r="AAU886" s="49"/>
      <c r="AAZ886" s="193"/>
      <c r="ABA886" s="49"/>
      <c r="ABB886" s="49"/>
      <c r="ABC886" s="49"/>
      <c r="ABH886" s="193"/>
      <c r="ABI886" s="49"/>
      <c r="ABJ886" s="49"/>
      <c r="ABK886" s="49"/>
      <c r="ABP886" s="193"/>
      <c r="ABQ886" s="49"/>
      <c r="ABR886" s="49"/>
      <c r="ABS886" s="49"/>
      <c r="ABX886" s="193"/>
      <c r="ABY886" s="49"/>
      <c r="ABZ886" s="49"/>
      <c r="ACA886" s="49"/>
      <c r="ACF886" s="193"/>
      <c r="ACG886" s="49"/>
      <c r="ACH886" s="49"/>
      <c r="ACI886" s="49"/>
      <c r="ACN886" s="193"/>
      <c r="ACO886" s="49"/>
      <c r="ACP886" s="49"/>
      <c r="ACQ886" s="49"/>
      <c r="ACV886" s="193"/>
      <c r="ACW886" s="49"/>
      <c r="ACX886" s="49"/>
      <c r="ACY886" s="49"/>
      <c r="ADD886" s="193"/>
      <c r="ADE886" s="49"/>
      <c r="ADF886" s="49"/>
      <c r="ADG886" s="49"/>
      <c r="ADL886" s="193"/>
      <c r="ADM886" s="49"/>
      <c r="ADN886" s="49"/>
      <c r="ADO886" s="49"/>
      <c r="ADT886" s="193"/>
      <c r="ADU886" s="49"/>
      <c r="ADV886" s="49"/>
      <c r="ADW886" s="49"/>
      <c r="AEB886" s="193"/>
      <c r="AEC886" s="49"/>
      <c r="AED886" s="49"/>
      <c r="AEE886" s="49"/>
      <c r="AEJ886" s="193"/>
      <c r="AEK886" s="49"/>
      <c r="AEL886" s="49"/>
      <c r="AEM886" s="49"/>
      <c r="AER886" s="193"/>
      <c r="AES886" s="49"/>
      <c r="AET886" s="49"/>
      <c r="AEU886" s="49"/>
      <c r="AEZ886" s="193"/>
      <c r="AFA886" s="49"/>
      <c r="AFB886" s="49"/>
      <c r="AFC886" s="49"/>
      <c r="AFH886" s="193"/>
      <c r="AFI886" s="49"/>
      <c r="AFJ886" s="49"/>
      <c r="AFK886" s="49"/>
      <c r="AFP886" s="193"/>
      <c r="AFQ886" s="49"/>
      <c r="AFR886" s="49"/>
      <c r="AFS886" s="49"/>
      <c r="AFX886" s="193"/>
      <c r="AFY886" s="49"/>
      <c r="AFZ886" s="49"/>
      <c r="AGA886" s="49"/>
      <c r="AGF886" s="193"/>
      <c r="AGG886" s="49"/>
      <c r="AGH886" s="49"/>
      <c r="AGI886" s="49"/>
      <c r="AGN886" s="193"/>
      <c r="AGO886" s="49"/>
      <c r="AGP886" s="49"/>
      <c r="AGQ886" s="49"/>
      <c r="AGV886" s="193"/>
      <c r="AGW886" s="49"/>
      <c r="AGX886" s="49"/>
      <c r="AGY886" s="49"/>
      <c r="AHD886" s="193"/>
      <c r="AHE886" s="49"/>
      <c r="AHF886" s="49"/>
      <c r="AHG886" s="49"/>
      <c r="AHL886" s="193"/>
      <c r="AHM886" s="49"/>
      <c r="AHN886" s="49"/>
      <c r="AHO886" s="49"/>
      <c r="AHT886" s="193"/>
      <c r="AHU886" s="49"/>
      <c r="AHV886" s="49"/>
      <c r="AHW886" s="49"/>
      <c r="AIB886" s="193"/>
      <c r="AIC886" s="49"/>
      <c r="AID886" s="49"/>
      <c r="AIE886" s="49"/>
      <c r="AIJ886" s="193"/>
      <c r="AIK886" s="49"/>
      <c r="AIL886" s="49"/>
      <c r="AIM886" s="49"/>
      <c r="AIR886" s="193"/>
      <c r="AIS886" s="49"/>
      <c r="AIT886" s="49"/>
      <c r="AIU886" s="49"/>
      <c r="AIZ886" s="193"/>
      <c r="AJA886" s="49"/>
      <c r="AJB886" s="49"/>
      <c r="AJC886" s="49"/>
      <c r="AJH886" s="193"/>
      <c r="AJI886" s="49"/>
      <c r="AJJ886" s="49"/>
      <c r="AJK886" s="49"/>
      <c r="AJP886" s="193"/>
      <c r="AJQ886" s="49"/>
      <c r="AJR886" s="49"/>
      <c r="AJS886" s="49"/>
      <c r="AJX886" s="193"/>
      <c r="AJY886" s="49"/>
      <c r="AJZ886" s="49"/>
      <c r="AKA886" s="49"/>
      <c r="AKF886" s="193"/>
      <c r="AKG886" s="49"/>
      <c r="AKH886" s="49"/>
      <c r="AKI886" s="49"/>
      <c r="AKN886" s="193"/>
      <c r="AKO886" s="49"/>
      <c r="AKP886" s="49"/>
      <c r="AKQ886" s="49"/>
      <c r="AKV886" s="193"/>
      <c r="AKW886" s="49"/>
      <c r="AKX886" s="49"/>
      <c r="AKY886" s="49"/>
      <c r="ALD886" s="193"/>
      <c r="ALE886" s="49"/>
      <c r="ALF886" s="49"/>
      <c r="ALG886" s="49"/>
      <c r="ALL886" s="193"/>
      <c r="ALM886" s="49"/>
      <c r="ALN886" s="49"/>
      <c r="ALO886" s="49"/>
      <c r="ALT886" s="193"/>
      <c r="ALU886" s="49"/>
      <c r="ALV886" s="49"/>
      <c r="ALW886" s="49"/>
      <c r="AMB886" s="193"/>
      <c r="AMC886" s="49"/>
      <c r="AMD886" s="49"/>
      <c r="AME886" s="49"/>
      <c r="AMJ886" s="193"/>
    </row>
    <row r="887" s="190" customFormat="true" ht="15" hidden="false" customHeight="true" outlineLevel="0" collapsed="false">
      <c r="A887" s="170"/>
      <c r="B887" s="170"/>
      <c r="C887" s="170"/>
      <c r="D887" s="171" t="s">
        <v>717</v>
      </c>
      <c r="E887" s="171"/>
      <c r="F887" s="171"/>
      <c r="G887" s="171"/>
      <c r="H887" s="172" t="n">
        <f aca="false">ROUND(H884*$B$13,2)</f>
        <v>5.28</v>
      </c>
      <c r="I887" s="49"/>
      <c r="J887" s="49"/>
      <c r="K887" s="49"/>
      <c r="P887" s="191"/>
      <c r="Q887" s="49"/>
      <c r="R887" s="49"/>
      <c r="S887" s="49"/>
      <c r="X887" s="191"/>
      <c r="Y887" s="49"/>
      <c r="Z887" s="49"/>
      <c r="AA887" s="49"/>
      <c r="AF887" s="191"/>
      <c r="AG887" s="49"/>
      <c r="AH887" s="49"/>
      <c r="AI887" s="49"/>
      <c r="AN887" s="191"/>
      <c r="AO887" s="49"/>
      <c r="AP887" s="49"/>
      <c r="AQ887" s="49"/>
      <c r="AV887" s="191"/>
      <c r="AW887" s="49"/>
      <c r="AX887" s="49"/>
      <c r="AY887" s="49"/>
      <c r="BD887" s="191"/>
      <c r="BE887" s="49"/>
      <c r="BF887" s="49"/>
      <c r="BG887" s="49"/>
      <c r="BL887" s="191"/>
      <c r="BM887" s="49"/>
      <c r="BN887" s="49"/>
      <c r="BO887" s="49"/>
      <c r="BT887" s="191"/>
      <c r="BU887" s="49"/>
      <c r="BV887" s="49"/>
      <c r="BW887" s="49"/>
      <c r="CB887" s="191"/>
      <c r="CC887" s="49"/>
      <c r="CD887" s="49"/>
      <c r="CE887" s="49"/>
      <c r="CJ887" s="191"/>
      <c r="CK887" s="49"/>
      <c r="CL887" s="49"/>
      <c r="CM887" s="49"/>
      <c r="CR887" s="191"/>
      <c r="CS887" s="49"/>
      <c r="CT887" s="49"/>
      <c r="CU887" s="49"/>
      <c r="CZ887" s="191"/>
      <c r="DA887" s="49"/>
      <c r="DB887" s="49"/>
      <c r="DC887" s="49"/>
      <c r="DH887" s="191"/>
      <c r="DI887" s="49"/>
      <c r="DJ887" s="49"/>
      <c r="DK887" s="49"/>
      <c r="DP887" s="191"/>
      <c r="DQ887" s="49"/>
      <c r="DR887" s="49"/>
      <c r="DS887" s="49"/>
      <c r="DX887" s="191"/>
      <c r="DY887" s="49"/>
      <c r="DZ887" s="49"/>
      <c r="EA887" s="49"/>
      <c r="EF887" s="191"/>
      <c r="EG887" s="49"/>
      <c r="EH887" s="49"/>
      <c r="EI887" s="49"/>
      <c r="EN887" s="191"/>
      <c r="EO887" s="49"/>
      <c r="EP887" s="49"/>
      <c r="EQ887" s="49"/>
      <c r="EV887" s="191"/>
      <c r="EW887" s="49"/>
      <c r="EX887" s="49"/>
      <c r="EY887" s="49"/>
      <c r="FD887" s="191"/>
      <c r="FE887" s="49"/>
      <c r="FF887" s="49"/>
      <c r="FG887" s="49"/>
      <c r="FL887" s="191"/>
      <c r="FM887" s="49"/>
      <c r="FN887" s="49"/>
      <c r="FO887" s="49"/>
      <c r="FT887" s="191"/>
      <c r="FU887" s="49"/>
      <c r="FV887" s="49"/>
      <c r="FW887" s="49"/>
      <c r="GB887" s="191"/>
      <c r="GC887" s="49"/>
      <c r="GD887" s="49"/>
      <c r="GE887" s="49"/>
      <c r="GJ887" s="191"/>
      <c r="GK887" s="49"/>
      <c r="GL887" s="49"/>
      <c r="GM887" s="49"/>
      <c r="GR887" s="191"/>
      <c r="GS887" s="49"/>
      <c r="GT887" s="49"/>
      <c r="GU887" s="49"/>
      <c r="GZ887" s="191"/>
      <c r="HA887" s="49"/>
      <c r="HB887" s="49"/>
      <c r="HC887" s="49"/>
      <c r="HH887" s="191"/>
      <c r="HI887" s="49"/>
      <c r="HJ887" s="49"/>
      <c r="HK887" s="49"/>
      <c r="HP887" s="191"/>
      <c r="HQ887" s="49"/>
      <c r="HR887" s="49"/>
      <c r="HS887" s="49"/>
      <c r="HX887" s="191"/>
      <c r="HY887" s="49"/>
      <c r="HZ887" s="49"/>
      <c r="IA887" s="49"/>
      <c r="IF887" s="191"/>
      <c r="IG887" s="49"/>
      <c r="IH887" s="49"/>
      <c r="II887" s="49"/>
      <c r="IN887" s="191"/>
      <c r="IO887" s="49"/>
      <c r="IP887" s="49"/>
      <c r="IQ887" s="49"/>
      <c r="IV887" s="191"/>
      <c r="IW887" s="49"/>
      <c r="IX887" s="49"/>
      <c r="IY887" s="49"/>
      <c r="JD887" s="191"/>
      <c r="JE887" s="49"/>
      <c r="JF887" s="49"/>
      <c r="JG887" s="49"/>
      <c r="JL887" s="191"/>
      <c r="JM887" s="49"/>
      <c r="JN887" s="49"/>
      <c r="JO887" s="49"/>
      <c r="JT887" s="191"/>
      <c r="JU887" s="49"/>
      <c r="JV887" s="49"/>
      <c r="JW887" s="49"/>
      <c r="KB887" s="191"/>
      <c r="KC887" s="49"/>
      <c r="KD887" s="49"/>
      <c r="KE887" s="49"/>
      <c r="KJ887" s="191"/>
      <c r="KK887" s="49"/>
      <c r="KL887" s="49"/>
      <c r="KM887" s="49"/>
      <c r="KR887" s="191"/>
      <c r="KS887" s="49"/>
      <c r="KT887" s="49"/>
      <c r="KU887" s="49"/>
      <c r="KZ887" s="191"/>
      <c r="LA887" s="49"/>
      <c r="LB887" s="49"/>
      <c r="LC887" s="49"/>
      <c r="LH887" s="191"/>
      <c r="LI887" s="49"/>
      <c r="LJ887" s="49"/>
      <c r="LK887" s="49"/>
      <c r="LP887" s="191"/>
      <c r="LQ887" s="49"/>
      <c r="LR887" s="49"/>
      <c r="LS887" s="49"/>
      <c r="LX887" s="191"/>
      <c r="LY887" s="49"/>
      <c r="LZ887" s="49"/>
      <c r="MA887" s="49"/>
      <c r="MF887" s="191"/>
      <c r="MG887" s="49"/>
      <c r="MH887" s="49"/>
      <c r="MI887" s="49"/>
      <c r="MN887" s="191"/>
      <c r="MO887" s="49"/>
      <c r="MP887" s="49"/>
      <c r="MQ887" s="49"/>
      <c r="MV887" s="191"/>
      <c r="MW887" s="49"/>
      <c r="MX887" s="49"/>
      <c r="MY887" s="49"/>
      <c r="ND887" s="191"/>
      <c r="NE887" s="49"/>
      <c r="NF887" s="49"/>
      <c r="NG887" s="49"/>
      <c r="NL887" s="191"/>
      <c r="NM887" s="49"/>
      <c r="NN887" s="49"/>
      <c r="NO887" s="49"/>
      <c r="NT887" s="191"/>
      <c r="NU887" s="49"/>
      <c r="NV887" s="49"/>
      <c r="NW887" s="49"/>
      <c r="OB887" s="191"/>
      <c r="OC887" s="49"/>
      <c r="OD887" s="49"/>
      <c r="OE887" s="49"/>
      <c r="OJ887" s="191"/>
      <c r="OK887" s="49"/>
      <c r="OL887" s="49"/>
      <c r="OM887" s="49"/>
      <c r="OR887" s="191"/>
      <c r="OS887" s="49"/>
      <c r="OT887" s="49"/>
      <c r="OU887" s="49"/>
      <c r="OZ887" s="191"/>
      <c r="PA887" s="49"/>
      <c r="PB887" s="49"/>
      <c r="PC887" s="49"/>
      <c r="PH887" s="191"/>
      <c r="PI887" s="49"/>
      <c r="PJ887" s="49"/>
      <c r="PK887" s="49"/>
      <c r="PP887" s="191"/>
      <c r="PQ887" s="49"/>
      <c r="PR887" s="49"/>
      <c r="PS887" s="49"/>
      <c r="PX887" s="191"/>
      <c r="PY887" s="49"/>
      <c r="PZ887" s="49"/>
      <c r="QA887" s="49"/>
      <c r="QF887" s="191"/>
      <c r="QG887" s="49"/>
      <c r="QH887" s="49"/>
      <c r="QI887" s="49"/>
      <c r="QN887" s="191"/>
      <c r="QO887" s="49"/>
      <c r="QP887" s="49"/>
      <c r="QQ887" s="49"/>
      <c r="QV887" s="191"/>
      <c r="QW887" s="49"/>
      <c r="QX887" s="49"/>
      <c r="QY887" s="49"/>
      <c r="RD887" s="191"/>
      <c r="RE887" s="49"/>
      <c r="RF887" s="49"/>
      <c r="RG887" s="49"/>
      <c r="RL887" s="191"/>
      <c r="RM887" s="49"/>
      <c r="RN887" s="49"/>
      <c r="RO887" s="49"/>
      <c r="RT887" s="191"/>
      <c r="RU887" s="49"/>
      <c r="RV887" s="49"/>
      <c r="RW887" s="49"/>
      <c r="SB887" s="191"/>
      <c r="SC887" s="49"/>
      <c r="SD887" s="49"/>
      <c r="SE887" s="49"/>
      <c r="SJ887" s="191"/>
      <c r="SK887" s="49"/>
      <c r="SL887" s="49"/>
      <c r="SM887" s="49"/>
      <c r="SR887" s="191"/>
      <c r="SS887" s="49"/>
      <c r="ST887" s="49"/>
      <c r="SU887" s="49"/>
      <c r="SZ887" s="191"/>
      <c r="TA887" s="49"/>
      <c r="TB887" s="49"/>
      <c r="TC887" s="49"/>
      <c r="TH887" s="191"/>
      <c r="TI887" s="49"/>
      <c r="TJ887" s="49"/>
      <c r="TK887" s="49"/>
      <c r="TP887" s="191"/>
      <c r="TQ887" s="49"/>
      <c r="TR887" s="49"/>
      <c r="TS887" s="49"/>
      <c r="TX887" s="191"/>
      <c r="TY887" s="49"/>
      <c r="TZ887" s="49"/>
      <c r="UA887" s="49"/>
      <c r="UF887" s="191"/>
      <c r="UG887" s="49"/>
      <c r="UH887" s="49"/>
      <c r="UI887" s="49"/>
      <c r="UN887" s="191"/>
      <c r="UO887" s="49"/>
      <c r="UP887" s="49"/>
      <c r="UQ887" s="49"/>
      <c r="UV887" s="191"/>
      <c r="UW887" s="49"/>
      <c r="UX887" s="49"/>
      <c r="UY887" s="49"/>
      <c r="VD887" s="191"/>
      <c r="VE887" s="49"/>
      <c r="VF887" s="49"/>
      <c r="VG887" s="49"/>
      <c r="VL887" s="191"/>
      <c r="VM887" s="49"/>
      <c r="VN887" s="49"/>
      <c r="VO887" s="49"/>
      <c r="VT887" s="191"/>
      <c r="VU887" s="49"/>
      <c r="VV887" s="49"/>
      <c r="VW887" s="49"/>
      <c r="WB887" s="191"/>
      <c r="WC887" s="49"/>
      <c r="WD887" s="49"/>
      <c r="WE887" s="49"/>
      <c r="WJ887" s="191"/>
      <c r="WK887" s="49"/>
      <c r="WL887" s="49"/>
      <c r="WM887" s="49"/>
      <c r="WR887" s="191"/>
      <c r="WS887" s="49"/>
      <c r="WT887" s="49"/>
      <c r="WU887" s="49"/>
      <c r="WZ887" s="191"/>
      <c r="XA887" s="49"/>
      <c r="XB887" s="49"/>
      <c r="XC887" s="49"/>
      <c r="XH887" s="191"/>
      <c r="XI887" s="49"/>
      <c r="XJ887" s="49"/>
      <c r="XK887" s="49"/>
      <c r="XP887" s="191"/>
      <c r="XQ887" s="49"/>
      <c r="XR887" s="49"/>
      <c r="XS887" s="49"/>
      <c r="XX887" s="191"/>
      <c r="XY887" s="49"/>
      <c r="XZ887" s="49"/>
      <c r="YA887" s="49"/>
      <c r="YF887" s="191"/>
      <c r="YG887" s="49"/>
      <c r="YH887" s="49"/>
      <c r="YI887" s="49"/>
      <c r="YN887" s="191"/>
      <c r="YO887" s="49"/>
      <c r="YP887" s="49"/>
      <c r="YQ887" s="49"/>
      <c r="YV887" s="191"/>
      <c r="YW887" s="49"/>
      <c r="YX887" s="49"/>
      <c r="YY887" s="49"/>
      <c r="ZD887" s="191"/>
      <c r="ZE887" s="49"/>
      <c r="ZF887" s="49"/>
      <c r="ZG887" s="49"/>
      <c r="ZL887" s="191"/>
      <c r="ZM887" s="49"/>
      <c r="ZN887" s="49"/>
      <c r="ZO887" s="49"/>
      <c r="ZT887" s="191"/>
      <c r="ZU887" s="49"/>
      <c r="ZV887" s="49"/>
      <c r="ZW887" s="49"/>
      <c r="AAB887" s="191"/>
      <c r="AAC887" s="49"/>
      <c r="AAD887" s="49"/>
      <c r="AAE887" s="49"/>
      <c r="AAJ887" s="191"/>
      <c r="AAK887" s="49"/>
      <c r="AAL887" s="49"/>
      <c r="AAM887" s="49"/>
      <c r="AAR887" s="191"/>
      <c r="AAS887" s="49"/>
      <c r="AAT887" s="49"/>
      <c r="AAU887" s="49"/>
      <c r="AAZ887" s="191"/>
      <c r="ABA887" s="49"/>
      <c r="ABB887" s="49"/>
      <c r="ABC887" s="49"/>
      <c r="ABH887" s="191"/>
      <c r="ABI887" s="49"/>
      <c r="ABJ887" s="49"/>
      <c r="ABK887" s="49"/>
      <c r="ABP887" s="191"/>
      <c r="ABQ887" s="49"/>
      <c r="ABR887" s="49"/>
      <c r="ABS887" s="49"/>
      <c r="ABX887" s="191"/>
      <c r="ABY887" s="49"/>
      <c r="ABZ887" s="49"/>
      <c r="ACA887" s="49"/>
      <c r="ACF887" s="191"/>
      <c r="ACG887" s="49"/>
      <c r="ACH887" s="49"/>
      <c r="ACI887" s="49"/>
      <c r="ACN887" s="191"/>
      <c r="ACO887" s="49"/>
      <c r="ACP887" s="49"/>
      <c r="ACQ887" s="49"/>
      <c r="ACV887" s="191"/>
      <c r="ACW887" s="49"/>
      <c r="ACX887" s="49"/>
      <c r="ACY887" s="49"/>
      <c r="ADD887" s="191"/>
      <c r="ADE887" s="49"/>
      <c r="ADF887" s="49"/>
      <c r="ADG887" s="49"/>
      <c r="ADL887" s="191"/>
      <c r="ADM887" s="49"/>
      <c r="ADN887" s="49"/>
      <c r="ADO887" s="49"/>
      <c r="ADT887" s="191"/>
      <c r="ADU887" s="49"/>
      <c r="ADV887" s="49"/>
      <c r="ADW887" s="49"/>
      <c r="AEB887" s="191"/>
      <c r="AEC887" s="49"/>
      <c r="AED887" s="49"/>
      <c r="AEE887" s="49"/>
      <c r="AEJ887" s="191"/>
      <c r="AEK887" s="49"/>
      <c r="AEL887" s="49"/>
      <c r="AEM887" s="49"/>
      <c r="AER887" s="191"/>
      <c r="AES887" s="49"/>
      <c r="AET887" s="49"/>
      <c r="AEU887" s="49"/>
      <c r="AEZ887" s="191"/>
      <c r="AFA887" s="49"/>
      <c r="AFB887" s="49"/>
      <c r="AFC887" s="49"/>
      <c r="AFH887" s="191"/>
      <c r="AFI887" s="49"/>
      <c r="AFJ887" s="49"/>
      <c r="AFK887" s="49"/>
      <c r="AFP887" s="191"/>
      <c r="AFQ887" s="49"/>
      <c r="AFR887" s="49"/>
      <c r="AFS887" s="49"/>
      <c r="AFX887" s="191"/>
      <c r="AFY887" s="49"/>
      <c r="AFZ887" s="49"/>
      <c r="AGA887" s="49"/>
      <c r="AGF887" s="191"/>
      <c r="AGG887" s="49"/>
      <c r="AGH887" s="49"/>
      <c r="AGI887" s="49"/>
      <c r="AGN887" s="191"/>
      <c r="AGO887" s="49"/>
      <c r="AGP887" s="49"/>
      <c r="AGQ887" s="49"/>
      <c r="AGV887" s="191"/>
      <c r="AGW887" s="49"/>
      <c r="AGX887" s="49"/>
      <c r="AGY887" s="49"/>
      <c r="AHD887" s="191"/>
      <c r="AHE887" s="49"/>
      <c r="AHF887" s="49"/>
      <c r="AHG887" s="49"/>
      <c r="AHL887" s="191"/>
      <c r="AHM887" s="49"/>
      <c r="AHN887" s="49"/>
      <c r="AHO887" s="49"/>
      <c r="AHT887" s="191"/>
      <c r="AHU887" s="49"/>
      <c r="AHV887" s="49"/>
      <c r="AHW887" s="49"/>
      <c r="AIB887" s="191"/>
      <c r="AIC887" s="49"/>
      <c r="AID887" s="49"/>
      <c r="AIE887" s="49"/>
      <c r="AIJ887" s="191"/>
      <c r="AIK887" s="49"/>
      <c r="AIL887" s="49"/>
      <c r="AIM887" s="49"/>
      <c r="AIR887" s="191"/>
      <c r="AIS887" s="49"/>
      <c r="AIT887" s="49"/>
      <c r="AIU887" s="49"/>
      <c r="AIZ887" s="191"/>
      <c r="AJA887" s="49"/>
      <c r="AJB887" s="49"/>
      <c r="AJC887" s="49"/>
      <c r="AJH887" s="191"/>
      <c r="AJI887" s="49"/>
      <c r="AJJ887" s="49"/>
      <c r="AJK887" s="49"/>
      <c r="AJP887" s="191"/>
      <c r="AJQ887" s="49"/>
      <c r="AJR887" s="49"/>
      <c r="AJS887" s="49"/>
      <c r="AJX887" s="191"/>
      <c r="AJY887" s="49"/>
      <c r="AJZ887" s="49"/>
      <c r="AKA887" s="49"/>
      <c r="AKF887" s="191"/>
      <c r="AKG887" s="49"/>
      <c r="AKH887" s="49"/>
      <c r="AKI887" s="49"/>
      <c r="AKN887" s="191"/>
      <c r="AKO887" s="49"/>
      <c r="AKP887" s="49"/>
      <c r="AKQ887" s="49"/>
      <c r="AKV887" s="191"/>
      <c r="AKW887" s="49"/>
      <c r="AKX887" s="49"/>
      <c r="AKY887" s="49"/>
      <c r="ALD887" s="191"/>
      <c r="ALE887" s="49"/>
      <c r="ALF887" s="49"/>
      <c r="ALG887" s="49"/>
      <c r="ALL887" s="191"/>
      <c r="ALM887" s="49"/>
      <c r="ALN887" s="49"/>
      <c r="ALO887" s="49"/>
      <c r="ALT887" s="191"/>
      <c r="ALU887" s="49"/>
      <c r="ALV887" s="49"/>
      <c r="ALW887" s="49"/>
      <c r="AMB887" s="191"/>
      <c r="AMC887" s="49"/>
      <c r="AMD887" s="49"/>
      <c r="AME887" s="49"/>
      <c r="AMJ887" s="191"/>
    </row>
    <row r="888" s="192" customFormat="true" ht="15" hidden="false" customHeight="true" outlineLevel="0" collapsed="false">
      <c r="A888" s="170"/>
      <c r="B888" s="170"/>
      <c r="C888" s="170"/>
      <c r="D888" s="173" t="s">
        <v>718</v>
      </c>
      <c r="E888" s="173"/>
      <c r="F888" s="173"/>
      <c r="G888" s="173"/>
      <c r="H888" s="174" t="n">
        <f aca="false">H887+H884</f>
        <v>30.49</v>
      </c>
      <c r="I888" s="49"/>
      <c r="J888" s="49"/>
      <c r="K888" s="49"/>
      <c r="P888" s="193"/>
      <c r="Q888" s="49"/>
      <c r="R888" s="49"/>
      <c r="S888" s="49"/>
      <c r="X888" s="193"/>
      <c r="Y888" s="49"/>
      <c r="Z888" s="49"/>
      <c r="AA888" s="49"/>
      <c r="AF888" s="193"/>
      <c r="AG888" s="49"/>
      <c r="AH888" s="49"/>
      <c r="AI888" s="49"/>
      <c r="AN888" s="193"/>
      <c r="AO888" s="49"/>
      <c r="AP888" s="49"/>
      <c r="AQ888" s="49"/>
      <c r="AV888" s="193"/>
      <c r="AW888" s="49"/>
      <c r="AX888" s="49"/>
      <c r="AY888" s="49"/>
      <c r="BD888" s="193"/>
      <c r="BE888" s="49"/>
      <c r="BF888" s="49"/>
      <c r="BG888" s="49"/>
      <c r="BL888" s="193"/>
      <c r="BM888" s="49"/>
      <c r="BN888" s="49"/>
      <c r="BO888" s="49"/>
      <c r="BT888" s="193"/>
      <c r="BU888" s="49"/>
      <c r="BV888" s="49"/>
      <c r="BW888" s="49"/>
      <c r="CB888" s="193"/>
      <c r="CC888" s="49"/>
      <c r="CD888" s="49"/>
      <c r="CE888" s="49"/>
      <c r="CJ888" s="193"/>
      <c r="CK888" s="49"/>
      <c r="CL888" s="49"/>
      <c r="CM888" s="49"/>
      <c r="CR888" s="193"/>
      <c r="CS888" s="49"/>
      <c r="CT888" s="49"/>
      <c r="CU888" s="49"/>
      <c r="CZ888" s="193"/>
      <c r="DA888" s="49"/>
      <c r="DB888" s="49"/>
      <c r="DC888" s="49"/>
      <c r="DH888" s="193"/>
      <c r="DI888" s="49"/>
      <c r="DJ888" s="49"/>
      <c r="DK888" s="49"/>
      <c r="DP888" s="193"/>
      <c r="DQ888" s="49"/>
      <c r="DR888" s="49"/>
      <c r="DS888" s="49"/>
      <c r="DX888" s="193"/>
      <c r="DY888" s="49"/>
      <c r="DZ888" s="49"/>
      <c r="EA888" s="49"/>
      <c r="EF888" s="193"/>
      <c r="EG888" s="49"/>
      <c r="EH888" s="49"/>
      <c r="EI888" s="49"/>
      <c r="EN888" s="193"/>
      <c r="EO888" s="49"/>
      <c r="EP888" s="49"/>
      <c r="EQ888" s="49"/>
      <c r="EV888" s="193"/>
      <c r="EW888" s="49"/>
      <c r="EX888" s="49"/>
      <c r="EY888" s="49"/>
      <c r="FD888" s="193"/>
      <c r="FE888" s="49"/>
      <c r="FF888" s="49"/>
      <c r="FG888" s="49"/>
      <c r="FL888" s="193"/>
      <c r="FM888" s="49"/>
      <c r="FN888" s="49"/>
      <c r="FO888" s="49"/>
      <c r="FT888" s="193"/>
      <c r="FU888" s="49"/>
      <c r="FV888" s="49"/>
      <c r="FW888" s="49"/>
      <c r="GB888" s="193"/>
      <c r="GC888" s="49"/>
      <c r="GD888" s="49"/>
      <c r="GE888" s="49"/>
      <c r="GJ888" s="193"/>
      <c r="GK888" s="49"/>
      <c r="GL888" s="49"/>
      <c r="GM888" s="49"/>
      <c r="GR888" s="193"/>
      <c r="GS888" s="49"/>
      <c r="GT888" s="49"/>
      <c r="GU888" s="49"/>
      <c r="GZ888" s="193"/>
      <c r="HA888" s="49"/>
      <c r="HB888" s="49"/>
      <c r="HC888" s="49"/>
      <c r="HH888" s="193"/>
      <c r="HI888" s="49"/>
      <c r="HJ888" s="49"/>
      <c r="HK888" s="49"/>
      <c r="HP888" s="193"/>
      <c r="HQ888" s="49"/>
      <c r="HR888" s="49"/>
      <c r="HS888" s="49"/>
      <c r="HX888" s="193"/>
      <c r="HY888" s="49"/>
      <c r="HZ888" s="49"/>
      <c r="IA888" s="49"/>
      <c r="IF888" s="193"/>
      <c r="IG888" s="49"/>
      <c r="IH888" s="49"/>
      <c r="II888" s="49"/>
      <c r="IN888" s="193"/>
      <c r="IO888" s="49"/>
      <c r="IP888" s="49"/>
      <c r="IQ888" s="49"/>
      <c r="IV888" s="193"/>
      <c r="IW888" s="49"/>
      <c r="IX888" s="49"/>
      <c r="IY888" s="49"/>
      <c r="JD888" s="193"/>
      <c r="JE888" s="49"/>
      <c r="JF888" s="49"/>
      <c r="JG888" s="49"/>
      <c r="JL888" s="193"/>
      <c r="JM888" s="49"/>
      <c r="JN888" s="49"/>
      <c r="JO888" s="49"/>
      <c r="JT888" s="193"/>
      <c r="JU888" s="49"/>
      <c r="JV888" s="49"/>
      <c r="JW888" s="49"/>
      <c r="KB888" s="193"/>
      <c r="KC888" s="49"/>
      <c r="KD888" s="49"/>
      <c r="KE888" s="49"/>
      <c r="KJ888" s="193"/>
      <c r="KK888" s="49"/>
      <c r="KL888" s="49"/>
      <c r="KM888" s="49"/>
      <c r="KR888" s="193"/>
      <c r="KS888" s="49"/>
      <c r="KT888" s="49"/>
      <c r="KU888" s="49"/>
      <c r="KZ888" s="193"/>
      <c r="LA888" s="49"/>
      <c r="LB888" s="49"/>
      <c r="LC888" s="49"/>
      <c r="LH888" s="193"/>
      <c r="LI888" s="49"/>
      <c r="LJ888" s="49"/>
      <c r="LK888" s="49"/>
      <c r="LP888" s="193"/>
      <c r="LQ888" s="49"/>
      <c r="LR888" s="49"/>
      <c r="LS888" s="49"/>
      <c r="LX888" s="193"/>
      <c r="LY888" s="49"/>
      <c r="LZ888" s="49"/>
      <c r="MA888" s="49"/>
      <c r="MF888" s="193"/>
      <c r="MG888" s="49"/>
      <c r="MH888" s="49"/>
      <c r="MI888" s="49"/>
      <c r="MN888" s="193"/>
      <c r="MO888" s="49"/>
      <c r="MP888" s="49"/>
      <c r="MQ888" s="49"/>
      <c r="MV888" s="193"/>
      <c r="MW888" s="49"/>
      <c r="MX888" s="49"/>
      <c r="MY888" s="49"/>
      <c r="ND888" s="193"/>
      <c r="NE888" s="49"/>
      <c r="NF888" s="49"/>
      <c r="NG888" s="49"/>
      <c r="NL888" s="193"/>
      <c r="NM888" s="49"/>
      <c r="NN888" s="49"/>
      <c r="NO888" s="49"/>
      <c r="NT888" s="193"/>
      <c r="NU888" s="49"/>
      <c r="NV888" s="49"/>
      <c r="NW888" s="49"/>
      <c r="OB888" s="193"/>
      <c r="OC888" s="49"/>
      <c r="OD888" s="49"/>
      <c r="OE888" s="49"/>
      <c r="OJ888" s="193"/>
      <c r="OK888" s="49"/>
      <c r="OL888" s="49"/>
      <c r="OM888" s="49"/>
      <c r="OR888" s="193"/>
      <c r="OS888" s="49"/>
      <c r="OT888" s="49"/>
      <c r="OU888" s="49"/>
      <c r="OZ888" s="193"/>
      <c r="PA888" s="49"/>
      <c r="PB888" s="49"/>
      <c r="PC888" s="49"/>
      <c r="PH888" s="193"/>
      <c r="PI888" s="49"/>
      <c r="PJ888" s="49"/>
      <c r="PK888" s="49"/>
      <c r="PP888" s="193"/>
      <c r="PQ888" s="49"/>
      <c r="PR888" s="49"/>
      <c r="PS888" s="49"/>
      <c r="PX888" s="193"/>
      <c r="PY888" s="49"/>
      <c r="PZ888" s="49"/>
      <c r="QA888" s="49"/>
      <c r="QF888" s="193"/>
      <c r="QG888" s="49"/>
      <c r="QH888" s="49"/>
      <c r="QI888" s="49"/>
      <c r="QN888" s="193"/>
      <c r="QO888" s="49"/>
      <c r="QP888" s="49"/>
      <c r="QQ888" s="49"/>
      <c r="QV888" s="193"/>
      <c r="QW888" s="49"/>
      <c r="QX888" s="49"/>
      <c r="QY888" s="49"/>
      <c r="RD888" s="193"/>
      <c r="RE888" s="49"/>
      <c r="RF888" s="49"/>
      <c r="RG888" s="49"/>
      <c r="RL888" s="193"/>
      <c r="RM888" s="49"/>
      <c r="RN888" s="49"/>
      <c r="RO888" s="49"/>
      <c r="RT888" s="193"/>
      <c r="RU888" s="49"/>
      <c r="RV888" s="49"/>
      <c r="RW888" s="49"/>
      <c r="SB888" s="193"/>
      <c r="SC888" s="49"/>
      <c r="SD888" s="49"/>
      <c r="SE888" s="49"/>
      <c r="SJ888" s="193"/>
      <c r="SK888" s="49"/>
      <c r="SL888" s="49"/>
      <c r="SM888" s="49"/>
      <c r="SR888" s="193"/>
      <c r="SS888" s="49"/>
      <c r="ST888" s="49"/>
      <c r="SU888" s="49"/>
      <c r="SZ888" s="193"/>
      <c r="TA888" s="49"/>
      <c r="TB888" s="49"/>
      <c r="TC888" s="49"/>
      <c r="TH888" s="193"/>
      <c r="TI888" s="49"/>
      <c r="TJ888" s="49"/>
      <c r="TK888" s="49"/>
      <c r="TP888" s="193"/>
      <c r="TQ888" s="49"/>
      <c r="TR888" s="49"/>
      <c r="TS888" s="49"/>
      <c r="TX888" s="193"/>
      <c r="TY888" s="49"/>
      <c r="TZ888" s="49"/>
      <c r="UA888" s="49"/>
      <c r="UF888" s="193"/>
      <c r="UG888" s="49"/>
      <c r="UH888" s="49"/>
      <c r="UI888" s="49"/>
      <c r="UN888" s="193"/>
      <c r="UO888" s="49"/>
      <c r="UP888" s="49"/>
      <c r="UQ888" s="49"/>
      <c r="UV888" s="193"/>
      <c r="UW888" s="49"/>
      <c r="UX888" s="49"/>
      <c r="UY888" s="49"/>
      <c r="VD888" s="193"/>
      <c r="VE888" s="49"/>
      <c r="VF888" s="49"/>
      <c r="VG888" s="49"/>
      <c r="VL888" s="193"/>
      <c r="VM888" s="49"/>
      <c r="VN888" s="49"/>
      <c r="VO888" s="49"/>
      <c r="VT888" s="193"/>
      <c r="VU888" s="49"/>
      <c r="VV888" s="49"/>
      <c r="VW888" s="49"/>
      <c r="WB888" s="193"/>
      <c r="WC888" s="49"/>
      <c r="WD888" s="49"/>
      <c r="WE888" s="49"/>
      <c r="WJ888" s="193"/>
      <c r="WK888" s="49"/>
      <c r="WL888" s="49"/>
      <c r="WM888" s="49"/>
      <c r="WR888" s="193"/>
      <c r="WS888" s="49"/>
      <c r="WT888" s="49"/>
      <c r="WU888" s="49"/>
      <c r="WZ888" s="193"/>
      <c r="XA888" s="49"/>
      <c r="XB888" s="49"/>
      <c r="XC888" s="49"/>
      <c r="XH888" s="193"/>
      <c r="XI888" s="49"/>
      <c r="XJ888" s="49"/>
      <c r="XK888" s="49"/>
      <c r="XP888" s="193"/>
      <c r="XQ888" s="49"/>
      <c r="XR888" s="49"/>
      <c r="XS888" s="49"/>
      <c r="XX888" s="193"/>
      <c r="XY888" s="49"/>
      <c r="XZ888" s="49"/>
      <c r="YA888" s="49"/>
      <c r="YF888" s="193"/>
      <c r="YG888" s="49"/>
      <c r="YH888" s="49"/>
      <c r="YI888" s="49"/>
      <c r="YN888" s="193"/>
      <c r="YO888" s="49"/>
      <c r="YP888" s="49"/>
      <c r="YQ888" s="49"/>
      <c r="YV888" s="193"/>
      <c r="YW888" s="49"/>
      <c r="YX888" s="49"/>
      <c r="YY888" s="49"/>
      <c r="ZD888" s="193"/>
      <c r="ZE888" s="49"/>
      <c r="ZF888" s="49"/>
      <c r="ZG888" s="49"/>
      <c r="ZL888" s="193"/>
      <c r="ZM888" s="49"/>
      <c r="ZN888" s="49"/>
      <c r="ZO888" s="49"/>
      <c r="ZT888" s="193"/>
      <c r="ZU888" s="49"/>
      <c r="ZV888" s="49"/>
      <c r="ZW888" s="49"/>
      <c r="AAB888" s="193"/>
      <c r="AAC888" s="49"/>
      <c r="AAD888" s="49"/>
      <c r="AAE888" s="49"/>
      <c r="AAJ888" s="193"/>
      <c r="AAK888" s="49"/>
      <c r="AAL888" s="49"/>
      <c r="AAM888" s="49"/>
      <c r="AAR888" s="193"/>
      <c r="AAS888" s="49"/>
      <c r="AAT888" s="49"/>
      <c r="AAU888" s="49"/>
      <c r="AAZ888" s="193"/>
      <c r="ABA888" s="49"/>
      <c r="ABB888" s="49"/>
      <c r="ABC888" s="49"/>
      <c r="ABH888" s="193"/>
      <c r="ABI888" s="49"/>
      <c r="ABJ888" s="49"/>
      <c r="ABK888" s="49"/>
      <c r="ABP888" s="193"/>
      <c r="ABQ888" s="49"/>
      <c r="ABR888" s="49"/>
      <c r="ABS888" s="49"/>
      <c r="ABX888" s="193"/>
      <c r="ABY888" s="49"/>
      <c r="ABZ888" s="49"/>
      <c r="ACA888" s="49"/>
      <c r="ACF888" s="193"/>
      <c r="ACG888" s="49"/>
      <c r="ACH888" s="49"/>
      <c r="ACI888" s="49"/>
      <c r="ACN888" s="193"/>
      <c r="ACO888" s="49"/>
      <c r="ACP888" s="49"/>
      <c r="ACQ888" s="49"/>
      <c r="ACV888" s="193"/>
      <c r="ACW888" s="49"/>
      <c r="ACX888" s="49"/>
      <c r="ACY888" s="49"/>
      <c r="ADD888" s="193"/>
      <c r="ADE888" s="49"/>
      <c r="ADF888" s="49"/>
      <c r="ADG888" s="49"/>
      <c r="ADL888" s="193"/>
      <c r="ADM888" s="49"/>
      <c r="ADN888" s="49"/>
      <c r="ADO888" s="49"/>
      <c r="ADT888" s="193"/>
      <c r="ADU888" s="49"/>
      <c r="ADV888" s="49"/>
      <c r="ADW888" s="49"/>
      <c r="AEB888" s="193"/>
      <c r="AEC888" s="49"/>
      <c r="AED888" s="49"/>
      <c r="AEE888" s="49"/>
      <c r="AEJ888" s="193"/>
      <c r="AEK888" s="49"/>
      <c r="AEL888" s="49"/>
      <c r="AEM888" s="49"/>
      <c r="AER888" s="193"/>
      <c r="AES888" s="49"/>
      <c r="AET888" s="49"/>
      <c r="AEU888" s="49"/>
      <c r="AEZ888" s="193"/>
      <c r="AFA888" s="49"/>
      <c r="AFB888" s="49"/>
      <c r="AFC888" s="49"/>
      <c r="AFH888" s="193"/>
      <c r="AFI888" s="49"/>
      <c r="AFJ888" s="49"/>
      <c r="AFK888" s="49"/>
      <c r="AFP888" s="193"/>
      <c r="AFQ888" s="49"/>
      <c r="AFR888" s="49"/>
      <c r="AFS888" s="49"/>
      <c r="AFX888" s="193"/>
      <c r="AFY888" s="49"/>
      <c r="AFZ888" s="49"/>
      <c r="AGA888" s="49"/>
      <c r="AGF888" s="193"/>
      <c r="AGG888" s="49"/>
      <c r="AGH888" s="49"/>
      <c r="AGI888" s="49"/>
      <c r="AGN888" s="193"/>
      <c r="AGO888" s="49"/>
      <c r="AGP888" s="49"/>
      <c r="AGQ888" s="49"/>
      <c r="AGV888" s="193"/>
      <c r="AGW888" s="49"/>
      <c r="AGX888" s="49"/>
      <c r="AGY888" s="49"/>
      <c r="AHD888" s="193"/>
      <c r="AHE888" s="49"/>
      <c r="AHF888" s="49"/>
      <c r="AHG888" s="49"/>
      <c r="AHL888" s="193"/>
      <c r="AHM888" s="49"/>
      <c r="AHN888" s="49"/>
      <c r="AHO888" s="49"/>
      <c r="AHT888" s="193"/>
      <c r="AHU888" s="49"/>
      <c r="AHV888" s="49"/>
      <c r="AHW888" s="49"/>
      <c r="AIB888" s="193"/>
      <c r="AIC888" s="49"/>
      <c r="AID888" s="49"/>
      <c r="AIE888" s="49"/>
      <c r="AIJ888" s="193"/>
      <c r="AIK888" s="49"/>
      <c r="AIL888" s="49"/>
      <c r="AIM888" s="49"/>
      <c r="AIR888" s="193"/>
      <c r="AIS888" s="49"/>
      <c r="AIT888" s="49"/>
      <c r="AIU888" s="49"/>
      <c r="AIZ888" s="193"/>
      <c r="AJA888" s="49"/>
      <c r="AJB888" s="49"/>
      <c r="AJC888" s="49"/>
      <c r="AJH888" s="193"/>
      <c r="AJI888" s="49"/>
      <c r="AJJ888" s="49"/>
      <c r="AJK888" s="49"/>
      <c r="AJP888" s="193"/>
      <c r="AJQ888" s="49"/>
      <c r="AJR888" s="49"/>
      <c r="AJS888" s="49"/>
      <c r="AJX888" s="193"/>
      <c r="AJY888" s="49"/>
      <c r="AJZ888" s="49"/>
      <c r="AKA888" s="49"/>
      <c r="AKF888" s="193"/>
      <c r="AKG888" s="49"/>
      <c r="AKH888" s="49"/>
      <c r="AKI888" s="49"/>
      <c r="AKN888" s="193"/>
      <c r="AKO888" s="49"/>
      <c r="AKP888" s="49"/>
      <c r="AKQ888" s="49"/>
      <c r="AKV888" s="193"/>
      <c r="AKW888" s="49"/>
      <c r="AKX888" s="49"/>
      <c r="AKY888" s="49"/>
      <c r="ALD888" s="193"/>
      <c r="ALE888" s="49"/>
      <c r="ALF888" s="49"/>
      <c r="ALG888" s="49"/>
      <c r="ALL888" s="193"/>
      <c r="ALM888" s="49"/>
      <c r="ALN888" s="49"/>
      <c r="ALO888" s="49"/>
      <c r="ALT888" s="193"/>
      <c r="ALU888" s="49"/>
      <c r="ALV888" s="49"/>
      <c r="ALW888" s="49"/>
      <c r="AMB888" s="193"/>
      <c r="AMC888" s="49"/>
      <c r="AMD888" s="49"/>
      <c r="AME888" s="49"/>
      <c r="AMJ888" s="193"/>
    </row>
    <row r="889" s="192" customFormat="true" ht="15" hidden="false" customHeight="true" outlineLevel="0" collapsed="false">
      <c r="A889" s="179" t="s">
        <v>832</v>
      </c>
      <c r="B889" s="179"/>
      <c r="C889" s="179"/>
      <c r="D889" s="179"/>
      <c r="E889" s="179"/>
      <c r="F889" s="179"/>
      <c r="G889" s="179"/>
      <c r="H889" s="179"/>
      <c r="I889" s="49"/>
      <c r="J889" s="49"/>
      <c r="K889" s="49"/>
      <c r="P889" s="193"/>
      <c r="Q889" s="49"/>
      <c r="R889" s="49"/>
      <c r="S889" s="49"/>
      <c r="X889" s="193"/>
      <c r="Y889" s="49"/>
      <c r="Z889" s="49"/>
      <c r="AA889" s="49"/>
      <c r="AF889" s="193"/>
      <c r="AG889" s="49"/>
      <c r="AH889" s="49"/>
      <c r="AI889" s="49"/>
      <c r="AN889" s="193"/>
      <c r="AO889" s="49"/>
      <c r="AP889" s="49"/>
      <c r="AQ889" s="49"/>
      <c r="AV889" s="193"/>
      <c r="AW889" s="49"/>
      <c r="AX889" s="49"/>
      <c r="AY889" s="49"/>
      <c r="BD889" s="193"/>
      <c r="BE889" s="49"/>
      <c r="BF889" s="49"/>
      <c r="BG889" s="49"/>
      <c r="BL889" s="193"/>
      <c r="BM889" s="49"/>
      <c r="BN889" s="49"/>
      <c r="BO889" s="49"/>
      <c r="BT889" s="193"/>
      <c r="BU889" s="49"/>
      <c r="BV889" s="49"/>
      <c r="BW889" s="49"/>
      <c r="CB889" s="193"/>
      <c r="CC889" s="49"/>
      <c r="CD889" s="49"/>
      <c r="CE889" s="49"/>
      <c r="CJ889" s="193"/>
      <c r="CK889" s="49"/>
      <c r="CL889" s="49"/>
      <c r="CM889" s="49"/>
      <c r="CR889" s="193"/>
      <c r="CS889" s="49"/>
      <c r="CT889" s="49"/>
      <c r="CU889" s="49"/>
      <c r="CZ889" s="193"/>
      <c r="DA889" s="49"/>
      <c r="DB889" s="49"/>
      <c r="DC889" s="49"/>
      <c r="DH889" s="193"/>
      <c r="DI889" s="49"/>
      <c r="DJ889" s="49"/>
      <c r="DK889" s="49"/>
      <c r="DP889" s="193"/>
      <c r="DQ889" s="49"/>
      <c r="DR889" s="49"/>
      <c r="DS889" s="49"/>
      <c r="DX889" s="193"/>
      <c r="DY889" s="49"/>
      <c r="DZ889" s="49"/>
      <c r="EA889" s="49"/>
      <c r="EF889" s="193"/>
      <c r="EG889" s="49"/>
      <c r="EH889" s="49"/>
      <c r="EI889" s="49"/>
      <c r="EN889" s="193"/>
      <c r="EO889" s="49"/>
      <c r="EP889" s="49"/>
      <c r="EQ889" s="49"/>
      <c r="EV889" s="193"/>
      <c r="EW889" s="49"/>
      <c r="EX889" s="49"/>
      <c r="EY889" s="49"/>
      <c r="FD889" s="193"/>
      <c r="FE889" s="49"/>
      <c r="FF889" s="49"/>
      <c r="FG889" s="49"/>
      <c r="FL889" s="193"/>
      <c r="FM889" s="49"/>
      <c r="FN889" s="49"/>
      <c r="FO889" s="49"/>
      <c r="FT889" s="193"/>
      <c r="FU889" s="49"/>
      <c r="FV889" s="49"/>
      <c r="FW889" s="49"/>
      <c r="GB889" s="193"/>
      <c r="GC889" s="49"/>
      <c r="GD889" s="49"/>
      <c r="GE889" s="49"/>
      <c r="GJ889" s="193"/>
      <c r="GK889" s="49"/>
      <c r="GL889" s="49"/>
      <c r="GM889" s="49"/>
      <c r="GR889" s="193"/>
      <c r="GS889" s="49"/>
      <c r="GT889" s="49"/>
      <c r="GU889" s="49"/>
      <c r="GZ889" s="193"/>
      <c r="HA889" s="49"/>
      <c r="HB889" s="49"/>
      <c r="HC889" s="49"/>
      <c r="HH889" s="193"/>
      <c r="HI889" s="49"/>
      <c r="HJ889" s="49"/>
      <c r="HK889" s="49"/>
      <c r="HP889" s="193"/>
      <c r="HQ889" s="49"/>
      <c r="HR889" s="49"/>
      <c r="HS889" s="49"/>
      <c r="HX889" s="193"/>
      <c r="HY889" s="49"/>
      <c r="HZ889" s="49"/>
      <c r="IA889" s="49"/>
      <c r="IF889" s="193"/>
      <c r="IG889" s="49"/>
      <c r="IH889" s="49"/>
      <c r="II889" s="49"/>
      <c r="IN889" s="193"/>
      <c r="IO889" s="49"/>
      <c r="IP889" s="49"/>
      <c r="IQ889" s="49"/>
      <c r="IV889" s="193"/>
      <c r="IW889" s="49"/>
      <c r="IX889" s="49"/>
      <c r="IY889" s="49"/>
      <c r="JD889" s="193"/>
      <c r="JE889" s="49"/>
      <c r="JF889" s="49"/>
      <c r="JG889" s="49"/>
      <c r="JL889" s="193"/>
      <c r="JM889" s="49"/>
      <c r="JN889" s="49"/>
      <c r="JO889" s="49"/>
      <c r="JT889" s="193"/>
      <c r="JU889" s="49"/>
      <c r="JV889" s="49"/>
      <c r="JW889" s="49"/>
      <c r="KB889" s="193"/>
      <c r="KC889" s="49"/>
      <c r="KD889" s="49"/>
      <c r="KE889" s="49"/>
      <c r="KJ889" s="193"/>
      <c r="KK889" s="49"/>
      <c r="KL889" s="49"/>
      <c r="KM889" s="49"/>
      <c r="KR889" s="193"/>
      <c r="KS889" s="49"/>
      <c r="KT889" s="49"/>
      <c r="KU889" s="49"/>
      <c r="KZ889" s="193"/>
      <c r="LA889" s="49"/>
      <c r="LB889" s="49"/>
      <c r="LC889" s="49"/>
      <c r="LH889" s="193"/>
      <c r="LI889" s="49"/>
      <c r="LJ889" s="49"/>
      <c r="LK889" s="49"/>
      <c r="LP889" s="193"/>
      <c r="LQ889" s="49"/>
      <c r="LR889" s="49"/>
      <c r="LS889" s="49"/>
      <c r="LX889" s="193"/>
      <c r="LY889" s="49"/>
      <c r="LZ889" s="49"/>
      <c r="MA889" s="49"/>
      <c r="MF889" s="193"/>
      <c r="MG889" s="49"/>
      <c r="MH889" s="49"/>
      <c r="MI889" s="49"/>
      <c r="MN889" s="193"/>
      <c r="MO889" s="49"/>
      <c r="MP889" s="49"/>
      <c r="MQ889" s="49"/>
      <c r="MV889" s="193"/>
      <c r="MW889" s="49"/>
      <c r="MX889" s="49"/>
      <c r="MY889" s="49"/>
      <c r="ND889" s="193"/>
      <c r="NE889" s="49"/>
      <c r="NF889" s="49"/>
      <c r="NG889" s="49"/>
      <c r="NL889" s="193"/>
      <c r="NM889" s="49"/>
      <c r="NN889" s="49"/>
      <c r="NO889" s="49"/>
      <c r="NT889" s="193"/>
      <c r="NU889" s="49"/>
      <c r="NV889" s="49"/>
      <c r="NW889" s="49"/>
      <c r="OB889" s="193"/>
      <c r="OC889" s="49"/>
      <c r="OD889" s="49"/>
      <c r="OE889" s="49"/>
      <c r="OJ889" s="193"/>
      <c r="OK889" s="49"/>
      <c r="OL889" s="49"/>
      <c r="OM889" s="49"/>
      <c r="OR889" s="193"/>
      <c r="OS889" s="49"/>
      <c r="OT889" s="49"/>
      <c r="OU889" s="49"/>
      <c r="OZ889" s="193"/>
      <c r="PA889" s="49"/>
      <c r="PB889" s="49"/>
      <c r="PC889" s="49"/>
      <c r="PH889" s="193"/>
      <c r="PI889" s="49"/>
      <c r="PJ889" s="49"/>
      <c r="PK889" s="49"/>
      <c r="PP889" s="193"/>
      <c r="PQ889" s="49"/>
      <c r="PR889" s="49"/>
      <c r="PS889" s="49"/>
      <c r="PX889" s="193"/>
      <c r="PY889" s="49"/>
      <c r="PZ889" s="49"/>
      <c r="QA889" s="49"/>
      <c r="QF889" s="193"/>
      <c r="QG889" s="49"/>
      <c r="QH889" s="49"/>
      <c r="QI889" s="49"/>
      <c r="QN889" s="193"/>
      <c r="QO889" s="49"/>
      <c r="QP889" s="49"/>
      <c r="QQ889" s="49"/>
      <c r="QV889" s="193"/>
      <c r="QW889" s="49"/>
      <c r="QX889" s="49"/>
      <c r="QY889" s="49"/>
      <c r="RD889" s="193"/>
      <c r="RE889" s="49"/>
      <c r="RF889" s="49"/>
      <c r="RG889" s="49"/>
      <c r="RL889" s="193"/>
      <c r="RM889" s="49"/>
      <c r="RN889" s="49"/>
      <c r="RO889" s="49"/>
      <c r="RT889" s="193"/>
      <c r="RU889" s="49"/>
      <c r="RV889" s="49"/>
      <c r="RW889" s="49"/>
      <c r="SB889" s="193"/>
      <c r="SC889" s="49"/>
      <c r="SD889" s="49"/>
      <c r="SE889" s="49"/>
      <c r="SJ889" s="193"/>
      <c r="SK889" s="49"/>
      <c r="SL889" s="49"/>
      <c r="SM889" s="49"/>
      <c r="SR889" s="193"/>
      <c r="SS889" s="49"/>
      <c r="ST889" s="49"/>
      <c r="SU889" s="49"/>
      <c r="SZ889" s="193"/>
      <c r="TA889" s="49"/>
      <c r="TB889" s="49"/>
      <c r="TC889" s="49"/>
      <c r="TH889" s="193"/>
      <c r="TI889" s="49"/>
      <c r="TJ889" s="49"/>
      <c r="TK889" s="49"/>
      <c r="TP889" s="193"/>
      <c r="TQ889" s="49"/>
      <c r="TR889" s="49"/>
      <c r="TS889" s="49"/>
      <c r="TX889" s="193"/>
      <c r="TY889" s="49"/>
      <c r="TZ889" s="49"/>
      <c r="UA889" s="49"/>
      <c r="UF889" s="193"/>
      <c r="UG889" s="49"/>
      <c r="UH889" s="49"/>
      <c r="UI889" s="49"/>
      <c r="UN889" s="193"/>
      <c r="UO889" s="49"/>
      <c r="UP889" s="49"/>
      <c r="UQ889" s="49"/>
      <c r="UV889" s="193"/>
      <c r="UW889" s="49"/>
      <c r="UX889" s="49"/>
      <c r="UY889" s="49"/>
      <c r="VD889" s="193"/>
      <c r="VE889" s="49"/>
      <c r="VF889" s="49"/>
      <c r="VG889" s="49"/>
      <c r="VL889" s="193"/>
      <c r="VM889" s="49"/>
      <c r="VN889" s="49"/>
      <c r="VO889" s="49"/>
      <c r="VT889" s="193"/>
      <c r="VU889" s="49"/>
      <c r="VV889" s="49"/>
      <c r="VW889" s="49"/>
      <c r="WB889" s="193"/>
      <c r="WC889" s="49"/>
      <c r="WD889" s="49"/>
      <c r="WE889" s="49"/>
      <c r="WJ889" s="193"/>
      <c r="WK889" s="49"/>
      <c r="WL889" s="49"/>
      <c r="WM889" s="49"/>
      <c r="WR889" s="193"/>
      <c r="WS889" s="49"/>
      <c r="WT889" s="49"/>
      <c r="WU889" s="49"/>
      <c r="WZ889" s="193"/>
      <c r="XA889" s="49"/>
      <c r="XB889" s="49"/>
      <c r="XC889" s="49"/>
      <c r="XH889" s="193"/>
      <c r="XI889" s="49"/>
      <c r="XJ889" s="49"/>
      <c r="XK889" s="49"/>
      <c r="XP889" s="193"/>
      <c r="XQ889" s="49"/>
      <c r="XR889" s="49"/>
      <c r="XS889" s="49"/>
      <c r="XX889" s="193"/>
      <c r="XY889" s="49"/>
      <c r="XZ889" s="49"/>
      <c r="YA889" s="49"/>
      <c r="YF889" s="193"/>
      <c r="YG889" s="49"/>
      <c r="YH889" s="49"/>
      <c r="YI889" s="49"/>
      <c r="YN889" s="193"/>
      <c r="YO889" s="49"/>
      <c r="YP889" s="49"/>
      <c r="YQ889" s="49"/>
      <c r="YV889" s="193"/>
      <c r="YW889" s="49"/>
      <c r="YX889" s="49"/>
      <c r="YY889" s="49"/>
      <c r="ZD889" s="193"/>
      <c r="ZE889" s="49"/>
      <c r="ZF889" s="49"/>
      <c r="ZG889" s="49"/>
      <c r="ZL889" s="193"/>
      <c r="ZM889" s="49"/>
      <c r="ZN889" s="49"/>
      <c r="ZO889" s="49"/>
      <c r="ZT889" s="193"/>
      <c r="ZU889" s="49"/>
      <c r="ZV889" s="49"/>
      <c r="ZW889" s="49"/>
      <c r="AAB889" s="193"/>
      <c r="AAC889" s="49"/>
      <c r="AAD889" s="49"/>
      <c r="AAE889" s="49"/>
      <c r="AAJ889" s="193"/>
      <c r="AAK889" s="49"/>
      <c r="AAL889" s="49"/>
      <c r="AAM889" s="49"/>
      <c r="AAR889" s="193"/>
      <c r="AAS889" s="49"/>
      <c r="AAT889" s="49"/>
      <c r="AAU889" s="49"/>
      <c r="AAZ889" s="193"/>
      <c r="ABA889" s="49"/>
      <c r="ABB889" s="49"/>
      <c r="ABC889" s="49"/>
      <c r="ABH889" s="193"/>
      <c r="ABI889" s="49"/>
      <c r="ABJ889" s="49"/>
      <c r="ABK889" s="49"/>
      <c r="ABP889" s="193"/>
      <c r="ABQ889" s="49"/>
      <c r="ABR889" s="49"/>
      <c r="ABS889" s="49"/>
      <c r="ABX889" s="193"/>
      <c r="ABY889" s="49"/>
      <c r="ABZ889" s="49"/>
      <c r="ACA889" s="49"/>
      <c r="ACF889" s="193"/>
      <c r="ACG889" s="49"/>
      <c r="ACH889" s="49"/>
      <c r="ACI889" s="49"/>
      <c r="ACN889" s="193"/>
      <c r="ACO889" s="49"/>
      <c r="ACP889" s="49"/>
      <c r="ACQ889" s="49"/>
      <c r="ACV889" s="193"/>
      <c r="ACW889" s="49"/>
      <c r="ACX889" s="49"/>
      <c r="ACY889" s="49"/>
      <c r="ADD889" s="193"/>
      <c r="ADE889" s="49"/>
      <c r="ADF889" s="49"/>
      <c r="ADG889" s="49"/>
      <c r="ADL889" s="193"/>
      <c r="ADM889" s="49"/>
      <c r="ADN889" s="49"/>
      <c r="ADO889" s="49"/>
      <c r="ADT889" s="193"/>
      <c r="ADU889" s="49"/>
      <c r="ADV889" s="49"/>
      <c r="ADW889" s="49"/>
      <c r="AEB889" s="193"/>
      <c r="AEC889" s="49"/>
      <c r="AED889" s="49"/>
      <c r="AEE889" s="49"/>
      <c r="AEJ889" s="193"/>
      <c r="AEK889" s="49"/>
      <c r="AEL889" s="49"/>
      <c r="AEM889" s="49"/>
      <c r="AER889" s="193"/>
      <c r="AES889" s="49"/>
      <c r="AET889" s="49"/>
      <c r="AEU889" s="49"/>
      <c r="AEZ889" s="193"/>
      <c r="AFA889" s="49"/>
      <c r="AFB889" s="49"/>
      <c r="AFC889" s="49"/>
      <c r="AFH889" s="193"/>
      <c r="AFI889" s="49"/>
      <c r="AFJ889" s="49"/>
      <c r="AFK889" s="49"/>
      <c r="AFP889" s="193"/>
      <c r="AFQ889" s="49"/>
      <c r="AFR889" s="49"/>
      <c r="AFS889" s="49"/>
      <c r="AFX889" s="193"/>
      <c r="AFY889" s="49"/>
      <c r="AFZ889" s="49"/>
      <c r="AGA889" s="49"/>
      <c r="AGF889" s="193"/>
      <c r="AGG889" s="49"/>
      <c r="AGH889" s="49"/>
      <c r="AGI889" s="49"/>
      <c r="AGN889" s="193"/>
      <c r="AGO889" s="49"/>
      <c r="AGP889" s="49"/>
      <c r="AGQ889" s="49"/>
      <c r="AGV889" s="193"/>
      <c r="AGW889" s="49"/>
      <c r="AGX889" s="49"/>
      <c r="AGY889" s="49"/>
      <c r="AHD889" s="193"/>
      <c r="AHE889" s="49"/>
      <c r="AHF889" s="49"/>
      <c r="AHG889" s="49"/>
      <c r="AHL889" s="193"/>
      <c r="AHM889" s="49"/>
      <c r="AHN889" s="49"/>
      <c r="AHO889" s="49"/>
      <c r="AHT889" s="193"/>
      <c r="AHU889" s="49"/>
      <c r="AHV889" s="49"/>
      <c r="AHW889" s="49"/>
      <c r="AIB889" s="193"/>
      <c r="AIC889" s="49"/>
      <c r="AID889" s="49"/>
      <c r="AIE889" s="49"/>
      <c r="AIJ889" s="193"/>
      <c r="AIK889" s="49"/>
      <c r="AIL889" s="49"/>
      <c r="AIM889" s="49"/>
      <c r="AIR889" s="193"/>
      <c r="AIS889" s="49"/>
      <c r="AIT889" s="49"/>
      <c r="AIU889" s="49"/>
      <c r="AIZ889" s="193"/>
      <c r="AJA889" s="49"/>
      <c r="AJB889" s="49"/>
      <c r="AJC889" s="49"/>
      <c r="AJH889" s="193"/>
      <c r="AJI889" s="49"/>
      <c r="AJJ889" s="49"/>
      <c r="AJK889" s="49"/>
      <c r="AJP889" s="193"/>
      <c r="AJQ889" s="49"/>
      <c r="AJR889" s="49"/>
      <c r="AJS889" s="49"/>
      <c r="AJX889" s="193"/>
      <c r="AJY889" s="49"/>
      <c r="AJZ889" s="49"/>
      <c r="AKA889" s="49"/>
      <c r="AKF889" s="193"/>
      <c r="AKG889" s="49"/>
      <c r="AKH889" s="49"/>
      <c r="AKI889" s="49"/>
      <c r="AKN889" s="193"/>
      <c r="AKO889" s="49"/>
      <c r="AKP889" s="49"/>
      <c r="AKQ889" s="49"/>
      <c r="AKV889" s="193"/>
      <c r="AKW889" s="49"/>
      <c r="AKX889" s="49"/>
      <c r="AKY889" s="49"/>
      <c r="ALD889" s="193"/>
      <c r="ALE889" s="49"/>
      <c r="ALF889" s="49"/>
      <c r="ALG889" s="49"/>
      <c r="ALL889" s="193"/>
      <c r="ALM889" s="49"/>
      <c r="ALN889" s="49"/>
      <c r="ALO889" s="49"/>
      <c r="ALT889" s="193"/>
      <c r="ALU889" s="49"/>
      <c r="ALV889" s="49"/>
      <c r="ALW889" s="49"/>
      <c r="AMB889" s="193"/>
      <c r="AMC889" s="49"/>
      <c r="AMD889" s="49"/>
      <c r="AME889" s="49"/>
      <c r="AMJ889" s="193"/>
    </row>
    <row r="890" customFormat="false" ht="15" hidden="false" customHeight="false" outlineLevel="0" collapsed="false">
      <c r="I890" s="114"/>
      <c r="J890" s="114"/>
      <c r="K890" s="114"/>
      <c r="L890" s="115"/>
      <c r="M890" s="116"/>
      <c r="O890" s="117"/>
      <c r="T890" s="115"/>
      <c r="U890" s="116"/>
      <c r="W890" s="117"/>
      <c r="AB890" s="115"/>
      <c r="AC890" s="116"/>
      <c r="AE890" s="117"/>
      <c r="AJ890" s="115"/>
      <c r="AK890" s="116"/>
      <c r="AM890" s="117"/>
      <c r="AR890" s="115"/>
      <c r="AS890" s="116"/>
      <c r="AU890" s="117"/>
      <c r="AZ890" s="115"/>
      <c r="BA890" s="116"/>
      <c r="BC890" s="117"/>
      <c r="BH890" s="115"/>
      <c r="BI890" s="116"/>
      <c r="BK890" s="117"/>
      <c r="BP890" s="115"/>
      <c r="BQ890" s="116"/>
      <c r="BS890" s="117"/>
      <c r="BX890" s="115"/>
      <c r="BY890" s="116"/>
      <c r="CA890" s="117"/>
      <c r="CF890" s="115"/>
      <c r="CG890" s="116"/>
      <c r="CI890" s="117"/>
      <c r="CN890" s="115"/>
      <c r="CO890" s="116"/>
      <c r="CQ890" s="117"/>
      <c r="CV890" s="115"/>
      <c r="CW890" s="116"/>
      <c r="CY890" s="117"/>
      <c r="DD890" s="115"/>
      <c r="DE890" s="116"/>
      <c r="DG890" s="117"/>
      <c r="DL890" s="115"/>
      <c r="DM890" s="116"/>
      <c r="DO890" s="117"/>
      <c r="DT890" s="115"/>
      <c r="DU890" s="116"/>
      <c r="DW890" s="117"/>
      <c r="EB890" s="115"/>
      <c r="EC890" s="116"/>
      <c r="EE890" s="117"/>
      <c r="EJ890" s="115"/>
      <c r="EK890" s="116"/>
      <c r="EM890" s="117"/>
      <c r="ER890" s="115"/>
      <c r="ES890" s="116"/>
      <c r="EU890" s="117"/>
      <c r="EZ890" s="115"/>
      <c r="FA890" s="116"/>
      <c r="FC890" s="117"/>
      <c r="FH890" s="115"/>
      <c r="FI890" s="116"/>
      <c r="FK890" s="117"/>
      <c r="FP890" s="115"/>
      <c r="FQ890" s="116"/>
      <c r="FS890" s="117"/>
      <c r="FX890" s="115"/>
      <c r="FY890" s="116"/>
      <c r="GA890" s="117"/>
      <c r="GF890" s="115"/>
      <c r="GG890" s="116"/>
      <c r="GI890" s="117"/>
      <c r="GN890" s="115"/>
      <c r="GO890" s="116"/>
      <c r="GQ890" s="117"/>
      <c r="GV890" s="115"/>
      <c r="GW890" s="116"/>
      <c r="GY890" s="117"/>
      <c r="HD890" s="115"/>
      <c r="HE890" s="116"/>
      <c r="HG890" s="117"/>
      <c r="HL890" s="115"/>
      <c r="HM890" s="116"/>
      <c r="HO890" s="117"/>
      <c r="HT890" s="115"/>
      <c r="HU890" s="116"/>
      <c r="HW890" s="117"/>
      <c r="IB890" s="115"/>
      <c r="IC890" s="116"/>
      <c r="IE890" s="117"/>
      <c r="IJ890" s="115"/>
      <c r="IK890" s="116"/>
      <c r="IM890" s="117"/>
      <c r="IR890" s="115"/>
      <c r="IS890" s="116"/>
      <c r="IU890" s="117"/>
      <c r="IZ890" s="115"/>
      <c r="JA890" s="116"/>
      <c r="JC890" s="117"/>
      <c r="JH890" s="115"/>
      <c r="JI890" s="116"/>
      <c r="JK890" s="117"/>
      <c r="JP890" s="115"/>
      <c r="JQ890" s="116"/>
      <c r="JS890" s="117"/>
      <c r="JX890" s="115"/>
      <c r="JY890" s="116"/>
      <c r="KA890" s="117"/>
      <c r="KF890" s="115"/>
      <c r="KG890" s="116"/>
      <c r="KI890" s="117"/>
      <c r="KN890" s="115"/>
      <c r="KO890" s="116"/>
      <c r="KQ890" s="117"/>
      <c r="KV890" s="115"/>
      <c r="KW890" s="116"/>
      <c r="KY890" s="117"/>
      <c r="LD890" s="115"/>
      <c r="LE890" s="116"/>
      <c r="LG890" s="117"/>
      <c r="LL890" s="115"/>
      <c r="LM890" s="116"/>
      <c r="LO890" s="117"/>
      <c r="LT890" s="115"/>
      <c r="LU890" s="116"/>
      <c r="LW890" s="117"/>
      <c r="MB890" s="115"/>
      <c r="MC890" s="116"/>
      <c r="ME890" s="117"/>
      <c r="MJ890" s="115"/>
      <c r="MK890" s="116"/>
      <c r="MM890" s="117"/>
      <c r="MR890" s="115"/>
      <c r="MS890" s="116"/>
      <c r="MU890" s="117"/>
      <c r="MZ890" s="115"/>
      <c r="NA890" s="116"/>
      <c r="NC890" s="117"/>
      <c r="NH890" s="115"/>
      <c r="NI890" s="116"/>
      <c r="NK890" s="117"/>
      <c r="NP890" s="115"/>
      <c r="NQ890" s="116"/>
      <c r="NS890" s="117"/>
      <c r="NX890" s="115"/>
      <c r="NY890" s="116"/>
      <c r="OA890" s="117"/>
      <c r="OF890" s="115"/>
      <c r="OG890" s="116"/>
      <c r="OI890" s="117"/>
      <c r="ON890" s="115"/>
      <c r="OO890" s="116"/>
      <c r="OQ890" s="117"/>
      <c r="OV890" s="115"/>
      <c r="OW890" s="116"/>
      <c r="OY890" s="117"/>
      <c r="PD890" s="115"/>
      <c r="PE890" s="116"/>
      <c r="PG890" s="117"/>
      <c r="PL890" s="115"/>
      <c r="PM890" s="116"/>
      <c r="PO890" s="117"/>
      <c r="PT890" s="115"/>
      <c r="PU890" s="116"/>
      <c r="PW890" s="117"/>
      <c r="QB890" s="115"/>
      <c r="QC890" s="116"/>
      <c r="QE890" s="117"/>
      <c r="QJ890" s="115"/>
      <c r="QK890" s="116"/>
      <c r="QM890" s="117"/>
      <c r="QR890" s="115"/>
      <c r="QS890" s="116"/>
      <c r="QU890" s="117"/>
      <c r="QZ890" s="115"/>
      <c r="RA890" s="116"/>
      <c r="RC890" s="117"/>
      <c r="RH890" s="115"/>
      <c r="RI890" s="116"/>
      <c r="RK890" s="117"/>
      <c r="RP890" s="115"/>
      <c r="RQ890" s="116"/>
      <c r="RS890" s="117"/>
      <c r="RX890" s="115"/>
      <c r="RY890" s="116"/>
      <c r="SA890" s="117"/>
      <c r="SF890" s="115"/>
      <c r="SG890" s="116"/>
      <c r="SI890" s="117"/>
      <c r="SN890" s="115"/>
      <c r="SO890" s="116"/>
      <c r="SQ890" s="117"/>
      <c r="SV890" s="115"/>
      <c r="SW890" s="116"/>
      <c r="SY890" s="117"/>
      <c r="TD890" s="115"/>
      <c r="TE890" s="116"/>
      <c r="TG890" s="117"/>
      <c r="TL890" s="115"/>
      <c r="TM890" s="116"/>
      <c r="TO890" s="117"/>
      <c r="TT890" s="115"/>
      <c r="TU890" s="116"/>
      <c r="TW890" s="117"/>
      <c r="UB890" s="115"/>
      <c r="UC890" s="116"/>
      <c r="UE890" s="117"/>
      <c r="UJ890" s="115"/>
      <c r="UK890" s="116"/>
      <c r="UM890" s="117"/>
      <c r="UR890" s="115"/>
      <c r="US890" s="116"/>
      <c r="UU890" s="117"/>
      <c r="UZ890" s="115"/>
      <c r="VA890" s="116"/>
      <c r="VC890" s="117"/>
      <c r="VH890" s="115"/>
      <c r="VI890" s="116"/>
      <c r="VK890" s="117"/>
      <c r="VP890" s="115"/>
      <c r="VQ890" s="116"/>
      <c r="VS890" s="117"/>
      <c r="VX890" s="115"/>
      <c r="VY890" s="116"/>
      <c r="WA890" s="117"/>
      <c r="WF890" s="115"/>
      <c r="WG890" s="116"/>
      <c r="WI890" s="117"/>
      <c r="WN890" s="115"/>
      <c r="WO890" s="116"/>
      <c r="WQ890" s="117"/>
      <c r="WV890" s="115"/>
      <c r="WW890" s="116"/>
      <c r="WY890" s="117"/>
      <c r="XD890" s="115"/>
      <c r="XE890" s="116"/>
      <c r="XG890" s="117"/>
      <c r="XL890" s="115"/>
      <c r="XM890" s="116"/>
      <c r="XO890" s="117"/>
      <c r="XT890" s="115"/>
      <c r="XU890" s="116"/>
      <c r="XW890" s="117"/>
      <c r="YB890" s="115"/>
      <c r="YC890" s="116"/>
      <c r="YE890" s="117"/>
      <c r="YJ890" s="115"/>
      <c r="YK890" s="116"/>
      <c r="YM890" s="117"/>
      <c r="YR890" s="115"/>
      <c r="YS890" s="116"/>
      <c r="YU890" s="117"/>
      <c r="YZ890" s="115"/>
      <c r="ZA890" s="116"/>
      <c r="ZC890" s="117"/>
      <c r="ZH890" s="115"/>
      <c r="ZI890" s="116"/>
      <c r="ZK890" s="117"/>
      <c r="ZP890" s="115"/>
      <c r="ZQ890" s="116"/>
      <c r="ZS890" s="117"/>
      <c r="ZX890" s="115"/>
      <c r="ZY890" s="116"/>
      <c r="AAA890" s="117"/>
      <c r="AAF890" s="115"/>
      <c r="AAG890" s="116"/>
      <c r="AAI890" s="117"/>
      <c r="AAN890" s="115"/>
      <c r="AAO890" s="116"/>
      <c r="AAQ890" s="117"/>
      <c r="AAV890" s="115"/>
      <c r="AAW890" s="116"/>
      <c r="AAY890" s="117"/>
      <c r="ABD890" s="115"/>
      <c r="ABE890" s="116"/>
      <c r="ABG890" s="117"/>
      <c r="ABL890" s="115"/>
      <c r="ABM890" s="116"/>
      <c r="ABO890" s="117"/>
      <c r="ABT890" s="115"/>
      <c r="ABU890" s="116"/>
      <c r="ABW890" s="117"/>
      <c r="ACB890" s="115"/>
      <c r="ACC890" s="116"/>
      <c r="ACE890" s="117"/>
      <c r="ACJ890" s="115"/>
      <c r="ACK890" s="116"/>
      <c r="ACM890" s="117"/>
      <c r="ACR890" s="115"/>
      <c r="ACS890" s="116"/>
      <c r="ACU890" s="117"/>
      <c r="ACZ890" s="115"/>
      <c r="ADA890" s="116"/>
      <c r="ADC890" s="117"/>
      <c r="ADH890" s="115"/>
      <c r="ADI890" s="116"/>
      <c r="ADK890" s="117"/>
      <c r="ADP890" s="115"/>
      <c r="ADQ890" s="116"/>
      <c r="ADS890" s="117"/>
      <c r="ADX890" s="115"/>
      <c r="ADY890" s="116"/>
      <c r="AEA890" s="117"/>
      <c r="AEF890" s="115"/>
      <c r="AEG890" s="116"/>
      <c r="AEI890" s="117"/>
      <c r="AEN890" s="115"/>
      <c r="AEO890" s="116"/>
      <c r="AEQ890" s="117"/>
      <c r="AEV890" s="115"/>
      <c r="AEW890" s="116"/>
      <c r="AEY890" s="117"/>
      <c r="AFD890" s="115"/>
      <c r="AFE890" s="116"/>
      <c r="AFG890" s="117"/>
      <c r="AFL890" s="115"/>
      <c r="AFM890" s="116"/>
      <c r="AFO890" s="117"/>
      <c r="AFT890" s="115"/>
      <c r="AFU890" s="116"/>
      <c r="AFW890" s="117"/>
      <c r="AGB890" s="115"/>
      <c r="AGC890" s="116"/>
      <c r="AGE890" s="117"/>
      <c r="AGJ890" s="115"/>
      <c r="AGK890" s="116"/>
      <c r="AGM890" s="117"/>
      <c r="AGR890" s="115"/>
      <c r="AGS890" s="116"/>
      <c r="AGU890" s="117"/>
      <c r="AGZ890" s="115"/>
      <c r="AHA890" s="116"/>
      <c r="AHC890" s="117"/>
      <c r="AHH890" s="115"/>
      <c r="AHI890" s="116"/>
      <c r="AHK890" s="117"/>
      <c r="AHP890" s="115"/>
      <c r="AHQ890" s="116"/>
      <c r="AHS890" s="117"/>
      <c r="AHX890" s="115"/>
      <c r="AHY890" s="116"/>
      <c r="AIA890" s="117"/>
      <c r="AIF890" s="115"/>
      <c r="AIG890" s="116"/>
      <c r="AII890" s="117"/>
      <c r="AIN890" s="115"/>
      <c r="AIO890" s="116"/>
      <c r="AIQ890" s="117"/>
      <c r="AIV890" s="115"/>
      <c r="AIW890" s="116"/>
      <c r="AIY890" s="117"/>
      <c r="AJD890" s="115"/>
      <c r="AJE890" s="116"/>
      <c r="AJG890" s="117"/>
      <c r="AJL890" s="115"/>
      <c r="AJM890" s="116"/>
      <c r="AJO890" s="117"/>
      <c r="AJT890" s="115"/>
      <c r="AJU890" s="116"/>
      <c r="AJW890" s="117"/>
      <c r="AKB890" s="115"/>
      <c r="AKC890" s="116"/>
      <c r="AKE890" s="117"/>
      <c r="AKJ890" s="115"/>
      <c r="AKK890" s="116"/>
      <c r="AKM890" s="117"/>
      <c r="AKR890" s="115"/>
      <c r="AKS890" s="116"/>
      <c r="AKU890" s="117"/>
      <c r="AKZ890" s="115"/>
      <c r="ALA890" s="116"/>
      <c r="ALC890" s="117"/>
      <c r="ALH890" s="115"/>
      <c r="ALI890" s="116"/>
      <c r="ALK890" s="117"/>
      <c r="ALP890" s="115"/>
      <c r="ALQ890" s="116"/>
      <c r="ALS890" s="117"/>
      <c r="ALX890" s="115"/>
      <c r="ALY890" s="116"/>
      <c r="AMA890" s="117"/>
      <c r="AMF890" s="115"/>
      <c r="AMG890" s="116"/>
      <c r="AMI890" s="117"/>
    </row>
    <row r="891" customFormat="false" ht="15" hidden="false" customHeight="false" outlineLevel="0" collapsed="false">
      <c r="A891" s="153" t="s">
        <v>698</v>
      </c>
      <c r="B891" s="154" t="s">
        <v>699</v>
      </c>
      <c r="C891" s="154"/>
      <c r="D891" s="155" t="s">
        <v>700</v>
      </c>
      <c r="E891" s="156" t="s">
        <v>701</v>
      </c>
      <c r="F891" s="155" t="s">
        <v>702</v>
      </c>
      <c r="G891" s="157" t="s">
        <v>703</v>
      </c>
      <c r="H891" s="158" t="s">
        <v>704</v>
      </c>
      <c r="L891" s="132"/>
      <c r="M891" s="115"/>
    </row>
    <row r="892" s="167" customFormat="true" ht="15" hidden="false" customHeight="false" outlineLevel="0" collapsed="false">
      <c r="A892" s="159" t="str">
        <f aca="false">'Orç Sintético'!A251</f>
        <v>06.01.224.11</v>
      </c>
      <c r="B892" s="159" t="str">
        <f aca="false">'Orç Sintético'!B251</f>
        <v>CDHU</v>
      </c>
      <c r="C892" s="159" t="str">
        <f aca="false">'Orç Sintético'!C251</f>
        <v>36.20.540</v>
      </c>
      <c r="D892" s="176" t="s">
        <v>531</v>
      </c>
      <c r="E892" s="159" t="n">
        <v>6</v>
      </c>
      <c r="F892" s="159" t="s">
        <v>45</v>
      </c>
      <c r="G892" s="163" t="n">
        <v>698.81</v>
      </c>
      <c r="H892" s="164" t="n">
        <f aca="false">H900</f>
        <v>4192.86</v>
      </c>
      <c r="I892" s="165" t="s">
        <v>705</v>
      </c>
      <c r="J892" s="32"/>
      <c r="K892" s="32"/>
      <c r="L892" s="166"/>
      <c r="M892" s="42"/>
    </row>
    <row r="893" s="49" customFormat="true" ht="30" hidden="false" customHeight="false" outlineLevel="0" collapsed="false">
      <c r="A893" s="168" t="s">
        <v>801</v>
      </c>
      <c r="B893" s="168"/>
      <c r="C893" s="112" t="s">
        <v>42</v>
      </c>
      <c r="D893" s="53" t="s">
        <v>802</v>
      </c>
      <c r="E893" s="150" t="n">
        <v>1</v>
      </c>
      <c r="F893" s="112" t="s">
        <v>45</v>
      </c>
      <c r="G893" s="122" t="n">
        <v>564.15</v>
      </c>
      <c r="H893" s="152" t="n">
        <f aca="false">ROUND(G893*E893,2)</f>
        <v>564.15</v>
      </c>
      <c r="I893" s="90"/>
      <c r="J893" s="112"/>
      <c r="K893" s="112"/>
      <c r="L893" s="169"/>
      <c r="M893" s="138"/>
    </row>
    <row r="894" s="49" customFormat="true" ht="15" hidden="false" customHeight="false" outlineLevel="0" collapsed="false">
      <c r="A894" s="168" t="n">
        <v>88264</v>
      </c>
      <c r="B894" s="168"/>
      <c r="C894" s="112" t="s">
        <v>76</v>
      </c>
      <c r="D894" s="53" t="s">
        <v>722</v>
      </c>
      <c r="E894" s="150" t="n">
        <v>2</v>
      </c>
      <c r="F894" s="112" t="s">
        <v>690</v>
      </c>
      <c r="G894" s="122" t="n">
        <v>26.47</v>
      </c>
      <c r="H894" s="152" t="n">
        <f aca="false">ROUND(G894*E894,2)</f>
        <v>52.94</v>
      </c>
      <c r="I894" s="90"/>
      <c r="J894" s="112"/>
      <c r="K894" s="112"/>
      <c r="L894" s="169"/>
      <c r="M894" s="138"/>
    </row>
    <row r="895" s="49" customFormat="true" ht="15" hidden="false" customHeight="false" outlineLevel="0" collapsed="false">
      <c r="A895" s="168" t="n">
        <v>88247</v>
      </c>
      <c r="B895" s="168"/>
      <c r="C895" s="112" t="s">
        <v>76</v>
      </c>
      <c r="D895" s="53" t="s">
        <v>723</v>
      </c>
      <c r="E895" s="150" t="n">
        <v>4</v>
      </c>
      <c r="F895" s="112" t="s">
        <v>690</v>
      </c>
      <c r="G895" s="122" t="n">
        <v>20.43</v>
      </c>
      <c r="H895" s="152" t="n">
        <f aca="false">ROUND(G895*E895,2)</f>
        <v>81.72</v>
      </c>
      <c r="I895" s="90"/>
      <c r="J895" s="112"/>
      <c r="K895" s="112"/>
      <c r="L895" s="169"/>
      <c r="M895" s="138"/>
    </row>
    <row r="896" customFormat="false" ht="15" hidden="false" customHeight="true" outlineLevel="0" collapsed="false">
      <c r="A896" s="170"/>
      <c r="B896" s="170"/>
      <c r="C896" s="170"/>
      <c r="D896" s="171" t="s">
        <v>712</v>
      </c>
      <c r="E896" s="171"/>
      <c r="F896" s="171"/>
      <c r="G896" s="171"/>
      <c r="H896" s="172" t="n">
        <f aca="false">SUMIF(F893:F895,("H"),H893:H895)</f>
        <v>134.66</v>
      </c>
      <c r="L896" s="132"/>
      <c r="M896" s="115"/>
    </row>
    <row r="897" customFormat="false" ht="15" hidden="false" customHeight="true" outlineLevel="0" collapsed="false">
      <c r="A897" s="170"/>
      <c r="B897" s="170"/>
      <c r="C897" s="170"/>
      <c r="D897" s="171" t="s">
        <v>713</v>
      </c>
      <c r="E897" s="171"/>
      <c r="F897" s="171"/>
      <c r="G897" s="171"/>
      <c r="H897" s="172" t="n">
        <f aca="false">SUMIF(F893:F895,"&lt;&gt;h",H893:H895)</f>
        <v>564.15</v>
      </c>
      <c r="L897" s="132"/>
      <c r="M897" s="115"/>
    </row>
    <row r="898" customFormat="false" ht="15" hidden="false" customHeight="true" outlineLevel="0" collapsed="false">
      <c r="A898" s="170"/>
      <c r="B898" s="170"/>
      <c r="C898" s="170"/>
      <c r="D898" s="173" t="s">
        <v>714</v>
      </c>
      <c r="E898" s="173"/>
      <c r="F898" s="173"/>
      <c r="G898" s="173"/>
      <c r="H898" s="174" t="n">
        <f aca="false">SUM(H896:H897)</f>
        <v>698.81</v>
      </c>
      <c r="L898" s="132"/>
      <c r="M898" s="115"/>
    </row>
    <row r="899" customFormat="false" ht="15" hidden="false" customHeight="true" outlineLevel="0" collapsed="false">
      <c r="A899" s="170"/>
      <c r="B899" s="170"/>
      <c r="C899" s="170"/>
      <c r="D899" s="171" t="s">
        <v>715</v>
      </c>
      <c r="E899" s="171"/>
      <c r="F899" s="171"/>
      <c r="G899" s="171"/>
      <c r="H899" s="175" t="n">
        <f aca="false">E892</f>
        <v>6</v>
      </c>
      <c r="L899" s="132"/>
      <c r="M899" s="115"/>
    </row>
    <row r="900" customFormat="false" ht="15" hidden="false" customHeight="true" outlineLevel="0" collapsed="false">
      <c r="A900" s="170"/>
      <c r="B900" s="170"/>
      <c r="C900" s="170"/>
      <c r="D900" s="173" t="s">
        <v>716</v>
      </c>
      <c r="E900" s="173"/>
      <c r="F900" s="173"/>
      <c r="G900" s="173"/>
      <c r="H900" s="174" t="n">
        <f aca="false">ROUND(H898*H899,2)</f>
        <v>4192.86</v>
      </c>
      <c r="L900" s="132"/>
      <c r="M900" s="115"/>
    </row>
    <row r="901" customFormat="false" ht="15" hidden="false" customHeight="true" outlineLevel="0" collapsed="false">
      <c r="A901" s="170"/>
      <c r="B901" s="170"/>
      <c r="C901" s="170"/>
      <c r="D901" s="171" t="s">
        <v>717</v>
      </c>
      <c r="E901" s="171"/>
      <c r="F901" s="171"/>
      <c r="G901" s="171"/>
      <c r="H901" s="172" t="n">
        <f aca="false">ROUND(H898*$B$13,2)</f>
        <v>146.33</v>
      </c>
      <c r="L901" s="132"/>
      <c r="M901" s="115"/>
    </row>
    <row r="902" customFormat="false" ht="15" hidden="false" customHeight="true" outlineLevel="0" collapsed="false">
      <c r="A902" s="170"/>
      <c r="B902" s="170"/>
      <c r="C902" s="170"/>
      <c r="D902" s="173" t="s">
        <v>718</v>
      </c>
      <c r="E902" s="173"/>
      <c r="F902" s="173"/>
      <c r="G902" s="173"/>
      <c r="H902" s="174" t="n">
        <f aca="false">H901+H898</f>
        <v>845.14</v>
      </c>
    </row>
    <row r="904" s="181" customFormat="true" ht="15" hidden="false" customHeight="false" outlineLevel="0" collapsed="false">
      <c r="A904" s="153" t="s">
        <v>698</v>
      </c>
      <c r="B904" s="154" t="s">
        <v>699</v>
      </c>
      <c r="C904" s="154"/>
      <c r="D904" s="155" t="s">
        <v>700</v>
      </c>
      <c r="E904" s="156" t="s">
        <v>701</v>
      </c>
      <c r="F904" s="155" t="s">
        <v>702</v>
      </c>
      <c r="G904" s="157" t="s">
        <v>703</v>
      </c>
      <c r="H904" s="158" t="s">
        <v>704</v>
      </c>
      <c r="L904" s="195"/>
      <c r="M904" s="196"/>
      <c r="N904" s="195"/>
      <c r="O904" s="184"/>
      <c r="P904" s="185"/>
      <c r="T904" s="195"/>
      <c r="U904" s="196"/>
      <c r="V904" s="195"/>
      <c r="W904" s="184"/>
      <c r="X904" s="185"/>
      <c r="AB904" s="195"/>
      <c r="AC904" s="196"/>
      <c r="AD904" s="195"/>
      <c r="AE904" s="184"/>
      <c r="AF904" s="185"/>
      <c r="AJ904" s="195"/>
      <c r="AK904" s="196"/>
      <c r="AL904" s="195"/>
      <c r="AM904" s="184"/>
      <c r="AN904" s="185"/>
      <c r="AR904" s="195"/>
      <c r="AS904" s="196"/>
      <c r="AT904" s="195"/>
      <c r="AU904" s="184"/>
      <c r="AV904" s="185"/>
      <c r="AZ904" s="195"/>
      <c r="BA904" s="196"/>
      <c r="BB904" s="195"/>
      <c r="BC904" s="184"/>
      <c r="BD904" s="185"/>
      <c r="BH904" s="195"/>
      <c r="BI904" s="196"/>
      <c r="BJ904" s="195"/>
      <c r="BK904" s="184"/>
      <c r="BL904" s="185"/>
      <c r="BP904" s="195"/>
      <c r="BQ904" s="196"/>
      <c r="BR904" s="195"/>
      <c r="BS904" s="184"/>
      <c r="BT904" s="185"/>
      <c r="BX904" s="195"/>
      <c r="BY904" s="196"/>
      <c r="BZ904" s="195"/>
      <c r="CA904" s="184"/>
      <c r="CB904" s="185"/>
      <c r="CF904" s="195"/>
      <c r="CG904" s="196"/>
      <c r="CH904" s="195"/>
      <c r="CI904" s="184"/>
      <c r="CJ904" s="185"/>
      <c r="CN904" s="195"/>
      <c r="CO904" s="196"/>
      <c r="CP904" s="195"/>
      <c r="CQ904" s="184"/>
      <c r="CR904" s="185"/>
      <c r="CV904" s="195"/>
      <c r="CW904" s="196"/>
      <c r="CX904" s="195"/>
      <c r="CY904" s="184"/>
      <c r="CZ904" s="185"/>
      <c r="DD904" s="195"/>
      <c r="DE904" s="196"/>
      <c r="DF904" s="195"/>
      <c r="DG904" s="184"/>
      <c r="DH904" s="185"/>
      <c r="DL904" s="195"/>
      <c r="DM904" s="196"/>
      <c r="DN904" s="195"/>
      <c r="DO904" s="184"/>
      <c r="DP904" s="185"/>
      <c r="DT904" s="195"/>
      <c r="DU904" s="196"/>
      <c r="DV904" s="195"/>
      <c r="DW904" s="184"/>
      <c r="DX904" s="185"/>
      <c r="EB904" s="195"/>
      <c r="EC904" s="196"/>
      <c r="ED904" s="195"/>
      <c r="EE904" s="184"/>
      <c r="EF904" s="185"/>
      <c r="EJ904" s="195"/>
      <c r="EK904" s="196"/>
      <c r="EL904" s="195"/>
      <c r="EM904" s="184"/>
      <c r="EN904" s="185"/>
      <c r="ER904" s="195"/>
      <c r="ES904" s="196"/>
      <c r="ET904" s="195"/>
      <c r="EU904" s="184"/>
      <c r="EV904" s="185"/>
      <c r="EZ904" s="195"/>
      <c r="FA904" s="196"/>
      <c r="FB904" s="195"/>
      <c r="FC904" s="184"/>
      <c r="FD904" s="185"/>
      <c r="FH904" s="195"/>
      <c r="FI904" s="196"/>
      <c r="FJ904" s="195"/>
      <c r="FK904" s="184"/>
      <c r="FL904" s="185"/>
      <c r="FP904" s="195"/>
      <c r="FQ904" s="196"/>
      <c r="FR904" s="195"/>
      <c r="FS904" s="184"/>
      <c r="FT904" s="185"/>
      <c r="FX904" s="195"/>
      <c r="FY904" s="196"/>
      <c r="FZ904" s="195"/>
      <c r="GA904" s="184"/>
      <c r="GB904" s="185"/>
      <c r="GF904" s="195"/>
      <c r="GG904" s="196"/>
      <c r="GH904" s="195"/>
      <c r="GI904" s="184"/>
      <c r="GJ904" s="185"/>
      <c r="GN904" s="195"/>
      <c r="GO904" s="196"/>
      <c r="GP904" s="195"/>
      <c r="GQ904" s="184"/>
      <c r="GR904" s="185"/>
      <c r="GV904" s="195"/>
      <c r="GW904" s="196"/>
      <c r="GX904" s="195"/>
      <c r="GY904" s="184"/>
      <c r="GZ904" s="185"/>
      <c r="HD904" s="195"/>
      <c r="HE904" s="196"/>
      <c r="HF904" s="195"/>
      <c r="HG904" s="184"/>
      <c r="HH904" s="185"/>
      <c r="HL904" s="195"/>
      <c r="HM904" s="196"/>
      <c r="HN904" s="195"/>
      <c r="HO904" s="184"/>
      <c r="HP904" s="185"/>
      <c r="HT904" s="195"/>
      <c r="HU904" s="196"/>
      <c r="HV904" s="195"/>
      <c r="HW904" s="184"/>
      <c r="HX904" s="185"/>
      <c r="IB904" s="195"/>
      <c r="IC904" s="196"/>
      <c r="ID904" s="195"/>
      <c r="IE904" s="184"/>
      <c r="IF904" s="185"/>
      <c r="IJ904" s="195"/>
      <c r="IK904" s="196"/>
      <c r="IL904" s="195"/>
      <c r="IM904" s="184"/>
      <c r="IN904" s="185"/>
      <c r="IR904" s="195"/>
      <c r="IS904" s="196"/>
      <c r="IT904" s="195"/>
      <c r="IU904" s="184"/>
      <c r="IV904" s="185"/>
      <c r="IZ904" s="195"/>
      <c r="JA904" s="196"/>
      <c r="JB904" s="195"/>
      <c r="JC904" s="184"/>
      <c r="JD904" s="185"/>
      <c r="JH904" s="195"/>
      <c r="JI904" s="196"/>
      <c r="JJ904" s="195"/>
      <c r="JK904" s="184"/>
      <c r="JL904" s="185"/>
      <c r="JP904" s="195"/>
      <c r="JQ904" s="196"/>
      <c r="JR904" s="195"/>
      <c r="JS904" s="184"/>
      <c r="JT904" s="185"/>
      <c r="JX904" s="195"/>
      <c r="JY904" s="196"/>
      <c r="JZ904" s="195"/>
      <c r="KA904" s="184"/>
      <c r="KB904" s="185"/>
      <c r="KF904" s="195"/>
      <c r="KG904" s="196"/>
      <c r="KH904" s="195"/>
      <c r="KI904" s="184"/>
      <c r="KJ904" s="185"/>
      <c r="KN904" s="195"/>
      <c r="KO904" s="196"/>
      <c r="KP904" s="195"/>
      <c r="KQ904" s="184"/>
      <c r="KR904" s="185"/>
      <c r="KV904" s="195"/>
      <c r="KW904" s="196"/>
      <c r="KX904" s="195"/>
      <c r="KY904" s="184"/>
      <c r="KZ904" s="185"/>
      <c r="LD904" s="195"/>
      <c r="LE904" s="196"/>
      <c r="LF904" s="195"/>
      <c r="LG904" s="184"/>
      <c r="LH904" s="185"/>
      <c r="LL904" s="195"/>
      <c r="LM904" s="196"/>
      <c r="LN904" s="195"/>
      <c r="LO904" s="184"/>
      <c r="LP904" s="185"/>
      <c r="LT904" s="195"/>
      <c r="LU904" s="196"/>
      <c r="LV904" s="195"/>
      <c r="LW904" s="184"/>
      <c r="LX904" s="185"/>
      <c r="MB904" s="195"/>
      <c r="MC904" s="196"/>
      <c r="MD904" s="195"/>
      <c r="ME904" s="184"/>
      <c r="MF904" s="185"/>
      <c r="MJ904" s="195"/>
      <c r="MK904" s="196"/>
      <c r="ML904" s="195"/>
      <c r="MM904" s="184"/>
      <c r="MN904" s="185"/>
      <c r="MR904" s="195"/>
      <c r="MS904" s="196"/>
      <c r="MT904" s="195"/>
      <c r="MU904" s="184"/>
      <c r="MV904" s="185"/>
      <c r="MZ904" s="195"/>
      <c r="NA904" s="196"/>
      <c r="NB904" s="195"/>
      <c r="NC904" s="184"/>
      <c r="ND904" s="185"/>
      <c r="NH904" s="195"/>
      <c r="NI904" s="196"/>
      <c r="NJ904" s="195"/>
      <c r="NK904" s="184"/>
      <c r="NL904" s="185"/>
      <c r="NP904" s="195"/>
      <c r="NQ904" s="196"/>
      <c r="NR904" s="195"/>
      <c r="NS904" s="184"/>
      <c r="NT904" s="185"/>
      <c r="NX904" s="195"/>
      <c r="NY904" s="196"/>
      <c r="NZ904" s="195"/>
      <c r="OA904" s="184"/>
      <c r="OB904" s="185"/>
      <c r="OF904" s="195"/>
      <c r="OG904" s="196"/>
      <c r="OH904" s="195"/>
      <c r="OI904" s="184"/>
      <c r="OJ904" s="185"/>
      <c r="ON904" s="195"/>
      <c r="OO904" s="196"/>
      <c r="OP904" s="195"/>
      <c r="OQ904" s="184"/>
      <c r="OR904" s="185"/>
      <c r="OV904" s="195"/>
      <c r="OW904" s="196"/>
      <c r="OX904" s="195"/>
      <c r="OY904" s="184"/>
      <c r="OZ904" s="185"/>
      <c r="PD904" s="195"/>
      <c r="PE904" s="196"/>
      <c r="PF904" s="195"/>
      <c r="PG904" s="184"/>
      <c r="PH904" s="185"/>
      <c r="PL904" s="195"/>
      <c r="PM904" s="196"/>
      <c r="PN904" s="195"/>
      <c r="PO904" s="184"/>
      <c r="PP904" s="185"/>
      <c r="PT904" s="195"/>
      <c r="PU904" s="196"/>
      <c r="PV904" s="195"/>
      <c r="PW904" s="184"/>
      <c r="PX904" s="185"/>
      <c r="QB904" s="195"/>
      <c r="QC904" s="196"/>
      <c r="QD904" s="195"/>
      <c r="QE904" s="184"/>
      <c r="QF904" s="185"/>
      <c r="QJ904" s="195"/>
      <c r="QK904" s="196"/>
      <c r="QL904" s="195"/>
      <c r="QM904" s="184"/>
      <c r="QN904" s="185"/>
      <c r="QR904" s="195"/>
      <c r="QS904" s="196"/>
      <c r="QT904" s="195"/>
      <c r="QU904" s="184"/>
      <c r="QV904" s="185"/>
      <c r="QZ904" s="195"/>
      <c r="RA904" s="196"/>
      <c r="RB904" s="195"/>
      <c r="RC904" s="184"/>
      <c r="RD904" s="185"/>
      <c r="RH904" s="195"/>
      <c r="RI904" s="196"/>
      <c r="RJ904" s="195"/>
      <c r="RK904" s="184"/>
      <c r="RL904" s="185"/>
      <c r="RP904" s="195"/>
      <c r="RQ904" s="196"/>
      <c r="RR904" s="195"/>
      <c r="RS904" s="184"/>
      <c r="RT904" s="185"/>
      <c r="RX904" s="195"/>
      <c r="RY904" s="196"/>
      <c r="RZ904" s="195"/>
      <c r="SA904" s="184"/>
      <c r="SB904" s="185"/>
      <c r="SF904" s="195"/>
      <c r="SG904" s="196"/>
      <c r="SH904" s="195"/>
      <c r="SI904" s="184"/>
      <c r="SJ904" s="185"/>
      <c r="SN904" s="195"/>
      <c r="SO904" s="196"/>
      <c r="SP904" s="195"/>
      <c r="SQ904" s="184"/>
      <c r="SR904" s="185"/>
      <c r="SV904" s="195"/>
      <c r="SW904" s="196"/>
      <c r="SX904" s="195"/>
      <c r="SY904" s="184"/>
      <c r="SZ904" s="185"/>
      <c r="TD904" s="195"/>
      <c r="TE904" s="196"/>
      <c r="TF904" s="195"/>
      <c r="TG904" s="184"/>
      <c r="TH904" s="185"/>
      <c r="TL904" s="195"/>
      <c r="TM904" s="196"/>
      <c r="TN904" s="195"/>
      <c r="TO904" s="184"/>
      <c r="TP904" s="185"/>
      <c r="TT904" s="195"/>
      <c r="TU904" s="196"/>
      <c r="TV904" s="195"/>
      <c r="TW904" s="184"/>
      <c r="TX904" s="185"/>
      <c r="UB904" s="195"/>
      <c r="UC904" s="196"/>
      <c r="UD904" s="195"/>
      <c r="UE904" s="184"/>
      <c r="UF904" s="185"/>
      <c r="UJ904" s="195"/>
      <c r="UK904" s="196"/>
      <c r="UL904" s="195"/>
      <c r="UM904" s="184"/>
      <c r="UN904" s="185"/>
      <c r="UR904" s="195"/>
      <c r="US904" s="196"/>
      <c r="UT904" s="195"/>
      <c r="UU904" s="184"/>
      <c r="UV904" s="185"/>
      <c r="UZ904" s="195"/>
      <c r="VA904" s="196"/>
      <c r="VB904" s="195"/>
      <c r="VC904" s="184"/>
      <c r="VD904" s="185"/>
      <c r="VH904" s="195"/>
      <c r="VI904" s="196"/>
      <c r="VJ904" s="195"/>
      <c r="VK904" s="184"/>
      <c r="VL904" s="185"/>
      <c r="VP904" s="195"/>
      <c r="VQ904" s="196"/>
      <c r="VR904" s="195"/>
      <c r="VS904" s="184"/>
      <c r="VT904" s="185"/>
      <c r="VX904" s="195"/>
      <c r="VY904" s="196"/>
      <c r="VZ904" s="195"/>
      <c r="WA904" s="184"/>
      <c r="WB904" s="185"/>
      <c r="WF904" s="195"/>
      <c r="WG904" s="196"/>
      <c r="WH904" s="195"/>
      <c r="WI904" s="184"/>
      <c r="WJ904" s="185"/>
      <c r="WN904" s="195"/>
      <c r="WO904" s="196"/>
      <c r="WP904" s="195"/>
      <c r="WQ904" s="184"/>
      <c r="WR904" s="185"/>
      <c r="WV904" s="195"/>
      <c r="WW904" s="196"/>
      <c r="WX904" s="195"/>
      <c r="WY904" s="184"/>
      <c r="WZ904" s="185"/>
      <c r="XD904" s="195"/>
      <c r="XE904" s="196"/>
      <c r="XF904" s="195"/>
      <c r="XG904" s="184"/>
      <c r="XH904" s="185"/>
      <c r="XL904" s="195"/>
      <c r="XM904" s="196"/>
      <c r="XN904" s="195"/>
      <c r="XO904" s="184"/>
      <c r="XP904" s="185"/>
      <c r="XT904" s="195"/>
      <c r="XU904" s="196"/>
      <c r="XV904" s="195"/>
      <c r="XW904" s="184"/>
      <c r="XX904" s="185"/>
      <c r="YB904" s="195"/>
      <c r="YC904" s="196"/>
      <c r="YD904" s="195"/>
      <c r="YE904" s="184"/>
      <c r="YF904" s="185"/>
      <c r="YJ904" s="195"/>
      <c r="YK904" s="196"/>
      <c r="YL904" s="195"/>
      <c r="YM904" s="184"/>
      <c r="YN904" s="185"/>
      <c r="YR904" s="195"/>
      <c r="YS904" s="196"/>
      <c r="YT904" s="195"/>
      <c r="YU904" s="184"/>
      <c r="YV904" s="185"/>
      <c r="YZ904" s="195"/>
      <c r="ZA904" s="196"/>
      <c r="ZB904" s="195"/>
      <c r="ZC904" s="184"/>
      <c r="ZD904" s="185"/>
      <c r="ZH904" s="195"/>
      <c r="ZI904" s="196"/>
      <c r="ZJ904" s="195"/>
      <c r="ZK904" s="184"/>
      <c r="ZL904" s="185"/>
      <c r="ZP904" s="195"/>
      <c r="ZQ904" s="196"/>
      <c r="ZR904" s="195"/>
      <c r="ZS904" s="184"/>
      <c r="ZT904" s="185"/>
      <c r="ZX904" s="195"/>
      <c r="ZY904" s="196"/>
      <c r="ZZ904" s="195"/>
      <c r="AAA904" s="184"/>
      <c r="AAB904" s="185"/>
      <c r="AAF904" s="195"/>
      <c r="AAG904" s="196"/>
      <c r="AAH904" s="195"/>
      <c r="AAI904" s="184"/>
      <c r="AAJ904" s="185"/>
      <c r="AAN904" s="195"/>
      <c r="AAO904" s="196"/>
      <c r="AAP904" s="195"/>
      <c r="AAQ904" s="184"/>
      <c r="AAR904" s="185"/>
      <c r="AAV904" s="195"/>
      <c r="AAW904" s="196"/>
      <c r="AAX904" s="195"/>
      <c r="AAY904" s="184"/>
      <c r="AAZ904" s="185"/>
      <c r="ABD904" s="195"/>
      <c r="ABE904" s="196"/>
      <c r="ABF904" s="195"/>
      <c r="ABG904" s="184"/>
      <c r="ABH904" s="185"/>
      <c r="ABL904" s="195"/>
      <c r="ABM904" s="196"/>
      <c r="ABN904" s="195"/>
      <c r="ABO904" s="184"/>
      <c r="ABP904" s="185"/>
      <c r="ABT904" s="195"/>
      <c r="ABU904" s="196"/>
      <c r="ABV904" s="195"/>
      <c r="ABW904" s="184"/>
      <c r="ABX904" s="185"/>
      <c r="ACB904" s="195"/>
      <c r="ACC904" s="196"/>
      <c r="ACD904" s="195"/>
      <c r="ACE904" s="184"/>
      <c r="ACF904" s="185"/>
      <c r="ACJ904" s="195"/>
      <c r="ACK904" s="196"/>
      <c r="ACL904" s="195"/>
      <c r="ACM904" s="184"/>
      <c r="ACN904" s="185"/>
      <c r="ACR904" s="195"/>
      <c r="ACS904" s="196"/>
      <c r="ACT904" s="195"/>
      <c r="ACU904" s="184"/>
      <c r="ACV904" s="185"/>
      <c r="ACZ904" s="195"/>
      <c r="ADA904" s="196"/>
      <c r="ADB904" s="195"/>
      <c r="ADC904" s="184"/>
      <c r="ADD904" s="185"/>
      <c r="ADH904" s="195"/>
      <c r="ADI904" s="196"/>
      <c r="ADJ904" s="195"/>
      <c r="ADK904" s="184"/>
      <c r="ADL904" s="185"/>
      <c r="ADP904" s="195"/>
      <c r="ADQ904" s="196"/>
      <c r="ADR904" s="195"/>
      <c r="ADS904" s="184"/>
      <c r="ADT904" s="185"/>
      <c r="ADX904" s="195"/>
      <c r="ADY904" s="196"/>
      <c r="ADZ904" s="195"/>
      <c r="AEA904" s="184"/>
      <c r="AEB904" s="185"/>
      <c r="AEF904" s="195"/>
      <c r="AEG904" s="196"/>
      <c r="AEH904" s="195"/>
      <c r="AEI904" s="184"/>
      <c r="AEJ904" s="185"/>
      <c r="AEN904" s="195"/>
      <c r="AEO904" s="196"/>
      <c r="AEP904" s="195"/>
      <c r="AEQ904" s="184"/>
      <c r="AER904" s="185"/>
      <c r="AEV904" s="195"/>
      <c r="AEW904" s="196"/>
      <c r="AEX904" s="195"/>
      <c r="AEY904" s="184"/>
      <c r="AEZ904" s="185"/>
      <c r="AFD904" s="195"/>
      <c r="AFE904" s="196"/>
      <c r="AFF904" s="195"/>
      <c r="AFG904" s="184"/>
      <c r="AFH904" s="185"/>
      <c r="AFL904" s="195"/>
      <c r="AFM904" s="196"/>
      <c r="AFN904" s="195"/>
      <c r="AFO904" s="184"/>
      <c r="AFP904" s="185"/>
      <c r="AFT904" s="195"/>
      <c r="AFU904" s="196"/>
      <c r="AFV904" s="195"/>
      <c r="AFW904" s="184"/>
      <c r="AFX904" s="185"/>
      <c r="AGB904" s="195"/>
      <c r="AGC904" s="196"/>
      <c r="AGD904" s="195"/>
      <c r="AGE904" s="184"/>
      <c r="AGF904" s="185"/>
      <c r="AGJ904" s="195"/>
      <c r="AGK904" s="196"/>
      <c r="AGL904" s="195"/>
      <c r="AGM904" s="184"/>
      <c r="AGN904" s="185"/>
      <c r="AGR904" s="195"/>
      <c r="AGS904" s="196"/>
      <c r="AGT904" s="195"/>
      <c r="AGU904" s="184"/>
      <c r="AGV904" s="185"/>
      <c r="AGZ904" s="195"/>
      <c r="AHA904" s="196"/>
      <c r="AHB904" s="195"/>
      <c r="AHC904" s="184"/>
      <c r="AHD904" s="185"/>
      <c r="AHH904" s="195"/>
      <c r="AHI904" s="196"/>
      <c r="AHJ904" s="195"/>
      <c r="AHK904" s="184"/>
      <c r="AHL904" s="185"/>
      <c r="AHP904" s="195"/>
      <c r="AHQ904" s="196"/>
      <c r="AHR904" s="195"/>
      <c r="AHS904" s="184"/>
      <c r="AHT904" s="185"/>
      <c r="AHX904" s="195"/>
      <c r="AHY904" s="196"/>
      <c r="AHZ904" s="195"/>
      <c r="AIA904" s="184"/>
      <c r="AIB904" s="185"/>
      <c r="AIF904" s="195"/>
      <c r="AIG904" s="196"/>
      <c r="AIH904" s="195"/>
      <c r="AII904" s="184"/>
      <c r="AIJ904" s="185"/>
      <c r="AIN904" s="195"/>
      <c r="AIO904" s="196"/>
      <c r="AIP904" s="195"/>
      <c r="AIQ904" s="184"/>
      <c r="AIR904" s="185"/>
      <c r="AIV904" s="195"/>
      <c r="AIW904" s="196"/>
      <c r="AIX904" s="195"/>
      <c r="AIY904" s="184"/>
      <c r="AIZ904" s="185"/>
      <c r="AJD904" s="195"/>
      <c r="AJE904" s="196"/>
      <c r="AJF904" s="195"/>
      <c r="AJG904" s="184"/>
      <c r="AJH904" s="185"/>
      <c r="AJL904" s="195"/>
      <c r="AJM904" s="196"/>
      <c r="AJN904" s="195"/>
      <c r="AJO904" s="184"/>
      <c r="AJP904" s="185"/>
      <c r="AJT904" s="195"/>
      <c r="AJU904" s="196"/>
      <c r="AJV904" s="195"/>
      <c r="AJW904" s="184"/>
      <c r="AJX904" s="185"/>
      <c r="AKB904" s="195"/>
      <c r="AKC904" s="196"/>
      <c r="AKD904" s="195"/>
      <c r="AKE904" s="184"/>
      <c r="AKF904" s="185"/>
      <c r="AKJ904" s="195"/>
      <c r="AKK904" s="196"/>
      <c r="AKL904" s="195"/>
      <c r="AKM904" s="184"/>
      <c r="AKN904" s="185"/>
      <c r="AKR904" s="195"/>
      <c r="AKS904" s="196"/>
      <c r="AKT904" s="195"/>
      <c r="AKU904" s="184"/>
      <c r="AKV904" s="185"/>
      <c r="AKZ904" s="195"/>
      <c r="ALA904" s="196"/>
      <c r="ALB904" s="195"/>
      <c r="ALC904" s="184"/>
      <c r="ALD904" s="185"/>
      <c r="ALH904" s="195"/>
      <c r="ALI904" s="196"/>
      <c r="ALJ904" s="195"/>
      <c r="ALK904" s="184"/>
      <c r="ALL904" s="185"/>
      <c r="ALP904" s="195"/>
      <c r="ALQ904" s="196"/>
      <c r="ALR904" s="195"/>
      <c r="ALS904" s="184"/>
      <c r="ALT904" s="185"/>
      <c r="ALX904" s="195"/>
      <c r="ALY904" s="196"/>
      <c r="ALZ904" s="195"/>
      <c r="AMA904" s="184"/>
      <c r="AMB904" s="185"/>
      <c r="AMF904" s="195"/>
      <c r="AMG904" s="196"/>
      <c r="AMH904" s="195"/>
      <c r="AMI904" s="184"/>
      <c r="AMJ904" s="185"/>
    </row>
    <row r="905" s="197" customFormat="true" ht="30" hidden="false" customHeight="false" outlineLevel="0" collapsed="false">
      <c r="A905" s="160" t="str">
        <f aca="false">'Orç Sintético'!A252</f>
        <v>06.01.224.12</v>
      </c>
      <c r="B905" s="160" t="str">
        <f aca="false">'Orç Sintético'!B252</f>
        <v>ORSE INSUMO</v>
      </c>
      <c r="C905" s="160" t="n">
        <f aca="false">'Orç Sintético'!C252</f>
        <v>4655</v>
      </c>
      <c r="D905" s="177" t="s">
        <v>533</v>
      </c>
      <c r="E905" s="160" t="n">
        <v>10</v>
      </c>
      <c r="F905" s="160" t="s">
        <v>45</v>
      </c>
      <c r="G905" s="163" t="n">
        <v>31</v>
      </c>
      <c r="H905" s="164" t="n">
        <f aca="false">H911</f>
        <v>310</v>
      </c>
      <c r="I905" s="165" t="s">
        <v>705</v>
      </c>
      <c r="O905" s="124"/>
      <c r="P905" s="189"/>
      <c r="W905" s="124"/>
      <c r="X905" s="189"/>
      <c r="AE905" s="124"/>
      <c r="AF905" s="189"/>
      <c r="AM905" s="124"/>
      <c r="AN905" s="189"/>
      <c r="AU905" s="124"/>
      <c r="AV905" s="189"/>
      <c r="BC905" s="124"/>
      <c r="BD905" s="189"/>
      <c r="BK905" s="124"/>
      <c r="BL905" s="189"/>
      <c r="BS905" s="124"/>
      <c r="BT905" s="189"/>
      <c r="CA905" s="124"/>
      <c r="CB905" s="189"/>
      <c r="CI905" s="124"/>
      <c r="CJ905" s="189"/>
      <c r="CQ905" s="124"/>
      <c r="CR905" s="189"/>
      <c r="CY905" s="124"/>
      <c r="CZ905" s="189"/>
      <c r="DG905" s="124"/>
      <c r="DH905" s="189"/>
      <c r="DO905" s="124"/>
      <c r="DP905" s="189"/>
      <c r="DW905" s="124"/>
      <c r="DX905" s="189"/>
      <c r="EE905" s="124"/>
      <c r="EF905" s="189"/>
      <c r="EM905" s="124"/>
      <c r="EN905" s="189"/>
      <c r="EU905" s="124"/>
      <c r="EV905" s="189"/>
      <c r="FC905" s="124"/>
      <c r="FD905" s="189"/>
      <c r="FK905" s="124"/>
      <c r="FL905" s="189"/>
      <c r="FS905" s="124"/>
      <c r="FT905" s="189"/>
      <c r="GA905" s="124"/>
      <c r="GB905" s="189"/>
      <c r="GI905" s="124"/>
      <c r="GJ905" s="189"/>
      <c r="GQ905" s="124"/>
      <c r="GR905" s="189"/>
      <c r="GY905" s="124"/>
      <c r="GZ905" s="189"/>
      <c r="HG905" s="124"/>
      <c r="HH905" s="189"/>
      <c r="HO905" s="124"/>
      <c r="HP905" s="189"/>
      <c r="HW905" s="124"/>
      <c r="HX905" s="189"/>
      <c r="IE905" s="124"/>
      <c r="IF905" s="189"/>
      <c r="IM905" s="124"/>
      <c r="IN905" s="189"/>
      <c r="IU905" s="124"/>
      <c r="IV905" s="189"/>
      <c r="JC905" s="124"/>
      <c r="JD905" s="189"/>
      <c r="JK905" s="124"/>
      <c r="JL905" s="189"/>
      <c r="JS905" s="124"/>
      <c r="JT905" s="189"/>
      <c r="KA905" s="124"/>
      <c r="KB905" s="189"/>
      <c r="KI905" s="124"/>
      <c r="KJ905" s="189"/>
      <c r="KQ905" s="124"/>
      <c r="KR905" s="189"/>
      <c r="KY905" s="124"/>
      <c r="KZ905" s="189"/>
      <c r="LG905" s="124"/>
      <c r="LH905" s="189"/>
      <c r="LO905" s="124"/>
      <c r="LP905" s="189"/>
      <c r="LW905" s="124"/>
      <c r="LX905" s="189"/>
      <c r="ME905" s="124"/>
      <c r="MF905" s="189"/>
      <c r="MM905" s="124"/>
      <c r="MN905" s="189"/>
      <c r="MU905" s="124"/>
      <c r="MV905" s="189"/>
      <c r="NC905" s="124"/>
      <c r="ND905" s="189"/>
      <c r="NK905" s="124"/>
      <c r="NL905" s="189"/>
      <c r="NS905" s="124"/>
      <c r="NT905" s="189"/>
      <c r="OA905" s="124"/>
      <c r="OB905" s="189"/>
      <c r="OI905" s="124"/>
      <c r="OJ905" s="189"/>
      <c r="OQ905" s="124"/>
      <c r="OR905" s="189"/>
      <c r="OY905" s="124"/>
      <c r="OZ905" s="189"/>
      <c r="PG905" s="124"/>
      <c r="PH905" s="189"/>
      <c r="PO905" s="124"/>
      <c r="PP905" s="189"/>
      <c r="PW905" s="124"/>
      <c r="PX905" s="189"/>
      <c r="QE905" s="124"/>
      <c r="QF905" s="189"/>
      <c r="QM905" s="124"/>
      <c r="QN905" s="189"/>
      <c r="QU905" s="124"/>
      <c r="QV905" s="189"/>
      <c r="RC905" s="124"/>
      <c r="RD905" s="189"/>
      <c r="RK905" s="124"/>
      <c r="RL905" s="189"/>
      <c r="RS905" s="124"/>
      <c r="RT905" s="189"/>
      <c r="SA905" s="124"/>
      <c r="SB905" s="189"/>
      <c r="SI905" s="124"/>
      <c r="SJ905" s="189"/>
      <c r="SQ905" s="124"/>
      <c r="SR905" s="189"/>
      <c r="SY905" s="124"/>
      <c r="SZ905" s="189"/>
      <c r="TG905" s="124"/>
      <c r="TH905" s="189"/>
      <c r="TO905" s="124"/>
      <c r="TP905" s="189"/>
      <c r="TW905" s="124"/>
      <c r="TX905" s="189"/>
      <c r="UE905" s="124"/>
      <c r="UF905" s="189"/>
      <c r="UM905" s="124"/>
      <c r="UN905" s="189"/>
      <c r="UU905" s="124"/>
      <c r="UV905" s="189"/>
      <c r="VC905" s="124"/>
      <c r="VD905" s="189"/>
      <c r="VK905" s="124"/>
      <c r="VL905" s="189"/>
      <c r="VS905" s="124"/>
      <c r="VT905" s="189"/>
      <c r="WA905" s="124"/>
      <c r="WB905" s="189"/>
      <c r="WI905" s="124"/>
      <c r="WJ905" s="189"/>
      <c r="WQ905" s="124"/>
      <c r="WR905" s="189"/>
      <c r="WY905" s="124"/>
      <c r="WZ905" s="189"/>
      <c r="XG905" s="124"/>
      <c r="XH905" s="189"/>
      <c r="XO905" s="124"/>
      <c r="XP905" s="189"/>
      <c r="XW905" s="124"/>
      <c r="XX905" s="189"/>
      <c r="YE905" s="124"/>
      <c r="YF905" s="189"/>
      <c r="YM905" s="124"/>
      <c r="YN905" s="189"/>
      <c r="YU905" s="124"/>
      <c r="YV905" s="189"/>
      <c r="ZC905" s="124"/>
      <c r="ZD905" s="189"/>
      <c r="ZK905" s="124"/>
      <c r="ZL905" s="189"/>
      <c r="ZS905" s="124"/>
      <c r="ZT905" s="189"/>
      <c r="AAA905" s="124"/>
      <c r="AAB905" s="189"/>
      <c r="AAI905" s="124"/>
      <c r="AAJ905" s="189"/>
      <c r="AAQ905" s="124"/>
      <c r="AAR905" s="189"/>
      <c r="AAY905" s="124"/>
      <c r="AAZ905" s="189"/>
      <c r="ABG905" s="124"/>
      <c r="ABH905" s="189"/>
      <c r="ABO905" s="124"/>
      <c r="ABP905" s="189"/>
      <c r="ABW905" s="124"/>
      <c r="ABX905" s="189"/>
      <c r="ACE905" s="124"/>
      <c r="ACF905" s="189"/>
      <c r="ACM905" s="124"/>
      <c r="ACN905" s="189"/>
      <c r="ACU905" s="124"/>
      <c r="ACV905" s="189"/>
      <c r="ADC905" s="124"/>
      <c r="ADD905" s="189"/>
      <c r="ADK905" s="124"/>
      <c r="ADL905" s="189"/>
      <c r="ADS905" s="124"/>
      <c r="ADT905" s="189"/>
      <c r="AEA905" s="124"/>
      <c r="AEB905" s="189"/>
      <c r="AEI905" s="124"/>
      <c r="AEJ905" s="189"/>
      <c r="AEQ905" s="124"/>
      <c r="AER905" s="189"/>
      <c r="AEY905" s="124"/>
      <c r="AEZ905" s="189"/>
      <c r="AFG905" s="124"/>
      <c r="AFH905" s="189"/>
      <c r="AFO905" s="124"/>
      <c r="AFP905" s="189"/>
      <c r="AFW905" s="124"/>
      <c r="AFX905" s="189"/>
      <c r="AGE905" s="124"/>
      <c r="AGF905" s="189"/>
      <c r="AGM905" s="124"/>
      <c r="AGN905" s="189"/>
      <c r="AGU905" s="124"/>
      <c r="AGV905" s="189"/>
      <c r="AHC905" s="124"/>
      <c r="AHD905" s="189"/>
      <c r="AHK905" s="124"/>
      <c r="AHL905" s="189"/>
      <c r="AHS905" s="124"/>
      <c r="AHT905" s="189"/>
      <c r="AIA905" s="124"/>
      <c r="AIB905" s="189"/>
      <c r="AII905" s="124"/>
      <c r="AIJ905" s="189"/>
      <c r="AIQ905" s="124"/>
      <c r="AIR905" s="189"/>
      <c r="AIY905" s="124"/>
      <c r="AIZ905" s="189"/>
      <c r="AJG905" s="124"/>
      <c r="AJH905" s="189"/>
      <c r="AJO905" s="124"/>
      <c r="AJP905" s="189"/>
      <c r="AJW905" s="124"/>
      <c r="AJX905" s="189"/>
      <c r="AKE905" s="124"/>
      <c r="AKF905" s="189"/>
      <c r="AKM905" s="124"/>
      <c r="AKN905" s="189"/>
      <c r="AKU905" s="124"/>
      <c r="AKV905" s="189"/>
      <c r="ALC905" s="124"/>
      <c r="ALD905" s="189"/>
      <c r="ALK905" s="124"/>
      <c r="ALL905" s="189"/>
      <c r="ALS905" s="124"/>
      <c r="ALT905" s="189"/>
      <c r="AMA905" s="124"/>
      <c r="AMB905" s="189"/>
      <c r="AMI905" s="124"/>
      <c r="AMJ905" s="189"/>
    </row>
    <row r="906" s="49" customFormat="true" ht="15" hidden="false" customHeight="false" outlineLevel="0" collapsed="false">
      <c r="A906" s="168" t="n">
        <v>4655</v>
      </c>
      <c r="B906" s="168"/>
      <c r="C906" s="90" t="s">
        <v>401</v>
      </c>
      <c r="D906" s="53" t="s">
        <v>533</v>
      </c>
      <c r="E906" s="150" t="n">
        <v>1</v>
      </c>
      <c r="F906" s="112" t="s">
        <v>45</v>
      </c>
      <c r="G906" s="122" t="n">
        <v>31</v>
      </c>
      <c r="H906" s="152" t="n">
        <f aca="false">ROUND(G906*E906,2)</f>
        <v>31</v>
      </c>
      <c r="I906" s="138"/>
      <c r="L906" s="169"/>
      <c r="M906" s="138"/>
    </row>
    <row r="907" s="190" customFormat="true" ht="15" hidden="false" customHeight="true" outlineLevel="0" collapsed="false">
      <c r="A907" s="170"/>
      <c r="B907" s="170"/>
      <c r="C907" s="170"/>
      <c r="D907" s="171" t="s">
        <v>712</v>
      </c>
      <c r="E907" s="171"/>
      <c r="F907" s="171"/>
      <c r="G907" s="171"/>
      <c r="H907" s="172" t="n">
        <f aca="false">SUMIF(F906:F906,("H"),H906:H906)</f>
        <v>0</v>
      </c>
      <c r="I907" s="49"/>
      <c r="J907" s="49"/>
      <c r="K907" s="49"/>
      <c r="P907" s="191"/>
      <c r="Q907" s="49"/>
      <c r="R907" s="49"/>
      <c r="S907" s="49"/>
      <c r="X907" s="191"/>
      <c r="Y907" s="49"/>
      <c r="Z907" s="49"/>
      <c r="AA907" s="49"/>
      <c r="AF907" s="191"/>
      <c r="AG907" s="49"/>
      <c r="AH907" s="49"/>
      <c r="AI907" s="49"/>
      <c r="AN907" s="191"/>
      <c r="AO907" s="49"/>
      <c r="AP907" s="49"/>
      <c r="AQ907" s="49"/>
      <c r="AV907" s="191"/>
      <c r="AW907" s="49"/>
      <c r="AX907" s="49"/>
      <c r="AY907" s="49"/>
      <c r="BD907" s="191"/>
      <c r="BE907" s="49"/>
      <c r="BF907" s="49"/>
      <c r="BG907" s="49"/>
      <c r="BL907" s="191"/>
      <c r="BM907" s="49"/>
      <c r="BN907" s="49"/>
      <c r="BO907" s="49"/>
      <c r="BT907" s="191"/>
      <c r="BU907" s="49"/>
      <c r="BV907" s="49"/>
      <c r="BW907" s="49"/>
      <c r="CB907" s="191"/>
      <c r="CC907" s="49"/>
      <c r="CD907" s="49"/>
      <c r="CE907" s="49"/>
      <c r="CJ907" s="191"/>
      <c r="CK907" s="49"/>
      <c r="CL907" s="49"/>
      <c r="CM907" s="49"/>
      <c r="CR907" s="191"/>
      <c r="CS907" s="49"/>
      <c r="CT907" s="49"/>
      <c r="CU907" s="49"/>
      <c r="CZ907" s="191"/>
      <c r="DA907" s="49"/>
      <c r="DB907" s="49"/>
      <c r="DC907" s="49"/>
      <c r="DH907" s="191"/>
      <c r="DI907" s="49"/>
      <c r="DJ907" s="49"/>
      <c r="DK907" s="49"/>
      <c r="DP907" s="191"/>
      <c r="DQ907" s="49"/>
      <c r="DR907" s="49"/>
      <c r="DS907" s="49"/>
      <c r="DX907" s="191"/>
      <c r="DY907" s="49"/>
      <c r="DZ907" s="49"/>
      <c r="EA907" s="49"/>
      <c r="EF907" s="191"/>
      <c r="EG907" s="49"/>
      <c r="EH907" s="49"/>
      <c r="EI907" s="49"/>
      <c r="EN907" s="191"/>
      <c r="EO907" s="49"/>
      <c r="EP907" s="49"/>
      <c r="EQ907" s="49"/>
      <c r="EV907" s="191"/>
      <c r="EW907" s="49"/>
      <c r="EX907" s="49"/>
      <c r="EY907" s="49"/>
      <c r="FD907" s="191"/>
      <c r="FE907" s="49"/>
      <c r="FF907" s="49"/>
      <c r="FG907" s="49"/>
      <c r="FL907" s="191"/>
      <c r="FM907" s="49"/>
      <c r="FN907" s="49"/>
      <c r="FO907" s="49"/>
      <c r="FT907" s="191"/>
      <c r="FU907" s="49"/>
      <c r="FV907" s="49"/>
      <c r="FW907" s="49"/>
      <c r="GB907" s="191"/>
      <c r="GC907" s="49"/>
      <c r="GD907" s="49"/>
      <c r="GE907" s="49"/>
      <c r="GJ907" s="191"/>
      <c r="GK907" s="49"/>
      <c r="GL907" s="49"/>
      <c r="GM907" s="49"/>
      <c r="GR907" s="191"/>
      <c r="GS907" s="49"/>
      <c r="GT907" s="49"/>
      <c r="GU907" s="49"/>
      <c r="GZ907" s="191"/>
      <c r="HA907" s="49"/>
      <c r="HB907" s="49"/>
      <c r="HC907" s="49"/>
      <c r="HH907" s="191"/>
      <c r="HI907" s="49"/>
      <c r="HJ907" s="49"/>
      <c r="HK907" s="49"/>
      <c r="HP907" s="191"/>
      <c r="HQ907" s="49"/>
      <c r="HR907" s="49"/>
      <c r="HS907" s="49"/>
      <c r="HX907" s="191"/>
      <c r="HY907" s="49"/>
      <c r="HZ907" s="49"/>
      <c r="IA907" s="49"/>
      <c r="IF907" s="191"/>
      <c r="IG907" s="49"/>
      <c r="IH907" s="49"/>
      <c r="II907" s="49"/>
      <c r="IN907" s="191"/>
      <c r="IO907" s="49"/>
      <c r="IP907" s="49"/>
      <c r="IQ907" s="49"/>
      <c r="IV907" s="191"/>
      <c r="IW907" s="49"/>
      <c r="IX907" s="49"/>
      <c r="IY907" s="49"/>
      <c r="JD907" s="191"/>
      <c r="JE907" s="49"/>
      <c r="JF907" s="49"/>
      <c r="JG907" s="49"/>
      <c r="JL907" s="191"/>
      <c r="JM907" s="49"/>
      <c r="JN907" s="49"/>
      <c r="JO907" s="49"/>
      <c r="JT907" s="191"/>
      <c r="JU907" s="49"/>
      <c r="JV907" s="49"/>
      <c r="JW907" s="49"/>
      <c r="KB907" s="191"/>
      <c r="KC907" s="49"/>
      <c r="KD907" s="49"/>
      <c r="KE907" s="49"/>
      <c r="KJ907" s="191"/>
      <c r="KK907" s="49"/>
      <c r="KL907" s="49"/>
      <c r="KM907" s="49"/>
      <c r="KR907" s="191"/>
      <c r="KS907" s="49"/>
      <c r="KT907" s="49"/>
      <c r="KU907" s="49"/>
      <c r="KZ907" s="191"/>
      <c r="LA907" s="49"/>
      <c r="LB907" s="49"/>
      <c r="LC907" s="49"/>
      <c r="LH907" s="191"/>
      <c r="LI907" s="49"/>
      <c r="LJ907" s="49"/>
      <c r="LK907" s="49"/>
      <c r="LP907" s="191"/>
      <c r="LQ907" s="49"/>
      <c r="LR907" s="49"/>
      <c r="LS907" s="49"/>
      <c r="LX907" s="191"/>
      <c r="LY907" s="49"/>
      <c r="LZ907" s="49"/>
      <c r="MA907" s="49"/>
      <c r="MF907" s="191"/>
      <c r="MG907" s="49"/>
      <c r="MH907" s="49"/>
      <c r="MI907" s="49"/>
      <c r="MN907" s="191"/>
      <c r="MO907" s="49"/>
      <c r="MP907" s="49"/>
      <c r="MQ907" s="49"/>
      <c r="MV907" s="191"/>
      <c r="MW907" s="49"/>
      <c r="MX907" s="49"/>
      <c r="MY907" s="49"/>
      <c r="ND907" s="191"/>
      <c r="NE907" s="49"/>
      <c r="NF907" s="49"/>
      <c r="NG907" s="49"/>
      <c r="NL907" s="191"/>
      <c r="NM907" s="49"/>
      <c r="NN907" s="49"/>
      <c r="NO907" s="49"/>
      <c r="NT907" s="191"/>
      <c r="NU907" s="49"/>
      <c r="NV907" s="49"/>
      <c r="NW907" s="49"/>
      <c r="OB907" s="191"/>
      <c r="OC907" s="49"/>
      <c r="OD907" s="49"/>
      <c r="OE907" s="49"/>
      <c r="OJ907" s="191"/>
      <c r="OK907" s="49"/>
      <c r="OL907" s="49"/>
      <c r="OM907" s="49"/>
      <c r="OR907" s="191"/>
      <c r="OS907" s="49"/>
      <c r="OT907" s="49"/>
      <c r="OU907" s="49"/>
      <c r="OZ907" s="191"/>
      <c r="PA907" s="49"/>
      <c r="PB907" s="49"/>
      <c r="PC907" s="49"/>
      <c r="PH907" s="191"/>
      <c r="PI907" s="49"/>
      <c r="PJ907" s="49"/>
      <c r="PK907" s="49"/>
      <c r="PP907" s="191"/>
      <c r="PQ907" s="49"/>
      <c r="PR907" s="49"/>
      <c r="PS907" s="49"/>
      <c r="PX907" s="191"/>
      <c r="PY907" s="49"/>
      <c r="PZ907" s="49"/>
      <c r="QA907" s="49"/>
      <c r="QF907" s="191"/>
      <c r="QG907" s="49"/>
      <c r="QH907" s="49"/>
      <c r="QI907" s="49"/>
      <c r="QN907" s="191"/>
      <c r="QO907" s="49"/>
      <c r="QP907" s="49"/>
      <c r="QQ907" s="49"/>
      <c r="QV907" s="191"/>
      <c r="QW907" s="49"/>
      <c r="QX907" s="49"/>
      <c r="QY907" s="49"/>
      <c r="RD907" s="191"/>
      <c r="RE907" s="49"/>
      <c r="RF907" s="49"/>
      <c r="RG907" s="49"/>
      <c r="RL907" s="191"/>
      <c r="RM907" s="49"/>
      <c r="RN907" s="49"/>
      <c r="RO907" s="49"/>
      <c r="RT907" s="191"/>
      <c r="RU907" s="49"/>
      <c r="RV907" s="49"/>
      <c r="RW907" s="49"/>
      <c r="SB907" s="191"/>
      <c r="SC907" s="49"/>
      <c r="SD907" s="49"/>
      <c r="SE907" s="49"/>
      <c r="SJ907" s="191"/>
      <c r="SK907" s="49"/>
      <c r="SL907" s="49"/>
      <c r="SM907" s="49"/>
      <c r="SR907" s="191"/>
      <c r="SS907" s="49"/>
      <c r="ST907" s="49"/>
      <c r="SU907" s="49"/>
      <c r="SZ907" s="191"/>
      <c r="TA907" s="49"/>
      <c r="TB907" s="49"/>
      <c r="TC907" s="49"/>
      <c r="TH907" s="191"/>
      <c r="TI907" s="49"/>
      <c r="TJ907" s="49"/>
      <c r="TK907" s="49"/>
      <c r="TP907" s="191"/>
      <c r="TQ907" s="49"/>
      <c r="TR907" s="49"/>
      <c r="TS907" s="49"/>
      <c r="TX907" s="191"/>
      <c r="TY907" s="49"/>
      <c r="TZ907" s="49"/>
      <c r="UA907" s="49"/>
      <c r="UF907" s="191"/>
      <c r="UG907" s="49"/>
      <c r="UH907" s="49"/>
      <c r="UI907" s="49"/>
      <c r="UN907" s="191"/>
      <c r="UO907" s="49"/>
      <c r="UP907" s="49"/>
      <c r="UQ907" s="49"/>
      <c r="UV907" s="191"/>
      <c r="UW907" s="49"/>
      <c r="UX907" s="49"/>
      <c r="UY907" s="49"/>
      <c r="VD907" s="191"/>
      <c r="VE907" s="49"/>
      <c r="VF907" s="49"/>
      <c r="VG907" s="49"/>
      <c r="VL907" s="191"/>
      <c r="VM907" s="49"/>
      <c r="VN907" s="49"/>
      <c r="VO907" s="49"/>
      <c r="VT907" s="191"/>
      <c r="VU907" s="49"/>
      <c r="VV907" s="49"/>
      <c r="VW907" s="49"/>
      <c r="WB907" s="191"/>
      <c r="WC907" s="49"/>
      <c r="WD907" s="49"/>
      <c r="WE907" s="49"/>
      <c r="WJ907" s="191"/>
      <c r="WK907" s="49"/>
      <c r="WL907" s="49"/>
      <c r="WM907" s="49"/>
      <c r="WR907" s="191"/>
      <c r="WS907" s="49"/>
      <c r="WT907" s="49"/>
      <c r="WU907" s="49"/>
      <c r="WZ907" s="191"/>
      <c r="XA907" s="49"/>
      <c r="XB907" s="49"/>
      <c r="XC907" s="49"/>
      <c r="XH907" s="191"/>
      <c r="XI907" s="49"/>
      <c r="XJ907" s="49"/>
      <c r="XK907" s="49"/>
      <c r="XP907" s="191"/>
      <c r="XQ907" s="49"/>
      <c r="XR907" s="49"/>
      <c r="XS907" s="49"/>
      <c r="XX907" s="191"/>
      <c r="XY907" s="49"/>
      <c r="XZ907" s="49"/>
      <c r="YA907" s="49"/>
      <c r="YF907" s="191"/>
      <c r="YG907" s="49"/>
      <c r="YH907" s="49"/>
      <c r="YI907" s="49"/>
      <c r="YN907" s="191"/>
      <c r="YO907" s="49"/>
      <c r="YP907" s="49"/>
      <c r="YQ907" s="49"/>
      <c r="YV907" s="191"/>
      <c r="YW907" s="49"/>
      <c r="YX907" s="49"/>
      <c r="YY907" s="49"/>
      <c r="ZD907" s="191"/>
      <c r="ZE907" s="49"/>
      <c r="ZF907" s="49"/>
      <c r="ZG907" s="49"/>
      <c r="ZL907" s="191"/>
      <c r="ZM907" s="49"/>
      <c r="ZN907" s="49"/>
      <c r="ZO907" s="49"/>
      <c r="ZT907" s="191"/>
      <c r="ZU907" s="49"/>
      <c r="ZV907" s="49"/>
      <c r="ZW907" s="49"/>
      <c r="AAB907" s="191"/>
      <c r="AAC907" s="49"/>
      <c r="AAD907" s="49"/>
      <c r="AAE907" s="49"/>
      <c r="AAJ907" s="191"/>
      <c r="AAK907" s="49"/>
      <c r="AAL907" s="49"/>
      <c r="AAM907" s="49"/>
      <c r="AAR907" s="191"/>
      <c r="AAS907" s="49"/>
      <c r="AAT907" s="49"/>
      <c r="AAU907" s="49"/>
      <c r="AAZ907" s="191"/>
      <c r="ABA907" s="49"/>
      <c r="ABB907" s="49"/>
      <c r="ABC907" s="49"/>
      <c r="ABH907" s="191"/>
      <c r="ABI907" s="49"/>
      <c r="ABJ907" s="49"/>
      <c r="ABK907" s="49"/>
      <c r="ABP907" s="191"/>
      <c r="ABQ907" s="49"/>
      <c r="ABR907" s="49"/>
      <c r="ABS907" s="49"/>
      <c r="ABX907" s="191"/>
      <c r="ABY907" s="49"/>
      <c r="ABZ907" s="49"/>
      <c r="ACA907" s="49"/>
      <c r="ACF907" s="191"/>
      <c r="ACG907" s="49"/>
      <c r="ACH907" s="49"/>
      <c r="ACI907" s="49"/>
      <c r="ACN907" s="191"/>
      <c r="ACO907" s="49"/>
      <c r="ACP907" s="49"/>
      <c r="ACQ907" s="49"/>
      <c r="ACV907" s="191"/>
      <c r="ACW907" s="49"/>
      <c r="ACX907" s="49"/>
      <c r="ACY907" s="49"/>
      <c r="ADD907" s="191"/>
      <c r="ADE907" s="49"/>
      <c r="ADF907" s="49"/>
      <c r="ADG907" s="49"/>
      <c r="ADL907" s="191"/>
      <c r="ADM907" s="49"/>
      <c r="ADN907" s="49"/>
      <c r="ADO907" s="49"/>
      <c r="ADT907" s="191"/>
      <c r="ADU907" s="49"/>
      <c r="ADV907" s="49"/>
      <c r="ADW907" s="49"/>
      <c r="AEB907" s="191"/>
      <c r="AEC907" s="49"/>
      <c r="AED907" s="49"/>
      <c r="AEE907" s="49"/>
      <c r="AEJ907" s="191"/>
      <c r="AEK907" s="49"/>
      <c r="AEL907" s="49"/>
      <c r="AEM907" s="49"/>
      <c r="AER907" s="191"/>
      <c r="AES907" s="49"/>
      <c r="AET907" s="49"/>
      <c r="AEU907" s="49"/>
      <c r="AEZ907" s="191"/>
      <c r="AFA907" s="49"/>
      <c r="AFB907" s="49"/>
      <c r="AFC907" s="49"/>
      <c r="AFH907" s="191"/>
      <c r="AFI907" s="49"/>
      <c r="AFJ907" s="49"/>
      <c r="AFK907" s="49"/>
      <c r="AFP907" s="191"/>
      <c r="AFQ907" s="49"/>
      <c r="AFR907" s="49"/>
      <c r="AFS907" s="49"/>
      <c r="AFX907" s="191"/>
      <c r="AFY907" s="49"/>
      <c r="AFZ907" s="49"/>
      <c r="AGA907" s="49"/>
      <c r="AGF907" s="191"/>
      <c r="AGG907" s="49"/>
      <c r="AGH907" s="49"/>
      <c r="AGI907" s="49"/>
      <c r="AGN907" s="191"/>
      <c r="AGO907" s="49"/>
      <c r="AGP907" s="49"/>
      <c r="AGQ907" s="49"/>
      <c r="AGV907" s="191"/>
      <c r="AGW907" s="49"/>
      <c r="AGX907" s="49"/>
      <c r="AGY907" s="49"/>
      <c r="AHD907" s="191"/>
      <c r="AHE907" s="49"/>
      <c r="AHF907" s="49"/>
      <c r="AHG907" s="49"/>
      <c r="AHL907" s="191"/>
      <c r="AHM907" s="49"/>
      <c r="AHN907" s="49"/>
      <c r="AHO907" s="49"/>
      <c r="AHT907" s="191"/>
      <c r="AHU907" s="49"/>
      <c r="AHV907" s="49"/>
      <c r="AHW907" s="49"/>
      <c r="AIB907" s="191"/>
      <c r="AIC907" s="49"/>
      <c r="AID907" s="49"/>
      <c r="AIE907" s="49"/>
      <c r="AIJ907" s="191"/>
      <c r="AIK907" s="49"/>
      <c r="AIL907" s="49"/>
      <c r="AIM907" s="49"/>
      <c r="AIR907" s="191"/>
      <c r="AIS907" s="49"/>
      <c r="AIT907" s="49"/>
      <c r="AIU907" s="49"/>
      <c r="AIZ907" s="191"/>
      <c r="AJA907" s="49"/>
      <c r="AJB907" s="49"/>
      <c r="AJC907" s="49"/>
      <c r="AJH907" s="191"/>
      <c r="AJI907" s="49"/>
      <c r="AJJ907" s="49"/>
      <c r="AJK907" s="49"/>
      <c r="AJP907" s="191"/>
      <c r="AJQ907" s="49"/>
      <c r="AJR907" s="49"/>
      <c r="AJS907" s="49"/>
      <c r="AJX907" s="191"/>
      <c r="AJY907" s="49"/>
      <c r="AJZ907" s="49"/>
      <c r="AKA907" s="49"/>
      <c r="AKF907" s="191"/>
      <c r="AKG907" s="49"/>
      <c r="AKH907" s="49"/>
      <c r="AKI907" s="49"/>
      <c r="AKN907" s="191"/>
      <c r="AKO907" s="49"/>
      <c r="AKP907" s="49"/>
      <c r="AKQ907" s="49"/>
      <c r="AKV907" s="191"/>
      <c r="AKW907" s="49"/>
      <c r="AKX907" s="49"/>
      <c r="AKY907" s="49"/>
      <c r="ALD907" s="191"/>
      <c r="ALE907" s="49"/>
      <c r="ALF907" s="49"/>
      <c r="ALG907" s="49"/>
      <c r="ALL907" s="191"/>
      <c r="ALM907" s="49"/>
      <c r="ALN907" s="49"/>
      <c r="ALO907" s="49"/>
      <c r="ALT907" s="191"/>
      <c r="ALU907" s="49"/>
      <c r="ALV907" s="49"/>
      <c r="ALW907" s="49"/>
      <c r="AMB907" s="191"/>
      <c r="AMC907" s="49"/>
      <c r="AMD907" s="49"/>
      <c r="AME907" s="49"/>
      <c r="AMJ907" s="191"/>
    </row>
    <row r="908" s="190" customFormat="true" ht="15" hidden="false" customHeight="true" outlineLevel="0" collapsed="false">
      <c r="A908" s="170"/>
      <c r="B908" s="170"/>
      <c r="C908" s="170"/>
      <c r="D908" s="171" t="s">
        <v>713</v>
      </c>
      <c r="E908" s="171"/>
      <c r="F908" s="171"/>
      <c r="G908" s="171"/>
      <c r="H908" s="172" t="n">
        <f aca="false">SUMIF(F906:F906,"&lt;&gt;h",H906:H906)</f>
        <v>31</v>
      </c>
      <c r="I908" s="49"/>
      <c r="J908" s="49"/>
      <c r="K908" s="49"/>
      <c r="P908" s="191"/>
      <c r="Q908" s="49"/>
      <c r="R908" s="49"/>
      <c r="S908" s="49"/>
      <c r="X908" s="191"/>
      <c r="Y908" s="49"/>
      <c r="Z908" s="49"/>
      <c r="AA908" s="49"/>
      <c r="AF908" s="191"/>
      <c r="AG908" s="49"/>
      <c r="AH908" s="49"/>
      <c r="AI908" s="49"/>
      <c r="AN908" s="191"/>
      <c r="AO908" s="49"/>
      <c r="AP908" s="49"/>
      <c r="AQ908" s="49"/>
      <c r="AV908" s="191"/>
      <c r="AW908" s="49"/>
      <c r="AX908" s="49"/>
      <c r="AY908" s="49"/>
      <c r="BD908" s="191"/>
      <c r="BE908" s="49"/>
      <c r="BF908" s="49"/>
      <c r="BG908" s="49"/>
      <c r="BL908" s="191"/>
      <c r="BM908" s="49"/>
      <c r="BN908" s="49"/>
      <c r="BO908" s="49"/>
      <c r="BT908" s="191"/>
      <c r="BU908" s="49"/>
      <c r="BV908" s="49"/>
      <c r="BW908" s="49"/>
      <c r="CB908" s="191"/>
      <c r="CC908" s="49"/>
      <c r="CD908" s="49"/>
      <c r="CE908" s="49"/>
      <c r="CJ908" s="191"/>
      <c r="CK908" s="49"/>
      <c r="CL908" s="49"/>
      <c r="CM908" s="49"/>
      <c r="CR908" s="191"/>
      <c r="CS908" s="49"/>
      <c r="CT908" s="49"/>
      <c r="CU908" s="49"/>
      <c r="CZ908" s="191"/>
      <c r="DA908" s="49"/>
      <c r="DB908" s="49"/>
      <c r="DC908" s="49"/>
      <c r="DH908" s="191"/>
      <c r="DI908" s="49"/>
      <c r="DJ908" s="49"/>
      <c r="DK908" s="49"/>
      <c r="DP908" s="191"/>
      <c r="DQ908" s="49"/>
      <c r="DR908" s="49"/>
      <c r="DS908" s="49"/>
      <c r="DX908" s="191"/>
      <c r="DY908" s="49"/>
      <c r="DZ908" s="49"/>
      <c r="EA908" s="49"/>
      <c r="EF908" s="191"/>
      <c r="EG908" s="49"/>
      <c r="EH908" s="49"/>
      <c r="EI908" s="49"/>
      <c r="EN908" s="191"/>
      <c r="EO908" s="49"/>
      <c r="EP908" s="49"/>
      <c r="EQ908" s="49"/>
      <c r="EV908" s="191"/>
      <c r="EW908" s="49"/>
      <c r="EX908" s="49"/>
      <c r="EY908" s="49"/>
      <c r="FD908" s="191"/>
      <c r="FE908" s="49"/>
      <c r="FF908" s="49"/>
      <c r="FG908" s="49"/>
      <c r="FL908" s="191"/>
      <c r="FM908" s="49"/>
      <c r="FN908" s="49"/>
      <c r="FO908" s="49"/>
      <c r="FT908" s="191"/>
      <c r="FU908" s="49"/>
      <c r="FV908" s="49"/>
      <c r="FW908" s="49"/>
      <c r="GB908" s="191"/>
      <c r="GC908" s="49"/>
      <c r="GD908" s="49"/>
      <c r="GE908" s="49"/>
      <c r="GJ908" s="191"/>
      <c r="GK908" s="49"/>
      <c r="GL908" s="49"/>
      <c r="GM908" s="49"/>
      <c r="GR908" s="191"/>
      <c r="GS908" s="49"/>
      <c r="GT908" s="49"/>
      <c r="GU908" s="49"/>
      <c r="GZ908" s="191"/>
      <c r="HA908" s="49"/>
      <c r="HB908" s="49"/>
      <c r="HC908" s="49"/>
      <c r="HH908" s="191"/>
      <c r="HI908" s="49"/>
      <c r="HJ908" s="49"/>
      <c r="HK908" s="49"/>
      <c r="HP908" s="191"/>
      <c r="HQ908" s="49"/>
      <c r="HR908" s="49"/>
      <c r="HS908" s="49"/>
      <c r="HX908" s="191"/>
      <c r="HY908" s="49"/>
      <c r="HZ908" s="49"/>
      <c r="IA908" s="49"/>
      <c r="IF908" s="191"/>
      <c r="IG908" s="49"/>
      <c r="IH908" s="49"/>
      <c r="II908" s="49"/>
      <c r="IN908" s="191"/>
      <c r="IO908" s="49"/>
      <c r="IP908" s="49"/>
      <c r="IQ908" s="49"/>
      <c r="IV908" s="191"/>
      <c r="IW908" s="49"/>
      <c r="IX908" s="49"/>
      <c r="IY908" s="49"/>
      <c r="JD908" s="191"/>
      <c r="JE908" s="49"/>
      <c r="JF908" s="49"/>
      <c r="JG908" s="49"/>
      <c r="JL908" s="191"/>
      <c r="JM908" s="49"/>
      <c r="JN908" s="49"/>
      <c r="JO908" s="49"/>
      <c r="JT908" s="191"/>
      <c r="JU908" s="49"/>
      <c r="JV908" s="49"/>
      <c r="JW908" s="49"/>
      <c r="KB908" s="191"/>
      <c r="KC908" s="49"/>
      <c r="KD908" s="49"/>
      <c r="KE908" s="49"/>
      <c r="KJ908" s="191"/>
      <c r="KK908" s="49"/>
      <c r="KL908" s="49"/>
      <c r="KM908" s="49"/>
      <c r="KR908" s="191"/>
      <c r="KS908" s="49"/>
      <c r="KT908" s="49"/>
      <c r="KU908" s="49"/>
      <c r="KZ908" s="191"/>
      <c r="LA908" s="49"/>
      <c r="LB908" s="49"/>
      <c r="LC908" s="49"/>
      <c r="LH908" s="191"/>
      <c r="LI908" s="49"/>
      <c r="LJ908" s="49"/>
      <c r="LK908" s="49"/>
      <c r="LP908" s="191"/>
      <c r="LQ908" s="49"/>
      <c r="LR908" s="49"/>
      <c r="LS908" s="49"/>
      <c r="LX908" s="191"/>
      <c r="LY908" s="49"/>
      <c r="LZ908" s="49"/>
      <c r="MA908" s="49"/>
      <c r="MF908" s="191"/>
      <c r="MG908" s="49"/>
      <c r="MH908" s="49"/>
      <c r="MI908" s="49"/>
      <c r="MN908" s="191"/>
      <c r="MO908" s="49"/>
      <c r="MP908" s="49"/>
      <c r="MQ908" s="49"/>
      <c r="MV908" s="191"/>
      <c r="MW908" s="49"/>
      <c r="MX908" s="49"/>
      <c r="MY908" s="49"/>
      <c r="ND908" s="191"/>
      <c r="NE908" s="49"/>
      <c r="NF908" s="49"/>
      <c r="NG908" s="49"/>
      <c r="NL908" s="191"/>
      <c r="NM908" s="49"/>
      <c r="NN908" s="49"/>
      <c r="NO908" s="49"/>
      <c r="NT908" s="191"/>
      <c r="NU908" s="49"/>
      <c r="NV908" s="49"/>
      <c r="NW908" s="49"/>
      <c r="OB908" s="191"/>
      <c r="OC908" s="49"/>
      <c r="OD908" s="49"/>
      <c r="OE908" s="49"/>
      <c r="OJ908" s="191"/>
      <c r="OK908" s="49"/>
      <c r="OL908" s="49"/>
      <c r="OM908" s="49"/>
      <c r="OR908" s="191"/>
      <c r="OS908" s="49"/>
      <c r="OT908" s="49"/>
      <c r="OU908" s="49"/>
      <c r="OZ908" s="191"/>
      <c r="PA908" s="49"/>
      <c r="PB908" s="49"/>
      <c r="PC908" s="49"/>
      <c r="PH908" s="191"/>
      <c r="PI908" s="49"/>
      <c r="PJ908" s="49"/>
      <c r="PK908" s="49"/>
      <c r="PP908" s="191"/>
      <c r="PQ908" s="49"/>
      <c r="PR908" s="49"/>
      <c r="PS908" s="49"/>
      <c r="PX908" s="191"/>
      <c r="PY908" s="49"/>
      <c r="PZ908" s="49"/>
      <c r="QA908" s="49"/>
      <c r="QF908" s="191"/>
      <c r="QG908" s="49"/>
      <c r="QH908" s="49"/>
      <c r="QI908" s="49"/>
      <c r="QN908" s="191"/>
      <c r="QO908" s="49"/>
      <c r="QP908" s="49"/>
      <c r="QQ908" s="49"/>
      <c r="QV908" s="191"/>
      <c r="QW908" s="49"/>
      <c r="QX908" s="49"/>
      <c r="QY908" s="49"/>
      <c r="RD908" s="191"/>
      <c r="RE908" s="49"/>
      <c r="RF908" s="49"/>
      <c r="RG908" s="49"/>
      <c r="RL908" s="191"/>
      <c r="RM908" s="49"/>
      <c r="RN908" s="49"/>
      <c r="RO908" s="49"/>
      <c r="RT908" s="191"/>
      <c r="RU908" s="49"/>
      <c r="RV908" s="49"/>
      <c r="RW908" s="49"/>
      <c r="SB908" s="191"/>
      <c r="SC908" s="49"/>
      <c r="SD908" s="49"/>
      <c r="SE908" s="49"/>
      <c r="SJ908" s="191"/>
      <c r="SK908" s="49"/>
      <c r="SL908" s="49"/>
      <c r="SM908" s="49"/>
      <c r="SR908" s="191"/>
      <c r="SS908" s="49"/>
      <c r="ST908" s="49"/>
      <c r="SU908" s="49"/>
      <c r="SZ908" s="191"/>
      <c r="TA908" s="49"/>
      <c r="TB908" s="49"/>
      <c r="TC908" s="49"/>
      <c r="TH908" s="191"/>
      <c r="TI908" s="49"/>
      <c r="TJ908" s="49"/>
      <c r="TK908" s="49"/>
      <c r="TP908" s="191"/>
      <c r="TQ908" s="49"/>
      <c r="TR908" s="49"/>
      <c r="TS908" s="49"/>
      <c r="TX908" s="191"/>
      <c r="TY908" s="49"/>
      <c r="TZ908" s="49"/>
      <c r="UA908" s="49"/>
      <c r="UF908" s="191"/>
      <c r="UG908" s="49"/>
      <c r="UH908" s="49"/>
      <c r="UI908" s="49"/>
      <c r="UN908" s="191"/>
      <c r="UO908" s="49"/>
      <c r="UP908" s="49"/>
      <c r="UQ908" s="49"/>
      <c r="UV908" s="191"/>
      <c r="UW908" s="49"/>
      <c r="UX908" s="49"/>
      <c r="UY908" s="49"/>
      <c r="VD908" s="191"/>
      <c r="VE908" s="49"/>
      <c r="VF908" s="49"/>
      <c r="VG908" s="49"/>
      <c r="VL908" s="191"/>
      <c r="VM908" s="49"/>
      <c r="VN908" s="49"/>
      <c r="VO908" s="49"/>
      <c r="VT908" s="191"/>
      <c r="VU908" s="49"/>
      <c r="VV908" s="49"/>
      <c r="VW908" s="49"/>
      <c r="WB908" s="191"/>
      <c r="WC908" s="49"/>
      <c r="WD908" s="49"/>
      <c r="WE908" s="49"/>
      <c r="WJ908" s="191"/>
      <c r="WK908" s="49"/>
      <c r="WL908" s="49"/>
      <c r="WM908" s="49"/>
      <c r="WR908" s="191"/>
      <c r="WS908" s="49"/>
      <c r="WT908" s="49"/>
      <c r="WU908" s="49"/>
      <c r="WZ908" s="191"/>
      <c r="XA908" s="49"/>
      <c r="XB908" s="49"/>
      <c r="XC908" s="49"/>
      <c r="XH908" s="191"/>
      <c r="XI908" s="49"/>
      <c r="XJ908" s="49"/>
      <c r="XK908" s="49"/>
      <c r="XP908" s="191"/>
      <c r="XQ908" s="49"/>
      <c r="XR908" s="49"/>
      <c r="XS908" s="49"/>
      <c r="XX908" s="191"/>
      <c r="XY908" s="49"/>
      <c r="XZ908" s="49"/>
      <c r="YA908" s="49"/>
      <c r="YF908" s="191"/>
      <c r="YG908" s="49"/>
      <c r="YH908" s="49"/>
      <c r="YI908" s="49"/>
      <c r="YN908" s="191"/>
      <c r="YO908" s="49"/>
      <c r="YP908" s="49"/>
      <c r="YQ908" s="49"/>
      <c r="YV908" s="191"/>
      <c r="YW908" s="49"/>
      <c r="YX908" s="49"/>
      <c r="YY908" s="49"/>
      <c r="ZD908" s="191"/>
      <c r="ZE908" s="49"/>
      <c r="ZF908" s="49"/>
      <c r="ZG908" s="49"/>
      <c r="ZL908" s="191"/>
      <c r="ZM908" s="49"/>
      <c r="ZN908" s="49"/>
      <c r="ZO908" s="49"/>
      <c r="ZT908" s="191"/>
      <c r="ZU908" s="49"/>
      <c r="ZV908" s="49"/>
      <c r="ZW908" s="49"/>
      <c r="AAB908" s="191"/>
      <c r="AAC908" s="49"/>
      <c r="AAD908" s="49"/>
      <c r="AAE908" s="49"/>
      <c r="AAJ908" s="191"/>
      <c r="AAK908" s="49"/>
      <c r="AAL908" s="49"/>
      <c r="AAM908" s="49"/>
      <c r="AAR908" s="191"/>
      <c r="AAS908" s="49"/>
      <c r="AAT908" s="49"/>
      <c r="AAU908" s="49"/>
      <c r="AAZ908" s="191"/>
      <c r="ABA908" s="49"/>
      <c r="ABB908" s="49"/>
      <c r="ABC908" s="49"/>
      <c r="ABH908" s="191"/>
      <c r="ABI908" s="49"/>
      <c r="ABJ908" s="49"/>
      <c r="ABK908" s="49"/>
      <c r="ABP908" s="191"/>
      <c r="ABQ908" s="49"/>
      <c r="ABR908" s="49"/>
      <c r="ABS908" s="49"/>
      <c r="ABX908" s="191"/>
      <c r="ABY908" s="49"/>
      <c r="ABZ908" s="49"/>
      <c r="ACA908" s="49"/>
      <c r="ACF908" s="191"/>
      <c r="ACG908" s="49"/>
      <c r="ACH908" s="49"/>
      <c r="ACI908" s="49"/>
      <c r="ACN908" s="191"/>
      <c r="ACO908" s="49"/>
      <c r="ACP908" s="49"/>
      <c r="ACQ908" s="49"/>
      <c r="ACV908" s="191"/>
      <c r="ACW908" s="49"/>
      <c r="ACX908" s="49"/>
      <c r="ACY908" s="49"/>
      <c r="ADD908" s="191"/>
      <c r="ADE908" s="49"/>
      <c r="ADF908" s="49"/>
      <c r="ADG908" s="49"/>
      <c r="ADL908" s="191"/>
      <c r="ADM908" s="49"/>
      <c r="ADN908" s="49"/>
      <c r="ADO908" s="49"/>
      <c r="ADT908" s="191"/>
      <c r="ADU908" s="49"/>
      <c r="ADV908" s="49"/>
      <c r="ADW908" s="49"/>
      <c r="AEB908" s="191"/>
      <c r="AEC908" s="49"/>
      <c r="AED908" s="49"/>
      <c r="AEE908" s="49"/>
      <c r="AEJ908" s="191"/>
      <c r="AEK908" s="49"/>
      <c r="AEL908" s="49"/>
      <c r="AEM908" s="49"/>
      <c r="AER908" s="191"/>
      <c r="AES908" s="49"/>
      <c r="AET908" s="49"/>
      <c r="AEU908" s="49"/>
      <c r="AEZ908" s="191"/>
      <c r="AFA908" s="49"/>
      <c r="AFB908" s="49"/>
      <c r="AFC908" s="49"/>
      <c r="AFH908" s="191"/>
      <c r="AFI908" s="49"/>
      <c r="AFJ908" s="49"/>
      <c r="AFK908" s="49"/>
      <c r="AFP908" s="191"/>
      <c r="AFQ908" s="49"/>
      <c r="AFR908" s="49"/>
      <c r="AFS908" s="49"/>
      <c r="AFX908" s="191"/>
      <c r="AFY908" s="49"/>
      <c r="AFZ908" s="49"/>
      <c r="AGA908" s="49"/>
      <c r="AGF908" s="191"/>
      <c r="AGG908" s="49"/>
      <c r="AGH908" s="49"/>
      <c r="AGI908" s="49"/>
      <c r="AGN908" s="191"/>
      <c r="AGO908" s="49"/>
      <c r="AGP908" s="49"/>
      <c r="AGQ908" s="49"/>
      <c r="AGV908" s="191"/>
      <c r="AGW908" s="49"/>
      <c r="AGX908" s="49"/>
      <c r="AGY908" s="49"/>
      <c r="AHD908" s="191"/>
      <c r="AHE908" s="49"/>
      <c r="AHF908" s="49"/>
      <c r="AHG908" s="49"/>
      <c r="AHL908" s="191"/>
      <c r="AHM908" s="49"/>
      <c r="AHN908" s="49"/>
      <c r="AHO908" s="49"/>
      <c r="AHT908" s="191"/>
      <c r="AHU908" s="49"/>
      <c r="AHV908" s="49"/>
      <c r="AHW908" s="49"/>
      <c r="AIB908" s="191"/>
      <c r="AIC908" s="49"/>
      <c r="AID908" s="49"/>
      <c r="AIE908" s="49"/>
      <c r="AIJ908" s="191"/>
      <c r="AIK908" s="49"/>
      <c r="AIL908" s="49"/>
      <c r="AIM908" s="49"/>
      <c r="AIR908" s="191"/>
      <c r="AIS908" s="49"/>
      <c r="AIT908" s="49"/>
      <c r="AIU908" s="49"/>
      <c r="AIZ908" s="191"/>
      <c r="AJA908" s="49"/>
      <c r="AJB908" s="49"/>
      <c r="AJC908" s="49"/>
      <c r="AJH908" s="191"/>
      <c r="AJI908" s="49"/>
      <c r="AJJ908" s="49"/>
      <c r="AJK908" s="49"/>
      <c r="AJP908" s="191"/>
      <c r="AJQ908" s="49"/>
      <c r="AJR908" s="49"/>
      <c r="AJS908" s="49"/>
      <c r="AJX908" s="191"/>
      <c r="AJY908" s="49"/>
      <c r="AJZ908" s="49"/>
      <c r="AKA908" s="49"/>
      <c r="AKF908" s="191"/>
      <c r="AKG908" s="49"/>
      <c r="AKH908" s="49"/>
      <c r="AKI908" s="49"/>
      <c r="AKN908" s="191"/>
      <c r="AKO908" s="49"/>
      <c r="AKP908" s="49"/>
      <c r="AKQ908" s="49"/>
      <c r="AKV908" s="191"/>
      <c r="AKW908" s="49"/>
      <c r="AKX908" s="49"/>
      <c r="AKY908" s="49"/>
      <c r="ALD908" s="191"/>
      <c r="ALE908" s="49"/>
      <c r="ALF908" s="49"/>
      <c r="ALG908" s="49"/>
      <c r="ALL908" s="191"/>
      <c r="ALM908" s="49"/>
      <c r="ALN908" s="49"/>
      <c r="ALO908" s="49"/>
      <c r="ALT908" s="191"/>
      <c r="ALU908" s="49"/>
      <c r="ALV908" s="49"/>
      <c r="ALW908" s="49"/>
      <c r="AMB908" s="191"/>
      <c r="AMC908" s="49"/>
      <c r="AMD908" s="49"/>
      <c r="AME908" s="49"/>
      <c r="AMJ908" s="191"/>
    </row>
    <row r="909" s="192" customFormat="true" ht="15" hidden="false" customHeight="true" outlineLevel="0" collapsed="false">
      <c r="A909" s="170"/>
      <c r="B909" s="170"/>
      <c r="C909" s="170"/>
      <c r="D909" s="173" t="s">
        <v>714</v>
      </c>
      <c r="E909" s="173"/>
      <c r="F909" s="173"/>
      <c r="G909" s="173"/>
      <c r="H909" s="174" t="n">
        <f aca="false">SUM(H907:H908)</f>
        <v>31</v>
      </c>
      <c r="I909" s="49"/>
      <c r="J909" s="49"/>
      <c r="K909" s="49"/>
      <c r="P909" s="193"/>
      <c r="Q909" s="49"/>
      <c r="R909" s="49"/>
      <c r="S909" s="49"/>
      <c r="X909" s="193"/>
      <c r="Y909" s="49"/>
      <c r="Z909" s="49"/>
      <c r="AA909" s="49"/>
      <c r="AF909" s="193"/>
      <c r="AG909" s="49"/>
      <c r="AH909" s="49"/>
      <c r="AI909" s="49"/>
      <c r="AN909" s="193"/>
      <c r="AO909" s="49"/>
      <c r="AP909" s="49"/>
      <c r="AQ909" s="49"/>
      <c r="AV909" s="193"/>
      <c r="AW909" s="49"/>
      <c r="AX909" s="49"/>
      <c r="AY909" s="49"/>
      <c r="BD909" s="193"/>
      <c r="BE909" s="49"/>
      <c r="BF909" s="49"/>
      <c r="BG909" s="49"/>
      <c r="BL909" s="193"/>
      <c r="BM909" s="49"/>
      <c r="BN909" s="49"/>
      <c r="BO909" s="49"/>
      <c r="BT909" s="193"/>
      <c r="BU909" s="49"/>
      <c r="BV909" s="49"/>
      <c r="BW909" s="49"/>
      <c r="CB909" s="193"/>
      <c r="CC909" s="49"/>
      <c r="CD909" s="49"/>
      <c r="CE909" s="49"/>
      <c r="CJ909" s="193"/>
      <c r="CK909" s="49"/>
      <c r="CL909" s="49"/>
      <c r="CM909" s="49"/>
      <c r="CR909" s="193"/>
      <c r="CS909" s="49"/>
      <c r="CT909" s="49"/>
      <c r="CU909" s="49"/>
      <c r="CZ909" s="193"/>
      <c r="DA909" s="49"/>
      <c r="DB909" s="49"/>
      <c r="DC909" s="49"/>
      <c r="DH909" s="193"/>
      <c r="DI909" s="49"/>
      <c r="DJ909" s="49"/>
      <c r="DK909" s="49"/>
      <c r="DP909" s="193"/>
      <c r="DQ909" s="49"/>
      <c r="DR909" s="49"/>
      <c r="DS909" s="49"/>
      <c r="DX909" s="193"/>
      <c r="DY909" s="49"/>
      <c r="DZ909" s="49"/>
      <c r="EA909" s="49"/>
      <c r="EF909" s="193"/>
      <c r="EG909" s="49"/>
      <c r="EH909" s="49"/>
      <c r="EI909" s="49"/>
      <c r="EN909" s="193"/>
      <c r="EO909" s="49"/>
      <c r="EP909" s="49"/>
      <c r="EQ909" s="49"/>
      <c r="EV909" s="193"/>
      <c r="EW909" s="49"/>
      <c r="EX909" s="49"/>
      <c r="EY909" s="49"/>
      <c r="FD909" s="193"/>
      <c r="FE909" s="49"/>
      <c r="FF909" s="49"/>
      <c r="FG909" s="49"/>
      <c r="FL909" s="193"/>
      <c r="FM909" s="49"/>
      <c r="FN909" s="49"/>
      <c r="FO909" s="49"/>
      <c r="FT909" s="193"/>
      <c r="FU909" s="49"/>
      <c r="FV909" s="49"/>
      <c r="FW909" s="49"/>
      <c r="GB909" s="193"/>
      <c r="GC909" s="49"/>
      <c r="GD909" s="49"/>
      <c r="GE909" s="49"/>
      <c r="GJ909" s="193"/>
      <c r="GK909" s="49"/>
      <c r="GL909" s="49"/>
      <c r="GM909" s="49"/>
      <c r="GR909" s="193"/>
      <c r="GS909" s="49"/>
      <c r="GT909" s="49"/>
      <c r="GU909" s="49"/>
      <c r="GZ909" s="193"/>
      <c r="HA909" s="49"/>
      <c r="HB909" s="49"/>
      <c r="HC909" s="49"/>
      <c r="HH909" s="193"/>
      <c r="HI909" s="49"/>
      <c r="HJ909" s="49"/>
      <c r="HK909" s="49"/>
      <c r="HP909" s="193"/>
      <c r="HQ909" s="49"/>
      <c r="HR909" s="49"/>
      <c r="HS909" s="49"/>
      <c r="HX909" s="193"/>
      <c r="HY909" s="49"/>
      <c r="HZ909" s="49"/>
      <c r="IA909" s="49"/>
      <c r="IF909" s="193"/>
      <c r="IG909" s="49"/>
      <c r="IH909" s="49"/>
      <c r="II909" s="49"/>
      <c r="IN909" s="193"/>
      <c r="IO909" s="49"/>
      <c r="IP909" s="49"/>
      <c r="IQ909" s="49"/>
      <c r="IV909" s="193"/>
      <c r="IW909" s="49"/>
      <c r="IX909" s="49"/>
      <c r="IY909" s="49"/>
      <c r="JD909" s="193"/>
      <c r="JE909" s="49"/>
      <c r="JF909" s="49"/>
      <c r="JG909" s="49"/>
      <c r="JL909" s="193"/>
      <c r="JM909" s="49"/>
      <c r="JN909" s="49"/>
      <c r="JO909" s="49"/>
      <c r="JT909" s="193"/>
      <c r="JU909" s="49"/>
      <c r="JV909" s="49"/>
      <c r="JW909" s="49"/>
      <c r="KB909" s="193"/>
      <c r="KC909" s="49"/>
      <c r="KD909" s="49"/>
      <c r="KE909" s="49"/>
      <c r="KJ909" s="193"/>
      <c r="KK909" s="49"/>
      <c r="KL909" s="49"/>
      <c r="KM909" s="49"/>
      <c r="KR909" s="193"/>
      <c r="KS909" s="49"/>
      <c r="KT909" s="49"/>
      <c r="KU909" s="49"/>
      <c r="KZ909" s="193"/>
      <c r="LA909" s="49"/>
      <c r="LB909" s="49"/>
      <c r="LC909" s="49"/>
      <c r="LH909" s="193"/>
      <c r="LI909" s="49"/>
      <c r="LJ909" s="49"/>
      <c r="LK909" s="49"/>
      <c r="LP909" s="193"/>
      <c r="LQ909" s="49"/>
      <c r="LR909" s="49"/>
      <c r="LS909" s="49"/>
      <c r="LX909" s="193"/>
      <c r="LY909" s="49"/>
      <c r="LZ909" s="49"/>
      <c r="MA909" s="49"/>
      <c r="MF909" s="193"/>
      <c r="MG909" s="49"/>
      <c r="MH909" s="49"/>
      <c r="MI909" s="49"/>
      <c r="MN909" s="193"/>
      <c r="MO909" s="49"/>
      <c r="MP909" s="49"/>
      <c r="MQ909" s="49"/>
      <c r="MV909" s="193"/>
      <c r="MW909" s="49"/>
      <c r="MX909" s="49"/>
      <c r="MY909" s="49"/>
      <c r="ND909" s="193"/>
      <c r="NE909" s="49"/>
      <c r="NF909" s="49"/>
      <c r="NG909" s="49"/>
      <c r="NL909" s="193"/>
      <c r="NM909" s="49"/>
      <c r="NN909" s="49"/>
      <c r="NO909" s="49"/>
      <c r="NT909" s="193"/>
      <c r="NU909" s="49"/>
      <c r="NV909" s="49"/>
      <c r="NW909" s="49"/>
      <c r="OB909" s="193"/>
      <c r="OC909" s="49"/>
      <c r="OD909" s="49"/>
      <c r="OE909" s="49"/>
      <c r="OJ909" s="193"/>
      <c r="OK909" s="49"/>
      <c r="OL909" s="49"/>
      <c r="OM909" s="49"/>
      <c r="OR909" s="193"/>
      <c r="OS909" s="49"/>
      <c r="OT909" s="49"/>
      <c r="OU909" s="49"/>
      <c r="OZ909" s="193"/>
      <c r="PA909" s="49"/>
      <c r="PB909" s="49"/>
      <c r="PC909" s="49"/>
      <c r="PH909" s="193"/>
      <c r="PI909" s="49"/>
      <c r="PJ909" s="49"/>
      <c r="PK909" s="49"/>
      <c r="PP909" s="193"/>
      <c r="PQ909" s="49"/>
      <c r="PR909" s="49"/>
      <c r="PS909" s="49"/>
      <c r="PX909" s="193"/>
      <c r="PY909" s="49"/>
      <c r="PZ909" s="49"/>
      <c r="QA909" s="49"/>
      <c r="QF909" s="193"/>
      <c r="QG909" s="49"/>
      <c r="QH909" s="49"/>
      <c r="QI909" s="49"/>
      <c r="QN909" s="193"/>
      <c r="QO909" s="49"/>
      <c r="QP909" s="49"/>
      <c r="QQ909" s="49"/>
      <c r="QV909" s="193"/>
      <c r="QW909" s="49"/>
      <c r="QX909" s="49"/>
      <c r="QY909" s="49"/>
      <c r="RD909" s="193"/>
      <c r="RE909" s="49"/>
      <c r="RF909" s="49"/>
      <c r="RG909" s="49"/>
      <c r="RL909" s="193"/>
      <c r="RM909" s="49"/>
      <c r="RN909" s="49"/>
      <c r="RO909" s="49"/>
      <c r="RT909" s="193"/>
      <c r="RU909" s="49"/>
      <c r="RV909" s="49"/>
      <c r="RW909" s="49"/>
      <c r="SB909" s="193"/>
      <c r="SC909" s="49"/>
      <c r="SD909" s="49"/>
      <c r="SE909" s="49"/>
      <c r="SJ909" s="193"/>
      <c r="SK909" s="49"/>
      <c r="SL909" s="49"/>
      <c r="SM909" s="49"/>
      <c r="SR909" s="193"/>
      <c r="SS909" s="49"/>
      <c r="ST909" s="49"/>
      <c r="SU909" s="49"/>
      <c r="SZ909" s="193"/>
      <c r="TA909" s="49"/>
      <c r="TB909" s="49"/>
      <c r="TC909" s="49"/>
      <c r="TH909" s="193"/>
      <c r="TI909" s="49"/>
      <c r="TJ909" s="49"/>
      <c r="TK909" s="49"/>
      <c r="TP909" s="193"/>
      <c r="TQ909" s="49"/>
      <c r="TR909" s="49"/>
      <c r="TS909" s="49"/>
      <c r="TX909" s="193"/>
      <c r="TY909" s="49"/>
      <c r="TZ909" s="49"/>
      <c r="UA909" s="49"/>
      <c r="UF909" s="193"/>
      <c r="UG909" s="49"/>
      <c r="UH909" s="49"/>
      <c r="UI909" s="49"/>
      <c r="UN909" s="193"/>
      <c r="UO909" s="49"/>
      <c r="UP909" s="49"/>
      <c r="UQ909" s="49"/>
      <c r="UV909" s="193"/>
      <c r="UW909" s="49"/>
      <c r="UX909" s="49"/>
      <c r="UY909" s="49"/>
      <c r="VD909" s="193"/>
      <c r="VE909" s="49"/>
      <c r="VF909" s="49"/>
      <c r="VG909" s="49"/>
      <c r="VL909" s="193"/>
      <c r="VM909" s="49"/>
      <c r="VN909" s="49"/>
      <c r="VO909" s="49"/>
      <c r="VT909" s="193"/>
      <c r="VU909" s="49"/>
      <c r="VV909" s="49"/>
      <c r="VW909" s="49"/>
      <c r="WB909" s="193"/>
      <c r="WC909" s="49"/>
      <c r="WD909" s="49"/>
      <c r="WE909" s="49"/>
      <c r="WJ909" s="193"/>
      <c r="WK909" s="49"/>
      <c r="WL909" s="49"/>
      <c r="WM909" s="49"/>
      <c r="WR909" s="193"/>
      <c r="WS909" s="49"/>
      <c r="WT909" s="49"/>
      <c r="WU909" s="49"/>
      <c r="WZ909" s="193"/>
      <c r="XA909" s="49"/>
      <c r="XB909" s="49"/>
      <c r="XC909" s="49"/>
      <c r="XH909" s="193"/>
      <c r="XI909" s="49"/>
      <c r="XJ909" s="49"/>
      <c r="XK909" s="49"/>
      <c r="XP909" s="193"/>
      <c r="XQ909" s="49"/>
      <c r="XR909" s="49"/>
      <c r="XS909" s="49"/>
      <c r="XX909" s="193"/>
      <c r="XY909" s="49"/>
      <c r="XZ909" s="49"/>
      <c r="YA909" s="49"/>
      <c r="YF909" s="193"/>
      <c r="YG909" s="49"/>
      <c r="YH909" s="49"/>
      <c r="YI909" s="49"/>
      <c r="YN909" s="193"/>
      <c r="YO909" s="49"/>
      <c r="YP909" s="49"/>
      <c r="YQ909" s="49"/>
      <c r="YV909" s="193"/>
      <c r="YW909" s="49"/>
      <c r="YX909" s="49"/>
      <c r="YY909" s="49"/>
      <c r="ZD909" s="193"/>
      <c r="ZE909" s="49"/>
      <c r="ZF909" s="49"/>
      <c r="ZG909" s="49"/>
      <c r="ZL909" s="193"/>
      <c r="ZM909" s="49"/>
      <c r="ZN909" s="49"/>
      <c r="ZO909" s="49"/>
      <c r="ZT909" s="193"/>
      <c r="ZU909" s="49"/>
      <c r="ZV909" s="49"/>
      <c r="ZW909" s="49"/>
      <c r="AAB909" s="193"/>
      <c r="AAC909" s="49"/>
      <c r="AAD909" s="49"/>
      <c r="AAE909" s="49"/>
      <c r="AAJ909" s="193"/>
      <c r="AAK909" s="49"/>
      <c r="AAL909" s="49"/>
      <c r="AAM909" s="49"/>
      <c r="AAR909" s="193"/>
      <c r="AAS909" s="49"/>
      <c r="AAT909" s="49"/>
      <c r="AAU909" s="49"/>
      <c r="AAZ909" s="193"/>
      <c r="ABA909" s="49"/>
      <c r="ABB909" s="49"/>
      <c r="ABC909" s="49"/>
      <c r="ABH909" s="193"/>
      <c r="ABI909" s="49"/>
      <c r="ABJ909" s="49"/>
      <c r="ABK909" s="49"/>
      <c r="ABP909" s="193"/>
      <c r="ABQ909" s="49"/>
      <c r="ABR909" s="49"/>
      <c r="ABS909" s="49"/>
      <c r="ABX909" s="193"/>
      <c r="ABY909" s="49"/>
      <c r="ABZ909" s="49"/>
      <c r="ACA909" s="49"/>
      <c r="ACF909" s="193"/>
      <c r="ACG909" s="49"/>
      <c r="ACH909" s="49"/>
      <c r="ACI909" s="49"/>
      <c r="ACN909" s="193"/>
      <c r="ACO909" s="49"/>
      <c r="ACP909" s="49"/>
      <c r="ACQ909" s="49"/>
      <c r="ACV909" s="193"/>
      <c r="ACW909" s="49"/>
      <c r="ACX909" s="49"/>
      <c r="ACY909" s="49"/>
      <c r="ADD909" s="193"/>
      <c r="ADE909" s="49"/>
      <c r="ADF909" s="49"/>
      <c r="ADG909" s="49"/>
      <c r="ADL909" s="193"/>
      <c r="ADM909" s="49"/>
      <c r="ADN909" s="49"/>
      <c r="ADO909" s="49"/>
      <c r="ADT909" s="193"/>
      <c r="ADU909" s="49"/>
      <c r="ADV909" s="49"/>
      <c r="ADW909" s="49"/>
      <c r="AEB909" s="193"/>
      <c r="AEC909" s="49"/>
      <c r="AED909" s="49"/>
      <c r="AEE909" s="49"/>
      <c r="AEJ909" s="193"/>
      <c r="AEK909" s="49"/>
      <c r="AEL909" s="49"/>
      <c r="AEM909" s="49"/>
      <c r="AER909" s="193"/>
      <c r="AES909" s="49"/>
      <c r="AET909" s="49"/>
      <c r="AEU909" s="49"/>
      <c r="AEZ909" s="193"/>
      <c r="AFA909" s="49"/>
      <c r="AFB909" s="49"/>
      <c r="AFC909" s="49"/>
      <c r="AFH909" s="193"/>
      <c r="AFI909" s="49"/>
      <c r="AFJ909" s="49"/>
      <c r="AFK909" s="49"/>
      <c r="AFP909" s="193"/>
      <c r="AFQ909" s="49"/>
      <c r="AFR909" s="49"/>
      <c r="AFS909" s="49"/>
      <c r="AFX909" s="193"/>
      <c r="AFY909" s="49"/>
      <c r="AFZ909" s="49"/>
      <c r="AGA909" s="49"/>
      <c r="AGF909" s="193"/>
      <c r="AGG909" s="49"/>
      <c r="AGH909" s="49"/>
      <c r="AGI909" s="49"/>
      <c r="AGN909" s="193"/>
      <c r="AGO909" s="49"/>
      <c r="AGP909" s="49"/>
      <c r="AGQ909" s="49"/>
      <c r="AGV909" s="193"/>
      <c r="AGW909" s="49"/>
      <c r="AGX909" s="49"/>
      <c r="AGY909" s="49"/>
      <c r="AHD909" s="193"/>
      <c r="AHE909" s="49"/>
      <c r="AHF909" s="49"/>
      <c r="AHG909" s="49"/>
      <c r="AHL909" s="193"/>
      <c r="AHM909" s="49"/>
      <c r="AHN909" s="49"/>
      <c r="AHO909" s="49"/>
      <c r="AHT909" s="193"/>
      <c r="AHU909" s="49"/>
      <c r="AHV909" s="49"/>
      <c r="AHW909" s="49"/>
      <c r="AIB909" s="193"/>
      <c r="AIC909" s="49"/>
      <c r="AID909" s="49"/>
      <c r="AIE909" s="49"/>
      <c r="AIJ909" s="193"/>
      <c r="AIK909" s="49"/>
      <c r="AIL909" s="49"/>
      <c r="AIM909" s="49"/>
      <c r="AIR909" s="193"/>
      <c r="AIS909" s="49"/>
      <c r="AIT909" s="49"/>
      <c r="AIU909" s="49"/>
      <c r="AIZ909" s="193"/>
      <c r="AJA909" s="49"/>
      <c r="AJB909" s="49"/>
      <c r="AJC909" s="49"/>
      <c r="AJH909" s="193"/>
      <c r="AJI909" s="49"/>
      <c r="AJJ909" s="49"/>
      <c r="AJK909" s="49"/>
      <c r="AJP909" s="193"/>
      <c r="AJQ909" s="49"/>
      <c r="AJR909" s="49"/>
      <c r="AJS909" s="49"/>
      <c r="AJX909" s="193"/>
      <c r="AJY909" s="49"/>
      <c r="AJZ909" s="49"/>
      <c r="AKA909" s="49"/>
      <c r="AKF909" s="193"/>
      <c r="AKG909" s="49"/>
      <c r="AKH909" s="49"/>
      <c r="AKI909" s="49"/>
      <c r="AKN909" s="193"/>
      <c r="AKO909" s="49"/>
      <c r="AKP909" s="49"/>
      <c r="AKQ909" s="49"/>
      <c r="AKV909" s="193"/>
      <c r="AKW909" s="49"/>
      <c r="AKX909" s="49"/>
      <c r="AKY909" s="49"/>
      <c r="ALD909" s="193"/>
      <c r="ALE909" s="49"/>
      <c r="ALF909" s="49"/>
      <c r="ALG909" s="49"/>
      <c r="ALL909" s="193"/>
      <c r="ALM909" s="49"/>
      <c r="ALN909" s="49"/>
      <c r="ALO909" s="49"/>
      <c r="ALT909" s="193"/>
      <c r="ALU909" s="49"/>
      <c r="ALV909" s="49"/>
      <c r="ALW909" s="49"/>
      <c r="AMB909" s="193"/>
      <c r="AMC909" s="49"/>
      <c r="AMD909" s="49"/>
      <c r="AME909" s="49"/>
      <c r="AMJ909" s="193"/>
    </row>
    <row r="910" s="190" customFormat="true" ht="15" hidden="false" customHeight="true" outlineLevel="0" collapsed="false">
      <c r="A910" s="170"/>
      <c r="B910" s="170"/>
      <c r="C910" s="170"/>
      <c r="D910" s="171" t="s">
        <v>715</v>
      </c>
      <c r="E910" s="171"/>
      <c r="F910" s="171"/>
      <c r="G910" s="171"/>
      <c r="H910" s="175" t="n">
        <f aca="false">E905</f>
        <v>10</v>
      </c>
      <c r="I910" s="49"/>
      <c r="J910" s="49"/>
      <c r="K910" s="49"/>
      <c r="P910" s="194"/>
      <c r="Q910" s="49"/>
      <c r="R910" s="49"/>
      <c r="S910" s="49"/>
      <c r="X910" s="194"/>
      <c r="Y910" s="49"/>
      <c r="Z910" s="49"/>
      <c r="AA910" s="49"/>
      <c r="AF910" s="194"/>
      <c r="AG910" s="49"/>
      <c r="AH910" s="49"/>
      <c r="AI910" s="49"/>
      <c r="AN910" s="194"/>
      <c r="AO910" s="49"/>
      <c r="AP910" s="49"/>
      <c r="AQ910" s="49"/>
      <c r="AV910" s="194"/>
      <c r="AW910" s="49"/>
      <c r="AX910" s="49"/>
      <c r="AY910" s="49"/>
      <c r="BD910" s="194"/>
      <c r="BE910" s="49"/>
      <c r="BF910" s="49"/>
      <c r="BG910" s="49"/>
      <c r="BL910" s="194"/>
      <c r="BM910" s="49"/>
      <c r="BN910" s="49"/>
      <c r="BO910" s="49"/>
      <c r="BT910" s="194"/>
      <c r="BU910" s="49"/>
      <c r="BV910" s="49"/>
      <c r="BW910" s="49"/>
      <c r="CB910" s="194"/>
      <c r="CC910" s="49"/>
      <c r="CD910" s="49"/>
      <c r="CE910" s="49"/>
      <c r="CJ910" s="194"/>
      <c r="CK910" s="49"/>
      <c r="CL910" s="49"/>
      <c r="CM910" s="49"/>
      <c r="CR910" s="194"/>
      <c r="CS910" s="49"/>
      <c r="CT910" s="49"/>
      <c r="CU910" s="49"/>
      <c r="CZ910" s="194"/>
      <c r="DA910" s="49"/>
      <c r="DB910" s="49"/>
      <c r="DC910" s="49"/>
      <c r="DH910" s="194"/>
      <c r="DI910" s="49"/>
      <c r="DJ910" s="49"/>
      <c r="DK910" s="49"/>
      <c r="DP910" s="194"/>
      <c r="DQ910" s="49"/>
      <c r="DR910" s="49"/>
      <c r="DS910" s="49"/>
      <c r="DX910" s="194"/>
      <c r="DY910" s="49"/>
      <c r="DZ910" s="49"/>
      <c r="EA910" s="49"/>
      <c r="EF910" s="194"/>
      <c r="EG910" s="49"/>
      <c r="EH910" s="49"/>
      <c r="EI910" s="49"/>
      <c r="EN910" s="194"/>
      <c r="EO910" s="49"/>
      <c r="EP910" s="49"/>
      <c r="EQ910" s="49"/>
      <c r="EV910" s="194"/>
      <c r="EW910" s="49"/>
      <c r="EX910" s="49"/>
      <c r="EY910" s="49"/>
      <c r="FD910" s="194"/>
      <c r="FE910" s="49"/>
      <c r="FF910" s="49"/>
      <c r="FG910" s="49"/>
      <c r="FL910" s="194"/>
      <c r="FM910" s="49"/>
      <c r="FN910" s="49"/>
      <c r="FO910" s="49"/>
      <c r="FT910" s="194"/>
      <c r="FU910" s="49"/>
      <c r="FV910" s="49"/>
      <c r="FW910" s="49"/>
      <c r="GB910" s="194"/>
      <c r="GC910" s="49"/>
      <c r="GD910" s="49"/>
      <c r="GE910" s="49"/>
      <c r="GJ910" s="194"/>
      <c r="GK910" s="49"/>
      <c r="GL910" s="49"/>
      <c r="GM910" s="49"/>
      <c r="GR910" s="194"/>
      <c r="GS910" s="49"/>
      <c r="GT910" s="49"/>
      <c r="GU910" s="49"/>
      <c r="GZ910" s="194"/>
      <c r="HA910" s="49"/>
      <c r="HB910" s="49"/>
      <c r="HC910" s="49"/>
      <c r="HH910" s="194"/>
      <c r="HI910" s="49"/>
      <c r="HJ910" s="49"/>
      <c r="HK910" s="49"/>
      <c r="HP910" s="194"/>
      <c r="HQ910" s="49"/>
      <c r="HR910" s="49"/>
      <c r="HS910" s="49"/>
      <c r="HX910" s="194"/>
      <c r="HY910" s="49"/>
      <c r="HZ910" s="49"/>
      <c r="IA910" s="49"/>
      <c r="IF910" s="194"/>
      <c r="IG910" s="49"/>
      <c r="IH910" s="49"/>
      <c r="II910" s="49"/>
      <c r="IN910" s="194"/>
      <c r="IO910" s="49"/>
      <c r="IP910" s="49"/>
      <c r="IQ910" s="49"/>
      <c r="IV910" s="194"/>
      <c r="IW910" s="49"/>
      <c r="IX910" s="49"/>
      <c r="IY910" s="49"/>
      <c r="JD910" s="194"/>
      <c r="JE910" s="49"/>
      <c r="JF910" s="49"/>
      <c r="JG910" s="49"/>
      <c r="JL910" s="194"/>
      <c r="JM910" s="49"/>
      <c r="JN910" s="49"/>
      <c r="JO910" s="49"/>
      <c r="JT910" s="194"/>
      <c r="JU910" s="49"/>
      <c r="JV910" s="49"/>
      <c r="JW910" s="49"/>
      <c r="KB910" s="194"/>
      <c r="KC910" s="49"/>
      <c r="KD910" s="49"/>
      <c r="KE910" s="49"/>
      <c r="KJ910" s="194"/>
      <c r="KK910" s="49"/>
      <c r="KL910" s="49"/>
      <c r="KM910" s="49"/>
      <c r="KR910" s="194"/>
      <c r="KS910" s="49"/>
      <c r="KT910" s="49"/>
      <c r="KU910" s="49"/>
      <c r="KZ910" s="194"/>
      <c r="LA910" s="49"/>
      <c r="LB910" s="49"/>
      <c r="LC910" s="49"/>
      <c r="LH910" s="194"/>
      <c r="LI910" s="49"/>
      <c r="LJ910" s="49"/>
      <c r="LK910" s="49"/>
      <c r="LP910" s="194"/>
      <c r="LQ910" s="49"/>
      <c r="LR910" s="49"/>
      <c r="LS910" s="49"/>
      <c r="LX910" s="194"/>
      <c r="LY910" s="49"/>
      <c r="LZ910" s="49"/>
      <c r="MA910" s="49"/>
      <c r="MF910" s="194"/>
      <c r="MG910" s="49"/>
      <c r="MH910" s="49"/>
      <c r="MI910" s="49"/>
      <c r="MN910" s="194"/>
      <c r="MO910" s="49"/>
      <c r="MP910" s="49"/>
      <c r="MQ910" s="49"/>
      <c r="MV910" s="194"/>
      <c r="MW910" s="49"/>
      <c r="MX910" s="49"/>
      <c r="MY910" s="49"/>
      <c r="ND910" s="194"/>
      <c r="NE910" s="49"/>
      <c r="NF910" s="49"/>
      <c r="NG910" s="49"/>
      <c r="NL910" s="194"/>
      <c r="NM910" s="49"/>
      <c r="NN910" s="49"/>
      <c r="NO910" s="49"/>
      <c r="NT910" s="194"/>
      <c r="NU910" s="49"/>
      <c r="NV910" s="49"/>
      <c r="NW910" s="49"/>
      <c r="OB910" s="194"/>
      <c r="OC910" s="49"/>
      <c r="OD910" s="49"/>
      <c r="OE910" s="49"/>
      <c r="OJ910" s="194"/>
      <c r="OK910" s="49"/>
      <c r="OL910" s="49"/>
      <c r="OM910" s="49"/>
      <c r="OR910" s="194"/>
      <c r="OS910" s="49"/>
      <c r="OT910" s="49"/>
      <c r="OU910" s="49"/>
      <c r="OZ910" s="194"/>
      <c r="PA910" s="49"/>
      <c r="PB910" s="49"/>
      <c r="PC910" s="49"/>
      <c r="PH910" s="194"/>
      <c r="PI910" s="49"/>
      <c r="PJ910" s="49"/>
      <c r="PK910" s="49"/>
      <c r="PP910" s="194"/>
      <c r="PQ910" s="49"/>
      <c r="PR910" s="49"/>
      <c r="PS910" s="49"/>
      <c r="PX910" s="194"/>
      <c r="PY910" s="49"/>
      <c r="PZ910" s="49"/>
      <c r="QA910" s="49"/>
      <c r="QF910" s="194"/>
      <c r="QG910" s="49"/>
      <c r="QH910" s="49"/>
      <c r="QI910" s="49"/>
      <c r="QN910" s="194"/>
      <c r="QO910" s="49"/>
      <c r="QP910" s="49"/>
      <c r="QQ910" s="49"/>
      <c r="QV910" s="194"/>
      <c r="QW910" s="49"/>
      <c r="QX910" s="49"/>
      <c r="QY910" s="49"/>
      <c r="RD910" s="194"/>
      <c r="RE910" s="49"/>
      <c r="RF910" s="49"/>
      <c r="RG910" s="49"/>
      <c r="RL910" s="194"/>
      <c r="RM910" s="49"/>
      <c r="RN910" s="49"/>
      <c r="RO910" s="49"/>
      <c r="RT910" s="194"/>
      <c r="RU910" s="49"/>
      <c r="RV910" s="49"/>
      <c r="RW910" s="49"/>
      <c r="SB910" s="194"/>
      <c r="SC910" s="49"/>
      <c r="SD910" s="49"/>
      <c r="SE910" s="49"/>
      <c r="SJ910" s="194"/>
      <c r="SK910" s="49"/>
      <c r="SL910" s="49"/>
      <c r="SM910" s="49"/>
      <c r="SR910" s="194"/>
      <c r="SS910" s="49"/>
      <c r="ST910" s="49"/>
      <c r="SU910" s="49"/>
      <c r="SZ910" s="194"/>
      <c r="TA910" s="49"/>
      <c r="TB910" s="49"/>
      <c r="TC910" s="49"/>
      <c r="TH910" s="194"/>
      <c r="TI910" s="49"/>
      <c r="TJ910" s="49"/>
      <c r="TK910" s="49"/>
      <c r="TP910" s="194"/>
      <c r="TQ910" s="49"/>
      <c r="TR910" s="49"/>
      <c r="TS910" s="49"/>
      <c r="TX910" s="194"/>
      <c r="TY910" s="49"/>
      <c r="TZ910" s="49"/>
      <c r="UA910" s="49"/>
      <c r="UF910" s="194"/>
      <c r="UG910" s="49"/>
      <c r="UH910" s="49"/>
      <c r="UI910" s="49"/>
      <c r="UN910" s="194"/>
      <c r="UO910" s="49"/>
      <c r="UP910" s="49"/>
      <c r="UQ910" s="49"/>
      <c r="UV910" s="194"/>
      <c r="UW910" s="49"/>
      <c r="UX910" s="49"/>
      <c r="UY910" s="49"/>
      <c r="VD910" s="194"/>
      <c r="VE910" s="49"/>
      <c r="VF910" s="49"/>
      <c r="VG910" s="49"/>
      <c r="VL910" s="194"/>
      <c r="VM910" s="49"/>
      <c r="VN910" s="49"/>
      <c r="VO910" s="49"/>
      <c r="VT910" s="194"/>
      <c r="VU910" s="49"/>
      <c r="VV910" s="49"/>
      <c r="VW910" s="49"/>
      <c r="WB910" s="194"/>
      <c r="WC910" s="49"/>
      <c r="WD910" s="49"/>
      <c r="WE910" s="49"/>
      <c r="WJ910" s="194"/>
      <c r="WK910" s="49"/>
      <c r="WL910" s="49"/>
      <c r="WM910" s="49"/>
      <c r="WR910" s="194"/>
      <c r="WS910" s="49"/>
      <c r="WT910" s="49"/>
      <c r="WU910" s="49"/>
      <c r="WZ910" s="194"/>
      <c r="XA910" s="49"/>
      <c r="XB910" s="49"/>
      <c r="XC910" s="49"/>
      <c r="XH910" s="194"/>
      <c r="XI910" s="49"/>
      <c r="XJ910" s="49"/>
      <c r="XK910" s="49"/>
      <c r="XP910" s="194"/>
      <c r="XQ910" s="49"/>
      <c r="XR910" s="49"/>
      <c r="XS910" s="49"/>
      <c r="XX910" s="194"/>
      <c r="XY910" s="49"/>
      <c r="XZ910" s="49"/>
      <c r="YA910" s="49"/>
      <c r="YF910" s="194"/>
      <c r="YG910" s="49"/>
      <c r="YH910" s="49"/>
      <c r="YI910" s="49"/>
      <c r="YN910" s="194"/>
      <c r="YO910" s="49"/>
      <c r="YP910" s="49"/>
      <c r="YQ910" s="49"/>
      <c r="YV910" s="194"/>
      <c r="YW910" s="49"/>
      <c r="YX910" s="49"/>
      <c r="YY910" s="49"/>
      <c r="ZD910" s="194"/>
      <c r="ZE910" s="49"/>
      <c r="ZF910" s="49"/>
      <c r="ZG910" s="49"/>
      <c r="ZL910" s="194"/>
      <c r="ZM910" s="49"/>
      <c r="ZN910" s="49"/>
      <c r="ZO910" s="49"/>
      <c r="ZT910" s="194"/>
      <c r="ZU910" s="49"/>
      <c r="ZV910" s="49"/>
      <c r="ZW910" s="49"/>
      <c r="AAB910" s="194"/>
      <c r="AAC910" s="49"/>
      <c r="AAD910" s="49"/>
      <c r="AAE910" s="49"/>
      <c r="AAJ910" s="194"/>
      <c r="AAK910" s="49"/>
      <c r="AAL910" s="49"/>
      <c r="AAM910" s="49"/>
      <c r="AAR910" s="194"/>
      <c r="AAS910" s="49"/>
      <c r="AAT910" s="49"/>
      <c r="AAU910" s="49"/>
      <c r="AAZ910" s="194"/>
      <c r="ABA910" s="49"/>
      <c r="ABB910" s="49"/>
      <c r="ABC910" s="49"/>
      <c r="ABH910" s="194"/>
      <c r="ABI910" s="49"/>
      <c r="ABJ910" s="49"/>
      <c r="ABK910" s="49"/>
      <c r="ABP910" s="194"/>
      <c r="ABQ910" s="49"/>
      <c r="ABR910" s="49"/>
      <c r="ABS910" s="49"/>
      <c r="ABX910" s="194"/>
      <c r="ABY910" s="49"/>
      <c r="ABZ910" s="49"/>
      <c r="ACA910" s="49"/>
      <c r="ACF910" s="194"/>
      <c r="ACG910" s="49"/>
      <c r="ACH910" s="49"/>
      <c r="ACI910" s="49"/>
      <c r="ACN910" s="194"/>
      <c r="ACO910" s="49"/>
      <c r="ACP910" s="49"/>
      <c r="ACQ910" s="49"/>
      <c r="ACV910" s="194"/>
      <c r="ACW910" s="49"/>
      <c r="ACX910" s="49"/>
      <c r="ACY910" s="49"/>
      <c r="ADD910" s="194"/>
      <c r="ADE910" s="49"/>
      <c r="ADF910" s="49"/>
      <c r="ADG910" s="49"/>
      <c r="ADL910" s="194"/>
      <c r="ADM910" s="49"/>
      <c r="ADN910" s="49"/>
      <c r="ADO910" s="49"/>
      <c r="ADT910" s="194"/>
      <c r="ADU910" s="49"/>
      <c r="ADV910" s="49"/>
      <c r="ADW910" s="49"/>
      <c r="AEB910" s="194"/>
      <c r="AEC910" s="49"/>
      <c r="AED910" s="49"/>
      <c r="AEE910" s="49"/>
      <c r="AEJ910" s="194"/>
      <c r="AEK910" s="49"/>
      <c r="AEL910" s="49"/>
      <c r="AEM910" s="49"/>
      <c r="AER910" s="194"/>
      <c r="AES910" s="49"/>
      <c r="AET910" s="49"/>
      <c r="AEU910" s="49"/>
      <c r="AEZ910" s="194"/>
      <c r="AFA910" s="49"/>
      <c r="AFB910" s="49"/>
      <c r="AFC910" s="49"/>
      <c r="AFH910" s="194"/>
      <c r="AFI910" s="49"/>
      <c r="AFJ910" s="49"/>
      <c r="AFK910" s="49"/>
      <c r="AFP910" s="194"/>
      <c r="AFQ910" s="49"/>
      <c r="AFR910" s="49"/>
      <c r="AFS910" s="49"/>
      <c r="AFX910" s="194"/>
      <c r="AFY910" s="49"/>
      <c r="AFZ910" s="49"/>
      <c r="AGA910" s="49"/>
      <c r="AGF910" s="194"/>
      <c r="AGG910" s="49"/>
      <c r="AGH910" s="49"/>
      <c r="AGI910" s="49"/>
      <c r="AGN910" s="194"/>
      <c r="AGO910" s="49"/>
      <c r="AGP910" s="49"/>
      <c r="AGQ910" s="49"/>
      <c r="AGV910" s="194"/>
      <c r="AGW910" s="49"/>
      <c r="AGX910" s="49"/>
      <c r="AGY910" s="49"/>
      <c r="AHD910" s="194"/>
      <c r="AHE910" s="49"/>
      <c r="AHF910" s="49"/>
      <c r="AHG910" s="49"/>
      <c r="AHL910" s="194"/>
      <c r="AHM910" s="49"/>
      <c r="AHN910" s="49"/>
      <c r="AHO910" s="49"/>
      <c r="AHT910" s="194"/>
      <c r="AHU910" s="49"/>
      <c r="AHV910" s="49"/>
      <c r="AHW910" s="49"/>
      <c r="AIB910" s="194"/>
      <c r="AIC910" s="49"/>
      <c r="AID910" s="49"/>
      <c r="AIE910" s="49"/>
      <c r="AIJ910" s="194"/>
      <c r="AIK910" s="49"/>
      <c r="AIL910" s="49"/>
      <c r="AIM910" s="49"/>
      <c r="AIR910" s="194"/>
      <c r="AIS910" s="49"/>
      <c r="AIT910" s="49"/>
      <c r="AIU910" s="49"/>
      <c r="AIZ910" s="194"/>
      <c r="AJA910" s="49"/>
      <c r="AJB910" s="49"/>
      <c r="AJC910" s="49"/>
      <c r="AJH910" s="194"/>
      <c r="AJI910" s="49"/>
      <c r="AJJ910" s="49"/>
      <c r="AJK910" s="49"/>
      <c r="AJP910" s="194"/>
      <c r="AJQ910" s="49"/>
      <c r="AJR910" s="49"/>
      <c r="AJS910" s="49"/>
      <c r="AJX910" s="194"/>
      <c r="AJY910" s="49"/>
      <c r="AJZ910" s="49"/>
      <c r="AKA910" s="49"/>
      <c r="AKF910" s="194"/>
      <c r="AKG910" s="49"/>
      <c r="AKH910" s="49"/>
      <c r="AKI910" s="49"/>
      <c r="AKN910" s="194"/>
      <c r="AKO910" s="49"/>
      <c r="AKP910" s="49"/>
      <c r="AKQ910" s="49"/>
      <c r="AKV910" s="194"/>
      <c r="AKW910" s="49"/>
      <c r="AKX910" s="49"/>
      <c r="AKY910" s="49"/>
      <c r="ALD910" s="194"/>
      <c r="ALE910" s="49"/>
      <c r="ALF910" s="49"/>
      <c r="ALG910" s="49"/>
      <c r="ALL910" s="194"/>
      <c r="ALM910" s="49"/>
      <c r="ALN910" s="49"/>
      <c r="ALO910" s="49"/>
      <c r="ALT910" s="194"/>
      <c r="ALU910" s="49"/>
      <c r="ALV910" s="49"/>
      <c r="ALW910" s="49"/>
      <c r="AMB910" s="194"/>
      <c r="AMC910" s="49"/>
      <c r="AMD910" s="49"/>
      <c r="AME910" s="49"/>
      <c r="AMJ910" s="194"/>
    </row>
    <row r="911" s="192" customFormat="true" ht="15" hidden="false" customHeight="true" outlineLevel="0" collapsed="false">
      <c r="A911" s="170"/>
      <c r="B911" s="170"/>
      <c r="C911" s="170"/>
      <c r="D911" s="173" t="s">
        <v>716</v>
      </c>
      <c r="E911" s="173"/>
      <c r="F911" s="173"/>
      <c r="G911" s="173"/>
      <c r="H911" s="174" t="n">
        <f aca="false">ROUND(H909*H910,2)</f>
        <v>310</v>
      </c>
      <c r="I911" s="49"/>
      <c r="J911" s="49"/>
      <c r="K911" s="49"/>
      <c r="P911" s="193"/>
      <c r="Q911" s="49"/>
      <c r="R911" s="49"/>
      <c r="S911" s="49"/>
      <c r="X911" s="193"/>
      <c r="Y911" s="49"/>
      <c r="Z911" s="49"/>
      <c r="AA911" s="49"/>
      <c r="AF911" s="193"/>
      <c r="AG911" s="49"/>
      <c r="AH911" s="49"/>
      <c r="AI911" s="49"/>
      <c r="AN911" s="193"/>
      <c r="AO911" s="49"/>
      <c r="AP911" s="49"/>
      <c r="AQ911" s="49"/>
      <c r="AV911" s="193"/>
      <c r="AW911" s="49"/>
      <c r="AX911" s="49"/>
      <c r="AY911" s="49"/>
      <c r="BD911" s="193"/>
      <c r="BE911" s="49"/>
      <c r="BF911" s="49"/>
      <c r="BG911" s="49"/>
      <c r="BL911" s="193"/>
      <c r="BM911" s="49"/>
      <c r="BN911" s="49"/>
      <c r="BO911" s="49"/>
      <c r="BT911" s="193"/>
      <c r="BU911" s="49"/>
      <c r="BV911" s="49"/>
      <c r="BW911" s="49"/>
      <c r="CB911" s="193"/>
      <c r="CC911" s="49"/>
      <c r="CD911" s="49"/>
      <c r="CE911" s="49"/>
      <c r="CJ911" s="193"/>
      <c r="CK911" s="49"/>
      <c r="CL911" s="49"/>
      <c r="CM911" s="49"/>
      <c r="CR911" s="193"/>
      <c r="CS911" s="49"/>
      <c r="CT911" s="49"/>
      <c r="CU911" s="49"/>
      <c r="CZ911" s="193"/>
      <c r="DA911" s="49"/>
      <c r="DB911" s="49"/>
      <c r="DC911" s="49"/>
      <c r="DH911" s="193"/>
      <c r="DI911" s="49"/>
      <c r="DJ911" s="49"/>
      <c r="DK911" s="49"/>
      <c r="DP911" s="193"/>
      <c r="DQ911" s="49"/>
      <c r="DR911" s="49"/>
      <c r="DS911" s="49"/>
      <c r="DX911" s="193"/>
      <c r="DY911" s="49"/>
      <c r="DZ911" s="49"/>
      <c r="EA911" s="49"/>
      <c r="EF911" s="193"/>
      <c r="EG911" s="49"/>
      <c r="EH911" s="49"/>
      <c r="EI911" s="49"/>
      <c r="EN911" s="193"/>
      <c r="EO911" s="49"/>
      <c r="EP911" s="49"/>
      <c r="EQ911" s="49"/>
      <c r="EV911" s="193"/>
      <c r="EW911" s="49"/>
      <c r="EX911" s="49"/>
      <c r="EY911" s="49"/>
      <c r="FD911" s="193"/>
      <c r="FE911" s="49"/>
      <c r="FF911" s="49"/>
      <c r="FG911" s="49"/>
      <c r="FL911" s="193"/>
      <c r="FM911" s="49"/>
      <c r="FN911" s="49"/>
      <c r="FO911" s="49"/>
      <c r="FT911" s="193"/>
      <c r="FU911" s="49"/>
      <c r="FV911" s="49"/>
      <c r="FW911" s="49"/>
      <c r="GB911" s="193"/>
      <c r="GC911" s="49"/>
      <c r="GD911" s="49"/>
      <c r="GE911" s="49"/>
      <c r="GJ911" s="193"/>
      <c r="GK911" s="49"/>
      <c r="GL911" s="49"/>
      <c r="GM911" s="49"/>
      <c r="GR911" s="193"/>
      <c r="GS911" s="49"/>
      <c r="GT911" s="49"/>
      <c r="GU911" s="49"/>
      <c r="GZ911" s="193"/>
      <c r="HA911" s="49"/>
      <c r="HB911" s="49"/>
      <c r="HC911" s="49"/>
      <c r="HH911" s="193"/>
      <c r="HI911" s="49"/>
      <c r="HJ911" s="49"/>
      <c r="HK911" s="49"/>
      <c r="HP911" s="193"/>
      <c r="HQ911" s="49"/>
      <c r="HR911" s="49"/>
      <c r="HS911" s="49"/>
      <c r="HX911" s="193"/>
      <c r="HY911" s="49"/>
      <c r="HZ911" s="49"/>
      <c r="IA911" s="49"/>
      <c r="IF911" s="193"/>
      <c r="IG911" s="49"/>
      <c r="IH911" s="49"/>
      <c r="II911" s="49"/>
      <c r="IN911" s="193"/>
      <c r="IO911" s="49"/>
      <c r="IP911" s="49"/>
      <c r="IQ911" s="49"/>
      <c r="IV911" s="193"/>
      <c r="IW911" s="49"/>
      <c r="IX911" s="49"/>
      <c r="IY911" s="49"/>
      <c r="JD911" s="193"/>
      <c r="JE911" s="49"/>
      <c r="JF911" s="49"/>
      <c r="JG911" s="49"/>
      <c r="JL911" s="193"/>
      <c r="JM911" s="49"/>
      <c r="JN911" s="49"/>
      <c r="JO911" s="49"/>
      <c r="JT911" s="193"/>
      <c r="JU911" s="49"/>
      <c r="JV911" s="49"/>
      <c r="JW911" s="49"/>
      <c r="KB911" s="193"/>
      <c r="KC911" s="49"/>
      <c r="KD911" s="49"/>
      <c r="KE911" s="49"/>
      <c r="KJ911" s="193"/>
      <c r="KK911" s="49"/>
      <c r="KL911" s="49"/>
      <c r="KM911" s="49"/>
      <c r="KR911" s="193"/>
      <c r="KS911" s="49"/>
      <c r="KT911" s="49"/>
      <c r="KU911" s="49"/>
      <c r="KZ911" s="193"/>
      <c r="LA911" s="49"/>
      <c r="LB911" s="49"/>
      <c r="LC911" s="49"/>
      <c r="LH911" s="193"/>
      <c r="LI911" s="49"/>
      <c r="LJ911" s="49"/>
      <c r="LK911" s="49"/>
      <c r="LP911" s="193"/>
      <c r="LQ911" s="49"/>
      <c r="LR911" s="49"/>
      <c r="LS911" s="49"/>
      <c r="LX911" s="193"/>
      <c r="LY911" s="49"/>
      <c r="LZ911" s="49"/>
      <c r="MA911" s="49"/>
      <c r="MF911" s="193"/>
      <c r="MG911" s="49"/>
      <c r="MH911" s="49"/>
      <c r="MI911" s="49"/>
      <c r="MN911" s="193"/>
      <c r="MO911" s="49"/>
      <c r="MP911" s="49"/>
      <c r="MQ911" s="49"/>
      <c r="MV911" s="193"/>
      <c r="MW911" s="49"/>
      <c r="MX911" s="49"/>
      <c r="MY911" s="49"/>
      <c r="ND911" s="193"/>
      <c r="NE911" s="49"/>
      <c r="NF911" s="49"/>
      <c r="NG911" s="49"/>
      <c r="NL911" s="193"/>
      <c r="NM911" s="49"/>
      <c r="NN911" s="49"/>
      <c r="NO911" s="49"/>
      <c r="NT911" s="193"/>
      <c r="NU911" s="49"/>
      <c r="NV911" s="49"/>
      <c r="NW911" s="49"/>
      <c r="OB911" s="193"/>
      <c r="OC911" s="49"/>
      <c r="OD911" s="49"/>
      <c r="OE911" s="49"/>
      <c r="OJ911" s="193"/>
      <c r="OK911" s="49"/>
      <c r="OL911" s="49"/>
      <c r="OM911" s="49"/>
      <c r="OR911" s="193"/>
      <c r="OS911" s="49"/>
      <c r="OT911" s="49"/>
      <c r="OU911" s="49"/>
      <c r="OZ911" s="193"/>
      <c r="PA911" s="49"/>
      <c r="PB911" s="49"/>
      <c r="PC911" s="49"/>
      <c r="PH911" s="193"/>
      <c r="PI911" s="49"/>
      <c r="PJ911" s="49"/>
      <c r="PK911" s="49"/>
      <c r="PP911" s="193"/>
      <c r="PQ911" s="49"/>
      <c r="PR911" s="49"/>
      <c r="PS911" s="49"/>
      <c r="PX911" s="193"/>
      <c r="PY911" s="49"/>
      <c r="PZ911" s="49"/>
      <c r="QA911" s="49"/>
      <c r="QF911" s="193"/>
      <c r="QG911" s="49"/>
      <c r="QH911" s="49"/>
      <c r="QI911" s="49"/>
      <c r="QN911" s="193"/>
      <c r="QO911" s="49"/>
      <c r="QP911" s="49"/>
      <c r="QQ911" s="49"/>
      <c r="QV911" s="193"/>
      <c r="QW911" s="49"/>
      <c r="QX911" s="49"/>
      <c r="QY911" s="49"/>
      <c r="RD911" s="193"/>
      <c r="RE911" s="49"/>
      <c r="RF911" s="49"/>
      <c r="RG911" s="49"/>
      <c r="RL911" s="193"/>
      <c r="RM911" s="49"/>
      <c r="RN911" s="49"/>
      <c r="RO911" s="49"/>
      <c r="RT911" s="193"/>
      <c r="RU911" s="49"/>
      <c r="RV911" s="49"/>
      <c r="RW911" s="49"/>
      <c r="SB911" s="193"/>
      <c r="SC911" s="49"/>
      <c r="SD911" s="49"/>
      <c r="SE911" s="49"/>
      <c r="SJ911" s="193"/>
      <c r="SK911" s="49"/>
      <c r="SL911" s="49"/>
      <c r="SM911" s="49"/>
      <c r="SR911" s="193"/>
      <c r="SS911" s="49"/>
      <c r="ST911" s="49"/>
      <c r="SU911" s="49"/>
      <c r="SZ911" s="193"/>
      <c r="TA911" s="49"/>
      <c r="TB911" s="49"/>
      <c r="TC911" s="49"/>
      <c r="TH911" s="193"/>
      <c r="TI911" s="49"/>
      <c r="TJ911" s="49"/>
      <c r="TK911" s="49"/>
      <c r="TP911" s="193"/>
      <c r="TQ911" s="49"/>
      <c r="TR911" s="49"/>
      <c r="TS911" s="49"/>
      <c r="TX911" s="193"/>
      <c r="TY911" s="49"/>
      <c r="TZ911" s="49"/>
      <c r="UA911" s="49"/>
      <c r="UF911" s="193"/>
      <c r="UG911" s="49"/>
      <c r="UH911" s="49"/>
      <c r="UI911" s="49"/>
      <c r="UN911" s="193"/>
      <c r="UO911" s="49"/>
      <c r="UP911" s="49"/>
      <c r="UQ911" s="49"/>
      <c r="UV911" s="193"/>
      <c r="UW911" s="49"/>
      <c r="UX911" s="49"/>
      <c r="UY911" s="49"/>
      <c r="VD911" s="193"/>
      <c r="VE911" s="49"/>
      <c r="VF911" s="49"/>
      <c r="VG911" s="49"/>
      <c r="VL911" s="193"/>
      <c r="VM911" s="49"/>
      <c r="VN911" s="49"/>
      <c r="VO911" s="49"/>
      <c r="VT911" s="193"/>
      <c r="VU911" s="49"/>
      <c r="VV911" s="49"/>
      <c r="VW911" s="49"/>
      <c r="WB911" s="193"/>
      <c r="WC911" s="49"/>
      <c r="WD911" s="49"/>
      <c r="WE911" s="49"/>
      <c r="WJ911" s="193"/>
      <c r="WK911" s="49"/>
      <c r="WL911" s="49"/>
      <c r="WM911" s="49"/>
      <c r="WR911" s="193"/>
      <c r="WS911" s="49"/>
      <c r="WT911" s="49"/>
      <c r="WU911" s="49"/>
      <c r="WZ911" s="193"/>
      <c r="XA911" s="49"/>
      <c r="XB911" s="49"/>
      <c r="XC911" s="49"/>
      <c r="XH911" s="193"/>
      <c r="XI911" s="49"/>
      <c r="XJ911" s="49"/>
      <c r="XK911" s="49"/>
      <c r="XP911" s="193"/>
      <c r="XQ911" s="49"/>
      <c r="XR911" s="49"/>
      <c r="XS911" s="49"/>
      <c r="XX911" s="193"/>
      <c r="XY911" s="49"/>
      <c r="XZ911" s="49"/>
      <c r="YA911" s="49"/>
      <c r="YF911" s="193"/>
      <c r="YG911" s="49"/>
      <c r="YH911" s="49"/>
      <c r="YI911" s="49"/>
      <c r="YN911" s="193"/>
      <c r="YO911" s="49"/>
      <c r="YP911" s="49"/>
      <c r="YQ911" s="49"/>
      <c r="YV911" s="193"/>
      <c r="YW911" s="49"/>
      <c r="YX911" s="49"/>
      <c r="YY911" s="49"/>
      <c r="ZD911" s="193"/>
      <c r="ZE911" s="49"/>
      <c r="ZF911" s="49"/>
      <c r="ZG911" s="49"/>
      <c r="ZL911" s="193"/>
      <c r="ZM911" s="49"/>
      <c r="ZN911" s="49"/>
      <c r="ZO911" s="49"/>
      <c r="ZT911" s="193"/>
      <c r="ZU911" s="49"/>
      <c r="ZV911" s="49"/>
      <c r="ZW911" s="49"/>
      <c r="AAB911" s="193"/>
      <c r="AAC911" s="49"/>
      <c r="AAD911" s="49"/>
      <c r="AAE911" s="49"/>
      <c r="AAJ911" s="193"/>
      <c r="AAK911" s="49"/>
      <c r="AAL911" s="49"/>
      <c r="AAM911" s="49"/>
      <c r="AAR911" s="193"/>
      <c r="AAS911" s="49"/>
      <c r="AAT911" s="49"/>
      <c r="AAU911" s="49"/>
      <c r="AAZ911" s="193"/>
      <c r="ABA911" s="49"/>
      <c r="ABB911" s="49"/>
      <c r="ABC911" s="49"/>
      <c r="ABH911" s="193"/>
      <c r="ABI911" s="49"/>
      <c r="ABJ911" s="49"/>
      <c r="ABK911" s="49"/>
      <c r="ABP911" s="193"/>
      <c r="ABQ911" s="49"/>
      <c r="ABR911" s="49"/>
      <c r="ABS911" s="49"/>
      <c r="ABX911" s="193"/>
      <c r="ABY911" s="49"/>
      <c r="ABZ911" s="49"/>
      <c r="ACA911" s="49"/>
      <c r="ACF911" s="193"/>
      <c r="ACG911" s="49"/>
      <c r="ACH911" s="49"/>
      <c r="ACI911" s="49"/>
      <c r="ACN911" s="193"/>
      <c r="ACO911" s="49"/>
      <c r="ACP911" s="49"/>
      <c r="ACQ911" s="49"/>
      <c r="ACV911" s="193"/>
      <c r="ACW911" s="49"/>
      <c r="ACX911" s="49"/>
      <c r="ACY911" s="49"/>
      <c r="ADD911" s="193"/>
      <c r="ADE911" s="49"/>
      <c r="ADF911" s="49"/>
      <c r="ADG911" s="49"/>
      <c r="ADL911" s="193"/>
      <c r="ADM911" s="49"/>
      <c r="ADN911" s="49"/>
      <c r="ADO911" s="49"/>
      <c r="ADT911" s="193"/>
      <c r="ADU911" s="49"/>
      <c r="ADV911" s="49"/>
      <c r="ADW911" s="49"/>
      <c r="AEB911" s="193"/>
      <c r="AEC911" s="49"/>
      <c r="AED911" s="49"/>
      <c r="AEE911" s="49"/>
      <c r="AEJ911" s="193"/>
      <c r="AEK911" s="49"/>
      <c r="AEL911" s="49"/>
      <c r="AEM911" s="49"/>
      <c r="AER911" s="193"/>
      <c r="AES911" s="49"/>
      <c r="AET911" s="49"/>
      <c r="AEU911" s="49"/>
      <c r="AEZ911" s="193"/>
      <c r="AFA911" s="49"/>
      <c r="AFB911" s="49"/>
      <c r="AFC911" s="49"/>
      <c r="AFH911" s="193"/>
      <c r="AFI911" s="49"/>
      <c r="AFJ911" s="49"/>
      <c r="AFK911" s="49"/>
      <c r="AFP911" s="193"/>
      <c r="AFQ911" s="49"/>
      <c r="AFR911" s="49"/>
      <c r="AFS911" s="49"/>
      <c r="AFX911" s="193"/>
      <c r="AFY911" s="49"/>
      <c r="AFZ911" s="49"/>
      <c r="AGA911" s="49"/>
      <c r="AGF911" s="193"/>
      <c r="AGG911" s="49"/>
      <c r="AGH911" s="49"/>
      <c r="AGI911" s="49"/>
      <c r="AGN911" s="193"/>
      <c r="AGO911" s="49"/>
      <c r="AGP911" s="49"/>
      <c r="AGQ911" s="49"/>
      <c r="AGV911" s="193"/>
      <c r="AGW911" s="49"/>
      <c r="AGX911" s="49"/>
      <c r="AGY911" s="49"/>
      <c r="AHD911" s="193"/>
      <c r="AHE911" s="49"/>
      <c r="AHF911" s="49"/>
      <c r="AHG911" s="49"/>
      <c r="AHL911" s="193"/>
      <c r="AHM911" s="49"/>
      <c r="AHN911" s="49"/>
      <c r="AHO911" s="49"/>
      <c r="AHT911" s="193"/>
      <c r="AHU911" s="49"/>
      <c r="AHV911" s="49"/>
      <c r="AHW911" s="49"/>
      <c r="AIB911" s="193"/>
      <c r="AIC911" s="49"/>
      <c r="AID911" s="49"/>
      <c r="AIE911" s="49"/>
      <c r="AIJ911" s="193"/>
      <c r="AIK911" s="49"/>
      <c r="AIL911" s="49"/>
      <c r="AIM911" s="49"/>
      <c r="AIR911" s="193"/>
      <c r="AIS911" s="49"/>
      <c r="AIT911" s="49"/>
      <c r="AIU911" s="49"/>
      <c r="AIZ911" s="193"/>
      <c r="AJA911" s="49"/>
      <c r="AJB911" s="49"/>
      <c r="AJC911" s="49"/>
      <c r="AJH911" s="193"/>
      <c r="AJI911" s="49"/>
      <c r="AJJ911" s="49"/>
      <c r="AJK911" s="49"/>
      <c r="AJP911" s="193"/>
      <c r="AJQ911" s="49"/>
      <c r="AJR911" s="49"/>
      <c r="AJS911" s="49"/>
      <c r="AJX911" s="193"/>
      <c r="AJY911" s="49"/>
      <c r="AJZ911" s="49"/>
      <c r="AKA911" s="49"/>
      <c r="AKF911" s="193"/>
      <c r="AKG911" s="49"/>
      <c r="AKH911" s="49"/>
      <c r="AKI911" s="49"/>
      <c r="AKN911" s="193"/>
      <c r="AKO911" s="49"/>
      <c r="AKP911" s="49"/>
      <c r="AKQ911" s="49"/>
      <c r="AKV911" s="193"/>
      <c r="AKW911" s="49"/>
      <c r="AKX911" s="49"/>
      <c r="AKY911" s="49"/>
      <c r="ALD911" s="193"/>
      <c r="ALE911" s="49"/>
      <c r="ALF911" s="49"/>
      <c r="ALG911" s="49"/>
      <c r="ALL911" s="193"/>
      <c r="ALM911" s="49"/>
      <c r="ALN911" s="49"/>
      <c r="ALO911" s="49"/>
      <c r="ALT911" s="193"/>
      <c r="ALU911" s="49"/>
      <c r="ALV911" s="49"/>
      <c r="ALW911" s="49"/>
      <c r="AMB911" s="193"/>
      <c r="AMC911" s="49"/>
      <c r="AMD911" s="49"/>
      <c r="AME911" s="49"/>
      <c r="AMJ911" s="193"/>
    </row>
    <row r="912" s="190" customFormat="true" ht="15" hidden="false" customHeight="true" outlineLevel="0" collapsed="false">
      <c r="A912" s="170"/>
      <c r="B912" s="170"/>
      <c r="C912" s="170"/>
      <c r="D912" s="171" t="s">
        <v>717</v>
      </c>
      <c r="E912" s="171"/>
      <c r="F912" s="171"/>
      <c r="G912" s="171"/>
      <c r="H912" s="172" t="n">
        <f aca="false">ROUND(H909*$B$13,2)</f>
        <v>6.49</v>
      </c>
      <c r="I912" s="49"/>
      <c r="J912" s="49"/>
      <c r="K912" s="49"/>
      <c r="P912" s="191"/>
      <c r="Q912" s="49"/>
      <c r="R912" s="49"/>
      <c r="S912" s="49"/>
      <c r="X912" s="191"/>
      <c r="Y912" s="49"/>
      <c r="Z912" s="49"/>
      <c r="AA912" s="49"/>
      <c r="AF912" s="191"/>
      <c r="AG912" s="49"/>
      <c r="AH912" s="49"/>
      <c r="AI912" s="49"/>
      <c r="AN912" s="191"/>
      <c r="AO912" s="49"/>
      <c r="AP912" s="49"/>
      <c r="AQ912" s="49"/>
      <c r="AV912" s="191"/>
      <c r="AW912" s="49"/>
      <c r="AX912" s="49"/>
      <c r="AY912" s="49"/>
      <c r="BD912" s="191"/>
      <c r="BE912" s="49"/>
      <c r="BF912" s="49"/>
      <c r="BG912" s="49"/>
      <c r="BL912" s="191"/>
      <c r="BM912" s="49"/>
      <c r="BN912" s="49"/>
      <c r="BO912" s="49"/>
      <c r="BT912" s="191"/>
      <c r="BU912" s="49"/>
      <c r="BV912" s="49"/>
      <c r="BW912" s="49"/>
      <c r="CB912" s="191"/>
      <c r="CC912" s="49"/>
      <c r="CD912" s="49"/>
      <c r="CE912" s="49"/>
      <c r="CJ912" s="191"/>
      <c r="CK912" s="49"/>
      <c r="CL912" s="49"/>
      <c r="CM912" s="49"/>
      <c r="CR912" s="191"/>
      <c r="CS912" s="49"/>
      <c r="CT912" s="49"/>
      <c r="CU912" s="49"/>
      <c r="CZ912" s="191"/>
      <c r="DA912" s="49"/>
      <c r="DB912" s="49"/>
      <c r="DC912" s="49"/>
      <c r="DH912" s="191"/>
      <c r="DI912" s="49"/>
      <c r="DJ912" s="49"/>
      <c r="DK912" s="49"/>
      <c r="DP912" s="191"/>
      <c r="DQ912" s="49"/>
      <c r="DR912" s="49"/>
      <c r="DS912" s="49"/>
      <c r="DX912" s="191"/>
      <c r="DY912" s="49"/>
      <c r="DZ912" s="49"/>
      <c r="EA912" s="49"/>
      <c r="EF912" s="191"/>
      <c r="EG912" s="49"/>
      <c r="EH912" s="49"/>
      <c r="EI912" s="49"/>
      <c r="EN912" s="191"/>
      <c r="EO912" s="49"/>
      <c r="EP912" s="49"/>
      <c r="EQ912" s="49"/>
      <c r="EV912" s="191"/>
      <c r="EW912" s="49"/>
      <c r="EX912" s="49"/>
      <c r="EY912" s="49"/>
      <c r="FD912" s="191"/>
      <c r="FE912" s="49"/>
      <c r="FF912" s="49"/>
      <c r="FG912" s="49"/>
      <c r="FL912" s="191"/>
      <c r="FM912" s="49"/>
      <c r="FN912" s="49"/>
      <c r="FO912" s="49"/>
      <c r="FT912" s="191"/>
      <c r="FU912" s="49"/>
      <c r="FV912" s="49"/>
      <c r="FW912" s="49"/>
      <c r="GB912" s="191"/>
      <c r="GC912" s="49"/>
      <c r="GD912" s="49"/>
      <c r="GE912" s="49"/>
      <c r="GJ912" s="191"/>
      <c r="GK912" s="49"/>
      <c r="GL912" s="49"/>
      <c r="GM912" s="49"/>
      <c r="GR912" s="191"/>
      <c r="GS912" s="49"/>
      <c r="GT912" s="49"/>
      <c r="GU912" s="49"/>
      <c r="GZ912" s="191"/>
      <c r="HA912" s="49"/>
      <c r="HB912" s="49"/>
      <c r="HC912" s="49"/>
      <c r="HH912" s="191"/>
      <c r="HI912" s="49"/>
      <c r="HJ912" s="49"/>
      <c r="HK912" s="49"/>
      <c r="HP912" s="191"/>
      <c r="HQ912" s="49"/>
      <c r="HR912" s="49"/>
      <c r="HS912" s="49"/>
      <c r="HX912" s="191"/>
      <c r="HY912" s="49"/>
      <c r="HZ912" s="49"/>
      <c r="IA912" s="49"/>
      <c r="IF912" s="191"/>
      <c r="IG912" s="49"/>
      <c r="IH912" s="49"/>
      <c r="II912" s="49"/>
      <c r="IN912" s="191"/>
      <c r="IO912" s="49"/>
      <c r="IP912" s="49"/>
      <c r="IQ912" s="49"/>
      <c r="IV912" s="191"/>
      <c r="IW912" s="49"/>
      <c r="IX912" s="49"/>
      <c r="IY912" s="49"/>
      <c r="JD912" s="191"/>
      <c r="JE912" s="49"/>
      <c r="JF912" s="49"/>
      <c r="JG912" s="49"/>
      <c r="JL912" s="191"/>
      <c r="JM912" s="49"/>
      <c r="JN912" s="49"/>
      <c r="JO912" s="49"/>
      <c r="JT912" s="191"/>
      <c r="JU912" s="49"/>
      <c r="JV912" s="49"/>
      <c r="JW912" s="49"/>
      <c r="KB912" s="191"/>
      <c r="KC912" s="49"/>
      <c r="KD912" s="49"/>
      <c r="KE912" s="49"/>
      <c r="KJ912" s="191"/>
      <c r="KK912" s="49"/>
      <c r="KL912" s="49"/>
      <c r="KM912" s="49"/>
      <c r="KR912" s="191"/>
      <c r="KS912" s="49"/>
      <c r="KT912" s="49"/>
      <c r="KU912" s="49"/>
      <c r="KZ912" s="191"/>
      <c r="LA912" s="49"/>
      <c r="LB912" s="49"/>
      <c r="LC912" s="49"/>
      <c r="LH912" s="191"/>
      <c r="LI912" s="49"/>
      <c r="LJ912" s="49"/>
      <c r="LK912" s="49"/>
      <c r="LP912" s="191"/>
      <c r="LQ912" s="49"/>
      <c r="LR912" s="49"/>
      <c r="LS912" s="49"/>
      <c r="LX912" s="191"/>
      <c r="LY912" s="49"/>
      <c r="LZ912" s="49"/>
      <c r="MA912" s="49"/>
      <c r="MF912" s="191"/>
      <c r="MG912" s="49"/>
      <c r="MH912" s="49"/>
      <c r="MI912" s="49"/>
      <c r="MN912" s="191"/>
      <c r="MO912" s="49"/>
      <c r="MP912" s="49"/>
      <c r="MQ912" s="49"/>
      <c r="MV912" s="191"/>
      <c r="MW912" s="49"/>
      <c r="MX912" s="49"/>
      <c r="MY912" s="49"/>
      <c r="ND912" s="191"/>
      <c r="NE912" s="49"/>
      <c r="NF912" s="49"/>
      <c r="NG912" s="49"/>
      <c r="NL912" s="191"/>
      <c r="NM912" s="49"/>
      <c r="NN912" s="49"/>
      <c r="NO912" s="49"/>
      <c r="NT912" s="191"/>
      <c r="NU912" s="49"/>
      <c r="NV912" s="49"/>
      <c r="NW912" s="49"/>
      <c r="OB912" s="191"/>
      <c r="OC912" s="49"/>
      <c r="OD912" s="49"/>
      <c r="OE912" s="49"/>
      <c r="OJ912" s="191"/>
      <c r="OK912" s="49"/>
      <c r="OL912" s="49"/>
      <c r="OM912" s="49"/>
      <c r="OR912" s="191"/>
      <c r="OS912" s="49"/>
      <c r="OT912" s="49"/>
      <c r="OU912" s="49"/>
      <c r="OZ912" s="191"/>
      <c r="PA912" s="49"/>
      <c r="PB912" s="49"/>
      <c r="PC912" s="49"/>
      <c r="PH912" s="191"/>
      <c r="PI912" s="49"/>
      <c r="PJ912" s="49"/>
      <c r="PK912" s="49"/>
      <c r="PP912" s="191"/>
      <c r="PQ912" s="49"/>
      <c r="PR912" s="49"/>
      <c r="PS912" s="49"/>
      <c r="PX912" s="191"/>
      <c r="PY912" s="49"/>
      <c r="PZ912" s="49"/>
      <c r="QA912" s="49"/>
      <c r="QF912" s="191"/>
      <c r="QG912" s="49"/>
      <c r="QH912" s="49"/>
      <c r="QI912" s="49"/>
      <c r="QN912" s="191"/>
      <c r="QO912" s="49"/>
      <c r="QP912" s="49"/>
      <c r="QQ912" s="49"/>
      <c r="QV912" s="191"/>
      <c r="QW912" s="49"/>
      <c r="QX912" s="49"/>
      <c r="QY912" s="49"/>
      <c r="RD912" s="191"/>
      <c r="RE912" s="49"/>
      <c r="RF912" s="49"/>
      <c r="RG912" s="49"/>
      <c r="RL912" s="191"/>
      <c r="RM912" s="49"/>
      <c r="RN912" s="49"/>
      <c r="RO912" s="49"/>
      <c r="RT912" s="191"/>
      <c r="RU912" s="49"/>
      <c r="RV912" s="49"/>
      <c r="RW912" s="49"/>
      <c r="SB912" s="191"/>
      <c r="SC912" s="49"/>
      <c r="SD912" s="49"/>
      <c r="SE912" s="49"/>
      <c r="SJ912" s="191"/>
      <c r="SK912" s="49"/>
      <c r="SL912" s="49"/>
      <c r="SM912" s="49"/>
      <c r="SR912" s="191"/>
      <c r="SS912" s="49"/>
      <c r="ST912" s="49"/>
      <c r="SU912" s="49"/>
      <c r="SZ912" s="191"/>
      <c r="TA912" s="49"/>
      <c r="TB912" s="49"/>
      <c r="TC912" s="49"/>
      <c r="TH912" s="191"/>
      <c r="TI912" s="49"/>
      <c r="TJ912" s="49"/>
      <c r="TK912" s="49"/>
      <c r="TP912" s="191"/>
      <c r="TQ912" s="49"/>
      <c r="TR912" s="49"/>
      <c r="TS912" s="49"/>
      <c r="TX912" s="191"/>
      <c r="TY912" s="49"/>
      <c r="TZ912" s="49"/>
      <c r="UA912" s="49"/>
      <c r="UF912" s="191"/>
      <c r="UG912" s="49"/>
      <c r="UH912" s="49"/>
      <c r="UI912" s="49"/>
      <c r="UN912" s="191"/>
      <c r="UO912" s="49"/>
      <c r="UP912" s="49"/>
      <c r="UQ912" s="49"/>
      <c r="UV912" s="191"/>
      <c r="UW912" s="49"/>
      <c r="UX912" s="49"/>
      <c r="UY912" s="49"/>
      <c r="VD912" s="191"/>
      <c r="VE912" s="49"/>
      <c r="VF912" s="49"/>
      <c r="VG912" s="49"/>
      <c r="VL912" s="191"/>
      <c r="VM912" s="49"/>
      <c r="VN912" s="49"/>
      <c r="VO912" s="49"/>
      <c r="VT912" s="191"/>
      <c r="VU912" s="49"/>
      <c r="VV912" s="49"/>
      <c r="VW912" s="49"/>
      <c r="WB912" s="191"/>
      <c r="WC912" s="49"/>
      <c r="WD912" s="49"/>
      <c r="WE912" s="49"/>
      <c r="WJ912" s="191"/>
      <c r="WK912" s="49"/>
      <c r="WL912" s="49"/>
      <c r="WM912" s="49"/>
      <c r="WR912" s="191"/>
      <c r="WS912" s="49"/>
      <c r="WT912" s="49"/>
      <c r="WU912" s="49"/>
      <c r="WZ912" s="191"/>
      <c r="XA912" s="49"/>
      <c r="XB912" s="49"/>
      <c r="XC912" s="49"/>
      <c r="XH912" s="191"/>
      <c r="XI912" s="49"/>
      <c r="XJ912" s="49"/>
      <c r="XK912" s="49"/>
      <c r="XP912" s="191"/>
      <c r="XQ912" s="49"/>
      <c r="XR912" s="49"/>
      <c r="XS912" s="49"/>
      <c r="XX912" s="191"/>
      <c r="XY912" s="49"/>
      <c r="XZ912" s="49"/>
      <c r="YA912" s="49"/>
      <c r="YF912" s="191"/>
      <c r="YG912" s="49"/>
      <c r="YH912" s="49"/>
      <c r="YI912" s="49"/>
      <c r="YN912" s="191"/>
      <c r="YO912" s="49"/>
      <c r="YP912" s="49"/>
      <c r="YQ912" s="49"/>
      <c r="YV912" s="191"/>
      <c r="YW912" s="49"/>
      <c r="YX912" s="49"/>
      <c r="YY912" s="49"/>
      <c r="ZD912" s="191"/>
      <c r="ZE912" s="49"/>
      <c r="ZF912" s="49"/>
      <c r="ZG912" s="49"/>
      <c r="ZL912" s="191"/>
      <c r="ZM912" s="49"/>
      <c r="ZN912" s="49"/>
      <c r="ZO912" s="49"/>
      <c r="ZT912" s="191"/>
      <c r="ZU912" s="49"/>
      <c r="ZV912" s="49"/>
      <c r="ZW912" s="49"/>
      <c r="AAB912" s="191"/>
      <c r="AAC912" s="49"/>
      <c r="AAD912" s="49"/>
      <c r="AAE912" s="49"/>
      <c r="AAJ912" s="191"/>
      <c r="AAK912" s="49"/>
      <c r="AAL912" s="49"/>
      <c r="AAM912" s="49"/>
      <c r="AAR912" s="191"/>
      <c r="AAS912" s="49"/>
      <c r="AAT912" s="49"/>
      <c r="AAU912" s="49"/>
      <c r="AAZ912" s="191"/>
      <c r="ABA912" s="49"/>
      <c r="ABB912" s="49"/>
      <c r="ABC912" s="49"/>
      <c r="ABH912" s="191"/>
      <c r="ABI912" s="49"/>
      <c r="ABJ912" s="49"/>
      <c r="ABK912" s="49"/>
      <c r="ABP912" s="191"/>
      <c r="ABQ912" s="49"/>
      <c r="ABR912" s="49"/>
      <c r="ABS912" s="49"/>
      <c r="ABX912" s="191"/>
      <c r="ABY912" s="49"/>
      <c r="ABZ912" s="49"/>
      <c r="ACA912" s="49"/>
      <c r="ACF912" s="191"/>
      <c r="ACG912" s="49"/>
      <c r="ACH912" s="49"/>
      <c r="ACI912" s="49"/>
      <c r="ACN912" s="191"/>
      <c r="ACO912" s="49"/>
      <c r="ACP912" s="49"/>
      <c r="ACQ912" s="49"/>
      <c r="ACV912" s="191"/>
      <c r="ACW912" s="49"/>
      <c r="ACX912" s="49"/>
      <c r="ACY912" s="49"/>
      <c r="ADD912" s="191"/>
      <c r="ADE912" s="49"/>
      <c r="ADF912" s="49"/>
      <c r="ADG912" s="49"/>
      <c r="ADL912" s="191"/>
      <c r="ADM912" s="49"/>
      <c r="ADN912" s="49"/>
      <c r="ADO912" s="49"/>
      <c r="ADT912" s="191"/>
      <c r="ADU912" s="49"/>
      <c r="ADV912" s="49"/>
      <c r="ADW912" s="49"/>
      <c r="AEB912" s="191"/>
      <c r="AEC912" s="49"/>
      <c r="AED912" s="49"/>
      <c r="AEE912" s="49"/>
      <c r="AEJ912" s="191"/>
      <c r="AEK912" s="49"/>
      <c r="AEL912" s="49"/>
      <c r="AEM912" s="49"/>
      <c r="AER912" s="191"/>
      <c r="AES912" s="49"/>
      <c r="AET912" s="49"/>
      <c r="AEU912" s="49"/>
      <c r="AEZ912" s="191"/>
      <c r="AFA912" s="49"/>
      <c r="AFB912" s="49"/>
      <c r="AFC912" s="49"/>
      <c r="AFH912" s="191"/>
      <c r="AFI912" s="49"/>
      <c r="AFJ912" s="49"/>
      <c r="AFK912" s="49"/>
      <c r="AFP912" s="191"/>
      <c r="AFQ912" s="49"/>
      <c r="AFR912" s="49"/>
      <c r="AFS912" s="49"/>
      <c r="AFX912" s="191"/>
      <c r="AFY912" s="49"/>
      <c r="AFZ912" s="49"/>
      <c r="AGA912" s="49"/>
      <c r="AGF912" s="191"/>
      <c r="AGG912" s="49"/>
      <c r="AGH912" s="49"/>
      <c r="AGI912" s="49"/>
      <c r="AGN912" s="191"/>
      <c r="AGO912" s="49"/>
      <c r="AGP912" s="49"/>
      <c r="AGQ912" s="49"/>
      <c r="AGV912" s="191"/>
      <c r="AGW912" s="49"/>
      <c r="AGX912" s="49"/>
      <c r="AGY912" s="49"/>
      <c r="AHD912" s="191"/>
      <c r="AHE912" s="49"/>
      <c r="AHF912" s="49"/>
      <c r="AHG912" s="49"/>
      <c r="AHL912" s="191"/>
      <c r="AHM912" s="49"/>
      <c r="AHN912" s="49"/>
      <c r="AHO912" s="49"/>
      <c r="AHT912" s="191"/>
      <c r="AHU912" s="49"/>
      <c r="AHV912" s="49"/>
      <c r="AHW912" s="49"/>
      <c r="AIB912" s="191"/>
      <c r="AIC912" s="49"/>
      <c r="AID912" s="49"/>
      <c r="AIE912" s="49"/>
      <c r="AIJ912" s="191"/>
      <c r="AIK912" s="49"/>
      <c r="AIL912" s="49"/>
      <c r="AIM912" s="49"/>
      <c r="AIR912" s="191"/>
      <c r="AIS912" s="49"/>
      <c r="AIT912" s="49"/>
      <c r="AIU912" s="49"/>
      <c r="AIZ912" s="191"/>
      <c r="AJA912" s="49"/>
      <c r="AJB912" s="49"/>
      <c r="AJC912" s="49"/>
      <c r="AJH912" s="191"/>
      <c r="AJI912" s="49"/>
      <c r="AJJ912" s="49"/>
      <c r="AJK912" s="49"/>
      <c r="AJP912" s="191"/>
      <c r="AJQ912" s="49"/>
      <c r="AJR912" s="49"/>
      <c r="AJS912" s="49"/>
      <c r="AJX912" s="191"/>
      <c r="AJY912" s="49"/>
      <c r="AJZ912" s="49"/>
      <c r="AKA912" s="49"/>
      <c r="AKF912" s="191"/>
      <c r="AKG912" s="49"/>
      <c r="AKH912" s="49"/>
      <c r="AKI912" s="49"/>
      <c r="AKN912" s="191"/>
      <c r="AKO912" s="49"/>
      <c r="AKP912" s="49"/>
      <c r="AKQ912" s="49"/>
      <c r="AKV912" s="191"/>
      <c r="AKW912" s="49"/>
      <c r="AKX912" s="49"/>
      <c r="AKY912" s="49"/>
      <c r="ALD912" s="191"/>
      <c r="ALE912" s="49"/>
      <c r="ALF912" s="49"/>
      <c r="ALG912" s="49"/>
      <c r="ALL912" s="191"/>
      <c r="ALM912" s="49"/>
      <c r="ALN912" s="49"/>
      <c r="ALO912" s="49"/>
      <c r="ALT912" s="191"/>
      <c r="ALU912" s="49"/>
      <c r="ALV912" s="49"/>
      <c r="ALW912" s="49"/>
      <c r="AMB912" s="191"/>
      <c r="AMC912" s="49"/>
      <c r="AMD912" s="49"/>
      <c r="AME912" s="49"/>
      <c r="AMJ912" s="191"/>
    </row>
    <row r="913" s="192" customFormat="true" ht="15" hidden="false" customHeight="true" outlineLevel="0" collapsed="false">
      <c r="A913" s="170"/>
      <c r="B913" s="170"/>
      <c r="C913" s="170"/>
      <c r="D913" s="173" t="s">
        <v>718</v>
      </c>
      <c r="E913" s="173"/>
      <c r="F913" s="173"/>
      <c r="G913" s="173"/>
      <c r="H913" s="174" t="n">
        <f aca="false">H912+H909</f>
        <v>37.49</v>
      </c>
      <c r="I913" s="49"/>
      <c r="J913" s="49"/>
      <c r="K913" s="49"/>
      <c r="P913" s="193"/>
      <c r="Q913" s="49"/>
      <c r="R913" s="49"/>
      <c r="S913" s="49"/>
      <c r="X913" s="193"/>
      <c r="Y913" s="49"/>
      <c r="Z913" s="49"/>
      <c r="AA913" s="49"/>
      <c r="AF913" s="193"/>
      <c r="AG913" s="49"/>
      <c r="AH913" s="49"/>
      <c r="AI913" s="49"/>
      <c r="AN913" s="193"/>
      <c r="AO913" s="49"/>
      <c r="AP913" s="49"/>
      <c r="AQ913" s="49"/>
      <c r="AV913" s="193"/>
      <c r="AW913" s="49"/>
      <c r="AX913" s="49"/>
      <c r="AY913" s="49"/>
      <c r="BD913" s="193"/>
      <c r="BE913" s="49"/>
      <c r="BF913" s="49"/>
      <c r="BG913" s="49"/>
      <c r="BL913" s="193"/>
      <c r="BM913" s="49"/>
      <c r="BN913" s="49"/>
      <c r="BO913" s="49"/>
      <c r="BT913" s="193"/>
      <c r="BU913" s="49"/>
      <c r="BV913" s="49"/>
      <c r="BW913" s="49"/>
      <c r="CB913" s="193"/>
      <c r="CC913" s="49"/>
      <c r="CD913" s="49"/>
      <c r="CE913" s="49"/>
      <c r="CJ913" s="193"/>
      <c r="CK913" s="49"/>
      <c r="CL913" s="49"/>
      <c r="CM913" s="49"/>
      <c r="CR913" s="193"/>
      <c r="CS913" s="49"/>
      <c r="CT913" s="49"/>
      <c r="CU913" s="49"/>
      <c r="CZ913" s="193"/>
      <c r="DA913" s="49"/>
      <c r="DB913" s="49"/>
      <c r="DC913" s="49"/>
      <c r="DH913" s="193"/>
      <c r="DI913" s="49"/>
      <c r="DJ913" s="49"/>
      <c r="DK913" s="49"/>
      <c r="DP913" s="193"/>
      <c r="DQ913" s="49"/>
      <c r="DR913" s="49"/>
      <c r="DS913" s="49"/>
      <c r="DX913" s="193"/>
      <c r="DY913" s="49"/>
      <c r="DZ913" s="49"/>
      <c r="EA913" s="49"/>
      <c r="EF913" s="193"/>
      <c r="EG913" s="49"/>
      <c r="EH913" s="49"/>
      <c r="EI913" s="49"/>
      <c r="EN913" s="193"/>
      <c r="EO913" s="49"/>
      <c r="EP913" s="49"/>
      <c r="EQ913" s="49"/>
      <c r="EV913" s="193"/>
      <c r="EW913" s="49"/>
      <c r="EX913" s="49"/>
      <c r="EY913" s="49"/>
      <c r="FD913" s="193"/>
      <c r="FE913" s="49"/>
      <c r="FF913" s="49"/>
      <c r="FG913" s="49"/>
      <c r="FL913" s="193"/>
      <c r="FM913" s="49"/>
      <c r="FN913" s="49"/>
      <c r="FO913" s="49"/>
      <c r="FT913" s="193"/>
      <c r="FU913" s="49"/>
      <c r="FV913" s="49"/>
      <c r="FW913" s="49"/>
      <c r="GB913" s="193"/>
      <c r="GC913" s="49"/>
      <c r="GD913" s="49"/>
      <c r="GE913" s="49"/>
      <c r="GJ913" s="193"/>
      <c r="GK913" s="49"/>
      <c r="GL913" s="49"/>
      <c r="GM913" s="49"/>
      <c r="GR913" s="193"/>
      <c r="GS913" s="49"/>
      <c r="GT913" s="49"/>
      <c r="GU913" s="49"/>
      <c r="GZ913" s="193"/>
      <c r="HA913" s="49"/>
      <c r="HB913" s="49"/>
      <c r="HC913" s="49"/>
      <c r="HH913" s="193"/>
      <c r="HI913" s="49"/>
      <c r="HJ913" s="49"/>
      <c r="HK913" s="49"/>
      <c r="HP913" s="193"/>
      <c r="HQ913" s="49"/>
      <c r="HR913" s="49"/>
      <c r="HS913" s="49"/>
      <c r="HX913" s="193"/>
      <c r="HY913" s="49"/>
      <c r="HZ913" s="49"/>
      <c r="IA913" s="49"/>
      <c r="IF913" s="193"/>
      <c r="IG913" s="49"/>
      <c r="IH913" s="49"/>
      <c r="II913" s="49"/>
      <c r="IN913" s="193"/>
      <c r="IO913" s="49"/>
      <c r="IP913" s="49"/>
      <c r="IQ913" s="49"/>
      <c r="IV913" s="193"/>
      <c r="IW913" s="49"/>
      <c r="IX913" s="49"/>
      <c r="IY913" s="49"/>
      <c r="JD913" s="193"/>
      <c r="JE913" s="49"/>
      <c r="JF913" s="49"/>
      <c r="JG913" s="49"/>
      <c r="JL913" s="193"/>
      <c r="JM913" s="49"/>
      <c r="JN913" s="49"/>
      <c r="JO913" s="49"/>
      <c r="JT913" s="193"/>
      <c r="JU913" s="49"/>
      <c r="JV913" s="49"/>
      <c r="JW913" s="49"/>
      <c r="KB913" s="193"/>
      <c r="KC913" s="49"/>
      <c r="KD913" s="49"/>
      <c r="KE913" s="49"/>
      <c r="KJ913" s="193"/>
      <c r="KK913" s="49"/>
      <c r="KL913" s="49"/>
      <c r="KM913" s="49"/>
      <c r="KR913" s="193"/>
      <c r="KS913" s="49"/>
      <c r="KT913" s="49"/>
      <c r="KU913" s="49"/>
      <c r="KZ913" s="193"/>
      <c r="LA913" s="49"/>
      <c r="LB913" s="49"/>
      <c r="LC913" s="49"/>
      <c r="LH913" s="193"/>
      <c r="LI913" s="49"/>
      <c r="LJ913" s="49"/>
      <c r="LK913" s="49"/>
      <c r="LP913" s="193"/>
      <c r="LQ913" s="49"/>
      <c r="LR913" s="49"/>
      <c r="LS913" s="49"/>
      <c r="LX913" s="193"/>
      <c r="LY913" s="49"/>
      <c r="LZ913" s="49"/>
      <c r="MA913" s="49"/>
      <c r="MF913" s="193"/>
      <c r="MG913" s="49"/>
      <c r="MH913" s="49"/>
      <c r="MI913" s="49"/>
      <c r="MN913" s="193"/>
      <c r="MO913" s="49"/>
      <c r="MP913" s="49"/>
      <c r="MQ913" s="49"/>
      <c r="MV913" s="193"/>
      <c r="MW913" s="49"/>
      <c r="MX913" s="49"/>
      <c r="MY913" s="49"/>
      <c r="ND913" s="193"/>
      <c r="NE913" s="49"/>
      <c r="NF913" s="49"/>
      <c r="NG913" s="49"/>
      <c r="NL913" s="193"/>
      <c r="NM913" s="49"/>
      <c r="NN913" s="49"/>
      <c r="NO913" s="49"/>
      <c r="NT913" s="193"/>
      <c r="NU913" s="49"/>
      <c r="NV913" s="49"/>
      <c r="NW913" s="49"/>
      <c r="OB913" s="193"/>
      <c r="OC913" s="49"/>
      <c r="OD913" s="49"/>
      <c r="OE913" s="49"/>
      <c r="OJ913" s="193"/>
      <c r="OK913" s="49"/>
      <c r="OL913" s="49"/>
      <c r="OM913" s="49"/>
      <c r="OR913" s="193"/>
      <c r="OS913" s="49"/>
      <c r="OT913" s="49"/>
      <c r="OU913" s="49"/>
      <c r="OZ913" s="193"/>
      <c r="PA913" s="49"/>
      <c r="PB913" s="49"/>
      <c r="PC913" s="49"/>
      <c r="PH913" s="193"/>
      <c r="PI913" s="49"/>
      <c r="PJ913" s="49"/>
      <c r="PK913" s="49"/>
      <c r="PP913" s="193"/>
      <c r="PQ913" s="49"/>
      <c r="PR913" s="49"/>
      <c r="PS913" s="49"/>
      <c r="PX913" s="193"/>
      <c r="PY913" s="49"/>
      <c r="PZ913" s="49"/>
      <c r="QA913" s="49"/>
      <c r="QF913" s="193"/>
      <c r="QG913" s="49"/>
      <c r="QH913" s="49"/>
      <c r="QI913" s="49"/>
      <c r="QN913" s="193"/>
      <c r="QO913" s="49"/>
      <c r="QP913" s="49"/>
      <c r="QQ913" s="49"/>
      <c r="QV913" s="193"/>
      <c r="QW913" s="49"/>
      <c r="QX913" s="49"/>
      <c r="QY913" s="49"/>
      <c r="RD913" s="193"/>
      <c r="RE913" s="49"/>
      <c r="RF913" s="49"/>
      <c r="RG913" s="49"/>
      <c r="RL913" s="193"/>
      <c r="RM913" s="49"/>
      <c r="RN913" s="49"/>
      <c r="RO913" s="49"/>
      <c r="RT913" s="193"/>
      <c r="RU913" s="49"/>
      <c r="RV913" s="49"/>
      <c r="RW913" s="49"/>
      <c r="SB913" s="193"/>
      <c r="SC913" s="49"/>
      <c r="SD913" s="49"/>
      <c r="SE913" s="49"/>
      <c r="SJ913" s="193"/>
      <c r="SK913" s="49"/>
      <c r="SL913" s="49"/>
      <c r="SM913" s="49"/>
      <c r="SR913" s="193"/>
      <c r="SS913" s="49"/>
      <c r="ST913" s="49"/>
      <c r="SU913" s="49"/>
      <c r="SZ913" s="193"/>
      <c r="TA913" s="49"/>
      <c r="TB913" s="49"/>
      <c r="TC913" s="49"/>
      <c r="TH913" s="193"/>
      <c r="TI913" s="49"/>
      <c r="TJ913" s="49"/>
      <c r="TK913" s="49"/>
      <c r="TP913" s="193"/>
      <c r="TQ913" s="49"/>
      <c r="TR913" s="49"/>
      <c r="TS913" s="49"/>
      <c r="TX913" s="193"/>
      <c r="TY913" s="49"/>
      <c r="TZ913" s="49"/>
      <c r="UA913" s="49"/>
      <c r="UF913" s="193"/>
      <c r="UG913" s="49"/>
      <c r="UH913" s="49"/>
      <c r="UI913" s="49"/>
      <c r="UN913" s="193"/>
      <c r="UO913" s="49"/>
      <c r="UP913" s="49"/>
      <c r="UQ913" s="49"/>
      <c r="UV913" s="193"/>
      <c r="UW913" s="49"/>
      <c r="UX913" s="49"/>
      <c r="UY913" s="49"/>
      <c r="VD913" s="193"/>
      <c r="VE913" s="49"/>
      <c r="VF913" s="49"/>
      <c r="VG913" s="49"/>
      <c r="VL913" s="193"/>
      <c r="VM913" s="49"/>
      <c r="VN913" s="49"/>
      <c r="VO913" s="49"/>
      <c r="VT913" s="193"/>
      <c r="VU913" s="49"/>
      <c r="VV913" s="49"/>
      <c r="VW913" s="49"/>
      <c r="WB913" s="193"/>
      <c r="WC913" s="49"/>
      <c r="WD913" s="49"/>
      <c r="WE913" s="49"/>
      <c r="WJ913" s="193"/>
      <c r="WK913" s="49"/>
      <c r="WL913" s="49"/>
      <c r="WM913" s="49"/>
      <c r="WR913" s="193"/>
      <c r="WS913" s="49"/>
      <c r="WT913" s="49"/>
      <c r="WU913" s="49"/>
      <c r="WZ913" s="193"/>
      <c r="XA913" s="49"/>
      <c r="XB913" s="49"/>
      <c r="XC913" s="49"/>
      <c r="XH913" s="193"/>
      <c r="XI913" s="49"/>
      <c r="XJ913" s="49"/>
      <c r="XK913" s="49"/>
      <c r="XP913" s="193"/>
      <c r="XQ913" s="49"/>
      <c r="XR913" s="49"/>
      <c r="XS913" s="49"/>
      <c r="XX913" s="193"/>
      <c r="XY913" s="49"/>
      <c r="XZ913" s="49"/>
      <c r="YA913" s="49"/>
      <c r="YF913" s="193"/>
      <c r="YG913" s="49"/>
      <c r="YH913" s="49"/>
      <c r="YI913" s="49"/>
      <c r="YN913" s="193"/>
      <c r="YO913" s="49"/>
      <c r="YP913" s="49"/>
      <c r="YQ913" s="49"/>
      <c r="YV913" s="193"/>
      <c r="YW913" s="49"/>
      <c r="YX913" s="49"/>
      <c r="YY913" s="49"/>
      <c r="ZD913" s="193"/>
      <c r="ZE913" s="49"/>
      <c r="ZF913" s="49"/>
      <c r="ZG913" s="49"/>
      <c r="ZL913" s="193"/>
      <c r="ZM913" s="49"/>
      <c r="ZN913" s="49"/>
      <c r="ZO913" s="49"/>
      <c r="ZT913" s="193"/>
      <c r="ZU913" s="49"/>
      <c r="ZV913" s="49"/>
      <c r="ZW913" s="49"/>
      <c r="AAB913" s="193"/>
      <c r="AAC913" s="49"/>
      <c r="AAD913" s="49"/>
      <c r="AAE913" s="49"/>
      <c r="AAJ913" s="193"/>
      <c r="AAK913" s="49"/>
      <c r="AAL913" s="49"/>
      <c r="AAM913" s="49"/>
      <c r="AAR913" s="193"/>
      <c r="AAS913" s="49"/>
      <c r="AAT913" s="49"/>
      <c r="AAU913" s="49"/>
      <c r="AAZ913" s="193"/>
      <c r="ABA913" s="49"/>
      <c r="ABB913" s="49"/>
      <c r="ABC913" s="49"/>
      <c r="ABH913" s="193"/>
      <c r="ABI913" s="49"/>
      <c r="ABJ913" s="49"/>
      <c r="ABK913" s="49"/>
      <c r="ABP913" s="193"/>
      <c r="ABQ913" s="49"/>
      <c r="ABR913" s="49"/>
      <c r="ABS913" s="49"/>
      <c r="ABX913" s="193"/>
      <c r="ABY913" s="49"/>
      <c r="ABZ913" s="49"/>
      <c r="ACA913" s="49"/>
      <c r="ACF913" s="193"/>
      <c r="ACG913" s="49"/>
      <c r="ACH913" s="49"/>
      <c r="ACI913" s="49"/>
      <c r="ACN913" s="193"/>
      <c r="ACO913" s="49"/>
      <c r="ACP913" s="49"/>
      <c r="ACQ913" s="49"/>
      <c r="ACV913" s="193"/>
      <c r="ACW913" s="49"/>
      <c r="ACX913" s="49"/>
      <c r="ACY913" s="49"/>
      <c r="ADD913" s="193"/>
      <c r="ADE913" s="49"/>
      <c r="ADF913" s="49"/>
      <c r="ADG913" s="49"/>
      <c r="ADL913" s="193"/>
      <c r="ADM913" s="49"/>
      <c r="ADN913" s="49"/>
      <c r="ADO913" s="49"/>
      <c r="ADT913" s="193"/>
      <c r="ADU913" s="49"/>
      <c r="ADV913" s="49"/>
      <c r="ADW913" s="49"/>
      <c r="AEB913" s="193"/>
      <c r="AEC913" s="49"/>
      <c r="AED913" s="49"/>
      <c r="AEE913" s="49"/>
      <c r="AEJ913" s="193"/>
      <c r="AEK913" s="49"/>
      <c r="AEL913" s="49"/>
      <c r="AEM913" s="49"/>
      <c r="AER913" s="193"/>
      <c r="AES913" s="49"/>
      <c r="AET913" s="49"/>
      <c r="AEU913" s="49"/>
      <c r="AEZ913" s="193"/>
      <c r="AFA913" s="49"/>
      <c r="AFB913" s="49"/>
      <c r="AFC913" s="49"/>
      <c r="AFH913" s="193"/>
      <c r="AFI913" s="49"/>
      <c r="AFJ913" s="49"/>
      <c r="AFK913" s="49"/>
      <c r="AFP913" s="193"/>
      <c r="AFQ913" s="49"/>
      <c r="AFR913" s="49"/>
      <c r="AFS913" s="49"/>
      <c r="AFX913" s="193"/>
      <c r="AFY913" s="49"/>
      <c r="AFZ913" s="49"/>
      <c r="AGA913" s="49"/>
      <c r="AGF913" s="193"/>
      <c r="AGG913" s="49"/>
      <c r="AGH913" s="49"/>
      <c r="AGI913" s="49"/>
      <c r="AGN913" s="193"/>
      <c r="AGO913" s="49"/>
      <c r="AGP913" s="49"/>
      <c r="AGQ913" s="49"/>
      <c r="AGV913" s="193"/>
      <c r="AGW913" s="49"/>
      <c r="AGX913" s="49"/>
      <c r="AGY913" s="49"/>
      <c r="AHD913" s="193"/>
      <c r="AHE913" s="49"/>
      <c r="AHF913" s="49"/>
      <c r="AHG913" s="49"/>
      <c r="AHL913" s="193"/>
      <c r="AHM913" s="49"/>
      <c r="AHN913" s="49"/>
      <c r="AHO913" s="49"/>
      <c r="AHT913" s="193"/>
      <c r="AHU913" s="49"/>
      <c r="AHV913" s="49"/>
      <c r="AHW913" s="49"/>
      <c r="AIB913" s="193"/>
      <c r="AIC913" s="49"/>
      <c r="AID913" s="49"/>
      <c r="AIE913" s="49"/>
      <c r="AIJ913" s="193"/>
      <c r="AIK913" s="49"/>
      <c r="AIL913" s="49"/>
      <c r="AIM913" s="49"/>
      <c r="AIR913" s="193"/>
      <c r="AIS913" s="49"/>
      <c r="AIT913" s="49"/>
      <c r="AIU913" s="49"/>
      <c r="AIZ913" s="193"/>
      <c r="AJA913" s="49"/>
      <c r="AJB913" s="49"/>
      <c r="AJC913" s="49"/>
      <c r="AJH913" s="193"/>
      <c r="AJI913" s="49"/>
      <c r="AJJ913" s="49"/>
      <c r="AJK913" s="49"/>
      <c r="AJP913" s="193"/>
      <c r="AJQ913" s="49"/>
      <c r="AJR913" s="49"/>
      <c r="AJS913" s="49"/>
      <c r="AJX913" s="193"/>
      <c r="AJY913" s="49"/>
      <c r="AJZ913" s="49"/>
      <c r="AKA913" s="49"/>
      <c r="AKF913" s="193"/>
      <c r="AKG913" s="49"/>
      <c r="AKH913" s="49"/>
      <c r="AKI913" s="49"/>
      <c r="AKN913" s="193"/>
      <c r="AKO913" s="49"/>
      <c r="AKP913" s="49"/>
      <c r="AKQ913" s="49"/>
      <c r="AKV913" s="193"/>
      <c r="AKW913" s="49"/>
      <c r="AKX913" s="49"/>
      <c r="AKY913" s="49"/>
      <c r="ALD913" s="193"/>
      <c r="ALE913" s="49"/>
      <c r="ALF913" s="49"/>
      <c r="ALG913" s="49"/>
      <c r="ALL913" s="193"/>
      <c r="ALM913" s="49"/>
      <c r="ALN913" s="49"/>
      <c r="ALO913" s="49"/>
      <c r="ALT913" s="193"/>
      <c r="ALU913" s="49"/>
      <c r="ALV913" s="49"/>
      <c r="ALW913" s="49"/>
      <c r="AMB913" s="193"/>
      <c r="AMC913" s="49"/>
      <c r="AMD913" s="49"/>
      <c r="AME913" s="49"/>
      <c r="AMJ913" s="193"/>
    </row>
    <row r="914" customFormat="false" ht="15" hidden="false" customHeight="false" outlineLevel="0" collapsed="false">
      <c r="I914" s="114"/>
      <c r="J914" s="114"/>
      <c r="K914" s="114"/>
      <c r="L914" s="115"/>
      <c r="M914" s="198"/>
      <c r="O914" s="117"/>
      <c r="T914" s="115"/>
      <c r="U914" s="198"/>
      <c r="W914" s="117"/>
      <c r="AB914" s="115"/>
      <c r="AC914" s="198"/>
      <c r="AE914" s="117"/>
      <c r="AJ914" s="115"/>
      <c r="AK914" s="198"/>
      <c r="AM914" s="117"/>
      <c r="AR914" s="115"/>
      <c r="AS914" s="198"/>
      <c r="AU914" s="117"/>
      <c r="AZ914" s="115"/>
      <c r="BA914" s="198"/>
      <c r="BC914" s="117"/>
      <c r="BH914" s="115"/>
      <c r="BI914" s="198"/>
      <c r="BK914" s="117"/>
      <c r="BP914" s="115"/>
      <c r="BQ914" s="198"/>
      <c r="BS914" s="117"/>
      <c r="BX914" s="115"/>
      <c r="BY914" s="198"/>
      <c r="CA914" s="117"/>
      <c r="CF914" s="115"/>
      <c r="CG914" s="198"/>
      <c r="CI914" s="117"/>
      <c r="CN914" s="115"/>
      <c r="CO914" s="198"/>
      <c r="CQ914" s="117"/>
      <c r="CV914" s="115"/>
      <c r="CW914" s="198"/>
      <c r="CY914" s="117"/>
      <c r="DD914" s="115"/>
      <c r="DE914" s="198"/>
      <c r="DG914" s="117"/>
      <c r="DL914" s="115"/>
      <c r="DM914" s="198"/>
      <c r="DO914" s="117"/>
      <c r="DT914" s="115"/>
      <c r="DU914" s="198"/>
      <c r="DW914" s="117"/>
      <c r="EB914" s="115"/>
      <c r="EC914" s="198"/>
      <c r="EE914" s="117"/>
      <c r="EJ914" s="115"/>
      <c r="EK914" s="198"/>
      <c r="EM914" s="117"/>
      <c r="ER914" s="115"/>
      <c r="ES914" s="198"/>
      <c r="EU914" s="117"/>
      <c r="EZ914" s="115"/>
      <c r="FA914" s="198"/>
      <c r="FC914" s="117"/>
      <c r="FH914" s="115"/>
      <c r="FI914" s="198"/>
      <c r="FK914" s="117"/>
      <c r="FP914" s="115"/>
      <c r="FQ914" s="198"/>
      <c r="FS914" s="117"/>
      <c r="FX914" s="115"/>
      <c r="FY914" s="198"/>
      <c r="GA914" s="117"/>
      <c r="GF914" s="115"/>
      <c r="GG914" s="198"/>
      <c r="GI914" s="117"/>
      <c r="GN914" s="115"/>
      <c r="GO914" s="198"/>
      <c r="GQ914" s="117"/>
      <c r="GV914" s="115"/>
      <c r="GW914" s="198"/>
      <c r="GY914" s="117"/>
      <c r="HD914" s="115"/>
      <c r="HE914" s="198"/>
      <c r="HG914" s="117"/>
      <c r="HL914" s="115"/>
      <c r="HM914" s="198"/>
      <c r="HO914" s="117"/>
      <c r="HT914" s="115"/>
      <c r="HU914" s="198"/>
      <c r="HW914" s="117"/>
      <c r="IB914" s="115"/>
      <c r="IC914" s="198"/>
      <c r="IE914" s="117"/>
      <c r="IJ914" s="115"/>
      <c r="IK914" s="198"/>
      <c r="IM914" s="117"/>
      <c r="IR914" s="115"/>
      <c r="IS914" s="198"/>
      <c r="IU914" s="117"/>
      <c r="IZ914" s="115"/>
      <c r="JA914" s="198"/>
      <c r="JC914" s="117"/>
      <c r="JH914" s="115"/>
      <c r="JI914" s="198"/>
      <c r="JK914" s="117"/>
      <c r="JP914" s="115"/>
      <c r="JQ914" s="198"/>
      <c r="JS914" s="117"/>
      <c r="JX914" s="115"/>
      <c r="JY914" s="198"/>
      <c r="KA914" s="117"/>
      <c r="KF914" s="115"/>
      <c r="KG914" s="198"/>
      <c r="KI914" s="117"/>
      <c r="KN914" s="115"/>
      <c r="KO914" s="198"/>
      <c r="KQ914" s="117"/>
      <c r="KV914" s="115"/>
      <c r="KW914" s="198"/>
      <c r="KY914" s="117"/>
      <c r="LD914" s="115"/>
      <c r="LE914" s="198"/>
      <c r="LG914" s="117"/>
      <c r="LL914" s="115"/>
      <c r="LM914" s="198"/>
      <c r="LO914" s="117"/>
      <c r="LT914" s="115"/>
      <c r="LU914" s="198"/>
      <c r="LW914" s="117"/>
      <c r="MB914" s="115"/>
      <c r="MC914" s="198"/>
      <c r="ME914" s="117"/>
      <c r="MJ914" s="115"/>
      <c r="MK914" s="198"/>
      <c r="MM914" s="117"/>
      <c r="MR914" s="115"/>
      <c r="MS914" s="198"/>
      <c r="MU914" s="117"/>
      <c r="MZ914" s="115"/>
      <c r="NA914" s="198"/>
      <c r="NC914" s="117"/>
      <c r="NH914" s="115"/>
      <c r="NI914" s="198"/>
      <c r="NK914" s="117"/>
      <c r="NP914" s="115"/>
      <c r="NQ914" s="198"/>
      <c r="NS914" s="117"/>
      <c r="NX914" s="115"/>
      <c r="NY914" s="198"/>
      <c r="OA914" s="117"/>
      <c r="OF914" s="115"/>
      <c r="OG914" s="198"/>
      <c r="OI914" s="117"/>
      <c r="ON914" s="115"/>
      <c r="OO914" s="198"/>
      <c r="OQ914" s="117"/>
      <c r="OV914" s="115"/>
      <c r="OW914" s="198"/>
      <c r="OY914" s="117"/>
      <c r="PD914" s="115"/>
      <c r="PE914" s="198"/>
      <c r="PG914" s="117"/>
      <c r="PL914" s="115"/>
      <c r="PM914" s="198"/>
      <c r="PO914" s="117"/>
      <c r="PT914" s="115"/>
      <c r="PU914" s="198"/>
      <c r="PW914" s="117"/>
      <c r="QB914" s="115"/>
      <c r="QC914" s="198"/>
      <c r="QE914" s="117"/>
      <c r="QJ914" s="115"/>
      <c r="QK914" s="198"/>
      <c r="QM914" s="117"/>
      <c r="QR914" s="115"/>
      <c r="QS914" s="198"/>
      <c r="QU914" s="117"/>
      <c r="QZ914" s="115"/>
      <c r="RA914" s="198"/>
      <c r="RC914" s="117"/>
      <c r="RH914" s="115"/>
      <c r="RI914" s="198"/>
      <c r="RK914" s="117"/>
      <c r="RP914" s="115"/>
      <c r="RQ914" s="198"/>
      <c r="RS914" s="117"/>
      <c r="RX914" s="115"/>
      <c r="RY914" s="198"/>
      <c r="SA914" s="117"/>
      <c r="SF914" s="115"/>
      <c r="SG914" s="198"/>
      <c r="SI914" s="117"/>
      <c r="SN914" s="115"/>
      <c r="SO914" s="198"/>
      <c r="SQ914" s="117"/>
      <c r="SV914" s="115"/>
      <c r="SW914" s="198"/>
      <c r="SY914" s="117"/>
      <c r="TD914" s="115"/>
      <c r="TE914" s="198"/>
      <c r="TG914" s="117"/>
      <c r="TL914" s="115"/>
      <c r="TM914" s="198"/>
      <c r="TO914" s="117"/>
      <c r="TT914" s="115"/>
      <c r="TU914" s="198"/>
      <c r="TW914" s="117"/>
      <c r="UB914" s="115"/>
      <c r="UC914" s="198"/>
      <c r="UE914" s="117"/>
      <c r="UJ914" s="115"/>
      <c r="UK914" s="198"/>
      <c r="UM914" s="117"/>
      <c r="UR914" s="115"/>
      <c r="US914" s="198"/>
      <c r="UU914" s="117"/>
      <c r="UZ914" s="115"/>
      <c r="VA914" s="198"/>
      <c r="VC914" s="117"/>
      <c r="VH914" s="115"/>
      <c r="VI914" s="198"/>
      <c r="VK914" s="117"/>
      <c r="VP914" s="115"/>
      <c r="VQ914" s="198"/>
      <c r="VS914" s="117"/>
      <c r="VX914" s="115"/>
      <c r="VY914" s="198"/>
      <c r="WA914" s="117"/>
      <c r="WF914" s="115"/>
      <c r="WG914" s="198"/>
      <c r="WI914" s="117"/>
      <c r="WN914" s="115"/>
      <c r="WO914" s="198"/>
      <c r="WQ914" s="117"/>
      <c r="WV914" s="115"/>
      <c r="WW914" s="198"/>
      <c r="WY914" s="117"/>
      <c r="XD914" s="115"/>
      <c r="XE914" s="198"/>
      <c r="XG914" s="117"/>
      <c r="XL914" s="115"/>
      <c r="XM914" s="198"/>
      <c r="XO914" s="117"/>
      <c r="XT914" s="115"/>
      <c r="XU914" s="198"/>
      <c r="XW914" s="117"/>
      <c r="YB914" s="115"/>
      <c r="YC914" s="198"/>
      <c r="YE914" s="117"/>
      <c r="YJ914" s="115"/>
      <c r="YK914" s="198"/>
      <c r="YM914" s="117"/>
      <c r="YR914" s="115"/>
      <c r="YS914" s="198"/>
      <c r="YU914" s="117"/>
      <c r="YZ914" s="115"/>
      <c r="ZA914" s="198"/>
      <c r="ZC914" s="117"/>
      <c r="ZH914" s="115"/>
      <c r="ZI914" s="198"/>
      <c r="ZK914" s="117"/>
      <c r="ZP914" s="115"/>
      <c r="ZQ914" s="198"/>
      <c r="ZS914" s="117"/>
      <c r="ZX914" s="115"/>
      <c r="ZY914" s="198"/>
      <c r="AAA914" s="117"/>
      <c r="AAF914" s="115"/>
      <c r="AAG914" s="198"/>
      <c r="AAI914" s="117"/>
      <c r="AAN914" s="115"/>
      <c r="AAO914" s="198"/>
      <c r="AAQ914" s="117"/>
      <c r="AAV914" s="115"/>
      <c r="AAW914" s="198"/>
      <c r="AAY914" s="117"/>
      <c r="ABD914" s="115"/>
      <c r="ABE914" s="198"/>
      <c r="ABG914" s="117"/>
      <c r="ABL914" s="115"/>
      <c r="ABM914" s="198"/>
      <c r="ABO914" s="117"/>
      <c r="ABT914" s="115"/>
      <c r="ABU914" s="198"/>
      <c r="ABW914" s="117"/>
      <c r="ACB914" s="115"/>
      <c r="ACC914" s="198"/>
      <c r="ACE914" s="117"/>
      <c r="ACJ914" s="115"/>
      <c r="ACK914" s="198"/>
      <c r="ACM914" s="117"/>
      <c r="ACR914" s="115"/>
      <c r="ACS914" s="198"/>
      <c r="ACU914" s="117"/>
      <c r="ACZ914" s="115"/>
      <c r="ADA914" s="198"/>
      <c r="ADC914" s="117"/>
      <c r="ADH914" s="115"/>
      <c r="ADI914" s="198"/>
      <c r="ADK914" s="117"/>
      <c r="ADP914" s="115"/>
      <c r="ADQ914" s="198"/>
      <c r="ADS914" s="117"/>
      <c r="ADX914" s="115"/>
      <c r="ADY914" s="198"/>
      <c r="AEA914" s="117"/>
      <c r="AEF914" s="115"/>
      <c r="AEG914" s="198"/>
      <c r="AEI914" s="117"/>
      <c r="AEN914" s="115"/>
      <c r="AEO914" s="198"/>
      <c r="AEQ914" s="117"/>
      <c r="AEV914" s="115"/>
      <c r="AEW914" s="198"/>
      <c r="AEY914" s="117"/>
      <c r="AFD914" s="115"/>
      <c r="AFE914" s="198"/>
      <c r="AFG914" s="117"/>
      <c r="AFL914" s="115"/>
      <c r="AFM914" s="198"/>
      <c r="AFO914" s="117"/>
      <c r="AFT914" s="115"/>
      <c r="AFU914" s="198"/>
      <c r="AFW914" s="117"/>
      <c r="AGB914" s="115"/>
      <c r="AGC914" s="198"/>
      <c r="AGE914" s="117"/>
      <c r="AGJ914" s="115"/>
      <c r="AGK914" s="198"/>
      <c r="AGM914" s="117"/>
      <c r="AGR914" s="115"/>
      <c r="AGS914" s="198"/>
      <c r="AGU914" s="117"/>
      <c r="AGZ914" s="115"/>
      <c r="AHA914" s="198"/>
      <c r="AHC914" s="117"/>
      <c r="AHH914" s="115"/>
      <c r="AHI914" s="198"/>
      <c r="AHK914" s="117"/>
      <c r="AHP914" s="115"/>
      <c r="AHQ914" s="198"/>
      <c r="AHS914" s="117"/>
      <c r="AHX914" s="115"/>
      <c r="AHY914" s="198"/>
      <c r="AIA914" s="117"/>
      <c r="AIF914" s="115"/>
      <c r="AIG914" s="198"/>
      <c r="AII914" s="117"/>
      <c r="AIN914" s="115"/>
      <c r="AIO914" s="198"/>
      <c r="AIQ914" s="117"/>
      <c r="AIV914" s="115"/>
      <c r="AIW914" s="198"/>
      <c r="AIY914" s="117"/>
      <c r="AJD914" s="115"/>
      <c r="AJE914" s="198"/>
      <c r="AJG914" s="117"/>
      <c r="AJL914" s="115"/>
      <c r="AJM914" s="198"/>
      <c r="AJO914" s="117"/>
      <c r="AJT914" s="115"/>
      <c r="AJU914" s="198"/>
      <c r="AJW914" s="117"/>
      <c r="AKB914" s="115"/>
      <c r="AKC914" s="198"/>
      <c r="AKE914" s="117"/>
      <c r="AKJ914" s="115"/>
      <c r="AKK914" s="198"/>
      <c r="AKM914" s="117"/>
      <c r="AKR914" s="115"/>
      <c r="AKS914" s="198"/>
      <c r="AKU914" s="117"/>
      <c r="AKZ914" s="115"/>
      <c r="ALA914" s="198"/>
      <c r="ALC914" s="117"/>
      <c r="ALH914" s="115"/>
      <c r="ALI914" s="198"/>
      <c r="ALK914" s="117"/>
      <c r="ALP914" s="115"/>
      <c r="ALQ914" s="198"/>
      <c r="ALS914" s="117"/>
      <c r="ALX914" s="115"/>
      <c r="ALY914" s="198"/>
      <c r="AMA914" s="117"/>
      <c r="AMF914" s="115"/>
      <c r="AMG914" s="198"/>
      <c r="AMI914" s="117"/>
    </row>
    <row r="915" customFormat="false" ht="15" hidden="false" customHeight="false" outlineLevel="0" collapsed="false">
      <c r="A915" s="153" t="s">
        <v>698</v>
      </c>
      <c r="B915" s="154" t="s">
        <v>699</v>
      </c>
      <c r="C915" s="154"/>
      <c r="D915" s="155" t="s">
        <v>700</v>
      </c>
      <c r="E915" s="156" t="s">
        <v>701</v>
      </c>
      <c r="F915" s="155" t="s">
        <v>702</v>
      </c>
      <c r="G915" s="157" t="s">
        <v>703</v>
      </c>
      <c r="H915" s="158" t="s">
        <v>704</v>
      </c>
      <c r="L915" s="132"/>
      <c r="M915" s="115"/>
    </row>
    <row r="916" s="167" customFormat="true" ht="15" hidden="false" customHeight="false" outlineLevel="0" collapsed="false">
      <c r="A916" s="159" t="str">
        <f aca="false">'Orç Sintético'!A255</f>
        <v>06.01.304.01</v>
      </c>
      <c r="B916" s="159" t="str">
        <f aca="false">'Orç Sintético'!B255</f>
        <v>SBC</v>
      </c>
      <c r="C916" s="159" t="n">
        <f aca="false">'Orç Sintético'!C255</f>
        <v>58015</v>
      </c>
      <c r="D916" s="176" t="s">
        <v>539</v>
      </c>
      <c r="E916" s="159" t="n">
        <v>72.5</v>
      </c>
      <c r="F916" s="159" t="s">
        <v>82</v>
      </c>
      <c r="G916" s="163" t="n">
        <v>65.38</v>
      </c>
      <c r="H916" s="164" t="n">
        <f aca="false">H924</f>
        <v>4740.05</v>
      </c>
      <c r="I916" s="165" t="s">
        <v>705</v>
      </c>
      <c r="J916" s="32"/>
      <c r="K916" s="32"/>
      <c r="L916" s="166"/>
      <c r="M916" s="42"/>
    </row>
    <row r="917" s="49" customFormat="true" ht="15" hidden="false" customHeight="false" outlineLevel="0" collapsed="false">
      <c r="A917" s="168" t="n">
        <v>1567</v>
      </c>
      <c r="B917" s="168"/>
      <c r="C917" s="112" t="s">
        <v>412</v>
      </c>
      <c r="D917" s="53" t="s">
        <v>833</v>
      </c>
      <c r="E917" s="150" t="n">
        <v>1.05</v>
      </c>
      <c r="F917" s="112" t="s">
        <v>82</v>
      </c>
      <c r="G917" s="122" t="n">
        <v>41.06</v>
      </c>
      <c r="H917" s="152" t="n">
        <f aca="false">ROUND(G917*E917,2)</f>
        <v>43.11</v>
      </c>
      <c r="I917" s="90"/>
      <c r="J917" s="112"/>
      <c r="K917" s="112"/>
      <c r="L917" s="169"/>
      <c r="M917" s="138"/>
    </row>
    <row r="918" s="49" customFormat="true" ht="15" hidden="false" customHeight="false" outlineLevel="0" collapsed="false">
      <c r="A918" s="168" t="n">
        <v>88264</v>
      </c>
      <c r="B918" s="168"/>
      <c r="C918" s="112" t="s">
        <v>76</v>
      </c>
      <c r="D918" s="53" t="s">
        <v>722</v>
      </c>
      <c r="E918" s="150" t="n">
        <v>0.475</v>
      </c>
      <c r="F918" s="112" t="s">
        <v>690</v>
      </c>
      <c r="G918" s="122" t="n">
        <v>26.47</v>
      </c>
      <c r="H918" s="152" t="n">
        <f aca="false">ROUND(G918*E918,2)</f>
        <v>12.57</v>
      </c>
      <c r="I918" s="90"/>
      <c r="J918" s="112"/>
      <c r="K918" s="112"/>
      <c r="L918" s="169"/>
      <c r="M918" s="138"/>
    </row>
    <row r="919" s="49" customFormat="true" ht="15" hidden="false" customHeight="false" outlineLevel="0" collapsed="false">
      <c r="A919" s="168" t="n">
        <v>88247</v>
      </c>
      <c r="B919" s="168"/>
      <c r="C919" s="112" t="s">
        <v>76</v>
      </c>
      <c r="D919" s="53" t="s">
        <v>723</v>
      </c>
      <c r="E919" s="150" t="n">
        <v>0.475</v>
      </c>
      <c r="F919" s="112" t="s">
        <v>690</v>
      </c>
      <c r="G919" s="122" t="n">
        <v>20.43</v>
      </c>
      <c r="H919" s="152" t="n">
        <f aca="false">ROUND(G919*E919,2)</f>
        <v>9.7</v>
      </c>
      <c r="I919" s="90"/>
      <c r="J919" s="112"/>
      <c r="K919" s="112"/>
      <c r="L919" s="169"/>
      <c r="M919" s="138"/>
    </row>
    <row r="920" customFormat="false" ht="15" hidden="false" customHeight="true" outlineLevel="0" collapsed="false">
      <c r="A920" s="170"/>
      <c r="B920" s="170"/>
      <c r="C920" s="170"/>
      <c r="D920" s="171" t="s">
        <v>712</v>
      </c>
      <c r="E920" s="171"/>
      <c r="F920" s="171"/>
      <c r="G920" s="171"/>
      <c r="H920" s="172" t="n">
        <f aca="false">SUMIF(F917:F919,("H"),H917:H919)</f>
        <v>22.27</v>
      </c>
      <c r="L920" s="132"/>
      <c r="M920" s="115"/>
    </row>
    <row r="921" customFormat="false" ht="15" hidden="false" customHeight="true" outlineLevel="0" collapsed="false">
      <c r="A921" s="170"/>
      <c r="B921" s="170"/>
      <c r="C921" s="170"/>
      <c r="D921" s="171" t="s">
        <v>713</v>
      </c>
      <c r="E921" s="171"/>
      <c r="F921" s="171"/>
      <c r="G921" s="171"/>
      <c r="H921" s="172" t="n">
        <f aca="false">SUMIF(F917:F919,"&lt;&gt;h",H917:H919)</f>
        <v>43.11</v>
      </c>
      <c r="L921" s="132"/>
      <c r="M921" s="115"/>
    </row>
    <row r="922" customFormat="false" ht="15" hidden="false" customHeight="true" outlineLevel="0" collapsed="false">
      <c r="A922" s="170"/>
      <c r="B922" s="170"/>
      <c r="C922" s="170"/>
      <c r="D922" s="173" t="s">
        <v>714</v>
      </c>
      <c r="E922" s="173"/>
      <c r="F922" s="173"/>
      <c r="G922" s="173"/>
      <c r="H922" s="174" t="n">
        <f aca="false">SUM(H920:H921)</f>
        <v>65.38</v>
      </c>
      <c r="L922" s="132"/>
      <c r="M922" s="115"/>
    </row>
    <row r="923" customFormat="false" ht="15" hidden="false" customHeight="true" outlineLevel="0" collapsed="false">
      <c r="A923" s="170"/>
      <c r="B923" s="170"/>
      <c r="C923" s="170"/>
      <c r="D923" s="171" t="s">
        <v>715</v>
      </c>
      <c r="E923" s="171"/>
      <c r="F923" s="171"/>
      <c r="G923" s="171"/>
      <c r="H923" s="175" t="n">
        <f aca="false">E916</f>
        <v>72.5</v>
      </c>
      <c r="L923" s="132"/>
      <c r="M923" s="115"/>
    </row>
    <row r="924" customFormat="false" ht="15" hidden="false" customHeight="true" outlineLevel="0" collapsed="false">
      <c r="A924" s="170"/>
      <c r="B924" s="170"/>
      <c r="C924" s="170"/>
      <c r="D924" s="173" t="s">
        <v>716</v>
      </c>
      <c r="E924" s="173"/>
      <c r="F924" s="173"/>
      <c r="G924" s="173"/>
      <c r="H924" s="174" t="n">
        <f aca="false">ROUND(H922*H923,2)</f>
        <v>4740.05</v>
      </c>
      <c r="L924" s="132"/>
      <c r="M924" s="115"/>
    </row>
    <row r="925" customFormat="false" ht="15" hidden="false" customHeight="true" outlineLevel="0" collapsed="false">
      <c r="A925" s="170"/>
      <c r="B925" s="170"/>
      <c r="C925" s="170"/>
      <c r="D925" s="171" t="s">
        <v>717</v>
      </c>
      <c r="E925" s="171"/>
      <c r="F925" s="171"/>
      <c r="G925" s="171"/>
      <c r="H925" s="172" t="n">
        <f aca="false">ROUND(H922*$B$13,2)</f>
        <v>13.69</v>
      </c>
      <c r="L925" s="132"/>
      <c r="M925" s="115"/>
    </row>
    <row r="926" customFormat="false" ht="15" hidden="false" customHeight="true" outlineLevel="0" collapsed="false">
      <c r="A926" s="170"/>
      <c r="B926" s="170"/>
      <c r="C926" s="170"/>
      <c r="D926" s="173" t="s">
        <v>718</v>
      </c>
      <c r="E926" s="173"/>
      <c r="F926" s="173"/>
      <c r="G926" s="173"/>
      <c r="H926" s="174" t="n">
        <f aca="false">H925+H922</f>
        <v>79.07</v>
      </c>
    </row>
    <row r="929" customFormat="false" ht="15" hidden="false" customHeight="false" outlineLevel="0" collapsed="false">
      <c r="A929" s="153" t="s">
        <v>698</v>
      </c>
      <c r="B929" s="154" t="s">
        <v>699</v>
      </c>
      <c r="C929" s="154"/>
      <c r="D929" s="155" t="s">
        <v>700</v>
      </c>
      <c r="E929" s="156" t="s">
        <v>701</v>
      </c>
      <c r="F929" s="155" t="s">
        <v>702</v>
      </c>
      <c r="G929" s="157" t="s">
        <v>703</v>
      </c>
      <c r="H929" s="158" t="s">
        <v>704</v>
      </c>
      <c r="L929" s="132"/>
      <c r="M929" s="115"/>
    </row>
    <row r="930" s="167" customFormat="true" ht="30" hidden="false" customHeight="false" outlineLevel="0" collapsed="false">
      <c r="A930" s="159" t="str">
        <f aca="false">'Orç Sintético'!A256</f>
        <v>06.01.304.02</v>
      </c>
      <c r="B930" s="159" t="str">
        <f aca="false">'Orç Sintético'!B256</f>
        <v>ORSE</v>
      </c>
      <c r="C930" s="159" t="n">
        <f aca="false">'Orç Sintético'!C256</f>
        <v>3770</v>
      </c>
      <c r="D930" s="176" t="s">
        <v>541</v>
      </c>
      <c r="E930" s="159" t="n">
        <v>79.44</v>
      </c>
      <c r="F930" s="159" t="s">
        <v>82</v>
      </c>
      <c r="G930" s="163" t="n">
        <v>12.69</v>
      </c>
      <c r="H930" s="164" t="n">
        <f aca="false">H937</f>
        <v>1008.09</v>
      </c>
      <c r="I930" s="165" t="s">
        <v>705</v>
      </c>
      <c r="J930" s="32"/>
      <c r="K930" s="32"/>
      <c r="L930" s="166"/>
      <c r="M930" s="42"/>
    </row>
    <row r="931" s="49" customFormat="true" ht="45" hidden="false" customHeight="false" outlineLevel="0" collapsed="false">
      <c r="A931" s="168" t="n">
        <v>39247</v>
      </c>
      <c r="B931" s="168"/>
      <c r="C931" s="112" t="s">
        <v>76</v>
      </c>
      <c r="D931" s="53" t="s">
        <v>834</v>
      </c>
      <c r="E931" s="150" t="n">
        <v>1.015</v>
      </c>
      <c r="F931" s="112" t="s">
        <v>740</v>
      </c>
      <c r="G931" s="122" t="n">
        <v>3.9</v>
      </c>
      <c r="H931" s="152" t="n">
        <f aca="false">ROUND(G931*E931,2)</f>
        <v>3.96</v>
      </c>
      <c r="I931" s="90"/>
      <c r="J931" s="112"/>
      <c r="K931" s="112"/>
      <c r="L931" s="169"/>
      <c r="M931" s="138"/>
    </row>
    <row r="932" s="49" customFormat="true" ht="15" hidden="false" customHeight="false" outlineLevel="0" collapsed="false">
      <c r="A932" s="168" t="n">
        <v>88316</v>
      </c>
      <c r="B932" s="168"/>
      <c r="C932" s="112" t="s">
        <v>76</v>
      </c>
      <c r="D932" s="53" t="s">
        <v>721</v>
      </c>
      <c r="E932" s="150" t="n">
        <v>0.45</v>
      </c>
      <c r="F932" s="112" t="s">
        <v>690</v>
      </c>
      <c r="G932" s="122" t="n">
        <v>19.39</v>
      </c>
      <c r="H932" s="152" t="n">
        <f aca="false">ROUND(G932*E932,2)</f>
        <v>8.73</v>
      </c>
      <c r="I932" s="90"/>
      <c r="J932" s="112"/>
      <c r="K932" s="112"/>
      <c r="L932" s="169"/>
      <c r="M932" s="138"/>
    </row>
    <row r="933" customFormat="false" ht="15" hidden="false" customHeight="true" outlineLevel="0" collapsed="false">
      <c r="A933" s="170"/>
      <c r="B933" s="170"/>
      <c r="C933" s="170"/>
      <c r="D933" s="171" t="s">
        <v>712</v>
      </c>
      <c r="E933" s="171"/>
      <c r="F933" s="171"/>
      <c r="G933" s="171"/>
      <c r="H933" s="172" t="n">
        <f aca="false">SUMIF(F931:F932,("H"),H931:H932)</f>
        <v>8.73</v>
      </c>
      <c r="L933" s="132"/>
      <c r="M933" s="115"/>
    </row>
    <row r="934" customFormat="false" ht="15" hidden="false" customHeight="true" outlineLevel="0" collapsed="false">
      <c r="A934" s="170"/>
      <c r="B934" s="170"/>
      <c r="C934" s="170"/>
      <c r="D934" s="171" t="s">
        <v>713</v>
      </c>
      <c r="E934" s="171"/>
      <c r="F934" s="171"/>
      <c r="G934" s="171"/>
      <c r="H934" s="172" t="n">
        <f aca="false">SUMIF(F931:F932,"&lt;&gt;h",H931:H932)</f>
        <v>3.96</v>
      </c>
      <c r="L934" s="132"/>
      <c r="M934" s="115"/>
    </row>
    <row r="935" customFormat="false" ht="15" hidden="false" customHeight="true" outlineLevel="0" collapsed="false">
      <c r="A935" s="170"/>
      <c r="B935" s="170"/>
      <c r="C935" s="170"/>
      <c r="D935" s="173" t="s">
        <v>714</v>
      </c>
      <c r="E935" s="173"/>
      <c r="F935" s="173"/>
      <c r="G935" s="173"/>
      <c r="H935" s="174" t="n">
        <f aca="false">SUM(H933:H934)</f>
        <v>12.69</v>
      </c>
      <c r="L935" s="132"/>
      <c r="M935" s="115"/>
    </row>
    <row r="936" customFormat="false" ht="15" hidden="false" customHeight="true" outlineLevel="0" collapsed="false">
      <c r="A936" s="170"/>
      <c r="B936" s="170"/>
      <c r="C936" s="170"/>
      <c r="D936" s="171" t="s">
        <v>715</v>
      </c>
      <c r="E936" s="171"/>
      <c r="F936" s="171"/>
      <c r="G936" s="171"/>
      <c r="H936" s="175" t="n">
        <f aca="false">E930</f>
        <v>79.44</v>
      </c>
      <c r="L936" s="132"/>
      <c r="M936" s="115"/>
    </row>
    <row r="937" customFormat="false" ht="15" hidden="false" customHeight="true" outlineLevel="0" collapsed="false">
      <c r="A937" s="170"/>
      <c r="B937" s="170"/>
      <c r="C937" s="170"/>
      <c r="D937" s="173" t="s">
        <v>716</v>
      </c>
      <c r="E937" s="173"/>
      <c r="F937" s="173"/>
      <c r="G937" s="173"/>
      <c r="H937" s="174" t="n">
        <f aca="false">ROUND(H935*H936,2)</f>
        <v>1008.09</v>
      </c>
      <c r="L937" s="132"/>
      <c r="M937" s="115"/>
    </row>
    <row r="938" customFormat="false" ht="15" hidden="false" customHeight="true" outlineLevel="0" collapsed="false">
      <c r="A938" s="170"/>
      <c r="B938" s="170"/>
      <c r="C938" s="170"/>
      <c r="D938" s="171" t="s">
        <v>717</v>
      </c>
      <c r="E938" s="171"/>
      <c r="F938" s="171"/>
      <c r="G938" s="171"/>
      <c r="H938" s="172" t="n">
        <f aca="false">ROUND(H935*$B$13,2)</f>
        <v>2.66</v>
      </c>
      <c r="L938" s="132"/>
      <c r="M938" s="115"/>
    </row>
    <row r="939" customFormat="false" ht="15" hidden="false" customHeight="true" outlineLevel="0" collapsed="false">
      <c r="A939" s="170"/>
      <c r="B939" s="170"/>
      <c r="C939" s="170"/>
      <c r="D939" s="173" t="s">
        <v>718</v>
      </c>
      <c r="E939" s="173"/>
      <c r="F939" s="173"/>
      <c r="G939" s="173"/>
      <c r="H939" s="174" t="n">
        <f aca="false">H938+H935</f>
        <v>15.35</v>
      </c>
    </row>
    <row r="941" customFormat="false" ht="15" hidden="false" customHeight="false" outlineLevel="0" collapsed="false">
      <c r="A941" s="153" t="s">
        <v>698</v>
      </c>
      <c r="B941" s="154" t="s">
        <v>699</v>
      </c>
      <c r="C941" s="154"/>
      <c r="D941" s="155" t="s">
        <v>700</v>
      </c>
      <c r="E941" s="156" t="s">
        <v>701</v>
      </c>
      <c r="F941" s="155" t="s">
        <v>702</v>
      </c>
      <c r="G941" s="157" t="s">
        <v>703</v>
      </c>
      <c r="H941" s="158" t="s">
        <v>704</v>
      </c>
      <c r="L941" s="132"/>
      <c r="M941" s="115"/>
    </row>
    <row r="942" s="167" customFormat="true" ht="45" hidden="false" customHeight="false" outlineLevel="0" collapsed="false">
      <c r="A942" s="159" t="str">
        <f aca="false">'Orç Sintético'!A257</f>
        <v>06.01.305.01</v>
      </c>
      <c r="B942" s="159" t="str">
        <f aca="false">'Orç Sintético'!B257</f>
        <v>SINAPI</v>
      </c>
      <c r="C942" s="159" t="str">
        <f aca="false">'Orç Sintético'!C257</f>
        <v>91926 MOD 1</v>
      </c>
      <c r="D942" s="176" t="s">
        <v>544</v>
      </c>
      <c r="E942" s="159" t="n">
        <v>415.9</v>
      </c>
      <c r="F942" s="159" t="s">
        <v>82</v>
      </c>
      <c r="G942" s="163" t="n">
        <v>11.35</v>
      </c>
      <c r="H942" s="164" t="n">
        <f aca="false">H949</f>
        <v>4720.47</v>
      </c>
      <c r="I942" s="165" t="s">
        <v>705</v>
      </c>
      <c r="J942" s="32"/>
      <c r="K942" s="32"/>
      <c r="L942" s="166"/>
      <c r="M942" s="42"/>
    </row>
    <row r="943" s="49" customFormat="true" ht="45" hidden="false" customHeight="false" outlineLevel="0" collapsed="false">
      <c r="A943" s="168" t="n">
        <v>39258</v>
      </c>
      <c r="B943" s="168"/>
      <c r="C943" s="112" t="s">
        <v>76</v>
      </c>
      <c r="D943" s="53" t="s">
        <v>835</v>
      </c>
      <c r="E943" s="150" t="n">
        <v>1.19</v>
      </c>
      <c r="F943" s="112" t="s">
        <v>740</v>
      </c>
      <c r="G943" s="122" t="n">
        <v>9.5</v>
      </c>
      <c r="H943" s="152" t="n">
        <f aca="false">ROUND(G943*E943,2)</f>
        <v>11.31</v>
      </c>
      <c r="I943" s="90"/>
      <c r="J943" s="112"/>
      <c r="K943" s="112"/>
      <c r="L943" s="169"/>
      <c r="M943" s="138"/>
    </row>
    <row r="944" s="49" customFormat="true" ht="15" hidden="false" customHeight="false" outlineLevel="0" collapsed="false">
      <c r="A944" s="168" t="n">
        <v>21127</v>
      </c>
      <c r="B944" s="168"/>
      <c r="C944" s="112" t="s">
        <v>76</v>
      </c>
      <c r="D944" s="53" t="s">
        <v>836</v>
      </c>
      <c r="E944" s="150" t="n">
        <v>0.009</v>
      </c>
      <c r="F944" s="112" t="s">
        <v>88</v>
      </c>
      <c r="G944" s="122" t="n">
        <v>4.34</v>
      </c>
      <c r="H944" s="152" t="n">
        <f aca="false">ROUND(G944*E944,2)</f>
        <v>0.04</v>
      </c>
      <c r="I944" s="90"/>
      <c r="J944" s="112"/>
      <c r="K944" s="112"/>
      <c r="L944" s="169"/>
      <c r="M944" s="138"/>
    </row>
    <row r="945" customFormat="false" ht="15" hidden="false" customHeight="true" outlineLevel="0" collapsed="false">
      <c r="A945" s="170"/>
      <c r="B945" s="170"/>
      <c r="C945" s="170"/>
      <c r="D945" s="171" t="s">
        <v>712</v>
      </c>
      <c r="E945" s="171"/>
      <c r="F945" s="171"/>
      <c r="G945" s="171"/>
      <c r="H945" s="172" t="n">
        <f aca="false">SUMIF(F943:F944,("H"),H943:H944)</f>
        <v>0</v>
      </c>
      <c r="L945" s="132"/>
      <c r="M945" s="115"/>
    </row>
    <row r="946" customFormat="false" ht="15" hidden="false" customHeight="true" outlineLevel="0" collapsed="false">
      <c r="A946" s="170"/>
      <c r="B946" s="170"/>
      <c r="C946" s="170"/>
      <c r="D946" s="171" t="s">
        <v>713</v>
      </c>
      <c r="E946" s="171"/>
      <c r="F946" s="171"/>
      <c r="G946" s="171"/>
      <c r="H946" s="172" t="n">
        <f aca="false">SUMIF(F943:F944,"&lt;&gt;h",H943:H944)</f>
        <v>11.35</v>
      </c>
      <c r="L946" s="132"/>
      <c r="M946" s="115"/>
    </row>
    <row r="947" customFormat="false" ht="15" hidden="false" customHeight="true" outlineLevel="0" collapsed="false">
      <c r="A947" s="170"/>
      <c r="B947" s="170"/>
      <c r="C947" s="170"/>
      <c r="D947" s="173" t="s">
        <v>714</v>
      </c>
      <c r="E947" s="173"/>
      <c r="F947" s="173"/>
      <c r="G947" s="173"/>
      <c r="H947" s="174" t="n">
        <f aca="false">SUM(H945:H946)</f>
        <v>11.35</v>
      </c>
      <c r="L947" s="132"/>
      <c r="M947" s="115"/>
    </row>
    <row r="948" customFormat="false" ht="15" hidden="false" customHeight="true" outlineLevel="0" collapsed="false">
      <c r="A948" s="170"/>
      <c r="B948" s="170"/>
      <c r="C948" s="170"/>
      <c r="D948" s="171" t="s">
        <v>715</v>
      </c>
      <c r="E948" s="171"/>
      <c r="F948" s="171"/>
      <c r="G948" s="171"/>
      <c r="H948" s="175" t="n">
        <f aca="false">E942</f>
        <v>415.9</v>
      </c>
      <c r="L948" s="132"/>
      <c r="M948" s="115"/>
    </row>
    <row r="949" customFormat="false" ht="15" hidden="false" customHeight="true" outlineLevel="0" collapsed="false">
      <c r="A949" s="170"/>
      <c r="B949" s="170"/>
      <c r="C949" s="170"/>
      <c r="D949" s="173" t="s">
        <v>716</v>
      </c>
      <c r="E949" s="173"/>
      <c r="F949" s="173"/>
      <c r="G949" s="173"/>
      <c r="H949" s="174" t="n">
        <f aca="false">ROUND(H947*H948,2)</f>
        <v>4720.47</v>
      </c>
      <c r="L949" s="132"/>
      <c r="M949" s="115"/>
    </row>
    <row r="950" customFormat="false" ht="15" hidden="false" customHeight="true" outlineLevel="0" collapsed="false">
      <c r="A950" s="170"/>
      <c r="B950" s="170"/>
      <c r="C950" s="170"/>
      <c r="D950" s="171" t="s">
        <v>717</v>
      </c>
      <c r="E950" s="171"/>
      <c r="F950" s="171"/>
      <c r="G950" s="171"/>
      <c r="H950" s="172" t="n">
        <f aca="false">ROUND(H947*$B$13,2)</f>
        <v>2.38</v>
      </c>
      <c r="L950" s="132"/>
      <c r="M950" s="115"/>
    </row>
    <row r="951" customFormat="false" ht="15" hidden="false" customHeight="true" outlineLevel="0" collapsed="false">
      <c r="A951" s="170"/>
      <c r="B951" s="170"/>
      <c r="C951" s="170"/>
      <c r="D951" s="173" t="s">
        <v>718</v>
      </c>
      <c r="E951" s="173"/>
      <c r="F951" s="173"/>
      <c r="G951" s="173"/>
      <c r="H951" s="174" t="n">
        <f aca="false">H950+H947</f>
        <v>13.73</v>
      </c>
    </row>
    <row r="953" customFormat="false" ht="15" hidden="false" customHeight="false" outlineLevel="0" collapsed="false">
      <c r="A953" s="153" t="s">
        <v>698</v>
      </c>
      <c r="B953" s="154" t="s">
        <v>699</v>
      </c>
      <c r="C953" s="154"/>
      <c r="D953" s="155" t="s">
        <v>700</v>
      </c>
      <c r="E953" s="156" t="s">
        <v>701</v>
      </c>
      <c r="F953" s="155" t="s">
        <v>702</v>
      </c>
      <c r="G953" s="157" t="s">
        <v>703</v>
      </c>
      <c r="H953" s="158" t="s">
        <v>704</v>
      </c>
      <c r="L953" s="132"/>
      <c r="M953" s="115"/>
    </row>
    <row r="954" s="167" customFormat="true" ht="45" hidden="false" customHeight="false" outlineLevel="0" collapsed="false">
      <c r="A954" s="159" t="str">
        <f aca="false">'Orç Sintético'!A258</f>
        <v>06.01.305.02</v>
      </c>
      <c r="B954" s="159" t="str">
        <f aca="false">'Orç Sintético'!B258</f>
        <v>SINAPI</v>
      </c>
      <c r="C954" s="159" t="str">
        <f aca="false">'Orç Sintético'!C258</f>
        <v>91926 MOD 2</v>
      </c>
      <c r="D954" s="176" t="s">
        <v>547</v>
      </c>
      <c r="E954" s="159" t="n">
        <v>415.9</v>
      </c>
      <c r="F954" s="159" t="s">
        <v>82</v>
      </c>
      <c r="G954" s="163" t="n">
        <v>1.4</v>
      </c>
      <c r="H954" s="164" t="n">
        <f aca="false">H961</f>
        <v>582.26</v>
      </c>
      <c r="I954" s="165" t="s">
        <v>705</v>
      </c>
      <c r="J954" s="32"/>
      <c r="K954" s="32"/>
      <c r="L954" s="166"/>
      <c r="M954" s="42"/>
    </row>
    <row r="955" s="49" customFormat="true" ht="15" hidden="false" customHeight="false" outlineLevel="0" collapsed="false">
      <c r="A955" s="168" t="n">
        <v>88247</v>
      </c>
      <c r="B955" s="168"/>
      <c r="C955" s="112" t="s">
        <v>76</v>
      </c>
      <c r="D955" s="53" t="s">
        <v>723</v>
      </c>
      <c r="E955" s="150" t="n">
        <v>0.03</v>
      </c>
      <c r="F955" s="112" t="s">
        <v>690</v>
      </c>
      <c r="G955" s="122" t="n">
        <v>20.43</v>
      </c>
      <c r="H955" s="152" t="n">
        <f aca="false">ROUND(G955*E955,2)</f>
        <v>0.61</v>
      </c>
      <c r="I955" s="90"/>
      <c r="J955" s="112"/>
      <c r="K955" s="112"/>
      <c r="L955" s="169"/>
      <c r="M955" s="138"/>
    </row>
    <row r="956" s="49" customFormat="true" ht="15" hidden="false" customHeight="false" outlineLevel="0" collapsed="false">
      <c r="A956" s="168" t="n">
        <v>88264</v>
      </c>
      <c r="B956" s="168"/>
      <c r="C956" s="112" t="s">
        <v>76</v>
      </c>
      <c r="D956" s="53" t="s">
        <v>722</v>
      </c>
      <c r="E956" s="150" t="n">
        <v>0.03</v>
      </c>
      <c r="F956" s="112" t="s">
        <v>690</v>
      </c>
      <c r="G956" s="122" t="n">
        <v>26.47</v>
      </c>
      <c r="H956" s="152" t="n">
        <f aca="false">ROUND(G956*E956,2)</f>
        <v>0.79</v>
      </c>
      <c r="I956" s="90"/>
      <c r="J956" s="112"/>
      <c r="K956" s="112"/>
      <c r="L956" s="169"/>
      <c r="M956" s="138"/>
    </row>
    <row r="957" customFormat="false" ht="15" hidden="false" customHeight="true" outlineLevel="0" collapsed="false">
      <c r="A957" s="170"/>
      <c r="B957" s="170"/>
      <c r="C957" s="170"/>
      <c r="D957" s="171" t="s">
        <v>712</v>
      </c>
      <c r="E957" s="171"/>
      <c r="F957" s="171"/>
      <c r="G957" s="171"/>
      <c r="H957" s="172" t="n">
        <f aca="false">SUMIF(F955:F956,("H"),H955:H956)</f>
        <v>1.4</v>
      </c>
      <c r="L957" s="132"/>
      <c r="M957" s="115"/>
    </row>
    <row r="958" customFormat="false" ht="15" hidden="false" customHeight="true" outlineLevel="0" collapsed="false">
      <c r="A958" s="170"/>
      <c r="B958" s="170"/>
      <c r="C958" s="170"/>
      <c r="D958" s="171" t="s">
        <v>713</v>
      </c>
      <c r="E958" s="171"/>
      <c r="F958" s="171"/>
      <c r="G958" s="171"/>
      <c r="H958" s="172" t="n">
        <f aca="false">SUMIF(F955:F956,"&lt;&gt;h",H955:H956)</f>
        <v>0</v>
      </c>
      <c r="L958" s="132"/>
      <c r="M958" s="115"/>
    </row>
    <row r="959" customFormat="false" ht="15" hidden="false" customHeight="true" outlineLevel="0" collapsed="false">
      <c r="A959" s="170"/>
      <c r="B959" s="170"/>
      <c r="C959" s="170"/>
      <c r="D959" s="173" t="s">
        <v>714</v>
      </c>
      <c r="E959" s="173"/>
      <c r="F959" s="173"/>
      <c r="G959" s="173"/>
      <c r="H959" s="174" t="n">
        <f aca="false">SUM(H957:H958)</f>
        <v>1.4</v>
      </c>
      <c r="L959" s="132"/>
      <c r="M959" s="115"/>
    </row>
    <row r="960" customFormat="false" ht="15" hidden="false" customHeight="true" outlineLevel="0" collapsed="false">
      <c r="A960" s="170"/>
      <c r="B960" s="170"/>
      <c r="C960" s="170"/>
      <c r="D960" s="171" t="s">
        <v>715</v>
      </c>
      <c r="E960" s="171"/>
      <c r="F960" s="171"/>
      <c r="G960" s="171"/>
      <c r="H960" s="175" t="n">
        <f aca="false">E954</f>
        <v>415.9</v>
      </c>
      <c r="L960" s="132"/>
      <c r="M960" s="115"/>
    </row>
    <row r="961" customFormat="false" ht="15" hidden="false" customHeight="true" outlineLevel="0" collapsed="false">
      <c r="A961" s="170"/>
      <c r="B961" s="170"/>
      <c r="C961" s="170"/>
      <c r="D961" s="173" t="s">
        <v>716</v>
      </c>
      <c r="E961" s="173"/>
      <c r="F961" s="173"/>
      <c r="G961" s="173"/>
      <c r="H961" s="174" t="n">
        <f aca="false">ROUND(H959*H960,2)</f>
        <v>582.26</v>
      </c>
      <c r="L961" s="132"/>
      <c r="M961" s="115"/>
    </row>
    <row r="962" customFormat="false" ht="15" hidden="false" customHeight="true" outlineLevel="0" collapsed="false">
      <c r="A962" s="170"/>
      <c r="B962" s="170"/>
      <c r="C962" s="170"/>
      <c r="D962" s="171" t="s">
        <v>717</v>
      </c>
      <c r="E962" s="171"/>
      <c r="F962" s="171"/>
      <c r="G962" s="171"/>
      <c r="H962" s="172" t="n">
        <f aca="false">ROUND(H959*$B$13,2)</f>
        <v>0.29</v>
      </c>
      <c r="L962" s="132"/>
      <c r="M962" s="115"/>
    </row>
    <row r="963" customFormat="false" ht="15" hidden="false" customHeight="true" outlineLevel="0" collapsed="false">
      <c r="A963" s="170"/>
      <c r="B963" s="170"/>
      <c r="C963" s="170"/>
      <c r="D963" s="173" t="s">
        <v>718</v>
      </c>
      <c r="E963" s="173"/>
      <c r="F963" s="173"/>
      <c r="G963" s="173"/>
      <c r="H963" s="174" t="n">
        <f aca="false">H962+H959</f>
        <v>1.69</v>
      </c>
    </row>
    <row r="965" customFormat="false" ht="15" hidden="false" customHeight="false" outlineLevel="0" collapsed="false">
      <c r="A965" s="153" t="s">
        <v>698</v>
      </c>
      <c r="B965" s="154" t="s">
        <v>699</v>
      </c>
      <c r="C965" s="154"/>
      <c r="D965" s="155" t="s">
        <v>700</v>
      </c>
      <c r="E965" s="156" t="s">
        <v>701</v>
      </c>
      <c r="F965" s="155" t="s">
        <v>702</v>
      </c>
      <c r="G965" s="157" t="s">
        <v>703</v>
      </c>
      <c r="H965" s="158" t="s">
        <v>704</v>
      </c>
      <c r="L965" s="132"/>
      <c r="M965" s="115"/>
    </row>
    <row r="966" s="167" customFormat="true" ht="45" hidden="false" customHeight="false" outlineLevel="0" collapsed="false">
      <c r="A966" s="159" t="str">
        <f aca="false">'Orç Sintético'!A259</f>
        <v>06.01.305.02</v>
      </c>
      <c r="B966" s="159" t="str">
        <f aca="false">'Orç Sintético'!B259</f>
        <v>SINAPI</v>
      </c>
      <c r="C966" s="159" t="str">
        <f aca="false">'Orç Sintético'!C259</f>
        <v>91929 MOD 1 </v>
      </c>
      <c r="D966" s="176" t="s">
        <v>549</v>
      </c>
      <c r="E966" s="159" t="n">
        <v>397.22</v>
      </c>
      <c r="F966" s="159" t="s">
        <v>82</v>
      </c>
      <c r="G966" s="163" t="n">
        <v>17.27</v>
      </c>
      <c r="H966" s="164" t="n">
        <f aca="false">H973</f>
        <v>6859.99</v>
      </c>
      <c r="I966" s="165" t="s">
        <v>705</v>
      </c>
      <c r="J966" s="32"/>
      <c r="K966" s="32"/>
      <c r="L966" s="166"/>
      <c r="M966" s="42"/>
    </row>
    <row r="967" s="49" customFormat="true" ht="45" hidden="false" customHeight="false" outlineLevel="0" collapsed="false">
      <c r="A967" s="168" t="n">
        <v>39259</v>
      </c>
      <c r="B967" s="168"/>
      <c r="C967" s="112" t="s">
        <v>76</v>
      </c>
      <c r="D967" s="53" t="s">
        <v>837</v>
      </c>
      <c r="E967" s="150" t="n">
        <v>1.19</v>
      </c>
      <c r="F967" s="112" t="s">
        <v>740</v>
      </c>
      <c r="G967" s="122" t="n">
        <v>14.48</v>
      </c>
      <c r="H967" s="152" t="n">
        <f aca="false">ROUND(G967*E967,2)</f>
        <v>17.23</v>
      </c>
      <c r="I967" s="90"/>
      <c r="J967" s="112"/>
      <c r="K967" s="112"/>
      <c r="L967" s="169"/>
      <c r="M967" s="138"/>
    </row>
    <row r="968" s="49" customFormat="true" ht="15" hidden="false" customHeight="false" outlineLevel="0" collapsed="false">
      <c r="A968" s="168" t="n">
        <v>21127</v>
      </c>
      <c r="B968" s="168"/>
      <c r="C968" s="112" t="s">
        <v>76</v>
      </c>
      <c r="D968" s="53" t="s">
        <v>836</v>
      </c>
      <c r="E968" s="150" t="n">
        <v>0.009</v>
      </c>
      <c r="F968" s="112" t="s">
        <v>88</v>
      </c>
      <c r="G968" s="122" t="n">
        <v>4.34</v>
      </c>
      <c r="H968" s="152" t="n">
        <f aca="false">ROUND(G968*E968,2)</f>
        <v>0.04</v>
      </c>
      <c r="I968" s="90"/>
      <c r="J968" s="112"/>
      <c r="K968" s="112"/>
      <c r="L968" s="169"/>
      <c r="M968" s="138"/>
    </row>
    <row r="969" customFormat="false" ht="15" hidden="false" customHeight="true" outlineLevel="0" collapsed="false">
      <c r="A969" s="170"/>
      <c r="B969" s="170"/>
      <c r="C969" s="170"/>
      <c r="D969" s="171" t="s">
        <v>712</v>
      </c>
      <c r="E969" s="171"/>
      <c r="F969" s="171"/>
      <c r="G969" s="171"/>
      <c r="H969" s="172" t="n">
        <f aca="false">SUMIF(F967:F968,("H"),H967:H968)</f>
        <v>0</v>
      </c>
      <c r="L969" s="132"/>
      <c r="M969" s="115"/>
    </row>
    <row r="970" customFormat="false" ht="15" hidden="false" customHeight="true" outlineLevel="0" collapsed="false">
      <c r="A970" s="170"/>
      <c r="B970" s="170"/>
      <c r="C970" s="170"/>
      <c r="D970" s="171" t="s">
        <v>713</v>
      </c>
      <c r="E970" s="171"/>
      <c r="F970" s="171"/>
      <c r="G970" s="171"/>
      <c r="H970" s="172" t="n">
        <f aca="false">SUMIF(F967:F968,"&lt;&gt;h",H967:H968)</f>
        <v>17.27</v>
      </c>
      <c r="L970" s="132"/>
      <c r="M970" s="115"/>
    </row>
    <row r="971" customFormat="false" ht="15" hidden="false" customHeight="true" outlineLevel="0" collapsed="false">
      <c r="A971" s="170"/>
      <c r="B971" s="170"/>
      <c r="C971" s="170"/>
      <c r="D971" s="173" t="s">
        <v>714</v>
      </c>
      <c r="E971" s="173"/>
      <c r="F971" s="173"/>
      <c r="G971" s="173"/>
      <c r="H971" s="174" t="n">
        <f aca="false">SUM(H969:H970)</f>
        <v>17.27</v>
      </c>
      <c r="L971" s="132"/>
      <c r="M971" s="115"/>
    </row>
    <row r="972" customFormat="false" ht="15" hidden="false" customHeight="true" outlineLevel="0" collapsed="false">
      <c r="A972" s="170"/>
      <c r="B972" s="170"/>
      <c r="C972" s="170"/>
      <c r="D972" s="171" t="s">
        <v>715</v>
      </c>
      <c r="E972" s="171"/>
      <c r="F972" s="171"/>
      <c r="G972" s="171"/>
      <c r="H972" s="175" t="n">
        <f aca="false">E966</f>
        <v>397.22</v>
      </c>
      <c r="L972" s="132"/>
      <c r="M972" s="115"/>
    </row>
    <row r="973" customFormat="false" ht="15" hidden="false" customHeight="true" outlineLevel="0" collapsed="false">
      <c r="A973" s="170"/>
      <c r="B973" s="170"/>
      <c r="C973" s="170"/>
      <c r="D973" s="173" t="s">
        <v>716</v>
      </c>
      <c r="E973" s="173"/>
      <c r="F973" s="173"/>
      <c r="G973" s="173"/>
      <c r="H973" s="174" t="n">
        <f aca="false">ROUND(H971*H972,2)</f>
        <v>6859.99</v>
      </c>
      <c r="L973" s="132"/>
      <c r="M973" s="115"/>
    </row>
    <row r="974" customFormat="false" ht="15" hidden="false" customHeight="true" outlineLevel="0" collapsed="false">
      <c r="A974" s="170"/>
      <c r="B974" s="170"/>
      <c r="C974" s="170"/>
      <c r="D974" s="171" t="s">
        <v>717</v>
      </c>
      <c r="E974" s="171"/>
      <c r="F974" s="171"/>
      <c r="G974" s="171"/>
      <c r="H974" s="172" t="n">
        <f aca="false">ROUND(H971*$B$13,2)</f>
        <v>3.62</v>
      </c>
      <c r="L974" s="132"/>
      <c r="M974" s="115"/>
    </row>
    <row r="975" customFormat="false" ht="15" hidden="false" customHeight="true" outlineLevel="0" collapsed="false">
      <c r="A975" s="170"/>
      <c r="B975" s="170"/>
      <c r="C975" s="170"/>
      <c r="D975" s="173" t="s">
        <v>718</v>
      </c>
      <c r="E975" s="173"/>
      <c r="F975" s="173"/>
      <c r="G975" s="173"/>
      <c r="H975" s="174" t="n">
        <f aca="false">H974+H971</f>
        <v>20.89</v>
      </c>
    </row>
    <row r="977" customFormat="false" ht="15" hidden="false" customHeight="false" outlineLevel="0" collapsed="false">
      <c r="A977" s="153" t="s">
        <v>698</v>
      </c>
      <c r="B977" s="154" t="s">
        <v>699</v>
      </c>
      <c r="C977" s="154"/>
      <c r="D977" s="155" t="s">
        <v>700</v>
      </c>
      <c r="E977" s="156" t="s">
        <v>701</v>
      </c>
      <c r="F977" s="155" t="s">
        <v>702</v>
      </c>
      <c r="G977" s="157" t="s">
        <v>703</v>
      </c>
      <c r="H977" s="158" t="s">
        <v>704</v>
      </c>
      <c r="L977" s="132"/>
      <c r="M977" s="115"/>
    </row>
    <row r="978" s="167" customFormat="true" ht="45" hidden="false" customHeight="false" outlineLevel="0" collapsed="false">
      <c r="A978" s="159" t="str">
        <f aca="false">'Orç Sintético'!A260</f>
        <v>06.01.305.03</v>
      </c>
      <c r="B978" s="159" t="str">
        <f aca="false">'Orç Sintético'!B260</f>
        <v>SINAPI</v>
      </c>
      <c r="C978" s="159" t="str">
        <f aca="false">'Orç Sintético'!C260</f>
        <v>91929 MOD 2</v>
      </c>
      <c r="D978" s="176" t="s">
        <v>552</v>
      </c>
      <c r="E978" s="159" t="n">
        <v>397.22</v>
      </c>
      <c r="F978" s="159" t="s">
        <v>82</v>
      </c>
      <c r="G978" s="163" t="n">
        <v>1.88</v>
      </c>
      <c r="H978" s="164" t="n">
        <f aca="false">H985</f>
        <v>746.77</v>
      </c>
      <c r="I978" s="165" t="s">
        <v>705</v>
      </c>
      <c r="J978" s="32"/>
      <c r="K978" s="32"/>
      <c r="L978" s="166"/>
      <c r="M978" s="42"/>
    </row>
    <row r="979" s="49" customFormat="true" ht="15" hidden="false" customHeight="false" outlineLevel="0" collapsed="false">
      <c r="A979" s="168" t="n">
        <v>88247</v>
      </c>
      <c r="B979" s="168"/>
      <c r="C979" s="112" t="s">
        <v>76</v>
      </c>
      <c r="D979" s="53" t="s">
        <v>723</v>
      </c>
      <c r="E979" s="150" t="n">
        <v>0.04</v>
      </c>
      <c r="F979" s="112" t="s">
        <v>690</v>
      </c>
      <c r="G979" s="122" t="n">
        <v>20.43</v>
      </c>
      <c r="H979" s="152" t="n">
        <f aca="false">ROUND(G979*E979,2)</f>
        <v>0.82</v>
      </c>
      <c r="I979" s="90"/>
      <c r="J979" s="112"/>
      <c r="K979" s="112"/>
      <c r="L979" s="169"/>
      <c r="M979" s="138"/>
    </row>
    <row r="980" s="49" customFormat="true" ht="15" hidden="false" customHeight="false" outlineLevel="0" collapsed="false">
      <c r="A980" s="168" t="n">
        <v>88264</v>
      </c>
      <c r="B980" s="168"/>
      <c r="C980" s="112" t="s">
        <v>76</v>
      </c>
      <c r="D980" s="53" t="s">
        <v>722</v>
      </c>
      <c r="E980" s="150" t="n">
        <v>0.04</v>
      </c>
      <c r="F980" s="112" t="s">
        <v>690</v>
      </c>
      <c r="G980" s="122" t="n">
        <v>26.47</v>
      </c>
      <c r="H980" s="152" t="n">
        <f aca="false">ROUND(G980*E980,2)</f>
        <v>1.06</v>
      </c>
      <c r="I980" s="90"/>
      <c r="J980" s="112"/>
      <c r="K980" s="112"/>
      <c r="L980" s="169"/>
      <c r="M980" s="138"/>
    </row>
    <row r="981" customFormat="false" ht="15" hidden="false" customHeight="true" outlineLevel="0" collapsed="false">
      <c r="A981" s="170"/>
      <c r="B981" s="170"/>
      <c r="C981" s="170"/>
      <c r="D981" s="171" t="s">
        <v>712</v>
      </c>
      <c r="E981" s="171"/>
      <c r="F981" s="171"/>
      <c r="G981" s="171"/>
      <c r="H981" s="172" t="n">
        <f aca="false">SUMIF(F979:F980,("H"),H979:H980)</f>
        <v>1.88</v>
      </c>
      <c r="L981" s="132"/>
      <c r="M981" s="115"/>
    </row>
    <row r="982" customFormat="false" ht="15" hidden="false" customHeight="true" outlineLevel="0" collapsed="false">
      <c r="A982" s="170"/>
      <c r="B982" s="170"/>
      <c r="C982" s="170"/>
      <c r="D982" s="171" t="s">
        <v>713</v>
      </c>
      <c r="E982" s="171"/>
      <c r="F982" s="171"/>
      <c r="G982" s="171"/>
      <c r="H982" s="172" t="n">
        <f aca="false">SUMIF(F979:F980,"&lt;&gt;h",H979:H980)</f>
        <v>0</v>
      </c>
      <c r="L982" s="132"/>
      <c r="M982" s="115"/>
    </row>
    <row r="983" customFormat="false" ht="15" hidden="false" customHeight="true" outlineLevel="0" collapsed="false">
      <c r="A983" s="170"/>
      <c r="B983" s="170"/>
      <c r="C983" s="170"/>
      <c r="D983" s="173" t="s">
        <v>714</v>
      </c>
      <c r="E983" s="173"/>
      <c r="F983" s="173"/>
      <c r="G983" s="173"/>
      <c r="H983" s="174" t="n">
        <f aca="false">SUM(H981:H982)</f>
        <v>1.88</v>
      </c>
      <c r="L983" s="132"/>
      <c r="M983" s="115"/>
    </row>
    <row r="984" customFormat="false" ht="15" hidden="false" customHeight="true" outlineLevel="0" collapsed="false">
      <c r="A984" s="170"/>
      <c r="B984" s="170"/>
      <c r="C984" s="170"/>
      <c r="D984" s="171" t="s">
        <v>715</v>
      </c>
      <c r="E984" s="171"/>
      <c r="F984" s="171"/>
      <c r="G984" s="171"/>
      <c r="H984" s="175" t="n">
        <f aca="false">E978</f>
        <v>397.22</v>
      </c>
      <c r="L984" s="132"/>
      <c r="M984" s="115"/>
    </row>
    <row r="985" customFormat="false" ht="15" hidden="false" customHeight="true" outlineLevel="0" collapsed="false">
      <c r="A985" s="170"/>
      <c r="B985" s="170"/>
      <c r="C985" s="170"/>
      <c r="D985" s="173" t="s">
        <v>716</v>
      </c>
      <c r="E985" s="173"/>
      <c r="F985" s="173"/>
      <c r="G985" s="173"/>
      <c r="H985" s="174" t="n">
        <f aca="false">ROUND(H983*H984,2)</f>
        <v>746.77</v>
      </c>
      <c r="L985" s="132"/>
      <c r="M985" s="115"/>
    </row>
    <row r="986" customFormat="false" ht="15" hidden="false" customHeight="true" outlineLevel="0" collapsed="false">
      <c r="A986" s="170"/>
      <c r="B986" s="170"/>
      <c r="C986" s="170"/>
      <c r="D986" s="171" t="s">
        <v>717</v>
      </c>
      <c r="E986" s="171"/>
      <c r="F986" s="171"/>
      <c r="G986" s="171"/>
      <c r="H986" s="172" t="n">
        <f aca="false">ROUND(H983*$B$13,2)</f>
        <v>0.39</v>
      </c>
      <c r="L986" s="132"/>
      <c r="M986" s="115"/>
    </row>
    <row r="987" customFormat="false" ht="15" hidden="false" customHeight="true" outlineLevel="0" collapsed="false">
      <c r="A987" s="170"/>
      <c r="B987" s="170"/>
      <c r="C987" s="170"/>
      <c r="D987" s="173" t="s">
        <v>718</v>
      </c>
      <c r="E987" s="173"/>
      <c r="F987" s="173"/>
      <c r="G987" s="173"/>
      <c r="H987" s="174" t="n">
        <f aca="false">H986+H983</f>
        <v>2.27</v>
      </c>
    </row>
    <row r="989" customFormat="false" ht="15" hidden="false" customHeight="false" outlineLevel="0" collapsed="false">
      <c r="A989" s="153" t="s">
        <v>698</v>
      </c>
      <c r="B989" s="154" t="s">
        <v>699</v>
      </c>
      <c r="C989" s="154"/>
      <c r="D989" s="155" t="s">
        <v>700</v>
      </c>
      <c r="E989" s="156" t="s">
        <v>701</v>
      </c>
      <c r="F989" s="155" t="s">
        <v>702</v>
      </c>
      <c r="G989" s="157" t="s">
        <v>703</v>
      </c>
      <c r="H989" s="158" t="s">
        <v>704</v>
      </c>
      <c r="L989" s="132"/>
      <c r="M989" s="115"/>
    </row>
    <row r="990" s="167" customFormat="true" ht="45" hidden="false" customHeight="false" outlineLevel="0" collapsed="false">
      <c r="A990" s="159" t="str">
        <f aca="false">'Orç Sintético'!A262</f>
        <v>06.01.306.02</v>
      </c>
      <c r="B990" s="159" t="str">
        <f aca="false">'Orç Sintético'!B262</f>
        <v>SINAPI</v>
      </c>
      <c r="C990" s="159" t="str">
        <f aca="false">'Orç Sintético'!C262</f>
        <v>97889 MOD</v>
      </c>
      <c r="D990" s="176" t="s">
        <v>557</v>
      </c>
      <c r="E990" s="159" t="n">
        <v>1</v>
      </c>
      <c r="F990" s="159" t="s">
        <v>45</v>
      </c>
      <c r="G990" s="163" t="n">
        <v>822.32</v>
      </c>
      <c r="H990" s="164" t="n">
        <f aca="false">H1004</f>
        <v>822.32</v>
      </c>
      <c r="I990" s="165" t="s">
        <v>705</v>
      </c>
      <c r="J990" s="32"/>
      <c r="K990" s="32"/>
      <c r="L990" s="166"/>
      <c r="M990" s="42"/>
    </row>
    <row r="991" s="49" customFormat="true" ht="30" hidden="false" customHeight="false" outlineLevel="0" collapsed="false">
      <c r="A991" s="168" t="n">
        <v>14112</v>
      </c>
      <c r="B991" s="168"/>
      <c r="C991" s="112" t="s">
        <v>76</v>
      </c>
      <c r="D991" s="53" t="s">
        <v>838</v>
      </c>
      <c r="E991" s="150" t="n">
        <v>1</v>
      </c>
      <c r="F991" s="112" t="s">
        <v>88</v>
      </c>
      <c r="G991" s="122" t="n">
        <v>332.04</v>
      </c>
      <c r="H991" s="152" t="n">
        <f aca="false">ROUND(G991*E991,2)</f>
        <v>332.04</v>
      </c>
      <c r="I991" s="90"/>
      <c r="J991" s="112"/>
      <c r="K991" s="112"/>
      <c r="L991" s="169"/>
      <c r="M991" s="138"/>
    </row>
    <row r="992" s="49" customFormat="true" ht="60" hidden="false" customHeight="false" outlineLevel="0" collapsed="false">
      <c r="A992" s="168" t="n">
        <v>5678</v>
      </c>
      <c r="B992" s="168"/>
      <c r="C992" s="112" t="s">
        <v>76</v>
      </c>
      <c r="D992" s="53" t="s">
        <v>839</v>
      </c>
      <c r="E992" s="150" t="n">
        <v>0.0136</v>
      </c>
      <c r="F992" s="112" t="s">
        <v>727</v>
      </c>
      <c r="G992" s="122" t="n">
        <v>146.42</v>
      </c>
      <c r="H992" s="152" t="n">
        <f aca="false">ROUND(G992*E992,2)</f>
        <v>1.99</v>
      </c>
      <c r="I992" s="90"/>
      <c r="J992" s="112"/>
      <c r="K992" s="112"/>
      <c r="L992" s="169"/>
      <c r="M992" s="138"/>
    </row>
    <row r="993" s="49" customFormat="true" ht="60" hidden="false" customHeight="false" outlineLevel="0" collapsed="false">
      <c r="A993" s="168" t="n">
        <v>5679</v>
      </c>
      <c r="B993" s="168"/>
      <c r="C993" s="112" t="s">
        <v>76</v>
      </c>
      <c r="D993" s="53" t="s">
        <v>840</v>
      </c>
      <c r="E993" s="150" t="n">
        <v>0.0276</v>
      </c>
      <c r="F993" s="112" t="s">
        <v>760</v>
      </c>
      <c r="G993" s="122" t="n">
        <v>52.5</v>
      </c>
      <c r="H993" s="152" t="n">
        <f aca="false">ROUND(G993*E993,2)</f>
        <v>1.45</v>
      </c>
      <c r="I993" s="90"/>
      <c r="J993" s="112"/>
      <c r="K993" s="112"/>
      <c r="L993" s="169"/>
      <c r="M993" s="138"/>
    </row>
    <row r="994" s="49" customFormat="true" ht="15" hidden="false" customHeight="false" outlineLevel="0" collapsed="false">
      <c r="A994" s="168" t="n">
        <v>7258</v>
      </c>
      <c r="B994" s="168"/>
      <c r="C994" s="112" t="s">
        <v>76</v>
      </c>
      <c r="D994" s="53" t="s">
        <v>841</v>
      </c>
      <c r="E994" s="150" t="n">
        <v>171.8188</v>
      </c>
      <c r="F994" s="112" t="s">
        <v>88</v>
      </c>
      <c r="G994" s="122" t="n">
        <v>0.72</v>
      </c>
      <c r="H994" s="152" t="n">
        <f aca="false">ROUND(G994*E994,2)</f>
        <v>123.71</v>
      </c>
      <c r="I994" s="90"/>
      <c r="J994" s="112"/>
      <c r="K994" s="112"/>
      <c r="L994" s="169"/>
      <c r="M994" s="138"/>
    </row>
    <row r="995" s="49" customFormat="true" ht="45" hidden="false" customHeight="false" outlineLevel="0" collapsed="false">
      <c r="A995" s="168" t="n">
        <v>87316</v>
      </c>
      <c r="B995" s="168"/>
      <c r="C995" s="112" t="s">
        <v>76</v>
      </c>
      <c r="D995" s="53" t="s">
        <v>842</v>
      </c>
      <c r="E995" s="150" t="n">
        <v>0.0173</v>
      </c>
      <c r="F995" s="112" t="s">
        <v>122</v>
      </c>
      <c r="G995" s="122" t="n">
        <v>529.56</v>
      </c>
      <c r="H995" s="152" t="n">
        <f aca="false">ROUND(G995*E995,2)</f>
        <v>9.16</v>
      </c>
      <c r="I995" s="90"/>
      <c r="J995" s="112"/>
      <c r="K995" s="112"/>
      <c r="L995" s="169"/>
      <c r="M995" s="138"/>
    </row>
    <row r="996" s="49" customFormat="true" ht="15" hidden="false" customHeight="false" outlineLevel="0" collapsed="false">
      <c r="A996" s="168" t="n">
        <v>88309</v>
      </c>
      <c r="B996" s="168"/>
      <c r="C996" s="112" t="s">
        <v>76</v>
      </c>
      <c r="D996" s="53" t="s">
        <v>720</v>
      </c>
      <c r="E996" s="150" t="n">
        <v>5.846</v>
      </c>
      <c r="F996" s="112" t="s">
        <v>690</v>
      </c>
      <c r="G996" s="122" t="n">
        <v>26.2</v>
      </c>
      <c r="H996" s="152" t="n">
        <f aca="false">ROUND(G996*E996,2)</f>
        <v>153.17</v>
      </c>
      <c r="I996" s="90"/>
      <c r="J996" s="112"/>
      <c r="K996" s="112"/>
      <c r="L996" s="169"/>
      <c r="M996" s="138"/>
    </row>
    <row r="997" s="49" customFormat="true" ht="15" hidden="false" customHeight="false" outlineLevel="0" collapsed="false">
      <c r="A997" s="168" t="n">
        <v>88316</v>
      </c>
      <c r="B997" s="168"/>
      <c r="C997" s="112" t="s">
        <v>76</v>
      </c>
      <c r="D997" s="53" t="s">
        <v>721</v>
      </c>
      <c r="E997" s="150" t="n">
        <v>4.5933</v>
      </c>
      <c r="F997" s="112" t="s">
        <v>690</v>
      </c>
      <c r="G997" s="122" t="n">
        <v>19.39</v>
      </c>
      <c r="H997" s="152" t="n">
        <f aca="false">ROUND(G997*E997,2)</f>
        <v>89.06</v>
      </c>
      <c r="I997" s="90"/>
      <c r="J997" s="112"/>
      <c r="K997" s="112"/>
      <c r="L997" s="169"/>
      <c r="M997" s="138"/>
    </row>
    <row r="998" s="49" customFormat="true" ht="30" hidden="false" customHeight="false" outlineLevel="0" collapsed="false">
      <c r="A998" s="168" t="n">
        <v>88628</v>
      </c>
      <c r="B998" s="168"/>
      <c r="C998" s="112" t="s">
        <v>76</v>
      </c>
      <c r="D998" s="53" t="s">
        <v>822</v>
      </c>
      <c r="E998" s="150" t="n">
        <v>0.1306</v>
      </c>
      <c r="F998" s="112" t="s">
        <v>122</v>
      </c>
      <c r="G998" s="122" t="n">
        <v>607.49</v>
      </c>
      <c r="H998" s="152" t="n">
        <f aca="false">ROUND(G998*E998,2)</f>
        <v>79.34</v>
      </c>
      <c r="I998" s="90"/>
      <c r="J998" s="112"/>
      <c r="K998" s="112"/>
      <c r="L998" s="169"/>
      <c r="M998" s="138"/>
    </row>
    <row r="999" s="49" customFormat="true" ht="30" hidden="false" customHeight="false" outlineLevel="0" collapsed="false">
      <c r="A999" s="168" t="n">
        <v>101624</v>
      </c>
      <c r="B999" s="168"/>
      <c r="C999" s="112" t="s">
        <v>76</v>
      </c>
      <c r="D999" s="53" t="s">
        <v>843</v>
      </c>
      <c r="E999" s="150" t="n">
        <v>0.121</v>
      </c>
      <c r="F999" s="112" t="s">
        <v>122</v>
      </c>
      <c r="G999" s="122" t="n">
        <v>267.75</v>
      </c>
      <c r="H999" s="152" t="n">
        <f aca="false">ROUND(G999*E999,2)</f>
        <v>32.4</v>
      </c>
      <c r="I999" s="90"/>
      <c r="J999" s="112"/>
      <c r="K999" s="112"/>
      <c r="L999" s="169"/>
      <c r="M999" s="138"/>
    </row>
    <row r="1000" customFormat="false" ht="15" hidden="false" customHeight="true" outlineLevel="0" collapsed="false">
      <c r="A1000" s="170"/>
      <c r="B1000" s="170"/>
      <c r="C1000" s="170"/>
      <c r="D1000" s="171" t="s">
        <v>712</v>
      </c>
      <c r="E1000" s="171"/>
      <c r="F1000" s="171"/>
      <c r="G1000" s="171"/>
      <c r="H1000" s="172" t="n">
        <f aca="false">SUMIF(F991:F999,("H"),H991:H999)</f>
        <v>242.23</v>
      </c>
      <c r="L1000" s="132"/>
      <c r="M1000" s="115"/>
    </row>
    <row r="1001" customFormat="false" ht="15" hidden="false" customHeight="true" outlineLevel="0" collapsed="false">
      <c r="A1001" s="170"/>
      <c r="B1001" s="170"/>
      <c r="C1001" s="170"/>
      <c r="D1001" s="171" t="s">
        <v>713</v>
      </c>
      <c r="E1001" s="171"/>
      <c r="F1001" s="171"/>
      <c r="G1001" s="171"/>
      <c r="H1001" s="172" t="n">
        <f aca="false">SUMIF(F991:F999,"&lt;&gt;h",H991:H999)</f>
        <v>580.09</v>
      </c>
      <c r="L1001" s="132"/>
      <c r="M1001" s="115"/>
    </row>
    <row r="1002" customFormat="false" ht="15" hidden="false" customHeight="true" outlineLevel="0" collapsed="false">
      <c r="A1002" s="170"/>
      <c r="B1002" s="170"/>
      <c r="C1002" s="170"/>
      <c r="D1002" s="173" t="s">
        <v>714</v>
      </c>
      <c r="E1002" s="173"/>
      <c r="F1002" s="173"/>
      <c r="G1002" s="173"/>
      <c r="H1002" s="174" t="n">
        <f aca="false">SUM(H1000:H1001)</f>
        <v>822.32</v>
      </c>
      <c r="L1002" s="132"/>
      <c r="M1002" s="115"/>
    </row>
    <row r="1003" customFormat="false" ht="15" hidden="false" customHeight="true" outlineLevel="0" collapsed="false">
      <c r="A1003" s="170"/>
      <c r="B1003" s="170"/>
      <c r="C1003" s="170"/>
      <c r="D1003" s="171" t="s">
        <v>715</v>
      </c>
      <c r="E1003" s="171"/>
      <c r="F1003" s="171"/>
      <c r="G1003" s="171"/>
      <c r="H1003" s="175" t="n">
        <f aca="false">E990</f>
        <v>1</v>
      </c>
      <c r="L1003" s="132"/>
      <c r="M1003" s="115"/>
    </row>
    <row r="1004" customFormat="false" ht="15" hidden="false" customHeight="true" outlineLevel="0" collapsed="false">
      <c r="A1004" s="170"/>
      <c r="B1004" s="170"/>
      <c r="C1004" s="170"/>
      <c r="D1004" s="173" t="s">
        <v>716</v>
      </c>
      <c r="E1004" s="173"/>
      <c r="F1004" s="173"/>
      <c r="G1004" s="173"/>
      <c r="H1004" s="174" t="n">
        <f aca="false">ROUND(H1002*H1003,2)</f>
        <v>822.32</v>
      </c>
      <c r="L1004" s="132"/>
      <c r="M1004" s="115"/>
    </row>
    <row r="1005" customFormat="false" ht="15" hidden="false" customHeight="true" outlineLevel="0" collapsed="false">
      <c r="A1005" s="170"/>
      <c r="B1005" s="170"/>
      <c r="C1005" s="170"/>
      <c r="D1005" s="171" t="s">
        <v>717</v>
      </c>
      <c r="E1005" s="171"/>
      <c r="F1005" s="171"/>
      <c r="G1005" s="171"/>
      <c r="H1005" s="172" t="n">
        <f aca="false">ROUND(H1002*$B$13,2)</f>
        <v>172.19</v>
      </c>
      <c r="L1005" s="132"/>
      <c r="M1005" s="115"/>
    </row>
    <row r="1006" customFormat="false" ht="15" hidden="false" customHeight="true" outlineLevel="0" collapsed="false">
      <c r="A1006" s="170"/>
      <c r="B1006" s="170"/>
      <c r="C1006" s="170"/>
      <c r="D1006" s="173" t="s">
        <v>718</v>
      </c>
      <c r="E1006" s="173"/>
      <c r="F1006" s="173"/>
      <c r="G1006" s="173"/>
      <c r="H1006" s="174" t="n">
        <f aca="false">H1005+H1002</f>
        <v>994.51</v>
      </c>
    </row>
    <row r="1007" customFormat="false" ht="15" hidden="false" customHeight="true" outlineLevel="0" collapsed="false">
      <c r="A1007" s="179" t="s">
        <v>844</v>
      </c>
      <c r="B1007" s="179"/>
      <c r="C1007" s="179"/>
      <c r="D1007" s="179"/>
      <c r="E1007" s="179"/>
      <c r="F1007" s="179"/>
      <c r="G1007" s="179"/>
      <c r="H1007" s="179"/>
    </row>
    <row r="1009" customFormat="false" ht="15" hidden="false" customHeight="false" outlineLevel="0" collapsed="false">
      <c r="A1009" s="153" t="s">
        <v>698</v>
      </c>
      <c r="B1009" s="154" t="s">
        <v>699</v>
      </c>
      <c r="C1009" s="154"/>
      <c r="D1009" s="155" t="s">
        <v>700</v>
      </c>
      <c r="E1009" s="156" t="s">
        <v>701</v>
      </c>
      <c r="F1009" s="155" t="s">
        <v>702</v>
      </c>
      <c r="G1009" s="157" t="s">
        <v>703</v>
      </c>
      <c r="H1009" s="158" t="s">
        <v>704</v>
      </c>
      <c r="L1009" s="132"/>
      <c r="M1009" s="115"/>
    </row>
    <row r="1010" s="167" customFormat="true" ht="60" hidden="false" customHeight="false" outlineLevel="0" collapsed="false">
      <c r="A1010" s="159" t="str">
        <f aca="false">'Orç Sintético'!A263</f>
        <v>06.01.306.03</v>
      </c>
      <c r="B1010" s="159" t="str">
        <f aca="false">'Orç Sintético'!B263</f>
        <v>SINAPI</v>
      </c>
      <c r="C1010" s="159" t="str">
        <f aca="false">'Orç Sintético'!C263</f>
        <v>97886 MOD</v>
      </c>
      <c r="D1010" s="176" t="s">
        <v>560</v>
      </c>
      <c r="E1010" s="159" t="n">
        <v>5</v>
      </c>
      <c r="F1010" s="159" t="s">
        <v>45</v>
      </c>
      <c r="G1010" s="163" t="n">
        <v>116.41</v>
      </c>
      <c r="H1010" s="164" t="n">
        <f aca="false">H1023</f>
        <v>582.05</v>
      </c>
      <c r="I1010" s="165" t="s">
        <v>705</v>
      </c>
      <c r="J1010" s="32"/>
      <c r="K1010" s="32"/>
      <c r="L1010" s="166"/>
      <c r="M1010" s="42"/>
    </row>
    <row r="1011" s="49" customFormat="true" ht="15" hidden="false" customHeight="false" outlineLevel="0" collapsed="false">
      <c r="A1011" s="168" t="n">
        <v>7258</v>
      </c>
      <c r="B1011" s="168"/>
      <c r="C1011" s="112" t="s">
        <v>76</v>
      </c>
      <c r="D1011" s="53" t="s">
        <v>841</v>
      </c>
      <c r="E1011" s="150" t="n">
        <v>38.691</v>
      </c>
      <c r="F1011" s="112" t="s">
        <v>88</v>
      </c>
      <c r="G1011" s="122" t="n">
        <v>0.72</v>
      </c>
      <c r="H1011" s="152" t="n">
        <f aca="false">ROUND(G1011*E1011,2)</f>
        <v>27.86</v>
      </c>
      <c r="I1011" s="90"/>
      <c r="J1011" s="112"/>
      <c r="K1011" s="112"/>
      <c r="L1011" s="169"/>
      <c r="M1011" s="138"/>
    </row>
    <row r="1012" s="49" customFormat="true" ht="45" hidden="false" customHeight="false" outlineLevel="0" collapsed="false">
      <c r="A1012" s="168" t="n">
        <v>87316</v>
      </c>
      <c r="B1012" s="168"/>
      <c r="C1012" s="112" t="s">
        <v>76</v>
      </c>
      <c r="D1012" s="53" t="s">
        <v>842</v>
      </c>
      <c r="E1012" s="150" t="n">
        <v>0.0039</v>
      </c>
      <c r="F1012" s="112" t="s">
        <v>122</v>
      </c>
      <c r="G1012" s="122" t="n">
        <v>529.56</v>
      </c>
      <c r="H1012" s="152" t="n">
        <f aca="false">ROUND(G1012*E1012,2)</f>
        <v>2.07</v>
      </c>
      <c r="I1012" s="90"/>
      <c r="J1012" s="112"/>
      <c r="K1012" s="112"/>
      <c r="L1012" s="169"/>
      <c r="M1012" s="138"/>
    </row>
    <row r="1013" s="49" customFormat="true" ht="15" hidden="false" customHeight="false" outlineLevel="0" collapsed="false">
      <c r="A1013" s="168" t="n">
        <v>88309</v>
      </c>
      <c r="B1013" s="168"/>
      <c r="C1013" s="112" t="s">
        <v>76</v>
      </c>
      <c r="D1013" s="53" t="s">
        <v>720</v>
      </c>
      <c r="E1013" s="150" t="n">
        <v>1.2686</v>
      </c>
      <c r="F1013" s="112" t="s">
        <v>690</v>
      </c>
      <c r="G1013" s="122" t="n">
        <v>26.2</v>
      </c>
      <c r="H1013" s="152" t="n">
        <f aca="false">ROUND(G1013*E1013,2)</f>
        <v>33.24</v>
      </c>
      <c r="I1013" s="90"/>
      <c r="J1013" s="112"/>
      <c r="K1013" s="112"/>
      <c r="L1013" s="169"/>
      <c r="M1013" s="138"/>
    </row>
    <row r="1014" s="49" customFormat="true" ht="15" hidden="false" customHeight="false" outlineLevel="0" collapsed="false">
      <c r="A1014" s="168" t="n">
        <v>88316</v>
      </c>
      <c r="B1014" s="168"/>
      <c r="C1014" s="112" t="s">
        <v>76</v>
      </c>
      <c r="D1014" s="53" t="s">
        <v>721</v>
      </c>
      <c r="E1014" s="150" t="n">
        <v>0.9967</v>
      </c>
      <c r="F1014" s="112" t="s">
        <v>690</v>
      </c>
      <c r="G1014" s="122" t="n">
        <v>19.39</v>
      </c>
      <c r="H1014" s="152" t="n">
        <f aca="false">ROUND(G1014*E1014,2)</f>
        <v>19.33</v>
      </c>
      <c r="I1014" s="90"/>
      <c r="J1014" s="112"/>
      <c r="K1014" s="112"/>
      <c r="L1014" s="169"/>
      <c r="M1014" s="138"/>
    </row>
    <row r="1015" s="49" customFormat="true" ht="30" hidden="false" customHeight="false" outlineLevel="0" collapsed="false">
      <c r="A1015" s="168" t="n">
        <v>88628</v>
      </c>
      <c r="B1015" s="168"/>
      <c r="C1015" s="112" t="s">
        <v>76</v>
      </c>
      <c r="D1015" s="53" t="s">
        <v>822</v>
      </c>
      <c r="E1015" s="150" t="n">
        <v>0.0278</v>
      </c>
      <c r="F1015" s="112" t="s">
        <v>122</v>
      </c>
      <c r="G1015" s="122" t="n">
        <v>607.49</v>
      </c>
      <c r="H1015" s="152" t="n">
        <f aca="false">ROUND(G1015*E1015,2)</f>
        <v>16.89</v>
      </c>
      <c r="I1015" s="90"/>
      <c r="J1015" s="112"/>
      <c r="K1015" s="112"/>
      <c r="L1015" s="169"/>
      <c r="M1015" s="138"/>
    </row>
    <row r="1016" s="49" customFormat="true" ht="30" hidden="false" customHeight="false" outlineLevel="0" collapsed="false">
      <c r="A1016" s="168" t="n">
        <v>93358</v>
      </c>
      <c r="B1016" s="168"/>
      <c r="C1016" s="112" t="s">
        <v>76</v>
      </c>
      <c r="D1016" s="53" t="s">
        <v>633</v>
      </c>
      <c r="E1016" s="150" t="n">
        <v>0.048</v>
      </c>
      <c r="F1016" s="112" t="s">
        <v>122</v>
      </c>
      <c r="G1016" s="122" t="n">
        <v>76.7</v>
      </c>
      <c r="H1016" s="152" t="n">
        <f aca="false">ROUND(G1016*E1016,2)</f>
        <v>3.68</v>
      </c>
      <c r="I1016" s="90"/>
      <c r="J1016" s="112"/>
      <c r="K1016" s="112"/>
      <c r="L1016" s="169"/>
      <c r="M1016" s="138"/>
    </row>
    <row r="1017" s="49" customFormat="true" ht="15" hidden="false" customHeight="false" outlineLevel="0" collapsed="false">
      <c r="A1017" s="168" t="n">
        <v>96995</v>
      </c>
      <c r="B1017" s="168"/>
      <c r="C1017" s="112" t="s">
        <v>76</v>
      </c>
      <c r="D1017" s="53" t="s">
        <v>635</v>
      </c>
      <c r="E1017" s="150" t="n">
        <v>0.021</v>
      </c>
      <c r="F1017" s="112" t="s">
        <v>122</v>
      </c>
      <c r="G1017" s="122" t="n">
        <v>46.5</v>
      </c>
      <c r="H1017" s="152" t="n">
        <f aca="false">ROUND(G1017*E1017,2)</f>
        <v>0.98</v>
      </c>
      <c r="I1017" s="90"/>
      <c r="J1017" s="112"/>
      <c r="K1017" s="112"/>
      <c r="L1017" s="169"/>
      <c r="M1017" s="138"/>
    </row>
    <row r="1018" s="49" customFormat="true" ht="30" hidden="false" customHeight="false" outlineLevel="0" collapsed="false">
      <c r="A1018" s="168" t="n">
        <v>101619</v>
      </c>
      <c r="B1018" s="168"/>
      <c r="C1018" s="112" t="s">
        <v>76</v>
      </c>
      <c r="D1018" s="53" t="s">
        <v>845</v>
      </c>
      <c r="E1018" s="150" t="n">
        <v>0.036</v>
      </c>
      <c r="F1018" s="112" t="s">
        <v>122</v>
      </c>
      <c r="G1018" s="122" t="n">
        <v>343.42</v>
      </c>
      <c r="H1018" s="152" t="n">
        <f aca="false">ROUND(G1018*E1018,2)</f>
        <v>12.36</v>
      </c>
      <c r="I1018" s="90"/>
      <c r="J1018" s="112"/>
      <c r="K1018" s="112"/>
      <c r="L1018" s="169"/>
      <c r="M1018" s="138"/>
    </row>
    <row r="1019" customFormat="false" ht="15" hidden="false" customHeight="true" outlineLevel="0" collapsed="false">
      <c r="A1019" s="170"/>
      <c r="B1019" s="170"/>
      <c r="C1019" s="170"/>
      <c r="D1019" s="171" t="s">
        <v>712</v>
      </c>
      <c r="E1019" s="171"/>
      <c r="F1019" s="171"/>
      <c r="G1019" s="171"/>
      <c r="H1019" s="172" t="n">
        <f aca="false">SUMIF(F1011:F1018,("H"),H1011:H1018)</f>
        <v>52.57</v>
      </c>
      <c r="L1019" s="132"/>
      <c r="M1019" s="115"/>
    </row>
    <row r="1020" customFormat="false" ht="15" hidden="false" customHeight="true" outlineLevel="0" collapsed="false">
      <c r="A1020" s="170"/>
      <c r="B1020" s="170"/>
      <c r="C1020" s="170"/>
      <c r="D1020" s="171" t="s">
        <v>713</v>
      </c>
      <c r="E1020" s="171"/>
      <c r="F1020" s="171"/>
      <c r="G1020" s="171"/>
      <c r="H1020" s="172" t="n">
        <f aca="false">SUMIF(F1011:F1018,"&lt;&gt;h",H1011:H1018)</f>
        <v>63.84</v>
      </c>
      <c r="L1020" s="132"/>
      <c r="M1020" s="115"/>
    </row>
    <row r="1021" customFormat="false" ht="15" hidden="false" customHeight="true" outlineLevel="0" collapsed="false">
      <c r="A1021" s="170"/>
      <c r="B1021" s="170"/>
      <c r="C1021" s="170"/>
      <c r="D1021" s="173" t="s">
        <v>714</v>
      </c>
      <c r="E1021" s="173"/>
      <c r="F1021" s="173"/>
      <c r="G1021" s="173"/>
      <c r="H1021" s="174" t="n">
        <f aca="false">SUM(H1019:H1020)</f>
        <v>116.41</v>
      </c>
      <c r="L1021" s="132"/>
      <c r="M1021" s="115"/>
    </row>
    <row r="1022" customFormat="false" ht="15" hidden="false" customHeight="true" outlineLevel="0" collapsed="false">
      <c r="A1022" s="170"/>
      <c r="B1022" s="170"/>
      <c r="C1022" s="170"/>
      <c r="D1022" s="171" t="s">
        <v>715</v>
      </c>
      <c r="E1022" s="171"/>
      <c r="F1022" s="171"/>
      <c r="G1022" s="171"/>
      <c r="H1022" s="175" t="n">
        <f aca="false">E1010</f>
        <v>5</v>
      </c>
      <c r="L1022" s="132"/>
      <c r="M1022" s="115"/>
    </row>
    <row r="1023" customFormat="false" ht="15" hidden="false" customHeight="true" outlineLevel="0" collapsed="false">
      <c r="A1023" s="170"/>
      <c r="B1023" s="170"/>
      <c r="C1023" s="170"/>
      <c r="D1023" s="173" t="s">
        <v>716</v>
      </c>
      <c r="E1023" s="173"/>
      <c r="F1023" s="173"/>
      <c r="G1023" s="173"/>
      <c r="H1023" s="174" t="n">
        <f aca="false">ROUND(H1021*H1022,2)</f>
        <v>582.05</v>
      </c>
      <c r="L1023" s="132"/>
      <c r="M1023" s="115"/>
    </row>
    <row r="1024" customFormat="false" ht="15" hidden="false" customHeight="true" outlineLevel="0" collapsed="false">
      <c r="A1024" s="170"/>
      <c r="B1024" s="170"/>
      <c r="C1024" s="170"/>
      <c r="D1024" s="171" t="s">
        <v>717</v>
      </c>
      <c r="E1024" s="171"/>
      <c r="F1024" s="171"/>
      <c r="G1024" s="171"/>
      <c r="H1024" s="172" t="n">
        <f aca="false">ROUND(H1021*$B$13,2)</f>
        <v>24.38</v>
      </c>
      <c r="L1024" s="132"/>
      <c r="M1024" s="115"/>
    </row>
    <row r="1025" customFormat="false" ht="15" hidden="false" customHeight="true" outlineLevel="0" collapsed="false">
      <c r="A1025" s="170"/>
      <c r="B1025" s="170"/>
      <c r="C1025" s="170"/>
      <c r="D1025" s="173" t="s">
        <v>718</v>
      </c>
      <c r="E1025" s="173"/>
      <c r="F1025" s="173"/>
      <c r="G1025" s="173"/>
      <c r="H1025" s="174" t="n">
        <f aca="false">H1024+H1021</f>
        <v>140.79</v>
      </c>
    </row>
    <row r="1026" customFormat="false" ht="33" hidden="false" customHeight="true" outlineLevel="0" collapsed="false">
      <c r="A1026" s="179" t="s">
        <v>846</v>
      </c>
      <c r="B1026" s="179"/>
      <c r="C1026" s="179"/>
      <c r="D1026" s="179"/>
      <c r="E1026" s="179"/>
      <c r="F1026" s="179"/>
      <c r="G1026" s="179"/>
      <c r="H1026" s="179"/>
    </row>
    <row r="1028" customFormat="false" ht="15" hidden="false" customHeight="false" outlineLevel="0" collapsed="false">
      <c r="A1028" s="153" t="s">
        <v>698</v>
      </c>
      <c r="B1028" s="154" t="s">
        <v>699</v>
      </c>
      <c r="C1028" s="154"/>
      <c r="D1028" s="155" t="s">
        <v>700</v>
      </c>
      <c r="E1028" s="156" t="s">
        <v>701</v>
      </c>
      <c r="F1028" s="155" t="s">
        <v>702</v>
      </c>
      <c r="G1028" s="157" t="s">
        <v>703</v>
      </c>
      <c r="H1028" s="158" t="s">
        <v>704</v>
      </c>
      <c r="L1028" s="132"/>
      <c r="M1028" s="115"/>
    </row>
    <row r="1029" s="167" customFormat="true" ht="30" hidden="false" customHeight="false" outlineLevel="0" collapsed="false">
      <c r="A1029" s="159" t="str">
        <f aca="false">'Orç Sintético'!A264</f>
        <v>06.01.306.04</v>
      </c>
      <c r="B1029" s="159" t="str">
        <f aca="false">'Orç Sintético'!B264</f>
        <v>SINAPI</v>
      </c>
      <c r="C1029" s="159" t="str">
        <f aca="false">'Orç Sintético'!C264</f>
        <v>101798 MOD</v>
      </c>
      <c r="D1029" s="176" t="s">
        <v>562</v>
      </c>
      <c r="E1029" s="159" t="n">
        <v>5</v>
      </c>
      <c r="F1029" s="159" t="s">
        <v>45</v>
      </c>
      <c r="G1029" s="163" t="n">
        <v>199.97</v>
      </c>
      <c r="H1029" s="164" t="n">
        <f aca="false">H1038</f>
        <v>999.85</v>
      </c>
      <c r="I1029" s="165" t="s">
        <v>705</v>
      </c>
      <c r="J1029" s="32"/>
      <c r="K1029" s="32"/>
      <c r="L1029" s="166"/>
      <c r="M1029" s="42"/>
    </row>
    <row r="1030" s="49" customFormat="true" ht="30" hidden="false" customHeight="false" outlineLevel="0" collapsed="false">
      <c r="A1030" s="168" t="n">
        <v>11315</v>
      </c>
      <c r="B1030" s="168"/>
      <c r="C1030" s="112" t="s">
        <v>76</v>
      </c>
      <c r="D1030" s="53" t="s">
        <v>847</v>
      </c>
      <c r="E1030" s="150" t="n">
        <v>1</v>
      </c>
      <c r="F1030" s="112" t="s">
        <v>88</v>
      </c>
      <c r="G1030" s="122" t="n">
        <v>155.5</v>
      </c>
      <c r="H1030" s="152" t="n">
        <f aca="false">ROUND(G1030*E1030,2)</f>
        <v>155.5</v>
      </c>
      <c r="I1030" s="90"/>
      <c r="J1030" s="112"/>
      <c r="K1030" s="112"/>
      <c r="L1030" s="169"/>
      <c r="M1030" s="138"/>
    </row>
    <row r="1031" s="49" customFormat="true" ht="15" hidden="false" customHeight="false" outlineLevel="0" collapsed="false">
      <c r="A1031" s="168" t="n">
        <v>88309</v>
      </c>
      <c r="B1031" s="168"/>
      <c r="C1031" s="112" t="s">
        <v>76</v>
      </c>
      <c r="D1031" s="53" t="s">
        <v>720</v>
      </c>
      <c r="E1031" s="150" t="n">
        <v>1.0089</v>
      </c>
      <c r="F1031" s="112" t="s">
        <v>690</v>
      </c>
      <c r="G1031" s="122" t="n">
        <v>26.2</v>
      </c>
      <c r="H1031" s="152" t="n">
        <f aca="false">ROUND(G1031*E1031,2)</f>
        <v>26.43</v>
      </c>
      <c r="I1031" s="90"/>
      <c r="J1031" s="112"/>
      <c r="K1031" s="112"/>
      <c r="L1031" s="169"/>
      <c r="M1031" s="138"/>
    </row>
    <row r="1032" s="49" customFormat="true" ht="15" hidden="false" customHeight="false" outlineLevel="0" collapsed="false">
      <c r="A1032" s="168" t="n">
        <v>88316</v>
      </c>
      <c r="B1032" s="168"/>
      <c r="C1032" s="112" t="s">
        <v>76</v>
      </c>
      <c r="D1032" s="53" t="s">
        <v>721</v>
      </c>
      <c r="E1032" s="150" t="n">
        <v>0.7927</v>
      </c>
      <c r="F1032" s="112" t="s">
        <v>690</v>
      </c>
      <c r="G1032" s="122" t="n">
        <v>19.39</v>
      </c>
      <c r="H1032" s="152" t="n">
        <f aca="false">ROUND(G1032*E1032,2)</f>
        <v>15.37</v>
      </c>
      <c r="I1032" s="90"/>
      <c r="J1032" s="112"/>
      <c r="K1032" s="112"/>
      <c r="L1032" s="169"/>
      <c r="M1032" s="138"/>
    </row>
    <row r="1033" s="49" customFormat="true" ht="30" hidden="false" customHeight="false" outlineLevel="0" collapsed="false">
      <c r="A1033" s="168" t="n">
        <v>88628</v>
      </c>
      <c r="B1033" s="168"/>
      <c r="C1033" s="112" t="s">
        <v>76</v>
      </c>
      <c r="D1033" s="53" t="s">
        <v>822</v>
      </c>
      <c r="E1033" s="150" t="n">
        <v>0.0044</v>
      </c>
      <c r="F1033" s="112" t="s">
        <v>122</v>
      </c>
      <c r="G1033" s="122" t="n">
        <v>607.49</v>
      </c>
      <c r="H1033" s="152" t="n">
        <f aca="false">ROUND(G1033*E1033,2)</f>
        <v>2.67</v>
      </c>
      <c r="I1033" s="90"/>
      <c r="J1033" s="112"/>
      <c r="K1033" s="112"/>
      <c r="L1033" s="169"/>
      <c r="M1033" s="138"/>
    </row>
    <row r="1034" customFormat="false" ht="15" hidden="false" customHeight="true" outlineLevel="0" collapsed="false">
      <c r="A1034" s="170"/>
      <c r="B1034" s="170"/>
      <c r="C1034" s="170"/>
      <c r="D1034" s="171" t="s">
        <v>712</v>
      </c>
      <c r="E1034" s="171"/>
      <c r="F1034" s="171"/>
      <c r="G1034" s="171"/>
      <c r="H1034" s="172" t="n">
        <f aca="false">SUMIF(F1030:F1033,("H"),H1030:H1033)</f>
        <v>41.8</v>
      </c>
      <c r="L1034" s="132"/>
      <c r="M1034" s="115"/>
    </row>
    <row r="1035" customFormat="false" ht="15" hidden="false" customHeight="true" outlineLevel="0" collapsed="false">
      <c r="A1035" s="170"/>
      <c r="B1035" s="170"/>
      <c r="C1035" s="170"/>
      <c r="D1035" s="171" t="s">
        <v>713</v>
      </c>
      <c r="E1035" s="171"/>
      <c r="F1035" s="171"/>
      <c r="G1035" s="171"/>
      <c r="H1035" s="172" t="n">
        <f aca="false">SUMIF(F1030:F1033,"&lt;&gt;h",H1030:H1033)</f>
        <v>158.17</v>
      </c>
      <c r="L1035" s="132"/>
      <c r="M1035" s="115"/>
    </row>
    <row r="1036" customFormat="false" ht="15" hidden="false" customHeight="true" outlineLevel="0" collapsed="false">
      <c r="A1036" s="170"/>
      <c r="B1036" s="170"/>
      <c r="C1036" s="170"/>
      <c r="D1036" s="173" t="s">
        <v>714</v>
      </c>
      <c r="E1036" s="173"/>
      <c r="F1036" s="173"/>
      <c r="G1036" s="173"/>
      <c r="H1036" s="174" t="n">
        <f aca="false">SUM(H1034:H1035)</f>
        <v>199.97</v>
      </c>
      <c r="L1036" s="132"/>
      <c r="M1036" s="115"/>
    </row>
    <row r="1037" customFormat="false" ht="15" hidden="false" customHeight="true" outlineLevel="0" collapsed="false">
      <c r="A1037" s="170"/>
      <c r="B1037" s="170"/>
      <c r="C1037" s="170"/>
      <c r="D1037" s="171" t="s">
        <v>715</v>
      </c>
      <c r="E1037" s="171"/>
      <c r="F1037" s="171"/>
      <c r="G1037" s="171"/>
      <c r="H1037" s="175" t="n">
        <f aca="false">E1029</f>
        <v>5</v>
      </c>
      <c r="L1037" s="132"/>
      <c r="M1037" s="115"/>
    </row>
    <row r="1038" customFormat="false" ht="15" hidden="false" customHeight="true" outlineLevel="0" collapsed="false">
      <c r="A1038" s="170"/>
      <c r="B1038" s="170"/>
      <c r="C1038" s="170"/>
      <c r="D1038" s="173" t="s">
        <v>716</v>
      </c>
      <c r="E1038" s="173"/>
      <c r="F1038" s="173"/>
      <c r="G1038" s="173"/>
      <c r="H1038" s="174" t="n">
        <f aca="false">ROUND(H1036*H1037,2)</f>
        <v>999.85</v>
      </c>
      <c r="L1038" s="132"/>
      <c r="M1038" s="115"/>
    </row>
    <row r="1039" customFormat="false" ht="15" hidden="false" customHeight="true" outlineLevel="0" collapsed="false">
      <c r="A1039" s="170"/>
      <c r="B1039" s="170"/>
      <c r="C1039" s="170"/>
      <c r="D1039" s="171" t="s">
        <v>717</v>
      </c>
      <c r="E1039" s="171"/>
      <c r="F1039" s="171"/>
      <c r="G1039" s="171"/>
      <c r="H1039" s="172" t="n">
        <f aca="false">ROUND(H1036*$B$13,2)</f>
        <v>41.87</v>
      </c>
      <c r="L1039" s="132"/>
      <c r="M1039" s="115"/>
    </row>
    <row r="1040" customFormat="false" ht="15" hidden="false" customHeight="true" outlineLevel="0" collapsed="false">
      <c r="A1040" s="170"/>
      <c r="B1040" s="170"/>
      <c r="C1040" s="170"/>
      <c r="D1040" s="173" t="s">
        <v>718</v>
      </c>
      <c r="E1040" s="173"/>
      <c r="F1040" s="173"/>
      <c r="G1040" s="173"/>
      <c r="H1040" s="174" t="n">
        <f aca="false">H1039+H1036</f>
        <v>241.84</v>
      </c>
    </row>
    <row r="1042" customFormat="false" ht="15" hidden="false" customHeight="false" outlineLevel="0" collapsed="false">
      <c r="A1042" s="153" t="s">
        <v>698</v>
      </c>
      <c r="B1042" s="154" t="s">
        <v>699</v>
      </c>
      <c r="C1042" s="154"/>
      <c r="D1042" s="155" t="s">
        <v>700</v>
      </c>
      <c r="E1042" s="156" t="s">
        <v>701</v>
      </c>
      <c r="F1042" s="155" t="s">
        <v>702</v>
      </c>
      <c r="G1042" s="157" t="s">
        <v>703</v>
      </c>
      <c r="H1042" s="158" t="s">
        <v>704</v>
      </c>
      <c r="L1042" s="132"/>
      <c r="M1042" s="115"/>
    </row>
    <row r="1043" s="167" customFormat="true" ht="15" hidden="false" customHeight="false" outlineLevel="0" collapsed="false">
      <c r="A1043" s="159" t="str">
        <f aca="false">'Orç Sintético'!A268</f>
        <v>06.01.308.04</v>
      </c>
      <c r="B1043" s="159" t="str">
        <f aca="false">'Orç Sintético'!B268</f>
        <v>ORSE</v>
      </c>
      <c r="C1043" s="159" t="n">
        <f aca="false">'Orç Sintético'!C268</f>
        <v>7996</v>
      </c>
      <c r="D1043" s="176" t="s">
        <v>570</v>
      </c>
      <c r="E1043" s="159" t="n">
        <v>2</v>
      </c>
      <c r="F1043" s="159" t="s">
        <v>45</v>
      </c>
      <c r="G1043" s="163" t="n">
        <v>184.44</v>
      </c>
      <c r="H1043" s="164" t="n">
        <f aca="false">H1051</f>
        <v>368.88</v>
      </c>
      <c r="I1043" s="165" t="s">
        <v>705</v>
      </c>
      <c r="J1043" s="32"/>
      <c r="K1043" s="32"/>
      <c r="L1043" s="166"/>
      <c r="M1043" s="42"/>
    </row>
    <row r="1044" s="49" customFormat="true" ht="15" hidden="false" customHeight="false" outlineLevel="0" collapsed="false">
      <c r="A1044" s="168" t="n">
        <v>39445</v>
      </c>
      <c r="B1044" s="168"/>
      <c r="C1044" s="112" t="s">
        <v>76</v>
      </c>
      <c r="D1044" s="53" t="s">
        <v>848</v>
      </c>
      <c r="E1044" s="150" t="n">
        <v>1</v>
      </c>
      <c r="F1044" s="112" t="s">
        <v>88</v>
      </c>
      <c r="G1044" s="122" t="n">
        <v>156.93</v>
      </c>
      <c r="H1044" s="152" t="n">
        <f aca="false">ROUND(G1044*E1044,2)</f>
        <v>156.93</v>
      </c>
      <c r="I1044" s="90"/>
      <c r="J1044" s="112"/>
      <c r="K1044" s="112"/>
      <c r="L1044" s="169"/>
      <c r="M1044" s="138"/>
    </row>
    <row r="1045" s="49" customFormat="true" ht="15" hidden="false" customHeight="false" outlineLevel="0" collapsed="false">
      <c r="A1045" s="168" t="n">
        <v>88316</v>
      </c>
      <c r="B1045" s="168"/>
      <c r="C1045" s="112" t="s">
        <v>76</v>
      </c>
      <c r="D1045" s="53" t="s">
        <v>721</v>
      </c>
      <c r="E1045" s="150" t="n">
        <v>0.6</v>
      </c>
      <c r="F1045" s="112" t="s">
        <v>690</v>
      </c>
      <c r="G1045" s="122" t="n">
        <v>19.39</v>
      </c>
      <c r="H1045" s="152" t="n">
        <f aca="false">ROUND(G1045*E1045,2)</f>
        <v>11.63</v>
      </c>
      <c r="I1045" s="90"/>
      <c r="J1045" s="112"/>
      <c r="K1045" s="112"/>
      <c r="L1045" s="169"/>
      <c r="M1045" s="138"/>
    </row>
    <row r="1046" s="49" customFormat="true" ht="15" hidden="false" customHeight="false" outlineLevel="0" collapsed="false">
      <c r="A1046" s="168" t="n">
        <v>88264</v>
      </c>
      <c r="B1046" s="168"/>
      <c r="C1046" s="112" t="s">
        <v>76</v>
      </c>
      <c r="D1046" s="53" t="s">
        <v>722</v>
      </c>
      <c r="E1046" s="150" t="n">
        <v>0.6</v>
      </c>
      <c r="F1046" s="112" t="s">
        <v>690</v>
      </c>
      <c r="G1046" s="122" t="n">
        <v>26.47</v>
      </c>
      <c r="H1046" s="152" t="n">
        <f aca="false">ROUND(G1046*E1046,2)</f>
        <v>15.88</v>
      </c>
      <c r="I1046" s="90"/>
      <c r="J1046" s="112"/>
      <c r="K1046" s="112"/>
      <c r="L1046" s="169"/>
      <c r="M1046" s="138"/>
    </row>
    <row r="1047" customFormat="false" ht="15" hidden="false" customHeight="true" outlineLevel="0" collapsed="false">
      <c r="A1047" s="170"/>
      <c r="B1047" s="170"/>
      <c r="C1047" s="170"/>
      <c r="D1047" s="171" t="s">
        <v>712</v>
      </c>
      <c r="E1047" s="171"/>
      <c r="F1047" s="171"/>
      <c r="G1047" s="171"/>
      <c r="H1047" s="172" t="n">
        <f aca="false">SUMIF(F1044:F1046,("H"),H1044:H1046)</f>
        <v>27.51</v>
      </c>
      <c r="L1047" s="132"/>
      <c r="M1047" s="115"/>
    </row>
    <row r="1048" customFormat="false" ht="15" hidden="false" customHeight="true" outlineLevel="0" collapsed="false">
      <c r="A1048" s="170"/>
      <c r="B1048" s="170"/>
      <c r="C1048" s="170"/>
      <c r="D1048" s="171" t="s">
        <v>713</v>
      </c>
      <c r="E1048" s="171"/>
      <c r="F1048" s="171"/>
      <c r="G1048" s="171"/>
      <c r="H1048" s="172" t="n">
        <f aca="false">SUMIF(F1044:F1046,"&lt;&gt;h",H1044:H1046)</f>
        <v>156.93</v>
      </c>
      <c r="L1048" s="132"/>
      <c r="M1048" s="115"/>
    </row>
    <row r="1049" customFormat="false" ht="15" hidden="false" customHeight="true" outlineLevel="0" collapsed="false">
      <c r="A1049" s="170"/>
      <c r="B1049" s="170"/>
      <c r="C1049" s="170"/>
      <c r="D1049" s="173" t="s">
        <v>714</v>
      </c>
      <c r="E1049" s="173"/>
      <c r="F1049" s="173"/>
      <c r="G1049" s="173"/>
      <c r="H1049" s="174" t="n">
        <f aca="false">SUM(H1047:H1048)</f>
        <v>184.44</v>
      </c>
      <c r="L1049" s="132"/>
      <c r="M1049" s="115"/>
    </row>
    <row r="1050" customFormat="false" ht="15" hidden="false" customHeight="true" outlineLevel="0" collapsed="false">
      <c r="A1050" s="170"/>
      <c r="B1050" s="170"/>
      <c r="C1050" s="170"/>
      <c r="D1050" s="171" t="s">
        <v>715</v>
      </c>
      <c r="E1050" s="171"/>
      <c r="F1050" s="171"/>
      <c r="G1050" s="171"/>
      <c r="H1050" s="175" t="n">
        <f aca="false">E1043</f>
        <v>2</v>
      </c>
      <c r="L1050" s="132"/>
      <c r="M1050" s="115"/>
    </row>
    <row r="1051" customFormat="false" ht="15" hidden="false" customHeight="true" outlineLevel="0" collapsed="false">
      <c r="A1051" s="170"/>
      <c r="B1051" s="170"/>
      <c r="C1051" s="170"/>
      <c r="D1051" s="173" t="s">
        <v>716</v>
      </c>
      <c r="E1051" s="173"/>
      <c r="F1051" s="173"/>
      <c r="G1051" s="173"/>
      <c r="H1051" s="174" t="n">
        <f aca="false">ROUND(H1049*H1050,2)</f>
        <v>368.88</v>
      </c>
      <c r="L1051" s="132"/>
      <c r="M1051" s="115"/>
    </row>
    <row r="1052" customFormat="false" ht="15" hidden="false" customHeight="true" outlineLevel="0" collapsed="false">
      <c r="A1052" s="170"/>
      <c r="B1052" s="170"/>
      <c r="C1052" s="170"/>
      <c r="D1052" s="171" t="s">
        <v>717</v>
      </c>
      <c r="E1052" s="171"/>
      <c r="F1052" s="171"/>
      <c r="G1052" s="171"/>
      <c r="H1052" s="172" t="n">
        <f aca="false">ROUND(H1049*$B$13,2)</f>
        <v>38.62</v>
      </c>
      <c r="L1052" s="132"/>
      <c r="M1052" s="115"/>
    </row>
    <row r="1053" customFormat="false" ht="15" hidden="false" customHeight="true" outlineLevel="0" collapsed="false">
      <c r="A1053" s="170"/>
      <c r="B1053" s="170"/>
      <c r="C1053" s="170"/>
      <c r="D1053" s="173" t="s">
        <v>718</v>
      </c>
      <c r="E1053" s="173"/>
      <c r="F1053" s="173"/>
      <c r="G1053" s="173"/>
      <c r="H1053" s="174" t="n">
        <f aca="false">H1052+H1049</f>
        <v>223.06</v>
      </c>
    </row>
    <row r="1055" customFormat="false" ht="15" hidden="false" customHeight="false" outlineLevel="0" collapsed="false">
      <c r="A1055" s="153" t="s">
        <v>698</v>
      </c>
      <c r="B1055" s="154" t="s">
        <v>699</v>
      </c>
      <c r="C1055" s="154"/>
      <c r="D1055" s="155" t="s">
        <v>700</v>
      </c>
      <c r="E1055" s="156" t="s">
        <v>701</v>
      </c>
      <c r="F1055" s="155" t="s">
        <v>702</v>
      </c>
      <c r="G1055" s="157" t="s">
        <v>703</v>
      </c>
      <c r="H1055" s="158" t="s">
        <v>704</v>
      </c>
      <c r="L1055" s="132"/>
      <c r="M1055" s="115"/>
    </row>
    <row r="1056" s="167" customFormat="true" ht="30" hidden="false" customHeight="false" outlineLevel="0" collapsed="false">
      <c r="A1056" s="159" t="str">
        <f aca="false">'Orç Sintético'!A269</f>
        <v>06.01.308.05</v>
      </c>
      <c r="B1056" s="159" t="str">
        <f aca="false">'Orç Sintético'!B269</f>
        <v>ORSE</v>
      </c>
      <c r="C1056" s="159" t="str">
        <f aca="false">'Orç Sintético'!C269</f>
        <v>13150 MOD</v>
      </c>
      <c r="D1056" s="176" t="s">
        <v>573</v>
      </c>
      <c r="E1056" s="159" t="n">
        <v>3</v>
      </c>
      <c r="F1056" s="159" t="s">
        <v>45</v>
      </c>
      <c r="G1056" s="163" t="n">
        <v>93.22</v>
      </c>
      <c r="H1056" s="164" t="n">
        <f aca="false">H1064</f>
        <v>279.66</v>
      </c>
      <c r="I1056" s="165" t="s">
        <v>705</v>
      </c>
      <c r="J1056" s="32"/>
      <c r="K1056" s="32"/>
      <c r="L1056" s="166"/>
      <c r="M1056" s="42"/>
    </row>
    <row r="1057" s="49" customFormat="true" ht="30" hidden="false" customHeight="false" outlineLevel="0" collapsed="false">
      <c r="A1057" s="168" t="n">
        <v>39469</v>
      </c>
      <c r="B1057" s="168"/>
      <c r="C1057" s="112" t="s">
        <v>76</v>
      </c>
      <c r="D1057" s="53" t="s">
        <v>849</v>
      </c>
      <c r="E1057" s="150" t="n">
        <v>1</v>
      </c>
      <c r="F1057" s="112" t="s">
        <v>88</v>
      </c>
      <c r="G1057" s="122" t="n">
        <v>79.46</v>
      </c>
      <c r="H1057" s="152" t="n">
        <f aca="false">ROUND(G1057*E1057,2)</f>
        <v>79.46</v>
      </c>
      <c r="I1057" s="90"/>
      <c r="J1057" s="112"/>
      <c r="K1057" s="112"/>
      <c r="L1057" s="169"/>
      <c r="M1057" s="138"/>
    </row>
    <row r="1058" s="49" customFormat="true" ht="15" hidden="false" customHeight="false" outlineLevel="0" collapsed="false">
      <c r="A1058" s="168" t="n">
        <v>88316</v>
      </c>
      <c r="B1058" s="168"/>
      <c r="C1058" s="112" t="s">
        <v>76</v>
      </c>
      <c r="D1058" s="53" t="s">
        <v>721</v>
      </c>
      <c r="E1058" s="150" t="n">
        <v>0.3</v>
      </c>
      <c r="F1058" s="112" t="s">
        <v>690</v>
      </c>
      <c r="G1058" s="122" t="n">
        <v>19.39</v>
      </c>
      <c r="H1058" s="152" t="n">
        <f aca="false">ROUND(G1058*E1058,2)</f>
        <v>5.82</v>
      </c>
      <c r="I1058" s="90"/>
      <c r="J1058" s="112"/>
      <c r="K1058" s="112"/>
      <c r="L1058" s="169"/>
      <c r="M1058" s="138"/>
    </row>
    <row r="1059" s="49" customFormat="true" ht="15" hidden="false" customHeight="false" outlineLevel="0" collapsed="false">
      <c r="A1059" s="168" t="n">
        <v>88264</v>
      </c>
      <c r="B1059" s="168"/>
      <c r="C1059" s="112" t="s">
        <v>76</v>
      </c>
      <c r="D1059" s="53" t="s">
        <v>722</v>
      </c>
      <c r="E1059" s="150" t="n">
        <v>0.3</v>
      </c>
      <c r="F1059" s="112" t="s">
        <v>690</v>
      </c>
      <c r="G1059" s="122" t="n">
        <v>26.47</v>
      </c>
      <c r="H1059" s="152" t="n">
        <f aca="false">ROUND(G1059*E1059,2)</f>
        <v>7.94</v>
      </c>
      <c r="I1059" s="90"/>
      <c r="J1059" s="112"/>
      <c r="K1059" s="112"/>
      <c r="L1059" s="169"/>
      <c r="M1059" s="138"/>
    </row>
    <row r="1060" customFormat="false" ht="15" hidden="false" customHeight="true" outlineLevel="0" collapsed="false">
      <c r="A1060" s="170"/>
      <c r="B1060" s="170"/>
      <c r="C1060" s="170"/>
      <c r="D1060" s="171" t="s">
        <v>712</v>
      </c>
      <c r="E1060" s="171"/>
      <c r="F1060" s="171"/>
      <c r="G1060" s="171"/>
      <c r="H1060" s="172" t="n">
        <f aca="false">SUMIF(F1057:F1059,("H"),H1057:H1059)</f>
        <v>13.76</v>
      </c>
      <c r="L1060" s="132"/>
      <c r="M1060" s="115"/>
    </row>
    <row r="1061" customFormat="false" ht="15" hidden="false" customHeight="true" outlineLevel="0" collapsed="false">
      <c r="A1061" s="170"/>
      <c r="B1061" s="170"/>
      <c r="C1061" s="170"/>
      <c r="D1061" s="171" t="s">
        <v>713</v>
      </c>
      <c r="E1061" s="171"/>
      <c r="F1061" s="171"/>
      <c r="G1061" s="171"/>
      <c r="H1061" s="172" t="n">
        <f aca="false">SUMIF(F1057:F1059,"&lt;&gt;h",H1057:H1059)</f>
        <v>79.46</v>
      </c>
      <c r="L1061" s="132"/>
      <c r="M1061" s="115"/>
    </row>
    <row r="1062" customFormat="false" ht="15" hidden="false" customHeight="true" outlineLevel="0" collapsed="false">
      <c r="A1062" s="170"/>
      <c r="B1062" s="170"/>
      <c r="C1062" s="170"/>
      <c r="D1062" s="173" t="s">
        <v>714</v>
      </c>
      <c r="E1062" s="173"/>
      <c r="F1062" s="173"/>
      <c r="G1062" s="173"/>
      <c r="H1062" s="174" t="n">
        <f aca="false">SUM(H1060:H1061)</f>
        <v>93.22</v>
      </c>
      <c r="L1062" s="132"/>
      <c r="M1062" s="115"/>
    </row>
    <row r="1063" customFormat="false" ht="15" hidden="false" customHeight="true" outlineLevel="0" collapsed="false">
      <c r="A1063" s="170"/>
      <c r="B1063" s="170"/>
      <c r="C1063" s="170"/>
      <c r="D1063" s="171" t="s">
        <v>715</v>
      </c>
      <c r="E1063" s="171"/>
      <c r="F1063" s="171"/>
      <c r="G1063" s="171"/>
      <c r="H1063" s="175" t="n">
        <f aca="false">E1056</f>
        <v>3</v>
      </c>
      <c r="L1063" s="132"/>
      <c r="M1063" s="115"/>
    </row>
    <row r="1064" customFormat="false" ht="15" hidden="false" customHeight="true" outlineLevel="0" collapsed="false">
      <c r="A1064" s="170"/>
      <c r="B1064" s="170"/>
      <c r="C1064" s="170"/>
      <c r="D1064" s="173" t="s">
        <v>716</v>
      </c>
      <c r="E1064" s="173"/>
      <c r="F1064" s="173"/>
      <c r="G1064" s="173"/>
      <c r="H1064" s="174" t="n">
        <f aca="false">ROUND(H1062*H1063,2)</f>
        <v>279.66</v>
      </c>
      <c r="L1064" s="132"/>
      <c r="M1064" s="115"/>
    </row>
    <row r="1065" customFormat="false" ht="15" hidden="false" customHeight="true" outlineLevel="0" collapsed="false">
      <c r="A1065" s="170"/>
      <c r="B1065" s="170"/>
      <c r="C1065" s="170"/>
      <c r="D1065" s="171" t="s">
        <v>717</v>
      </c>
      <c r="E1065" s="171"/>
      <c r="F1065" s="171"/>
      <c r="G1065" s="171"/>
      <c r="H1065" s="172" t="n">
        <f aca="false">ROUND(H1062*$B$13,2)</f>
        <v>19.52</v>
      </c>
      <c r="L1065" s="132"/>
      <c r="M1065" s="115"/>
    </row>
    <row r="1066" customFormat="false" ht="15" hidden="false" customHeight="true" outlineLevel="0" collapsed="false">
      <c r="A1066" s="170"/>
      <c r="B1066" s="170"/>
      <c r="C1066" s="170"/>
      <c r="D1066" s="173" t="s">
        <v>718</v>
      </c>
      <c r="E1066" s="173"/>
      <c r="F1066" s="173"/>
      <c r="G1066" s="173"/>
      <c r="H1066" s="174" t="n">
        <f aca="false">H1065+H1062</f>
        <v>112.74</v>
      </c>
    </row>
    <row r="1068" customFormat="false" ht="15" hidden="false" customHeight="false" outlineLevel="0" collapsed="false">
      <c r="A1068" s="153" t="s">
        <v>698</v>
      </c>
      <c r="B1068" s="154" t="s">
        <v>699</v>
      </c>
      <c r="C1068" s="154"/>
      <c r="D1068" s="155" t="s">
        <v>700</v>
      </c>
      <c r="E1068" s="156" t="s">
        <v>701</v>
      </c>
      <c r="F1068" s="155" t="s">
        <v>702</v>
      </c>
      <c r="G1068" s="157" t="s">
        <v>703</v>
      </c>
      <c r="H1068" s="158" t="s">
        <v>704</v>
      </c>
      <c r="L1068" s="132"/>
      <c r="M1068" s="115"/>
    </row>
    <row r="1069" s="167" customFormat="true" ht="45" hidden="false" customHeight="false" outlineLevel="0" collapsed="false">
      <c r="A1069" s="159" t="str">
        <f aca="false">'Orç Sintético'!A271</f>
        <v>06.01.401.01</v>
      </c>
      <c r="B1069" s="159" t="str">
        <f aca="false">'Orç Sintético'!B271</f>
        <v>SINAPI</v>
      </c>
      <c r="C1069" s="159" t="str">
        <f aca="false">'Orç Sintético'!C271</f>
        <v>97607 MOD</v>
      </c>
      <c r="D1069" s="176" t="s">
        <v>578</v>
      </c>
      <c r="E1069" s="159" t="n">
        <v>17</v>
      </c>
      <c r="F1069" s="159" t="s">
        <v>45</v>
      </c>
      <c r="G1069" s="163" t="n">
        <v>98.55</v>
      </c>
      <c r="H1069" s="164" t="n">
        <f aca="false">H1078</f>
        <v>1675.35</v>
      </c>
      <c r="I1069" s="165" t="s">
        <v>705</v>
      </c>
      <c r="J1069" s="32"/>
      <c r="K1069" s="32"/>
      <c r="L1069" s="166"/>
      <c r="M1069" s="42"/>
    </row>
    <row r="1070" s="49" customFormat="true" ht="45" hidden="false" customHeight="false" outlineLevel="0" collapsed="false">
      <c r="A1070" s="168" t="n">
        <v>38775</v>
      </c>
      <c r="B1070" s="168"/>
      <c r="C1070" s="112" t="s">
        <v>76</v>
      </c>
      <c r="D1070" s="53" t="s">
        <v>850</v>
      </c>
      <c r="E1070" s="150" t="n">
        <v>1</v>
      </c>
      <c r="F1070" s="112" t="s">
        <v>88</v>
      </c>
      <c r="G1070" s="122" t="n">
        <v>51.8</v>
      </c>
      <c r="H1070" s="152" t="n">
        <f aca="false">ROUND(G1070*E1070,2)</f>
        <v>51.8</v>
      </c>
      <c r="I1070" s="90"/>
      <c r="J1070" s="112"/>
      <c r="K1070" s="112"/>
      <c r="L1070" s="169"/>
      <c r="M1070" s="138"/>
    </row>
    <row r="1071" s="49" customFormat="true" ht="30" hidden="false" customHeight="false" outlineLevel="0" collapsed="false">
      <c r="A1071" s="168" t="s">
        <v>851</v>
      </c>
      <c r="B1071" s="168"/>
      <c r="C1071" s="112" t="s">
        <v>42</v>
      </c>
      <c r="D1071" s="53" t="s">
        <v>852</v>
      </c>
      <c r="E1071" s="150" t="n">
        <v>1</v>
      </c>
      <c r="F1071" s="112" t="s">
        <v>45</v>
      </c>
      <c r="G1071" s="122" t="n">
        <v>27.44</v>
      </c>
      <c r="H1071" s="152" t="n">
        <f aca="false">ROUND(G1071*E1071,2)</f>
        <v>27.44</v>
      </c>
      <c r="I1071" s="90"/>
      <c r="J1071" s="112"/>
      <c r="K1071" s="112"/>
      <c r="L1071" s="169"/>
      <c r="M1071" s="138"/>
    </row>
    <row r="1072" s="49" customFormat="true" ht="15" hidden="false" customHeight="false" outlineLevel="0" collapsed="false">
      <c r="A1072" s="168" t="n">
        <v>88247</v>
      </c>
      <c r="B1072" s="168"/>
      <c r="C1072" s="112" t="s">
        <v>76</v>
      </c>
      <c r="D1072" s="53" t="s">
        <v>723</v>
      </c>
      <c r="E1072" s="150" t="n">
        <v>0.2299</v>
      </c>
      <c r="F1072" s="112" t="s">
        <v>690</v>
      </c>
      <c r="G1072" s="122" t="n">
        <v>20.43</v>
      </c>
      <c r="H1072" s="152" t="n">
        <f aca="false">ROUND(G1072*E1072,2)</f>
        <v>4.7</v>
      </c>
      <c r="I1072" s="90"/>
      <c r="J1072" s="112"/>
      <c r="K1072" s="112"/>
      <c r="L1072" s="169"/>
      <c r="M1072" s="138"/>
    </row>
    <row r="1073" s="49" customFormat="true" ht="15" hidden="false" customHeight="false" outlineLevel="0" collapsed="false">
      <c r="A1073" s="168" t="n">
        <v>88264</v>
      </c>
      <c r="B1073" s="168"/>
      <c r="C1073" s="112" t="s">
        <v>76</v>
      </c>
      <c r="D1073" s="53" t="s">
        <v>722</v>
      </c>
      <c r="E1073" s="150" t="n">
        <v>0.5518</v>
      </c>
      <c r="F1073" s="112" t="s">
        <v>690</v>
      </c>
      <c r="G1073" s="122" t="n">
        <v>26.47</v>
      </c>
      <c r="H1073" s="152" t="n">
        <f aca="false">ROUND(G1073*E1073,2)</f>
        <v>14.61</v>
      </c>
      <c r="I1073" s="90"/>
      <c r="J1073" s="112"/>
      <c r="K1073" s="112"/>
      <c r="L1073" s="169"/>
      <c r="M1073" s="138"/>
    </row>
    <row r="1074" customFormat="false" ht="15" hidden="false" customHeight="true" outlineLevel="0" collapsed="false">
      <c r="A1074" s="170"/>
      <c r="B1074" s="170"/>
      <c r="C1074" s="170"/>
      <c r="D1074" s="171" t="s">
        <v>712</v>
      </c>
      <c r="E1074" s="171"/>
      <c r="F1074" s="171"/>
      <c r="G1074" s="171"/>
      <c r="H1074" s="172" t="n">
        <f aca="false">SUMIF(F1070:F1073,("H"),H1070:H1073)</f>
        <v>19.31</v>
      </c>
      <c r="L1074" s="132"/>
      <c r="M1074" s="115"/>
    </row>
    <row r="1075" customFormat="false" ht="15" hidden="false" customHeight="true" outlineLevel="0" collapsed="false">
      <c r="A1075" s="170"/>
      <c r="B1075" s="170"/>
      <c r="C1075" s="170"/>
      <c r="D1075" s="171" t="s">
        <v>713</v>
      </c>
      <c r="E1075" s="171"/>
      <c r="F1075" s="171"/>
      <c r="G1075" s="171"/>
      <c r="H1075" s="172" t="n">
        <f aca="false">SUMIF(F1070:F1073,"&lt;&gt;h",H1070:H1073)</f>
        <v>79.24</v>
      </c>
      <c r="L1075" s="132"/>
      <c r="M1075" s="115"/>
    </row>
    <row r="1076" customFormat="false" ht="15" hidden="false" customHeight="true" outlineLevel="0" collapsed="false">
      <c r="A1076" s="170"/>
      <c r="B1076" s="170"/>
      <c r="C1076" s="170"/>
      <c r="D1076" s="173" t="s">
        <v>714</v>
      </c>
      <c r="E1076" s="173"/>
      <c r="F1076" s="173"/>
      <c r="G1076" s="173"/>
      <c r="H1076" s="174" t="n">
        <f aca="false">SUM(H1074:H1075)</f>
        <v>98.55</v>
      </c>
      <c r="L1076" s="132"/>
      <c r="M1076" s="115"/>
    </row>
    <row r="1077" customFormat="false" ht="15" hidden="false" customHeight="true" outlineLevel="0" collapsed="false">
      <c r="A1077" s="170"/>
      <c r="B1077" s="170"/>
      <c r="C1077" s="170"/>
      <c r="D1077" s="171" t="s">
        <v>715</v>
      </c>
      <c r="E1077" s="171"/>
      <c r="F1077" s="171"/>
      <c r="G1077" s="171"/>
      <c r="H1077" s="175" t="n">
        <f aca="false">E1069</f>
        <v>17</v>
      </c>
      <c r="L1077" s="132"/>
      <c r="M1077" s="115"/>
    </row>
    <row r="1078" customFormat="false" ht="15" hidden="false" customHeight="true" outlineLevel="0" collapsed="false">
      <c r="A1078" s="170"/>
      <c r="B1078" s="170"/>
      <c r="C1078" s="170"/>
      <c r="D1078" s="173" t="s">
        <v>716</v>
      </c>
      <c r="E1078" s="173"/>
      <c r="F1078" s="173"/>
      <c r="G1078" s="173"/>
      <c r="H1078" s="174" t="n">
        <f aca="false">ROUND(H1076*H1077,2)</f>
        <v>1675.35</v>
      </c>
      <c r="L1078" s="132"/>
      <c r="M1078" s="115"/>
    </row>
    <row r="1079" customFormat="false" ht="15" hidden="false" customHeight="true" outlineLevel="0" collapsed="false">
      <c r="A1079" s="170"/>
      <c r="B1079" s="170"/>
      <c r="C1079" s="170"/>
      <c r="D1079" s="171" t="s">
        <v>717</v>
      </c>
      <c r="E1079" s="171"/>
      <c r="F1079" s="171"/>
      <c r="G1079" s="171"/>
      <c r="H1079" s="172" t="n">
        <f aca="false">ROUND(H1076*$B$13,2)</f>
        <v>20.64</v>
      </c>
      <c r="L1079" s="132"/>
      <c r="M1079" s="115"/>
    </row>
    <row r="1080" customFormat="false" ht="15" hidden="false" customHeight="true" outlineLevel="0" collapsed="false">
      <c r="A1080" s="170"/>
      <c r="B1080" s="170"/>
      <c r="C1080" s="170"/>
      <c r="D1080" s="173" t="s">
        <v>718</v>
      </c>
      <c r="E1080" s="173"/>
      <c r="F1080" s="173"/>
      <c r="G1080" s="173"/>
      <c r="H1080" s="174" t="n">
        <f aca="false">H1079+H1076</f>
        <v>119.19</v>
      </c>
    </row>
    <row r="1082" customFormat="false" ht="15" hidden="false" customHeight="false" outlineLevel="0" collapsed="false">
      <c r="A1082" s="153" t="s">
        <v>698</v>
      </c>
      <c r="B1082" s="154" t="s">
        <v>699</v>
      </c>
      <c r="C1082" s="154"/>
      <c r="D1082" s="155" t="s">
        <v>700</v>
      </c>
      <c r="E1082" s="156" t="s">
        <v>701</v>
      </c>
      <c r="F1082" s="155" t="s">
        <v>702</v>
      </c>
      <c r="G1082" s="157" t="s">
        <v>703</v>
      </c>
      <c r="H1082" s="158" t="s">
        <v>704</v>
      </c>
      <c r="L1082" s="132"/>
      <c r="M1082" s="115"/>
    </row>
    <row r="1083" s="167" customFormat="true" ht="30" hidden="false" customHeight="false" outlineLevel="0" collapsed="false">
      <c r="A1083" s="159" t="str">
        <f aca="false">'Orç Sintético'!A277</f>
        <v>06.01.414.01</v>
      </c>
      <c r="B1083" s="159" t="str">
        <f aca="false">'Orç Sintético'!B277</f>
        <v>ORSE</v>
      </c>
      <c r="C1083" s="159" t="str">
        <f aca="false">'Orç Sintético'!C277</f>
        <v>711 MOD 1</v>
      </c>
      <c r="D1083" s="176" t="s">
        <v>591</v>
      </c>
      <c r="E1083" s="159" t="n">
        <v>1</v>
      </c>
      <c r="F1083" s="159" t="s">
        <v>45</v>
      </c>
      <c r="G1083" s="163" t="n">
        <v>5.38</v>
      </c>
      <c r="H1083" s="164" t="n">
        <f aca="false">H1090</f>
        <v>5.38</v>
      </c>
      <c r="I1083" s="165" t="s">
        <v>705</v>
      </c>
      <c r="J1083" s="32"/>
      <c r="K1083" s="32"/>
      <c r="L1083" s="166"/>
      <c r="M1083" s="42"/>
    </row>
    <row r="1084" s="49" customFormat="true" ht="30" hidden="false" customHeight="false" outlineLevel="0" collapsed="false">
      <c r="A1084" s="168" t="n">
        <v>38092</v>
      </c>
      <c r="B1084" s="168"/>
      <c r="C1084" s="112" t="s">
        <v>76</v>
      </c>
      <c r="D1084" s="53" t="s">
        <v>853</v>
      </c>
      <c r="E1084" s="150" t="n">
        <v>1</v>
      </c>
      <c r="F1084" s="112" t="s">
        <v>88</v>
      </c>
      <c r="G1084" s="122" t="n">
        <v>2.73</v>
      </c>
      <c r="H1084" s="152" t="n">
        <f aca="false">ROUND(G1084*E1084,2)</f>
        <v>2.73</v>
      </c>
      <c r="I1084" s="90"/>
      <c r="J1084" s="112"/>
      <c r="K1084" s="112"/>
      <c r="L1084" s="169"/>
      <c r="M1084" s="138"/>
    </row>
    <row r="1085" s="49" customFormat="true" ht="15" hidden="false" customHeight="false" outlineLevel="0" collapsed="false">
      <c r="A1085" s="168" t="n">
        <v>88264</v>
      </c>
      <c r="B1085" s="168"/>
      <c r="C1085" s="112" t="s">
        <v>76</v>
      </c>
      <c r="D1085" s="53" t="s">
        <v>722</v>
      </c>
      <c r="E1085" s="150" t="n">
        <v>0.1</v>
      </c>
      <c r="F1085" s="112" t="s">
        <v>690</v>
      </c>
      <c r="G1085" s="122" t="n">
        <v>26.47</v>
      </c>
      <c r="H1085" s="152" t="n">
        <f aca="false">ROUND(G1085*E1085,2)</f>
        <v>2.65</v>
      </c>
      <c r="I1085" s="90"/>
      <c r="J1085" s="112"/>
      <c r="K1085" s="112"/>
      <c r="L1085" s="169"/>
      <c r="M1085" s="138"/>
    </row>
    <row r="1086" customFormat="false" ht="15" hidden="false" customHeight="true" outlineLevel="0" collapsed="false">
      <c r="A1086" s="170"/>
      <c r="B1086" s="170"/>
      <c r="C1086" s="170"/>
      <c r="D1086" s="171" t="s">
        <v>712</v>
      </c>
      <c r="E1086" s="171"/>
      <c r="F1086" s="171"/>
      <c r="G1086" s="171"/>
      <c r="H1086" s="172" t="n">
        <f aca="false">SUMIF(F1084:F1085,("H"),H1084:H1085)</f>
        <v>2.65</v>
      </c>
      <c r="L1086" s="132"/>
      <c r="M1086" s="115"/>
    </row>
    <row r="1087" customFormat="false" ht="15" hidden="false" customHeight="true" outlineLevel="0" collapsed="false">
      <c r="A1087" s="170"/>
      <c r="B1087" s="170"/>
      <c r="C1087" s="170"/>
      <c r="D1087" s="171" t="s">
        <v>713</v>
      </c>
      <c r="E1087" s="171"/>
      <c r="F1087" s="171"/>
      <c r="G1087" s="171"/>
      <c r="H1087" s="172" t="n">
        <f aca="false">SUMIF(F1084:F1085,"&lt;&gt;h",H1084:H1085)</f>
        <v>2.73</v>
      </c>
      <c r="L1087" s="132"/>
      <c r="M1087" s="115"/>
    </row>
    <row r="1088" customFormat="false" ht="15" hidden="false" customHeight="true" outlineLevel="0" collapsed="false">
      <c r="A1088" s="170"/>
      <c r="B1088" s="170"/>
      <c r="C1088" s="170"/>
      <c r="D1088" s="173" t="s">
        <v>714</v>
      </c>
      <c r="E1088" s="173"/>
      <c r="F1088" s="173"/>
      <c r="G1088" s="173"/>
      <c r="H1088" s="174" t="n">
        <f aca="false">SUM(H1086:H1087)</f>
        <v>5.38</v>
      </c>
      <c r="L1088" s="132"/>
      <c r="M1088" s="115"/>
    </row>
    <row r="1089" customFormat="false" ht="15" hidden="false" customHeight="true" outlineLevel="0" collapsed="false">
      <c r="A1089" s="170"/>
      <c r="B1089" s="170"/>
      <c r="C1089" s="170"/>
      <c r="D1089" s="171" t="s">
        <v>715</v>
      </c>
      <c r="E1089" s="171"/>
      <c r="F1089" s="171"/>
      <c r="G1089" s="171"/>
      <c r="H1089" s="175" t="n">
        <f aca="false">E1083</f>
        <v>1</v>
      </c>
      <c r="L1089" s="132"/>
      <c r="M1089" s="115"/>
    </row>
    <row r="1090" customFormat="false" ht="15" hidden="false" customHeight="true" outlineLevel="0" collapsed="false">
      <c r="A1090" s="170"/>
      <c r="B1090" s="170"/>
      <c r="C1090" s="170"/>
      <c r="D1090" s="173" t="s">
        <v>716</v>
      </c>
      <c r="E1090" s="173"/>
      <c r="F1090" s="173"/>
      <c r="G1090" s="173"/>
      <c r="H1090" s="174" t="n">
        <f aca="false">ROUND(H1088*H1089,2)</f>
        <v>5.38</v>
      </c>
      <c r="L1090" s="132"/>
      <c r="M1090" s="115"/>
    </row>
    <row r="1091" customFormat="false" ht="15" hidden="false" customHeight="true" outlineLevel="0" collapsed="false">
      <c r="A1091" s="170"/>
      <c r="B1091" s="170"/>
      <c r="C1091" s="170"/>
      <c r="D1091" s="171" t="s">
        <v>717</v>
      </c>
      <c r="E1091" s="171"/>
      <c r="F1091" s="171"/>
      <c r="G1091" s="171"/>
      <c r="H1091" s="172" t="n">
        <f aca="false">ROUND(H1088*$B$13,2)</f>
        <v>1.13</v>
      </c>
      <c r="L1091" s="132"/>
      <c r="M1091" s="115"/>
    </row>
    <row r="1092" customFormat="false" ht="15" hidden="false" customHeight="true" outlineLevel="0" collapsed="false">
      <c r="A1092" s="170"/>
      <c r="B1092" s="170"/>
      <c r="C1092" s="170"/>
      <c r="D1092" s="173" t="s">
        <v>718</v>
      </c>
      <c r="E1092" s="173"/>
      <c r="F1092" s="173"/>
      <c r="G1092" s="173"/>
      <c r="H1092" s="174" t="n">
        <f aca="false">H1091+H1088</f>
        <v>6.51</v>
      </c>
    </row>
    <row r="1094" customFormat="false" ht="15" hidden="false" customHeight="false" outlineLevel="0" collapsed="false">
      <c r="A1094" s="153" t="s">
        <v>698</v>
      </c>
      <c r="B1094" s="154" t="s">
        <v>699</v>
      </c>
      <c r="C1094" s="154"/>
      <c r="D1094" s="155" t="s">
        <v>700</v>
      </c>
      <c r="E1094" s="156" t="s">
        <v>701</v>
      </c>
      <c r="F1094" s="155" t="s">
        <v>702</v>
      </c>
      <c r="G1094" s="157" t="s">
        <v>703</v>
      </c>
      <c r="H1094" s="158" t="s">
        <v>704</v>
      </c>
      <c r="L1094" s="132"/>
      <c r="M1094" s="115"/>
    </row>
    <row r="1095" s="167" customFormat="true" ht="30" hidden="false" customHeight="false" outlineLevel="0" collapsed="false">
      <c r="A1095" s="159" t="str">
        <f aca="false">'Orç Sintético'!A278</f>
        <v>06.01.414.02</v>
      </c>
      <c r="B1095" s="159" t="str">
        <f aca="false">'Orç Sintético'!B278</f>
        <v>ORSE</v>
      </c>
      <c r="C1095" s="159" t="str">
        <f aca="false">'Orç Sintético'!C278</f>
        <v>711 MOD 2</v>
      </c>
      <c r="D1095" s="176" t="s">
        <v>594</v>
      </c>
      <c r="E1095" s="159" t="n">
        <v>3</v>
      </c>
      <c r="F1095" s="159" t="s">
        <v>45</v>
      </c>
      <c r="G1095" s="163" t="n">
        <v>5.47</v>
      </c>
      <c r="H1095" s="164" t="n">
        <f aca="false">H1102</f>
        <v>16.41</v>
      </c>
      <c r="I1095" s="165" t="s">
        <v>705</v>
      </c>
      <c r="J1095" s="32"/>
      <c r="K1095" s="32"/>
      <c r="L1095" s="166"/>
      <c r="M1095" s="42"/>
    </row>
    <row r="1096" s="49" customFormat="true" ht="30" hidden="false" customHeight="false" outlineLevel="0" collapsed="false">
      <c r="A1096" s="168" t="n">
        <v>38093</v>
      </c>
      <c r="B1096" s="168"/>
      <c r="C1096" s="112" t="s">
        <v>76</v>
      </c>
      <c r="D1096" s="53" t="s">
        <v>854</v>
      </c>
      <c r="E1096" s="150" t="n">
        <v>1</v>
      </c>
      <c r="F1096" s="112" t="s">
        <v>88</v>
      </c>
      <c r="G1096" s="122" t="n">
        <v>2.82</v>
      </c>
      <c r="H1096" s="152" t="n">
        <f aca="false">ROUND(G1096*E1096,2)</f>
        <v>2.82</v>
      </c>
      <c r="I1096" s="90"/>
      <c r="J1096" s="112"/>
      <c r="K1096" s="112"/>
      <c r="L1096" s="169"/>
      <c r="M1096" s="138"/>
    </row>
    <row r="1097" s="49" customFormat="true" ht="15" hidden="false" customHeight="false" outlineLevel="0" collapsed="false">
      <c r="A1097" s="168" t="n">
        <v>88264</v>
      </c>
      <c r="B1097" s="168"/>
      <c r="C1097" s="112" t="s">
        <v>76</v>
      </c>
      <c r="D1097" s="53" t="s">
        <v>722</v>
      </c>
      <c r="E1097" s="150" t="n">
        <v>0.1</v>
      </c>
      <c r="F1097" s="112" t="s">
        <v>690</v>
      </c>
      <c r="G1097" s="122" t="n">
        <v>26.47</v>
      </c>
      <c r="H1097" s="152" t="n">
        <f aca="false">ROUND(G1097*E1097,2)</f>
        <v>2.65</v>
      </c>
      <c r="I1097" s="90"/>
      <c r="J1097" s="112"/>
      <c r="K1097" s="112"/>
      <c r="L1097" s="169"/>
      <c r="M1097" s="138"/>
    </row>
    <row r="1098" customFormat="false" ht="15" hidden="false" customHeight="true" outlineLevel="0" collapsed="false">
      <c r="A1098" s="170"/>
      <c r="B1098" s="170"/>
      <c r="C1098" s="170"/>
      <c r="D1098" s="171" t="s">
        <v>712</v>
      </c>
      <c r="E1098" s="171"/>
      <c r="F1098" s="171"/>
      <c r="G1098" s="171"/>
      <c r="H1098" s="172" t="n">
        <f aca="false">SUMIF(F1096:F1097,("H"),H1096:H1097)</f>
        <v>2.65</v>
      </c>
      <c r="L1098" s="132"/>
      <c r="M1098" s="115"/>
    </row>
    <row r="1099" customFormat="false" ht="15" hidden="false" customHeight="true" outlineLevel="0" collapsed="false">
      <c r="A1099" s="170"/>
      <c r="B1099" s="170"/>
      <c r="C1099" s="170"/>
      <c r="D1099" s="171" t="s">
        <v>713</v>
      </c>
      <c r="E1099" s="171"/>
      <c r="F1099" s="171"/>
      <c r="G1099" s="171"/>
      <c r="H1099" s="172" t="n">
        <f aca="false">SUMIF(F1096:F1097,"&lt;&gt;h",H1096:H1097)</f>
        <v>2.82</v>
      </c>
      <c r="L1099" s="132"/>
      <c r="M1099" s="115"/>
    </row>
    <row r="1100" customFormat="false" ht="15" hidden="false" customHeight="true" outlineLevel="0" collapsed="false">
      <c r="A1100" s="170"/>
      <c r="B1100" s="170"/>
      <c r="C1100" s="170"/>
      <c r="D1100" s="173" t="s">
        <v>714</v>
      </c>
      <c r="E1100" s="173"/>
      <c r="F1100" s="173"/>
      <c r="G1100" s="173"/>
      <c r="H1100" s="174" t="n">
        <f aca="false">SUM(H1098:H1099)</f>
        <v>5.47</v>
      </c>
      <c r="L1100" s="132"/>
      <c r="M1100" s="115"/>
    </row>
    <row r="1101" customFormat="false" ht="15" hidden="false" customHeight="true" outlineLevel="0" collapsed="false">
      <c r="A1101" s="170"/>
      <c r="B1101" s="170"/>
      <c r="C1101" s="170"/>
      <c r="D1101" s="171" t="s">
        <v>715</v>
      </c>
      <c r="E1101" s="171"/>
      <c r="F1101" s="171"/>
      <c r="G1101" s="171"/>
      <c r="H1101" s="175" t="n">
        <f aca="false">E1095</f>
        <v>3</v>
      </c>
      <c r="L1101" s="132"/>
      <c r="M1101" s="115"/>
    </row>
    <row r="1102" customFormat="false" ht="15" hidden="false" customHeight="true" outlineLevel="0" collapsed="false">
      <c r="A1102" s="170"/>
      <c r="B1102" s="170"/>
      <c r="C1102" s="170"/>
      <c r="D1102" s="173" t="s">
        <v>716</v>
      </c>
      <c r="E1102" s="173"/>
      <c r="F1102" s="173"/>
      <c r="G1102" s="173"/>
      <c r="H1102" s="174" t="n">
        <f aca="false">ROUND(H1100*H1101,2)</f>
        <v>16.41</v>
      </c>
      <c r="L1102" s="132"/>
      <c r="M1102" s="115"/>
    </row>
    <row r="1103" customFormat="false" ht="15" hidden="false" customHeight="true" outlineLevel="0" collapsed="false">
      <c r="A1103" s="170"/>
      <c r="B1103" s="170"/>
      <c r="C1103" s="170"/>
      <c r="D1103" s="171" t="s">
        <v>717</v>
      </c>
      <c r="E1103" s="171"/>
      <c r="F1103" s="171"/>
      <c r="G1103" s="171"/>
      <c r="H1103" s="172" t="n">
        <f aca="false">ROUND(H1100*$B$13,2)</f>
        <v>1.15</v>
      </c>
      <c r="L1103" s="132"/>
      <c r="M1103" s="115"/>
    </row>
    <row r="1104" customFormat="false" ht="15" hidden="false" customHeight="true" outlineLevel="0" collapsed="false">
      <c r="A1104" s="170"/>
      <c r="B1104" s="170"/>
      <c r="C1104" s="170"/>
      <c r="D1104" s="173" t="s">
        <v>718</v>
      </c>
      <c r="E1104" s="173"/>
      <c r="F1104" s="173"/>
      <c r="G1104" s="173"/>
      <c r="H1104" s="174" t="n">
        <f aca="false">H1103+H1100</f>
        <v>6.62</v>
      </c>
    </row>
    <row r="1106" customFormat="false" ht="15" hidden="false" customHeight="false" outlineLevel="0" collapsed="false">
      <c r="A1106" s="153" t="s">
        <v>698</v>
      </c>
      <c r="B1106" s="154" t="s">
        <v>699</v>
      </c>
      <c r="C1106" s="154"/>
      <c r="D1106" s="155" t="s">
        <v>700</v>
      </c>
      <c r="E1106" s="156" t="s">
        <v>701</v>
      </c>
      <c r="F1106" s="155" t="s">
        <v>702</v>
      </c>
      <c r="G1106" s="157" t="s">
        <v>703</v>
      </c>
      <c r="H1106" s="158" t="s">
        <v>704</v>
      </c>
      <c r="L1106" s="132"/>
      <c r="M1106" s="115"/>
    </row>
    <row r="1107" s="167" customFormat="true" ht="45" hidden="false" customHeight="false" outlineLevel="0" collapsed="false">
      <c r="A1107" s="159" t="str">
        <f aca="false">'Orç Sintético'!A281</f>
        <v>06.01.501.01</v>
      </c>
      <c r="B1107" s="159" t="str">
        <f aca="false">'Orç Sintético'!B281</f>
        <v>ORSE</v>
      </c>
      <c r="C1107" s="159" t="n">
        <f aca="false">'Orç Sintético'!C281</f>
        <v>8795</v>
      </c>
      <c r="D1107" s="176" t="s">
        <v>600</v>
      </c>
      <c r="E1107" s="159" t="n">
        <v>6</v>
      </c>
      <c r="F1107" s="159" t="s">
        <v>45</v>
      </c>
      <c r="G1107" s="163" t="n">
        <v>34.3</v>
      </c>
      <c r="H1107" s="164" t="n">
        <f aca="false">H1115</f>
        <v>205.8</v>
      </c>
      <c r="I1107" s="165" t="s">
        <v>705</v>
      </c>
      <c r="J1107" s="32"/>
      <c r="K1107" s="32"/>
      <c r="L1107" s="166"/>
      <c r="M1107" s="42"/>
    </row>
    <row r="1108" s="49" customFormat="true" ht="30" hidden="false" customHeight="false" outlineLevel="0" collapsed="false">
      <c r="A1108" s="168" t="n">
        <v>41422</v>
      </c>
      <c r="B1108" s="168"/>
      <c r="C1108" s="112" t="s">
        <v>76</v>
      </c>
      <c r="D1108" s="53" t="s">
        <v>855</v>
      </c>
      <c r="E1108" s="150" t="n">
        <v>1</v>
      </c>
      <c r="F1108" s="112" t="s">
        <v>88</v>
      </c>
      <c r="G1108" s="122" t="n">
        <v>11.36</v>
      </c>
      <c r="H1108" s="152" t="n">
        <f aca="false">ROUND(G1108*E1108,2)</f>
        <v>11.36</v>
      </c>
      <c r="I1108" s="90"/>
      <c r="J1108" s="112"/>
      <c r="K1108" s="112"/>
      <c r="L1108" s="169"/>
      <c r="M1108" s="138"/>
    </row>
    <row r="1109" s="49" customFormat="true" ht="15" hidden="false" customHeight="false" outlineLevel="0" collapsed="false">
      <c r="A1109" s="168" t="n">
        <v>88316</v>
      </c>
      <c r="B1109" s="168"/>
      <c r="C1109" s="112" t="s">
        <v>76</v>
      </c>
      <c r="D1109" s="53" t="s">
        <v>721</v>
      </c>
      <c r="E1109" s="150" t="n">
        <v>0.5</v>
      </c>
      <c r="F1109" s="112" t="s">
        <v>690</v>
      </c>
      <c r="G1109" s="122" t="n">
        <v>19.39</v>
      </c>
      <c r="H1109" s="152" t="n">
        <f aca="false">ROUND(G1109*E1109,2)</f>
        <v>9.7</v>
      </c>
      <c r="I1109" s="90"/>
      <c r="J1109" s="112"/>
      <c r="K1109" s="112"/>
      <c r="L1109" s="169"/>
      <c r="M1109" s="138"/>
    </row>
    <row r="1110" s="49" customFormat="true" ht="15" hidden="false" customHeight="false" outlineLevel="0" collapsed="false">
      <c r="A1110" s="168" t="n">
        <v>88264</v>
      </c>
      <c r="B1110" s="168"/>
      <c r="C1110" s="112" t="s">
        <v>76</v>
      </c>
      <c r="D1110" s="53" t="s">
        <v>722</v>
      </c>
      <c r="E1110" s="150" t="n">
        <v>0.5</v>
      </c>
      <c r="F1110" s="112" t="s">
        <v>690</v>
      </c>
      <c r="G1110" s="122" t="n">
        <v>26.47</v>
      </c>
      <c r="H1110" s="152" t="n">
        <f aca="false">ROUND(G1110*E1110,2)</f>
        <v>13.24</v>
      </c>
      <c r="I1110" s="90"/>
      <c r="J1110" s="112"/>
      <c r="K1110" s="112"/>
      <c r="L1110" s="169"/>
      <c r="M1110" s="138"/>
    </row>
    <row r="1111" customFormat="false" ht="15" hidden="false" customHeight="true" outlineLevel="0" collapsed="false">
      <c r="A1111" s="170"/>
      <c r="B1111" s="170"/>
      <c r="C1111" s="170"/>
      <c r="D1111" s="171" t="s">
        <v>712</v>
      </c>
      <c r="E1111" s="171"/>
      <c r="F1111" s="171"/>
      <c r="G1111" s="171"/>
      <c r="H1111" s="172" t="n">
        <f aca="false">SUMIF(F1108:F1110,("H"),H1108:H1110)</f>
        <v>22.94</v>
      </c>
      <c r="L1111" s="132"/>
      <c r="M1111" s="115"/>
    </row>
    <row r="1112" customFormat="false" ht="15" hidden="false" customHeight="true" outlineLevel="0" collapsed="false">
      <c r="A1112" s="170"/>
      <c r="B1112" s="170"/>
      <c r="C1112" s="170"/>
      <c r="D1112" s="171" t="s">
        <v>713</v>
      </c>
      <c r="E1112" s="171"/>
      <c r="F1112" s="171"/>
      <c r="G1112" s="171"/>
      <c r="H1112" s="172" t="n">
        <f aca="false">SUMIF(F1108:F1110,"&lt;&gt;h",H1108:H1110)</f>
        <v>11.36</v>
      </c>
      <c r="L1112" s="132"/>
      <c r="M1112" s="115"/>
    </row>
    <row r="1113" customFormat="false" ht="15" hidden="false" customHeight="true" outlineLevel="0" collapsed="false">
      <c r="A1113" s="170"/>
      <c r="B1113" s="170"/>
      <c r="C1113" s="170"/>
      <c r="D1113" s="173" t="s">
        <v>714</v>
      </c>
      <c r="E1113" s="173"/>
      <c r="F1113" s="173"/>
      <c r="G1113" s="173"/>
      <c r="H1113" s="174" t="n">
        <f aca="false">SUM(H1111:H1112)</f>
        <v>34.3</v>
      </c>
      <c r="L1113" s="132"/>
      <c r="M1113" s="115"/>
    </row>
    <row r="1114" customFormat="false" ht="15" hidden="false" customHeight="true" outlineLevel="0" collapsed="false">
      <c r="A1114" s="170"/>
      <c r="B1114" s="170"/>
      <c r="C1114" s="170"/>
      <c r="D1114" s="171" t="s">
        <v>715</v>
      </c>
      <c r="E1114" s="171"/>
      <c r="F1114" s="171"/>
      <c r="G1114" s="171"/>
      <c r="H1114" s="175" t="n">
        <f aca="false">E1107</f>
        <v>6</v>
      </c>
      <c r="L1114" s="132"/>
      <c r="M1114" s="115"/>
    </row>
    <row r="1115" customFormat="false" ht="15" hidden="false" customHeight="true" outlineLevel="0" collapsed="false">
      <c r="A1115" s="170"/>
      <c r="B1115" s="170"/>
      <c r="C1115" s="170"/>
      <c r="D1115" s="173" t="s">
        <v>716</v>
      </c>
      <c r="E1115" s="173"/>
      <c r="F1115" s="173"/>
      <c r="G1115" s="173"/>
      <c r="H1115" s="174" t="n">
        <f aca="false">ROUND(H1113*H1114,2)</f>
        <v>205.8</v>
      </c>
      <c r="L1115" s="132"/>
      <c r="M1115" s="115"/>
    </row>
    <row r="1116" customFormat="false" ht="15" hidden="false" customHeight="true" outlineLevel="0" collapsed="false">
      <c r="A1116" s="170"/>
      <c r="B1116" s="170"/>
      <c r="C1116" s="170"/>
      <c r="D1116" s="171" t="s">
        <v>717</v>
      </c>
      <c r="E1116" s="171"/>
      <c r="F1116" s="171"/>
      <c r="G1116" s="171"/>
      <c r="H1116" s="172" t="n">
        <f aca="false">ROUND(H1113*$B$13,2)</f>
        <v>7.18</v>
      </c>
      <c r="L1116" s="132"/>
      <c r="M1116" s="115"/>
    </row>
    <row r="1117" customFormat="false" ht="15" hidden="false" customHeight="true" outlineLevel="0" collapsed="false">
      <c r="A1117" s="170"/>
      <c r="B1117" s="170"/>
      <c r="C1117" s="170"/>
      <c r="D1117" s="173" t="s">
        <v>718</v>
      </c>
      <c r="E1117" s="173"/>
      <c r="F1117" s="173"/>
      <c r="G1117" s="173"/>
      <c r="H1117" s="174" t="n">
        <f aca="false">H1116+H1113</f>
        <v>41.48</v>
      </c>
    </row>
    <row r="1119" customFormat="false" ht="15" hidden="false" customHeight="false" outlineLevel="0" collapsed="false">
      <c r="A1119" s="153" t="s">
        <v>698</v>
      </c>
      <c r="B1119" s="154" t="s">
        <v>699</v>
      </c>
      <c r="C1119" s="154"/>
      <c r="D1119" s="155" t="s">
        <v>700</v>
      </c>
      <c r="E1119" s="156" t="s">
        <v>701</v>
      </c>
      <c r="F1119" s="155" t="s">
        <v>702</v>
      </c>
      <c r="G1119" s="157" t="s">
        <v>703</v>
      </c>
      <c r="H1119" s="158" t="s">
        <v>704</v>
      </c>
      <c r="L1119" s="132"/>
      <c r="M1119" s="115"/>
    </row>
    <row r="1120" s="167" customFormat="true" ht="30" hidden="false" customHeight="false" outlineLevel="0" collapsed="false">
      <c r="A1120" s="159" t="str">
        <f aca="false">'Orç Sintético'!A282</f>
        <v>06.01.501.02</v>
      </c>
      <c r="B1120" s="159" t="str">
        <f aca="false">'Orç Sintético'!B282</f>
        <v>ORSE</v>
      </c>
      <c r="C1120" s="159" t="n">
        <f aca="false">'Orç Sintético'!C282</f>
        <v>12740</v>
      </c>
      <c r="D1120" s="176" t="s">
        <v>602</v>
      </c>
      <c r="E1120" s="159" t="n">
        <v>47.5</v>
      </c>
      <c r="F1120" s="159" t="s">
        <v>82</v>
      </c>
      <c r="G1120" s="163" t="n">
        <v>18.43</v>
      </c>
      <c r="H1120" s="164" t="n">
        <f aca="false">H1127</f>
        <v>875.43</v>
      </c>
      <c r="I1120" s="165" t="s">
        <v>705</v>
      </c>
      <c r="J1120" s="32"/>
      <c r="K1120" s="32"/>
      <c r="L1120" s="166"/>
      <c r="M1120" s="42"/>
    </row>
    <row r="1121" s="49" customFormat="true" ht="15" hidden="false" customHeight="false" outlineLevel="0" collapsed="false">
      <c r="A1121" s="168" t="n">
        <v>11095</v>
      </c>
      <c r="B1121" s="168"/>
      <c r="C1121" s="90" t="s">
        <v>401</v>
      </c>
      <c r="D1121" s="53" t="s">
        <v>856</v>
      </c>
      <c r="E1121" s="150" t="n">
        <v>1</v>
      </c>
      <c r="F1121" s="112" t="s">
        <v>82</v>
      </c>
      <c r="G1121" s="122" t="n">
        <v>13.67</v>
      </c>
      <c r="H1121" s="152" t="n">
        <f aca="false">ROUND(G1121*E1121,2)</f>
        <v>13.67</v>
      </c>
      <c r="I1121" s="90"/>
      <c r="J1121" s="112"/>
      <c r="K1121" s="112"/>
      <c r="L1121" s="169"/>
      <c r="M1121" s="138"/>
    </row>
    <row r="1122" s="49" customFormat="true" ht="15" hidden="false" customHeight="false" outlineLevel="0" collapsed="false">
      <c r="A1122" s="168" t="n">
        <v>88264</v>
      </c>
      <c r="B1122" s="168"/>
      <c r="C1122" s="112" t="s">
        <v>76</v>
      </c>
      <c r="D1122" s="53" t="s">
        <v>722</v>
      </c>
      <c r="E1122" s="150" t="n">
        <v>0.18</v>
      </c>
      <c r="F1122" s="112" t="s">
        <v>690</v>
      </c>
      <c r="G1122" s="122" t="n">
        <v>26.47</v>
      </c>
      <c r="H1122" s="152" t="n">
        <f aca="false">ROUND(G1122*E1122,2)</f>
        <v>4.76</v>
      </c>
      <c r="I1122" s="90"/>
      <c r="J1122" s="112"/>
      <c r="K1122" s="112"/>
      <c r="L1122" s="169"/>
      <c r="M1122" s="138"/>
    </row>
    <row r="1123" customFormat="false" ht="15" hidden="false" customHeight="true" outlineLevel="0" collapsed="false">
      <c r="A1123" s="170"/>
      <c r="B1123" s="170"/>
      <c r="C1123" s="170"/>
      <c r="D1123" s="171" t="s">
        <v>712</v>
      </c>
      <c r="E1123" s="171"/>
      <c r="F1123" s="171"/>
      <c r="G1123" s="171"/>
      <c r="H1123" s="172" t="n">
        <f aca="false">SUMIF(F1121:F1122,("H"),H1121:H1122)</f>
        <v>4.76</v>
      </c>
      <c r="L1123" s="132"/>
      <c r="M1123" s="115"/>
    </row>
    <row r="1124" customFormat="false" ht="15" hidden="false" customHeight="true" outlineLevel="0" collapsed="false">
      <c r="A1124" s="170"/>
      <c r="B1124" s="170"/>
      <c r="C1124" s="170"/>
      <c r="D1124" s="171" t="s">
        <v>713</v>
      </c>
      <c r="E1124" s="171"/>
      <c r="F1124" s="171"/>
      <c r="G1124" s="171"/>
      <c r="H1124" s="172" t="n">
        <f aca="false">SUMIF(F1121:F1122,"&lt;&gt;h",H1121:H1122)</f>
        <v>13.67</v>
      </c>
      <c r="L1124" s="132"/>
      <c r="M1124" s="115"/>
    </row>
    <row r="1125" customFormat="false" ht="15" hidden="false" customHeight="true" outlineLevel="0" collapsed="false">
      <c r="A1125" s="170"/>
      <c r="B1125" s="170"/>
      <c r="C1125" s="170"/>
      <c r="D1125" s="173" t="s">
        <v>714</v>
      </c>
      <c r="E1125" s="173"/>
      <c r="F1125" s="173"/>
      <c r="G1125" s="173"/>
      <c r="H1125" s="174" t="n">
        <f aca="false">SUM(H1123:H1124)</f>
        <v>18.43</v>
      </c>
      <c r="L1125" s="132"/>
      <c r="M1125" s="115"/>
    </row>
    <row r="1126" customFormat="false" ht="15" hidden="false" customHeight="true" outlineLevel="0" collapsed="false">
      <c r="A1126" s="170"/>
      <c r="B1126" s="170"/>
      <c r="C1126" s="170"/>
      <c r="D1126" s="171" t="s">
        <v>715</v>
      </c>
      <c r="E1126" s="171"/>
      <c r="F1126" s="171"/>
      <c r="G1126" s="171"/>
      <c r="H1126" s="175" t="n">
        <f aca="false">E1120</f>
        <v>47.5</v>
      </c>
      <c r="L1126" s="132"/>
      <c r="M1126" s="115"/>
    </row>
    <row r="1127" customFormat="false" ht="15" hidden="false" customHeight="true" outlineLevel="0" collapsed="false">
      <c r="A1127" s="170"/>
      <c r="B1127" s="170"/>
      <c r="C1127" s="170"/>
      <c r="D1127" s="173" t="s">
        <v>716</v>
      </c>
      <c r="E1127" s="173"/>
      <c r="F1127" s="173"/>
      <c r="G1127" s="173"/>
      <c r="H1127" s="174" t="n">
        <f aca="false">ROUND(H1125*H1126,2)</f>
        <v>875.43</v>
      </c>
      <c r="L1127" s="132"/>
      <c r="M1127" s="115"/>
    </row>
    <row r="1128" customFormat="false" ht="15" hidden="false" customHeight="true" outlineLevel="0" collapsed="false">
      <c r="A1128" s="170"/>
      <c r="B1128" s="170"/>
      <c r="C1128" s="170"/>
      <c r="D1128" s="171" t="s">
        <v>717</v>
      </c>
      <c r="E1128" s="171"/>
      <c r="F1128" s="171"/>
      <c r="G1128" s="171"/>
      <c r="H1128" s="172" t="n">
        <f aca="false">ROUND(H1125*$B$13,2)</f>
        <v>3.86</v>
      </c>
      <c r="L1128" s="132"/>
      <c r="M1128" s="115"/>
    </row>
    <row r="1129" customFormat="false" ht="15" hidden="false" customHeight="true" outlineLevel="0" collapsed="false">
      <c r="A1129" s="170"/>
      <c r="B1129" s="170"/>
      <c r="C1129" s="170"/>
      <c r="D1129" s="173" t="s">
        <v>718</v>
      </c>
      <c r="E1129" s="173"/>
      <c r="F1129" s="173"/>
      <c r="G1129" s="173"/>
      <c r="H1129" s="174" t="n">
        <f aca="false">H1128+H1125</f>
        <v>22.29</v>
      </c>
    </row>
    <row r="1131" customFormat="false" ht="15" hidden="false" customHeight="false" outlineLevel="0" collapsed="false">
      <c r="A1131" s="153" t="s">
        <v>698</v>
      </c>
      <c r="B1131" s="154" t="s">
        <v>699</v>
      </c>
      <c r="C1131" s="154"/>
      <c r="D1131" s="155" t="s">
        <v>700</v>
      </c>
      <c r="E1131" s="156" t="s">
        <v>701</v>
      </c>
      <c r="F1131" s="155" t="s">
        <v>702</v>
      </c>
      <c r="G1131" s="157" t="s">
        <v>703</v>
      </c>
      <c r="H1131" s="158" t="s">
        <v>704</v>
      </c>
      <c r="L1131" s="132"/>
      <c r="M1131" s="115"/>
    </row>
    <row r="1132" s="167" customFormat="true" ht="30" hidden="false" customHeight="false" outlineLevel="0" collapsed="false">
      <c r="A1132" s="159" t="str">
        <f aca="false">'Orç Sintético'!A283</f>
        <v>06.01.502.01</v>
      </c>
      <c r="B1132" s="159" t="str">
        <f aca="false">'Orç Sintético'!B283</f>
        <v>ORSE</v>
      </c>
      <c r="C1132" s="159" t="str">
        <f aca="false">'Orç Sintético'!C283</f>
        <v>10425 MOD</v>
      </c>
      <c r="D1132" s="176" t="s">
        <v>605</v>
      </c>
      <c r="E1132" s="159" t="n">
        <v>11</v>
      </c>
      <c r="F1132" s="159" t="s">
        <v>45</v>
      </c>
      <c r="G1132" s="163" t="n">
        <v>22.33</v>
      </c>
      <c r="H1132" s="164" t="n">
        <f aca="false">H1140</f>
        <v>245.63</v>
      </c>
      <c r="I1132" s="165" t="s">
        <v>705</v>
      </c>
      <c r="J1132" s="32"/>
      <c r="K1132" s="32"/>
      <c r="L1132" s="166"/>
      <c r="M1132" s="42"/>
    </row>
    <row r="1133" s="49" customFormat="true" ht="30" hidden="false" customHeight="false" outlineLevel="0" collapsed="false">
      <c r="A1133" s="168" t="n">
        <v>11855</v>
      </c>
      <c r="B1133" s="168"/>
      <c r="C1133" s="112" t="s">
        <v>76</v>
      </c>
      <c r="D1133" s="53" t="s">
        <v>857</v>
      </c>
      <c r="E1133" s="150" t="n">
        <v>1</v>
      </c>
      <c r="F1133" s="112" t="s">
        <v>88</v>
      </c>
      <c r="G1133" s="122" t="n">
        <v>17.74</v>
      </c>
      <c r="H1133" s="152" t="n">
        <f aca="false">ROUND(G1133*E1133,2)</f>
        <v>17.74</v>
      </c>
      <c r="I1133" s="90"/>
      <c r="J1133" s="112"/>
      <c r="K1133" s="112"/>
      <c r="L1133" s="169"/>
      <c r="M1133" s="138"/>
    </row>
    <row r="1134" s="49" customFormat="true" ht="15" hidden="false" customHeight="false" outlineLevel="0" collapsed="false">
      <c r="A1134" s="168" t="n">
        <v>88316</v>
      </c>
      <c r="B1134" s="168"/>
      <c r="C1134" s="112" t="s">
        <v>76</v>
      </c>
      <c r="D1134" s="53" t="s">
        <v>721</v>
      </c>
      <c r="E1134" s="150" t="n">
        <v>0.1</v>
      </c>
      <c r="F1134" s="112" t="s">
        <v>690</v>
      </c>
      <c r="G1134" s="122" t="n">
        <v>19.39</v>
      </c>
      <c r="H1134" s="152" t="n">
        <f aca="false">ROUND(G1134*E1134,2)</f>
        <v>1.94</v>
      </c>
      <c r="I1134" s="90"/>
      <c r="J1134" s="112"/>
      <c r="K1134" s="112"/>
      <c r="L1134" s="169"/>
      <c r="M1134" s="138"/>
    </row>
    <row r="1135" s="49" customFormat="true" ht="15" hidden="false" customHeight="false" outlineLevel="0" collapsed="false">
      <c r="A1135" s="168" t="n">
        <v>88264</v>
      </c>
      <c r="B1135" s="168"/>
      <c r="C1135" s="112" t="s">
        <v>76</v>
      </c>
      <c r="D1135" s="53" t="s">
        <v>722</v>
      </c>
      <c r="E1135" s="150" t="n">
        <v>0.1</v>
      </c>
      <c r="F1135" s="112" t="s">
        <v>690</v>
      </c>
      <c r="G1135" s="122" t="n">
        <v>26.47</v>
      </c>
      <c r="H1135" s="152" t="n">
        <f aca="false">ROUND(G1135*E1135,2)</f>
        <v>2.65</v>
      </c>
      <c r="I1135" s="90"/>
      <c r="J1135" s="112"/>
      <c r="K1135" s="112"/>
      <c r="L1135" s="169"/>
      <c r="M1135" s="138"/>
    </row>
    <row r="1136" customFormat="false" ht="15" hidden="false" customHeight="true" outlineLevel="0" collapsed="false">
      <c r="A1136" s="170"/>
      <c r="B1136" s="170"/>
      <c r="C1136" s="170"/>
      <c r="D1136" s="171" t="s">
        <v>712</v>
      </c>
      <c r="E1136" s="171"/>
      <c r="F1136" s="171"/>
      <c r="G1136" s="171"/>
      <c r="H1136" s="172" t="n">
        <f aca="false">SUMIF(F1133:F1135,("H"),H1133:H1135)</f>
        <v>4.59</v>
      </c>
      <c r="L1136" s="132"/>
      <c r="M1136" s="115"/>
    </row>
    <row r="1137" customFormat="false" ht="15" hidden="false" customHeight="true" outlineLevel="0" collapsed="false">
      <c r="A1137" s="170"/>
      <c r="B1137" s="170"/>
      <c r="C1137" s="170"/>
      <c r="D1137" s="171" t="s">
        <v>713</v>
      </c>
      <c r="E1137" s="171"/>
      <c r="F1137" s="171"/>
      <c r="G1137" s="171"/>
      <c r="H1137" s="172" t="n">
        <f aca="false">SUMIF(F1133:F1135,"&lt;&gt;h",H1133:H1135)</f>
        <v>17.74</v>
      </c>
      <c r="L1137" s="132"/>
      <c r="M1137" s="115"/>
    </row>
    <row r="1138" customFormat="false" ht="15" hidden="false" customHeight="true" outlineLevel="0" collapsed="false">
      <c r="A1138" s="170"/>
      <c r="B1138" s="170"/>
      <c r="C1138" s="170"/>
      <c r="D1138" s="173" t="s">
        <v>714</v>
      </c>
      <c r="E1138" s="173"/>
      <c r="F1138" s="173"/>
      <c r="G1138" s="173"/>
      <c r="H1138" s="174" t="n">
        <f aca="false">SUM(H1136:H1137)</f>
        <v>22.33</v>
      </c>
      <c r="L1138" s="132"/>
      <c r="M1138" s="115"/>
    </row>
    <row r="1139" customFormat="false" ht="15" hidden="false" customHeight="true" outlineLevel="0" collapsed="false">
      <c r="A1139" s="170"/>
      <c r="B1139" s="170"/>
      <c r="C1139" s="170"/>
      <c r="D1139" s="171" t="s">
        <v>715</v>
      </c>
      <c r="E1139" s="171"/>
      <c r="F1139" s="171"/>
      <c r="G1139" s="171"/>
      <c r="H1139" s="175" t="n">
        <f aca="false">E1132</f>
        <v>11</v>
      </c>
      <c r="L1139" s="132"/>
      <c r="M1139" s="115"/>
    </row>
    <row r="1140" customFormat="false" ht="15" hidden="false" customHeight="true" outlineLevel="0" collapsed="false">
      <c r="A1140" s="170"/>
      <c r="B1140" s="170"/>
      <c r="C1140" s="170"/>
      <c r="D1140" s="173" t="s">
        <v>716</v>
      </c>
      <c r="E1140" s="173"/>
      <c r="F1140" s="173"/>
      <c r="G1140" s="173"/>
      <c r="H1140" s="174" t="n">
        <f aca="false">ROUND(H1138*H1139,2)</f>
        <v>245.63</v>
      </c>
      <c r="L1140" s="132"/>
      <c r="M1140" s="115"/>
    </row>
    <row r="1141" customFormat="false" ht="15" hidden="false" customHeight="true" outlineLevel="0" collapsed="false">
      <c r="A1141" s="170"/>
      <c r="B1141" s="170"/>
      <c r="C1141" s="170"/>
      <c r="D1141" s="171" t="s">
        <v>717</v>
      </c>
      <c r="E1141" s="171"/>
      <c r="F1141" s="171"/>
      <c r="G1141" s="171"/>
      <c r="H1141" s="172" t="n">
        <f aca="false">ROUND(H1138*$B$13,2)</f>
        <v>4.68</v>
      </c>
      <c r="L1141" s="132"/>
      <c r="M1141" s="115"/>
    </row>
    <row r="1142" customFormat="false" ht="15" hidden="false" customHeight="true" outlineLevel="0" collapsed="false">
      <c r="A1142" s="170"/>
      <c r="B1142" s="170"/>
      <c r="C1142" s="170"/>
      <c r="D1142" s="173" t="s">
        <v>718</v>
      </c>
      <c r="E1142" s="173"/>
      <c r="F1142" s="173"/>
      <c r="G1142" s="173"/>
      <c r="H1142" s="174" t="n">
        <f aca="false">H1141+H1138</f>
        <v>27.01</v>
      </c>
    </row>
    <row r="1144" customFormat="false" ht="15" hidden="false" customHeight="false" outlineLevel="0" collapsed="false">
      <c r="A1144" s="153" t="s">
        <v>698</v>
      </c>
      <c r="B1144" s="154" t="s">
        <v>699</v>
      </c>
      <c r="C1144" s="154"/>
      <c r="D1144" s="155" t="s">
        <v>700</v>
      </c>
      <c r="E1144" s="156" t="s">
        <v>701</v>
      </c>
      <c r="F1144" s="155" t="s">
        <v>702</v>
      </c>
      <c r="G1144" s="157" t="s">
        <v>703</v>
      </c>
      <c r="H1144" s="158" t="s">
        <v>704</v>
      </c>
      <c r="L1144" s="132"/>
      <c r="M1144" s="115"/>
    </row>
    <row r="1145" s="167" customFormat="true" ht="30" hidden="false" customHeight="false" outlineLevel="0" collapsed="false">
      <c r="A1145" s="159" t="str">
        <f aca="false">'Orç Sintético'!A284</f>
        <v>06.01.502.02</v>
      </c>
      <c r="B1145" s="159" t="str">
        <f aca="false">'Orç Sintético'!B284</f>
        <v>ORSE</v>
      </c>
      <c r="C1145" s="159" t="n">
        <f aca="false">'Orç Sintético'!C284</f>
        <v>7928</v>
      </c>
      <c r="D1145" s="176" t="s">
        <v>607</v>
      </c>
      <c r="E1145" s="159" t="n">
        <v>10</v>
      </c>
      <c r="F1145" s="159" t="s">
        <v>45</v>
      </c>
      <c r="G1145" s="163" t="n">
        <v>4.2</v>
      </c>
      <c r="H1145" s="164" t="n">
        <f aca="false">H1153</f>
        <v>42</v>
      </c>
      <c r="I1145" s="165" t="s">
        <v>705</v>
      </c>
      <c r="J1145" s="32"/>
      <c r="K1145" s="32"/>
      <c r="L1145" s="166"/>
      <c r="M1145" s="42"/>
    </row>
    <row r="1146" s="49" customFormat="true" ht="30" hidden="false" customHeight="false" outlineLevel="0" collapsed="false">
      <c r="A1146" s="168" t="n">
        <v>7880</v>
      </c>
      <c r="B1146" s="168"/>
      <c r="C1146" s="90" t="s">
        <v>401</v>
      </c>
      <c r="D1146" s="53" t="s">
        <v>858</v>
      </c>
      <c r="E1146" s="150" t="n">
        <v>0.056</v>
      </c>
      <c r="F1146" s="112" t="s">
        <v>690</v>
      </c>
      <c r="G1146" s="122" t="n">
        <v>2.42</v>
      </c>
      <c r="H1146" s="152" t="n">
        <f aca="false">ROUND(G1146*E1146,2)</f>
        <v>0.14</v>
      </c>
      <c r="I1146" s="90"/>
      <c r="J1146" s="112"/>
      <c r="K1146" s="112"/>
      <c r="L1146" s="169"/>
      <c r="M1146" s="138"/>
    </row>
    <row r="1147" s="49" customFormat="true" ht="30" hidden="false" customHeight="false" outlineLevel="0" collapsed="false">
      <c r="A1147" s="168" t="n">
        <v>1577</v>
      </c>
      <c r="B1147" s="168"/>
      <c r="C1147" s="112" t="s">
        <v>76</v>
      </c>
      <c r="D1147" s="53" t="s">
        <v>859</v>
      </c>
      <c r="E1147" s="150" t="n">
        <v>1</v>
      </c>
      <c r="F1147" s="112" t="s">
        <v>88</v>
      </c>
      <c r="G1147" s="122" t="n">
        <v>2.58</v>
      </c>
      <c r="H1147" s="152" t="n">
        <f aca="false">ROUND(G1147*E1147,2)</f>
        <v>2.58</v>
      </c>
      <c r="I1147" s="90"/>
      <c r="J1147" s="112"/>
      <c r="K1147" s="112"/>
      <c r="L1147" s="169"/>
      <c r="M1147" s="138"/>
    </row>
    <row r="1148" s="49" customFormat="true" ht="15" hidden="false" customHeight="false" outlineLevel="0" collapsed="false">
      <c r="A1148" s="168" t="n">
        <v>88264</v>
      </c>
      <c r="B1148" s="168"/>
      <c r="C1148" s="112" t="s">
        <v>76</v>
      </c>
      <c r="D1148" s="53" t="s">
        <v>722</v>
      </c>
      <c r="E1148" s="150" t="n">
        <v>0.056</v>
      </c>
      <c r="F1148" s="112" t="s">
        <v>690</v>
      </c>
      <c r="G1148" s="122" t="n">
        <v>26.47</v>
      </c>
      <c r="H1148" s="152" t="n">
        <f aca="false">ROUND(G1148*E1148,2)</f>
        <v>1.48</v>
      </c>
      <c r="I1148" s="90"/>
      <c r="J1148" s="112"/>
      <c r="K1148" s="112"/>
      <c r="L1148" s="169"/>
      <c r="M1148" s="138"/>
    </row>
    <row r="1149" customFormat="false" ht="15" hidden="false" customHeight="true" outlineLevel="0" collapsed="false">
      <c r="A1149" s="170"/>
      <c r="B1149" s="170"/>
      <c r="C1149" s="170"/>
      <c r="D1149" s="171" t="s">
        <v>712</v>
      </c>
      <c r="E1149" s="171"/>
      <c r="F1149" s="171"/>
      <c r="G1149" s="171"/>
      <c r="H1149" s="172" t="n">
        <f aca="false">SUMIF(F1146:F1148,("H"),H1146:H1148)</f>
        <v>1.62</v>
      </c>
      <c r="L1149" s="132"/>
      <c r="M1149" s="115"/>
    </row>
    <row r="1150" customFormat="false" ht="15" hidden="false" customHeight="true" outlineLevel="0" collapsed="false">
      <c r="A1150" s="170"/>
      <c r="B1150" s="170"/>
      <c r="C1150" s="170"/>
      <c r="D1150" s="171" t="s">
        <v>713</v>
      </c>
      <c r="E1150" s="171"/>
      <c r="F1150" s="171"/>
      <c r="G1150" s="171"/>
      <c r="H1150" s="172" t="n">
        <f aca="false">SUMIF(F1146:F1148,"&lt;&gt;h",H1146:H1148)</f>
        <v>2.58</v>
      </c>
      <c r="L1150" s="132"/>
      <c r="M1150" s="115"/>
    </row>
    <row r="1151" customFormat="false" ht="15" hidden="false" customHeight="true" outlineLevel="0" collapsed="false">
      <c r="A1151" s="170"/>
      <c r="B1151" s="170"/>
      <c r="C1151" s="170"/>
      <c r="D1151" s="173" t="s">
        <v>714</v>
      </c>
      <c r="E1151" s="173"/>
      <c r="F1151" s="173"/>
      <c r="G1151" s="173"/>
      <c r="H1151" s="174" t="n">
        <f aca="false">SUM(H1149:H1150)</f>
        <v>4.2</v>
      </c>
      <c r="L1151" s="132"/>
      <c r="M1151" s="115"/>
    </row>
    <row r="1152" customFormat="false" ht="15" hidden="false" customHeight="true" outlineLevel="0" collapsed="false">
      <c r="A1152" s="170"/>
      <c r="B1152" s="170"/>
      <c r="C1152" s="170"/>
      <c r="D1152" s="171" t="s">
        <v>715</v>
      </c>
      <c r="E1152" s="171"/>
      <c r="F1152" s="171"/>
      <c r="G1152" s="171"/>
      <c r="H1152" s="175" t="n">
        <f aca="false">E1145</f>
        <v>10</v>
      </c>
      <c r="L1152" s="132"/>
      <c r="M1152" s="115"/>
    </row>
    <row r="1153" customFormat="false" ht="15" hidden="false" customHeight="true" outlineLevel="0" collapsed="false">
      <c r="A1153" s="170"/>
      <c r="B1153" s="170"/>
      <c r="C1153" s="170"/>
      <c r="D1153" s="173" t="s">
        <v>716</v>
      </c>
      <c r="E1153" s="173"/>
      <c r="F1153" s="173"/>
      <c r="G1153" s="173"/>
      <c r="H1153" s="174" t="n">
        <f aca="false">ROUND(H1151*H1152,2)</f>
        <v>42</v>
      </c>
      <c r="L1153" s="132"/>
      <c r="M1153" s="115"/>
    </row>
    <row r="1154" customFormat="false" ht="15" hidden="false" customHeight="true" outlineLevel="0" collapsed="false">
      <c r="A1154" s="170"/>
      <c r="B1154" s="170"/>
      <c r="C1154" s="170"/>
      <c r="D1154" s="171" t="s">
        <v>717</v>
      </c>
      <c r="E1154" s="171"/>
      <c r="F1154" s="171"/>
      <c r="G1154" s="171"/>
      <c r="H1154" s="172" t="n">
        <f aca="false">ROUND(H1151*$B$13,2)</f>
        <v>0.88</v>
      </c>
      <c r="L1154" s="132"/>
      <c r="M1154" s="115"/>
    </row>
    <row r="1155" customFormat="false" ht="15" hidden="false" customHeight="true" outlineLevel="0" collapsed="false">
      <c r="A1155" s="170"/>
      <c r="B1155" s="170"/>
      <c r="C1155" s="170"/>
      <c r="D1155" s="173" t="s">
        <v>718</v>
      </c>
      <c r="E1155" s="173"/>
      <c r="F1155" s="173"/>
      <c r="G1155" s="173"/>
      <c r="H1155" s="174" t="n">
        <f aca="false">H1154+H1151</f>
        <v>5.08</v>
      </c>
    </row>
    <row r="1157" customFormat="false" ht="15" hidden="false" customHeight="false" outlineLevel="0" collapsed="false">
      <c r="A1157" s="153" t="s">
        <v>698</v>
      </c>
      <c r="B1157" s="154" t="s">
        <v>699</v>
      </c>
      <c r="C1157" s="154"/>
      <c r="D1157" s="155" t="s">
        <v>700</v>
      </c>
      <c r="E1157" s="156" t="s">
        <v>701</v>
      </c>
      <c r="F1157" s="155" t="s">
        <v>702</v>
      </c>
      <c r="G1157" s="157" t="s">
        <v>703</v>
      </c>
      <c r="H1157" s="158" t="s">
        <v>704</v>
      </c>
      <c r="L1157" s="132"/>
      <c r="M1157" s="115"/>
    </row>
    <row r="1158" s="167" customFormat="true" ht="30" hidden="false" customHeight="false" outlineLevel="0" collapsed="false">
      <c r="A1158" s="159" t="str">
        <f aca="false">'Orç Sintético'!A285</f>
        <v>06.01.502.03</v>
      </c>
      <c r="B1158" s="160" t="str">
        <f aca="false">'Orç Sintético'!B285</f>
        <v>ORSE</v>
      </c>
      <c r="C1158" s="160" t="n">
        <f aca="false">'Orç Sintético'!C285</f>
        <v>7923</v>
      </c>
      <c r="D1158" s="177" t="s">
        <v>609</v>
      </c>
      <c r="E1158" s="160" t="n">
        <v>40</v>
      </c>
      <c r="F1158" s="160" t="s">
        <v>45</v>
      </c>
      <c r="G1158" s="163" t="n">
        <v>5.94</v>
      </c>
      <c r="H1158" s="164" t="n">
        <f aca="false">H1166</f>
        <v>237.6</v>
      </c>
      <c r="I1158" s="165" t="s">
        <v>705</v>
      </c>
      <c r="J1158" s="32"/>
      <c r="K1158" s="32"/>
      <c r="L1158" s="166"/>
      <c r="M1158" s="42"/>
    </row>
    <row r="1159" s="49" customFormat="true" ht="30" hidden="false" customHeight="false" outlineLevel="0" collapsed="false">
      <c r="A1159" s="168" t="n">
        <v>7880</v>
      </c>
      <c r="B1159" s="168"/>
      <c r="C1159" s="90" t="s">
        <v>401</v>
      </c>
      <c r="D1159" s="53" t="s">
        <v>858</v>
      </c>
      <c r="E1159" s="150" t="n">
        <v>0.056</v>
      </c>
      <c r="F1159" s="112" t="s">
        <v>690</v>
      </c>
      <c r="G1159" s="122" t="n">
        <v>2.42</v>
      </c>
      <c r="H1159" s="152" t="n">
        <f aca="false">ROUND(G1159*E1159,2)</f>
        <v>0.14</v>
      </c>
      <c r="I1159" s="90"/>
      <c r="J1159" s="112"/>
      <c r="K1159" s="112"/>
      <c r="L1159" s="169"/>
      <c r="M1159" s="138"/>
    </row>
    <row r="1160" s="49" customFormat="true" ht="30" hidden="false" customHeight="false" outlineLevel="0" collapsed="false">
      <c r="A1160" s="168" t="n">
        <v>1578</v>
      </c>
      <c r="B1160" s="168"/>
      <c r="C1160" s="112" t="s">
        <v>76</v>
      </c>
      <c r="D1160" s="53" t="s">
        <v>860</v>
      </c>
      <c r="E1160" s="150" t="n">
        <v>1</v>
      </c>
      <c r="F1160" s="112" t="s">
        <v>88</v>
      </c>
      <c r="G1160" s="122" t="n">
        <v>4.48</v>
      </c>
      <c r="H1160" s="152" t="n">
        <f aca="false">ROUND(G1160*E1160,2)</f>
        <v>4.48</v>
      </c>
      <c r="I1160" s="90"/>
      <c r="J1160" s="112"/>
      <c r="K1160" s="112"/>
      <c r="L1160" s="169"/>
      <c r="M1160" s="138"/>
    </row>
    <row r="1161" s="49" customFormat="true" ht="15" hidden="false" customHeight="false" outlineLevel="0" collapsed="false">
      <c r="A1161" s="168" t="n">
        <v>88264</v>
      </c>
      <c r="B1161" s="168"/>
      <c r="C1161" s="112" t="s">
        <v>76</v>
      </c>
      <c r="D1161" s="53" t="s">
        <v>722</v>
      </c>
      <c r="E1161" s="150" t="n">
        <v>0.05</v>
      </c>
      <c r="F1161" s="112" t="s">
        <v>690</v>
      </c>
      <c r="G1161" s="122" t="n">
        <v>26.47</v>
      </c>
      <c r="H1161" s="152" t="n">
        <f aca="false">ROUND(G1161*E1161,2)</f>
        <v>1.32</v>
      </c>
      <c r="I1161" s="90"/>
      <c r="J1161" s="112"/>
      <c r="K1161" s="112"/>
      <c r="L1161" s="169"/>
      <c r="M1161" s="138"/>
    </row>
    <row r="1162" customFormat="false" ht="15" hidden="false" customHeight="true" outlineLevel="0" collapsed="false">
      <c r="A1162" s="170"/>
      <c r="B1162" s="170"/>
      <c r="C1162" s="170"/>
      <c r="D1162" s="171" t="s">
        <v>712</v>
      </c>
      <c r="E1162" s="171"/>
      <c r="F1162" s="171"/>
      <c r="G1162" s="171"/>
      <c r="H1162" s="172" t="n">
        <f aca="false">SUMIF(F1159:F1161,("H"),H1159:H1161)</f>
        <v>1.46</v>
      </c>
      <c r="L1162" s="132"/>
      <c r="M1162" s="115"/>
    </row>
    <row r="1163" customFormat="false" ht="15" hidden="false" customHeight="true" outlineLevel="0" collapsed="false">
      <c r="A1163" s="170"/>
      <c r="B1163" s="170"/>
      <c r="C1163" s="170"/>
      <c r="D1163" s="171" t="s">
        <v>713</v>
      </c>
      <c r="E1163" s="171"/>
      <c r="F1163" s="171"/>
      <c r="G1163" s="171"/>
      <c r="H1163" s="172" t="n">
        <f aca="false">SUMIF(F1159:F1161,"&lt;&gt;h",H1159:H1161)</f>
        <v>4.48</v>
      </c>
      <c r="L1163" s="132"/>
      <c r="M1163" s="115"/>
    </row>
    <row r="1164" customFormat="false" ht="15" hidden="false" customHeight="true" outlineLevel="0" collapsed="false">
      <c r="A1164" s="170"/>
      <c r="B1164" s="170"/>
      <c r="C1164" s="170"/>
      <c r="D1164" s="173" t="s">
        <v>714</v>
      </c>
      <c r="E1164" s="173"/>
      <c r="F1164" s="173"/>
      <c r="G1164" s="173"/>
      <c r="H1164" s="174" t="n">
        <f aca="false">SUM(H1162:H1163)</f>
        <v>5.94</v>
      </c>
      <c r="L1164" s="132"/>
      <c r="M1164" s="115"/>
    </row>
    <row r="1165" customFormat="false" ht="15" hidden="false" customHeight="true" outlineLevel="0" collapsed="false">
      <c r="A1165" s="170"/>
      <c r="B1165" s="170"/>
      <c r="C1165" s="170"/>
      <c r="D1165" s="171" t="s">
        <v>715</v>
      </c>
      <c r="E1165" s="171"/>
      <c r="F1165" s="171"/>
      <c r="G1165" s="171"/>
      <c r="H1165" s="175" t="n">
        <f aca="false">E1158</f>
        <v>40</v>
      </c>
      <c r="L1165" s="132"/>
      <c r="M1165" s="115"/>
    </row>
    <row r="1166" customFormat="false" ht="15" hidden="false" customHeight="true" outlineLevel="0" collapsed="false">
      <c r="A1166" s="170"/>
      <c r="B1166" s="170"/>
      <c r="C1166" s="170"/>
      <c r="D1166" s="173" t="s">
        <v>716</v>
      </c>
      <c r="E1166" s="173"/>
      <c r="F1166" s="173"/>
      <c r="G1166" s="173"/>
      <c r="H1166" s="174" t="n">
        <f aca="false">ROUND(H1164*H1165,2)</f>
        <v>237.6</v>
      </c>
      <c r="L1166" s="132"/>
      <c r="M1166" s="115"/>
    </row>
    <row r="1167" customFormat="false" ht="15" hidden="false" customHeight="true" outlineLevel="0" collapsed="false">
      <c r="A1167" s="170"/>
      <c r="B1167" s="170"/>
      <c r="C1167" s="170"/>
      <c r="D1167" s="171" t="s">
        <v>717</v>
      </c>
      <c r="E1167" s="171"/>
      <c r="F1167" s="171"/>
      <c r="G1167" s="171"/>
      <c r="H1167" s="172" t="n">
        <f aca="false">ROUND(H1164*$B$13,2)</f>
        <v>1.24</v>
      </c>
      <c r="L1167" s="132"/>
      <c r="M1167" s="115"/>
    </row>
    <row r="1168" customFormat="false" ht="15" hidden="false" customHeight="true" outlineLevel="0" collapsed="false">
      <c r="A1168" s="170"/>
      <c r="B1168" s="170"/>
      <c r="C1168" s="170"/>
      <c r="D1168" s="173" t="s">
        <v>718</v>
      </c>
      <c r="E1168" s="173"/>
      <c r="F1168" s="173"/>
      <c r="G1168" s="173"/>
      <c r="H1168" s="174" t="n">
        <f aca="false">H1167+H1164</f>
        <v>7.18</v>
      </c>
    </row>
    <row r="1170" customFormat="false" ht="15" hidden="false" customHeight="false" outlineLevel="0" collapsed="false">
      <c r="A1170" s="153" t="s">
        <v>698</v>
      </c>
      <c r="B1170" s="154" t="s">
        <v>699</v>
      </c>
      <c r="C1170" s="154"/>
      <c r="D1170" s="155" t="s">
        <v>700</v>
      </c>
      <c r="E1170" s="156" t="s">
        <v>701</v>
      </c>
      <c r="F1170" s="155" t="s">
        <v>702</v>
      </c>
      <c r="G1170" s="157" t="s">
        <v>703</v>
      </c>
      <c r="H1170" s="158" t="s">
        <v>704</v>
      </c>
      <c r="L1170" s="132"/>
      <c r="M1170" s="115"/>
    </row>
    <row r="1171" s="167" customFormat="true" ht="15" hidden="false" customHeight="false" outlineLevel="0" collapsed="false">
      <c r="A1171" s="159" t="str">
        <f aca="false">'Orç Sintético'!A286</f>
        <v>06.01.502.04</v>
      </c>
      <c r="B1171" s="159" t="str">
        <f aca="false">'Orç Sintético'!B286</f>
        <v>ORSE</v>
      </c>
      <c r="C1171" s="159" t="n">
        <f aca="false">'Orç Sintético'!C286</f>
        <v>7904</v>
      </c>
      <c r="D1171" s="176" t="s">
        <v>611</v>
      </c>
      <c r="E1171" s="159" t="n">
        <v>10</v>
      </c>
      <c r="F1171" s="159" t="s">
        <v>45</v>
      </c>
      <c r="G1171" s="163" t="n">
        <v>14.61</v>
      </c>
      <c r="H1171" s="164" t="n">
        <f aca="false">H1179</f>
        <v>146.1</v>
      </c>
      <c r="I1171" s="165" t="s">
        <v>705</v>
      </c>
      <c r="J1171" s="32"/>
      <c r="K1171" s="32"/>
      <c r="L1171" s="166"/>
      <c r="M1171" s="42"/>
    </row>
    <row r="1172" s="49" customFormat="true" ht="15" hidden="false" customHeight="false" outlineLevel="0" collapsed="false">
      <c r="A1172" s="168" t="n">
        <v>7864</v>
      </c>
      <c r="B1172" s="168"/>
      <c r="C1172" s="90" t="s">
        <v>401</v>
      </c>
      <c r="D1172" s="53" t="s">
        <v>861</v>
      </c>
      <c r="E1172" s="150" t="n">
        <v>1</v>
      </c>
      <c r="F1172" s="112" t="s">
        <v>45</v>
      </c>
      <c r="G1172" s="122" t="n">
        <v>8.08</v>
      </c>
      <c r="H1172" s="152" t="n">
        <f aca="false">ROUND(G1172*E1172,2)</f>
        <v>8.08</v>
      </c>
      <c r="I1172" s="90"/>
      <c r="J1172" s="112"/>
      <c r="K1172" s="112"/>
      <c r="L1172" s="169"/>
      <c r="M1172" s="138"/>
    </row>
    <row r="1173" s="49" customFormat="true" ht="15" hidden="false" customHeight="false" outlineLevel="0" collapsed="false">
      <c r="A1173" s="168" t="n">
        <v>88264</v>
      </c>
      <c r="B1173" s="168"/>
      <c r="C1173" s="112" t="s">
        <v>76</v>
      </c>
      <c r="D1173" s="53" t="s">
        <v>722</v>
      </c>
      <c r="E1173" s="150" t="n">
        <v>0.1</v>
      </c>
      <c r="F1173" s="112" t="s">
        <v>690</v>
      </c>
      <c r="G1173" s="122" t="n">
        <v>26.47</v>
      </c>
      <c r="H1173" s="152" t="n">
        <f aca="false">ROUND(G1173*E1173,2)</f>
        <v>2.65</v>
      </c>
      <c r="I1173" s="90"/>
      <c r="J1173" s="112"/>
      <c r="K1173" s="112"/>
      <c r="L1173" s="169"/>
      <c r="M1173" s="138"/>
    </row>
    <row r="1174" s="49" customFormat="true" ht="15" hidden="false" customHeight="false" outlineLevel="0" collapsed="false">
      <c r="A1174" s="168" t="n">
        <v>88316</v>
      </c>
      <c r="B1174" s="168"/>
      <c r="C1174" s="112" t="s">
        <v>76</v>
      </c>
      <c r="D1174" s="53" t="s">
        <v>721</v>
      </c>
      <c r="E1174" s="150" t="n">
        <v>0.2</v>
      </c>
      <c r="F1174" s="112" t="s">
        <v>690</v>
      </c>
      <c r="G1174" s="122" t="n">
        <v>19.39</v>
      </c>
      <c r="H1174" s="152" t="n">
        <f aca="false">ROUND(G1174*E1174,2)</f>
        <v>3.88</v>
      </c>
      <c r="I1174" s="90"/>
      <c r="J1174" s="112"/>
      <c r="K1174" s="112"/>
      <c r="L1174" s="169"/>
      <c r="M1174" s="138"/>
    </row>
    <row r="1175" customFormat="false" ht="15" hidden="false" customHeight="true" outlineLevel="0" collapsed="false">
      <c r="A1175" s="170"/>
      <c r="B1175" s="170"/>
      <c r="C1175" s="170"/>
      <c r="D1175" s="171" t="s">
        <v>712</v>
      </c>
      <c r="E1175" s="171"/>
      <c r="F1175" s="171"/>
      <c r="G1175" s="171"/>
      <c r="H1175" s="172" t="n">
        <f aca="false">SUMIF(F1172:F1174,("H"),H1172:H1174)</f>
        <v>6.53</v>
      </c>
      <c r="L1175" s="132"/>
      <c r="M1175" s="115"/>
    </row>
    <row r="1176" customFormat="false" ht="15" hidden="false" customHeight="true" outlineLevel="0" collapsed="false">
      <c r="A1176" s="170"/>
      <c r="B1176" s="170"/>
      <c r="C1176" s="170"/>
      <c r="D1176" s="171" t="s">
        <v>713</v>
      </c>
      <c r="E1176" s="171"/>
      <c r="F1176" s="171"/>
      <c r="G1176" s="171"/>
      <c r="H1176" s="172" t="n">
        <f aca="false">SUMIF(F1172:F1174,"&lt;&gt;h",H1172:H1174)</f>
        <v>8.08</v>
      </c>
      <c r="L1176" s="132"/>
      <c r="M1176" s="115"/>
    </row>
    <row r="1177" customFormat="false" ht="15" hidden="false" customHeight="true" outlineLevel="0" collapsed="false">
      <c r="A1177" s="170"/>
      <c r="B1177" s="170"/>
      <c r="C1177" s="170"/>
      <c r="D1177" s="173" t="s">
        <v>714</v>
      </c>
      <c r="E1177" s="173"/>
      <c r="F1177" s="173"/>
      <c r="G1177" s="173"/>
      <c r="H1177" s="174" t="n">
        <f aca="false">SUM(H1175:H1176)</f>
        <v>14.61</v>
      </c>
      <c r="L1177" s="132"/>
      <c r="M1177" s="115"/>
    </row>
    <row r="1178" customFormat="false" ht="15" hidden="false" customHeight="true" outlineLevel="0" collapsed="false">
      <c r="A1178" s="170"/>
      <c r="B1178" s="170"/>
      <c r="C1178" s="170"/>
      <c r="D1178" s="171" t="s">
        <v>715</v>
      </c>
      <c r="E1178" s="171"/>
      <c r="F1178" s="171"/>
      <c r="G1178" s="171"/>
      <c r="H1178" s="175" t="n">
        <f aca="false">E1171</f>
        <v>10</v>
      </c>
      <c r="L1178" s="132"/>
      <c r="M1178" s="115"/>
    </row>
    <row r="1179" customFormat="false" ht="15" hidden="false" customHeight="true" outlineLevel="0" collapsed="false">
      <c r="A1179" s="170"/>
      <c r="B1179" s="170"/>
      <c r="C1179" s="170"/>
      <c r="D1179" s="173" t="s">
        <v>716</v>
      </c>
      <c r="E1179" s="173"/>
      <c r="F1179" s="173"/>
      <c r="G1179" s="173"/>
      <c r="H1179" s="174" t="n">
        <f aca="false">ROUND(H1177*H1178,2)</f>
        <v>146.1</v>
      </c>
      <c r="L1179" s="132"/>
      <c r="M1179" s="115"/>
    </row>
    <row r="1180" customFormat="false" ht="15" hidden="false" customHeight="true" outlineLevel="0" collapsed="false">
      <c r="A1180" s="170"/>
      <c r="B1180" s="170"/>
      <c r="C1180" s="170"/>
      <c r="D1180" s="171" t="s">
        <v>717</v>
      </c>
      <c r="E1180" s="171"/>
      <c r="F1180" s="171"/>
      <c r="G1180" s="171"/>
      <c r="H1180" s="172" t="n">
        <f aca="false">ROUND(H1177*$B$13,2)</f>
        <v>3.06</v>
      </c>
      <c r="L1180" s="132"/>
      <c r="M1180" s="115"/>
    </row>
    <row r="1181" customFormat="false" ht="15" hidden="false" customHeight="true" outlineLevel="0" collapsed="false">
      <c r="A1181" s="170"/>
      <c r="B1181" s="170"/>
      <c r="C1181" s="170"/>
      <c r="D1181" s="173" t="s">
        <v>718</v>
      </c>
      <c r="E1181" s="173"/>
      <c r="F1181" s="173"/>
      <c r="G1181" s="173"/>
      <c r="H1181" s="174" t="n">
        <f aca="false">H1180+H1177</f>
        <v>17.67</v>
      </c>
    </row>
    <row r="1183" customFormat="false" ht="15" hidden="false" customHeight="false" outlineLevel="0" collapsed="false">
      <c r="A1183" s="153" t="s">
        <v>698</v>
      </c>
      <c r="B1183" s="154" t="s">
        <v>699</v>
      </c>
      <c r="C1183" s="154"/>
      <c r="D1183" s="155" t="s">
        <v>700</v>
      </c>
      <c r="E1183" s="156" t="s">
        <v>701</v>
      </c>
      <c r="F1183" s="155" t="s">
        <v>702</v>
      </c>
      <c r="G1183" s="157" t="s">
        <v>703</v>
      </c>
      <c r="H1183" s="158" t="s">
        <v>704</v>
      </c>
      <c r="L1183" s="132"/>
      <c r="M1183" s="115"/>
    </row>
    <row r="1184" s="167" customFormat="true" ht="15" hidden="false" customHeight="false" outlineLevel="0" collapsed="false">
      <c r="A1184" s="159" t="str">
        <f aca="false">'Orç Sintético'!A287</f>
        <v>06.01.504.01</v>
      </c>
      <c r="B1184" s="159" t="str">
        <f aca="false">'Orç Sintético'!B287</f>
        <v>ORSE</v>
      </c>
      <c r="C1184" s="159" t="n">
        <f aca="false">'Orç Sintético'!C287</f>
        <v>10908</v>
      </c>
      <c r="D1184" s="176" t="s">
        <v>613</v>
      </c>
      <c r="E1184" s="159" t="n">
        <v>9</v>
      </c>
      <c r="F1184" s="159" t="s">
        <v>88</v>
      </c>
      <c r="G1184" s="163" t="n">
        <v>49.48</v>
      </c>
      <c r="H1184" s="164" t="n">
        <f aca="false">H1192</f>
        <v>445.32</v>
      </c>
      <c r="I1184" s="165" t="s">
        <v>705</v>
      </c>
      <c r="J1184" s="32"/>
      <c r="K1184" s="32"/>
      <c r="L1184" s="166"/>
      <c r="M1184" s="42"/>
    </row>
    <row r="1185" s="49" customFormat="true" ht="15" hidden="false" customHeight="false" outlineLevel="0" collapsed="false">
      <c r="A1185" s="168" t="n">
        <v>11846</v>
      </c>
      <c r="B1185" s="168"/>
      <c r="C1185" s="90" t="s">
        <v>401</v>
      </c>
      <c r="D1185" s="53" t="s">
        <v>862</v>
      </c>
      <c r="E1185" s="150" t="n">
        <v>1</v>
      </c>
      <c r="F1185" s="112" t="s">
        <v>45</v>
      </c>
      <c r="G1185" s="122" t="n">
        <v>35.72</v>
      </c>
      <c r="H1185" s="152" t="n">
        <f aca="false">ROUND(G1185*E1185,2)</f>
        <v>35.72</v>
      </c>
      <c r="I1185" s="90"/>
      <c r="J1185" s="112"/>
      <c r="K1185" s="112"/>
      <c r="L1185" s="169"/>
      <c r="M1185" s="138"/>
    </row>
    <row r="1186" s="49" customFormat="true" ht="15" hidden="false" customHeight="false" outlineLevel="0" collapsed="false">
      <c r="A1186" s="168" t="n">
        <v>88316</v>
      </c>
      <c r="B1186" s="168"/>
      <c r="C1186" s="112" t="s">
        <v>76</v>
      </c>
      <c r="D1186" s="53" t="s">
        <v>721</v>
      </c>
      <c r="E1186" s="150" t="n">
        <v>0.3</v>
      </c>
      <c r="F1186" s="112" t="s">
        <v>690</v>
      </c>
      <c r="G1186" s="122" t="n">
        <v>19.39</v>
      </c>
      <c r="H1186" s="152" t="n">
        <f aca="false">ROUND(G1186*E1186,2)</f>
        <v>5.82</v>
      </c>
      <c r="I1186" s="90"/>
      <c r="J1186" s="112"/>
      <c r="K1186" s="112"/>
      <c r="L1186" s="169"/>
      <c r="M1186" s="138"/>
    </row>
    <row r="1187" s="49" customFormat="true" ht="15" hidden="false" customHeight="false" outlineLevel="0" collapsed="false">
      <c r="A1187" s="168" t="n">
        <v>88264</v>
      </c>
      <c r="B1187" s="168"/>
      <c r="C1187" s="112" t="s">
        <v>76</v>
      </c>
      <c r="D1187" s="53" t="s">
        <v>722</v>
      </c>
      <c r="E1187" s="150" t="n">
        <v>0.3</v>
      </c>
      <c r="F1187" s="112" t="s">
        <v>690</v>
      </c>
      <c r="G1187" s="122" t="n">
        <v>26.47</v>
      </c>
      <c r="H1187" s="152" t="n">
        <f aca="false">ROUND(G1187*E1187,2)</f>
        <v>7.94</v>
      </c>
      <c r="I1187" s="90"/>
      <c r="J1187" s="112"/>
      <c r="K1187" s="112"/>
      <c r="L1187" s="169"/>
      <c r="M1187" s="138"/>
    </row>
    <row r="1188" customFormat="false" ht="15" hidden="false" customHeight="true" outlineLevel="0" collapsed="false">
      <c r="A1188" s="170"/>
      <c r="B1188" s="170"/>
      <c r="C1188" s="170"/>
      <c r="D1188" s="171" t="s">
        <v>712</v>
      </c>
      <c r="E1188" s="171"/>
      <c r="F1188" s="171"/>
      <c r="G1188" s="171"/>
      <c r="H1188" s="172" t="n">
        <f aca="false">SUMIF(F1185:F1187,("H"),H1185:H1187)</f>
        <v>13.76</v>
      </c>
      <c r="L1188" s="132"/>
      <c r="M1188" s="115"/>
    </row>
    <row r="1189" customFormat="false" ht="15" hidden="false" customHeight="true" outlineLevel="0" collapsed="false">
      <c r="A1189" s="170"/>
      <c r="B1189" s="170"/>
      <c r="C1189" s="170"/>
      <c r="D1189" s="171" t="s">
        <v>713</v>
      </c>
      <c r="E1189" s="171"/>
      <c r="F1189" s="171"/>
      <c r="G1189" s="171"/>
      <c r="H1189" s="172" t="n">
        <f aca="false">SUMIF(F1185:F1187,"&lt;&gt;h",H1185:H1187)</f>
        <v>35.72</v>
      </c>
      <c r="L1189" s="132"/>
      <c r="M1189" s="115"/>
    </row>
    <row r="1190" customFormat="false" ht="15" hidden="false" customHeight="true" outlineLevel="0" collapsed="false">
      <c r="A1190" s="170"/>
      <c r="B1190" s="170"/>
      <c r="C1190" s="170"/>
      <c r="D1190" s="173" t="s">
        <v>714</v>
      </c>
      <c r="E1190" s="173"/>
      <c r="F1190" s="173"/>
      <c r="G1190" s="173"/>
      <c r="H1190" s="174" t="n">
        <f aca="false">SUM(H1188:H1189)</f>
        <v>49.48</v>
      </c>
      <c r="L1190" s="132"/>
      <c r="M1190" s="115"/>
    </row>
    <row r="1191" customFormat="false" ht="15" hidden="false" customHeight="true" outlineLevel="0" collapsed="false">
      <c r="A1191" s="170"/>
      <c r="B1191" s="170"/>
      <c r="C1191" s="170"/>
      <c r="D1191" s="171" t="s">
        <v>715</v>
      </c>
      <c r="E1191" s="171"/>
      <c r="F1191" s="171"/>
      <c r="G1191" s="171"/>
      <c r="H1191" s="175" t="n">
        <f aca="false">E1184</f>
        <v>9</v>
      </c>
      <c r="L1191" s="132"/>
      <c r="M1191" s="115"/>
    </row>
    <row r="1192" customFormat="false" ht="15" hidden="false" customHeight="true" outlineLevel="0" collapsed="false">
      <c r="A1192" s="170"/>
      <c r="B1192" s="170"/>
      <c r="C1192" s="170"/>
      <c r="D1192" s="173" t="s">
        <v>716</v>
      </c>
      <c r="E1192" s="173"/>
      <c r="F1192" s="173"/>
      <c r="G1192" s="173"/>
      <c r="H1192" s="174" t="n">
        <f aca="false">ROUND(H1190*H1191,2)</f>
        <v>445.32</v>
      </c>
      <c r="L1192" s="132"/>
      <c r="M1192" s="115"/>
    </row>
    <row r="1193" customFormat="false" ht="15" hidden="false" customHeight="true" outlineLevel="0" collapsed="false">
      <c r="A1193" s="170"/>
      <c r="B1193" s="170"/>
      <c r="C1193" s="170"/>
      <c r="D1193" s="171" t="s">
        <v>717</v>
      </c>
      <c r="E1193" s="171"/>
      <c r="F1193" s="171"/>
      <c r="G1193" s="171"/>
      <c r="H1193" s="172" t="n">
        <f aca="false">ROUND(H1190*$B$13,2)</f>
        <v>10.36</v>
      </c>
      <c r="L1193" s="132"/>
      <c r="M1193" s="115"/>
    </row>
    <row r="1194" customFormat="false" ht="15" hidden="false" customHeight="true" outlineLevel="0" collapsed="false">
      <c r="A1194" s="170"/>
      <c r="B1194" s="170"/>
      <c r="C1194" s="170"/>
      <c r="D1194" s="173" t="s">
        <v>718</v>
      </c>
      <c r="E1194" s="173"/>
      <c r="F1194" s="173"/>
      <c r="G1194" s="173"/>
      <c r="H1194" s="174" t="n">
        <f aca="false">H1193+H1190</f>
        <v>59.84</v>
      </c>
    </row>
    <row r="1196" customFormat="false" ht="15" hidden="false" customHeight="false" outlineLevel="0" collapsed="false">
      <c r="A1196" s="153" t="s">
        <v>698</v>
      </c>
      <c r="B1196" s="154" t="s">
        <v>699</v>
      </c>
      <c r="C1196" s="154"/>
      <c r="D1196" s="155" t="s">
        <v>700</v>
      </c>
      <c r="E1196" s="156" t="s">
        <v>701</v>
      </c>
      <c r="F1196" s="155" t="s">
        <v>702</v>
      </c>
      <c r="G1196" s="157" t="s">
        <v>703</v>
      </c>
      <c r="H1196" s="158" t="s">
        <v>704</v>
      </c>
      <c r="L1196" s="132"/>
      <c r="M1196" s="115"/>
    </row>
    <row r="1197" s="167" customFormat="true" ht="30" hidden="false" customHeight="false" outlineLevel="0" collapsed="false">
      <c r="A1197" s="159" t="str">
        <f aca="false">'Orç Sintético'!A291</f>
        <v>06.01.506.03</v>
      </c>
      <c r="B1197" s="159" t="str">
        <f aca="false">'Orç Sintético'!B291</f>
        <v>CDHU</v>
      </c>
      <c r="C1197" s="159" t="str">
        <f aca="false">'Orç Sintético'!C291</f>
        <v>42.20.320</v>
      </c>
      <c r="D1197" s="176" t="s">
        <v>620</v>
      </c>
      <c r="E1197" s="159" t="n">
        <v>38</v>
      </c>
      <c r="F1197" s="159" t="s">
        <v>45</v>
      </c>
      <c r="G1197" s="163" t="n">
        <v>62.02</v>
      </c>
      <c r="H1197" s="164" t="n">
        <f aca="false">H1207</f>
        <v>2356.76</v>
      </c>
      <c r="I1197" s="165" t="s">
        <v>705</v>
      </c>
      <c r="J1197" s="32"/>
      <c r="K1197" s="32"/>
      <c r="L1197" s="166"/>
      <c r="M1197" s="42"/>
    </row>
    <row r="1198" s="49" customFormat="true" ht="15" hidden="false" customHeight="false" outlineLevel="0" collapsed="false">
      <c r="A1198" s="168" t="n">
        <v>38468</v>
      </c>
      <c r="B1198" s="168"/>
      <c r="C1198" s="90" t="s">
        <v>76</v>
      </c>
      <c r="D1198" s="53" t="s">
        <v>863</v>
      </c>
      <c r="E1198" s="150" t="n">
        <v>0.01</v>
      </c>
      <c r="F1198" s="112" t="s">
        <v>88</v>
      </c>
      <c r="G1198" s="122" t="n">
        <v>91.45</v>
      </c>
      <c r="H1198" s="152" t="n">
        <f aca="false">ROUND(G1198*E1198,2)</f>
        <v>0.91</v>
      </c>
      <c r="I1198" s="90"/>
      <c r="J1198" s="112"/>
      <c r="K1198" s="112"/>
      <c r="L1198" s="169"/>
      <c r="M1198" s="138"/>
    </row>
    <row r="1199" s="49" customFormat="true" ht="15" hidden="false" customHeight="false" outlineLevel="0" collapsed="false">
      <c r="A1199" s="168" t="n">
        <v>12350</v>
      </c>
      <c r="B1199" s="168"/>
      <c r="C1199" s="90" t="s">
        <v>401</v>
      </c>
      <c r="D1199" s="53" t="s">
        <v>864</v>
      </c>
      <c r="E1199" s="150" t="n">
        <v>1</v>
      </c>
      <c r="F1199" s="112" t="s">
        <v>45</v>
      </c>
      <c r="G1199" s="122" t="n">
        <v>35.45</v>
      </c>
      <c r="H1199" s="152" t="n">
        <f aca="false">ROUND(G1199*E1199,2)</f>
        <v>35.45</v>
      </c>
      <c r="I1199" s="90"/>
      <c r="J1199" s="112"/>
      <c r="K1199" s="112"/>
      <c r="L1199" s="169"/>
      <c r="M1199" s="138"/>
    </row>
    <row r="1200" s="49" customFormat="true" ht="30" hidden="false" customHeight="false" outlineLevel="0" collapsed="false">
      <c r="A1200" s="168" t="s">
        <v>865</v>
      </c>
      <c r="B1200" s="168"/>
      <c r="C1200" s="112" t="s">
        <v>42</v>
      </c>
      <c r="D1200" s="53" t="s">
        <v>866</v>
      </c>
      <c r="E1200" s="150" t="n">
        <v>0.0125</v>
      </c>
      <c r="F1200" s="112" t="s">
        <v>45</v>
      </c>
      <c r="G1200" s="122" t="n">
        <v>176.39</v>
      </c>
      <c r="H1200" s="152" t="n">
        <f aca="false">ROUND(G1200*E1200,2)</f>
        <v>2.2</v>
      </c>
      <c r="I1200" s="90"/>
      <c r="J1200" s="112"/>
      <c r="K1200" s="112"/>
      <c r="L1200" s="169"/>
      <c r="M1200" s="138"/>
    </row>
    <row r="1201" s="49" customFormat="true" ht="15" hidden="false" customHeight="false" outlineLevel="0" collapsed="false">
      <c r="A1201" s="168" t="n">
        <v>88247</v>
      </c>
      <c r="B1201" s="168"/>
      <c r="C1201" s="112" t="s">
        <v>76</v>
      </c>
      <c r="D1201" s="53" t="s">
        <v>723</v>
      </c>
      <c r="E1201" s="150" t="n">
        <v>0.5</v>
      </c>
      <c r="F1201" s="112" t="s">
        <v>690</v>
      </c>
      <c r="G1201" s="122" t="n">
        <v>20.43</v>
      </c>
      <c r="H1201" s="152" t="n">
        <f aca="false">ROUND(G1201*E1201,2)</f>
        <v>10.22</v>
      </c>
      <c r="I1201" s="90"/>
      <c r="J1201" s="112"/>
      <c r="K1201" s="112"/>
      <c r="L1201" s="169"/>
      <c r="M1201" s="138"/>
    </row>
    <row r="1202" s="49" customFormat="true" ht="15" hidden="false" customHeight="false" outlineLevel="0" collapsed="false">
      <c r="A1202" s="168" t="n">
        <v>88264</v>
      </c>
      <c r="B1202" s="168"/>
      <c r="C1202" s="112" t="s">
        <v>76</v>
      </c>
      <c r="D1202" s="53" t="s">
        <v>722</v>
      </c>
      <c r="E1202" s="150" t="n">
        <v>0.5</v>
      </c>
      <c r="F1202" s="112" t="s">
        <v>690</v>
      </c>
      <c r="G1202" s="122" t="n">
        <v>26.47</v>
      </c>
      <c r="H1202" s="152" t="n">
        <f aca="false">ROUND(G1202*E1202,2)</f>
        <v>13.24</v>
      </c>
      <c r="I1202" s="90"/>
      <c r="J1202" s="112"/>
      <c r="K1202" s="112"/>
      <c r="L1202" s="169"/>
      <c r="M1202" s="138"/>
    </row>
    <row r="1203" customFormat="false" ht="15" hidden="false" customHeight="true" outlineLevel="0" collapsed="false">
      <c r="A1203" s="170"/>
      <c r="B1203" s="170"/>
      <c r="C1203" s="170"/>
      <c r="D1203" s="171" t="s">
        <v>712</v>
      </c>
      <c r="E1203" s="171"/>
      <c r="F1203" s="171"/>
      <c r="G1203" s="171"/>
      <c r="H1203" s="172" t="n">
        <f aca="false">SUMIF(F1198:F1202,("H"),H1198:H1202)</f>
        <v>23.46</v>
      </c>
      <c r="L1203" s="132"/>
      <c r="M1203" s="115"/>
    </row>
    <row r="1204" customFormat="false" ht="15" hidden="false" customHeight="true" outlineLevel="0" collapsed="false">
      <c r="A1204" s="170"/>
      <c r="B1204" s="170"/>
      <c r="C1204" s="170"/>
      <c r="D1204" s="171" t="s">
        <v>713</v>
      </c>
      <c r="E1204" s="171"/>
      <c r="F1204" s="171"/>
      <c r="G1204" s="171"/>
      <c r="H1204" s="172" t="n">
        <f aca="false">SUMIF(F1198:F1202,"&lt;&gt;h",H1198:H1202)</f>
        <v>38.56</v>
      </c>
      <c r="L1204" s="132"/>
      <c r="M1204" s="115"/>
    </row>
    <row r="1205" customFormat="false" ht="15" hidden="false" customHeight="true" outlineLevel="0" collapsed="false">
      <c r="A1205" s="170"/>
      <c r="B1205" s="170"/>
      <c r="C1205" s="170"/>
      <c r="D1205" s="173" t="s">
        <v>714</v>
      </c>
      <c r="E1205" s="173"/>
      <c r="F1205" s="173"/>
      <c r="G1205" s="173"/>
      <c r="H1205" s="174" t="n">
        <f aca="false">SUM(H1203:H1204)</f>
        <v>62.02</v>
      </c>
      <c r="L1205" s="132"/>
      <c r="M1205" s="115"/>
    </row>
    <row r="1206" customFormat="false" ht="15" hidden="false" customHeight="true" outlineLevel="0" collapsed="false">
      <c r="A1206" s="170"/>
      <c r="B1206" s="170"/>
      <c r="C1206" s="170"/>
      <c r="D1206" s="171" t="s">
        <v>715</v>
      </c>
      <c r="E1206" s="171"/>
      <c r="F1206" s="171"/>
      <c r="G1206" s="171"/>
      <c r="H1206" s="175" t="n">
        <f aca="false">E1197</f>
        <v>38</v>
      </c>
      <c r="L1206" s="132"/>
      <c r="M1206" s="115"/>
    </row>
    <row r="1207" customFormat="false" ht="15" hidden="false" customHeight="true" outlineLevel="0" collapsed="false">
      <c r="A1207" s="170"/>
      <c r="B1207" s="170"/>
      <c r="C1207" s="170"/>
      <c r="D1207" s="173" t="s">
        <v>716</v>
      </c>
      <c r="E1207" s="173"/>
      <c r="F1207" s="173"/>
      <c r="G1207" s="173"/>
      <c r="H1207" s="174" t="n">
        <f aca="false">ROUND(H1205*H1206,2)</f>
        <v>2356.76</v>
      </c>
      <c r="L1207" s="132"/>
      <c r="M1207" s="115"/>
    </row>
    <row r="1208" customFormat="false" ht="15" hidden="false" customHeight="true" outlineLevel="0" collapsed="false">
      <c r="A1208" s="170"/>
      <c r="B1208" s="170"/>
      <c r="C1208" s="170"/>
      <c r="D1208" s="171" t="s">
        <v>717</v>
      </c>
      <c r="E1208" s="171"/>
      <c r="F1208" s="171"/>
      <c r="G1208" s="171"/>
      <c r="H1208" s="172" t="n">
        <f aca="false">ROUND(H1205*$B$13,2)</f>
        <v>12.99</v>
      </c>
      <c r="L1208" s="132"/>
      <c r="M1208" s="115"/>
    </row>
    <row r="1209" customFormat="false" ht="15" hidden="false" customHeight="true" outlineLevel="0" collapsed="false">
      <c r="A1209" s="170"/>
      <c r="B1209" s="170"/>
      <c r="C1209" s="170"/>
      <c r="D1209" s="173" t="s">
        <v>718</v>
      </c>
      <c r="E1209" s="173"/>
      <c r="F1209" s="173"/>
      <c r="G1209" s="173"/>
      <c r="H1209" s="174" t="n">
        <f aca="false">H1208+H1205</f>
        <v>75.01</v>
      </c>
    </row>
    <row r="1211" customFormat="false" ht="15" hidden="false" customHeight="false" outlineLevel="0" collapsed="false">
      <c r="A1211" s="153" t="s">
        <v>698</v>
      </c>
      <c r="B1211" s="154" t="s">
        <v>699</v>
      </c>
      <c r="C1211" s="154"/>
      <c r="D1211" s="155" t="s">
        <v>700</v>
      </c>
      <c r="E1211" s="156" t="s">
        <v>701</v>
      </c>
      <c r="F1211" s="155" t="s">
        <v>702</v>
      </c>
      <c r="G1211" s="157" t="s">
        <v>703</v>
      </c>
      <c r="H1211" s="158" t="s">
        <v>704</v>
      </c>
      <c r="L1211" s="132"/>
      <c r="M1211" s="115"/>
    </row>
    <row r="1212" s="167" customFormat="true" ht="30" hidden="false" customHeight="false" outlineLevel="0" collapsed="false">
      <c r="A1212" s="159" t="str">
        <f aca="false">'Orç Sintético'!A294</f>
        <v>06.01.508</v>
      </c>
      <c r="B1212" s="159" t="str">
        <f aca="false">'Orç Sintético'!B294</f>
        <v>ORSE</v>
      </c>
      <c r="C1212" s="159" t="n">
        <f aca="false">'Orç Sintético'!C294</f>
        <v>9051</v>
      </c>
      <c r="D1212" s="176" t="s">
        <v>626</v>
      </c>
      <c r="E1212" s="159" t="n">
        <v>1</v>
      </c>
      <c r="F1212" s="159" t="s">
        <v>45</v>
      </c>
      <c r="G1212" s="163" t="n">
        <v>321.12</v>
      </c>
      <c r="H1212" s="164" t="n">
        <f aca="false">H1220</f>
        <v>321.12</v>
      </c>
      <c r="I1212" s="165" t="s">
        <v>705</v>
      </c>
      <c r="J1212" s="32"/>
      <c r="K1212" s="32"/>
      <c r="L1212" s="166"/>
      <c r="M1212" s="42"/>
    </row>
    <row r="1213" s="49" customFormat="true" ht="30" hidden="false" customHeight="false" outlineLevel="0" collapsed="false">
      <c r="A1213" s="168" t="n">
        <v>9326</v>
      </c>
      <c r="B1213" s="168"/>
      <c r="C1213" s="90" t="s">
        <v>401</v>
      </c>
      <c r="D1213" s="53" t="s">
        <v>867</v>
      </c>
      <c r="E1213" s="150" t="n">
        <v>1</v>
      </c>
      <c r="F1213" s="112" t="s">
        <v>45</v>
      </c>
      <c r="G1213" s="122" t="n">
        <v>307.36</v>
      </c>
      <c r="H1213" s="152" t="n">
        <f aca="false">ROUND(G1213*E1213,2)</f>
        <v>307.36</v>
      </c>
      <c r="I1213" s="90"/>
      <c r="J1213" s="112"/>
      <c r="K1213" s="112"/>
      <c r="L1213" s="169"/>
      <c r="M1213" s="138"/>
    </row>
    <row r="1214" s="49" customFormat="true" ht="15" hidden="false" customHeight="false" outlineLevel="0" collapsed="false">
      <c r="A1214" s="168" t="n">
        <v>88316</v>
      </c>
      <c r="B1214" s="168"/>
      <c r="C1214" s="112" t="s">
        <v>76</v>
      </c>
      <c r="D1214" s="53" t="s">
        <v>721</v>
      </c>
      <c r="E1214" s="150" t="n">
        <v>0.3</v>
      </c>
      <c r="F1214" s="112" t="s">
        <v>690</v>
      </c>
      <c r="G1214" s="122" t="n">
        <v>19.39</v>
      </c>
      <c r="H1214" s="152" t="n">
        <f aca="false">ROUND(G1214*E1214,2)</f>
        <v>5.82</v>
      </c>
      <c r="I1214" s="90"/>
      <c r="J1214" s="112"/>
      <c r="K1214" s="112"/>
      <c r="L1214" s="169"/>
      <c r="M1214" s="138"/>
    </row>
    <row r="1215" s="49" customFormat="true" ht="15" hidden="false" customHeight="false" outlineLevel="0" collapsed="false">
      <c r="A1215" s="168" t="n">
        <v>88264</v>
      </c>
      <c r="B1215" s="168"/>
      <c r="C1215" s="112" t="s">
        <v>76</v>
      </c>
      <c r="D1215" s="53" t="s">
        <v>722</v>
      </c>
      <c r="E1215" s="150" t="n">
        <v>0.3</v>
      </c>
      <c r="F1215" s="112" t="s">
        <v>690</v>
      </c>
      <c r="G1215" s="122" t="n">
        <v>26.47</v>
      </c>
      <c r="H1215" s="152" t="n">
        <f aca="false">ROUND(G1215*E1215,2)</f>
        <v>7.94</v>
      </c>
      <c r="I1215" s="90"/>
      <c r="J1215" s="112"/>
      <c r="K1215" s="112"/>
      <c r="L1215" s="169"/>
      <c r="M1215" s="138"/>
    </row>
    <row r="1216" customFormat="false" ht="15" hidden="false" customHeight="true" outlineLevel="0" collapsed="false">
      <c r="A1216" s="170"/>
      <c r="B1216" s="170"/>
      <c r="C1216" s="170"/>
      <c r="D1216" s="171" t="s">
        <v>712</v>
      </c>
      <c r="E1216" s="171"/>
      <c r="F1216" s="171"/>
      <c r="G1216" s="171"/>
      <c r="H1216" s="172" t="n">
        <f aca="false">SUMIF(F1213:F1215,("H"),H1213:H1215)</f>
        <v>13.76</v>
      </c>
      <c r="L1216" s="132"/>
      <c r="M1216" s="115"/>
    </row>
    <row r="1217" customFormat="false" ht="15" hidden="false" customHeight="true" outlineLevel="0" collapsed="false">
      <c r="A1217" s="170"/>
      <c r="B1217" s="170"/>
      <c r="C1217" s="170"/>
      <c r="D1217" s="171" t="s">
        <v>713</v>
      </c>
      <c r="E1217" s="171"/>
      <c r="F1217" s="171"/>
      <c r="G1217" s="171"/>
      <c r="H1217" s="172" t="n">
        <f aca="false">SUMIF(F1213:F1215,"&lt;&gt;h",H1213:H1215)</f>
        <v>307.36</v>
      </c>
      <c r="L1217" s="132"/>
      <c r="M1217" s="115"/>
    </row>
    <row r="1218" customFormat="false" ht="15" hidden="false" customHeight="true" outlineLevel="0" collapsed="false">
      <c r="A1218" s="170"/>
      <c r="B1218" s="170"/>
      <c r="C1218" s="170"/>
      <c r="D1218" s="173" t="s">
        <v>714</v>
      </c>
      <c r="E1218" s="173"/>
      <c r="F1218" s="173"/>
      <c r="G1218" s="173"/>
      <c r="H1218" s="174" t="n">
        <f aca="false">SUM(H1216:H1217)</f>
        <v>321.12</v>
      </c>
      <c r="L1218" s="132"/>
      <c r="M1218" s="115"/>
    </row>
    <row r="1219" customFormat="false" ht="15" hidden="false" customHeight="true" outlineLevel="0" collapsed="false">
      <c r="A1219" s="170"/>
      <c r="B1219" s="170"/>
      <c r="C1219" s="170"/>
      <c r="D1219" s="171" t="s">
        <v>715</v>
      </c>
      <c r="E1219" s="171"/>
      <c r="F1219" s="171"/>
      <c r="G1219" s="171"/>
      <c r="H1219" s="175" t="n">
        <f aca="false">E1212</f>
        <v>1</v>
      </c>
      <c r="L1219" s="132"/>
      <c r="M1219" s="115"/>
    </row>
    <row r="1220" customFormat="false" ht="15" hidden="false" customHeight="true" outlineLevel="0" collapsed="false">
      <c r="A1220" s="170"/>
      <c r="B1220" s="170"/>
      <c r="C1220" s="170"/>
      <c r="D1220" s="173" t="s">
        <v>716</v>
      </c>
      <c r="E1220" s="173"/>
      <c r="F1220" s="173"/>
      <c r="G1220" s="173"/>
      <c r="H1220" s="174" t="n">
        <f aca="false">ROUND(H1218*H1219,2)</f>
        <v>321.12</v>
      </c>
      <c r="L1220" s="132"/>
      <c r="M1220" s="115"/>
    </row>
    <row r="1221" customFormat="false" ht="15" hidden="false" customHeight="true" outlineLevel="0" collapsed="false">
      <c r="A1221" s="170"/>
      <c r="B1221" s="170"/>
      <c r="C1221" s="170"/>
      <c r="D1221" s="171" t="s">
        <v>717</v>
      </c>
      <c r="E1221" s="171"/>
      <c r="F1221" s="171"/>
      <c r="G1221" s="171"/>
      <c r="H1221" s="172" t="n">
        <f aca="false">ROUND(H1218*$B$13,2)</f>
        <v>67.24</v>
      </c>
      <c r="L1221" s="132"/>
      <c r="M1221" s="115"/>
    </row>
    <row r="1222" customFormat="false" ht="15" hidden="false" customHeight="true" outlineLevel="0" collapsed="false">
      <c r="A1222" s="170"/>
      <c r="B1222" s="170"/>
      <c r="C1222" s="170"/>
      <c r="D1222" s="173" t="s">
        <v>718</v>
      </c>
      <c r="E1222" s="173"/>
      <c r="F1222" s="173"/>
      <c r="G1222" s="173"/>
      <c r="H1222" s="174" t="n">
        <f aca="false">H1221+H1218</f>
        <v>388.36</v>
      </c>
    </row>
    <row r="1224" customFormat="false" ht="15" hidden="false" customHeight="true" outlineLevel="0" collapsed="false">
      <c r="A1224" s="142" t="str">
        <f aca="false">'Orç Sintético'!A306</f>
        <v>08.00.000</v>
      </c>
      <c r="B1224" s="142"/>
      <c r="C1224" s="142"/>
      <c r="D1224" s="199" t="s">
        <v>638</v>
      </c>
      <c r="E1224" s="199"/>
      <c r="F1224" s="142"/>
      <c r="G1224" s="145"/>
      <c r="H1224" s="146"/>
    </row>
    <row r="1226" customFormat="false" ht="15" hidden="false" customHeight="false" outlineLevel="0" collapsed="false">
      <c r="A1226" s="153" t="s">
        <v>698</v>
      </c>
      <c r="B1226" s="154" t="s">
        <v>699</v>
      </c>
      <c r="C1226" s="154"/>
      <c r="D1226" s="155" t="s">
        <v>700</v>
      </c>
      <c r="E1226" s="156" t="s">
        <v>701</v>
      </c>
      <c r="F1226" s="155" t="s">
        <v>702</v>
      </c>
      <c r="G1226" s="157" t="s">
        <v>703</v>
      </c>
      <c r="H1226" s="158" t="s">
        <v>704</v>
      </c>
    </row>
    <row r="1227" customFormat="false" ht="45" hidden="false" customHeight="false" outlineLevel="0" collapsed="false">
      <c r="A1227" s="159" t="str">
        <f aca="false">'Orç Sintético'!A311</f>
        <v>08.01.517.02</v>
      </c>
      <c r="B1227" s="159" t="str">
        <f aca="false">'Orç Sintético'!B311</f>
        <v>ORSE</v>
      </c>
      <c r="C1227" s="159" t="n">
        <f aca="false">'Orç Sintético'!C311</f>
        <v>10785</v>
      </c>
      <c r="D1227" s="176" t="s">
        <v>647</v>
      </c>
      <c r="E1227" s="159" t="n">
        <v>1</v>
      </c>
      <c r="F1227" s="159" t="s">
        <v>45</v>
      </c>
      <c r="G1227" s="163" t="n">
        <v>389.14</v>
      </c>
      <c r="H1227" s="164" t="n">
        <f aca="false">H1235</f>
        <v>389.14</v>
      </c>
      <c r="I1227" s="165" t="s">
        <v>705</v>
      </c>
    </row>
    <row r="1228" customFormat="false" ht="30" hidden="false" customHeight="false" outlineLevel="0" collapsed="false">
      <c r="A1228" s="168" t="n">
        <v>11641</v>
      </c>
      <c r="B1228" s="168"/>
      <c r="C1228" s="90" t="s">
        <v>401</v>
      </c>
      <c r="D1228" s="53" t="s">
        <v>868</v>
      </c>
      <c r="E1228" s="150" t="n">
        <v>1</v>
      </c>
      <c r="F1228" s="112" t="s">
        <v>45</v>
      </c>
      <c r="G1228" s="122" t="n">
        <v>343.55</v>
      </c>
      <c r="H1228" s="152" t="n">
        <f aca="false">ROUND(G1228*E1228,2)</f>
        <v>343.55</v>
      </c>
    </row>
    <row r="1229" customFormat="false" ht="15" hidden="false" customHeight="false" outlineLevel="0" collapsed="false">
      <c r="A1229" s="168" t="n">
        <v>88309</v>
      </c>
      <c r="B1229" s="168"/>
      <c r="C1229" s="112" t="s">
        <v>76</v>
      </c>
      <c r="D1229" s="53" t="s">
        <v>720</v>
      </c>
      <c r="E1229" s="150" t="n">
        <v>1</v>
      </c>
      <c r="F1229" s="112" t="s">
        <v>690</v>
      </c>
      <c r="G1229" s="122" t="n">
        <v>26.2</v>
      </c>
      <c r="H1229" s="152" t="n">
        <f aca="false">ROUND(G1229*E1229,2)</f>
        <v>26.2</v>
      </c>
    </row>
    <row r="1230" customFormat="false" ht="15" hidden="false" customHeight="false" outlineLevel="0" collapsed="false">
      <c r="A1230" s="168" t="n">
        <v>88316</v>
      </c>
      <c r="B1230" s="168"/>
      <c r="C1230" s="112" t="s">
        <v>76</v>
      </c>
      <c r="D1230" s="53" t="s">
        <v>721</v>
      </c>
      <c r="E1230" s="150" t="n">
        <v>1</v>
      </c>
      <c r="F1230" s="112" t="s">
        <v>690</v>
      </c>
      <c r="G1230" s="122" t="n">
        <v>19.39</v>
      </c>
      <c r="H1230" s="152" t="n">
        <f aca="false">ROUND(G1230*E1230,2)</f>
        <v>19.39</v>
      </c>
    </row>
    <row r="1231" customFormat="false" ht="15" hidden="false" customHeight="true" outlineLevel="0" collapsed="false">
      <c r="A1231" s="170"/>
      <c r="B1231" s="170"/>
      <c r="C1231" s="170"/>
      <c r="D1231" s="171" t="s">
        <v>712</v>
      </c>
      <c r="E1231" s="171"/>
      <c r="F1231" s="171"/>
      <c r="G1231" s="171"/>
      <c r="H1231" s="172" t="n">
        <f aca="false">SUMIF(F1228:F1230,("H"),H1228:H1230)</f>
        <v>45.59</v>
      </c>
    </row>
    <row r="1232" customFormat="false" ht="15" hidden="false" customHeight="true" outlineLevel="0" collapsed="false">
      <c r="A1232" s="170"/>
      <c r="B1232" s="170"/>
      <c r="C1232" s="170"/>
      <c r="D1232" s="171" t="s">
        <v>713</v>
      </c>
      <c r="E1232" s="171"/>
      <c r="F1232" s="171"/>
      <c r="G1232" s="171"/>
      <c r="H1232" s="172" t="n">
        <f aca="false">SUMIF(F1228:F1230,"&lt;&gt;h",H1228:H1230)</f>
        <v>343.55</v>
      </c>
    </row>
    <row r="1233" customFormat="false" ht="15" hidden="false" customHeight="true" outlineLevel="0" collapsed="false">
      <c r="A1233" s="170"/>
      <c r="B1233" s="170"/>
      <c r="C1233" s="170"/>
      <c r="D1233" s="173" t="s">
        <v>714</v>
      </c>
      <c r="E1233" s="173"/>
      <c r="F1233" s="173"/>
      <c r="G1233" s="173"/>
      <c r="H1233" s="174" t="n">
        <f aca="false">SUM(H1231:H1232)</f>
        <v>389.14</v>
      </c>
    </row>
    <row r="1234" customFormat="false" ht="15" hidden="false" customHeight="true" outlineLevel="0" collapsed="false">
      <c r="A1234" s="170"/>
      <c r="B1234" s="170"/>
      <c r="C1234" s="170"/>
      <c r="D1234" s="171" t="s">
        <v>715</v>
      </c>
      <c r="E1234" s="171"/>
      <c r="F1234" s="171"/>
      <c r="G1234" s="171"/>
      <c r="H1234" s="175" t="n">
        <f aca="false">E1227</f>
        <v>1</v>
      </c>
    </row>
    <row r="1235" customFormat="false" ht="15" hidden="false" customHeight="true" outlineLevel="0" collapsed="false">
      <c r="A1235" s="170"/>
      <c r="B1235" s="170"/>
      <c r="C1235" s="170"/>
      <c r="D1235" s="173" t="s">
        <v>716</v>
      </c>
      <c r="E1235" s="173"/>
      <c r="F1235" s="173"/>
      <c r="G1235" s="173"/>
      <c r="H1235" s="174" t="n">
        <f aca="false">ROUND(H1233*H1234,2)</f>
        <v>389.14</v>
      </c>
    </row>
    <row r="1236" customFormat="false" ht="15" hidden="false" customHeight="true" outlineLevel="0" collapsed="false">
      <c r="A1236" s="170"/>
      <c r="B1236" s="170"/>
      <c r="C1236" s="170"/>
      <c r="D1236" s="171" t="s">
        <v>717</v>
      </c>
      <c r="E1236" s="171"/>
      <c r="F1236" s="171"/>
      <c r="G1236" s="171"/>
      <c r="H1236" s="172" t="n">
        <f aca="false">ROUND(H1233*$B$13,2)</f>
        <v>81.49</v>
      </c>
    </row>
    <row r="1237" customFormat="false" ht="15" hidden="false" customHeight="true" outlineLevel="0" collapsed="false">
      <c r="A1237" s="170"/>
      <c r="B1237" s="170"/>
      <c r="C1237" s="170"/>
      <c r="D1237" s="173" t="s">
        <v>718</v>
      </c>
      <c r="E1237" s="173"/>
      <c r="F1237" s="173"/>
      <c r="G1237" s="173"/>
      <c r="H1237" s="174" t="n">
        <f aca="false">H1236+H1233</f>
        <v>470.63</v>
      </c>
    </row>
    <row r="1239" customFormat="false" ht="15" hidden="false" customHeight="false" outlineLevel="0" collapsed="false">
      <c r="A1239" s="153" t="s">
        <v>698</v>
      </c>
      <c r="B1239" s="154" t="s">
        <v>699</v>
      </c>
      <c r="C1239" s="154"/>
      <c r="D1239" s="155" t="s">
        <v>700</v>
      </c>
      <c r="E1239" s="156" t="s">
        <v>701</v>
      </c>
      <c r="F1239" s="155" t="s">
        <v>702</v>
      </c>
      <c r="G1239" s="157" t="s">
        <v>703</v>
      </c>
      <c r="H1239" s="158" t="s">
        <v>704</v>
      </c>
    </row>
    <row r="1240" customFormat="false" ht="15" hidden="false" customHeight="false" outlineLevel="0" collapsed="false">
      <c r="A1240" s="159" t="str">
        <f aca="false">'Orç Sintético'!A312</f>
        <v>08.01.518</v>
      </c>
      <c r="B1240" s="159" t="str">
        <f aca="false">'Orç Sintético'!B312</f>
        <v>CDHU</v>
      </c>
      <c r="C1240" s="159" t="str">
        <f aca="false">'Orç Sintético'!C312</f>
        <v>50.10.050</v>
      </c>
      <c r="D1240" s="176" t="s">
        <v>650</v>
      </c>
      <c r="E1240" s="159" t="n">
        <v>1</v>
      </c>
      <c r="F1240" s="159" t="s">
        <v>45</v>
      </c>
      <c r="G1240" s="163" t="n">
        <v>5724.59</v>
      </c>
      <c r="H1240" s="164" t="n">
        <f aca="false">H1247</f>
        <v>5724.59</v>
      </c>
      <c r="I1240" s="165" t="s">
        <v>705</v>
      </c>
    </row>
    <row r="1241" customFormat="false" ht="15" hidden="false" customHeight="true" outlineLevel="0" collapsed="false">
      <c r="A1241" s="200" t="s">
        <v>869</v>
      </c>
      <c r="B1241" s="200"/>
      <c r="C1241" s="90" t="s">
        <v>42</v>
      </c>
      <c r="D1241" s="53" t="s">
        <v>650</v>
      </c>
      <c r="E1241" s="150" t="n">
        <v>1</v>
      </c>
      <c r="F1241" s="112" t="s">
        <v>45</v>
      </c>
      <c r="G1241" s="129" t="n">
        <v>5706.68</v>
      </c>
      <c r="H1241" s="152" t="n">
        <f aca="false">ROUND(G1241*E1241,2)</f>
        <v>5706.68</v>
      </c>
    </row>
    <row r="1242" customFormat="false" ht="15" hidden="false" customHeight="false" outlineLevel="0" collapsed="false">
      <c r="A1242" s="168" t="n">
        <v>88267</v>
      </c>
      <c r="B1242" s="168"/>
      <c r="C1242" s="112" t="s">
        <v>76</v>
      </c>
      <c r="D1242" s="53" t="s">
        <v>724</v>
      </c>
      <c r="E1242" s="150" t="n">
        <v>0.7</v>
      </c>
      <c r="F1242" s="112" t="s">
        <v>690</v>
      </c>
      <c r="G1242" s="122" t="n">
        <v>25.58</v>
      </c>
      <c r="H1242" s="152" t="n">
        <f aca="false">ROUND(G1242*E1242,2)</f>
        <v>17.91</v>
      </c>
    </row>
    <row r="1243" customFormat="false" ht="15" hidden="false" customHeight="true" outlineLevel="0" collapsed="false">
      <c r="A1243" s="170"/>
      <c r="B1243" s="170"/>
      <c r="C1243" s="170"/>
      <c r="D1243" s="171" t="s">
        <v>712</v>
      </c>
      <c r="E1243" s="171"/>
      <c r="F1243" s="171"/>
      <c r="G1243" s="171"/>
      <c r="H1243" s="172" t="n">
        <f aca="false">SUMIF(F1241:F1242,("H"),H1241:H1242)</f>
        <v>17.91</v>
      </c>
    </row>
    <row r="1244" customFormat="false" ht="15" hidden="false" customHeight="true" outlineLevel="0" collapsed="false">
      <c r="A1244" s="170"/>
      <c r="B1244" s="170"/>
      <c r="C1244" s="170"/>
      <c r="D1244" s="171" t="s">
        <v>713</v>
      </c>
      <c r="E1244" s="171"/>
      <c r="F1244" s="171"/>
      <c r="G1244" s="171"/>
      <c r="H1244" s="172" t="n">
        <f aca="false">SUMIF(F1241:F1242,"&lt;&gt;h",H1241:H1242)</f>
        <v>5706.68</v>
      </c>
    </row>
    <row r="1245" customFormat="false" ht="15" hidden="false" customHeight="true" outlineLevel="0" collapsed="false">
      <c r="A1245" s="170"/>
      <c r="B1245" s="170"/>
      <c r="C1245" s="170"/>
      <c r="D1245" s="173" t="s">
        <v>714</v>
      </c>
      <c r="E1245" s="173"/>
      <c r="F1245" s="173"/>
      <c r="G1245" s="173"/>
      <c r="H1245" s="174" t="n">
        <f aca="false">SUM(H1243:H1244)</f>
        <v>5724.59</v>
      </c>
    </row>
    <row r="1246" customFormat="false" ht="15" hidden="false" customHeight="true" outlineLevel="0" collapsed="false">
      <c r="A1246" s="170"/>
      <c r="B1246" s="170"/>
      <c r="C1246" s="170"/>
      <c r="D1246" s="171" t="s">
        <v>715</v>
      </c>
      <c r="E1246" s="171"/>
      <c r="F1246" s="171"/>
      <c r="G1246" s="171"/>
      <c r="H1246" s="175" t="n">
        <f aca="false">E1240</f>
        <v>1</v>
      </c>
    </row>
    <row r="1247" customFormat="false" ht="15" hidden="false" customHeight="true" outlineLevel="0" collapsed="false">
      <c r="A1247" s="170"/>
      <c r="B1247" s="170"/>
      <c r="C1247" s="170"/>
      <c r="D1247" s="173" t="s">
        <v>716</v>
      </c>
      <c r="E1247" s="173"/>
      <c r="F1247" s="173"/>
      <c r="G1247" s="173"/>
      <c r="H1247" s="174" t="n">
        <f aca="false">ROUND(H1245*H1246,2)</f>
        <v>5724.59</v>
      </c>
    </row>
    <row r="1248" customFormat="false" ht="15" hidden="false" customHeight="true" outlineLevel="0" collapsed="false">
      <c r="A1248" s="170"/>
      <c r="B1248" s="170"/>
      <c r="C1248" s="170"/>
      <c r="D1248" s="171" t="s">
        <v>717</v>
      </c>
      <c r="E1248" s="171"/>
      <c r="F1248" s="171"/>
      <c r="G1248" s="171"/>
      <c r="H1248" s="172" t="n">
        <f aca="false">ROUND(H1245*$B$13,2)</f>
        <v>1198.73</v>
      </c>
    </row>
    <row r="1249" customFormat="false" ht="15" hidden="false" customHeight="true" outlineLevel="0" collapsed="false">
      <c r="A1249" s="170"/>
      <c r="B1249" s="170"/>
      <c r="C1249" s="170"/>
      <c r="D1249" s="173" t="s">
        <v>718</v>
      </c>
      <c r="E1249" s="173"/>
      <c r="F1249" s="173"/>
      <c r="G1249" s="173"/>
      <c r="H1249" s="174" t="n">
        <f aca="false">H1248+H1245</f>
        <v>6923.32</v>
      </c>
    </row>
    <row r="1252" customFormat="false" ht="15" hidden="false" customHeight="false" outlineLevel="0" collapsed="false">
      <c r="A1252" s="142" t="str">
        <f aca="false">'Orç Sintético'!A317</f>
        <v>09.00.000</v>
      </c>
      <c r="B1252" s="142"/>
      <c r="C1252" s="142"/>
      <c r="D1252" s="143" t="s">
        <v>654</v>
      </c>
      <c r="E1252" s="144"/>
      <c r="F1252" s="142"/>
      <c r="G1252" s="145"/>
      <c r="H1252" s="146"/>
    </row>
    <row r="1254" customFormat="false" ht="15" hidden="false" customHeight="false" outlineLevel="0" collapsed="false">
      <c r="A1254" s="153" t="s">
        <v>698</v>
      </c>
      <c r="B1254" s="154" t="s">
        <v>699</v>
      </c>
      <c r="C1254" s="154"/>
      <c r="D1254" s="155" t="s">
        <v>700</v>
      </c>
      <c r="E1254" s="156" t="s">
        <v>701</v>
      </c>
      <c r="F1254" s="155" t="s">
        <v>702</v>
      </c>
      <c r="G1254" s="157" t="s">
        <v>703</v>
      </c>
      <c r="H1254" s="158" t="s">
        <v>704</v>
      </c>
    </row>
    <row r="1255" customFormat="false" ht="30" hidden="false" customHeight="false" outlineLevel="0" collapsed="false">
      <c r="A1255" s="159" t="str">
        <f aca="false">'Orç Sintético'!A321</f>
        <v>09.01.203</v>
      </c>
      <c r="B1255" s="159" t="str">
        <f aca="false">'Orç Sintético'!B321</f>
        <v>ORSE</v>
      </c>
      <c r="C1255" s="159" t="n">
        <f aca="false">'Orç Sintético'!C321</f>
        <v>13047</v>
      </c>
      <c r="D1255" s="176" t="s">
        <v>660</v>
      </c>
      <c r="E1255" s="159" t="n">
        <v>1</v>
      </c>
      <c r="F1255" s="159" t="s">
        <v>45</v>
      </c>
      <c r="G1255" s="163" t="n">
        <v>1500</v>
      </c>
      <c r="H1255" s="164" t="n">
        <f aca="false">H1261</f>
        <v>1500</v>
      </c>
      <c r="I1255" s="165" t="s">
        <v>705</v>
      </c>
    </row>
    <row r="1256" customFormat="false" ht="30" hidden="false" customHeight="false" outlineLevel="0" collapsed="false">
      <c r="A1256" s="200" t="n">
        <v>13796</v>
      </c>
      <c r="B1256" s="200"/>
      <c r="C1256" s="90" t="s">
        <v>401</v>
      </c>
      <c r="D1256" s="53" t="s">
        <v>870</v>
      </c>
      <c r="E1256" s="150" t="n">
        <v>1</v>
      </c>
      <c r="F1256" s="112" t="s">
        <v>45</v>
      </c>
      <c r="G1256" s="129" t="n">
        <v>1500</v>
      </c>
      <c r="H1256" s="152" t="n">
        <f aca="false">ROUND(G1256*E1256,2)</f>
        <v>1500</v>
      </c>
    </row>
    <row r="1257" customFormat="false" ht="15" hidden="false" customHeight="true" outlineLevel="0" collapsed="false">
      <c r="A1257" s="170"/>
      <c r="B1257" s="170"/>
      <c r="C1257" s="170"/>
      <c r="D1257" s="171" t="s">
        <v>712</v>
      </c>
      <c r="E1257" s="171"/>
      <c r="F1257" s="171"/>
      <c r="G1257" s="171"/>
      <c r="H1257" s="172" t="n">
        <f aca="false">SUMIF(F1256,("H"),H1256)</f>
        <v>0</v>
      </c>
    </row>
    <row r="1258" customFormat="false" ht="15" hidden="false" customHeight="true" outlineLevel="0" collapsed="false">
      <c r="A1258" s="170"/>
      <c r="B1258" s="170"/>
      <c r="C1258" s="170"/>
      <c r="D1258" s="171" t="s">
        <v>713</v>
      </c>
      <c r="E1258" s="171"/>
      <c r="F1258" s="171"/>
      <c r="G1258" s="171"/>
      <c r="H1258" s="172" t="n">
        <f aca="false">SUMIF(F1256,"&lt;&gt;h",H1256)</f>
        <v>1500</v>
      </c>
    </row>
    <row r="1259" customFormat="false" ht="15" hidden="false" customHeight="true" outlineLevel="0" collapsed="false">
      <c r="A1259" s="170"/>
      <c r="B1259" s="170"/>
      <c r="C1259" s="170"/>
      <c r="D1259" s="173" t="s">
        <v>714</v>
      </c>
      <c r="E1259" s="173"/>
      <c r="F1259" s="173"/>
      <c r="G1259" s="173"/>
      <c r="H1259" s="174" t="n">
        <f aca="false">SUM(H1257:H1258)</f>
        <v>1500</v>
      </c>
    </row>
    <row r="1260" customFormat="false" ht="15" hidden="false" customHeight="true" outlineLevel="0" collapsed="false">
      <c r="A1260" s="170"/>
      <c r="B1260" s="170"/>
      <c r="C1260" s="170"/>
      <c r="D1260" s="171" t="s">
        <v>715</v>
      </c>
      <c r="E1260" s="171"/>
      <c r="F1260" s="171"/>
      <c r="G1260" s="171"/>
      <c r="H1260" s="175" t="n">
        <f aca="false">E1255</f>
        <v>1</v>
      </c>
    </row>
    <row r="1261" customFormat="false" ht="15" hidden="false" customHeight="true" outlineLevel="0" collapsed="false">
      <c r="A1261" s="170"/>
      <c r="B1261" s="170"/>
      <c r="C1261" s="170"/>
      <c r="D1261" s="173" t="s">
        <v>716</v>
      </c>
      <c r="E1261" s="173"/>
      <c r="F1261" s="173"/>
      <c r="G1261" s="173"/>
      <c r="H1261" s="174" t="n">
        <f aca="false">ROUND(H1259*H1260,2)</f>
        <v>1500</v>
      </c>
    </row>
    <row r="1262" customFormat="false" ht="15" hidden="false" customHeight="true" outlineLevel="0" collapsed="false">
      <c r="A1262" s="170"/>
      <c r="B1262" s="170"/>
      <c r="C1262" s="170"/>
      <c r="D1262" s="171" t="s">
        <v>717</v>
      </c>
      <c r="E1262" s="171"/>
      <c r="F1262" s="171"/>
      <c r="G1262" s="171"/>
      <c r="H1262" s="172" t="n">
        <f aca="false">ROUND(H1259*$B$13,2)</f>
        <v>314.1</v>
      </c>
    </row>
    <row r="1263" customFormat="false" ht="15" hidden="false" customHeight="true" outlineLevel="0" collapsed="false">
      <c r="A1263" s="170"/>
      <c r="B1263" s="170"/>
      <c r="C1263" s="170"/>
      <c r="D1263" s="173" t="s">
        <v>718</v>
      </c>
      <c r="E1263" s="173"/>
      <c r="F1263" s="173"/>
      <c r="G1263" s="173"/>
      <c r="H1263" s="174" t="n">
        <f aca="false">H1262+H1259</f>
        <v>1814.1</v>
      </c>
    </row>
    <row r="1265" customFormat="false" ht="15" hidden="false" customHeight="false" outlineLevel="0" collapsed="false">
      <c r="A1265" s="153" t="s">
        <v>698</v>
      </c>
      <c r="B1265" s="154" t="s">
        <v>699</v>
      </c>
      <c r="C1265" s="154"/>
      <c r="D1265" s="155" t="s">
        <v>700</v>
      </c>
      <c r="E1265" s="156" t="s">
        <v>701</v>
      </c>
      <c r="F1265" s="155" t="s">
        <v>702</v>
      </c>
      <c r="G1265" s="157" t="s">
        <v>703</v>
      </c>
      <c r="H1265" s="158" t="s">
        <v>704</v>
      </c>
    </row>
    <row r="1266" customFormat="false" ht="15" hidden="false" customHeight="false" outlineLevel="0" collapsed="false">
      <c r="A1266" s="159" t="str">
        <f aca="false">'Orç Sintético'!A325</f>
        <v>09.02.001</v>
      </c>
      <c r="B1266" s="159" t="str">
        <f aca="false">'Orç Sintético'!B325</f>
        <v>ORSE</v>
      </c>
      <c r="C1266" s="159" t="n">
        <f aca="false">'Orç Sintético'!C325</f>
        <v>2450</v>
      </c>
      <c r="D1266" s="176" t="s">
        <v>665</v>
      </c>
      <c r="E1266" s="159" t="n">
        <v>137.5</v>
      </c>
      <c r="F1266" s="159" t="s">
        <v>99</v>
      </c>
      <c r="G1266" s="163" t="n">
        <v>3.02</v>
      </c>
      <c r="H1266" s="164" t="n">
        <f aca="false">H1274</f>
        <v>415.25</v>
      </c>
      <c r="I1266" s="165" t="s">
        <v>705</v>
      </c>
    </row>
    <row r="1267" customFormat="false" ht="15" hidden="false" customHeight="false" outlineLevel="0" collapsed="false">
      <c r="A1267" s="168" t="n">
        <v>1997</v>
      </c>
      <c r="B1267" s="168"/>
      <c r="C1267" s="90" t="s">
        <v>401</v>
      </c>
      <c r="D1267" s="53" t="s">
        <v>871</v>
      </c>
      <c r="E1267" s="150" t="n">
        <v>0.005</v>
      </c>
      <c r="F1267" s="112" t="s">
        <v>161</v>
      </c>
      <c r="G1267" s="122" t="n">
        <v>9.45</v>
      </c>
      <c r="H1267" s="152" t="n">
        <f aca="false">ROUND(G1267*E1267,2)</f>
        <v>0.05</v>
      </c>
    </row>
    <row r="1268" customFormat="false" ht="15" hidden="false" customHeight="false" outlineLevel="0" collapsed="false">
      <c r="A1268" s="168" t="n">
        <v>38400</v>
      </c>
      <c r="B1268" s="168"/>
      <c r="C1268" s="112" t="s">
        <v>76</v>
      </c>
      <c r="D1268" s="53" t="s">
        <v>872</v>
      </c>
      <c r="E1268" s="150" t="n">
        <v>0.05</v>
      </c>
      <c r="F1268" s="112" t="s">
        <v>88</v>
      </c>
      <c r="G1268" s="122" t="n">
        <v>20.57</v>
      </c>
      <c r="H1268" s="152" t="n">
        <f aca="false">ROUND(G1268*E1268,2)</f>
        <v>1.03</v>
      </c>
    </row>
    <row r="1269" customFormat="false" ht="15" hidden="false" customHeight="false" outlineLevel="0" collapsed="false">
      <c r="A1269" s="168" t="n">
        <v>88316</v>
      </c>
      <c r="B1269" s="168"/>
      <c r="C1269" s="112" t="s">
        <v>76</v>
      </c>
      <c r="D1269" s="53" t="s">
        <v>721</v>
      </c>
      <c r="E1269" s="150" t="n">
        <v>0.1</v>
      </c>
      <c r="F1269" s="112" t="s">
        <v>690</v>
      </c>
      <c r="G1269" s="122" t="n">
        <v>19.39</v>
      </c>
      <c r="H1269" s="152" t="n">
        <f aca="false">ROUND(G1269*E1269,2)</f>
        <v>1.94</v>
      </c>
    </row>
    <row r="1270" customFormat="false" ht="15" hidden="false" customHeight="true" outlineLevel="0" collapsed="false">
      <c r="A1270" s="170"/>
      <c r="B1270" s="170"/>
      <c r="C1270" s="170"/>
      <c r="D1270" s="171" t="s">
        <v>712</v>
      </c>
      <c r="E1270" s="171"/>
      <c r="F1270" s="171"/>
      <c r="G1270" s="171"/>
      <c r="H1270" s="172" t="n">
        <f aca="false">SUMIF(F1267:F1269,("H"),H1267:H1269)</f>
        <v>1.94</v>
      </c>
    </row>
    <row r="1271" customFormat="false" ht="15" hidden="false" customHeight="true" outlineLevel="0" collapsed="false">
      <c r="A1271" s="170"/>
      <c r="B1271" s="170"/>
      <c r="C1271" s="170"/>
      <c r="D1271" s="171" t="s">
        <v>713</v>
      </c>
      <c r="E1271" s="171"/>
      <c r="F1271" s="171"/>
      <c r="G1271" s="171"/>
      <c r="H1271" s="172" t="n">
        <f aca="false">SUMIF(F1267:F1269,"&lt;&gt;h",H1267:H1269)</f>
        <v>1.08</v>
      </c>
    </row>
    <row r="1272" customFormat="false" ht="15" hidden="false" customHeight="true" outlineLevel="0" collapsed="false">
      <c r="A1272" s="170"/>
      <c r="B1272" s="170"/>
      <c r="C1272" s="170"/>
      <c r="D1272" s="173" t="s">
        <v>714</v>
      </c>
      <c r="E1272" s="173"/>
      <c r="F1272" s="173"/>
      <c r="G1272" s="173"/>
      <c r="H1272" s="174" t="n">
        <f aca="false">SUM(H1270:H1271)</f>
        <v>3.02</v>
      </c>
    </row>
    <row r="1273" customFormat="false" ht="15" hidden="false" customHeight="true" outlineLevel="0" collapsed="false">
      <c r="A1273" s="170"/>
      <c r="B1273" s="170"/>
      <c r="C1273" s="170"/>
      <c r="D1273" s="171" t="s">
        <v>715</v>
      </c>
      <c r="E1273" s="171"/>
      <c r="F1273" s="171"/>
      <c r="G1273" s="171"/>
      <c r="H1273" s="175" t="n">
        <f aca="false">E1266</f>
        <v>137.5</v>
      </c>
    </row>
    <row r="1274" customFormat="false" ht="15" hidden="false" customHeight="true" outlineLevel="0" collapsed="false">
      <c r="A1274" s="170"/>
      <c r="B1274" s="170"/>
      <c r="C1274" s="170"/>
      <c r="D1274" s="173" t="s">
        <v>716</v>
      </c>
      <c r="E1274" s="173"/>
      <c r="F1274" s="173"/>
      <c r="G1274" s="173"/>
      <c r="H1274" s="174" t="n">
        <f aca="false">ROUND(H1272*H1273,2)</f>
        <v>415.25</v>
      </c>
    </row>
    <row r="1275" customFormat="false" ht="15" hidden="false" customHeight="true" outlineLevel="0" collapsed="false">
      <c r="A1275" s="170"/>
      <c r="B1275" s="170"/>
      <c r="C1275" s="170"/>
      <c r="D1275" s="171" t="s">
        <v>717</v>
      </c>
      <c r="E1275" s="171"/>
      <c r="F1275" s="171"/>
      <c r="G1275" s="171"/>
      <c r="H1275" s="172" t="n">
        <f aca="false">ROUND(H1272*$B$13,2)</f>
        <v>0.63</v>
      </c>
    </row>
    <row r="1276" customFormat="false" ht="15" hidden="false" customHeight="true" outlineLevel="0" collapsed="false">
      <c r="A1276" s="170"/>
      <c r="B1276" s="170"/>
      <c r="C1276" s="170"/>
      <c r="D1276" s="173" t="s">
        <v>718</v>
      </c>
      <c r="E1276" s="173"/>
      <c r="F1276" s="173"/>
      <c r="G1276" s="173"/>
      <c r="H1276" s="174" t="n">
        <f aca="false">H1275+H1272</f>
        <v>3.65</v>
      </c>
    </row>
    <row r="1278" s="181" customFormat="true" ht="15" hidden="false" customHeight="false" outlineLevel="0" collapsed="false">
      <c r="A1278" s="153" t="s">
        <v>698</v>
      </c>
      <c r="B1278" s="154" t="s">
        <v>699</v>
      </c>
      <c r="C1278" s="154"/>
      <c r="D1278" s="155" t="s">
        <v>700</v>
      </c>
      <c r="E1278" s="156" t="s">
        <v>701</v>
      </c>
      <c r="F1278" s="155" t="s">
        <v>702</v>
      </c>
      <c r="G1278" s="157" t="s">
        <v>703</v>
      </c>
      <c r="H1278" s="158" t="s">
        <v>704</v>
      </c>
      <c r="L1278" s="195"/>
      <c r="M1278" s="196"/>
      <c r="N1278" s="195"/>
      <c r="O1278" s="184"/>
      <c r="P1278" s="185"/>
      <c r="T1278" s="195"/>
      <c r="U1278" s="196"/>
      <c r="V1278" s="195"/>
      <c r="W1278" s="184"/>
      <c r="X1278" s="185"/>
      <c r="AB1278" s="195"/>
      <c r="AC1278" s="196"/>
      <c r="AD1278" s="195"/>
      <c r="AE1278" s="184"/>
      <c r="AF1278" s="185"/>
      <c r="AJ1278" s="195"/>
      <c r="AK1278" s="196"/>
      <c r="AL1278" s="195"/>
      <c r="AM1278" s="184"/>
      <c r="AN1278" s="185"/>
      <c r="AR1278" s="195"/>
      <c r="AS1278" s="196"/>
      <c r="AT1278" s="195"/>
      <c r="AU1278" s="184"/>
      <c r="AV1278" s="185"/>
      <c r="AZ1278" s="195"/>
      <c r="BA1278" s="196"/>
      <c r="BB1278" s="195"/>
      <c r="BC1278" s="184"/>
      <c r="BD1278" s="185"/>
      <c r="BH1278" s="195"/>
      <c r="BI1278" s="196"/>
      <c r="BJ1278" s="195"/>
      <c r="BK1278" s="184"/>
      <c r="BL1278" s="185"/>
      <c r="BP1278" s="195"/>
      <c r="BQ1278" s="196"/>
      <c r="BR1278" s="195"/>
      <c r="BS1278" s="184"/>
      <c r="BT1278" s="185"/>
      <c r="BX1278" s="195"/>
      <c r="BY1278" s="196"/>
      <c r="BZ1278" s="195"/>
      <c r="CA1278" s="184"/>
      <c r="CB1278" s="185"/>
      <c r="CF1278" s="195"/>
      <c r="CG1278" s="196"/>
      <c r="CH1278" s="195"/>
      <c r="CI1278" s="184"/>
      <c r="CJ1278" s="185"/>
      <c r="CN1278" s="195"/>
      <c r="CO1278" s="196"/>
      <c r="CP1278" s="195"/>
      <c r="CQ1278" s="184"/>
      <c r="CR1278" s="185"/>
      <c r="CV1278" s="195"/>
      <c r="CW1278" s="196"/>
      <c r="CX1278" s="195"/>
      <c r="CY1278" s="184"/>
      <c r="CZ1278" s="185"/>
      <c r="DD1278" s="195"/>
      <c r="DE1278" s="196"/>
      <c r="DF1278" s="195"/>
      <c r="DG1278" s="184"/>
      <c r="DH1278" s="185"/>
      <c r="DL1278" s="195"/>
      <c r="DM1278" s="196"/>
      <c r="DN1278" s="195"/>
      <c r="DO1278" s="184"/>
      <c r="DP1278" s="185"/>
      <c r="DT1278" s="195"/>
      <c r="DU1278" s="196"/>
      <c r="DV1278" s="195"/>
      <c r="DW1278" s="184"/>
      <c r="DX1278" s="185"/>
      <c r="EB1278" s="195"/>
      <c r="EC1278" s="196"/>
      <c r="ED1278" s="195"/>
      <c r="EE1278" s="184"/>
      <c r="EF1278" s="185"/>
      <c r="EJ1278" s="195"/>
      <c r="EK1278" s="196"/>
      <c r="EL1278" s="195"/>
      <c r="EM1278" s="184"/>
      <c r="EN1278" s="185"/>
      <c r="ER1278" s="195"/>
      <c r="ES1278" s="196"/>
      <c r="ET1278" s="195"/>
      <c r="EU1278" s="184"/>
      <c r="EV1278" s="185"/>
      <c r="EZ1278" s="195"/>
      <c r="FA1278" s="196"/>
      <c r="FB1278" s="195"/>
      <c r="FC1278" s="184"/>
      <c r="FD1278" s="185"/>
      <c r="FH1278" s="195"/>
      <c r="FI1278" s="196"/>
      <c r="FJ1278" s="195"/>
      <c r="FK1278" s="184"/>
      <c r="FL1278" s="185"/>
      <c r="FP1278" s="195"/>
      <c r="FQ1278" s="196"/>
      <c r="FR1278" s="195"/>
      <c r="FS1278" s="184"/>
      <c r="FT1278" s="185"/>
      <c r="FX1278" s="195"/>
      <c r="FY1278" s="196"/>
      <c r="FZ1278" s="195"/>
      <c r="GA1278" s="184"/>
      <c r="GB1278" s="185"/>
      <c r="GF1278" s="195"/>
      <c r="GG1278" s="196"/>
      <c r="GH1278" s="195"/>
      <c r="GI1278" s="184"/>
      <c r="GJ1278" s="185"/>
      <c r="GN1278" s="195"/>
      <c r="GO1278" s="196"/>
      <c r="GP1278" s="195"/>
      <c r="GQ1278" s="184"/>
      <c r="GR1278" s="185"/>
      <c r="GV1278" s="195"/>
      <c r="GW1278" s="196"/>
      <c r="GX1278" s="195"/>
      <c r="GY1278" s="184"/>
      <c r="GZ1278" s="185"/>
      <c r="HD1278" s="195"/>
      <c r="HE1278" s="196"/>
      <c r="HF1278" s="195"/>
      <c r="HG1278" s="184"/>
      <c r="HH1278" s="185"/>
      <c r="HL1278" s="195"/>
      <c r="HM1278" s="196"/>
      <c r="HN1278" s="195"/>
      <c r="HO1278" s="184"/>
      <c r="HP1278" s="185"/>
      <c r="HT1278" s="195"/>
      <c r="HU1278" s="196"/>
      <c r="HV1278" s="195"/>
      <c r="HW1278" s="184"/>
      <c r="HX1278" s="185"/>
      <c r="IB1278" s="195"/>
      <c r="IC1278" s="196"/>
      <c r="ID1278" s="195"/>
      <c r="IE1278" s="184"/>
      <c r="IF1278" s="185"/>
      <c r="IJ1278" s="195"/>
      <c r="IK1278" s="196"/>
      <c r="IL1278" s="195"/>
      <c r="IM1278" s="184"/>
      <c r="IN1278" s="185"/>
      <c r="IR1278" s="195"/>
      <c r="IS1278" s="196"/>
      <c r="IT1278" s="195"/>
      <c r="IU1278" s="184"/>
      <c r="IV1278" s="185"/>
      <c r="IZ1278" s="195"/>
      <c r="JA1278" s="196"/>
      <c r="JB1278" s="195"/>
      <c r="JC1278" s="184"/>
      <c r="JD1278" s="185"/>
      <c r="JH1278" s="195"/>
      <c r="JI1278" s="196"/>
      <c r="JJ1278" s="195"/>
      <c r="JK1278" s="184"/>
      <c r="JL1278" s="185"/>
      <c r="JP1278" s="195"/>
      <c r="JQ1278" s="196"/>
      <c r="JR1278" s="195"/>
      <c r="JS1278" s="184"/>
      <c r="JT1278" s="185"/>
      <c r="JX1278" s="195"/>
      <c r="JY1278" s="196"/>
      <c r="JZ1278" s="195"/>
      <c r="KA1278" s="184"/>
      <c r="KB1278" s="185"/>
      <c r="KF1278" s="195"/>
      <c r="KG1278" s="196"/>
      <c r="KH1278" s="195"/>
      <c r="KI1278" s="184"/>
      <c r="KJ1278" s="185"/>
      <c r="KN1278" s="195"/>
      <c r="KO1278" s="196"/>
      <c r="KP1278" s="195"/>
      <c r="KQ1278" s="184"/>
      <c r="KR1278" s="185"/>
      <c r="KV1278" s="195"/>
      <c r="KW1278" s="196"/>
      <c r="KX1278" s="195"/>
      <c r="KY1278" s="184"/>
      <c r="KZ1278" s="185"/>
      <c r="LD1278" s="195"/>
      <c r="LE1278" s="196"/>
      <c r="LF1278" s="195"/>
      <c r="LG1278" s="184"/>
      <c r="LH1278" s="185"/>
      <c r="LL1278" s="195"/>
      <c r="LM1278" s="196"/>
      <c r="LN1278" s="195"/>
      <c r="LO1278" s="184"/>
      <c r="LP1278" s="185"/>
      <c r="LT1278" s="195"/>
      <c r="LU1278" s="196"/>
      <c r="LV1278" s="195"/>
      <c r="LW1278" s="184"/>
      <c r="LX1278" s="185"/>
      <c r="MB1278" s="195"/>
      <c r="MC1278" s="196"/>
      <c r="MD1278" s="195"/>
      <c r="ME1278" s="184"/>
      <c r="MF1278" s="185"/>
      <c r="MJ1278" s="195"/>
      <c r="MK1278" s="196"/>
      <c r="ML1278" s="195"/>
      <c r="MM1278" s="184"/>
      <c r="MN1278" s="185"/>
      <c r="MR1278" s="195"/>
      <c r="MS1278" s="196"/>
      <c r="MT1278" s="195"/>
      <c r="MU1278" s="184"/>
      <c r="MV1278" s="185"/>
      <c r="MZ1278" s="195"/>
      <c r="NA1278" s="196"/>
      <c r="NB1278" s="195"/>
      <c r="NC1278" s="184"/>
      <c r="ND1278" s="185"/>
      <c r="NH1278" s="195"/>
      <c r="NI1278" s="196"/>
      <c r="NJ1278" s="195"/>
      <c r="NK1278" s="184"/>
      <c r="NL1278" s="185"/>
      <c r="NP1278" s="195"/>
      <c r="NQ1278" s="196"/>
      <c r="NR1278" s="195"/>
      <c r="NS1278" s="184"/>
      <c r="NT1278" s="185"/>
      <c r="NX1278" s="195"/>
      <c r="NY1278" s="196"/>
      <c r="NZ1278" s="195"/>
      <c r="OA1278" s="184"/>
      <c r="OB1278" s="185"/>
      <c r="OF1278" s="195"/>
      <c r="OG1278" s="196"/>
      <c r="OH1278" s="195"/>
      <c r="OI1278" s="184"/>
      <c r="OJ1278" s="185"/>
      <c r="ON1278" s="195"/>
      <c r="OO1278" s="196"/>
      <c r="OP1278" s="195"/>
      <c r="OQ1278" s="184"/>
      <c r="OR1278" s="185"/>
      <c r="OV1278" s="195"/>
      <c r="OW1278" s="196"/>
      <c r="OX1278" s="195"/>
      <c r="OY1278" s="184"/>
      <c r="OZ1278" s="185"/>
      <c r="PD1278" s="195"/>
      <c r="PE1278" s="196"/>
      <c r="PF1278" s="195"/>
      <c r="PG1278" s="184"/>
      <c r="PH1278" s="185"/>
      <c r="PL1278" s="195"/>
      <c r="PM1278" s="196"/>
      <c r="PN1278" s="195"/>
      <c r="PO1278" s="184"/>
      <c r="PP1278" s="185"/>
      <c r="PT1278" s="195"/>
      <c r="PU1278" s="196"/>
      <c r="PV1278" s="195"/>
      <c r="PW1278" s="184"/>
      <c r="PX1278" s="185"/>
      <c r="QB1278" s="195"/>
      <c r="QC1278" s="196"/>
      <c r="QD1278" s="195"/>
      <c r="QE1278" s="184"/>
      <c r="QF1278" s="185"/>
      <c r="QJ1278" s="195"/>
      <c r="QK1278" s="196"/>
      <c r="QL1278" s="195"/>
      <c r="QM1278" s="184"/>
      <c r="QN1278" s="185"/>
      <c r="QR1278" s="195"/>
      <c r="QS1278" s="196"/>
      <c r="QT1278" s="195"/>
      <c r="QU1278" s="184"/>
      <c r="QV1278" s="185"/>
      <c r="QZ1278" s="195"/>
      <c r="RA1278" s="196"/>
      <c r="RB1278" s="195"/>
      <c r="RC1278" s="184"/>
      <c r="RD1278" s="185"/>
      <c r="RH1278" s="195"/>
      <c r="RI1278" s="196"/>
      <c r="RJ1278" s="195"/>
      <c r="RK1278" s="184"/>
      <c r="RL1278" s="185"/>
      <c r="RP1278" s="195"/>
      <c r="RQ1278" s="196"/>
      <c r="RR1278" s="195"/>
      <c r="RS1278" s="184"/>
      <c r="RT1278" s="185"/>
      <c r="RX1278" s="195"/>
      <c r="RY1278" s="196"/>
      <c r="RZ1278" s="195"/>
      <c r="SA1278" s="184"/>
      <c r="SB1278" s="185"/>
      <c r="SF1278" s="195"/>
      <c r="SG1278" s="196"/>
      <c r="SH1278" s="195"/>
      <c r="SI1278" s="184"/>
      <c r="SJ1278" s="185"/>
      <c r="SN1278" s="195"/>
      <c r="SO1278" s="196"/>
      <c r="SP1278" s="195"/>
      <c r="SQ1278" s="184"/>
      <c r="SR1278" s="185"/>
      <c r="SV1278" s="195"/>
      <c r="SW1278" s="196"/>
      <c r="SX1278" s="195"/>
      <c r="SY1278" s="184"/>
      <c r="SZ1278" s="185"/>
      <c r="TD1278" s="195"/>
      <c r="TE1278" s="196"/>
      <c r="TF1278" s="195"/>
      <c r="TG1278" s="184"/>
      <c r="TH1278" s="185"/>
      <c r="TL1278" s="195"/>
      <c r="TM1278" s="196"/>
      <c r="TN1278" s="195"/>
      <c r="TO1278" s="184"/>
      <c r="TP1278" s="185"/>
      <c r="TT1278" s="195"/>
      <c r="TU1278" s="196"/>
      <c r="TV1278" s="195"/>
      <c r="TW1278" s="184"/>
      <c r="TX1278" s="185"/>
      <c r="UB1278" s="195"/>
      <c r="UC1278" s="196"/>
      <c r="UD1278" s="195"/>
      <c r="UE1278" s="184"/>
      <c r="UF1278" s="185"/>
      <c r="UJ1278" s="195"/>
      <c r="UK1278" s="196"/>
      <c r="UL1278" s="195"/>
      <c r="UM1278" s="184"/>
      <c r="UN1278" s="185"/>
      <c r="UR1278" s="195"/>
      <c r="US1278" s="196"/>
      <c r="UT1278" s="195"/>
      <c r="UU1278" s="184"/>
      <c r="UV1278" s="185"/>
      <c r="UZ1278" s="195"/>
      <c r="VA1278" s="196"/>
      <c r="VB1278" s="195"/>
      <c r="VC1278" s="184"/>
      <c r="VD1278" s="185"/>
      <c r="VH1278" s="195"/>
      <c r="VI1278" s="196"/>
      <c r="VJ1278" s="195"/>
      <c r="VK1278" s="184"/>
      <c r="VL1278" s="185"/>
      <c r="VP1278" s="195"/>
      <c r="VQ1278" s="196"/>
      <c r="VR1278" s="195"/>
      <c r="VS1278" s="184"/>
      <c r="VT1278" s="185"/>
      <c r="VX1278" s="195"/>
      <c r="VY1278" s="196"/>
      <c r="VZ1278" s="195"/>
      <c r="WA1278" s="184"/>
      <c r="WB1278" s="185"/>
      <c r="WF1278" s="195"/>
      <c r="WG1278" s="196"/>
      <c r="WH1278" s="195"/>
      <c r="WI1278" s="184"/>
      <c r="WJ1278" s="185"/>
      <c r="WN1278" s="195"/>
      <c r="WO1278" s="196"/>
      <c r="WP1278" s="195"/>
      <c r="WQ1278" s="184"/>
      <c r="WR1278" s="185"/>
      <c r="WV1278" s="195"/>
      <c r="WW1278" s="196"/>
      <c r="WX1278" s="195"/>
      <c r="WY1278" s="184"/>
      <c r="WZ1278" s="185"/>
      <c r="XD1278" s="195"/>
      <c r="XE1278" s="196"/>
      <c r="XF1278" s="195"/>
      <c r="XG1278" s="184"/>
      <c r="XH1278" s="185"/>
      <c r="XL1278" s="195"/>
      <c r="XM1278" s="196"/>
      <c r="XN1278" s="195"/>
      <c r="XO1278" s="184"/>
      <c r="XP1278" s="185"/>
      <c r="XT1278" s="195"/>
      <c r="XU1278" s="196"/>
      <c r="XV1278" s="195"/>
      <c r="XW1278" s="184"/>
      <c r="XX1278" s="185"/>
      <c r="YB1278" s="195"/>
      <c r="YC1278" s="196"/>
      <c r="YD1278" s="195"/>
      <c r="YE1278" s="184"/>
      <c r="YF1278" s="185"/>
      <c r="YJ1278" s="195"/>
      <c r="YK1278" s="196"/>
      <c r="YL1278" s="195"/>
      <c r="YM1278" s="184"/>
      <c r="YN1278" s="185"/>
      <c r="YR1278" s="195"/>
      <c r="YS1278" s="196"/>
      <c r="YT1278" s="195"/>
      <c r="YU1278" s="184"/>
      <c r="YV1278" s="185"/>
      <c r="YZ1278" s="195"/>
      <c r="ZA1278" s="196"/>
      <c r="ZB1278" s="195"/>
      <c r="ZC1278" s="184"/>
      <c r="ZD1278" s="185"/>
      <c r="ZH1278" s="195"/>
      <c r="ZI1278" s="196"/>
      <c r="ZJ1278" s="195"/>
      <c r="ZK1278" s="184"/>
      <c r="ZL1278" s="185"/>
      <c r="ZP1278" s="195"/>
      <c r="ZQ1278" s="196"/>
      <c r="ZR1278" s="195"/>
      <c r="ZS1278" s="184"/>
      <c r="ZT1278" s="185"/>
      <c r="ZX1278" s="195"/>
      <c r="ZY1278" s="196"/>
      <c r="ZZ1278" s="195"/>
      <c r="AAA1278" s="184"/>
      <c r="AAB1278" s="185"/>
      <c r="AAF1278" s="195"/>
      <c r="AAG1278" s="196"/>
      <c r="AAH1278" s="195"/>
      <c r="AAI1278" s="184"/>
      <c r="AAJ1278" s="185"/>
      <c r="AAN1278" s="195"/>
      <c r="AAO1278" s="196"/>
      <c r="AAP1278" s="195"/>
      <c r="AAQ1278" s="184"/>
      <c r="AAR1278" s="185"/>
      <c r="AAV1278" s="195"/>
      <c r="AAW1278" s="196"/>
      <c r="AAX1278" s="195"/>
      <c r="AAY1278" s="184"/>
      <c r="AAZ1278" s="185"/>
      <c r="ABD1278" s="195"/>
      <c r="ABE1278" s="196"/>
      <c r="ABF1278" s="195"/>
      <c r="ABG1278" s="184"/>
      <c r="ABH1278" s="185"/>
      <c r="ABL1278" s="195"/>
      <c r="ABM1278" s="196"/>
      <c r="ABN1278" s="195"/>
      <c r="ABO1278" s="184"/>
      <c r="ABP1278" s="185"/>
      <c r="ABT1278" s="195"/>
      <c r="ABU1278" s="196"/>
      <c r="ABV1278" s="195"/>
      <c r="ABW1278" s="184"/>
      <c r="ABX1278" s="185"/>
      <c r="ACB1278" s="195"/>
      <c r="ACC1278" s="196"/>
      <c r="ACD1278" s="195"/>
      <c r="ACE1278" s="184"/>
      <c r="ACF1278" s="185"/>
      <c r="ACJ1278" s="195"/>
      <c r="ACK1278" s="196"/>
      <c r="ACL1278" s="195"/>
      <c r="ACM1278" s="184"/>
      <c r="ACN1278" s="185"/>
      <c r="ACR1278" s="195"/>
      <c r="ACS1278" s="196"/>
      <c r="ACT1278" s="195"/>
      <c r="ACU1278" s="184"/>
      <c r="ACV1278" s="185"/>
      <c r="ACZ1278" s="195"/>
      <c r="ADA1278" s="196"/>
      <c r="ADB1278" s="195"/>
      <c r="ADC1278" s="184"/>
      <c r="ADD1278" s="185"/>
      <c r="ADH1278" s="195"/>
      <c r="ADI1278" s="196"/>
      <c r="ADJ1278" s="195"/>
      <c r="ADK1278" s="184"/>
      <c r="ADL1278" s="185"/>
      <c r="ADP1278" s="195"/>
      <c r="ADQ1278" s="196"/>
      <c r="ADR1278" s="195"/>
      <c r="ADS1278" s="184"/>
      <c r="ADT1278" s="185"/>
      <c r="ADX1278" s="195"/>
      <c r="ADY1278" s="196"/>
      <c r="ADZ1278" s="195"/>
      <c r="AEA1278" s="184"/>
      <c r="AEB1278" s="185"/>
      <c r="AEF1278" s="195"/>
      <c r="AEG1278" s="196"/>
      <c r="AEH1278" s="195"/>
      <c r="AEI1278" s="184"/>
      <c r="AEJ1278" s="185"/>
      <c r="AEN1278" s="195"/>
      <c r="AEO1278" s="196"/>
      <c r="AEP1278" s="195"/>
      <c r="AEQ1278" s="184"/>
      <c r="AER1278" s="185"/>
      <c r="AEV1278" s="195"/>
      <c r="AEW1278" s="196"/>
      <c r="AEX1278" s="195"/>
      <c r="AEY1278" s="184"/>
      <c r="AEZ1278" s="185"/>
      <c r="AFD1278" s="195"/>
      <c r="AFE1278" s="196"/>
      <c r="AFF1278" s="195"/>
      <c r="AFG1278" s="184"/>
      <c r="AFH1278" s="185"/>
      <c r="AFL1278" s="195"/>
      <c r="AFM1278" s="196"/>
      <c r="AFN1278" s="195"/>
      <c r="AFO1278" s="184"/>
      <c r="AFP1278" s="185"/>
      <c r="AFT1278" s="195"/>
      <c r="AFU1278" s="196"/>
      <c r="AFV1278" s="195"/>
      <c r="AFW1278" s="184"/>
      <c r="AFX1278" s="185"/>
      <c r="AGB1278" s="195"/>
      <c r="AGC1278" s="196"/>
      <c r="AGD1278" s="195"/>
      <c r="AGE1278" s="184"/>
      <c r="AGF1278" s="185"/>
      <c r="AGJ1278" s="195"/>
      <c r="AGK1278" s="196"/>
      <c r="AGL1278" s="195"/>
      <c r="AGM1278" s="184"/>
      <c r="AGN1278" s="185"/>
      <c r="AGR1278" s="195"/>
      <c r="AGS1278" s="196"/>
      <c r="AGT1278" s="195"/>
      <c r="AGU1278" s="184"/>
      <c r="AGV1278" s="185"/>
      <c r="AGZ1278" s="195"/>
      <c r="AHA1278" s="196"/>
      <c r="AHB1278" s="195"/>
      <c r="AHC1278" s="184"/>
      <c r="AHD1278" s="185"/>
      <c r="AHH1278" s="195"/>
      <c r="AHI1278" s="196"/>
      <c r="AHJ1278" s="195"/>
      <c r="AHK1278" s="184"/>
      <c r="AHL1278" s="185"/>
      <c r="AHP1278" s="195"/>
      <c r="AHQ1278" s="196"/>
      <c r="AHR1278" s="195"/>
      <c r="AHS1278" s="184"/>
      <c r="AHT1278" s="185"/>
      <c r="AHX1278" s="195"/>
      <c r="AHY1278" s="196"/>
      <c r="AHZ1278" s="195"/>
      <c r="AIA1278" s="184"/>
      <c r="AIB1278" s="185"/>
      <c r="AIF1278" s="195"/>
      <c r="AIG1278" s="196"/>
      <c r="AIH1278" s="195"/>
      <c r="AII1278" s="184"/>
      <c r="AIJ1278" s="185"/>
      <c r="AIN1278" s="195"/>
      <c r="AIO1278" s="196"/>
      <c r="AIP1278" s="195"/>
      <c r="AIQ1278" s="184"/>
      <c r="AIR1278" s="185"/>
      <c r="AIV1278" s="195"/>
      <c r="AIW1278" s="196"/>
      <c r="AIX1278" s="195"/>
      <c r="AIY1278" s="184"/>
      <c r="AIZ1278" s="185"/>
      <c r="AJD1278" s="195"/>
      <c r="AJE1278" s="196"/>
      <c r="AJF1278" s="195"/>
      <c r="AJG1278" s="184"/>
      <c r="AJH1278" s="185"/>
      <c r="AJL1278" s="195"/>
      <c r="AJM1278" s="196"/>
      <c r="AJN1278" s="195"/>
      <c r="AJO1278" s="184"/>
      <c r="AJP1278" s="185"/>
      <c r="AJT1278" s="195"/>
      <c r="AJU1278" s="196"/>
      <c r="AJV1278" s="195"/>
      <c r="AJW1278" s="184"/>
      <c r="AJX1278" s="185"/>
      <c r="AKB1278" s="195"/>
      <c r="AKC1278" s="196"/>
      <c r="AKD1278" s="195"/>
      <c r="AKE1278" s="184"/>
      <c r="AKF1278" s="185"/>
      <c r="AKJ1278" s="195"/>
      <c r="AKK1278" s="196"/>
      <c r="AKL1278" s="195"/>
      <c r="AKM1278" s="184"/>
      <c r="AKN1278" s="185"/>
      <c r="AKR1278" s="195"/>
      <c r="AKS1278" s="196"/>
      <c r="AKT1278" s="195"/>
      <c r="AKU1278" s="184"/>
      <c r="AKV1278" s="185"/>
      <c r="AKZ1278" s="195"/>
      <c r="ALA1278" s="196"/>
      <c r="ALB1278" s="195"/>
      <c r="ALC1278" s="184"/>
      <c r="ALD1278" s="185"/>
      <c r="ALH1278" s="195"/>
      <c r="ALI1278" s="196"/>
      <c r="ALJ1278" s="195"/>
      <c r="ALK1278" s="184"/>
      <c r="ALL1278" s="185"/>
      <c r="ALP1278" s="195"/>
      <c r="ALQ1278" s="196"/>
      <c r="ALR1278" s="195"/>
      <c r="ALS1278" s="184"/>
      <c r="ALT1278" s="185"/>
      <c r="ALX1278" s="195"/>
      <c r="ALY1278" s="196"/>
      <c r="ALZ1278" s="195"/>
      <c r="AMA1278" s="184"/>
      <c r="AMB1278" s="185"/>
      <c r="AMF1278" s="195"/>
      <c r="AMG1278" s="196"/>
      <c r="AMH1278" s="195"/>
      <c r="AMI1278" s="184"/>
      <c r="AMJ1278" s="185"/>
    </row>
    <row r="1279" s="197" customFormat="true" ht="30" hidden="false" customHeight="false" outlineLevel="0" collapsed="false">
      <c r="A1279" s="160" t="s">
        <v>873</v>
      </c>
      <c r="B1279" s="160" t="str">
        <f aca="false">'Orç Sintético'!B329</f>
        <v>ORSE INUSMO</v>
      </c>
      <c r="C1279" s="160" t="n">
        <f aca="false">'Orç Sintético'!C329</f>
        <v>7325</v>
      </c>
      <c r="D1279" s="177" t="s">
        <v>874</v>
      </c>
      <c r="E1279" s="160" t="n">
        <v>137.5</v>
      </c>
      <c r="F1279" s="160" t="s">
        <v>99</v>
      </c>
      <c r="G1279" s="163" t="n">
        <v>0.85</v>
      </c>
      <c r="H1279" s="164" t="n">
        <f aca="false">H1285</f>
        <v>116.88</v>
      </c>
      <c r="I1279" s="165" t="s">
        <v>705</v>
      </c>
      <c r="O1279" s="124"/>
      <c r="P1279" s="189"/>
      <c r="W1279" s="124"/>
      <c r="X1279" s="189"/>
      <c r="AE1279" s="124"/>
      <c r="AF1279" s="189"/>
      <c r="AM1279" s="124"/>
      <c r="AN1279" s="189"/>
      <c r="AU1279" s="124"/>
      <c r="AV1279" s="189"/>
      <c r="BC1279" s="124"/>
      <c r="BD1279" s="189"/>
      <c r="BK1279" s="124"/>
      <c r="BL1279" s="189"/>
      <c r="BS1279" s="124"/>
      <c r="BT1279" s="189"/>
      <c r="CA1279" s="124"/>
      <c r="CB1279" s="189"/>
      <c r="CI1279" s="124"/>
      <c r="CJ1279" s="189"/>
      <c r="CQ1279" s="124"/>
      <c r="CR1279" s="189"/>
      <c r="CY1279" s="124"/>
      <c r="CZ1279" s="189"/>
      <c r="DG1279" s="124"/>
      <c r="DH1279" s="189"/>
      <c r="DO1279" s="124"/>
      <c r="DP1279" s="189"/>
      <c r="DW1279" s="124"/>
      <c r="DX1279" s="189"/>
      <c r="EE1279" s="124"/>
      <c r="EF1279" s="189"/>
      <c r="EM1279" s="124"/>
      <c r="EN1279" s="189"/>
      <c r="EU1279" s="124"/>
      <c r="EV1279" s="189"/>
      <c r="FC1279" s="124"/>
      <c r="FD1279" s="189"/>
      <c r="FK1279" s="124"/>
      <c r="FL1279" s="189"/>
      <c r="FS1279" s="124"/>
      <c r="FT1279" s="189"/>
      <c r="GA1279" s="124"/>
      <c r="GB1279" s="189"/>
      <c r="GI1279" s="124"/>
      <c r="GJ1279" s="189"/>
      <c r="GQ1279" s="124"/>
      <c r="GR1279" s="189"/>
      <c r="GY1279" s="124"/>
      <c r="GZ1279" s="189"/>
      <c r="HG1279" s="124"/>
      <c r="HH1279" s="189"/>
      <c r="HO1279" s="124"/>
      <c r="HP1279" s="189"/>
      <c r="HW1279" s="124"/>
      <c r="HX1279" s="189"/>
      <c r="IE1279" s="124"/>
      <c r="IF1279" s="189"/>
      <c r="IM1279" s="124"/>
      <c r="IN1279" s="189"/>
      <c r="IU1279" s="124"/>
      <c r="IV1279" s="189"/>
      <c r="JC1279" s="124"/>
      <c r="JD1279" s="189"/>
      <c r="JK1279" s="124"/>
      <c r="JL1279" s="189"/>
      <c r="JS1279" s="124"/>
      <c r="JT1279" s="189"/>
      <c r="KA1279" s="124"/>
      <c r="KB1279" s="189"/>
      <c r="KI1279" s="124"/>
      <c r="KJ1279" s="189"/>
      <c r="KQ1279" s="124"/>
      <c r="KR1279" s="189"/>
      <c r="KY1279" s="124"/>
      <c r="KZ1279" s="189"/>
      <c r="LG1279" s="124"/>
      <c r="LH1279" s="189"/>
      <c r="LO1279" s="124"/>
      <c r="LP1279" s="189"/>
      <c r="LW1279" s="124"/>
      <c r="LX1279" s="189"/>
      <c r="ME1279" s="124"/>
      <c r="MF1279" s="189"/>
      <c r="MM1279" s="124"/>
      <c r="MN1279" s="189"/>
      <c r="MU1279" s="124"/>
      <c r="MV1279" s="189"/>
      <c r="NC1279" s="124"/>
      <c r="ND1279" s="189"/>
      <c r="NK1279" s="124"/>
      <c r="NL1279" s="189"/>
      <c r="NS1279" s="124"/>
      <c r="NT1279" s="189"/>
      <c r="OA1279" s="124"/>
      <c r="OB1279" s="189"/>
      <c r="OI1279" s="124"/>
      <c r="OJ1279" s="189"/>
      <c r="OQ1279" s="124"/>
      <c r="OR1279" s="189"/>
      <c r="OY1279" s="124"/>
      <c r="OZ1279" s="189"/>
      <c r="PG1279" s="124"/>
      <c r="PH1279" s="189"/>
      <c r="PO1279" s="124"/>
      <c r="PP1279" s="189"/>
      <c r="PW1279" s="124"/>
      <c r="PX1279" s="189"/>
      <c r="QE1279" s="124"/>
      <c r="QF1279" s="189"/>
      <c r="QM1279" s="124"/>
      <c r="QN1279" s="189"/>
      <c r="QU1279" s="124"/>
      <c r="QV1279" s="189"/>
      <c r="RC1279" s="124"/>
      <c r="RD1279" s="189"/>
      <c r="RK1279" s="124"/>
      <c r="RL1279" s="189"/>
      <c r="RS1279" s="124"/>
      <c r="RT1279" s="189"/>
      <c r="SA1279" s="124"/>
      <c r="SB1279" s="189"/>
      <c r="SI1279" s="124"/>
      <c r="SJ1279" s="189"/>
      <c r="SQ1279" s="124"/>
      <c r="SR1279" s="189"/>
      <c r="SY1279" s="124"/>
      <c r="SZ1279" s="189"/>
      <c r="TG1279" s="124"/>
      <c r="TH1279" s="189"/>
      <c r="TO1279" s="124"/>
      <c r="TP1279" s="189"/>
      <c r="TW1279" s="124"/>
      <c r="TX1279" s="189"/>
      <c r="UE1279" s="124"/>
      <c r="UF1279" s="189"/>
      <c r="UM1279" s="124"/>
      <c r="UN1279" s="189"/>
      <c r="UU1279" s="124"/>
      <c r="UV1279" s="189"/>
      <c r="VC1279" s="124"/>
      <c r="VD1279" s="189"/>
      <c r="VK1279" s="124"/>
      <c r="VL1279" s="189"/>
      <c r="VS1279" s="124"/>
      <c r="VT1279" s="189"/>
      <c r="WA1279" s="124"/>
      <c r="WB1279" s="189"/>
      <c r="WI1279" s="124"/>
      <c r="WJ1279" s="189"/>
      <c r="WQ1279" s="124"/>
      <c r="WR1279" s="189"/>
      <c r="WY1279" s="124"/>
      <c r="WZ1279" s="189"/>
      <c r="XG1279" s="124"/>
      <c r="XH1279" s="189"/>
      <c r="XO1279" s="124"/>
      <c r="XP1279" s="189"/>
      <c r="XW1279" s="124"/>
      <c r="XX1279" s="189"/>
      <c r="YE1279" s="124"/>
      <c r="YF1279" s="189"/>
      <c r="YM1279" s="124"/>
      <c r="YN1279" s="189"/>
      <c r="YU1279" s="124"/>
      <c r="YV1279" s="189"/>
      <c r="ZC1279" s="124"/>
      <c r="ZD1279" s="189"/>
      <c r="ZK1279" s="124"/>
      <c r="ZL1279" s="189"/>
      <c r="ZS1279" s="124"/>
      <c r="ZT1279" s="189"/>
      <c r="AAA1279" s="124"/>
      <c r="AAB1279" s="189"/>
      <c r="AAI1279" s="124"/>
      <c r="AAJ1279" s="189"/>
      <c r="AAQ1279" s="124"/>
      <c r="AAR1279" s="189"/>
      <c r="AAY1279" s="124"/>
      <c r="AAZ1279" s="189"/>
      <c r="ABG1279" s="124"/>
      <c r="ABH1279" s="189"/>
      <c r="ABO1279" s="124"/>
      <c r="ABP1279" s="189"/>
      <c r="ABW1279" s="124"/>
      <c r="ABX1279" s="189"/>
      <c r="ACE1279" s="124"/>
      <c r="ACF1279" s="189"/>
      <c r="ACM1279" s="124"/>
      <c r="ACN1279" s="189"/>
      <c r="ACU1279" s="124"/>
      <c r="ACV1279" s="189"/>
      <c r="ADC1279" s="124"/>
      <c r="ADD1279" s="189"/>
      <c r="ADK1279" s="124"/>
      <c r="ADL1279" s="189"/>
      <c r="ADS1279" s="124"/>
      <c r="ADT1279" s="189"/>
      <c r="AEA1279" s="124"/>
      <c r="AEB1279" s="189"/>
      <c r="AEI1279" s="124"/>
      <c r="AEJ1279" s="189"/>
      <c r="AEQ1279" s="124"/>
      <c r="AER1279" s="189"/>
      <c r="AEY1279" s="124"/>
      <c r="AEZ1279" s="189"/>
      <c r="AFG1279" s="124"/>
      <c r="AFH1279" s="189"/>
      <c r="AFO1279" s="124"/>
      <c r="AFP1279" s="189"/>
      <c r="AFW1279" s="124"/>
      <c r="AFX1279" s="189"/>
      <c r="AGE1279" s="124"/>
      <c r="AGF1279" s="189"/>
      <c r="AGM1279" s="124"/>
      <c r="AGN1279" s="189"/>
      <c r="AGU1279" s="124"/>
      <c r="AGV1279" s="189"/>
      <c r="AHC1279" s="124"/>
      <c r="AHD1279" s="189"/>
      <c r="AHK1279" s="124"/>
      <c r="AHL1279" s="189"/>
      <c r="AHS1279" s="124"/>
      <c r="AHT1279" s="189"/>
      <c r="AIA1279" s="124"/>
      <c r="AIB1279" s="189"/>
      <c r="AII1279" s="124"/>
      <c r="AIJ1279" s="189"/>
      <c r="AIQ1279" s="124"/>
      <c r="AIR1279" s="189"/>
      <c r="AIY1279" s="124"/>
      <c r="AIZ1279" s="189"/>
      <c r="AJG1279" s="124"/>
      <c r="AJH1279" s="189"/>
      <c r="AJO1279" s="124"/>
      <c r="AJP1279" s="189"/>
      <c r="AJW1279" s="124"/>
      <c r="AJX1279" s="189"/>
      <c r="AKE1279" s="124"/>
      <c r="AKF1279" s="189"/>
      <c r="AKM1279" s="124"/>
      <c r="AKN1279" s="189"/>
      <c r="AKU1279" s="124"/>
      <c r="AKV1279" s="189"/>
      <c r="ALC1279" s="124"/>
      <c r="ALD1279" s="189"/>
      <c r="ALK1279" s="124"/>
      <c r="ALL1279" s="189"/>
      <c r="ALS1279" s="124"/>
      <c r="ALT1279" s="189"/>
      <c r="AMA1279" s="124"/>
      <c r="AMB1279" s="189"/>
      <c r="AMI1279" s="124"/>
      <c r="AMJ1279" s="189"/>
    </row>
    <row r="1280" s="49" customFormat="true" ht="15" hidden="false" customHeight="false" outlineLevel="0" collapsed="false">
      <c r="A1280" s="168" t="n">
        <v>7325</v>
      </c>
      <c r="B1280" s="168"/>
      <c r="C1280" s="90" t="s">
        <v>401</v>
      </c>
      <c r="D1280" s="53" t="s">
        <v>874</v>
      </c>
      <c r="E1280" s="150" t="n">
        <v>1</v>
      </c>
      <c r="F1280" s="112" t="s">
        <v>45</v>
      </c>
      <c r="G1280" s="122" t="n">
        <v>0.85</v>
      </c>
      <c r="H1280" s="152" t="n">
        <f aca="false">ROUND(G1280*E1280,2)</f>
        <v>0.85</v>
      </c>
      <c r="I1280" s="138"/>
      <c r="L1280" s="169"/>
      <c r="M1280" s="138"/>
    </row>
    <row r="1281" s="190" customFormat="true" ht="15" hidden="false" customHeight="true" outlineLevel="0" collapsed="false">
      <c r="A1281" s="170"/>
      <c r="B1281" s="170"/>
      <c r="C1281" s="170"/>
      <c r="D1281" s="171" t="s">
        <v>712</v>
      </c>
      <c r="E1281" s="171"/>
      <c r="F1281" s="171"/>
      <c r="G1281" s="171"/>
      <c r="H1281" s="172" t="n">
        <f aca="false">SUMIF(F1280:F1280,("H"),H1280:H1280)</f>
        <v>0</v>
      </c>
      <c r="I1281" s="49"/>
      <c r="J1281" s="49"/>
      <c r="K1281" s="49"/>
      <c r="P1281" s="191"/>
      <c r="Q1281" s="49"/>
      <c r="R1281" s="49"/>
      <c r="S1281" s="49"/>
      <c r="X1281" s="191"/>
      <c r="Y1281" s="49"/>
      <c r="Z1281" s="49"/>
      <c r="AA1281" s="49"/>
      <c r="AF1281" s="191"/>
      <c r="AG1281" s="49"/>
      <c r="AH1281" s="49"/>
      <c r="AI1281" s="49"/>
      <c r="AN1281" s="191"/>
      <c r="AO1281" s="49"/>
      <c r="AP1281" s="49"/>
      <c r="AQ1281" s="49"/>
      <c r="AV1281" s="191"/>
      <c r="AW1281" s="49"/>
      <c r="AX1281" s="49"/>
      <c r="AY1281" s="49"/>
      <c r="BD1281" s="191"/>
      <c r="BE1281" s="49"/>
      <c r="BF1281" s="49"/>
      <c r="BG1281" s="49"/>
      <c r="BL1281" s="191"/>
      <c r="BM1281" s="49"/>
      <c r="BN1281" s="49"/>
      <c r="BO1281" s="49"/>
      <c r="BT1281" s="191"/>
      <c r="BU1281" s="49"/>
      <c r="BV1281" s="49"/>
      <c r="BW1281" s="49"/>
      <c r="CB1281" s="191"/>
      <c r="CC1281" s="49"/>
      <c r="CD1281" s="49"/>
      <c r="CE1281" s="49"/>
      <c r="CJ1281" s="191"/>
      <c r="CK1281" s="49"/>
      <c r="CL1281" s="49"/>
      <c r="CM1281" s="49"/>
      <c r="CR1281" s="191"/>
      <c r="CS1281" s="49"/>
      <c r="CT1281" s="49"/>
      <c r="CU1281" s="49"/>
      <c r="CZ1281" s="191"/>
      <c r="DA1281" s="49"/>
      <c r="DB1281" s="49"/>
      <c r="DC1281" s="49"/>
      <c r="DH1281" s="191"/>
      <c r="DI1281" s="49"/>
      <c r="DJ1281" s="49"/>
      <c r="DK1281" s="49"/>
      <c r="DP1281" s="191"/>
      <c r="DQ1281" s="49"/>
      <c r="DR1281" s="49"/>
      <c r="DS1281" s="49"/>
      <c r="DX1281" s="191"/>
      <c r="DY1281" s="49"/>
      <c r="DZ1281" s="49"/>
      <c r="EA1281" s="49"/>
      <c r="EF1281" s="191"/>
      <c r="EG1281" s="49"/>
      <c r="EH1281" s="49"/>
      <c r="EI1281" s="49"/>
      <c r="EN1281" s="191"/>
      <c r="EO1281" s="49"/>
      <c r="EP1281" s="49"/>
      <c r="EQ1281" s="49"/>
      <c r="EV1281" s="191"/>
      <c r="EW1281" s="49"/>
      <c r="EX1281" s="49"/>
      <c r="EY1281" s="49"/>
      <c r="FD1281" s="191"/>
      <c r="FE1281" s="49"/>
      <c r="FF1281" s="49"/>
      <c r="FG1281" s="49"/>
      <c r="FL1281" s="191"/>
      <c r="FM1281" s="49"/>
      <c r="FN1281" s="49"/>
      <c r="FO1281" s="49"/>
      <c r="FT1281" s="191"/>
      <c r="FU1281" s="49"/>
      <c r="FV1281" s="49"/>
      <c r="FW1281" s="49"/>
      <c r="GB1281" s="191"/>
      <c r="GC1281" s="49"/>
      <c r="GD1281" s="49"/>
      <c r="GE1281" s="49"/>
      <c r="GJ1281" s="191"/>
      <c r="GK1281" s="49"/>
      <c r="GL1281" s="49"/>
      <c r="GM1281" s="49"/>
      <c r="GR1281" s="191"/>
      <c r="GS1281" s="49"/>
      <c r="GT1281" s="49"/>
      <c r="GU1281" s="49"/>
      <c r="GZ1281" s="191"/>
      <c r="HA1281" s="49"/>
      <c r="HB1281" s="49"/>
      <c r="HC1281" s="49"/>
      <c r="HH1281" s="191"/>
      <c r="HI1281" s="49"/>
      <c r="HJ1281" s="49"/>
      <c r="HK1281" s="49"/>
      <c r="HP1281" s="191"/>
      <c r="HQ1281" s="49"/>
      <c r="HR1281" s="49"/>
      <c r="HS1281" s="49"/>
      <c r="HX1281" s="191"/>
      <c r="HY1281" s="49"/>
      <c r="HZ1281" s="49"/>
      <c r="IA1281" s="49"/>
      <c r="IF1281" s="191"/>
      <c r="IG1281" s="49"/>
      <c r="IH1281" s="49"/>
      <c r="II1281" s="49"/>
      <c r="IN1281" s="191"/>
      <c r="IO1281" s="49"/>
      <c r="IP1281" s="49"/>
      <c r="IQ1281" s="49"/>
      <c r="IV1281" s="191"/>
      <c r="IW1281" s="49"/>
      <c r="IX1281" s="49"/>
      <c r="IY1281" s="49"/>
      <c r="JD1281" s="191"/>
      <c r="JE1281" s="49"/>
      <c r="JF1281" s="49"/>
      <c r="JG1281" s="49"/>
      <c r="JL1281" s="191"/>
      <c r="JM1281" s="49"/>
      <c r="JN1281" s="49"/>
      <c r="JO1281" s="49"/>
      <c r="JT1281" s="191"/>
      <c r="JU1281" s="49"/>
      <c r="JV1281" s="49"/>
      <c r="JW1281" s="49"/>
      <c r="KB1281" s="191"/>
      <c r="KC1281" s="49"/>
      <c r="KD1281" s="49"/>
      <c r="KE1281" s="49"/>
      <c r="KJ1281" s="191"/>
      <c r="KK1281" s="49"/>
      <c r="KL1281" s="49"/>
      <c r="KM1281" s="49"/>
      <c r="KR1281" s="191"/>
      <c r="KS1281" s="49"/>
      <c r="KT1281" s="49"/>
      <c r="KU1281" s="49"/>
      <c r="KZ1281" s="191"/>
      <c r="LA1281" s="49"/>
      <c r="LB1281" s="49"/>
      <c r="LC1281" s="49"/>
      <c r="LH1281" s="191"/>
      <c r="LI1281" s="49"/>
      <c r="LJ1281" s="49"/>
      <c r="LK1281" s="49"/>
      <c r="LP1281" s="191"/>
      <c r="LQ1281" s="49"/>
      <c r="LR1281" s="49"/>
      <c r="LS1281" s="49"/>
      <c r="LX1281" s="191"/>
      <c r="LY1281" s="49"/>
      <c r="LZ1281" s="49"/>
      <c r="MA1281" s="49"/>
      <c r="MF1281" s="191"/>
      <c r="MG1281" s="49"/>
      <c r="MH1281" s="49"/>
      <c r="MI1281" s="49"/>
      <c r="MN1281" s="191"/>
      <c r="MO1281" s="49"/>
      <c r="MP1281" s="49"/>
      <c r="MQ1281" s="49"/>
      <c r="MV1281" s="191"/>
      <c r="MW1281" s="49"/>
      <c r="MX1281" s="49"/>
      <c r="MY1281" s="49"/>
      <c r="ND1281" s="191"/>
      <c r="NE1281" s="49"/>
      <c r="NF1281" s="49"/>
      <c r="NG1281" s="49"/>
      <c r="NL1281" s="191"/>
      <c r="NM1281" s="49"/>
      <c r="NN1281" s="49"/>
      <c r="NO1281" s="49"/>
      <c r="NT1281" s="191"/>
      <c r="NU1281" s="49"/>
      <c r="NV1281" s="49"/>
      <c r="NW1281" s="49"/>
      <c r="OB1281" s="191"/>
      <c r="OC1281" s="49"/>
      <c r="OD1281" s="49"/>
      <c r="OE1281" s="49"/>
      <c r="OJ1281" s="191"/>
      <c r="OK1281" s="49"/>
      <c r="OL1281" s="49"/>
      <c r="OM1281" s="49"/>
      <c r="OR1281" s="191"/>
      <c r="OS1281" s="49"/>
      <c r="OT1281" s="49"/>
      <c r="OU1281" s="49"/>
      <c r="OZ1281" s="191"/>
      <c r="PA1281" s="49"/>
      <c r="PB1281" s="49"/>
      <c r="PC1281" s="49"/>
      <c r="PH1281" s="191"/>
      <c r="PI1281" s="49"/>
      <c r="PJ1281" s="49"/>
      <c r="PK1281" s="49"/>
      <c r="PP1281" s="191"/>
      <c r="PQ1281" s="49"/>
      <c r="PR1281" s="49"/>
      <c r="PS1281" s="49"/>
      <c r="PX1281" s="191"/>
      <c r="PY1281" s="49"/>
      <c r="PZ1281" s="49"/>
      <c r="QA1281" s="49"/>
      <c r="QF1281" s="191"/>
      <c r="QG1281" s="49"/>
      <c r="QH1281" s="49"/>
      <c r="QI1281" s="49"/>
      <c r="QN1281" s="191"/>
      <c r="QO1281" s="49"/>
      <c r="QP1281" s="49"/>
      <c r="QQ1281" s="49"/>
      <c r="QV1281" s="191"/>
      <c r="QW1281" s="49"/>
      <c r="QX1281" s="49"/>
      <c r="QY1281" s="49"/>
      <c r="RD1281" s="191"/>
      <c r="RE1281" s="49"/>
      <c r="RF1281" s="49"/>
      <c r="RG1281" s="49"/>
      <c r="RL1281" s="191"/>
      <c r="RM1281" s="49"/>
      <c r="RN1281" s="49"/>
      <c r="RO1281" s="49"/>
      <c r="RT1281" s="191"/>
      <c r="RU1281" s="49"/>
      <c r="RV1281" s="49"/>
      <c r="RW1281" s="49"/>
      <c r="SB1281" s="191"/>
      <c r="SC1281" s="49"/>
      <c r="SD1281" s="49"/>
      <c r="SE1281" s="49"/>
      <c r="SJ1281" s="191"/>
      <c r="SK1281" s="49"/>
      <c r="SL1281" s="49"/>
      <c r="SM1281" s="49"/>
      <c r="SR1281" s="191"/>
      <c r="SS1281" s="49"/>
      <c r="ST1281" s="49"/>
      <c r="SU1281" s="49"/>
      <c r="SZ1281" s="191"/>
      <c r="TA1281" s="49"/>
      <c r="TB1281" s="49"/>
      <c r="TC1281" s="49"/>
      <c r="TH1281" s="191"/>
      <c r="TI1281" s="49"/>
      <c r="TJ1281" s="49"/>
      <c r="TK1281" s="49"/>
      <c r="TP1281" s="191"/>
      <c r="TQ1281" s="49"/>
      <c r="TR1281" s="49"/>
      <c r="TS1281" s="49"/>
      <c r="TX1281" s="191"/>
      <c r="TY1281" s="49"/>
      <c r="TZ1281" s="49"/>
      <c r="UA1281" s="49"/>
      <c r="UF1281" s="191"/>
      <c r="UG1281" s="49"/>
      <c r="UH1281" s="49"/>
      <c r="UI1281" s="49"/>
      <c r="UN1281" s="191"/>
      <c r="UO1281" s="49"/>
      <c r="UP1281" s="49"/>
      <c r="UQ1281" s="49"/>
      <c r="UV1281" s="191"/>
      <c r="UW1281" s="49"/>
      <c r="UX1281" s="49"/>
      <c r="UY1281" s="49"/>
      <c r="VD1281" s="191"/>
      <c r="VE1281" s="49"/>
      <c r="VF1281" s="49"/>
      <c r="VG1281" s="49"/>
      <c r="VL1281" s="191"/>
      <c r="VM1281" s="49"/>
      <c r="VN1281" s="49"/>
      <c r="VO1281" s="49"/>
      <c r="VT1281" s="191"/>
      <c r="VU1281" s="49"/>
      <c r="VV1281" s="49"/>
      <c r="VW1281" s="49"/>
      <c r="WB1281" s="191"/>
      <c r="WC1281" s="49"/>
      <c r="WD1281" s="49"/>
      <c r="WE1281" s="49"/>
      <c r="WJ1281" s="191"/>
      <c r="WK1281" s="49"/>
      <c r="WL1281" s="49"/>
      <c r="WM1281" s="49"/>
      <c r="WR1281" s="191"/>
      <c r="WS1281" s="49"/>
      <c r="WT1281" s="49"/>
      <c r="WU1281" s="49"/>
      <c r="WZ1281" s="191"/>
      <c r="XA1281" s="49"/>
      <c r="XB1281" s="49"/>
      <c r="XC1281" s="49"/>
      <c r="XH1281" s="191"/>
      <c r="XI1281" s="49"/>
      <c r="XJ1281" s="49"/>
      <c r="XK1281" s="49"/>
      <c r="XP1281" s="191"/>
      <c r="XQ1281" s="49"/>
      <c r="XR1281" s="49"/>
      <c r="XS1281" s="49"/>
      <c r="XX1281" s="191"/>
      <c r="XY1281" s="49"/>
      <c r="XZ1281" s="49"/>
      <c r="YA1281" s="49"/>
      <c r="YF1281" s="191"/>
      <c r="YG1281" s="49"/>
      <c r="YH1281" s="49"/>
      <c r="YI1281" s="49"/>
      <c r="YN1281" s="191"/>
      <c r="YO1281" s="49"/>
      <c r="YP1281" s="49"/>
      <c r="YQ1281" s="49"/>
      <c r="YV1281" s="191"/>
      <c r="YW1281" s="49"/>
      <c r="YX1281" s="49"/>
      <c r="YY1281" s="49"/>
      <c r="ZD1281" s="191"/>
      <c r="ZE1281" s="49"/>
      <c r="ZF1281" s="49"/>
      <c r="ZG1281" s="49"/>
      <c r="ZL1281" s="191"/>
      <c r="ZM1281" s="49"/>
      <c r="ZN1281" s="49"/>
      <c r="ZO1281" s="49"/>
      <c r="ZT1281" s="191"/>
      <c r="ZU1281" s="49"/>
      <c r="ZV1281" s="49"/>
      <c r="ZW1281" s="49"/>
      <c r="AAB1281" s="191"/>
      <c r="AAC1281" s="49"/>
      <c r="AAD1281" s="49"/>
      <c r="AAE1281" s="49"/>
      <c r="AAJ1281" s="191"/>
      <c r="AAK1281" s="49"/>
      <c r="AAL1281" s="49"/>
      <c r="AAM1281" s="49"/>
      <c r="AAR1281" s="191"/>
      <c r="AAS1281" s="49"/>
      <c r="AAT1281" s="49"/>
      <c r="AAU1281" s="49"/>
      <c r="AAZ1281" s="191"/>
      <c r="ABA1281" s="49"/>
      <c r="ABB1281" s="49"/>
      <c r="ABC1281" s="49"/>
      <c r="ABH1281" s="191"/>
      <c r="ABI1281" s="49"/>
      <c r="ABJ1281" s="49"/>
      <c r="ABK1281" s="49"/>
      <c r="ABP1281" s="191"/>
      <c r="ABQ1281" s="49"/>
      <c r="ABR1281" s="49"/>
      <c r="ABS1281" s="49"/>
      <c r="ABX1281" s="191"/>
      <c r="ABY1281" s="49"/>
      <c r="ABZ1281" s="49"/>
      <c r="ACA1281" s="49"/>
      <c r="ACF1281" s="191"/>
      <c r="ACG1281" s="49"/>
      <c r="ACH1281" s="49"/>
      <c r="ACI1281" s="49"/>
      <c r="ACN1281" s="191"/>
      <c r="ACO1281" s="49"/>
      <c r="ACP1281" s="49"/>
      <c r="ACQ1281" s="49"/>
      <c r="ACV1281" s="191"/>
      <c r="ACW1281" s="49"/>
      <c r="ACX1281" s="49"/>
      <c r="ACY1281" s="49"/>
      <c r="ADD1281" s="191"/>
      <c r="ADE1281" s="49"/>
      <c r="ADF1281" s="49"/>
      <c r="ADG1281" s="49"/>
      <c r="ADL1281" s="191"/>
      <c r="ADM1281" s="49"/>
      <c r="ADN1281" s="49"/>
      <c r="ADO1281" s="49"/>
      <c r="ADT1281" s="191"/>
      <c r="ADU1281" s="49"/>
      <c r="ADV1281" s="49"/>
      <c r="ADW1281" s="49"/>
      <c r="AEB1281" s="191"/>
      <c r="AEC1281" s="49"/>
      <c r="AED1281" s="49"/>
      <c r="AEE1281" s="49"/>
      <c r="AEJ1281" s="191"/>
      <c r="AEK1281" s="49"/>
      <c r="AEL1281" s="49"/>
      <c r="AEM1281" s="49"/>
      <c r="AER1281" s="191"/>
      <c r="AES1281" s="49"/>
      <c r="AET1281" s="49"/>
      <c r="AEU1281" s="49"/>
      <c r="AEZ1281" s="191"/>
      <c r="AFA1281" s="49"/>
      <c r="AFB1281" s="49"/>
      <c r="AFC1281" s="49"/>
      <c r="AFH1281" s="191"/>
      <c r="AFI1281" s="49"/>
      <c r="AFJ1281" s="49"/>
      <c r="AFK1281" s="49"/>
      <c r="AFP1281" s="191"/>
      <c r="AFQ1281" s="49"/>
      <c r="AFR1281" s="49"/>
      <c r="AFS1281" s="49"/>
      <c r="AFX1281" s="191"/>
      <c r="AFY1281" s="49"/>
      <c r="AFZ1281" s="49"/>
      <c r="AGA1281" s="49"/>
      <c r="AGF1281" s="191"/>
      <c r="AGG1281" s="49"/>
      <c r="AGH1281" s="49"/>
      <c r="AGI1281" s="49"/>
      <c r="AGN1281" s="191"/>
      <c r="AGO1281" s="49"/>
      <c r="AGP1281" s="49"/>
      <c r="AGQ1281" s="49"/>
      <c r="AGV1281" s="191"/>
      <c r="AGW1281" s="49"/>
      <c r="AGX1281" s="49"/>
      <c r="AGY1281" s="49"/>
      <c r="AHD1281" s="191"/>
      <c r="AHE1281" s="49"/>
      <c r="AHF1281" s="49"/>
      <c r="AHG1281" s="49"/>
      <c r="AHL1281" s="191"/>
      <c r="AHM1281" s="49"/>
      <c r="AHN1281" s="49"/>
      <c r="AHO1281" s="49"/>
      <c r="AHT1281" s="191"/>
      <c r="AHU1281" s="49"/>
      <c r="AHV1281" s="49"/>
      <c r="AHW1281" s="49"/>
      <c r="AIB1281" s="191"/>
      <c r="AIC1281" s="49"/>
      <c r="AID1281" s="49"/>
      <c r="AIE1281" s="49"/>
      <c r="AIJ1281" s="191"/>
      <c r="AIK1281" s="49"/>
      <c r="AIL1281" s="49"/>
      <c r="AIM1281" s="49"/>
      <c r="AIR1281" s="191"/>
      <c r="AIS1281" s="49"/>
      <c r="AIT1281" s="49"/>
      <c r="AIU1281" s="49"/>
      <c r="AIZ1281" s="191"/>
      <c r="AJA1281" s="49"/>
      <c r="AJB1281" s="49"/>
      <c r="AJC1281" s="49"/>
      <c r="AJH1281" s="191"/>
      <c r="AJI1281" s="49"/>
      <c r="AJJ1281" s="49"/>
      <c r="AJK1281" s="49"/>
      <c r="AJP1281" s="191"/>
      <c r="AJQ1281" s="49"/>
      <c r="AJR1281" s="49"/>
      <c r="AJS1281" s="49"/>
      <c r="AJX1281" s="191"/>
      <c r="AJY1281" s="49"/>
      <c r="AJZ1281" s="49"/>
      <c r="AKA1281" s="49"/>
      <c r="AKF1281" s="191"/>
      <c r="AKG1281" s="49"/>
      <c r="AKH1281" s="49"/>
      <c r="AKI1281" s="49"/>
      <c r="AKN1281" s="191"/>
      <c r="AKO1281" s="49"/>
      <c r="AKP1281" s="49"/>
      <c r="AKQ1281" s="49"/>
      <c r="AKV1281" s="191"/>
      <c r="AKW1281" s="49"/>
      <c r="AKX1281" s="49"/>
      <c r="AKY1281" s="49"/>
      <c r="ALD1281" s="191"/>
      <c r="ALE1281" s="49"/>
      <c r="ALF1281" s="49"/>
      <c r="ALG1281" s="49"/>
      <c r="ALL1281" s="191"/>
      <c r="ALM1281" s="49"/>
      <c r="ALN1281" s="49"/>
      <c r="ALO1281" s="49"/>
      <c r="ALT1281" s="191"/>
      <c r="ALU1281" s="49"/>
      <c r="ALV1281" s="49"/>
      <c r="ALW1281" s="49"/>
      <c r="AMB1281" s="191"/>
      <c r="AMC1281" s="49"/>
      <c r="AMD1281" s="49"/>
      <c r="AME1281" s="49"/>
      <c r="AMJ1281" s="191"/>
    </row>
    <row r="1282" s="190" customFormat="true" ht="15" hidden="false" customHeight="true" outlineLevel="0" collapsed="false">
      <c r="A1282" s="170"/>
      <c r="B1282" s="170"/>
      <c r="C1282" s="170"/>
      <c r="D1282" s="171" t="s">
        <v>713</v>
      </c>
      <c r="E1282" s="171"/>
      <c r="F1282" s="171"/>
      <c r="G1282" s="171"/>
      <c r="H1282" s="172" t="n">
        <f aca="false">SUMIF(F1280:F1280,"&lt;&gt;h",H1280:H1280)</f>
        <v>0.85</v>
      </c>
      <c r="I1282" s="49"/>
      <c r="J1282" s="49"/>
      <c r="K1282" s="49"/>
      <c r="P1282" s="191"/>
      <c r="Q1282" s="49"/>
      <c r="R1282" s="49"/>
      <c r="S1282" s="49"/>
      <c r="X1282" s="191"/>
      <c r="Y1282" s="49"/>
      <c r="Z1282" s="49"/>
      <c r="AA1282" s="49"/>
      <c r="AF1282" s="191"/>
      <c r="AG1282" s="49"/>
      <c r="AH1282" s="49"/>
      <c r="AI1282" s="49"/>
      <c r="AN1282" s="191"/>
      <c r="AO1282" s="49"/>
      <c r="AP1282" s="49"/>
      <c r="AQ1282" s="49"/>
      <c r="AV1282" s="191"/>
      <c r="AW1282" s="49"/>
      <c r="AX1282" s="49"/>
      <c r="AY1282" s="49"/>
      <c r="BD1282" s="191"/>
      <c r="BE1282" s="49"/>
      <c r="BF1282" s="49"/>
      <c r="BG1282" s="49"/>
      <c r="BL1282" s="191"/>
      <c r="BM1282" s="49"/>
      <c r="BN1282" s="49"/>
      <c r="BO1282" s="49"/>
      <c r="BT1282" s="191"/>
      <c r="BU1282" s="49"/>
      <c r="BV1282" s="49"/>
      <c r="BW1282" s="49"/>
      <c r="CB1282" s="191"/>
      <c r="CC1282" s="49"/>
      <c r="CD1282" s="49"/>
      <c r="CE1282" s="49"/>
      <c r="CJ1282" s="191"/>
      <c r="CK1282" s="49"/>
      <c r="CL1282" s="49"/>
      <c r="CM1282" s="49"/>
      <c r="CR1282" s="191"/>
      <c r="CS1282" s="49"/>
      <c r="CT1282" s="49"/>
      <c r="CU1282" s="49"/>
      <c r="CZ1282" s="191"/>
      <c r="DA1282" s="49"/>
      <c r="DB1282" s="49"/>
      <c r="DC1282" s="49"/>
      <c r="DH1282" s="191"/>
      <c r="DI1282" s="49"/>
      <c r="DJ1282" s="49"/>
      <c r="DK1282" s="49"/>
      <c r="DP1282" s="191"/>
      <c r="DQ1282" s="49"/>
      <c r="DR1282" s="49"/>
      <c r="DS1282" s="49"/>
      <c r="DX1282" s="191"/>
      <c r="DY1282" s="49"/>
      <c r="DZ1282" s="49"/>
      <c r="EA1282" s="49"/>
      <c r="EF1282" s="191"/>
      <c r="EG1282" s="49"/>
      <c r="EH1282" s="49"/>
      <c r="EI1282" s="49"/>
      <c r="EN1282" s="191"/>
      <c r="EO1282" s="49"/>
      <c r="EP1282" s="49"/>
      <c r="EQ1282" s="49"/>
      <c r="EV1282" s="191"/>
      <c r="EW1282" s="49"/>
      <c r="EX1282" s="49"/>
      <c r="EY1282" s="49"/>
      <c r="FD1282" s="191"/>
      <c r="FE1282" s="49"/>
      <c r="FF1282" s="49"/>
      <c r="FG1282" s="49"/>
      <c r="FL1282" s="191"/>
      <c r="FM1282" s="49"/>
      <c r="FN1282" s="49"/>
      <c r="FO1282" s="49"/>
      <c r="FT1282" s="191"/>
      <c r="FU1282" s="49"/>
      <c r="FV1282" s="49"/>
      <c r="FW1282" s="49"/>
      <c r="GB1282" s="191"/>
      <c r="GC1282" s="49"/>
      <c r="GD1282" s="49"/>
      <c r="GE1282" s="49"/>
      <c r="GJ1282" s="191"/>
      <c r="GK1282" s="49"/>
      <c r="GL1282" s="49"/>
      <c r="GM1282" s="49"/>
      <c r="GR1282" s="191"/>
      <c r="GS1282" s="49"/>
      <c r="GT1282" s="49"/>
      <c r="GU1282" s="49"/>
      <c r="GZ1282" s="191"/>
      <c r="HA1282" s="49"/>
      <c r="HB1282" s="49"/>
      <c r="HC1282" s="49"/>
      <c r="HH1282" s="191"/>
      <c r="HI1282" s="49"/>
      <c r="HJ1282" s="49"/>
      <c r="HK1282" s="49"/>
      <c r="HP1282" s="191"/>
      <c r="HQ1282" s="49"/>
      <c r="HR1282" s="49"/>
      <c r="HS1282" s="49"/>
      <c r="HX1282" s="191"/>
      <c r="HY1282" s="49"/>
      <c r="HZ1282" s="49"/>
      <c r="IA1282" s="49"/>
      <c r="IF1282" s="191"/>
      <c r="IG1282" s="49"/>
      <c r="IH1282" s="49"/>
      <c r="II1282" s="49"/>
      <c r="IN1282" s="191"/>
      <c r="IO1282" s="49"/>
      <c r="IP1282" s="49"/>
      <c r="IQ1282" s="49"/>
      <c r="IV1282" s="191"/>
      <c r="IW1282" s="49"/>
      <c r="IX1282" s="49"/>
      <c r="IY1282" s="49"/>
      <c r="JD1282" s="191"/>
      <c r="JE1282" s="49"/>
      <c r="JF1282" s="49"/>
      <c r="JG1282" s="49"/>
      <c r="JL1282" s="191"/>
      <c r="JM1282" s="49"/>
      <c r="JN1282" s="49"/>
      <c r="JO1282" s="49"/>
      <c r="JT1282" s="191"/>
      <c r="JU1282" s="49"/>
      <c r="JV1282" s="49"/>
      <c r="JW1282" s="49"/>
      <c r="KB1282" s="191"/>
      <c r="KC1282" s="49"/>
      <c r="KD1282" s="49"/>
      <c r="KE1282" s="49"/>
      <c r="KJ1282" s="191"/>
      <c r="KK1282" s="49"/>
      <c r="KL1282" s="49"/>
      <c r="KM1282" s="49"/>
      <c r="KR1282" s="191"/>
      <c r="KS1282" s="49"/>
      <c r="KT1282" s="49"/>
      <c r="KU1282" s="49"/>
      <c r="KZ1282" s="191"/>
      <c r="LA1282" s="49"/>
      <c r="LB1282" s="49"/>
      <c r="LC1282" s="49"/>
      <c r="LH1282" s="191"/>
      <c r="LI1282" s="49"/>
      <c r="LJ1282" s="49"/>
      <c r="LK1282" s="49"/>
      <c r="LP1282" s="191"/>
      <c r="LQ1282" s="49"/>
      <c r="LR1282" s="49"/>
      <c r="LS1282" s="49"/>
      <c r="LX1282" s="191"/>
      <c r="LY1282" s="49"/>
      <c r="LZ1282" s="49"/>
      <c r="MA1282" s="49"/>
      <c r="MF1282" s="191"/>
      <c r="MG1282" s="49"/>
      <c r="MH1282" s="49"/>
      <c r="MI1282" s="49"/>
      <c r="MN1282" s="191"/>
      <c r="MO1282" s="49"/>
      <c r="MP1282" s="49"/>
      <c r="MQ1282" s="49"/>
      <c r="MV1282" s="191"/>
      <c r="MW1282" s="49"/>
      <c r="MX1282" s="49"/>
      <c r="MY1282" s="49"/>
      <c r="ND1282" s="191"/>
      <c r="NE1282" s="49"/>
      <c r="NF1282" s="49"/>
      <c r="NG1282" s="49"/>
      <c r="NL1282" s="191"/>
      <c r="NM1282" s="49"/>
      <c r="NN1282" s="49"/>
      <c r="NO1282" s="49"/>
      <c r="NT1282" s="191"/>
      <c r="NU1282" s="49"/>
      <c r="NV1282" s="49"/>
      <c r="NW1282" s="49"/>
      <c r="OB1282" s="191"/>
      <c r="OC1282" s="49"/>
      <c r="OD1282" s="49"/>
      <c r="OE1282" s="49"/>
      <c r="OJ1282" s="191"/>
      <c r="OK1282" s="49"/>
      <c r="OL1282" s="49"/>
      <c r="OM1282" s="49"/>
      <c r="OR1282" s="191"/>
      <c r="OS1282" s="49"/>
      <c r="OT1282" s="49"/>
      <c r="OU1282" s="49"/>
      <c r="OZ1282" s="191"/>
      <c r="PA1282" s="49"/>
      <c r="PB1282" s="49"/>
      <c r="PC1282" s="49"/>
      <c r="PH1282" s="191"/>
      <c r="PI1282" s="49"/>
      <c r="PJ1282" s="49"/>
      <c r="PK1282" s="49"/>
      <c r="PP1282" s="191"/>
      <c r="PQ1282" s="49"/>
      <c r="PR1282" s="49"/>
      <c r="PS1282" s="49"/>
      <c r="PX1282" s="191"/>
      <c r="PY1282" s="49"/>
      <c r="PZ1282" s="49"/>
      <c r="QA1282" s="49"/>
      <c r="QF1282" s="191"/>
      <c r="QG1282" s="49"/>
      <c r="QH1282" s="49"/>
      <c r="QI1282" s="49"/>
      <c r="QN1282" s="191"/>
      <c r="QO1282" s="49"/>
      <c r="QP1282" s="49"/>
      <c r="QQ1282" s="49"/>
      <c r="QV1282" s="191"/>
      <c r="QW1282" s="49"/>
      <c r="QX1282" s="49"/>
      <c r="QY1282" s="49"/>
      <c r="RD1282" s="191"/>
      <c r="RE1282" s="49"/>
      <c r="RF1282" s="49"/>
      <c r="RG1282" s="49"/>
      <c r="RL1282" s="191"/>
      <c r="RM1282" s="49"/>
      <c r="RN1282" s="49"/>
      <c r="RO1282" s="49"/>
      <c r="RT1282" s="191"/>
      <c r="RU1282" s="49"/>
      <c r="RV1282" s="49"/>
      <c r="RW1282" s="49"/>
      <c r="SB1282" s="191"/>
      <c r="SC1282" s="49"/>
      <c r="SD1282" s="49"/>
      <c r="SE1282" s="49"/>
      <c r="SJ1282" s="191"/>
      <c r="SK1282" s="49"/>
      <c r="SL1282" s="49"/>
      <c r="SM1282" s="49"/>
      <c r="SR1282" s="191"/>
      <c r="SS1282" s="49"/>
      <c r="ST1282" s="49"/>
      <c r="SU1282" s="49"/>
      <c r="SZ1282" s="191"/>
      <c r="TA1282" s="49"/>
      <c r="TB1282" s="49"/>
      <c r="TC1282" s="49"/>
      <c r="TH1282" s="191"/>
      <c r="TI1282" s="49"/>
      <c r="TJ1282" s="49"/>
      <c r="TK1282" s="49"/>
      <c r="TP1282" s="191"/>
      <c r="TQ1282" s="49"/>
      <c r="TR1282" s="49"/>
      <c r="TS1282" s="49"/>
      <c r="TX1282" s="191"/>
      <c r="TY1282" s="49"/>
      <c r="TZ1282" s="49"/>
      <c r="UA1282" s="49"/>
      <c r="UF1282" s="191"/>
      <c r="UG1282" s="49"/>
      <c r="UH1282" s="49"/>
      <c r="UI1282" s="49"/>
      <c r="UN1282" s="191"/>
      <c r="UO1282" s="49"/>
      <c r="UP1282" s="49"/>
      <c r="UQ1282" s="49"/>
      <c r="UV1282" s="191"/>
      <c r="UW1282" s="49"/>
      <c r="UX1282" s="49"/>
      <c r="UY1282" s="49"/>
      <c r="VD1282" s="191"/>
      <c r="VE1282" s="49"/>
      <c r="VF1282" s="49"/>
      <c r="VG1282" s="49"/>
      <c r="VL1282" s="191"/>
      <c r="VM1282" s="49"/>
      <c r="VN1282" s="49"/>
      <c r="VO1282" s="49"/>
      <c r="VT1282" s="191"/>
      <c r="VU1282" s="49"/>
      <c r="VV1282" s="49"/>
      <c r="VW1282" s="49"/>
      <c r="WB1282" s="191"/>
      <c r="WC1282" s="49"/>
      <c r="WD1282" s="49"/>
      <c r="WE1282" s="49"/>
      <c r="WJ1282" s="191"/>
      <c r="WK1282" s="49"/>
      <c r="WL1282" s="49"/>
      <c r="WM1282" s="49"/>
      <c r="WR1282" s="191"/>
      <c r="WS1282" s="49"/>
      <c r="WT1282" s="49"/>
      <c r="WU1282" s="49"/>
      <c r="WZ1282" s="191"/>
      <c r="XA1282" s="49"/>
      <c r="XB1282" s="49"/>
      <c r="XC1282" s="49"/>
      <c r="XH1282" s="191"/>
      <c r="XI1282" s="49"/>
      <c r="XJ1282" s="49"/>
      <c r="XK1282" s="49"/>
      <c r="XP1282" s="191"/>
      <c r="XQ1282" s="49"/>
      <c r="XR1282" s="49"/>
      <c r="XS1282" s="49"/>
      <c r="XX1282" s="191"/>
      <c r="XY1282" s="49"/>
      <c r="XZ1282" s="49"/>
      <c r="YA1282" s="49"/>
      <c r="YF1282" s="191"/>
      <c r="YG1282" s="49"/>
      <c r="YH1282" s="49"/>
      <c r="YI1282" s="49"/>
      <c r="YN1282" s="191"/>
      <c r="YO1282" s="49"/>
      <c r="YP1282" s="49"/>
      <c r="YQ1282" s="49"/>
      <c r="YV1282" s="191"/>
      <c r="YW1282" s="49"/>
      <c r="YX1282" s="49"/>
      <c r="YY1282" s="49"/>
      <c r="ZD1282" s="191"/>
      <c r="ZE1282" s="49"/>
      <c r="ZF1282" s="49"/>
      <c r="ZG1282" s="49"/>
      <c r="ZL1282" s="191"/>
      <c r="ZM1282" s="49"/>
      <c r="ZN1282" s="49"/>
      <c r="ZO1282" s="49"/>
      <c r="ZT1282" s="191"/>
      <c r="ZU1282" s="49"/>
      <c r="ZV1282" s="49"/>
      <c r="ZW1282" s="49"/>
      <c r="AAB1282" s="191"/>
      <c r="AAC1282" s="49"/>
      <c r="AAD1282" s="49"/>
      <c r="AAE1282" s="49"/>
      <c r="AAJ1282" s="191"/>
      <c r="AAK1282" s="49"/>
      <c r="AAL1282" s="49"/>
      <c r="AAM1282" s="49"/>
      <c r="AAR1282" s="191"/>
      <c r="AAS1282" s="49"/>
      <c r="AAT1282" s="49"/>
      <c r="AAU1282" s="49"/>
      <c r="AAZ1282" s="191"/>
      <c r="ABA1282" s="49"/>
      <c r="ABB1282" s="49"/>
      <c r="ABC1282" s="49"/>
      <c r="ABH1282" s="191"/>
      <c r="ABI1282" s="49"/>
      <c r="ABJ1282" s="49"/>
      <c r="ABK1282" s="49"/>
      <c r="ABP1282" s="191"/>
      <c r="ABQ1282" s="49"/>
      <c r="ABR1282" s="49"/>
      <c r="ABS1282" s="49"/>
      <c r="ABX1282" s="191"/>
      <c r="ABY1282" s="49"/>
      <c r="ABZ1282" s="49"/>
      <c r="ACA1282" s="49"/>
      <c r="ACF1282" s="191"/>
      <c r="ACG1282" s="49"/>
      <c r="ACH1282" s="49"/>
      <c r="ACI1282" s="49"/>
      <c r="ACN1282" s="191"/>
      <c r="ACO1282" s="49"/>
      <c r="ACP1282" s="49"/>
      <c r="ACQ1282" s="49"/>
      <c r="ACV1282" s="191"/>
      <c r="ACW1282" s="49"/>
      <c r="ACX1282" s="49"/>
      <c r="ACY1282" s="49"/>
      <c r="ADD1282" s="191"/>
      <c r="ADE1282" s="49"/>
      <c r="ADF1282" s="49"/>
      <c r="ADG1282" s="49"/>
      <c r="ADL1282" s="191"/>
      <c r="ADM1282" s="49"/>
      <c r="ADN1282" s="49"/>
      <c r="ADO1282" s="49"/>
      <c r="ADT1282" s="191"/>
      <c r="ADU1282" s="49"/>
      <c r="ADV1282" s="49"/>
      <c r="ADW1282" s="49"/>
      <c r="AEB1282" s="191"/>
      <c r="AEC1282" s="49"/>
      <c r="AED1282" s="49"/>
      <c r="AEE1282" s="49"/>
      <c r="AEJ1282" s="191"/>
      <c r="AEK1282" s="49"/>
      <c r="AEL1282" s="49"/>
      <c r="AEM1282" s="49"/>
      <c r="AER1282" s="191"/>
      <c r="AES1282" s="49"/>
      <c r="AET1282" s="49"/>
      <c r="AEU1282" s="49"/>
      <c r="AEZ1282" s="191"/>
      <c r="AFA1282" s="49"/>
      <c r="AFB1282" s="49"/>
      <c r="AFC1282" s="49"/>
      <c r="AFH1282" s="191"/>
      <c r="AFI1282" s="49"/>
      <c r="AFJ1282" s="49"/>
      <c r="AFK1282" s="49"/>
      <c r="AFP1282" s="191"/>
      <c r="AFQ1282" s="49"/>
      <c r="AFR1282" s="49"/>
      <c r="AFS1282" s="49"/>
      <c r="AFX1282" s="191"/>
      <c r="AFY1282" s="49"/>
      <c r="AFZ1282" s="49"/>
      <c r="AGA1282" s="49"/>
      <c r="AGF1282" s="191"/>
      <c r="AGG1282" s="49"/>
      <c r="AGH1282" s="49"/>
      <c r="AGI1282" s="49"/>
      <c r="AGN1282" s="191"/>
      <c r="AGO1282" s="49"/>
      <c r="AGP1282" s="49"/>
      <c r="AGQ1282" s="49"/>
      <c r="AGV1282" s="191"/>
      <c r="AGW1282" s="49"/>
      <c r="AGX1282" s="49"/>
      <c r="AGY1282" s="49"/>
      <c r="AHD1282" s="191"/>
      <c r="AHE1282" s="49"/>
      <c r="AHF1282" s="49"/>
      <c r="AHG1282" s="49"/>
      <c r="AHL1282" s="191"/>
      <c r="AHM1282" s="49"/>
      <c r="AHN1282" s="49"/>
      <c r="AHO1282" s="49"/>
      <c r="AHT1282" s="191"/>
      <c r="AHU1282" s="49"/>
      <c r="AHV1282" s="49"/>
      <c r="AHW1282" s="49"/>
      <c r="AIB1282" s="191"/>
      <c r="AIC1282" s="49"/>
      <c r="AID1282" s="49"/>
      <c r="AIE1282" s="49"/>
      <c r="AIJ1282" s="191"/>
      <c r="AIK1282" s="49"/>
      <c r="AIL1282" s="49"/>
      <c r="AIM1282" s="49"/>
      <c r="AIR1282" s="191"/>
      <c r="AIS1282" s="49"/>
      <c r="AIT1282" s="49"/>
      <c r="AIU1282" s="49"/>
      <c r="AIZ1282" s="191"/>
      <c r="AJA1282" s="49"/>
      <c r="AJB1282" s="49"/>
      <c r="AJC1282" s="49"/>
      <c r="AJH1282" s="191"/>
      <c r="AJI1282" s="49"/>
      <c r="AJJ1282" s="49"/>
      <c r="AJK1282" s="49"/>
      <c r="AJP1282" s="191"/>
      <c r="AJQ1282" s="49"/>
      <c r="AJR1282" s="49"/>
      <c r="AJS1282" s="49"/>
      <c r="AJX1282" s="191"/>
      <c r="AJY1282" s="49"/>
      <c r="AJZ1282" s="49"/>
      <c r="AKA1282" s="49"/>
      <c r="AKF1282" s="191"/>
      <c r="AKG1282" s="49"/>
      <c r="AKH1282" s="49"/>
      <c r="AKI1282" s="49"/>
      <c r="AKN1282" s="191"/>
      <c r="AKO1282" s="49"/>
      <c r="AKP1282" s="49"/>
      <c r="AKQ1282" s="49"/>
      <c r="AKV1282" s="191"/>
      <c r="AKW1282" s="49"/>
      <c r="AKX1282" s="49"/>
      <c r="AKY1282" s="49"/>
      <c r="ALD1282" s="191"/>
      <c r="ALE1282" s="49"/>
      <c r="ALF1282" s="49"/>
      <c r="ALG1282" s="49"/>
      <c r="ALL1282" s="191"/>
      <c r="ALM1282" s="49"/>
      <c r="ALN1282" s="49"/>
      <c r="ALO1282" s="49"/>
      <c r="ALT1282" s="191"/>
      <c r="ALU1282" s="49"/>
      <c r="ALV1282" s="49"/>
      <c r="ALW1282" s="49"/>
      <c r="AMB1282" s="191"/>
      <c r="AMC1282" s="49"/>
      <c r="AMD1282" s="49"/>
      <c r="AME1282" s="49"/>
      <c r="AMJ1282" s="191"/>
    </row>
    <row r="1283" s="192" customFormat="true" ht="15" hidden="false" customHeight="true" outlineLevel="0" collapsed="false">
      <c r="A1283" s="170"/>
      <c r="B1283" s="170"/>
      <c r="C1283" s="170"/>
      <c r="D1283" s="173" t="s">
        <v>714</v>
      </c>
      <c r="E1283" s="173"/>
      <c r="F1283" s="173"/>
      <c r="G1283" s="173"/>
      <c r="H1283" s="174" t="n">
        <f aca="false">SUM(H1281:H1282)</f>
        <v>0.85</v>
      </c>
      <c r="I1283" s="49"/>
      <c r="J1283" s="49"/>
      <c r="K1283" s="49"/>
      <c r="P1283" s="193"/>
      <c r="Q1283" s="49"/>
      <c r="R1283" s="49"/>
      <c r="S1283" s="49"/>
      <c r="X1283" s="193"/>
      <c r="Y1283" s="49"/>
      <c r="Z1283" s="49"/>
      <c r="AA1283" s="49"/>
      <c r="AF1283" s="193"/>
      <c r="AG1283" s="49"/>
      <c r="AH1283" s="49"/>
      <c r="AI1283" s="49"/>
      <c r="AN1283" s="193"/>
      <c r="AO1283" s="49"/>
      <c r="AP1283" s="49"/>
      <c r="AQ1283" s="49"/>
      <c r="AV1283" s="193"/>
      <c r="AW1283" s="49"/>
      <c r="AX1283" s="49"/>
      <c r="AY1283" s="49"/>
      <c r="BD1283" s="193"/>
      <c r="BE1283" s="49"/>
      <c r="BF1283" s="49"/>
      <c r="BG1283" s="49"/>
      <c r="BL1283" s="193"/>
      <c r="BM1283" s="49"/>
      <c r="BN1283" s="49"/>
      <c r="BO1283" s="49"/>
      <c r="BT1283" s="193"/>
      <c r="BU1283" s="49"/>
      <c r="BV1283" s="49"/>
      <c r="BW1283" s="49"/>
      <c r="CB1283" s="193"/>
      <c r="CC1283" s="49"/>
      <c r="CD1283" s="49"/>
      <c r="CE1283" s="49"/>
      <c r="CJ1283" s="193"/>
      <c r="CK1283" s="49"/>
      <c r="CL1283" s="49"/>
      <c r="CM1283" s="49"/>
      <c r="CR1283" s="193"/>
      <c r="CS1283" s="49"/>
      <c r="CT1283" s="49"/>
      <c r="CU1283" s="49"/>
      <c r="CZ1283" s="193"/>
      <c r="DA1283" s="49"/>
      <c r="DB1283" s="49"/>
      <c r="DC1283" s="49"/>
      <c r="DH1283" s="193"/>
      <c r="DI1283" s="49"/>
      <c r="DJ1283" s="49"/>
      <c r="DK1283" s="49"/>
      <c r="DP1283" s="193"/>
      <c r="DQ1283" s="49"/>
      <c r="DR1283" s="49"/>
      <c r="DS1283" s="49"/>
      <c r="DX1283" s="193"/>
      <c r="DY1283" s="49"/>
      <c r="DZ1283" s="49"/>
      <c r="EA1283" s="49"/>
      <c r="EF1283" s="193"/>
      <c r="EG1283" s="49"/>
      <c r="EH1283" s="49"/>
      <c r="EI1283" s="49"/>
      <c r="EN1283" s="193"/>
      <c r="EO1283" s="49"/>
      <c r="EP1283" s="49"/>
      <c r="EQ1283" s="49"/>
      <c r="EV1283" s="193"/>
      <c r="EW1283" s="49"/>
      <c r="EX1283" s="49"/>
      <c r="EY1283" s="49"/>
      <c r="FD1283" s="193"/>
      <c r="FE1283" s="49"/>
      <c r="FF1283" s="49"/>
      <c r="FG1283" s="49"/>
      <c r="FL1283" s="193"/>
      <c r="FM1283" s="49"/>
      <c r="FN1283" s="49"/>
      <c r="FO1283" s="49"/>
      <c r="FT1283" s="193"/>
      <c r="FU1283" s="49"/>
      <c r="FV1283" s="49"/>
      <c r="FW1283" s="49"/>
      <c r="GB1283" s="193"/>
      <c r="GC1283" s="49"/>
      <c r="GD1283" s="49"/>
      <c r="GE1283" s="49"/>
      <c r="GJ1283" s="193"/>
      <c r="GK1283" s="49"/>
      <c r="GL1283" s="49"/>
      <c r="GM1283" s="49"/>
      <c r="GR1283" s="193"/>
      <c r="GS1283" s="49"/>
      <c r="GT1283" s="49"/>
      <c r="GU1283" s="49"/>
      <c r="GZ1283" s="193"/>
      <c r="HA1283" s="49"/>
      <c r="HB1283" s="49"/>
      <c r="HC1283" s="49"/>
      <c r="HH1283" s="193"/>
      <c r="HI1283" s="49"/>
      <c r="HJ1283" s="49"/>
      <c r="HK1283" s="49"/>
      <c r="HP1283" s="193"/>
      <c r="HQ1283" s="49"/>
      <c r="HR1283" s="49"/>
      <c r="HS1283" s="49"/>
      <c r="HX1283" s="193"/>
      <c r="HY1283" s="49"/>
      <c r="HZ1283" s="49"/>
      <c r="IA1283" s="49"/>
      <c r="IF1283" s="193"/>
      <c r="IG1283" s="49"/>
      <c r="IH1283" s="49"/>
      <c r="II1283" s="49"/>
      <c r="IN1283" s="193"/>
      <c r="IO1283" s="49"/>
      <c r="IP1283" s="49"/>
      <c r="IQ1283" s="49"/>
      <c r="IV1283" s="193"/>
      <c r="IW1283" s="49"/>
      <c r="IX1283" s="49"/>
      <c r="IY1283" s="49"/>
      <c r="JD1283" s="193"/>
      <c r="JE1283" s="49"/>
      <c r="JF1283" s="49"/>
      <c r="JG1283" s="49"/>
      <c r="JL1283" s="193"/>
      <c r="JM1283" s="49"/>
      <c r="JN1283" s="49"/>
      <c r="JO1283" s="49"/>
      <c r="JT1283" s="193"/>
      <c r="JU1283" s="49"/>
      <c r="JV1283" s="49"/>
      <c r="JW1283" s="49"/>
      <c r="KB1283" s="193"/>
      <c r="KC1283" s="49"/>
      <c r="KD1283" s="49"/>
      <c r="KE1283" s="49"/>
      <c r="KJ1283" s="193"/>
      <c r="KK1283" s="49"/>
      <c r="KL1283" s="49"/>
      <c r="KM1283" s="49"/>
      <c r="KR1283" s="193"/>
      <c r="KS1283" s="49"/>
      <c r="KT1283" s="49"/>
      <c r="KU1283" s="49"/>
      <c r="KZ1283" s="193"/>
      <c r="LA1283" s="49"/>
      <c r="LB1283" s="49"/>
      <c r="LC1283" s="49"/>
      <c r="LH1283" s="193"/>
      <c r="LI1283" s="49"/>
      <c r="LJ1283" s="49"/>
      <c r="LK1283" s="49"/>
      <c r="LP1283" s="193"/>
      <c r="LQ1283" s="49"/>
      <c r="LR1283" s="49"/>
      <c r="LS1283" s="49"/>
      <c r="LX1283" s="193"/>
      <c r="LY1283" s="49"/>
      <c r="LZ1283" s="49"/>
      <c r="MA1283" s="49"/>
      <c r="MF1283" s="193"/>
      <c r="MG1283" s="49"/>
      <c r="MH1283" s="49"/>
      <c r="MI1283" s="49"/>
      <c r="MN1283" s="193"/>
      <c r="MO1283" s="49"/>
      <c r="MP1283" s="49"/>
      <c r="MQ1283" s="49"/>
      <c r="MV1283" s="193"/>
      <c r="MW1283" s="49"/>
      <c r="MX1283" s="49"/>
      <c r="MY1283" s="49"/>
      <c r="ND1283" s="193"/>
      <c r="NE1283" s="49"/>
      <c r="NF1283" s="49"/>
      <c r="NG1283" s="49"/>
      <c r="NL1283" s="193"/>
      <c r="NM1283" s="49"/>
      <c r="NN1283" s="49"/>
      <c r="NO1283" s="49"/>
      <c r="NT1283" s="193"/>
      <c r="NU1283" s="49"/>
      <c r="NV1283" s="49"/>
      <c r="NW1283" s="49"/>
      <c r="OB1283" s="193"/>
      <c r="OC1283" s="49"/>
      <c r="OD1283" s="49"/>
      <c r="OE1283" s="49"/>
      <c r="OJ1283" s="193"/>
      <c r="OK1283" s="49"/>
      <c r="OL1283" s="49"/>
      <c r="OM1283" s="49"/>
      <c r="OR1283" s="193"/>
      <c r="OS1283" s="49"/>
      <c r="OT1283" s="49"/>
      <c r="OU1283" s="49"/>
      <c r="OZ1283" s="193"/>
      <c r="PA1283" s="49"/>
      <c r="PB1283" s="49"/>
      <c r="PC1283" s="49"/>
      <c r="PH1283" s="193"/>
      <c r="PI1283" s="49"/>
      <c r="PJ1283" s="49"/>
      <c r="PK1283" s="49"/>
      <c r="PP1283" s="193"/>
      <c r="PQ1283" s="49"/>
      <c r="PR1283" s="49"/>
      <c r="PS1283" s="49"/>
      <c r="PX1283" s="193"/>
      <c r="PY1283" s="49"/>
      <c r="PZ1283" s="49"/>
      <c r="QA1283" s="49"/>
      <c r="QF1283" s="193"/>
      <c r="QG1283" s="49"/>
      <c r="QH1283" s="49"/>
      <c r="QI1283" s="49"/>
      <c r="QN1283" s="193"/>
      <c r="QO1283" s="49"/>
      <c r="QP1283" s="49"/>
      <c r="QQ1283" s="49"/>
      <c r="QV1283" s="193"/>
      <c r="QW1283" s="49"/>
      <c r="QX1283" s="49"/>
      <c r="QY1283" s="49"/>
      <c r="RD1283" s="193"/>
      <c r="RE1283" s="49"/>
      <c r="RF1283" s="49"/>
      <c r="RG1283" s="49"/>
      <c r="RL1283" s="193"/>
      <c r="RM1283" s="49"/>
      <c r="RN1283" s="49"/>
      <c r="RO1283" s="49"/>
      <c r="RT1283" s="193"/>
      <c r="RU1283" s="49"/>
      <c r="RV1283" s="49"/>
      <c r="RW1283" s="49"/>
      <c r="SB1283" s="193"/>
      <c r="SC1283" s="49"/>
      <c r="SD1283" s="49"/>
      <c r="SE1283" s="49"/>
      <c r="SJ1283" s="193"/>
      <c r="SK1283" s="49"/>
      <c r="SL1283" s="49"/>
      <c r="SM1283" s="49"/>
      <c r="SR1283" s="193"/>
      <c r="SS1283" s="49"/>
      <c r="ST1283" s="49"/>
      <c r="SU1283" s="49"/>
      <c r="SZ1283" s="193"/>
      <c r="TA1283" s="49"/>
      <c r="TB1283" s="49"/>
      <c r="TC1283" s="49"/>
      <c r="TH1283" s="193"/>
      <c r="TI1283" s="49"/>
      <c r="TJ1283" s="49"/>
      <c r="TK1283" s="49"/>
      <c r="TP1283" s="193"/>
      <c r="TQ1283" s="49"/>
      <c r="TR1283" s="49"/>
      <c r="TS1283" s="49"/>
      <c r="TX1283" s="193"/>
      <c r="TY1283" s="49"/>
      <c r="TZ1283" s="49"/>
      <c r="UA1283" s="49"/>
      <c r="UF1283" s="193"/>
      <c r="UG1283" s="49"/>
      <c r="UH1283" s="49"/>
      <c r="UI1283" s="49"/>
      <c r="UN1283" s="193"/>
      <c r="UO1283" s="49"/>
      <c r="UP1283" s="49"/>
      <c r="UQ1283" s="49"/>
      <c r="UV1283" s="193"/>
      <c r="UW1283" s="49"/>
      <c r="UX1283" s="49"/>
      <c r="UY1283" s="49"/>
      <c r="VD1283" s="193"/>
      <c r="VE1283" s="49"/>
      <c r="VF1283" s="49"/>
      <c r="VG1283" s="49"/>
      <c r="VL1283" s="193"/>
      <c r="VM1283" s="49"/>
      <c r="VN1283" s="49"/>
      <c r="VO1283" s="49"/>
      <c r="VT1283" s="193"/>
      <c r="VU1283" s="49"/>
      <c r="VV1283" s="49"/>
      <c r="VW1283" s="49"/>
      <c r="WB1283" s="193"/>
      <c r="WC1283" s="49"/>
      <c r="WD1283" s="49"/>
      <c r="WE1283" s="49"/>
      <c r="WJ1283" s="193"/>
      <c r="WK1283" s="49"/>
      <c r="WL1283" s="49"/>
      <c r="WM1283" s="49"/>
      <c r="WR1283" s="193"/>
      <c r="WS1283" s="49"/>
      <c r="WT1283" s="49"/>
      <c r="WU1283" s="49"/>
      <c r="WZ1283" s="193"/>
      <c r="XA1283" s="49"/>
      <c r="XB1283" s="49"/>
      <c r="XC1283" s="49"/>
      <c r="XH1283" s="193"/>
      <c r="XI1283" s="49"/>
      <c r="XJ1283" s="49"/>
      <c r="XK1283" s="49"/>
      <c r="XP1283" s="193"/>
      <c r="XQ1283" s="49"/>
      <c r="XR1283" s="49"/>
      <c r="XS1283" s="49"/>
      <c r="XX1283" s="193"/>
      <c r="XY1283" s="49"/>
      <c r="XZ1283" s="49"/>
      <c r="YA1283" s="49"/>
      <c r="YF1283" s="193"/>
      <c r="YG1283" s="49"/>
      <c r="YH1283" s="49"/>
      <c r="YI1283" s="49"/>
      <c r="YN1283" s="193"/>
      <c r="YO1283" s="49"/>
      <c r="YP1283" s="49"/>
      <c r="YQ1283" s="49"/>
      <c r="YV1283" s="193"/>
      <c r="YW1283" s="49"/>
      <c r="YX1283" s="49"/>
      <c r="YY1283" s="49"/>
      <c r="ZD1283" s="193"/>
      <c r="ZE1283" s="49"/>
      <c r="ZF1283" s="49"/>
      <c r="ZG1283" s="49"/>
      <c r="ZL1283" s="193"/>
      <c r="ZM1283" s="49"/>
      <c r="ZN1283" s="49"/>
      <c r="ZO1283" s="49"/>
      <c r="ZT1283" s="193"/>
      <c r="ZU1283" s="49"/>
      <c r="ZV1283" s="49"/>
      <c r="ZW1283" s="49"/>
      <c r="AAB1283" s="193"/>
      <c r="AAC1283" s="49"/>
      <c r="AAD1283" s="49"/>
      <c r="AAE1283" s="49"/>
      <c r="AAJ1283" s="193"/>
      <c r="AAK1283" s="49"/>
      <c r="AAL1283" s="49"/>
      <c r="AAM1283" s="49"/>
      <c r="AAR1283" s="193"/>
      <c r="AAS1283" s="49"/>
      <c r="AAT1283" s="49"/>
      <c r="AAU1283" s="49"/>
      <c r="AAZ1283" s="193"/>
      <c r="ABA1283" s="49"/>
      <c r="ABB1283" s="49"/>
      <c r="ABC1283" s="49"/>
      <c r="ABH1283" s="193"/>
      <c r="ABI1283" s="49"/>
      <c r="ABJ1283" s="49"/>
      <c r="ABK1283" s="49"/>
      <c r="ABP1283" s="193"/>
      <c r="ABQ1283" s="49"/>
      <c r="ABR1283" s="49"/>
      <c r="ABS1283" s="49"/>
      <c r="ABX1283" s="193"/>
      <c r="ABY1283" s="49"/>
      <c r="ABZ1283" s="49"/>
      <c r="ACA1283" s="49"/>
      <c r="ACF1283" s="193"/>
      <c r="ACG1283" s="49"/>
      <c r="ACH1283" s="49"/>
      <c r="ACI1283" s="49"/>
      <c r="ACN1283" s="193"/>
      <c r="ACO1283" s="49"/>
      <c r="ACP1283" s="49"/>
      <c r="ACQ1283" s="49"/>
      <c r="ACV1283" s="193"/>
      <c r="ACW1283" s="49"/>
      <c r="ACX1283" s="49"/>
      <c r="ACY1283" s="49"/>
      <c r="ADD1283" s="193"/>
      <c r="ADE1283" s="49"/>
      <c r="ADF1283" s="49"/>
      <c r="ADG1283" s="49"/>
      <c r="ADL1283" s="193"/>
      <c r="ADM1283" s="49"/>
      <c r="ADN1283" s="49"/>
      <c r="ADO1283" s="49"/>
      <c r="ADT1283" s="193"/>
      <c r="ADU1283" s="49"/>
      <c r="ADV1283" s="49"/>
      <c r="ADW1283" s="49"/>
      <c r="AEB1283" s="193"/>
      <c r="AEC1283" s="49"/>
      <c r="AED1283" s="49"/>
      <c r="AEE1283" s="49"/>
      <c r="AEJ1283" s="193"/>
      <c r="AEK1283" s="49"/>
      <c r="AEL1283" s="49"/>
      <c r="AEM1283" s="49"/>
      <c r="AER1283" s="193"/>
      <c r="AES1283" s="49"/>
      <c r="AET1283" s="49"/>
      <c r="AEU1283" s="49"/>
      <c r="AEZ1283" s="193"/>
      <c r="AFA1283" s="49"/>
      <c r="AFB1283" s="49"/>
      <c r="AFC1283" s="49"/>
      <c r="AFH1283" s="193"/>
      <c r="AFI1283" s="49"/>
      <c r="AFJ1283" s="49"/>
      <c r="AFK1283" s="49"/>
      <c r="AFP1283" s="193"/>
      <c r="AFQ1283" s="49"/>
      <c r="AFR1283" s="49"/>
      <c r="AFS1283" s="49"/>
      <c r="AFX1283" s="193"/>
      <c r="AFY1283" s="49"/>
      <c r="AFZ1283" s="49"/>
      <c r="AGA1283" s="49"/>
      <c r="AGF1283" s="193"/>
      <c r="AGG1283" s="49"/>
      <c r="AGH1283" s="49"/>
      <c r="AGI1283" s="49"/>
      <c r="AGN1283" s="193"/>
      <c r="AGO1283" s="49"/>
      <c r="AGP1283" s="49"/>
      <c r="AGQ1283" s="49"/>
      <c r="AGV1283" s="193"/>
      <c r="AGW1283" s="49"/>
      <c r="AGX1283" s="49"/>
      <c r="AGY1283" s="49"/>
      <c r="AHD1283" s="193"/>
      <c r="AHE1283" s="49"/>
      <c r="AHF1283" s="49"/>
      <c r="AHG1283" s="49"/>
      <c r="AHL1283" s="193"/>
      <c r="AHM1283" s="49"/>
      <c r="AHN1283" s="49"/>
      <c r="AHO1283" s="49"/>
      <c r="AHT1283" s="193"/>
      <c r="AHU1283" s="49"/>
      <c r="AHV1283" s="49"/>
      <c r="AHW1283" s="49"/>
      <c r="AIB1283" s="193"/>
      <c r="AIC1283" s="49"/>
      <c r="AID1283" s="49"/>
      <c r="AIE1283" s="49"/>
      <c r="AIJ1283" s="193"/>
      <c r="AIK1283" s="49"/>
      <c r="AIL1283" s="49"/>
      <c r="AIM1283" s="49"/>
      <c r="AIR1283" s="193"/>
      <c r="AIS1283" s="49"/>
      <c r="AIT1283" s="49"/>
      <c r="AIU1283" s="49"/>
      <c r="AIZ1283" s="193"/>
      <c r="AJA1283" s="49"/>
      <c r="AJB1283" s="49"/>
      <c r="AJC1283" s="49"/>
      <c r="AJH1283" s="193"/>
      <c r="AJI1283" s="49"/>
      <c r="AJJ1283" s="49"/>
      <c r="AJK1283" s="49"/>
      <c r="AJP1283" s="193"/>
      <c r="AJQ1283" s="49"/>
      <c r="AJR1283" s="49"/>
      <c r="AJS1283" s="49"/>
      <c r="AJX1283" s="193"/>
      <c r="AJY1283" s="49"/>
      <c r="AJZ1283" s="49"/>
      <c r="AKA1283" s="49"/>
      <c r="AKF1283" s="193"/>
      <c r="AKG1283" s="49"/>
      <c r="AKH1283" s="49"/>
      <c r="AKI1283" s="49"/>
      <c r="AKN1283" s="193"/>
      <c r="AKO1283" s="49"/>
      <c r="AKP1283" s="49"/>
      <c r="AKQ1283" s="49"/>
      <c r="AKV1283" s="193"/>
      <c r="AKW1283" s="49"/>
      <c r="AKX1283" s="49"/>
      <c r="AKY1283" s="49"/>
      <c r="ALD1283" s="193"/>
      <c r="ALE1283" s="49"/>
      <c r="ALF1283" s="49"/>
      <c r="ALG1283" s="49"/>
      <c r="ALL1283" s="193"/>
      <c r="ALM1283" s="49"/>
      <c r="ALN1283" s="49"/>
      <c r="ALO1283" s="49"/>
      <c r="ALT1283" s="193"/>
      <c r="ALU1283" s="49"/>
      <c r="ALV1283" s="49"/>
      <c r="ALW1283" s="49"/>
      <c r="AMB1283" s="193"/>
      <c r="AMC1283" s="49"/>
      <c r="AMD1283" s="49"/>
      <c r="AME1283" s="49"/>
      <c r="AMJ1283" s="193"/>
    </row>
    <row r="1284" s="190" customFormat="true" ht="15" hidden="false" customHeight="true" outlineLevel="0" collapsed="false">
      <c r="A1284" s="170"/>
      <c r="B1284" s="170"/>
      <c r="C1284" s="170"/>
      <c r="D1284" s="171" t="s">
        <v>715</v>
      </c>
      <c r="E1284" s="171"/>
      <c r="F1284" s="171"/>
      <c r="G1284" s="171"/>
      <c r="H1284" s="175" t="n">
        <f aca="false">E1279</f>
        <v>137.5</v>
      </c>
      <c r="I1284" s="49"/>
      <c r="J1284" s="49"/>
      <c r="K1284" s="49"/>
      <c r="P1284" s="194"/>
      <c r="Q1284" s="49"/>
      <c r="R1284" s="49"/>
      <c r="S1284" s="49"/>
      <c r="X1284" s="194"/>
      <c r="Y1284" s="49"/>
      <c r="Z1284" s="49"/>
      <c r="AA1284" s="49"/>
      <c r="AF1284" s="194"/>
      <c r="AG1284" s="49"/>
      <c r="AH1284" s="49"/>
      <c r="AI1284" s="49"/>
      <c r="AN1284" s="194"/>
      <c r="AO1284" s="49"/>
      <c r="AP1284" s="49"/>
      <c r="AQ1284" s="49"/>
      <c r="AV1284" s="194"/>
      <c r="AW1284" s="49"/>
      <c r="AX1284" s="49"/>
      <c r="AY1284" s="49"/>
      <c r="BD1284" s="194"/>
      <c r="BE1284" s="49"/>
      <c r="BF1284" s="49"/>
      <c r="BG1284" s="49"/>
      <c r="BL1284" s="194"/>
      <c r="BM1284" s="49"/>
      <c r="BN1284" s="49"/>
      <c r="BO1284" s="49"/>
      <c r="BT1284" s="194"/>
      <c r="BU1284" s="49"/>
      <c r="BV1284" s="49"/>
      <c r="BW1284" s="49"/>
      <c r="CB1284" s="194"/>
      <c r="CC1284" s="49"/>
      <c r="CD1284" s="49"/>
      <c r="CE1284" s="49"/>
      <c r="CJ1284" s="194"/>
      <c r="CK1284" s="49"/>
      <c r="CL1284" s="49"/>
      <c r="CM1284" s="49"/>
      <c r="CR1284" s="194"/>
      <c r="CS1284" s="49"/>
      <c r="CT1284" s="49"/>
      <c r="CU1284" s="49"/>
      <c r="CZ1284" s="194"/>
      <c r="DA1284" s="49"/>
      <c r="DB1284" s="49"/>
      <c r="DC1284" s="49"/>
      <c r="DH1284" s="194"/>
      <c r="DI1284" s="49"/>
      <c r="DJ1284" s="49"/>
      <c r="DK1284" s="49"/>
      <c r="DP1284" s="194"/>
      <c r="DQ1284" s="49"/>
      <c r="DR1284" s="49"/>
      <c r="DS1284" s="49"/>
      <c r="DX1284" s="194"/>
      <c r="DY1284" s="49"/>
      <c r="DZ1284" s="49"/>
      <c r="EA1284" s="49"/>
      <c r="EF1284" s="194"/>
      <c r="EG1284" s="49"/>
      <c r="EH1284" s="49"/>
      <c r="EI1284" s="49"/>
      <c r="EN1284" s="194"/>
      <c r="EO1284" s="49"/>
      <c r="EP1284" s="49"/>
      <c r="EQ1284" s="49"/>
      <c r="EV1284" s="194"/>
      <c r="EW1284" s="49"/>
      <c r="EX1284" s="49"/>
      <c r="EY1284" s="49"/>
      <c r="FD1284" s="194"/>
      <c r="FE1284" s="49"/>
      <c r="FF1284" s="49"/>
      <c r="FG1284" s="49"/>
      <c r="FL1284" s="194"/>
      <c r="FM1284" s="49"/>
      <c r="FN1284" s="49"/>
      <c r="FO1284" s="49"/>
      <c r="FT1284" s="194"/>
      <c r="FU1284" s="49"/>
      <c r="FV1284" s="49"/>
      <c r="FW1284" s="49"/>
      <c r="GB1284" s="194"/>
      <c r="GC1284" s="49"/>
      <c r="GD1284" s="49"/>
      <c r="GE1284" s="49"/>
      <c r="GJ1284" s="194"/>
      <c r="GK1284" s="49"/>
      <c r="GL1284" s="49"/>
      <c r="GM1284" s="49"/>
      <c r="GR1284" s="194"/>
      <c r="GS1284" s="49"/>
      <c r="GT1284" s="49"/>
      <c r="GU1284" s="49"/>
      <c r="GZ1284" s="194"/>
      <c r="HA1284" s="49"/>
      <c r="HB1284" s="49"/>
      <c r="HC1284" s="49"/>
      <c r="HH1284" s="194"/>
      <c r="HI1284" s="49"/>
      <c r="HJ1284" s="49"/>
      <c r="HK1284" s="49"/>
      <c r="HP1284" s="194"/>
      <c r="HQ1284" s="49"/>
      <c r="HR1284" s="49"/>
      <c r="HS1284" s="49"/>
      <c r="HX1284" s="194"/>
      <c r="HY1284" s="49"/>
      <c r="HZ1284" s="49"/>
      <c r="IA1284" s="49"/>
      <c r="IF1284" s="194"/>
      <c r="IG1284" s="49"/>
      <c r="IH1284" s="49"/>
      <c r="II1284" s="49"/>
      <c r="IN1284" s="194"/>
      <c r="IO1284" s="49"/>
      <c r="IP1284" s="49"/>
      <c r="IQ1284" s="49"/>
      <c r="IV1284" s="194"/>
      <c r="IW1284" s="49"/>
      <c r="IX1284" s="49"/>
      <c r="IY1284" s="49"/>
      <c r="JD1284" s="194"/>
      <c r="JE1284" s="49"/>
      <c r="JF1284" s="49"/>
      <c r="JG1284" s="49"/>
      <c r="JL1284" s="194"/>
      <c r="JM1284" s="49"/>
      <c r="JN1284" s="49"/>
      <c r="JO1284" s="49"/>
      <c r="JT1284" s="194"/>
      <c r="JU1284" s="49"/>
      <c r="JV1284" s="49"/>
      <c r="JW1284" s="49"/>
      <c r="KB1284" s="194"/>
      <c r="KC1284" s="49"/>
      <c r="KD1284" s="49"/>
      <c r="KE1284" s="49"/>
      <c r="KJ1284" s="194"/>
      <c r="KK1284" s="49"/>
      <c r="KL1284" s="49"/>
      <c r="KM1284" s="49"/>
      <c r="KR1284" s="194"/>
      <c r="KS1284" s="49"/>
      <c r="KT1284" s="49"/>
      <c r="KU1284" s="49"/>
      <c r="KZ1284" s="194"/>
      <c r="LA1284" s="49"/>
      <c r="LB1284" s="49"/>
      <c r="LC1284" s="49"/>
      <c r="LH1284" s="194"/>
      <c r="LI1284" s="49"/>
      <c r="LJ1284" s="49"/>
      <c r="LK1284" s="49"/>
      <c r="LP1284" s="194"/>
      <c r="LQ1284" s="49"/>
      <c r="LR1284" s="49"/>
      <c r="LS1284" s="49"/>
      <c r="LX1284" s="194"/>
      <c r="LY1284" s="49"/>
      <c r="LZ1284" s="49"/>
      <c r="MA1284" s="49"/>
      <c r="MF1284" s="194"/>
      <c r="MG1284" s="49"/>
      <c r="MH1284" s="49"/>
      <c r="MI1284" s="49"/>
      <c r="MN1284" s="194"/>
      <c r="MO1284" s="49"/>
      <c r="MP1284" s="49"/>
      <c r="MQ1284" s="49"/>
      <c r="MV1284" s="194"/>
      <c r="MW1284" s="49"/>
      <c r="MX1284" s="49"/>
      <c r="MY1284" s="49"/>
      <c r="ND1284" s="194"/>
      <c r="NE1284" s="49"/>
      <c r="NF1284" s="49"/>
      <c r="NG1284" s="49"/>
      <c r="NL1284" s="194"/>
      <c r="NM1284" s="49"/>
      <c r="NN1284" s="49"/>
      <c r="NO1284" s="49"/>
      <c r="NT1284" s="194"/>
      <c r="NU1284" s="49"/>
      <c r="NV1284" s="49"/>
      <c r="NW1284" s="49"/>
      <c r="OB1284" s="194"/>
      <c r="OC1284" s="49"/>
      <c r="OD1284" s="49"/>
      <c r="OE1284" s="49"/>
      <c r="OJ1284" s="194"/>
      <c r="OK1284" s="49"/>
      <c r="OL1284" s="49"/>
      <c r="OM1284" s="49"/>
      <c r="OR1284" s="194"/>
      <c r="OS1284" s="49"/>
      <c r="OT1284" s="49"/>
      <c r="OU1284" s="49"/>
      <c r="OZ1284" s="194"/>
      <c r="PA1284" s="49"/>
      <c r="PB1284" s="49"/>
      <c r="PC1284" s="49"/>
      <c r="PH1284" s="194"/>
      <c r="PI1284" s="49"/>
      <c r="PJ1284" s="49"/>
      <c r="PK1284" s="49"/>
      <c r="PP1284" s="194"/>
      <c r="PQ1284" s="49"/>
      <c r="PR1284" s="49"/>
      <c r="PS1284" s="49"/>
      <c r="PX1284" s="194"/>
      <c r="PY1284" s="49"/>
      <c r="PZ1284" s="49"/>
      <c r="QA1284" s="49"/>
      <c r="QF1284" s="194"/>
      <c r="QG1284" s="49"/>
      <c r="QH1284" s="49"/>
      <c r="QI1284" s="49"/>
      <c r="QN1284" s="194"/>
      <c r="QO1284" s="49"/>
      <c r="QP1284" s="49"/>
      <c r="QQ1284" s="49"/>
      <c r="QV1284" s="194"/>
      <c r="QW1284" s="49"/>
      <c r="QX1284" s="49"/>
      <c r="QY1284" s="49"/>
      <c r="RD1284" s="194"/>
      <c r="RE1284" s="49"/>
      <c r="RF1284" s="49"/>
      <c r="RG1284" s="49"/>
      <c r="RL1284" s="194"/>
      <c r="RM1284" s="49"/>
      <c r="RN1284" s="49"/>
      <c r="RO1284" s="49"/>
      <c r="RT1284" s="194"/>
      <c r="RU1284" s="49"/>
      <c r="RV1284" s="49"/>
      <c r="RW1284" s="49"/>
      <c r="SB1284" s="194"/>
      <c r="SC1284" s="49"/>
      <c r="SD1284" s="49"/>
      <c r="SE1284" s="49"/>
      <c r="SJ1284" s="194"/>
      <c r="SK1284" s="49"/>
      <c r="SL1284" s="49"/>
      <c r="SM1284" s="49"/>
      <c r="SR1284" s="194"/>
      <c r="SS1284" s="49"/>
      <c r="ST1284" s="49"/>
      <c r="SU1284" s="49"/>
      <c r="SZ1284" s="194"/>
      <c r="TA1284" s="49"/>
      <c r="TB1284" s="49"/>
      <c r="TC1284" s="49"/>
      <c r="TH1284" s="194"/>
      <c r="TI1284" s="49"/>
      <c r="TJ1284" s="49"/>
      <c r="TK1284" s="49"/>
      <c r="TP1284" s="194"/>
      <c r="TQ1284" s="49"/>
      <c r="TR1284" s="49"/>
      <c r="TS1284" s="49"/>
      <c r="TX1284" s="194"/>
      <c r="TY1284" s="49"/>
      <c r="TZ1284" s="49"/>
      <c r="UA1284" s="49"/>
      <c r="UF1284" s="194"/>
      <c r="UG1284" s="49"/>
      <c r="UH1284" s="49"/>
      <c r="UI1284" s="49"/>
      <c r="UN1284" s="194"/>
      <c r="UO1284" s="49"/>
      <c r="UP1284" s="49"/>
      <c r="UQ1284" s="49"/>
      <c r="UV1284" s="194"/>
      <c r="UW1284" s="49"/>
      <c r="UX1284" s="49"/>
      <c r="UY1284" s="49"/>
      <c r="VD1284" s="194"/>
      <c r="VE1284" s="49"/>
      <c r="VF1284" s="49"/>
      <c r="VG1284" s="49"/>
      <c r="VL1284" s="194"/>
      <c r="VM1284" s="49"/>
      <c r="VN1284" s="49"/>
      <c r="VO1284" s="49"/>
      <c r="VT1284" s="194"/>
      <c r="VU1284" s="49"/>
      <c r="VV1284" s="49"/>
      <c r="VW1284" s="49"/>
      <c r="WB1284" s="194"/>
      <c r="WC1284" s="49"/>
      <c r="WD1284" s="49"/>
      <c r="WE1284" s="49"/>
      <c r="WJ1284" s="194"/>
      <c r="WK1284" s="49"/>
      <c r="WL1284" s="49"/>
      <c r="WM1284" s="49"/>
      <c r="WR1284" s="194"/>
      <c r="WS1284" s="49"/>
      <c r="WT1284" s="49"/>
      <c r="WU1284" s="49"/>
      <c r="WZ1284" s="194"/>
      <c r="XA1284" s="49"/>
      <c r="XB1284" s="49"/>
      <c r="XC1284" s="49"/>
      <c r="XH1284" s="194"/>
      <c r="XI1284" s="49"/>
      <c r="XJ1284" s="49"/>
      <c r="XK1284" s="49"/>
      <c r="XP1284" s="194"/>
      <c r="XQ1284" s="49"/>
      <c r="XR1284" s="49"/>
      <c r="XS1284" s="49"/>
      <c r="XX1284" s="194"/>
      <c r="XY1284" s="49"/>
      <c r="XZ1284" s="49"/>
      <c r="YA1284" s="49"/>
      <c r="YF1284" s="194"/>
      <c r="YG1284" s="49"/>
      <c r="YH1284" s="49"/>
      <c r="YI1284" s="49"/>
      <c r="YN1284" s="194"/>
      <c r="YO1284" s="49"/>
      <c r="YP1284" s="49"/>
      <c r="YQ1284" s="49"/>
      <c r="YV1284" s="194"/>
      <c r="YW1284" s="49"/>
      <c r="YX1284" s="49"/>
      <c r="YY1284" s="49"/>
      <c r="ZD1284" s="194"/>
      <c r="ZE1284" s="49"/>
      <c r="ZF1284" s="49"/>
      <c r="ZG1284" s="49"/>
      <c r="ZL1284" s="194"/>
      <c r="ZM1284" s="49"/>
      <c r="ZN1284" s="49"/>
      <c r="ZO1284" s="49"/>
      <c r="ZT1284" s="194"/>
      <c r="ZU1284" s="49"/>
      <c r="ZV1284" s="49"/>
      <c r="ZW1284" s="49"/>
      <c r="AAB1284" s="194"/>
      <c r="AAC1284" s="49"/>
      <c r="AAD1284" s="49"/>
      <c r="AAE1284" s="49"/>
      <c r="AAJ1284" s="194"/>
      <c r="AAK1284" s="49"/>
      <c r="AAL1284" s="49"/>
      <c r="AAM1284" s="49"/>
      <c r="AAR1284" s="194"/>
      <c r="AAS1284" s="49"/>
      <c r="AAT1284" s="49"/>
      <c r="AAU1284" s="49"/>
      <c r="AAZ1284" s="194"/>
      <c r="ABA1284" s="49"/>
      <c r="ABB1284" s="49"/>
      <c r="ABC1284" s="49"/>
      <c r="ABH1284" s="194"/>
      <c r="ABI1284" s="49"/>
      <c r="ABJ1284" s="49"/>
      <c r="ABK1284" s="49"/>
      <c r="ABP1284" s="194"/>
      <c r="ABQ1284" s="49"/>
      <c r="ABR1284" s="49"/>
      <c r="ABS1284" s="49"/>
      <c r="ABX1284" s="194"/>
      <c r="ABY1284" s="49"/>
      <c r="ABZ1284" s="49"/>
      <c r="ACA1284" s="49"/>
      <c r="ACF1284" s="194"/>
      <c r="ACG1284" s="49"/>
      <c r="ACH1284" s="49"/>
      <c r="ACI1284" s="49"/>
      <c r="ACN1284" s="194"/>
      <c r="ACO1284" s="49"/>
      <c r="ACP1284" s="49"/>
      <c r="ACQ1284" s="49"/>
      <c r="ACV1284" s="194"/>
      <c r="ACW1284" s="49"/>
      <c r="ACX1284" s="49"/>
      <c r="ACY1284" s="49"/>
      <c r="ADD1284" s="194"/>
      <c r="ADE1284" s="49"/>
      <c r="ADF1284" s="49"/>
      <c r="ADG1284" s="49"/>
      <c r="ADL1284" s="194"/>
      <c r="ADM1284" s="49"/>
      <c r="ADN1284" s="49"/>
      <c r="ADO1284" s="49"/>
      <c r="ADT1284" s="194"/>
      <c r="ADU1284" s="49"/>
      <c r="ADV1284" s="49"/>
      <c r="ADW1284" s="49"/>
      <c r="AEB1284" s="194"/>
      <c r="AEC1284" s="49"/>
      <c r="AED1284" s="49"/>
      <c r="AEE1284" s="49"/>
      <c r="AEJ1284" s="194"/>
      <c r="AEK1284" s="49"/>
      <c r="AEL1284" s="49"/>
      <c r="AEM1284" s="49"/>
      <c r="AER1284" s="194"/>
      <c r="AES1284" s="49"/>
      <c r="AET1284" s="49"/>
      <c r="AEU1284" s="49"/>
      <c r="AEZ1284" s="194"/>
      <c r="AFA1284" s="49"/>
      <c r="AFB1284" s="49"/>
      <c r="AFC1284" s="49"/>
      <c r="AFH1284" s="194"/>
      <c r="AFI1284" s="49"/>
      <c r="AFJ1284" s="49"/>
      <c r="AFK1284" s="49"/>
      <c r="AFP1284" s="194"/>
      <c r="AFQ1284" s="49"/>
      <c r="AFR1284" s="49"/>
      <c r="AFS1284" s="49"/>
      <c r="AFX1284" s="194"/>
      <c r="AFY1284" s="49"/>
      <c r="AFZ1284" s="49"/>
      <c r="AGA1284" s="49"/>
      <c r="AGF1284" s="194"/>
      <c r="AGG1284" s="49"/>
      <c r="AGH1284" s="49"/>
      <c r="AGI1284" s="49"/>
      <c r="AGN1284" s="194"/>
      <c r="AGO1284" s="49"/>
      <c r="AGP1284" s="49"/>
      <c r="AGQ1284" s="49"/>
      <c r="AGV1284" s="194"/>
      <c r="AGW1284" s="49"/>
      <c r="AGX1284" s="49"/>
      <c r="AGY1284" s="49"/>
      <c r="AHD1284" s="194"/>
      <c r="AHE1284" s="49"/>
      <c r="AHF1284" s="49"/>
      <c r="AHG1284" s="49"/>
      <c r="AHL1284" s="194"/>
      <c r="AHM1284" s="49"/>
      <c r="AHN1284" s="49"/>
      <c r="AHO1284" s="49"/>
      <c r="AHT1284" s="194"/>
      <c r="AHU1284" s="49"/>
      <c r="AHV1284" s="49"/>
      <c r="AHW1284" s="49"/>
      <c r="AIB1284" s="194"/>
      <c r="AIC1284" s="49"/>
      <c r="AID1284" s="49"/>
      <c r="AIE1284" s="49"/>
      <c r="AIJ1284" s="194"/>
      <c r="AIK1284" s="49"/>
      <c r="AIL1284" s="49"/>
      <c r="AIM1284" s="49"/>
      <c r="AIR1284" s="194"/>
      <c r="AIS1284" s="49"/>
      <c r="AIT1284" s="49"/>
      <c r="AIU1284" s="49"/>
      <c r="AIZ1284" s="194"/>
      <c r="AJA1284" s="49"/>
      <c r="AJB1284" s="49"/>
      <c r="AJC1284" s="49"/>
      <c r="AJH1284" s="194"/>
      <c r="AJI1284" s="49"/>
      <c r="AJJ1284" s="49"/>
      <c r="AJK1284" s="49"/>
      <c r="AJP1284" s="194"/>
      <c r="AJQ1284" s="49"/>
      <c r="AJR1284" s="49"/>
      <c r="AJS1284" s="49"/>
      <c r="AJX1284" s="194"/>
      <c r="AJY1284" s="49"/>
      <c r="AJZ1284" s="49"/>
      <c r="AKA1284" s="49"/>
      <c r="AKF1284" s="194"/>
      <c r="AKG1284" s="49"/>
      <c r="AKH1284" s="49"/>
      <c r="AKI1284" s="49"/>
      <c r="AKN1284" s="194"/>
      <c r="AKO1284" s="49"/>
      <c r="AKP1284" s="49"/>
      <c r="AKQ1284" s="49"/>
      <c r="AKV1284" s="194"/>
      <c r="AKW1284" s="49"/>
      <c r="AKX1284" s="49"/>
      <c r="AKY1284" s="49"/>
      <c r="ALD1284" s="194"/>
      <c r="ALE1284" s="49"/>
      <c r="ALF1284" s="49"/>
      <c r="ALG1284" s="49"/>
      <c r="ALL1284" s="194"/>
      <c r="ALM1284" s="49"/>
      <c r="ALN1284" s="49"/>
      <c r="ALO1284" s="49"/>
      <c r="ALT1284" s="194"/>
      <c r="ALU1284" s="49"/>
      <c r="ALV1284" s="49"/>
      <c r="ALW1284" s="49"/>
      <c r="AMB1284" s="194"/>
      <c r="AMC1284" s="49"/>
      <c r="AMD1284" s="49"/>
      <c r="AME1284" s="49"/>
      <c r="AMJ1284" s="194"/>
    </row>
    <row r="1285" s="192" customFormat="true" ht="15" hidden="false" customHeight="true" outlineLevel="0" collapsed="false">
      <c r="A1285" s="170"/>
      <c r="B1285" s="170"/>
      <c r="C1285" s="170"/>
      <c r="D1285" s="173" t="s">
        <v>716</v>
      </c>
      <c r="E1285" s="173"/>
      <c r="F1285" s="173"/>
      <c r="G1285" s="173"/>
      <c r="H1285" s="174" t="n">
        <f aca="false">ROUND(H1283*H1284,2)</f>
        <v>116.88</v>
      </c>
      <c r="I1285" s="49"/>
      <c r="J1285" s="49"/>
      <c r="K1285" s="49"/>
      <c r="P1285" s="193"/>
      <c r="Q1285" s="49"/>
      <c r="R1285" s="49"/>
      <c r="S1285" s="49"/>
      <c r="X1285" s="193"/>
      <c r="Y1285" s="49"/>
      <c r="Z1285" s="49"/>
      <c r="AA1285" s="49"/>
      <c r="AF1285" s="193"/>
      <c r="AG1285" s="49"/>
      <c r="AH1285" s="49"/>
      <c r="AI1285" s="49"/>
      <c r="AN1285" s="193"/>
      <c r="AO1285" s="49"/>
      <c r="AP1285" s="49"/>
      <c r="AQ1285" s="49"/>
      <c r="AV1285" s="193"/>
      <c r="AW1285" s="49"/>
      <c r="AX1285" s="49"/>
      <c r="AY1285" s="49"/>
      <c r="BD1285" s="193"/>
      <c r="BE1285" s="49"/>
      <c r="BF1285" s="49"/>
      <c r="BG1285" s="49"/>
      <c r="BL1285" s="193"/>
      <c r="BM1285" s="49"/>
      <c r="BN1285" s="49"/>
      <c r="BO1285" s="49"/>
      <c r="BT1285" s="193"/>
      <c r="BU1285" s="49"/>
      <c r="BV1285" s="49"/>
      <c r="BW1285" s="49"/>
      <c r="CB1285" s="193"/>
      <c r="CC1285" s="49"/>
      <c r="CD1285" s="49"/>
      <c r="CE1285" s="49"/>
      <c r="CJ1285" s="193"/>
      <c r="CK1285" s="49"/>
      <c r="CL1285" s="49"/>
      <c r="CM1285" s="49"/>
      <c r="CR1285" s="193"/>
      <c r="CS1285" s="49"/>
      <c r="CT1285" s="49"/>
      <c r="CU1285" s="49"/>
      <c r="CZ1285" s="193"/>
      <c r="DA1285" s="49"/>
      <c r="DB1285" s="49"/>
      <c r="DC1285" s="49"/>
      <c r="DH1285" s="193"/>
      <c r="DI1285" s="49"/>
      <c r="DJ1285" s="49"/>
      <c r="DK1285" s="49"/>
      <c r="DP1285" s="193"/>
      <c r="DQ1285" s="49"/>
      <c r="DR1285" s="49"/>
      <c r="DS1285" s="49"/>
      <c r="DX1285" s="193"/>
      <c r="DY1285" s="49"/>
      <c r="DZ1285" s="49"/>
      <c r="EA1285" s="49"/>
      <c r="EF1285" s="193"/>
      <c r="EG1285" s="49"/>
      <c r="EH1285" s="49"/>
      <c r="EI1285" s="49"/>
      <c r="EN1285" s="193"/>
      <c r="EO1285" s="49"/>
      <c r="EP1285" s="49"/>
      <c r="EQ1285" s="49"/>
      <c r="EV1285" s="193"/>
      <c r="EW1285" s="49"/>
      <c r="EX1285" s="49"/>
      <c r="EY1285" s="49"/>
      <c r="FD1285" s="193"/>
      <c r="FE1285" s="49"/>
      <c r="FF1285" s="49"/>
      <c r="FG1285" s="49"/>
      <c r="FL1285" s="193"/>
      <c r="FM1285" s="49"/>
      <c r="FN1285" s="49"/>
      <c r="FO1285" s="49"/>
      <c r="FT1285" s="193"/>
      <c r="FU1285" s="49"/>
      <c r="FV1285" s="49"/>
      <c r="FW1285" s="49"/>
      <c r="GB1285" s="193"/>
      <c r="GC1285" s="49"/>
      <c r="GD1285" s="49"/>
      <c r="GE1285" s="49"/>
      <c r="GJ1285" s="193"/>
      <c r="GK1285" s="49"/>
      <c r="GL1285" s="49"/>
      <c r="GM1285" s="49"/>
      <c r="GR1285" s="193"/>
      <c r="GS1285" s="49"/>
      <c r="GT1285" s="49"/>
      <c r="GU1285" s="49"/>
      <c r="GZ1285" s="193"/>
      <c r="HA1285" s="49"/>
      <c r="HB1285" s="49"/>
      <c r="HC1285" s="49"/>
      <c r="HH1285" s="193"/>
      <c r="HI1285" s="49"/>
      <c r="HJ1285" s="49"/>
      <c r="HK1285" s="49"/>
      <c r="HP1285" s="193"/>
      <c r="HQ1285" s="49"/>
      <c r="HR1285" s="49"/>
      <c r="HS1285" s="49"/>
      <c r="HX1285" s="193"/>
      <c r="HY1285" s="49"/>
      <c r="HZ1285" s="49"/>
      <c r="IA1285" s="49"/>
      <c r="IF1285" s="193"/>
      <c r="IG1285" s="49"/>
      <c r="IH1285" s="49"/>
      <c r="II1285" s="49"/>
      <c r="IN1285" s="193"/>
      <c r="IO1285" s="49"/>
      <c r="IP1285" s="49"/>
      <c r="IQ1285" s="49"/>
      <c r="IV1285" s="193"/>
      <c r="IW1285" s="49"/>
      <c r="IX1285" s="49"/>
      <c r="IY1285" s="49"/>
      <c r="JD1285" s="193"/>
      <c r="JE1285" s="49"/>
      <c r="JF1285" s="49"/>
      <c r="JG1285" s="49"/>
      <c r="JL1285" s="193"/>
      <c r="JM1285" s="49"/>
      <c r="JN1285" s="49"/>
      <c r="JO1285" s="49"/>
      <c r="JT1285" s="193"/>
      <c r="JU1285" s="49"/>
      <c r="JV1285" s="49"/>
      <c r="JW1285" s="49"/>
      <c r="KB1285" s="193"/>
      <c r="KC1285" s="49"/>
      <c r="KD1285" s="49"/>
      <c r="KE1285" s="49"/>
      <c r="KJ1285" s="193"/>
      <c r="KK1285" s="49"/>
      <c r="KL1285" s="49"/>
      <c r="KM1285" s="49"/>
      <c r="KR1285" s="193"/>
      <c r="KS1285" s="49"/>
      <c r="KT1285" s="49"/>
      <c r="KU1285" s="49"/>
      <c r="KZ1285" s="193"/>
      <c r="LA1285" s="49"/>
      <c r="LB1285" s="49"/>
      <c r="LC1285" s="49"/>
      <c r="LH1285" s="193"/>
      <c r="LI1285" s="49"/>
      <c r="LJ1285" s="49"/>
      <c r="LK1285" s="49"/>
      <c r="LP1285" s="193"/>
      <c r="LQ1285" s="49"/>
      <c r="LR1285" s="49"/>
      <c r="LS1285" s="49"/>
      <c r="LX1285" s="193"/>
      <c r="LY1285" s="49"/>
      <c r="LZ1285" s="49"/>
      <c r="MA1285" s="49"/>
      <c r="MF1285" s="193"/>
      <c r="MG1285" s="49"/>
      <c r="MH1285" s="49"/>
      <c r="MI1285" s="49"/>
      <c r="MN1285" s="193"/>
      <c r="MO1285" s="49"/>
      <c r="MP1285" s="49"/>
      <c r="MQ1285" s="49"/>
      <c r="MV1285" s="193"/>
      <c r="MW1285" s="49"/>
      <c r="MX1285" s="49"/>
      <c r="MY1285" s="49"/>
      <c r="ND1285" s="193"/>
      <c r="NE1285" s="49"/>
      <c r="NF1285" s="49"/>
      <c r="NG1285" s="49"/>
      <c r="NL1285" s="193"/>
      <c r="NM1285" s="49"/>
      <c r="NN1285" s="49"/>
      <c r="NO1285" s="49"/>
      <c r="NT1285" s="193"/>
      <c r="NU1285" s="49"/>
      <c r="NV1285" s="49"/>
      <c r="NW1285" s="49"/>
      <c r="OB1285" s="193"/>
      <c r="OC1285" s="49"/>
      <c r="OD1285" s="49"/>
      <c r="OE1285" s="49"/>
      <c r="OJ1285" s="193"/>
      <c r="OK1285" s="49"/>
      <c r="OL1285" s="49"/>
      <c r="OM1285" s="49"/>
      <c r="OR1285" s="193"/>
      <c r="OS1285" s="49"/>
      <c r="OT1285" s="49"/>
      <c r="OU1285" s="49"/>
      <c r="OZ1285" s="193"/>
      <c r="PA1285" s="49"/>
      <c r="PB1285" s="49"/>
      <c r="PC1285" s="49"/>
      <c r="PH1285" s="193"/>
      <c r="PI1285" s="49"/>
      <c r="PJ1285" s="49"/>
      <c r="PK1285" s="49"/>
      <c r="PP1285" s="193"/>
      <c r="PQ1285" s="49"/>
      <c r="PR1285" s="49"/>
      <c r="PS1285" s="49"/>
      <c r="PX1285" s="193"/>
      <c r="PY1285" s="49"/>
      <c r="PZ1285" s="49"/>
      <c r="QA1285" s="49"/>
      <c r="QF1285" s="193"/>
      <c r="QG1285" s="49"/>
      <c r="QH1285" s="49"/>
      <c r="QI1285" s="49"/>
      <c r="QN1285" s="193"/>
      <c r="QO1285" s="49"/>
      <c r="QP1285" s="49"/>
      <c r="QQ1285" s="49"/>
      <c r="QV1285" s="193"/>
      <c r="QW1285" s="49"/>
      <c r="QX1285" s="49"/>
      <c r="QY1285" s="49"/>
      <c r="RD1285" s="193"/>
      <c r="RE1285" s="49"/>
      <c r="RF1285" s="49"/>
      <c r="RG1285" s="49"/>
      <c r="RL1285" s="193"/>
      <c r="RM1285" s="49"/>
      <c r="RN1285" s="49"/>
      <c r="RO1285" s="49"/>
      <c r="RT1285" s="193"/>
      <c r="RU1285" s="49"/>
      <c r="RV1285" s="49"/>
      <c r="RW1285" s="49"/>
      <c r="SB1285" s="193"/>
      <c r="SC1285" s="49"/>
      <c r="SD1285" s="49"/>
      <c r="SE1285" s="49"/>
      <c r="SJ1285" s="193"/>
      <c r="SK1285" s="49"/>
      <c r="SL1285" s="49"/>
      <c r="SM1285" s="49"/>
      <c r="SR1285" s="193"/>
      <c r="SS1285" s="49"/>
      <c r="ST1285" s="49"/>
      <c r="SU1285" s="49"/>
      <c r="SZ1285" s="193"/>
      <c r="TA1285" s="49"/>
      <c r="TB1285" s="49"/>
      <c r="TC1285" s="49"/>
      <c r="TH1285" s="193"/>
      <c r="TI1285" s="49"/>
      <c r="TJ1285" s="49"/>
      <c r="TK1285" s="49"/>
      <c r="TP1285" s="193"/>
      <c r="TQ1285" s="49"/>
      <c r="TR1285" s="49"/>
      <c r="TS1285" s="49"/>
      <c r="TX1285" s="193"/>
      <c r="TY1285" s="49"/>
      <c r="TZ1285" s="49"/>
      <c r="UA1285" s="49"/>
      <c r="UF1285" s="193"/>
      <c r="UG1285" s="49"/>
      <c r="UH1285" s="49"/>
      <c r="UI1285" s="49"/>
      <c r="UN1285" s="193"/>
      <c r="UO1285" s="49"/>
      <c r="UP1285" s="49"/>
      <c r="UQ1285" s="49"/>
      <c r="UV1285" s="193"/>
      <c r="UW1285" s="49"/>
      <c r="UX1285" s="49"/>
      <c r="UY1285" s="49"/>
      <c r="VD1285" s="193"/>
      <c r="VE1285" s="49"/>
      <c r="VF1285" s="49"/>
      <c r="VG1285" s="49"/>
      <c r="VL1285" s="193"/>
      <c r="VM1285" s="49"/>
      <c r="VN1285" s="49"/>
      <c r="VO1285" s="49"/>
      <c r="VT1285" s="193"/>
      <c r="VU1285" s="49"/>
      <c r="VV1285" s="49"/>
      <c r="VW1285" s="49"/>
      <c r="WB1285" s="193"/>
      <c r="WC1285" s="49"/>
      <c r="WD1285" s="49"/>
      <c r="WE1285" s="49"/>
      <c r="WJ1285" s="193"/>
      <c r="WK1285" s="49"/>
      <c r="WL1285" s="49"/>
      <c r="WM1285" s="49"/>
      <c r="WR1285" s="193"/>
      <c r="WS1285" s="49"/>
      <c r="WT1285" s="49"/>
      <c r="WU1285" s="49"/>
      <c r="WZ1285" s="193"/>
      <c r="XA1285" s="49"/>
      <c r="XB1285" s="49"/>
      <c r="XC1285" s="49"/>
      <c r="XH1285" s="193"/>
      <c r="XI1285" s="49"/>
      <c r="XJ1285" s="49"/>
      <c r="XK1285" s="49"/>
      <c r="XP1285" s="193"/>
      <c r="XQ1285" s="49"/>
      <c r="XR1285" s="49"/>
      <c r="XS1285" s="49"/>
      <c r="XX1285" s="193"/>
      <c r="XY1285" s="49"/>
      <c r="XZ1285" s="49"/>
      <c r="YA1285" s="49"/>
      <c r="YF1285" s="193"/>
      <c r="YG1285" s="49"/>
      <c r="YH1285" s="49"/>
      <c r="YI1285" s="49"/>
      <c r="YN1285" s="193"/>
      <c r="YO1285" s="49"/>
      <c r="YP1285" s="49"/>
      <c r="YQ1285" s="49"/>
      <c r="YV1285" s="193"/>
      <c r="YW1285" s="49"/>
      <c r="YX1285" s="49"/>
      <c r="YY1285" s="49"/>
      <c r="ZD1285" s="193"/>
      <c r="ZE1285" s="49"/>
      <c r="ZF1285" s="49"/>
      <c r="ZG1285" s="49"/>
      <c r="ZL1285" s="193"/>
      <c r="ZM1285" s="49"/>
      <c r="ZN1285" s="49"/>
      <c r="ZO1285" s="49"/>
      <c r="ZT1285" s="193"/>
      <c r="ZU1285" s="49"/>
      <c r="ZV1285" s="49"/>
      <c r="ZW1285" s="49"/>
      <c r="AAB1285" s="193"/>
      <c r="AAC1285" s="49"/>
      <c r="AAD1285" s="49"/>
      <c r="AAE1285" s="49"/>
      <c r="AAJ1285" s="193"/>
      <c r="AAK1285" s="49"/>
      <c r="AAL1285" s="49"/>
      <c r="AAM1285" s="49"/>
      <c r="AAR1285" s="193"/>
      <c r="AAS1285" s="49"/>
      <c r="AAT1285" s="49"/>
      <c r="AAU1285" s="49"/>
      <c r="AAZ1285" s="193"/>
      <c r="ABA1285" s="49"/>
      <c r="ABB1285" s="49"/>
      <c r="ABC1285" s="49"/>
      <c r="ABH1285" s="193"/>
      <c r="ABI1285" s="49"/>
      <c r="ABJ1285" s="49"/>
      <c r="ABK1285" s="49"/>
      <c r="ABP1285" s="193"/>
      <c r="ABQ1285" s="49"/>
      <c r="ABR1285" s="49"/>
      <c r="ABS1285" s="49"/>
      <c r="ABX1285" s="193"/>
      <c r="ABY1285" s="49"/>
      <c r="ABZ1285" s="49"/>
      <c r="ACA1285" s="49"/>
      <c r="ACF1285" s="193"/>
      <c r="ACG1285" s="49"/>
      <c r="ACH1285" s="49"/>
      <c r="ACI1285" s="49"/>
      <c r="ACN1285" s="193"/>
      <c r="ACO1285" s="49"/>
      <c r="ACP1285" s="49"/>
      <c r="ACQ1285" s="49"/>
      <c r="ACV1285" s="193"/>
      <c r="ACW1285" s="49"/>
      <c r="ACX1285" s="49"/>
      <c r="ACY1285" s="49"/>
      <c r="ADD1285" s="193"/>
      <c r="ADE1285" s="49"/>
      <c r="ADF1285" s="49"/>
      <c r="ADG1285" s="49"/>
      <c r="ADL1285" s="193"/>
      <c r="ADM1285" s="49"/>
      <c r="ADN1285" s="49"/>
      <c r="ADO1285" s="49"/>
      <c r="ADT1285" s="193"/>
      <c r="ADU1285" s="49"/>
      <c r="ADV1285" s="49"/>
      <c r="ADW1285" s="49"/>
      <c r="AEB1285" s="193"/>
      <c r="AEC1285" s="49"/>
      <c r="AED1285" s="49"/>
      <c r="AEE1285" s="49"/>
      <c r="AEJ1285" s="193"/>
      <c r="AEK1285" s="49"/>
      <c r="AEL1285" s="49"/>
      <c r="AEM1285" s="49"/>
      <c r="AER1285" s="193"/>
      <c r="AES1285" s="49"/>
      <c r="AET1285" s="49"/>
      <c r="AEU1285" s="49"/>
      <c r="AEZ1285" s="193"/>
      <c r="AFA1285" s="49"/>
      <c r="AFB1285" s="49"/>
      <c r="AFC1285" s="49"/>
      <c r="AFH1285" s="193"/>
      <c r="AFI1285" s="49"/>
      <c r="AFJ1285" s="49"/>
      <c r="AFK1285" s="49"/>
      <c r="AFP1285" s="193"/>
      <c r="AFQ1285" s="49"/>
      <c r="AFR1285" s="49"/>
      <c r="AFS1285" s="49"/>
      <c r="AFX1285" s="193"/>
      <c r="AFY1285" s="49"/>
      <c r="AFZ1285" s="49"/>
      <c r="AGA1285" s="49"/>
      <c r="AGF1285" s="193"/>
      <c r="AGG1285" s="49"/>
      <c r="AGH1285" s="49"/>
      <c r="AGI1285" s="49"/>
      <c r="AGN1285" s="193"/>
      <c r="AGO1285" s="49"/>
      <c r="AGP1285" s="49"/>
      <c r="AGQ1285" s="49"/>
      <c r="AGV1285" s="193"/>
      <c r="AGW1285" s="49"/>
      <c r="AGX1285" s="49"/>
      <c r="AGY1285" s="49"/>
      <c r="AHD1285" s="193"/>
      <c r="AHE1285" s="49"/>
      <c r="AHF1285" s="49"/>
      <c r="AHG1285" s="49"/>
      <c r="AHL1285" s="193"/>
      <c r="AHM1285" s="49"/>
      <c r="AHN1285" s="49"/>
      <c r="AHO1285" s="49"/>
      <c r="AHT1285" s="193"/>
      <c r="AHU1285" s="49"/>
      <c r="AHV1285" s="49"/>
      <c r="AHW1285" s="49"/>
      <c r="AIB1285" s="193"/>
      <c r="AIC1285" s="49"/>
      <c r="AID1285" s="49"/>
      <c r="AIE1285" s="49"/>
      <c r="AIJ1285" s="193"/>
      <c r="AIK1285" s="49"/>
      <c r="AIL1285" s="49"/>
      <c r="AIM1285" s="49"/>
      <c r="AIR1285" s="193"/>
      <c r="AIS1285" s="49"/>
      <c r="AIT1285" s="49"/>
      <c r="AIU1285" s="49"/>
      <c r="AIZ1285" s="193"/>
      <c r="AJA1285" s="49"/>
      <c r="AJB1285" s="49"/>
      <c r="AJC1285" s="49"/>
      <c r="AJH1285" s="193"/>
      <c r="AJI1285" s="49"/>
      <c r="AJJ1285" s="49"/>
      <c r="AJK1285" s="49"/>
      <c r="AJP1285" s="193"/>
      <c r="AJQ1285" s="49"/>
      <c r="AJR1285" s="49"/>
      <c r="AJS1285" s="49"/>
      <c r="AJX1285" s="193"/>
      <c r="AJY1285" s="49"/>
      <c r="AJZ1285" s="49"/>
      <c r="AKA1285" s="49"/>
      <c r="AKF1285" s="193"/>
      <c r="AKG1285" s="49"/>
      <c r="AKH1285" s="49"/>
      <c r="AKI1285" s="49"/>
      <c r="AKN1285" s="193"/>
      <c r="AKO1285" s="49"/>
      <c r="AKP1285" s="49"/>
      <c r="AKQ1285" s="49"/>
      <c r="AKV1285" s="193"/>
      <c r="AKW1285" s="49"/>
      <c r="AKX1285" s="49"/>
      <c r="AKY1285" s="49"/>
      <c r="ALD1285" s="193"/>
      <c r="ALE1285" s="49"/>
      <c r="ALF1285" s="49"/>
      <c r="ALG1285" s="49"/>
      <c r="ALL1285" s="193"/>
      <c r="ALM1285" s="49"/>
      <c r="ALN1285" s="49"/>
      <c r="ALO1285" s="49"/>
      <c r="ALT1285" s="193"/>
      <c r="ALU1285" s="49"/>
      <c r="ALV1285" s="49"/>
      <c r="ALW1285" s="49"/>
      <c r="AMB1285" s="193"/>
      <c r="AMC1285" s="49"/>
      <c r="AMD1285" s="49"/>
      <c r="AME1285" s="49"/>
      <c r="AMJ1285" s="193"/>
    </row>
    <row r="1286" s="190" customFormat="true" ht="15" hidden="false" customHeight="true" outlineLevel="0" collapsed="false">
      <c r="A1286" s="170"/>
      <c r="B1286" s="170"/>
      <c r="C1286" s="170"/>
      <c r="D1286" s="171" t="s">
        <v>717</v>
      </c>
      <c r="E1286" s="171"/>
      <c r="F1286" s="171"/>
      <c r="G1286" s="171"/>
      <c r="H1286" s="172" t="n">
        <f aca="false">ROUND(H1283*$B$13,2)</f>
        <v>0.18</v>
      </c>
      <c r="I1286" s="49"/>
      <c r="J1286" s="49"/>
      <c r="K1286" s="49"/>
      <c r="P1286" s="191"/>
      <c r="Q1286" s="49"/>
      <c r="R1286" s="49"/>
      <c r="S1286" s="49"/>
      <c r="X1286" s="191"/>
      <c r="Y1286" s="49"/>
      <c r="Z1286" s="49"/>
      <c r="AA1286" s="49"/>
      <c r="AF1286" s="191"/>
      <c r="AG1286" s="49"/>
      <c r="AH1286" s="49"/>
      <c r="AI1286" s="49"/>
      <c r="AN1286" s="191"/>
      <c r="AO1286" s="49"/>
      <c r="AP1286" s="49"/>
      <c r="AQ1286" s="49"/>
      <c r="AV1286" s="191"/>
      <c r="AW1286" s="49"/>
      <c r="AX1286" s="49"/>
      <c r="AY1286" s="49"/>
      <c r="BD1286" s="191"/>
      <c r="BE1286" s="49"/>
      <c r="BF1286" s="49"/>
      <c r="BG1286" s="49"/>
      <c r="BL1286" s="191"/>
      <c r="BM1286" s="49"/>
      <c r="BN1286" s="49"/>
      <c r="BO1286" s="49"/>
      <c r="BT1286" s="191"/>
      <c r="BU1286" s="49"/>
      <c r="BV1286" s="49"/>
      <c r="BW1286" s="49"/>
      <c r="CB1286" s="191"/>
      <c r="CC1286" s="49"/>
      <c r="CD1286" s="49"/>
      <c r="CE1286" s="49"/>
      <c r="CJ1286" s="191"/>
      <c r="CK1286" s="49"/>
      <c r="CL1286" s="49"/>
      <c r="CM1286" s="49"/>
      <c r="CR1286" s="191"/>
      <c r="CS1286" s="49"/>
      <c r="CT1286" s="49"/>
      <c r="CU1286" s="49"/>
      <c r="CZ1286" s="191"/>
      <c r="DA1286" s="49"/>
      <c r="DB1286" s="49"/>
      <c r="DC1286" s="49"/>
      <c r="DH1286" s="191"/>
      <c r="DI1286" s="49"/>
      <c r="DJ1286" s="49"/>
      <c r="DK1286" s="49"/>
      <c r="DP1286" s="191"/>
      <c r="DQ1286" s="49"/>
      <c r="DR1286" s="49"/>
      <c r="DS1286" s="49"/>
      <c r="DX1286" s="191"/>
      <c r="DY1286" s="49"/>
      <c r="DZ1286" s="49"/>
      <c r="EA1286" s="49"/>
      <c r="EF1286" s="191"/>
      <c r="EG1286" s="49"/>
      <c r="EH1286" s="49"/>
      <c r="EI1286" s="49"/>
      <c r="EN1286" s="191"/>
      <c r="EO1286" s="49"/>
      <c r="EP1286" s="49"/>
      <c r="EQ1286" s="49"/>
      <c r="EV1286" s="191"/>
      <c r="EW1286" s="49"/>
      <c r="EX1286" s="49"/>
      <c r="EY1286" s="49"/>
      <c r="FD1286" s="191"/>
      <c r="FE1286" s="49"/>
      <c r="FF1286" s="49"/>
      <c r="FG1286" s="49"/>
      <c r="FL1286" s="191"/>
      <c r="FM1286" s="49"/>
      <c r="FN1286" s="49"/>
      <c r="FO1286" s="49"/>
      <c r="FT1286" s="191"/>
      <c r="FU1286" s="49"/>
      <c r="FV1286" s="49"/>
      <c r="FW1286" s="49"/>
      <c r="GB1286" s="191"/>
      <c r="GC1286" s="49"/>
      <c r="GD1286" s="49"/>
      <c r="GE1286" s="49"/>
      <c r="GJ1286" s="191"/>
      <c r="GK1286" s="49"/>
      <c r="GL1286" s="49"/>
      <c r="GM1286" s="49"/>
      <c r="GR1286" s="191"/>
      <c r="GS1286" s="49"/>
      <c r="GT1286" s="49"/>
      <c r="GU1286" s="49"/>
      <c r="GZ1286" s="191"/>
      <c r="HA1286" s="49"/>
      <c r="HB1286" s="49"/>
      <c r="HC1286" s="49"/>
      <c r="HH1286" s="191"/>
      <c r="HI1286" s="49"/>
      <c r="HJ1286" s="49"/>
      <c r="HK1286" s="49"/>
      <c r="HP1286" s="191"/>
      <c r="HQ1286" s="49"/>
      <c r="HR1286" s="49"/>
      <c r="HS1286" s="49"/>
      <c r="HX1286" s="191"/>
      <c r="HY1286" s="49"/>
      <c r="HZ1286" s="49"/>
      <c r="IA1286" s="49"/>
      <c r="IF1286" s="191"/>
      <c r="IG1286" s="49"/>
      <c r="IH1286" s="49"/>
      <c r="II1286" s="49"/>
      <c r="IN1286" s="191"/>
      <c r="IO1286" s="49"/>
      <c r="IP1286" s="49"/>
      <c r="IQ1286" s="49"/>
      <c r="IV1286" s="191"/>
      <c r="IW1286" s="49"/>
      <c r="IX1286" s="49"/>
      <c r="IY1286" s="49"/>
      <c r="JD1286" s="191"/>
      <c r="JE1286" s="49"/>
      <c r="JF1286" s="49"/>
      <c r="JG1286" s="49"/>
      <c r="JL1286" s="191"/>
      <c r="JM1286" s="49"/>
      <c r="JN1286" s="49"/>
      <c r="JO1286" s="49"/>
      <c r="JT1286" s="191"/>
      <c r="JU1286" s="49"/>
      <c r="JV1286" s="49"/>
      <c r="JW1286" s="49"/>
      <c r="KB1286" s="191"/>
      <c r="KC1286" s="49"/>
      <c r="KD1286" s="49"/>
      <c r="KE1286" s="49"/>
      <c r="KJ1286" s="191"/>
      <c r="KK1286" s="49"/>
      <c r="KL1286" s="49"/>
      <c r="KM1286" s="49"/>
      <c r="KR1286" s="191"/>
      <c r="KS1286" s="49"/>
      <c r="KT1286" s="49"/>
      <c r="KU1286" s="49"/>
      <c r="KZ1286" s="191"/>
      <c r="LA1286" s="49"/>
      <c r="LB1286" s="49"/>
      <c r="LC1286" s="49"/>
      <c r="LH1286" s="191"/>
      <c r="LI1286" s="49"/>
      <c r="LJ1286" s="49"/>
      <c r="LK1286" s="49"/>
      <c r="LP1286" s="191"/>
      <c r="LQ1286" s="49"/>
      <c r="LR1286" s="49"/>
      <c r="LS1286" s="49"/>
      <c r="LX1286" s="191"/>
      <c r="LY1286" s="49"/>
      <c r="LZ1286" s="49"/>
      <c r="MA1286" s="49"/>
      <c r="MF1286" s="191"/>
      <c r="MG1286" s="49"/>
      <c r="MH1286" s="49"/>
      <c r="MI1286" s="49"/>
      <c r="MN1286" s="191"/>
      <c r="MO1286" s="49"/>
      <c r="MP1286" s="49"/>
      <c r="MQ1286" s="49"/>
      <c r="MV1286" s="191"/>
      <c r="MW1286" s="49"/>
      <c r="MX1286" s="49"/>
      <c r="MY1286" s="49"/>
      <c r="ND1286" s="191"/>
      <c r="NE1286" s="49"/>
      <c r="NF1286" s="49"/>
      <c r="NG1286" s="49"/>
      <c r="NL1286" s="191"/>
      <c r="NM1286" s="49"/>
      <c r="NN1286" s="49"/>
      <c r="NO1286" s="49"/>
      <c r="NT1286" s="191"/>
      <c r="NU1286" s="49"/>
      <c r="NV1286" s="49"/>
      <c r="NW1286" s="49"/>
      <c r="OB1286" s="191"/>
      <c r="OC1286" s="49"/>
      <c r="OD1286" s="49"/>
      <c r="OE1286" s="49"/>
      <c r="OJ1286" s="191"/>
      <c r="OK1286" s="49"/>
      <c r="OL1286" s="49"/>
      <c r="OM1286" s="49"/>
      <c r="OR1286" s="191"/>
      <c r="OS1286" s="49"/>
      <c r="OT1286" s="49"/>
      <c r="OU1286" s="49"/>
      <c r="OZ1286" s="191"/>
      <c r="PA1286" s="49"/>
      <c r="PB1286" s="49"/>
      <c r="PC1286" s="49"/>
      <c r="PH1286" s="191"/>
      <c r="PI1286" s="49"/>
      <c r="PJ1286" s="49"/>
      <c r="PK1286" s="49"/>
      <c r="PP1286" s="191"/>
      <c r="PQ1286" s="49"/>
      <c r="PR1286" s="49"/>
      <c r="PS1286" s="49"/>
      <c r="PX1286" s="191"/>
      <c r="PY1286" s="49"/>
      <c r="PZ1286" s="49"/>
      <c r="QA1286" s="49"/>
      <c r="QF1286" s="191"/>
      <c r="QG1286" s="49"/>
      <c r="QH1286" s="49"/>
      <c r="QI1286" s="49"/>
      <c r="QN1286" s="191"/>
      <c r="QO1286" s="49"/>
      <c r="QP1286" s="49"/>
      <c r="QQ1286" s="49"/>
      <c r="QV1286" s="191"/>
      <c r="QW1286" s="49"/>
      <c r="QX1286" s="49"/>
      <c r="QY1286" s="49"/>
      <c r="RD1286" s="191"/>
      <c r="RE1286" s="49"/>
      <c r="RF1286" s="49"/>
      <c r="RG1286" s="49"/>
      <c r="RL1286" s="191"/>
      <c r="RM1286" s="49"/>
      <c r="RN1286" s="49"/>
      <c r="RO1286" s="49"/>
      <c r="RT1286" s="191"/>
      <c r="RU1286" s="49"/>
      <c r="RV1286" s="49"/>
      <c r="RW1286" s="49"/>
      <c r="SB1286" s="191"/>
      <c r="SC1286" s="49"/>
      <c r="SD1286" s="49"/>
      <c r="SE1286" s="49"/>
      <c r="SJ1286" s="191"/>
      <c r="SK1286" s="49"/>
      <c r="SL1286" s="49"/>
      <c r="SM1286" s="49"/>
      <c r="SR1286" s="191"/>
      <c r="SS1286" s="49"/>
      <c r="ST1286" s="49"/>
      <c r="SU1286" s="49"/>
      <c r="SZ1286" s="191"/>
      <c r="TA1286" s="49"/>
      <c r="TB1286" s="49"/>
      <c r="TC1286" s="49"/>
      <c r="TH1286" s="191"/>
      <c r="TI1286" s="49"/>
      <c r="TJ1286" s="49"/>
      <c r="TK1286" s="49"/>
      <c r="TP1286" s="191"/>
      <c r="TQ1286" s="49"/>
      <c r="TR1286" s="49"/>
      <c r="TS1286" s="49"/>
      <c r="TX1286" s="191"/>
      <c r="TY1286" s="49"/>
      <c r="TZ1286" s="49"/>
      <c r="UA1286" s="49"/>
      <c r="UF1286" s="191"/>
      <c r="UG1286" s="49"/>
      <c r="UH1286" s="49"/>
      <c r="UI1286" s="49"/>
      <c r="UN1286" s="191"/>
      <c r="UO1286" s="49"/>
      <c r="UP1286" s="49"/>
      <c r="UQ1286" s="49"/>
      <c r="UV1286" s="191"/>
      <c r="UW1286" s="49"/>
      <c r="UX1286" s="49"/>
      <c r="UY1286" s="49"/>
      <c r="VD1286" s="191"/>
      <c r="VE1286" s="49"/>
      <c r="VF1286" s="49"/>
      <c r="VG1286" s="49"/>
      <c r="VL1286" s="191"/>
      <c r="VM1286" s="49"/>
      <c r="VN1286" s="49"/>
      <c r="VO1286" s="49"/>
      <c r="VT1286" s="191"/>
      <c r="VU1286" s="49"/>
      <c r="VV1286" s="49"/>
      <c r="VW1286" s="49"/>
      <c r="WB1286" s="191"/>
      <c r="WC1286" s="49"/>
      <c r="WD1286" s="49"/>
      <c r="WE1286" s="49"/>
      <c r="WJ1286" s="191"/>
      <c r="WK1286" s="49"/>
      <c r="WL1286" s="49"/>
      <c r="WM1286" s="49"/>
      <c r="WR1286" s="191"/>
      <c r="WS1286" s="49"/>
      <c r="WT1286" s="49"/>
      <c r="WU1286" s="49"/>
      <c r="WZ1286" s="191"/>
      <c r="XA1286" s="49"/>
      <c r="XB1286" s="49"/>
      <c r="XC1286" s="49"/>
      <c r="XH1286" s="191"/>
      <c r="XI1286" s="49"/>
      <c r="XJ1286" s="49"/>
      <c r="XK1286" s="49"/>
      <c r="XP1286" s="191"/>
      <c r="XQ1286" s="49"/>
      <c r="XR1286" s="49"/>
      <c r="XS1286" s="49"/>
      <c r="XX1286" s="191"/>
      <c r="XY1286" s="49"/>
      <c r="XZ1286" s="49"/>
      <c r="YA1286" s="49"/>
      <c r="YF1286" s="191"/>
      <c r="YG1286" s="49"/>
      <c r="YH1286" s="49"/>
      <c r="YI1286" s="49"/>
      <c r="YN1286" s="191"/>
      <c r="YO1286" s="49"/>
      <c r="YP1286" s="49"/>
      <c r="YQ1286" s="49"/>
      <c r="YV1286" s="191"/>
      <c r="YW1286" s="49"/>
      <c r="YX1286" s="49"/>
      <c r="YY1286" s="49"/>
      <c r="ZD1286" s="191"/>
      <c r="ZE1286" s="49"/>
      <c r="ZF1286" s="49"/>
      <c r="ZG1286" s="49"/>
      <c r="ZL1286" s="191"/>
      <c r="ZM1286" s="49"/>
      <c r="ZN1286" s="49"/>
      <c r="ZO1286" s="49"/>
      <c r="ZT1286" s="191"/>
      <c r="ZU1286" s="49"/>
      <c r="ZV1286" s="49"/>
      <c r="ZW1286" s="49"/>
      <c r="AAB1286" s="191"/>
      <c r="AAC1286" s="49"/>
      <c r="AAD1286" s="49"/>
      <c r="AAE1286" s="49"/>
      <c r="AAJ1286" s="191"/>
      <c r="AAK1286" s="49"/>
      <c r="AAL1286" s="49"/>
      <c r="AAM1286" s="49"/>
      <c r="AAR1286" s="191"/>
      <c r="AAS1286" s="49"/>
      <c r="AAT1286" s="49"/>
      <c r="AAU1286" s="49"/>
      <c r="AAZ1286" s="191"/>
      <c r="ABA1286" s="49"/>
      <c r="ABB1286" s="49"/>
      <c r="ABC1286" s="49"/>
      <c r="ABH1286" s="191"/>
      <c r="ABI1286" s="49"/>
      <c r="ABJ1286" s="49"/>
      <c r="ABK1286" s="49"/>
      <c r="ABP1286" s="191"/>
      <c r="ABQ1286" s="49"/>
      <c r="ABR1286" s="49"/>
      <c r="ABS1286" s="49"/>
      <c r="ABX1286" s="191"/>
      <c r="ABY1286" s="49"/>
      <c r="ABZ1286" s="49"/>
      <c r="ACA1286" s="49"/>
      <c r="ACF1286" s="191"/>
      <c r="ACG1286" s="49"/>
      <c r="ACH1286" s="49"/>
      <c r="ACI1286" s="49"/>
      <c r="ACN1286" s="191"/>
      <c r="ACO1286" s="49"/>
      <c r="ACP1286" s="49"/>
      <c r="ACQ1286" s="49"/>
      <c r="ACV1286" s="191"/>
      <c r="ACW1286" s="49"/>
      <c r="ACX1286" s="49"/>
      <c r="ACY1286" s="49"/>
      <c r="ADD1286" s="191"/>
      <c r="ADE1286" s="49"/>
      <c r="ADF1286" s="49"/>
      <c r="ADG1286" s="49"/>
      <c r="ADL1286" s="191"/>
      <c r="ADM1286" s="49"/>
      <c r="ADN1286" s="49"/>
      <c r="ADO1286" s="49"/>
      <c r="ADT1286" s="191"/>
      <c r="ADU1286" s="49"/>
      <c r="ADV1286" s="49"/>
      <c r="ADW1286" s="49"/>
      <c r="AEB1286" s="191"/>
      <c r="AEC1286" s="49"/>
      <c r="AED1286" s="49"/>
      <c r="AEE1286" s="49"/>
      <c r="AEJ1286" s="191"/>
      <c r="AEK1286" s="49"/>
      <c r="AEL1286" s="49"/>
      <c r="AEM1286" s="49"/>
      <c r="AER1286" s="191"/>
      <c r="AES1286" s="49"/>
      <c r="AET1286" s="49"/>
      <c r="AEU1286" s="49"/>
      <c r="AEZ1286" s="191"/>
      <c r="AFA1286" s="49"/>
      <c r="AFB1286" s="49"/>
      <c r="AFC1286" s="49"/>
      <c r="AFH1286" s="191"/>
      <c r="AFI1286" s="49"/>
      <c r="AFJ1286" s="49"/>
      <c r="AFK1286" s="49"/>
      <c r="AFP1286" s="191"/>
      <c r="AFQ1286" s="49"/>
      <c r="AFR1286" s="49"/>
      <c r="AFS1286" s="49"/>
      <c r="AFX1286" s="191"/>
      <c r="AFY1286" s="49"/>
      <c r="AFZ1286" s="49"/>
      <c r="AGA1286" s="49"/>
      <c r="AGF1286" s="191"/>
      <c r="AGG1286" s="49"/>
      <c r="AGH1286" s="49"/>
      <c r="AGI1286" s="49"/>
      <c r="AGN1286" s="191"/>
      <c r="AGO1286" s="49"/>
      <c r="AGP1286" s="49"/>
      <c r="AGQ1286" s="49"/>
      <c r="AGV1286" s="191"/>
      <c r="AGW1286" s="49"/>
      <c r="AGX1286" s="49"/>
      <c r="AGY1286" s="49"/>
      <c r="AHD1286" s="191"/>
      <c r="AHE1286" s="49"/>
      <c r="AHF1286" s="49"/>
      <c r="AHG1286" s="49"/>
      <c r="AHL1286" s="191"/>
      <c r="AHM1286" s="49"/>
      <c r="AHN1286" s="49"/>
      <c r="AHO1286" s="49"/>
      <c r="AHT1286" s="191"/>
      <c r="AHU1286" s="49"/>
      <c r="AHV1286" s="49"/>
      <c r="AHW1286" s="49"/>
      <c r="AIB1286" s="191"/>
      <c r="AIC1286" s="49"/>
      <c r="AID1286" s="49"/>
      <c r="AIE1286" s="49"/>
      <c r="AIJ1286" s="191"/>
      <c r="AIK1286" s="49"/>
      <c r="AIL1286" s="49"/>
      <c r="AIM1286" s="49"/>
      <c r="AIR1286" s="191"/>
      <c r="AIS1286" s="49"/>
      <c r="AIT1286" s="49"/>
      <c r="AIU1286" s="49"/>
      <c r="AIZ1286" s="191"/>
      <c r="AJA1286" s="49"/>
      <c r="AJB1286" s="49"/>
      <c r="AJC1286" s="49"/>
      <c r="AJH1286" s="191"/>
      <c r="AJI1286" s="49"/>
      <c r="AJJ1286" s="49"/>
      <c r="AJK1286" s="49"/>
      <c r="AJP1286" s="191"/>
      <c r="AJQ1286" s="49"/>
      <c r="AJR1286" s="49"/>
      <c r="AJS1286" s="49"/>
      <c r="AJX1286" s="191"/>
      <c r="AJY1286" s="49"/>
      <c r="AJZ1286" s="49"/>
      <c r="AKA1286" s="49"/>
      <c r="AKF1286" s="191"/>
      <c r="AKG1286" s="49"/>
      <c r="AKH1286" s="49"/>
      <c r="AKI1286" s="49"/>
      <c r="AKN1286" s="191"/>
      <c r="AKO1286" s="49"/>
      <c r="AKP1286" s="49"/>
      <c r="AKQ1286" s="49"/>
      <c r="AKV1286" s="191"/>
      <c r="AKW1286" s="49"/>
      <c r="AKX1286" s="49"/>
      <c r="AKY1286" s="49"/>
      <c r="ALD1286" s="191"/>
      <c r="ALE1286" s="49"/>
      <c r="ALF1286" s="49"/>
      <c r="ALG1286" s="49"/>
      <c r="ALL1286" s="191"/>
      <c r="ALM1286" s="49"/>
      <c r="ALN1286" s="49"/>
      <c r="ALO1286" s="49"/>
      <c r="ALT1286" s="191"/>
      <c r="ALU1286" s="49"/>
      <c r="ALV1286" s="49"/>
      <c r="ALW1286" s="49"/>
      <c r="AMB1286" s="191"/>
      <c r="AMC1286" s="49"/>
      <c r="AMD1286" s="49"/>
      <c r="AME1286" s="49"/>
      <c r="AMJ1286" s="191"/>
    </row>
    <row r="1287" s="192" customFormat="true" ht="15" hidden="false" customHeight="true" outlineLevel="0" collapsed="false">
      <c r="A1287" s="170"/>
      <c r="B1287" s="170"/>
      <c r="C1287" s="170"/>
      <c r="D1287" s="173" t="s">
        <v>718</v>
      </c>
      <c r="E1287" s="173"/>
      <c r="F1287" s="173"/>
      <c r="G1287" s="173"/>
      <c r="H1287" s="174" t="n">
        <f aca="false">H1286+H1283</f>
        <v>1.03</v>
      </c>
      <c r="I1287" s="49"/>
      <c r="J1287" s="49"/>
      <c r="K1287" s="49"/>
      <c r="P1287" s="193"/>
      <c r="Q1287" s="49"/>
      <c r="R1287" s="49"/>
      <c r="S1287" s="49"/>
      <c r="X1287" s="193"/>
      <c r="Y1287" s="49"/>
      <c r="Z1287" s="49"/>
      <c r="AA1287" s="49"/>
      <c r="AF1287" s="193"/>
      <c r="AG1287" s="49"/>
      <c r="AH1287" s="49"/>
      <c r="AI1287" s="49"/>
      <c r="AN1287" s="193"/>
      <c r="AO1287" s="49"/>
      <c r="AP1287" s="49"/>
      <c r="AQ1287" s="49"/>
      <c r="AV1287" s="193"/>
      <c r="AW1287" s="49"/>
      <c r="AX1287" s="49"/>
      <c r="AY1287" s="49"/>
      <c r="BD1287" s="193"/>
      <c r="BE1287" s="49"/>
      <c r="BF1287" s="49"/>
      <c r="BG1287" s="49"/>
      <c r="BL1287" s="193"/>
      <c r="BM1287" s="49"/>
      <c r="BN1287" s="49"/>
      <c r="BO1287" s="49"/>
      <c r="BT1287" s="193"/>
      <c r="BU1287" s="49"/>
      <c r="BV1287" s="49"/>
      <c r="BW1287" s="49"/>
      <c r="CB1287" s="193"/>
      <c r="CC1287" s="49"/>
      <c r="CD1287" s="49"/>
      <c r="CE1287" s="49"/>
      <c r="CJ1287" s="193"/>
      <c r="CK1287" s="49"/>
      <c r="CL1287" s="49"/>
      <c r="CM1287" s="49"/>
      <c r="CR1287" s="193"/>
      <c r="CS1287" s="49"/>
      <c r="CT1287" s="49"/>
      <c r="CU1287" s="49"/>
      <c r="CZ1287" s="193"/>
      <c r="DA1287" s="49"/>
      <c r="DB1287" s="49"/>
      <c r="DC1287" s="49"/>
      <c r="DH1287" s="193"/>
      <c r="DI1287" s="49"/>
      <c r="DJ1287" s="49"/>
      <c r="DK1287" s="49"/>
      <c r="DP1287" s="193"/>
      <c r="DQ1287" s="49"/>
      <c r="DR1287" s="49"/>
      <c r="DS1287" s="49"/>
      <c r="DX1287" s="193"/>
      <c r="DY1287" s="49"/>
      <c r="DZ1287" s="49"/>
      <c r="EA1287" s="49"/>
      <c r="EF1287" s="193"/>
      <c r="EG1287" s="49"/>
      <c r="EH1287" s="49"/>
      <c r="EI1287" s="49"/>
      <c r="EN1287" s="193"/>
      <c r="EO1287" s="49"/>
      <c r="EP1287" s="49"/>
      <c r="EQ1287" s="49"/>
      <c r="EV1287" s="193"/>
      <c r="EW1287" s="49"/>
      <c r="EX1287" s="49"/>
      <c r="EY1287" s="49"/>
      <c r="FD1287" s="193"/>
      <c r="FE1287" s="49"/>
      <c r="FF1287" s="49"/>
      <c r="FG1287" s="49"/>
      <c r="FL1287" s="193"/>
      <c r="FM1287" s="49"/>
      <c r="FN1287" s="49"/>
      <c r="FO1287" s="49"/>
      <c r="FT1287" s="193"/>
      <c r="FU1287" s="49"/>
      <c r="FV1287" s="49"/>
      <c r="FW1287" s="49"/>
      <c r="GB1287" s="193"/>
      <c r="GC1287" s="49"/>
      <c r="GD1287" s="49"/>
      <c r="GE1287" s="49"/>
      <c r="GJ1287" s="193"/>
      <c r="GK1287" s="49"/>
      <c r="GL1287" s="49"/>
      <c r="GM1287" s="49"/>
      <c r="GR1287" s="193"/>
      <c r="GS1287" s="49"/>
      <c r="GT1287" s="49"/>
      <c r="GU1287" s="49"/>
      <c r="GZ1287" s="193"/>
      <c r="HA1287" s="49"/>
      <c r="HB1287" s="49"/>
      <c r="HC1287" s="49"/>
      <c r="HH1287" s="193"/>
      <c r="HI1287" s="49"/>
      <c r="HJ1287" s="49"/>
      <c r="HK1287" s="49"/>
      <c r="HP1287" s="193"/>
      <c r="HQ1287" s="49"/>
      <c r="HR1287" s="49"/>
      <c r="HS1287" s="49"/>
      <c r="HX1287" s="193"/>
      <c r="HY1287" s="49"/>
      <c r="HZ1287" s="49"/>
      <c r="IA1287" s="49"/>
      <c r="IF1287" s="193"/>
      <c r="IG1287" s="49"/>
      <c r="IH1287" s="49"/>
      <c r="II1287" s="49"/>
      <c r="IN1287" s="193"/>
      <c r="IO1287" s="49"/>
      <c r="IP1287" s="49"/>
      <c r="IQ1287" s="49"/>
      <c r="IV1287" s="193"/>
      <c r="IW1287" s="49"/>
      <c r="IX1287" s="49"/>
      <c r="IY1287" s="49"/>
      <c r="JD1287" s="193"/>
      <c r="JE1287" s="49"/>
      <c r="JF1287" s="49"/>
      <c r="JG1287" s="49"/>
      <c r="JL1287" s="193"/>
      <c r="JM1287" s="49"/>
      <c r="JN1287" s="49"/>
      <c r="JO1287" s="49"/>
      <c r="JT1287" s="193"/>
      <c r="JU1287" s="49"/>
      <c r="JV1287" s="49"/>
      <c r="JW1287" s="49"/>
      <c r="KB1287" s="193"/>
      <c r="KC1287" s="49"/>
      <c r="KD1287" s="49"/>
      <c r="KE1287" s="49"/>
      <c r="KJ1287" s="193"/>
      <c r="KK1287" s="49"/>
      <c r="KL1287" s="49"/>
      <c r="KM1287" s="49"/>
      <c r="KR1287" s="193"/>
      <c r="KS1287" s="49"/>
      <c r="KT1287" s="49"/>
      <c r="KU1287" s="49"/>
      <c r="KZ1287" s="193"/>
      <c r="LA1287" s="49"/>
      <c r="LB1287" s="49"/>
      <c r="LC1287" s="49"/>
      <c r="LH1287" s="193"/>
      <c r="LI1287" s="49"/>
      <c r="LJ1287" s="49"/>
      <c r="LK1287" s="49"/>
      <c r="LP1287" s="193"/>
      <c r="LQ1287" s="49"/>
      <c r="LR1287" s="49"/>
      <c r="LS1287" s="49"/>
      <c r="LX1287" s="193"/>
      <c r="LY1287" s="49"/>
      <c r="LZ1287" s="49"/>
      <c r="MA1287" s="49"/>
      <c r="MF1287" s="193"/>
      <c r="MG1287" s="49"/>
      <c r="MH1287" s="49"/>
      <c r="MI1287" s="49"/>
      <c r="MN1287" s="193"/>
      <c r="MO1287" s="49"/>
      <c r="MP1287" s="49"/>
      <c r="MQ1287" s="49"/>
      <c r="MV1287" s="193"/>
      <c r="MW1287" s="49"/>
      <c r="MX1287" s="49"/>
      <c r="MY1287" s="49"/>
      <c r="ND1287" s="193"/>
      <c r="NE1287" s="49"/>
      <c r="NF1287" s="49"/>
      <c r="NG1287" s="49"/>
      <c r="NL1287" s="193"/>
      <c r="NM1287" s="49"/>
      <c r="NN1287" s="49"/>
      <c r="NO1287" s="49"/>
      <c r="NT1287" s="193"/>
      <c r="NU1287" s="49"/>
      <c r="NV1287" s="49"/>
      <c r="NW1287" s="49"/>
      <c r="OB1287" s="193"/>
      <c r="OC1287" s="49"/>
      <c r="OD1287" s="49"/>
      <c r="OE1287" s="49"/>
      <c r="OJ1287" s="193"/>
      <c r="OK1287" s="49"/>
      <c r="OL1287" s="49"/>
      <c r="OM1287" s="49"/>
      <c r="OR1287" s="193"/>
      <c r="OS1287" s="49"/>
      <c r="OT1287" s="49"/>
      <c r="OU1287" s="49"/>
      <c r="OZ1287" s="193"/>
      <c r="PA1287" s="49"/>
      <c r="PB1287" s="49"/>
      <c r="PC1287" s="49"/>
      <c r="PH1287" s="193"/>
      <c r="PI1287" s="49"/>
      <c r="PJ1287" s="49"/>
      <c r="PK1287" s="49"/>
      <c r="PP1287" s="193"/>
      <c r="PQ1287" s="49"/>
      <c r="PR1287" s="49"/>
      <c r="PS1287" s="49"/>
      <c r="PX1287" s="193"/>
      <c r="PY1287" s="49"/>
      <c r="PZ1287" s="49"/>
      <c r="QA1287" s="49"/>
      <c r="QF1287" s="193"/>
      <c r="QG1287" s="49"/>
      <c r="QH1287" s="49"/>
      <c r="QI1287" s="49"/>
      <c r="QN1287" s="193"/>
      <c r="QO1287" s="49"/>
      <c r="QP1287" s="49"/>
      <c r="QQ1287" s="49"/>
      <c r="QV1287" s="193"/>
      <c r="QW1287" s="49"/>
      <c r="QX1287" s="49"/>
      <c r="QY1287" s="49"/>
      <c r="RD1287" s="193"/>
      <c r="RE1287" s="49"/>
      <c r="RF1287" s="49"/>
      <c r="RG1287" s="49"/>
      <c r="RL1287" s="193"/>
      <c r="RM1287" s="49"/>
      <c r="RN1287" s="49"/>
      <c r="RO1287" s="49"/>
      <c r="RT1287" s="193"/>
      <c r="RU1287" s="49"/>
      <c r="RV1287" s="49"/>
      <c r="RW1287" s="49"/>
      <c r="SB1287" s="193"/>
      <c r="SC1287" s="49"/>
      <c r="SD1287" s="49"/>
      <c r="SE1287" s="49"/>
      <c r="SJ1287" s="193"/>
      <c r="SK1287" s="49"/>
      <c r="SL1287" s="49"/>
      <c r="SM1287" s="49"/>
      <c r="SR1287" s="193"/>
      <c r="SS1287" s="49"/>
      <c r="ST1287" s="49"/>
      <c r="SU1287" s="49"/>
      <c r="SZ1287" s="193"/>
      <c r="TA1287" s="49"/>
      <c r="TB1287" s="49"/>
      <c r="TC1287" s="49"/>
      <c r="TH1287" s="193"/>
      <c r="TI1287" s="49"/>
      <c r="TJ1287" s="49"/>
      <c r="TK1287" s="49"/>
      <c r="TP1287" s="193"/>
      <c r="TQ1287" s="49"/>
      <c r="TR1287" s="49"/>
      <c r="TS1287" s="49"/>
      <c r="TX1287" s="193"/>
      <c r="TY1287" s="49"/>
      <c r="TZ1287" s="49"/>
      <c r="UA1287" s="49"/>
      <c r="UF1287" s="193"/>
      <c r="UG1287" s="49"/>
      <c r="UH1287" s="49"/>
      <c r="UI1287" s="49"/>
      <c r="UN1287" s="193"/>
      <c r="UO1287" s="49"/>
      <c r="UP1287" s="49"/>
      <c r="UQ1287" s="49"/>
      <c r="UV1287" s="193"/>
      <c r="UW1287" s="49"/>
      <c r="UX1287" s="49"/>
      <c r="UY1287" s="49"/>
      <c r="VD1287" s="193"/>
      <c r="VE1287" s="49"/>
      <c r="VF1287" s="49"/>
      <c r="VG1287" s="49"/>
      <c r="VL1287" s="193"/>
      <c r="VM1287" s="49"/>
      <c r="VN1287" s="49"/>
      <c r="VO1287" s="49"/>
      <c r="VT1287" s="193"/>
      <c r="VU1287" s="49"/>
      <c r="VV1287" s="49"/>
      <c r="VW1287" s="49"/>
      <c r="WB1287" s="193"/>
      <c r="WC1287" s="49"/>
      <c r="WD1287" s="49"/>
      <c r="WE1287" s="49"/>
      <c r="WJ1287" s="193"/>
      <c r="WK1287" s="49"/>
      <c r="WL1287" s="49"/>
      <c r="WM1287" s="49"/>
      <c r="WR1287" s="193"/>
      <c r="WS1287" s="49"/>
      <c r="WT1287" s="49"/>
      <c r="WU1287" s="49"/>
      <c r="WZ1287" s="193"/>
      <c r="XA1287" s="49"/>
      <c r="XB1287" s="49"/>
      <c r="XC1287" s="49"/>
      <c r="XH1287" s="193"/>
      <c r="XI1287" s="49"/>
      <c r="XJ1287" s="49"/>
      <c r="XK1287" s="49"/>
      <c r="XP1287" s="193"/>
      <c r="XQ1287" s="49"/>
      <c r="XR1287" s="49"/>
      <c r="XS1287" s="49"/>
      <c r="XX1287" s="193"/>
      <c r="XY1287" s="49"/>
      <c r="XZ1287" s="49"/>
      <c r="YA1287" s="49"/>
      <c r="YF1287" s="193"/>
      <c r="YG1287" s="49"/>
      <c r="YH1287" s="49"/>
      <c r="YI1287" s="49"/>
      <c r="YN1287" s="193"/>
      <c r="YO1287" s="49"/>
      <c r="YP1287" s="49"/>
      <c r="YQ1287" s="49"/>
      <c r="YV1287" s="193"/>
      <c r="YW1287" s="49"/>
      <c r="YX1287" s="49"/>
      <c r="YY1287" s="49"/>
      <c r="ZD1287" s="193"/>
      <c r="ZE1287" s="49"/>
      <c r="ZF1287" s="49"/>
      <c r="ZG1287" s="49"/>
      <c r="ZL1287" s="193"/>
      <c r="ZM1287" s="49"/>
      <c r="ZN1287" s="49"/>
      <c r="ZO1287" s="49"/>
      <c r="ZT1287" s="193"/>
      <c r="ZU1287" s="49"/>
      <c r="ZV1287" s="49"/>
      <c r="ZW1287" s="49"/>
      <c r="AAB1287" s="193"/>
      <c r="AAC1287" s="49"/>
      <c r="AAD1287" s="49"/>
      <c r="AAE1287" s="49"/>
      <c r="AAJ1287" s="193"/>
      <c r="AAK1287" s="49"/>
      <c r="AAL1287" s="49"/>
      <c r="AAM1287" s="49"/>
      <c r="AAR1287" s="193"/>
      <c r="AAS1287" s="49"/>
      <c r="AAT1287" s="49"/>
      <c r="AAU1287" s="49"/>
      <c r="AAZ1287" s="193"/>
      <c r="ABA1287" s="49"/>
      <c r="ABB1287" s="49"/>
      <c r="ABC1287" s="49"/>
      <c r="ABH1287" s="193"/>
      <c r="ABI1287" s="49"/>
      <c r="ABJ1287" s="49"/>
      <c r="ABK1287" s="49"/>
      <c r="ABP1287" s="193"/>
      <c r="ABQ1287" s="49"/>
      <c r="ABR1287" s="49"/>
      <c r="ABS1287" s="49"/>
      <c r="ABX1287" s="193"/>
      <c r="ABY1287" s="49"/>
      <c r="ABZ1287" s="49"/>
      <c r="ACA1287" s="49"/>
      <c r="ACF1287" s="193"/>
      <c r="ACG1287" s="49"/>
      <c r="ACH1287" s="49"/>
      <c r="ACI1287" s="49"/>
      <c r="ACN1287" s="193"/>
      <c r="ACO1287" s="49"/>
      <c r="ACP1287" s="49"/>
      <c r="ACQ1287" s="49"/>
      <c r="ACV1287" s="193"/>
      <c r="ACW1287" s="49"/>
      <c r="ACX1287" s="49"/>
      <c r="ACY1287" s="49"/>
      <c r="ADD1287" s="193"/>
      <c r="ADE1287" s="49"/>
      <c r="ADF1287" s="49"/>
      <c r="ADG1287" s="49"/>
      <c r="ADL1287" s="193"/>
      <c r="ADM1287" s="49"/>
      <c r="ADN1287" s="49"/>
      <c r="ADO1287" s="49"/>
      <c r="ADT1287" s="193"/>
      <c r="ADU1287" s="49"/>
      <c r="ADV1287" s="49"/>
      <c r="ADW1287" s="49"/>
      <c r="AEB1287" s="193"/>
      <c r="AEC1287" s="49"/>
      <c r="AED1287" s="49"/>
      <c r="AEE1287" s="49"/>
      <c r="AEJ1287" s="193"/>
      <c r="AEK1287" s="49"/>
      <c r="AEL1287" s="49"/>
      <c r="AEM1287" s="49"/>
      <c r="AER1287" s="193"/>
      <c r="AES1287" s="49"/>
      <c r="AET1287" s="49"/>
      <c r="AEU1287" s="49"/>
      <c r="AEZ1287" s="193"/>
      <c r="AFA1287" s="49"/>
      <c r="AFB1287" s="49"/>
      <c r="AFC1287" s="49"/>
      <c r="AFH1287" s="193"/>
      <c r="AFI1287" s="49"/>
      <c r="AFJ1287" s="49"/>
      <c r="AFK1287" s="49"/>
      <c r="AFP1287" s="193"/>
      <c r="AFQ1287" s="49"/>
      <c r="AFR1287" s="49"/>
      <c r="AFS1287" s="49"/>
      <c r="AFX1287" s="193"/>
      <c r="AFY1287" s="49"/>
      <c r="AFZ1287" s="49"/>
      <c r="AGA1287" s="49"/>
      <c r="AGF1287" s="193"/>
      <c r="AGG1287" s="49"/>
      <c r="AGH1287" s="49"/>
      <c r="AGI1287" s="49"/>
      <c r="AGN1287" s="193"/>
      <c r="AGO1287" s="49"/>
      <c r="AGP1287" s="49"/>
      <c r="AGQ1287" s="49"/>
      <c r="AGV1287" s="193"/>
      <c r="AGW1287" s="49"/>
      <c r="AGX1287" s="49"/>
      <c r="AGY1287" s="49"/>
      <c r="AHD1287" s="193"/>
      <c r="AHE1287" s="49"/>
      <c r="AHF1287" s="49"/>
      <c r="AHG1287" s="49"/>
      <c r="AHL1287" s="193"/>
      <c r="AHM1287" s="49"/>
      <c r="AHN1287" s="49"/>
      <c r="AHO1287" s="49"/>
      <c r="AHT1287" s="193"/>
      <c r="AHU1287" s="49"/>
      <c r="AHV1287" s="49"/>
      <c r="AHW1287" s="49"/>
      <c r="AIB1287" s="193"/>
      <c r="AIC1287" s="49"/>
      <c r="AID1287" s="49"/>
      <c r="AIE1287" s="49"/>
      <c r="AIJ1287" s="193"/>
      <c r="AIK1287" s="49"/>
      <c r="AIL1287" s="49"/>
      <c r="AIM1287" s="49"/>
      <c r="AIR1287" s="193"/>
      <c r="AIS1287" s="49"/>
      <c r="AIT1287" s="49"/>
      <c r="AIU1287" s="49"/>
      <c r="AIZ1287" s="193"/>
      <c r="AJA1287" s="49"/>
      <c r="AJB1287" s="49"/>
      <c r="AJC1287" s="49"/>
      <c r="AJH1287" s="193"/>
      <c r="AJI1287" s="49"/>
      <c r="AJJ1287" s="49"/>
      <c r="AJK1287" s="49"/>
      <c r="AJP1287" s="193"/>
      <c r="AJQ1287" s="49"/>
      <c r="AJR1287" s="49"/>
      <c r="AJS1287" s="49"/>
      <c r="AJX1287" s="193"/>
      <c r="AJY1287" s="49"/>
      <c r="AJZ1287" s="49"/>
      <c r="AKA1287" s="49"/>
      <c r="AKF1287" s="193"/>
      <c r="AKG1287" s="49"/>
      <c r="AKH1287" s="49"/>
      <c r="AKI1287" s="49"/>
      <c r="AKN1287" s="193"/>
      <c r="AKO1287" s="49"/>
      <c r="AKP1287" s="49"/>
      <c r="AKQ1287" s="49"/>
      <c r="AKV1287" s="193"/>
      <c r="AKW1287" s="49"/>
      <c r="AKX1287" s="49"/>
      <c r="AKY1287" s="49"/>
      <c r="ALD1287" s="193"/>
      <c r="ALE1287" s="49"/>
      <c r="ALF1287" s="49"/>
      <c r="ALG1287" s="49"/>
      <c r="ALL1287" s="193"/>
      <c r="ALM1287" s="49"/>
      <c r="ALN1287" s="49"/>
      <c r="ALO1287" s="49"/>
      <c r="ALT1287" s="193"/>
      <c r="ALU1287" s="49"/>
      <c r="ALV1287" s="49"/>
      <c r="ALW1287" s="49"/>
      <c r="AMB1287" s="193"/>
      <c r="AMC1287" s="49"/>
      <c r="AMD1287" s="49"/>
      <c r="AME1287" s="49"/>
      <c r="AMJ1287" s="193"/>
    </row>
    <row r="1288" customFormat="false" ht="15" hidden="false" customHeight="false" outlineLevel="0" collapsed="false">
      <c r="I1288" s="114"/>
      <c r="J1288" s="114"/>
      <c r="K1288" s="114"/>
      <c r="L1288" s="115"/>
      <c r="M1288" s="198"/>
      <c r="O1288" s="117"/>
      <c r="T1288" s="115"/>
      <c r="U1288" s="198"/>
      <c r="W1288" s="117"/>
      <c r="AB1288" s="115"/>
      <c r="AC1288" s="198"/>
      <c r="AE1288" s="117"/>
      <c r="AJ1288" s="115"/>
      <c r="AK1288" s="198"/>
      <c r="AM1288" s="117"/>
      <c r="AR1288" s="115"/>
      <c r="AS1288" s="198"/>
      <c r="AU1288" s="117"/>
      <c r="AZ1288" s="115"/>
      <c r="BA1288" s="198"/>
      <c r="BC1288" s="117"/>
      <c r="BH1288" s="115"/>
      <c r="BI1288" s="198"/>
      <c r="BK1288" s="117"/>
      <c r="BP1288" s="115"/>
      <c r="BQ1288" s="198"/>
      <c r="BS1288" s="117"/>
      <c r="BX1288" s="115"/>
      <c r="BY1288" s="198"/>
      <c r="CA1288" s="117"/>
      <c r="CF1288" s="115"/>
      <c r="CG1288" s="198"/>
      <c r="CI1288" s="117"/>
      <c r="CN1288" s="115"/>
      <c r="CO1288" s="198"/>
      <c r="CQ1288" s="117"/>
      <c r="CV1288" s="115"/>
      <c r="CW1288" s="198"/>
      <c r="CY1288" s="117"/>
      <c r="DD1288" s="115"/>
      <c r="DE1288" s="198"/>
      <c r="DG1288" s="117"/>
      <c r="DL1288" s="115"/>
      <c r="DM1288" s="198"/>
      <c r="DO1288" s="117"/>
      <c r="DT1288" s="115"/>
      <c r="DU1288" s="198"/>
      <c r="DW1288" s="117"/>
      <c r="EB1288" s="115"/>
      <c r="EC1288" s="198"/>
      <c r="EE1288" s="117"/>
      <c r="EJ1288" s="115"/>
      <c r="EK1288" s="198"/>
      <c r="EM1288" s="117"/>
      <c r="ER1288" s="115"/>
      <c r="ES1288" s="198"/>
      <c r="EU1288" s="117"/>
      <c r="EZ1288" s="115"/>
      <c r="FA1288" s="198"/>
      <c r="FC1288" s="117"/>
      <c r="FH1288" s="115"/>
      <c r="FI1288" s="198"/>
      <c r="FK1288" s="117"/>
      <c r="FP1288" s="115"/>
      <c r="FQ1288" s="198"/>
      <c r="FS1288" s="117"/>
      <c r="FX1288" s="115"/>
      <c r="FY1288" s="198"/>
      <c r="GA1288" s="117"/>
      <c r="GF1288" s="115"/>
      <c r="GG1288" s="198"/>
      <c r="GI1288" s="117"/>
      <c r="GN1288" s="115"/>
      <c r="GO1288" s="198"/>
      <c r="GQ1288" s="117"/>
      <c r="GV1288" s="115"/>
      <c r="GW1288" s="198"/>
      <c r="GY1288" s="117"/>
      <c r="HD1288" s="115"/>
      <c r="HE1288" s="198"/>
      <c r="HG1288" s="117"/>
      <c r="HL1288" s="115"/>
      <c r="HM1288" s="198"/>
      <c r="HO1288" s="117"/>
      <c r="HT1288" s="115"/>
      <c r="HU1288" s="198"/>
      <c r="HW1288" s="117"/>
      <c r="IB1288" s="115"/>
      <c r="IC1288" s="198"/>
      <c r="IE1288" s="117"/>
      <c r="IJ1288" s="115"/>
      <c r="IK1288" s="198"/>
      <c r="IM1288" s="117"/>
      <c r="IR1288" s="115"/>
      <c r="IS1288" s="198"/>
      <c r="IU1288" s="117"/>
      <c r="IZ1288" s="115"/>
      <c r="JA1288" s="198"/>
      <c r="JC1288" s="117"/>
      <c r="JH1288" s="115"/>
      <c r="JI1288" s="198"/>
      <c r="JK1288" s="117"/>
      <c r="JP1288" s="115"/>
      <c r="JQ1288" s="198"/>
      <c r="JS1288" s="117"/>
      <c r="JX1288" s="115"/>
      <c r="JY1288" s="198"/>
      <c r="KA1288" s="117"/>
      <c r="KF1288" s="115"/>
      <c r="KG1288" s="198"/>
      <c r="KI1288" s="117"/>
      <c r="KN1288" s="115"/>
      <c r="KO1288" s="198"/>
      <c r="KQ1288" s="117"/>
      <c r="KV1288" s="115"/>
      <c r="KW1288" s="198"/>
      <c r="KY1288" s="117"/>
      <c r="LD1288" s="115"/>
      <c r="LE1288" s="198"/>
      <c r="LG1288" s="117"/>
      <c r="LL1288" s="115"/>
      <c r="LM1288" s="198"/>
      <c r="LO1288" s="117"/>
      <c r="LT1288" s="115"/>
      <c r="LU1288" s="198"/>
      <c r="LW1288" s="117"/>
      <c r="MB1288" s="115"/>
      <c r="MC1288" s="198"/>
      <c r="ME1288" s="117"/>
      <c r="MJ1288" s="115"/>
      <c r="MK1288" s="198"/>
      <c r="MM1288" s="117"/>
      <c r="MR1288" s="115"/>
      <c r="MS1288" s="198"/>
      <c r="MU1288" s="117"/>
      <c r="MZ1288" s="115"/>
      <c r="NA1288" s="198"/>
      <c r="NC1288" s="117"/>
      <c r="NH1288" s="115"/>
      <c r="NI1288" s="198"/>
      <c r="NK1288" s="117"/>
      <c r="NP1288" s="115"/>
      <c r="NQ1288" s="198"/>
      <c r="NS1288" s="117"/>
      <c r="NX1288" s="115"/>
      <c r="NY1288" s="198"/>
      <c r="OA1288" s="117"/>
      <c r="OF1288" s="115"/>
      <c r="OG1288" s="198"/>
      <c r="OI1288" s="117"/>
      <c r="ON1288" s="115"/>
      <c r="OO1288" s="198"/>
      <c r="OQ1288" s="117"/>
      <c r="OV1288" s="115"/>
      <c r="OW1288" s="198"/>
      <c r="OY1288" s="117"/>
      <c r="PD1288" s="115"/>
      <c r="PE1288" s="198"/>
      <c r="PG1288" s="117"/>
      <c r="PL1288" s="115"/>
      <c r="PM1288" s="198"/>
      <c r="PO1288" s="117"/>
      <c r="PT1288" s="115"/>
      <c r="PU1288" s="198"/>
      <c r="PW1288" s="117"/>
      <c r="QB1288" s="115"/>
      <c r="QC1288" s="198"/>
      <c r="QE1288" s="117"/>
      <c r="QJ1288" s="115"/>
      <c r="QK1288" s="198"/>
      <c r="QM1288" s="117"/>
      <c r="QR1288" s="115"/>
      <c r="QS1288" s="198"/>
      <c r="QU1288" s="117"/>
      <c r="QZ1288" s="115"/>
      <c r="RA1288" s="198"/>
      <c r="RC1288" s="117"/>
      <c r="RH1288" s="115"/>
      <c r="RI1288" s="198"/>
      <c r="RK1288" s="117"/>
      <c r="RP1288" s="115"/>
      <c r="RQ1288" s="198"/>
      <c r="RS1288" s="117"/>
      <c r="RX1288" s="115"/>
      <c r="RY1288" s="198"/>
      <c r="SA1288" s="117"/>
      <c r="SF1288" s="115"/>
      <c r="SG1288" s="198"/>
      <c r="SI1288" s="117"/>
      <c r="SN1288" s="115"/>
      <c r="SO1288" s="198"/>
      <c r="SQ1288" s="117"/>
      <c r="SV1288" s="115"/>
      <c r="SW1288" s="198"/>
      <c r="SY1288" s="117"/>
      <c r="TD1288" s="115"/>
      <c r="TE1288" s="198"/>
      <c r="TG1288" s="117"/>
      <c r="TL1288" s="115"/>
      <c r="TM1288" s="198"/>
      <c r="TO1288" s="117"/>
      <c r="TT1288" s="115"/>
      <c r="TU1288" s="198"/>
      <c r="TW1288" s="117"/>
      <c r="UB1288" s="115"/>
      <c r="UC1288" s="198"/>
      <c r="UE1288" s="117"/>
      <c r="UJ1288" s="115"/>
      <c r="UK1288" s="198"/>
      <c r="UM1288" s="117"/>
      <c r="UR1288" s="115"/>
      <c r="US1288" s="198"/>
      <c r="UU1288" s="117"/>
      <c r="UZ1288" s="115"/>
      <c r="VA1288" s="198"/>
      <c r="VC1288" s="117"/>
      <c r="VH1288" s="115"/>
      <c r="VI1288" s="198"/>
      <c r="VK1288" s="117"/>
      <c r="VP1288" s="115"/>
      <c r="VQ1288" s="198"/>
      <c r="VS1288" s="117"/>
      <c r="VX1288" s="115"/>
      <c r="VY1288" s="198"/>
      <c r="WA1288" s="117"/>
      <c r="WF1288" s="115"/>
      <c r="WG1288" s="198"/>
      <c r="WI1288" s="117"/>
      <c r="WN1288" s="115"/>
      <c r="WO1288" s="198"/>
      <c r="WQ1288" s="117"/>
      <c r="WV1288" s="115"/>
      <c r="WW1288" s="198"/>
      <c r="WY1288" s="117"/>
      <c r="XD1288" s="115"/>
      <c r="XE1288" s="198"/>
      <c r="XG1288" s="117"/>
      <c r="XL1288" s="115"/>
      <c r="XM1288" s="198"/>
      <c r="XO1288" s="117"/>
      <c r="XT1288" s="115"/>
      <c r="XU1288" s="198"/>
      <c r="XW1288" s="117"/>
      <c r="YB1288" s="115"/>
      <c r="YC1288" s="198"/>
      <c r="YE1288" s="117"/>
      <c r="YJ1288" s="115"/>
      <c r="YK1288" s="198"/>
      <c r="YM1288" s="117"/>
      <c r="YR1288" s="115"/>
      <c r="YS1288" s="198"/>
      <c r="YU1288" s="117"/>
      <c r="YZ1288" s="115"/>
      <c r="ZA1288" s="198"/>
      <c r="ZC1288" s="117"/>
      <c r="ZH1288" s="115"/>
      <c r="ZI1288" s="198"/>
      <c r="ZK1288" s="117"/>
      <c r="ZP1288" s="115"/>
      <c r="ZQ1288" s="198"/>
      <c r="ZS1288" s="117"/>
      <c r="ZX1288" s="115"/>
      <c r="ZY1288" s="198"/>
      <c r="AAA1288" s="117"/>
      <c r="AAF1288" s="115"/>
      <c r="AAG1288" s="198"/>
      <c r="AAI1288" s="117"/>
      <c r="AAN1288" s="115"/>
      <c r="AAO1288" s="198"/>
      <c r="AAQ1288" s="117"/>
      <c r="AAV1288" s="115"/>
      <c r="AAW1288" s="198"/>
      <c r="AAY1288" s="117"/>
      <c r="ABD1288" s="115"/>
      <c r="ABE1288" s="198"/>
      <c r="ABG1288" s="117"/>
      <c r="ABL1288" s="115"/>
      <c r="ABM1288" s="198"/>
      <c r="ABO1288" s="117"/>
      <c r="ABT1288" s="115"/>
      <c r="ABU1288" s="198"/>
      <c r="ABW1288" s="117"/>
      <c r="ACB1288" s="115"/>
      <c r="ACC1288" s="198"/>
      <c r="ACE1288" s="117"/>
      <c r="ACJ1288" s="115"/>
      <c r="ACK1288" s="198"/>
      <c r="ACM1288" s="117"/>
      <c r="ACR1288" s="115"/>
      <c r="ACS1288" s="198"/>
      <c r="ACU1288" s="117"/>
      <c r="ACZ1288" s="115"/>
      <c r="ADA1288" s="198"/>
      <c r="ADC1288" s="117"/>
      <c r="ADH1288" s="115"/>
      <c r="ADI1288" s="198"/>
      <c r="ADK1288" s="117"/>
      <c r="ADP1288" s="115"/>
      <c r="ADQ1288" s="198"/>
      <c r="ADS1288" s="117"/>
      <c r="ADX1288" s="115"/>
      <c r="ADY1288" s="198"/>
      <c r="AEA1288" s="117"/>
      <c r="AEF1288" s="115"/>
      <c r="AEG1288" s="198"/>
      <c r="AEI1288" s="117"/>
      <c r="AEN1288" s="115"/>
      <c r="AEO1288" s="198"/>
      <c r="AEQ1288" s="117"/>
      <c r="AEV1288" s="115"/>
      <c r="AEW1288" s="198"/>
      <c r="AEY1288" s="117"/>
      <c r="AFD1288" s="115"/>
      <c r="AFE1288" s="198"/>
      <c r="AFG1288" s="117"/>
      <c r="AFL1288" s="115"/>
      <c r="AFM1288" s="198"/>
      <c r="AFO1288" s="117"/>
      <c r="AFT1288" s="115"/>
      <c r="AFU1288" s="198"/>
      <c r="AFW1288" s="117"/>
      <c r="AGB1288" s="115"/>
      <c r="AGC1288" s="198"/>
      <c r="AGE1288" s="117"/>
      <c r="AGJ1288" s="115"/>
      <c r="AGK1288" s="198"/>
      <c r="AGM1288" s="117"/>
      <c r="AGR1288" s="115"/>
      <c r="AGS1288" s="198"/>
      <c r="AGU1288" s="117"/>
      <c r="AGZ1288" s="115"/>
      <c r="AHA1288" s="198"/>
      <c r="AHC1288" s="117"/>
      <c r="AHH1288" s="115"/>
      <c r="AHI1288" s="198"/>
      <c r="AHK1288" s="117"/>
      <c r="AHP1288" s="115"/>
      <c r="AHQ1288" s="198"/>
      <c r="AHS1288" s="117"/>
      <c r="AHX1288" s="115"/>
      <c r="AHY1288" s="198"/>
      <c r="AIA1288" s="117"/>
      <c r="AIF1288" s="115"/>
      <c r="AIG1288" s="198"/>
      <c r="AII1288" s="117"/>
      <c r="AIN1288" s="115"/>
      <c r="AIO1288" s="198"/>
      <c r="AIQ1288" s="117"/>
      <c r="AIV1288" s="115"/>
      <c r="AIW1288" s="198"/>
      <c r="AIY1288" s="117"/>
      <c r="AJD1288" s="115"/>
      <c r="AJE1288" s="198"/>
      <c r="AJG1288" s="117"/>
      <c r="AJL1288" s="115"/>
      <c r="AJM1288" s="198"/>
      <c r="AJO1288" s="117"/>
      <c r="AJT1288" s="115"/>
      <c r="AJU1288" s="198"/>
      <c r="AJW1288" s="117"/>
      <c r="AKB1288" s="115"/>
      <c r="AKC1288" s="198"/>
      <c r="AKE1288" s="117"/>
      <c r="AKJ1288" s="115"/>
      <c r="AKK1288" s="198"/>
      <c r="AKM1288" s="117"/>
      <c r="AKR1288" s="115"/>
      <c r="AKS1288" s="198"/>
      <c r="AKU1288" s="117"/>
      <c r="AKZ1288" s="115"/>
      <c r="ALA1288" s="198"/>
      <c r="ALC1288" s="117"/>
      <c r="ALH1288" s="115"/>
      <c r="ALI1288" s="198"/>
      <c r="ALK1288" s="117"/>
      <c r="ALP1288" s="115"/>
      <c r="ALQ1288" s="198"/>
      <c r="ALS1288" s="117"/>
      <c r="ALX1288" s="115"/>
      <c r="ALY1288" s="198"/>
      <c r="AMA1288" s="117"/>
      <c r="AMF1288" s="115"/>
      <c r="AMG1288" s="198"/>
      <c r="AMI1288" s="117"/>
    </row>
  </sheetData>
  <mergeCells count="1198">
    <mergeCell ref="A2:H2"/>
    <mergeCell ref="A3:H3"/>
    <mergeCell ref="A4:H4"/>
    <mergeCell ref="A7:H7"/>
    <mergeCell ref="B9:H9"/>
    <mergeCell ref="B12:H12"/>
    <mergeCell ref="B19:C19"/>
    <mergeCell ref="A21:B21"/>
    <mergeCell ref="A22:B22"/>
    <mergeCell ref="A23:B23"/>
    <mergeCell ref="A24:B24"/>
    <mergeCell ref="D25:G25"/>
    <mergeCell ref="D26:G26"/>
    <mergeCell ref="D27:G27"/>
    <mergeCell ref="D28:G28"/>
    <mergeCell ref="D29:G29"/>
    <mergeCell ref="D30:G30"/>
    <mergeCell ref="D31:G31"/>
    <mergeCell ref="B33:C33"/>
    <mergeCell ref="A35:B35"/>
    <mergeCell ref="D36:G36"/>
    <mergeCell ref="D37:G37"/>
    <mergeCell ref="D38:G38"/>
    <mergeCell ref="D39:G39"/>
    <mergeCell ref="D40:G40"/>
    <mergeCell ref="D41:G41"/>
    <mergeCell ref="D42:G42"/>
    <mergeCell ref="B44:C44"/>
    <mergeCell ref="A46:B46"/>
    <mergeCell ref="D47:G47"/>
    <mergeCell ref="D48:G48"/>
    <mergeCell ref="D49:G49"/>
    <mergeCell ref="D50:G50"/>
    <mergeCell ref="D51:G51"/>
    <mergeCell ref="D52:G52"/>
    <mergeCell ref="D53:G53"/>
    <mergeCell ref="B57:C57"/>
    <mergeCell ref="A59:B59"/>
    <mergeCell ref="A60:B60"/>
    <mergeCell ref="A61:B61"/>
    <mergeCell ref="A62:B62"/>
    <mergeCell ref="A63:B63"/>
    <mergeCell ref="A64:B64"/>
    <mergeCell ref="A65:B65"/>
    <mergeCell ref="A66:B66"/>
    <mergeCell ref="D67:G67"/>
    <mergeCell ref="D68:G68"/>
    <mergeCell ref="D69:G69"/>
    <mergeCell ref="D70:G70"/>
    <mergeCell ref="D71:G71"/>
    <mergeCell ref="D72:G72"/>
    <mergeCell ref="D73:G73"/>
    <mergeCell ref="B75:C75"/>
    <mergeCell ref="A77:B77"/>
    <mergeCell ref="D78:G78"/>
    <mergeCell ref="D79:G79"/>
    <mergeCell ref="D80:G80"/>
    <mergeCell ref="D81:G81"/>
    <mergeCell ref="D82:G82"/>
    <mergeCell ref="D83:G83"/>
    <mergeCell ref="D84:G84"/>
    <mergeCell ref="B86:C86"/>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D106:G106"/>
    <mergeCell ref="D107:G107"/>
    <mergeCell ref="D108:G108"/>
    <mergeCell ref="D109:G109"/>
    <mergeCell ref="D110:G110"/>
    <mergeCell ref="D111:G111"/>
    <mergeCell ref="D112:G112"/>
    <mergeCell ref="B114:C114"/>
    <mergeCell ref="A116:B116"/>
    <mergeCell ref="A117:B117"/>
    <mergeCell ref="A118:B118"/>
    <mergeCell ref="D119:G119"/>
    <mergeCell ref="D120:G120"/>
    <mergeCell ref="D121:G121"/>
    <mergeCell ref="D122:G122"/>
    <mergeCell ref="D123:G123"/>
    <mergeCell ref="D124:G124"/>
    <mergeCell ref="D125:G125"/>
    <mergeCell ref="B127:C127"/>
    <mergeCell ref="A129:B129"/>
    <mergeCell ref="A130:B130"/>
    <mergeCell ref="A131:B131"/>
    <mergeCell ref="A132:B132"/>
    <mergeCell ref="A133:B133"/>
    <mergeCell ref="A134:B134"/>
    <mergeCell ref="D135:G135"/>
    <mergeCell ref="D136:G136"/>
    <mergeCell ref="D137:G137"/>
    <mergeCell ref="D138:G138"/>
    <mergeCell ref="D139:G139"/>
    <mergeCell ref="D140:G140"/>
    <mergeCell ref="D141:G141"/>
    <mergeCell ref="B143:C143"/>
    <mergeCell ref="A145:B145"/>
    <mergeCell ref="D146:G146"/>
    <mergeCell ref="D147:G147"/>
    <mergeCell ref="D148:G148"/>
    <mergeCell ref="D149:G149"/>
    <mergeCell ref="D150:G150"/>
    <mergeCell ref="D151:G151"/>
    <mergeCell ref="D152:G152"/>
    <mergeCell ref="B154:C154"/>
    <mergeCell ref="A156:B156"/>
    <mergeCell ref="D157:G157"/>
    <mergeCell ref="D158:G158"/>
    <mergeCell ref="D159:G159"/>
    <mergeCell ref="D160:G160"/>
    <mergeCell ref="D161:G161"/>
    <mergeCell ref="D162:G162"/>
    <mergeCell ref="D163:G163"/>
    <mergeCell ref="B165:C165"/>
    <mergeCell ref="A167:B167"/>
    <mergeCell ref="D168:G168"/>
    <mergeCell ref="D169:G169"/>
    <mergeCell ref="D170:G170"/>
    <mergeCell ref="D171:G171"/>
    <mergeCell ref="D172:G172"/>
    <mergeCell ref="D173:G173"/>
    <mergeCell ref="D174:G174"/>
    <mergeCell ref="B176:C176"/>
    <mergeCell ref="A178:B178"/>
    <mergeCell ref="D179:G179"/>
    <mergeCell ref="D180:G180"/>
    <mergeCell ref="D181:G181"/>
    <mergeCell ref="D182:G182"/>
    <mergeCell ref="D183:G183"/>
    <mergeCell ref="D184:G184"/>
    <mergeCell ref="D185:G185"/>
    <mergeCell ref="B187:C187"/>
    <mergeCell ref="A189:B189"/>
    <mergeCell ref="A190:B190"/>
    <mergeCell ref="D191:G191"/>
    <mergeCell ref="D192:G192"/>
    <mergeCell ref="D193:G193"/>
    <mergeCell ref="D194:G194"/>
    <mergeCell ref="D195:G195"/>
    <mergeCell ref="D196:G196"/>
    <mergeCell ref="D197:G197"/>
    <mergeCell ref="B201:C201"/>
    <mergeCell ref="A203:B203"/>
    <mergeCell ref="A204:B204"/>
    <mergeCell ref="A205:B205"/>
    <mergeCell ref="A206:B206"/>
    <mergeCell ref="A207:B207"/>
    <mergeCell ref="A208:B208"/>
    <mergeCell ref="A209:B209"/>
    <mergeCell ref="D210:G210"/>
    <mergeCell ref="D211:G211"/>
    <mergeCell ref="D212:G212"/>
    <mergeCell ref="D213:G213"/>
    <mergeCell ref="D214:G214"/>
    <mergeCell ref="D215:G215"/>
    <mergeCell ref="D216:G216"/>
    <mergeCell ref="A217:H217"/>
    <mergeCell ref="B219:C219"/>
    <mergeCell ref="A221:B221"/>
    <mergeCell ref="D222:G222"/>
    <mergeCell ref="D223:G223"/>
    <mergeCell ref="D224:G224"/>
    <mergeCell ref="D225:G225"/>
    <mergeCell ref="D226:G226"/>
    <mergeCell ref="D227:G227"/>
    <mergeCell ref="D228:G228"/>
    <mergeCell ref="B230:C230"/>
    <mergeCell ref="A232:B232"/>
    <mergeCell ref="A233:B233"/>
    <mergeCell ref="A234:B234"/>
    <mergeCell ref="A235:B235"/>
    <mergeCell ref="A236:B236"/>
    <mergeCell ref="D237:G237"/>
    <mergeCell ref="D238:G238"/>
    <mergeCell ref="D239:G239"/>
    <mergeCell ref="D240:G240"/>
    <mergeCell ref="D241:G241"/>
    <mergeCell ref="D242:G242"/>
    <mergeCell ref="D243:G243"/>
    <mergeCell ref="A244:H244"/>
    <mergeCell ref="B246:C246"/>
    <mergeCell ref="A248:B248"/>
    <mergeCell ref="A249:B249"/>
    <mergeCell ref="A250:B250"/>
    <mergeCell ref="A251:B251"/>
    <mergeCell ref="A252:B252"/>
    <mergeCell ref="D253:G253"/>
    <mergeCell ref="D254:G254"/>
    <mergeCell ref="D255:G255"/>
    <mergeCell ref="D256:G256"/>
    <mergeCell ref="D257:G257"/>
    <mergeCell ref="D258:G258"/>
    <mergeCell ref="D259:G259"/>
    <mergeCell ref="A260:H260"/>
    <mergeCell ref="B264:C264"/>
    <mergeCell ref="A266:B266"/>
    <mergeCell ref="D267:G267"/>
    <mergeCell ref="D268:G268"/>
    <mergeCell ref="D269:G269"/>
    <mergeCell ref="D270:G270"/>
    <mergeCell ref="D271:G271"/>
    <mergeCell ref="D272:G272"/>
    <mergeCell ref="D273:G273"/>
    <mergeCell ref="B275:C275"/>
    <mergeCell ref="A277:B277"/>
    <mergeCell ref="D278:G278"/>
    <mergeCell ref="D279:G279"/>
    <mergeCell ref="D280:G280"/>
    <mergeCell ref="D281:G281"/>
    <mergeCell ref="D282:G282"/>
    <mergeCell ref="D283:G283"/>
    <mergeCell ref="D284:G284"/>
    <mergeCell ref="B286:C286"/>
    <mergeCell ref="A288:B288"/>
    <mergeCell ref="D289:G289"/>
    <mergeCell ref="D290:G290"/>
    <mergeCell ref="D291:G291"/>
    <mergeCell ref="D292:G292"/>
    <mergeCell ref="D293:G293"/>
    <mergeCell ref="D294:G294"/>
    <mergeCell ref="D295:G295"/>
    <mergeCell ref="B297:C297"/>
    <mergeCell ref="A299:B299"/>
    <mergeCell ref="A300:B300"/>
    <mergeCell ref="A301:B301"/>
    <mergeCell ref="A302:B302"/>
    <mergeCell ref="D303:G303"/>
    <mergeCell ref="D304:G304"/>
    <mergeCell ref="D305:G305"/>
    <mergeCell ref="D306:G306"/>
    <mergeCell ref="D307:G307"/>
    <mergeCell ref="D308:G308"/>
    <mergeCell ref="D309:G309"/>
    <mergeCell ref="A310:H310"/>
    <mergeCell ref="B312:C312"/>
    <mergeCell ref="A314:B314"/>
    <mergeCell ref="A315:B315"/>
    <mergeCell ref="A316:B316"/>
    <mergeCell ref="A317:B317"/>
    <mergeCell ref="D318:G318"/>
    <mergeCell ref="D319:G319"/>
    <mergeCell ref="D320:G320"/>
    <mergeCell ref="D321:G321"/>
    <mergeCell ref="D322:G322"/>
    <mergeCell ref="D323:G323"/>
    <mergeCell ref="D324:G324"/>
    <mergeCell ref="A325:H325"/>
    <mergeCell ref="B327:C327"/>
    <mergeCell ref="A329:B329"/>
    <mergeCell ref="A330:B330"/>
    <mergeCell ref="A331:B331"/>
    <mergeCell ref="A332:B332"/>
    <mergeCell ref="A333:B333"/>
    <mergeCell ref="A334:B334"/>
    <mergeCell ref="D335:G335"/>
    <mergeCell ref="D336:G336"/>
    <mergeCell ref="D337:G337"/>
    <mergeCell ref="D338:G338"/>
    <mergeCell ref="D339:G339"/>
    <mergeCell ref="D340:G340"/>
    <mergeCell ref="D341:G341"/>
    <mergeCell ref="A342:H342"/>
    <mergeCell ref="B344:C344"/>
    <mergeCell ref="A346:B346"/>
    <mergeCell ref="A347:B347"/>
    <mergeCell ref="A348:B348"/>
    <mergeCell ref="A349:B349"/>
    <mergeCell ref="A350:B350"/>
    <mergeCell ref="A351:B351"/>
    <mergeCell ref="D352:G352"/>
    <mergeCell ref="D353:G353"/>
    <mergeCell ref="D354:G354"/>
    <mergeCell ref="D355:G355"/>
    <mergeCell ref="D356:G356"/>
    <mergeCell ref="D357:G357"/>
    <mergeCell ref="D358:G358"/>
    <mergeCell ref="A359:H359"/>
    <mergeCell ref="B361:C361"/>
    <mergeCell ref="A363:B363"/>
    <mergeCell ref="D364:G364"/>
    <mergeCell ref="D365:G365"/>
    <mergeCell ref="D366:G366"/>
    <mergeCell ref="D367:G367"/>
    <mergeCell ref="D368:G368"/>
    <mergeCell ref="D369:G369"/>
    <mergeCell ref="D370:G370"/>
    <mergeCell ref="A371:H371"/>
    <mergeCell ref="B373:C373"/>
    <mergeCell ref="A375:B375"/>
    <mergeCell ref="A376:B376"/>
    <mergeCell ref="A377:B377"/>
    <mergeCell ref="D378:G378"/>
    <mergeCell ref="D379:G379"/>
    <mergeCell ref="D380:G380"/>
    <mergeCell ref="D381:G381"/>
    <mergeCell ref="D382:G382"/>
    <mergeCell ref="D383:G383"/>
    <mergeCell ref="D384:G384"/>
    <mergeCell ref="A385:H385"/>
    <mergeCell ref="B387:C387"/>
    <mergeCell ref="A389:B389"/>
    <mergeCell ref="A390:B390"/>
    <mergeCell ref="A391:B391"/>
    <mergeCell ref="A392:B392"/>
    <mergeCell ref="A393:B393"/>
    <mergeCell ref="D394:G394"/>
    <mergeCell ref="D395:G395"/>
    <mergeCell ref="D396:G396"/>
    <mergeCell ref="D397:G397"/>
    <mergeCell ref="D398:G398"/>
    <mergeCell ref="D399:G399"/>
    <mergeCell ref="D400:G400"/>
    <mergeCell ref="A401:H401"/>
    <mergeCell ref="B403:C403"/>
    <mergeCell ref="A405:B405"/>
    <mergeCell ref="A406:B406"/>
    <mergeCell ref="D407:G407"/>
    <mergeCell ref="D408:G408"/>
    <mergeCell ref="D409:G409"/>
    <mergeCell ref="D410:G410"/>
    <mergeCell ref="D411:G411"/>
    <mergeCell ref="D412:G412"/>
    <mergeCell ref="D413:G413"/>
    <mergeCell ref="A414:H414"/>
    <mergeCell ref="B416:C416"/>
    <mergeCell ref="A418:B418"/>
    <mergeCell ref="A419:B419"/>
    <mergeCell ref="A420:B420"/>
    <mergeCell ref="A421:B421"/>
    <mergeCell ref="A422:B422"/>
    <mergeCell ref="D423:G423"/>
    <mergeCell ref="D424:G424"/>
    <mergeCell ref="D425:G425"/>
    <mergeCell ref="D426:G426"/>
    <mergeCell ref="D427:G427"/>
    <mergeCell ref="D428:G428"/>
    <mergeCell ref="D429:G429"/>
    <mergeCell ref="A430:H430"/>
    <mergeCell ref="B432:C432"/>
    <mergeCell ref="A434:B434"/>
    <mergeCell ref="A435:B435"/>
    <mergeCell ref="D436:G436"/>
    <mergeCell ref="D437:G437"/>
    <mergeCell ref="D438:G438"/>
    <mergeCell ref="D439:G439"/>
    <mergeCell ref="D440:G440"/>
    <mergeCell ref="D441:G441"/>
    <mergeCell ref="D442:G442"/>
    <mergeCell ref="A443:H443"/>
    <mergeCell ref="B445:C445"/>
    <mergeCell ref="A447:B447"/>
    <mergeCell ref="A448:B448"/>
    <mergeCell ref="A449:B449"/>
    <mergeCell ref="A450:B450"/>
    <mergeCell ref="A451:B451"/>
    <mergeCell ref="D452:G452"/>
    <mergeCell ref="D453:G453"/>
    <mergeCell ref="D454:G454"/>
    <mergeCell ref="D455:G455"/>
    <mergeCell ref="D456:G456"/>
    <mergeCell ref="D457:G457"/>
    <mergeCell ref="D458:G458"/>
    <mergeCell ref="A459:H459"/>
    <mergeCell ref="B461:C461"/>
    <mergeCell ref="A463:B463"/>
    <mergeCell ref="A464:B464"/>
    <mergeCell ref="D465:G465"/>
    <mergeCell ref="D466:G466"/>
    <mergeCell ref="D467:G467"/>
    <mergeCell ref="D468:G468"/>
    <mergeCell ref="D469:G469"/>
    <mergeCell ref="D470:G470"/>
    <mergeCell ref="D471:G471"/>
    <mergeCell ref="A472:H472"/>
    <mergeCell ref="B474:C474"/>
    <mergeCell ref="A476:B476"/>
    <mergeCell ref="D477:G477"/>
    <mergeCell ref="D478:G478"/>
    <mergeCell ref="D479:G479"/>
    <mergeCell ref="D480:G480"/>
    <mergeCell ref="D481:G481"/>
    <mergeCell ref="D482:G482"/>
    <mergeCell ref="D483:G483"/>
    <mergeCell ref="B485:C485"/>
    <mergeCell ref="A487:B487"/>
    <mergeCell ref="D488:G488"/>
    <mergeCell ref="D489:G489"/>
    <mergeCell ref="D490:G490"/>
    <mergeCell ref="D491:G491"/>
    <mergeCell ref="D492:G492"/>
    <mergeCell ref="D493:G493"/>
    <mergeCell ref="D494:G494"/>
    <mergeCell ref="B498:C498"/>
    <mergeCell ref="A500:B500"/>
    <mergeCell ref="A501:B501"/>
    <mergeCell ref="A502:B502"/>
    <mergeCell ref="D503:G503"/>
    <mergeCell ref="D504:G504"/>
    <mergeCell ref="D505:G505"/>
    <mergeCell ref="D506:G506"/>
    <mergeCell ref="D507:G507"/>
    <mergeCell ref="D508:G508"/>
    <mergeCell ref="D509:G509"/>
    <mergeCell ref="B511:C511"/>
    <mergeCell ref="A513:B513"/>
    <mergeCell ref="A514:B514"/>
    <mergeCell ref="A515:B515"/>
    <mergeCell ref="D516:G516"/>
    <mergeCell ref="D517:G517"/>
    <mergeCell ref="D518:G518"/>
    <mergeCell ref="D519:G519"/>
    <mergeCell ref="D520:G520"/>
    <mergeCell ref="D521:G521"/>
    <mergeCell ref="D522:G522"/>
    <mergeCell ref="B524:C524"/>
    <mergeCell ref="A526:B526"/>
    <mergeCell ref="A527:B527"/>
    <mergeCell ref="A528:B528"/>
    <mergeCell ref="D529:G529"/>
    <mergeCell ref="D530:G530"/>
    <mergeCell ref="D531:G531"/>
    <mergeCell ref="D532:G532"/>
    <mergeCell ref="D533:G533"/>
    <mergeCell ref="D534:G534"/>
    <mergeCell ref="D535:G535"/>
    <mergeCell ref="B537:C537"/>
    <mergeCell ref="A539:B539"/>
    <mergeCell ref="A540:B540"/>
    <mergeCell ref="A541:B541"/>
    <mergeCell ref="D542:G542"/>
    <mergeCell ref="D543:G543"/>
    <mergeCell ref="D544:G544"/>
    <mergeCell ref="D545:G545"/>
    <mergeCell ref="D546:G546"/>
    <mergeCell ref="D547:G547"/>
    <mergeCell ref="D548:G548"/>
    <mergeCell ref="B550:C550"/>
    <mergeCell ref="A552:B552"/>
    <mergeCell ref="D553:G553"/>
    <mergeCell ref="D554:G554"/>
    <mergeCell ref="D555:G555"/>
    <mergeCell ref="D556:G556"/>
    <mergeCell ref="D557:G557"/>
    <mergeCell ref="D558:G558"/>
    <mergeCell ref="D559:G559"/>
    <mergeCell ref="B561:C561"/>
    <mergeCell ref="A563:B563"/>
    <mergeCell ref="A564:B564"/>
    <mergeCell ref="D565:G565"/>
    <mergeCell ref="D566:G566"/>
    <mergeCell ref="D567:G567"/>
    <mergeCell ref="D568:G568"/>
    <mergeCell ref="D569:G569"/>
    <mergeCell ref="D570:G570"/>
    <mergeCell ref="D571:G571"/>
    <mergeCell ref="B573:C573"/>
    <mergeCell ref="A575:B575"/>
    <mergeCell ref="D576:G576"/>
    <mergeCell ref="D577:G577"/>
    <mergeCell ref="D578:G578"/>
    <mergeCell ref="D579:G579"/>
    <mergeCell ref="D580:G580"/>
    <mergeCell ref="D581:G581"/>
    <mergeCell ref="D582:G582"/>
    <mergeCell ref="B584:C584"/>
    <mergeCell ref="A586:B586"/>
    <mergeCell ref="A587:B587"/>
    <mergeCell ref="D588:G588"/>
    <mergeCell ref="D589:G589"/>
    <mergeCell ref="D590:G590"/>
    <mergeCell ref="D591:G591"/>
    <mergeCell ref="D592:G592"/>
    <mergeCell ref="D593:G593"/>
    <mergeCell ref="D594:G594"/>
    <mergeCell ref="B596:C596"/>
    <mergeCell ref="A598:B598"/>
    <mergeCell ref="A599:B599"/>
    <mergeCell ref="A600:B600"/>
    <mergeCell ref="D601:G601"/>
    <mergeCell ref="D602:G602"/>
    <mergeCell ref="D603:G603"/>
    <mergeCell ref="D604:G604"/>
    <mergeCell ref="D605:G605"/>
    <mergeCell ref="D606:G606"/>
    <mergeCell ref="D607:G607"/>
    <mergeCell ref="A608:H608"/>
    <mergeCell ref="B610:C610"/>
    <mergeCell ref="A612:B612"/>
    <mergeCell ref="A613:B613"/>
    <mergeCell ref="A614:B614"/>
    <mergeCell ref="D615:G615"/>
    <mergeCell ref="D616:G616"/>
    <mergeCell ref="D617:G617"/>
    <mergeCell ref="D618:G618"/>
    <mergeCell ref="D619:G619"/>
    <mergeCell ref="D620:G620"/>
    <mergeCell ref="D621:G621"/>
    <mergeCell ref="B623:C623"/>
    <mergeCell ref="A625:B625"/>
    <mergeCell ref="D626:G626"/>
    <mergeCell ref="D627:G627"/>
    <mergeCell ref="D628:G628"/>
    <mergeCell ref="D629:G629"/>
    <mergeCell ref="D630:G630"/>
    <mergeCell ref="D631:G631"/>
    <mergeCell ref="D632:G632"/>
    <mergeCell ref="B634:C634"/>
    <mergeCell ref="A636:B636"/>
    <mergeCell ref="A637:B637"/>
    <mergeCell ref="D638:G638"/>
    <mergeCell ref="D639:G639"/>
    <mergeCell ref="D640:G640"/>
    <mergeCell ref="D641:G641"/>
    <mergeCell ref="D642:G642"/>
    <mergeCell ref="D643:G643"/>
    <mergeCell ref="D644:G644"/>
    <mergeCell ref="B646:C646"/>
    <mergeCell ref="Z646:AA646"/>
    <mergeCell ref="AH646:AI646"/>
    <mergeCell ref="AP646:AQ646"/>
    <mergeCell ref="AX646:AY646"/>
    <mergeCell ref="BF646:BG646"/>
    <mergeCell ref="BN646:BO646"/>
    <mergeCell ref="BV646:BW646"/>
    <mergeCell ref="CD646:CE646"/>
    <mergeCell ref="CL646:CM646"/>
    <mergeCell ref="CT646:CU646"/>
    <mergeCell ref="DB646:DC646"/>
    <mergeCell ref="DJ646:DK646"/>
    <mergeCell ref="DR646:DS646"/>
    <mergeCell ref="DZ646:EA646"/>
    <mergeCell ref="EH646:EI646"/>
    <mergeCell ref="EP646:EQ646"/>
    <mergeCell ref="EX646:EY646"/>
    <mergeCell ref="FF646:FG646"/>
    <mergeCell ref="FN646:FO646"/>
    <mergeCell ref="FV646:FW646"/>
    <mergeCell ref="GD646:GE646"/>
    <mergeCell ref="GL646:GM646"/>
    <mergeCell ref="GT646:GU646"/>
    <mergeCell ref="HB646:HC646"/>
    <mergeCell ref="HJ646:HK646"/>
    <mergeCell ref="HR646:HS646"/>
    <mergeCell ref="HZ646:IA646"/>
    <mergeCell ref="IH646:II646"/>
    <mergeCell ref="IP646:IQ646"/>
    <mergeCell ref="IX646:IY646"/>
    <mergeCell ref="JF646:JG646"/>
    <mergeCell ref="JN646:JO646"/>
    <mergeCell ref="JV646:JW646"/>
    <mergeCell ref="KD646:KE646"/>
    <mergeCell ref="KL646:KM646"/>
    <mergeCell ref="KT646:KU646"/>
    <mergeCell ref="LB646:LC646"/>
    <mergeCell ref="LJ646:LK646"/>
    <mergeCell ref="LR646:LS646"/>
    <mergeCell ref="LZ646:MA646"/>
    <mergeCell ref="MH646:MI646"/>
    <mergeCell ref="MP646:MQ646"/>
    <mergeCell ref="MX646:MY646"/>
    <mergeCell ref="NF646:NG646"/>
    <mergeCell ref="NN646:NO646"/>
    <mergeCell ref="NV646:NW646"/>
    <mergeCell ref="OD646:OE646"/>
    <mergeCell ref="OL646:OM646"/>
    <mergeCell ref="OT646:OU646"/>
    <mergeCell ref="PB646:PC646"/>
    <mergeCell ref="PJ646:PK646"/>
    <mergeCell ref="PR646:PS646"/>
    <mergeCell ref="PZ646:QA646"/>
    <mergeCell ref="QH646:QI646"/>
    <mergeCell ref="QP646:QQ646"/>
    <mergeCell ref="QX646:QY646"/>
    <mergeCell ref="RF646:RG646"/>
    <mergeCell ref="RN646:RO646"/>
    <mergeCell ref="RV646:RW646"/>
    <mergeCell ref="SD646:SE646"/>
    <mergeCell ref="SL646:SM646"/>
    <mergeCell ref="ST646:SU646"/>
    <mergeCell ref="TB646:TC646"/>
    <mergeCell ref="TJ646:TK646"/>
    <mergeCell ref="TR646:TS646"/>
    <mergeCell ref="TZ646:UA646"/>
    <mergeCell ref="UH646:UI646"/>
    <mergeCell ref="UP646:UQ646"/>
    <mergeCell ref="UX646:UY646"/>
    <mergeCell ref="VF646:VG646"/>
    <mergeCell ref="VN646:VO646"/>
    <mergeCell ref="VV646:VW646"/>
    <mergeCell ref="WD646:WE646"/>
    <mergeCell ref="WL646:WM646"/>
    <mergeCell ref="WT646:WU646"/>
    <mergeCell ref="XB646:XC646"/>
    <mergeCell ref="XJ646:XK646"/>
    <mergeCell ref="XR646:XS646"/>
    <mergeCell ref="XZ646:YA646"/>
    <mergeCell ref="YH646:YI646"/>
    <mergeCell ref="YP646:YQ646"/>
    <mergeCell ref="YX646:YY646"/>
    <mergeCell ref="ZF646:ZG646"/>
    <mergeCell ref="ZN646:ZO646"/>
    <mergeCell ref="ZV646:ZW646"/>
    <mergeCell ref="AAD646:AAE646"/>
    <mergeCell ref="AAL646:AAM646"/>
    <mergeCell ref="AAT646:AAU646"/>
    <mergeCell ref="ABB646:ABC646"/>
    <mergeCell ref="ABJ646:ABK646"/>
    <mergeCell ref="ABR646:ABS646"/>
    <mergeCell ref="ABZ646:ACA646"/>
    <mergeCell ref="ACH646:ACI646"/>
    <mergeCell ref="ACP646:ACQ646"/>
    <mergeCell ref="ACX646:ACY646"/>
    <mergeCell ref="ADF646:ADG646"/>
    <mergeCell ref="ADN646:ADO646"/>
    <mergeCell ref="ADV646:ADW646"/>
    <mergeCell ref="AED646:AEE646"/>
    <mergeCell ref="AEL646:AEM646"/>
    <mergeCell ref="AET646:AEU646"/>
    <mergeCell ref="AFB646:AFC646"/>
    <mergeCell ref="AFJ646:AFK646"/>
    <mergeCell ref="AFR646:AFS646"/>
    <mergeCell ref="AFZ646:AGA646"/>
    <mergeCell ref="AGH646:AGI646"/>
    <mergeCell ref="AGP646:AGQ646"/>
    <mergeCell ref="AGX646:AGY646"/>
    <mergeCell ref="AHF646:AHG646"/>
    <mergeCell ref="AHN646:AHO646"/>
    <mergeCell ref="AHV646:AHW646"/>
    <mergeCell ref="AID646:AIE646"/>
    <mergeCell ref="AIL646:AIM646"/>
    <mergeCell ref="AIT646:AIU646"/>
    <mergeCell ref="AJB646:AJC646"/>
    <mergeCell ref="AJJ646:AJK646"/>
    <mergeCell ref="AJR646:AJS646"/>
    <mergeCell ref="AJZ646:AKA646"/>
    <mergeCell ref="AKH646:AKI646"/>
    <mergeCell ref="AKP646:AKQ646"/>
    <mergeCell ref="AKX646:AKY646"/>
    <mergeCell ref="ALF646:ALG646"/>
    <mergeCell ref="ALN646:ALO646"/>
    <mergeCell ref="ALV646:ALW646"/>
    <mergeCell ref="AMD646:AME646"/>
    <mergeCell ref="A648:B648"/>
    <mergeCell ref="A649:B649"/>
    <mergeCell ref="A650:B650"/>
    <mergeCell ref="A651:B651"/>
    <mergeCell ref="A652:B652"/>
    <mergeCell ref="D653:G653"/>
    <mergeCell ref="D654:G654"/>
    <mergeCell ref="D655:G655"/>
    <mergeCell ref="D656:G656"/>
    <mergeCell ref="D657:G657"/>
    <mergeCell ref="D658:G658"/>
    <mergeCell ref="D659:G659"/>
    <mergeCell ref="B661:C661"/>
    <mergeCell ref="A663:B663"/>
    <mergeCell ref="A664:B664"/>
    <mergeCell ref="A665:B665"/>
    <mergeCell ref="A666:B666"/>
    <mergeCell ref="D667:G667"/>
    <mergeCell ref="D668:G668"/>
    <mergeCell ref="D669:G669"/>
    <mergeCell ref="D670:G670"/>
    <mergeCell ref="D671:G671"/>
    <mergeCell ref="D672:G672"/>
    <mergeCell ref="D673:G673"/>
    <mergeCell ref="B675:C675"/>
    <mergeCell ref="A677:B677"/>
    <mergeCell ref="D678:G678"/>
    <mergeCell ref="D679:G679"/>
    <mergeCell ref="D680:G680"/>
    <mergeCell ref="D681:G681"/>
    <mergeCell ref="D682:G682"/>
    <mergeCell ref="D683:G683"/>
    <mergeCell ref="D684:G684"/>
    <mergeCell ref="A685:H685"/>
    <mergeCell ref="B687:C687"/>
    <mergeCell ref="A689:B689"/>
    <mergeCell ref="A690:B690"/>
    <mergeCell ref="D691:G691"/>
    <mergeCell ref="D692:G692"/>
    <mergeCell ref="D693:G693"/>
    <mergeCell ref="D694:G694"/>
    <mergeCell ref="D695:G695"/>
    <mergeCell ref="D696:G696"/>
    <mergeCell ref="D697:G697"/>
    <mergeCell ref="A698:H698"/>
    <mergeCell ref="B700:C700"/>
    <mergeCell ref="A702:B702"/>
    <mergeCell ref="A703:B703"/>
    <mergeCell ref="A704:B704"/>
    <mergeCell ref="D705:G705"/>
    <mergeCell ref="D706:G706"/>
    <mergeCell ref="D707:G707"/>
    <mergeCell ref="D708:G708"/>
    <mergeCell ref="D709:G709"/>
    <mergeCell ref="D710:G710"/>
    <mergeCell ref="D711:G711"/>
    <mergeCell ref="B713:C713"/>
    <mergeCell ref="A715:B715"/>
    <mergeCell ref="D716:G716"/>
    <mergeCell ref="D717:G717"/>
    <mergeCell ref="D718:G718"/>
    <mergeCell ref="D719:G719"/>
    <mergeCell ref="D720:G720"/>
    <mergeCell ref="D721:G721"/>
    <mergeCell ref="D722:G722"/>
    <mergeCell ref="B724:C724"/>
    <mergeCell ref="A726:B726"/>
    <mergeCell ref="A727:B727"/>
    <mergeCell ref="A728:B728"/>
    <mergeCell ref="D729:G729"/>
    <mergeCell ref="D730:G730"/>
    <mergeCell ref="D731:G731"/>
    <mergeCell ref="D732:G732"/>
    <mergeCell ref="D733:G733"/>
    <mergeCell ref="D734:G734"/>
    <mergeCell ref="D735:G735"/>
    <mergeCell ref="B737:C737"/>
    <mergeCell ref="A739:B739"/>
    <mergeCell ref="A740:B740"/>
    <mergeCell ref="A741:B741"/>
    <mergeCell ref="D742:G742"/>
    <mergeCell ref="D743:G743"/>
    <mergeCell ref="D744:G744"/>
    <mergeCell ref="D745:G745"/>
    <mergeCell ref="D746:G746"/>
    <mergeCell ref="D747:G747"/>
    <mergeCell ref="D748:G748"/>
    <mergeCell ref="B750:C750"/>
    <mergeCell ref="A752:B752"/>
    <mergeCell ref="A753:B753"/>
    <mergeCell ref="D754:G754"/>
    <mergeCell ref="D755:G755"/>
    <mergeCell ref="D756:G756"/>
    <mergeCell ref="D757:G757"/>
    <mergeCell ref="D758:G758"/>
    <mergeCell ref="D759:G759"/>
    <mergeCell ref="D760:G760"/>
    <mergeCell ref="B762:C762"/>
    <mergeCell ref="A764:B764"/>
    <mergeCell ref="A765:B765"/>
    <mergeCell ref="A766:B766"/>
    <mergeCell ref="D767:G767"/>
    <mergeCell ref="D768:G768"/>
    <mergeCell ref="D769:G769"/>
    <mergeCell ref="D770:G770"/>
    <mergeCell ref="D771:G771"/>
    <mergeCell ref="D772:G772"/>
    <mergeCell ref="D773:G773"/>
    <mergeCell ref="B775:C775"/>
    <mergeCell ref="A777:B777"/>
    <mergeCell ref="A778:B778"/>
    <mergeCell ref="A779:B779"/>
    <mergeCell ref="A780:B780"/>
    <mergeCell ref="D781:G781"/>
    <mergeCell ref="D782:G782"/>
    <mergeCell ref="D783:G783"/>
    <mergeCell ref="D784:G784"/>
    <mergeCell ref="D785:G785"/>
    <mergeCell ref="D786:G786"/>
    <mergeCell ref="D787:G787"/>
    <mergeCell ref="B789:C789"/>
    <mergeCell ref="A791:B791"/>
    <mergeCell ref="A792:B792"/>
    <mergeCell ref="D793:G793"/>
    <mergeCell ref="D794:G794"/>
    <mergeCell ref="D795:G795"/>
    <mergeCell ref="D796:G796"/>
    <mergeCell ref="D797:G797"/>
    <mergeCell ref="D798:G798"/>
    <mergeCell ref="D799:G799"/>
    <mergeCell ref="B801:C801"/>
    <mergeCell ref="A803:B803"/>
    <mergeCell ref="A804:B804"/>
    <mergeCell ref="D805:G805"/>
    <mergeCell ref="D806:G806"/>
    <mergeCell ref="D807:G807"/>
    <mergeCell ref="D808:G808"/>
    <mergeCell ref="D809:G809"/>
    <mergeCell ref="D810:G810"/>
    <mergeCell ref="D811:G811"/>
    <mergeCell ref="B813:C813"/>
    <mergeCell ref="A815:B815"/>
    <mergeCell ref="A816:B816"/>
    <mergeCell ref="D817:G817"/>
    <mergeCell ref="D818:G818"/>
    <mergeCell ref="D819:G819"/>
    <mergeCell ref="D820:G820"/>
    <mergeCell ref="D821:G821"/>
    <mergeCell ref="D822:G822"/>
    <mergeCell ref="D823:G823"/>
    <mergeCell ref="B825:C825"/>
    <mergeCell ref="A827:B827"/>
    <mergeCell ref="A828:B828"/>
    <mergeCell ref="A829:B829"/>
    <mergeCell ref="D830:G830"/>
    <mergeCell ref="D831:G831"/>
    <mergeCell ref="D832:G832"/>
    <mergeCell ref="D833:G833"/>
    <mergeCell ref="D834:G834"/>
    <mergeCell ref="D835:G835"/>
    <mergeCell ref="D836:G836"/>
    <mergeCell ref="B838:C838"/>
    <mergeCell ref="A840:B840"/>
    <mergeCell ref="A841:B841"/>
    <mergeCell ref="A842:B842"/>
    <mergeCell ref="D843:G843"/>
    <mergeCell ref="D844:G844"/>
    <mergeCell ref="D845:G845"/>
    <mergeCell ref="D846:G846"/>
    <mergeCell ref="D847:G847"/>
    <mergeCell ref="D848:G848"/>
    <mergeCell ref="D849:G849"/>
    <mergeCell ref="B851:C851"/>
    <mergeCell ref="A853:B853"/>
    <mergeCell ref="A854:B854"/>
    <mergeCell ref="A855:B855"/>
    <mergeCell ref="D856:G856"/>
    <mergeCell ref="D857:G857"/>
    <mergeCell ref="D858:G858"/>
    <mergeCell ref="D859:G859"/>
    <mergeCell ref="D860:G860"/>
    <mergeCell ref="D861:G861"/>
    <mergeCell ref="D862:G862"/>
    <mergeCell ref="B864:C864"/>
    <mergeCell ref="A866:B866"/>
    <mergeCell ref="A867:B867"/>
    <mergeCell ref="A868:B868"/>
    <mergeCell ref="D869:G869"/>
    <mergeCell ref="D870:G870"/>
    <mergeCell ref="D871:G871"/>
    <mergeCell ref="D872:G872"/>
    <mergeCell ref="D873:G873"/>
    <mergeCell ref="D874:G874"/>
    <mergeCell ref="D875:G875"/>
    <mergeCell ref="B877:C877"/>
    <mergeCell ref="A879:B879"/>
    <mergeCell ref="A880:B880"/>
    <mergeCell ref="A881:B881"/>
    <mergeCell ref="D882:G882"/>
    <mergeCell ref="D883:G883"/>
    <mergeCell ref="D884:G884"/>
    <mergeCell ref="D885:G885"/>
    <mergeCell ref="D886:G886"/>
    <mergeCell ref="D887:G887"/>
    <mergeCell ref="D888:G888"/>
    <mergeCell ref="A889:H889"/>
    <mergeCell ref="B891:C891"/>
    <mergeCell ref="A893:B893"/>
    <mergeCell ref="A894:B894"/>
    <mergeCell ref="A895:B895"/>
    <mergeCell ref="D896:G896"/>
    <mergeCell ref="D897:G897"/>
    <mergeCell ref="D898:G898"/>
    <mergeCell ref="D899:G899"/>
    <mergeCell ref="D900:G900"/>
    <mergeCell ref="D901:G901"/>
    <mergeCell ref="D902:G902"/>
    <mergeCell ref="B904:C904"/>
    <mergeCell ref="A906:B906"/>
    <mergeCell ref="D907:G907"/>
    <mergeCell ref="D908:G908"/>
    <mergeCell ref="D909:G909"/>
    <mergeCell ref="D910:G910"/>
    <mergeCell ref="D911:G911"/>
    <mergeCell ref="D912:G912"/>
    <mergeCell ref="D913:G913"/>
    <mergeCell ref="B915:C915"/>
    <mergeCell ref="A917:B917"/>
    <mergeCell ref="A918:B918"/>
    <mergeCell ref="A919:B919"/>
    <mergeCell ref="D920:G920"/>
    <mergeCell ref="D921:G921"/>
    <mergeCell ref="D922:G922"/>
    <mergeCell ref="D923:G923"/>
    <mergeCell ref="D924:G924"/>
    <mergeCell ref="D925:G925"/>
    <mergeCell ref="D926:G926"/>
    <mergeCell ref="B929:C929"/>
    <mergeCell ref="A931:B931"/>
    <mergeCell ref="A932:B932"/>
    <mergeCell ref="D933:G933"/>
    <mergeCell ref="D934:G934"/>
    <mergeCell ref="D935:G935"/>
    <mergeCell ref="D936:G936"/>
    <mergeCell ref="D937:G937"/>
    <mergeCell ref="D938:G938"/>
    <mergeCell ref="D939:G939"/>
    <mergeCell ref="B941:C941"/>
    <mergeCell ref="A943:B943"/>
    <mergeCell ref="A944:B944"/>
    <mergeCell ref="D945:G945"/>
    <mergeCell ref="D946:G946"/>
    <mergeCell ref="D947:G947"/>
    <mergeCell ref="D948:G948"/>
    <mergeCell ref="D949:G949"/>
    <mergeCell ref="D950:G950"/>
    <mergeCell ref="D951:G951"/>
    <mergeCell ref="B953:C953"/>
    <mergeCell ref="A955:B955"/>
    <mergeCell ref="A956:B956"/>
    <mergeCell ref="D957:G957"/>
    <mergeCell ref="D958:G958"/>
    <mergeCell ref="D959:G959"/>
    <mergeCell ref="D960:G960"/>
    <mergeCell ref="D961:G961"/>
    <mergeCell ref="D962:G962"/>
    <mergeCell ref="D963:G963"/>
    <mergeCell ref="B965:C965"/>
    <mergeCell ref="A967:B967"/>
    <mergeCell ref="A968:B968"/>
    <mergeCell ref="D969:G969"/>
    <mergeCell ref="D970:G970"/>
    <mergeCell ref="D971:G971"/>
    <mergeCell ref="D972:G972"/>
    <mergeCell ref="D973:G973"/>
    <mergeCell ref="D974:G974"/>
    <mergeCell ref="D975:G975"/>
    <mergeCell ref="B977:C977"/>
    <mergeCell ref="A979:B979"/>
    <mergeCell ref="A980:B980"/>
    <mergeCell ref="D981:G981"/>
    <mergeCell ref="D982:G982"/>
    <mergeCell ref="D983:G983"/>
    <mergeCell ref="D984:G984"/>
    <mergeCell ref="D985:G985"/>
    <mergeCell ref="D986:G986"/>
    <mergeCell ref="D987:G987"/>
    <mergeCell ref="B989:C989"/>
    <mergeCell ref="A991:B991"/>
    <mergeCell ref="A992:B992"/>
    <mergeCell ref="A993:B993"/>
    <mergeCell ref="A994:B994"/>
    <mergeCell ref="A995:B995"/>
    <mergeCell ref="A996:B996"/>
    <mergeCell ref="A997:B997"/>
    <mergeCell ref="A998:B998"/>
    <mergeCell ref="A999:B999"/>
    <mergeCell ref="D1000:G1000"/>
    <mergeCell ref="D1001:G1001"/>
    <mergeCell ref="D1002:G1002"/>
    <mergeCell ref="D1003:G1003"/>
    <mergeCell ref="D1004:G1004"/>
    <mergeCell ref="D1005:G1005"/>
    <mergeCell ref="D1006:G1006"/>
    <mergeCell ref="A1007:H1007"/>
    <mergeCell ref="B1009:C1009"/>
    <mergeCell ref="A1011:B1011"/>
    <mergeCell ref="A1012:B1012"/>
    <mergeCell ref="A1013:B1013"/>
    <mergeCell ref="A1014:B1014"/>
    <mergeCell ref="A1015:B1015"/>
    <mergeCell ref="A1016:B1016"/>
    <mergeCell ref="A1017:B1017"/>
    <mergeCell ref="A1018:B1018"/>
    <mergeCell ref="D1019:G1019"/>
    <mergeCell ref="D1020:G1020"/>
    <mergeCell ref="D1021:G1021"/>
    <mergeCell ref="D1022:G1022"/>
    <mergeCell ref="D1023:G1023"/>
    <mergeCell ref="D1024:G1024"/>
    <mergeCell ref="D1025:G1025"/>
    <mergeCell ref="A1026:H1026"/>
    <mergeCell ref="B1028:C1028"/>
    <mergeCell ref="A1030:B1030"/>
    <mergeCell ref="A1031:B1031"/>
    <mergeCell ref="A1032:B1032"/>
    <mergeCell ref="A1033:B1033"/>
    <mergeCell ref="D1034:G1034"/>
    <mergeCell ref="D1035:G1035"/>
    <mergeCell ref="D1036:G1036"/>
    <mergeCell ref="D1037:G1037"/>
    <mergeCell ref="D1038:G1038"/>
    <mergeCell ref="D1039:G1039"/>
    <mergeCell ref="D1040:G1040"/>
    <mergeCell ref="B1042:C1042"/>
    <mergeCell ref="A1044:B1044"/>
    <mergeCell ref="A1045:B1045"/>
    <mergeCell ref="A1046:B1046"/>
    <mergeCell ref="D1047:G1047"/>
    <mergeCell ref="D1048:G1048"/>
    <mergeCell ref="D1049:G1049"/>
    <mergeCell ref="D1050:G1050"/>
    <mergeCell ref="D1051:G1051"/>
    <mergeCell ref="D1052:G1052"/>
    <mergeCell ref="D1053:G1053"/>
    <mergeCell ref="B1055:C1055"/>
    <mergeCell ref="A1057:B1057"/>
    <mergeCell ref="A1058:B1058"/>
    <mergeCell ref="A1059:B1059"/>
    <mergeCell ref="D1060:G1060"/>
    <mergeCell ref="D1061:G1061"/>
    <mergeCell ref="D1062:G1062"/>
    <mergeCell ref="D1063:G1063"/>
    <mergeCell ref="D1064:G1064"/>
    <mergeCell ref="D1065:G1065"/>
    <mergeCell ref="D1066:G1066"/>
    <mergeCell ref="B1068:C1068"/>
    <mergeCell ref="A1070:B1070"/>
    <mergeCell ref="A1071:B1071"/>
    <mergeCell ref="A1072:B1072"/>
    <mergeCell ref="A1073:B1073"/>
    <mergeCell ref="D1074:G1074"/>
    <mergeCell ref="D1075:G1075"/>
    <mergeCell ref="D1076:G1076"/>
    <mergeCell ref="D1077:G1077"/>
    <mergeCell ref="D1078:G1078"/>
    <mergeCell ref="D1079:G1079"/>
    <mergeCell ref="D1080:G1080"/>
    <mergeCell ref="B1082:C1082"/>
    <mergeCell ref="A1084:B1084"/>
    <mergeCell ref="A1085:B1085"/>
    <mergeCell ref="D1086:G1086"/>
    <mergeCell ref="D1087:G1087"/>
    <mergeCell ref="D1088:G1088"/>
    <mergeCell ref="D1089:G1089"/>
    <mergeCell ref="D1090:G1090"/>
    <mergeCell ref="D1091:G1091"/>
    <mergeCell ref="D1092:G1092"/>
    <mergeCell ref="B1094:C1094"/>
    <mergeCell ref="A1096:B1096"/>
    <mergeCell ref="A1097:B1097"/>
    <mergeCell ref="D1098:G1098"/>
    <mergeCell ref="D1099:G1099"/>
    <mergeCell ref="D1100:G1100"/>
    <mergeCell ref="D1101:G1101"/>
    <mergeCell ref="D1102:G1102"/>
    <mergeCell ref="D1103:G1103"/>
    <mergeCell ref="D1104:G1104"/>
    <mergeCell ref="B1106:C1106"/>
    <mergeCell ref="A1108:B1108"/>
    <mergeCell ref="A1109:B1109"/>
    <mergeCell ref="A1110:B1110"/>
    <mergeCell ref="D1111:G1111"/>
    <mergeCell ref="D1112:G1112"/>
    <mergeCell ref="D1113:G1113"/>
    <mergeCell ref="D1114:G1114"/>
    <mergeCell ref="D1115:G1115"/>
    <mergeCell ref="D1116:G1116"/>
    <mergeCell ref="D1117:G1117"/>
    <mergeCell ref="B1119:C1119"/>
    <mergeCell ref="A1121:B1121"/>
    <mergeCell ref="A1122:B1122"/>
    <mergeCell ref="D1123:G1123"/>
    <mergeCell ref="D1124:G1124"/>
    <mergeCell ref="D1125:G1125"/>
    <mergeCell ref="D1126:G1126"/>
    <mergeCell ref="D1127:G1127"/>
    <mergeCell ref="D1128:G1128"/>
    <mergeCell ref="D1129:G1129"/>
    <mergeCell ref="B1131:C1131"/>
    <mergeCell ref="A1133:B1133"/>
    <mergeCell ref="A1134:B1134"/>
    <mergeCell ref="A1135:B1135"/>
    <mergeCell ref="D1136:G1136"/>
    <mergeCell ref="D1137:G1137"/>
    <mergeCell ref="D1138:G1138"/>
    <mergeCell ref="D1139:G1139"/>
    <mergeCell ref="D1140:G1140"/>
    <mergeCell ref="D1141:G1141"/>
    <mergeCell ref="D1142:G1142"/>
    <mergeCell ref="B1144:C1144"/>
    <mergeCell ref="A1146:B1146"/>
    <mergeCell ref="A1147:B1147"/>
    <mergeCell ref="A1148:B1148"/>
    <mergeCell ref="D1149:G1149"/>
    <mergeCell ref="D1150:G1150"/>
    <mergeCell ref="D1151:G1151"/>
    <mergeCell ref="D1152:G1152"/>
    <mergeCell ref="D1153:G1153"/>
    <mergeCell ref="D1154:G1154"/>
    <mergeCell ref="D1155:G1155"/>
    <mergeCell ref="B1157:C1157"/>
    <mergeCell ref="A1159:B1159"/>
    <mergeCell ref="A1160:B1160"/>
    <mergeCell ref="A1161:B1161"/>
    <mergeCell ref="D1162:G1162"/>
    <mergeCell ref="D1163:G1163"/>
    <mergeCell ref="D1164:G1164"/>
    <mergeCell ref="D1165:G1165"/>
    <mergeCell ref="D1166:G1166"/>
    <mergeCell ref="D1167:G1167"/>
    <mergeCell ref="D1168:G1168"/>
    <mergeCell ref="B1170:C1170"/>
    <mergeCell ref="A1172:B1172"/>
    <mergeCell ref="A1173:B1173"/>
    <mergeCell ref="A1174:B1174"/>
    <mergeCell ref="D1175:G1175"/>
    <mergeCell ref="D1176:G1176"/>
    <mergeCell ref="D1177:G1177"/>
    <mergeCell ref="D1178:G1178"/>
    <mergeCell ref="D1179:G1179"/>
    <mergeCell ref="D1180:G1180"/>
    <mergeCell ref="D1181:G1181"/>
    <mergeCell ref="B1183:C1183"/>
    <mergeCell ref="A1185:B1185"/>
    <mergeCell ref="A1186:B1186"/>
    <mergeCell ref="A1187:B1187"/>
    <mergeCell ref="D1188:G1188"/>
    <mergeCell ref="D1189:G1189"/>
    <mergeCell ref="D1190:G1190"/>
    <mergeCell ref="D1191:G1191"/>
    <mergeCell ref="D1192:G1192"/>
    <mergeCell ref="D1193:G1193"/>
    <mergeCell ref="D1194:G1194"/>
    <mergeCell ref="B1196:C1196"/>
    <mergeCell ref="A1198:B1198"/>
    <mergeCell ref="A1199:B1199"/>
    <mergeCell ref="A1200:B1200"/>
    <mergeCell ref="A1201:B1201"/>
    <mergeCell ref="A1202:B1202"/>
    <mergeCell ref="D1203:G1203"/>
    <mergeCell ref="D1204:G1204"/>
    <mergeCell ref="D1205:G1205"/>
    <mergeCell ref="D1206:G1206"/>
    <mergeCell ref="D1207:G1207"/>
    <mergeCell ref="D1208:G1208"/>
    <mergeCell ref="D1209:G1209"/>
    <mergeCell ref="B1211:C1211"/>
    <mergeCell ref="A1213:B1213"/>
    <mergeCell ref="A1214:B1214"/>
    <mergeCell ref="A1215:B1215"/>
    <mergeCell ref="D1216:G1216"/>
    <mergeCell ref="D1217:G1217"/>
    <mergeCell ref="D1218:G1218"/>
    <mergeCell ref="D1219:G1219"/>
    <mergeCell ref="D1220:G1220"/>
    <mergeCell ref="D1221:G1221"/>
    <mergeCell ref="D1222:G1222"/>
    <mergeCell ref="D1224:E1224"/>
    <mergeCell ref="B1226:C1226"/>
    <mergeCell ref="A1228:B1228"/>
    <mergeCell ref="A1229:B1229"/>
    <mergeCell ref="A1230:B1230"/>
    <mergeCell ref="D1231:G1231"/>
    <mergeCell ref="D1232:G1232"/>
    <mergeCell ref="D1233:G1233"/>
    <mergeCell ref="D1234:G1234"/>
    <mergeCell ref="D1235:G1235"/>
    <mergeCell ref="D1236:G1236"/>
    <mergeCell ref="D1237:G1237"/>
    <mergeCell ref="B1239:C1239"/>
    <mergeCell ref="A1241:B1241"/>
    <mergeCell ref="A1242:B1242"/>
    <mergeCell ref="D1243:G1243"/>
    <mergeCell ref="D1244:G1244"/>
    <mergeCell ref="D1245:G1245"/>
    <mergeCell ref="D1246:G1246"/>
    <mergeCell ref="D1247:G1247"/>
    <mergeCell ref="D1248:G1248"/>
    <mergeCell ref="D1249:G1249"/>
    <mergeCell ref="B1254:C1254"/>
    <mergeCell ref="A1256:B1256"/>
    <mergeCell ref="D1257:G1257"/>
    <mergeCell ref="D1258:G1258"/>
    <mergeCell ref="D1259:G1259"/>
    <mergeCell ref="D1260:G1260"/>
    <mergeCell ref="D1261:G1261"/>
    <mergeCell ref="D1262:G1262"/>
    <mergeCell ref="D1263:G1263"/>
    <mergeCell ref="B1265:C1265"/>
    <mergeCell ref="A1267:B1267"/>
    <mergeCell ref="A1268:B1268"/>
    <mergeCell ref="A1269:B1269"/>
    <mergeCell ref="D1270:G1270"/>
    <mergeCell ref="D1271:G1271"/>
    <mergeCell ref="D1272:G1272"/>
    <mergeCell ref="D1273:G1273"/>
    <mergeCell ref="D1274:G1274"/>
    <mergeCell ref="D1275:G1275"/>
    <mergeCell ref="D1276:G1276"/>
    <mergeCell ref="B1278:C1278"/>
    <mergeCell ref="A1280:B1280"/>
    <mergeCell ref="D1281:G1281"/>
    <mergeCell ref="D1282:G1282"/>
    <mergeCell ref="D1283:G1283"/>
    <mergeCell ref="D1284:G1284"/>
    <mergeCell ref="D1285:G1285"/>
    <mergeCell ref="D1286:G1286"/>
    <mergeCell ref="D1287:G1287"/>
  </mergeCells>
  <printOptions headings="false" gridLines="false" gridLinesSet="true" horizontalCentered="true" verticalCentered="false"/>
  <pageMargins left="0.39375" right="0.39375" top="0.39375" bottom="0.984027777777778" header="0.511811023622047" footer="0.39375"/>
  <pageSetup paperSize="9" scale="52"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rowBreaks count="18" manualBreakCount="18">
    <brk id="73" man="true" max="16383" min="0"/>
    <brk id="141" man="true" max="16383" min="0"/>
    <brk id="197" man="true" max="16383" min="0"/>
    <brk id="260" man="true" max="16383" min="0"/>
    <brk id="325" man="true" max="16383" min="0"/>
    <brk id="385" man="true" max="16383" min="0"/>
    <brk id="443" man="true" max="16383" min="0"/>
    <brk id="509" man="true" max="16383" min="0"/>
    <brk id="582" man="true" max="16383" min="0"/>
    <brk id="659" man="true" max="16383" min="0"/>
    <brk id="735" man="true" max="16383" min="0"/>
    <brk id="811" man="true" max="16383" min="0"/>
    <brk id="889" man="true" max="16383" min="0"/>
    <brk id="964" man="true" max="16383" min="0"/>
    <brk id="1007" man="true" max="16383" min="0"/>
    <brk id="1080" man="true" max="16383" min="0"/>
    <brk id="1155" man="true" max="16383" min="0"/>
    <brk id="1237" man="true" max="16383" min="0"/>
  </row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52"/>
  <sheetViews>
    <sheetView showFormulas="false" showGridLines="true" showRowColHeaders="true" showZeros="true" rightToLeft="false" tabSelected="false" showOutlineSymbols="true" defaultGridColor="true" view="pageBreakPreview" topLeftCell="A35" colorId="64" zoomScale="100" zoomScaleNormal="100" zoomScalePageLayoutView="100" workbookViewId="0">
      <selection pane="topLeft" activeCell="F52" activeCellId="0" sqref="F52"/>
    </sheetView>
  </sheetViews>
  <sheetFormatPr defaultColWidth="9.15625" defaultRowHeight="12.75" zeroHeight="false" outlineLevelRow="0" outlineLevelCol="0"/>
  <cols>
    <col collapsed="false" customWidth="true" hidden="false" outlineLevel="0" max="1" min="1" style="201" width="12.14"/>
    <col collapsed="false" customWidth="true" hidden="false" outlineLevel="0" max="2" min="2" style="201" width="12.42"/>
    <col collapsed="false" customWidth="true" hidden="false" outlineLevel="0" max="3" min="3" style="201" width="25.42"/>
    <col collapsed="false" customWidth="true" hidden="false" outlineLevel="0" max="4" min="4" style="201" width="7.71"/>
    <col collapsed="false" customWidth="true" hidden="false" outlineLevel="0" max="5" min="5" style="201" width="22.57"/>
    <col collapsed="false" customWidth="true" hidden="false" outlineLevel="0" max="6" min="6" style="201" width="23.57"/>
    <col collapsed="false" customWidth="true" hidden="false" outlineLevel="0" max="7" min="7" style="201" width="22.01"/>
    <col collapsed="false" customWidth="true" hidden="false" outlineLevel="0" max="9" min="8" style="201" width="23.71"/>
    <col collapsed="false" customWidth="true" hidden="false" outlineLevel="0" max="10" min="10" style="202" width="22.28"/>
    <col collapsed="false" customWidth="false" hidden="false" outlineLevel="0" max="1024" min="11" style="203" width="9.14"/>
  </cols>
  <sheetData>
    <row r="1" s="49" customFormat="true" ht="15" hidden="false" customHeight="false" outlineLevel="0" collapsed="false">
      <c r="A1" s="204" t="s">
        <v>0</v>
      </c>
      <c r="B1" s="204"/>
      <c r="C1" s="204"/>
      <c r="D1" s="204"/>
      <c r="E1" s="204"/>
      <c r="F1" s="204"/>
      <c r="G1" s="204"/>
      <c r="H1" s="204"/>
      <c r="I1" s="204"/>
      <c r="J1" s="204"/>
    </row>
    <row r="2" s="49" customFormat="true" ht="15" hidden="false" customHeight="false" outlineLevel="0" collapsed="false">
      <c r="A2" s="204" t="s">
        <v>1</v>
      </c>
      <c r="B2" s="204"/>
      <c r="C2" s="204"/>
      <c r="D2" s="204"/>
      <c r="E2" s="204"/>
      <c r="F2" s="204"/>
      <c r="G2" s="204"/>
      <c r="H2" s="204"/>
      <c r="I2" s="204"/>
      <c r="J2" s="204"/>
    </row>
    <row r="3" s="49" customFormat="true" ht="15" hidden="false" customHeight="false" outlineLevel="0" collapsed="false">
      <c r="A3" s="204" t="s">
        <v>2</v>
      </c>
      <c r="B3" s="204"/>
      <c r="C3" s="204"/>
      <c r="D3" s="204"/>
      <c r="E3" s="204"/>
      <c r="F3" s="204"/>
      <c r="G3" s="204"/>
      <c r="H3" s="204"/>
      <c r="I3" s="204"/>
      <c r="J3" s="204"/>
    </row>
    <row r="4" s="49" customFormat="true" ht="15" hidden="false" customHeight="false" outlineLevel="0" collapsed="false">
      <c r="A4" s="34"/>
      <c r="B4" s="34"/>
      <c r="C4" s="34"/>
      <c r="D4" s="25" t="s">
        <v>13</v>
      </c>
      <c r="E4" s="125"/>
      <c r="F4" s="32"/>
      <c r="G4" s="88"/>
      <c r="H4" s="32"/>
      <c r="I4" s="32"/>
      <c r="J4" s="204"/>
    </row>
    <row r="5" s="49" customFormat="true" ht="15" hidden="false" customHeight="false" outlineLevel="0" collapsed="false">
      <c r="A5" s="34"/>
      <c r="B5" s="34"/>
      <c r="C5" s="34"/>
      <c r="D5" s="25"/>
      <c r="E5" s="125"/>
      <c r="F5" s="32"/>
      <c r="G5" s="88"/>
      <c r="H5" s="32"/>
      <c r="I5" s="32"/>
      <c r="J5" s="204"/>
    </row>
    <row r="6" s="49" customFormat="true" ht="18.75" hidden="false" customHeight="false" outlineLevel="0" collapsed="false">
      <c r="A6" s="205" t="s">
        <v>875</v>
      </c>
      <c r="B6" s="205"/>
      <c r="C6" s="205"/>
      <c r="D6" s="205"/>
      <c r="E6" s="205"/>
      <c r="F6" s="205"/>
      <c r="G6" s="205"/>
      <c r="H6" s="205"/>
      <c r="I6" s="205"/>
      <c r="J6" s="205"/>
    </row>
    <row r="7" s="114" customFormat="true" ht="15" hidden="false" customHeight="false" outlineLevel="0" collapsed="false">
      <c r="A7" s="90"/>
      <c r="B7" s="90"/>
      <c r="C7" s="90"/>
      <c r="D7" s="127"/>
      <c r="E7" s="128"/>
      <c r="F7" s="90"/>
      <c r="G7" s="129"/>
      <c r="H7" s="90"/>
      <c r="I7" s="90"/>
      <c r="J7" s="206"/>
    </row>
    <row r="8" s="114" customFormat="true" ht="15" hidden="false" customHeight="false" outlineLevel="0" collapsed="false">
      <c r="A8" s="42" t="s">
        <v>15</v>
      </c>
      <c r="B8" s="44" t="str">
        <f aca="false" t="array" ref="B8:B8">'Orç Sintético'!B9:B9</f>
        <v>Construção da Cabine de Medição</v>
      </c>
      <c r="C8" s="53"/>
      <c r="D8" s="53"/>
      <c r="E8" s="137"/>
      <c r="F8" s="53"/>
      <c r="G8" s="53"/>
      <c r="H8" s="53"/>
      <c r="I8" s="53"/>
      <c r="J8" s="207"/>
    </row>
    <row r="9" s="114" customFormat="true" ht="15" hidden="false" customHeight="false" outlineLevel="0" collapsed="false">
      <c r="A9" s="42" t="s">
        <v>16</v>
      </c>
      <c r="B9" s="44" t="str">
        <f aca="false" t="array" ref="B9:B9">'Orç Sintético'!B10:B10</f>
        <v>Campus Darcy Ribeiro</v>
      </c>
      <c r="C9" s="53"/>
      <c r="D9" s="53"/>
      <c r="E9" s="137"/>
      <c r="F9" s="53"/>
      <c r="G9" s="53"/>
      <c r="H9" s="53"/>
      <c r="I9" s="53"/>
      <c r="J9" s="207"/>
    </row>
    <row r="10" s="114" customFormat="true" ht="15" hidden="false" customHeight="false" outlineLevel="0" collapsed="false">
      <c r="A10" s="42" t="s">
        <v>18</v>
      </c>
      <c r="B10" s="139" t="str">
        <f aca="false" t="array" ref="B10:B10">'Orç Sintético'!B11:B11</f>
        <v>Agosto 2022</v>
      </c>
      <c r="C10" s="53"/>
      <c r="D10" s="53"/>
      <c r="E10" s="137"/>
      <c r="F10" s="53"/>
      <c r="G10" s="53"/>
      <c r="H10" s="53"/>
      <c r="I10" s="53"/>
      <c r="J10" s="207"/>
    </row>
    <row r="12" customFormat="false" ht="12.75" hidden="false" customHeight="true" outlineLevel="0" collapsed="false">
      <c r="A12" s="208" t="s">
        <v>876</v>
      </c>
      <c r="B12" s="209" t="s">
        <v>457</v>
      </c>
      <c r="C12" s="209" t="s">
        <v>877</v>
      </c>
      <c r="D12" s="209" t="s">
        <v>508</v>
      </c>
      <c r="E12" s="209" t="s">
        <v>878</v>
      </c>
      <c r="F12" s="209"/>
      <c r="G12" s="209"/>
      <c r="H12" s="209"/>
      <c r="I12" s="209"/>
      <c r="J12" s="209"/>
    </row>
    <row r="14" customFormat="false" ht="36.75" hidden="false" customHeight="true" outlineLevel="0" collapsed="false">
      <c r="A14" s="210" t="str">
        <f aca="false">Composições!A512</f>
        <v>06.01.201.02</v>
      </c>
      <c r="B14" s="211" t="str">
        <f aca="false">Composições!D512</f>
        <v>TERMINAL MODULAR DE MÉDIA TENSÃO, UNIPOLAR, USO EXTERNO, PARA CABO DE 185MM², ISOLAÇÃO 12/20KV (MUFLA PRIMÁRIA) </v>
      </c>
      <c r="C14" s="211"/>
      <c r="D14" s="212" t="str">
        <f aca="false">Composições!F512</f>
        <v>UN</v>
      </c>
      <c r="E14" s="213" t="s">
        <v>879</v>
      </c>
      <c r="F14" s="213" t="s">
        <v>880</v>
      </c>
      <c r="G14" s="213"/>
      <c r="H14" s="213"/>
      <c r="I14" s="213"/>
      <c r="J14" s="214"/>
    </row>
    <row r="15" customFormat="false" ht="12.75" hidden="false" customHeight="false" outlineLevel="0" collapsed="false">
      <c r="A15" s="215"/>
      <c r="B15" s="216" t="s">
        <v>881</v>
      </c>
      <c r="C15" s="217"/>
      <c r="D15" s="218"/>
      <c r="E15" s="219" t="s">
        <v>882</v>
      </c>
      <c r="F15" s="219" t="s">
        <v>882</v>
      </c>
      <c r="G15" s="219"/>
      <c r="H15" s="219"/>
      <c r="I15" s="219"/>
      <c r="J15" s="220"/>
    </row>
    <row r="16" customFormat="false" ht="12.75" hidden="false" customHeight="false" outlineLevel="0" collapsed="false">
      <c r="A16" s="221"/>
      <c r="B16" s="222" t="s">
        <v>883</v>
      </c>
      <c r="C16" s="222"/>
      <c r="D16" s="223"/>
      <c r="E16" s="224" t="n">
        <v>383.75</v>
      </c>
      <c r="F16" s="224" t="n">
        <v>249.99</v>
      </c>
      <c r="G16" s="224"/>
      <c r="H16" s="224"/>
      <c r="I16" s="224"/>
      <c r="J16" s="225"/>
    </row>
    <row r="17" customFormat="false" ht="12.75" hidden="false" customHeight="false" outlineLevel="0" collapsed="false">
      <c r="A17" s="221"/>
      <c r="B17" s="222" t="s">
        <v>884</v>
      </c>
      <c r="C17" s="226"/>
      <c r="D17" s="226"/>
      <c r="E17" s="227" t="s">
        <v>885</v>
      </c>
      <c r="F17" s="227" t="s">
        <v>886</v>
      </c>
      <c r="G17" s="227"/>
      <c r="H17" s="227"/>
      <c r="I17" s="227"/>
      <c r="J17" s="228"/>
    </row>
    <row r="18" customFormat="false" ht="22.5" hidden="false" customHeight="false" outlineLevel="0" collapsed="false">
      <c r="A18" s="221"/>
      <c r="B18" s="222" t="s">
        <v>887</v>
      </c>
      <c r="C18" s="229"/>
      <c r="D18" s="223"/>
      <c r="E18" s="227" t="s">
        <v>888</v>
      </c>
      <c r="F18" s="227" t="s">
        <v>889</v>
      </c>
      <c r="G18" s="230"/>
      <c r="H18" s="227"/>
      <c r="I18" s="227"/>
      <c r="J18" s="228"/>
    </row>
    <row r="19" customFormat="false" ht="89.25" hidden="false" customHeight="false" outlineLevel="0" collapsed="false">
      <c r="A19" s="221"/>
      <c r="B19" s="222" t="s">
        <v>890</v>
      </c>
      <c r="C19" s="229"/>
      <c r="D19" s="223"/>
      <c r="E19" s="231" t="s">
        <v>891</v>
      </c>
      <c r="F19" s="231" t="s">
        <v>892</v>
      </c>
      <c r="G19" s="230"/>
      <c r="H19" s="227"/>
      <c r="I19" s="227"/>
      <c r="J19" s="228"/>
    </row>
    <row r="20" customFormat="false" ht="38.25" hidden="false" customHeight="false" outlineLevel="0" collapsed="false">
      <c r="A20" s="221"/>
      <c r="B20" s="222" t="s">
        <v>893</v>
      </c>
      <c r="C20" s="229"/>
      <c r="D20" s="223"/>
      <c r="E20" s="231" t="s">
        <v>894</v>
      </c>
      <c r="F20" s="231" t="s">
        <v>895</v>
      </c>
      <c r="G20" s="230"/>
      <c r="H20" s="227"/>
      <c r="I20" s="227"/>
      <c r="J20" s="228"/>
    </row>
    <row r="21" customFormat="false" ht="12.75" hidden="false" customHeight="false" outlineLevel="0" collapsed="false">
      <c r="A21" s="221"/>
      <c r="B21" s="232" t="s">
        <v>896</v>
      </c>
      <c r="C21" s="233"/>
      <c r="D21" s="234"/>
      <c r="E21" s="235" t="n">
        <v>44718</v>
      </c>
      <c r="F21" s="235" t="n">
        <v>44721</v>
      </c>
      <c r="G21" s="235"/>
      <c r="H21" s="235"/>
      <c r="I21" s="235"/>
      <c r="J21" s="236"/>
    </row>
    <row r="22" customFormat="false" ht="12.75" hidden="false" customHeight="false" outlineLevel="0" collapsed="false">
      <c r="A22" s="237"/>
      <c r="B22" s="238"/>
      <c r="C22" s="239"/>
      <c r="D22" s="240"/>
      <c r="E22" s="241" t="s">
        <v>897</v>
      </c>
      <c r="F22" s="242" t="n">
        <f aca="false">F16</f>
        <v>249.99</v>
      </c>
      <c r="G22" s="243"/>
      <c r="H22" s="242"/>
      <c r="I22" s="242"/>
      <c r="J22" s="244"/>
    </row>
    <row r="24" customFormat="false" ht="36.75" hidden="false" customHeight="true" outlineLevel="0" collapsed="false">
      <c r="A24" s="210" t="str">
        <f aca="false">'Orç Sintético'!A209</f>
        <v>06.01.202.01</v>
      </c>
      <c r="B24" s="211" t="str">
        <f aca="false">'Orç Sintético'!D209</f>
        <v>CABO DE ALUMÍNIO PROTEGIDO, 15KV, SEÇÃO NOMINAL 185MM² </v>
      </c>
      <c r="C24" s="211"/>
      <c r="D24" s="212" t="str">
        <f aca="false">'Orç Sintético'!F209</f>
        <v>M</v>
      </c>
      <c r="E24" s="213" t="s">
        <v>898</v>
      </c>
      <c r="F24" s="213" t="s">
        <v>899</v>
      </c>
      <c r="G24" s="213"/>
      <c r="H24" s="213"/>
      <c r="I24" s="213"/>
      <c r="J24" s="214"/>
    </row>
    <row r="25" customFormat="false" ht="12.75" hidden="false" customHeight="false" outlineLevel="0" collapsed="false">
      <c r="A25" s="215"/>
      <c r="B25" s="216" t="s">
        <v>881</v>
      </c>
      <c r="C25" s="217"/>
      <c r="D25" s="218"/>
      <c r="E25" s="219" t="s">
        <v>900</v>
      </c>
      <c r="F25" s="219" t="s">
        <v>900</v>
      </c>
      <c r="G25" s="219"/>
      <c r="H25" s="219"/>
      <c r="I25" s="219"/>
      <c r="J25" s="220"/>
    </row>
    <row r="26" customFormat="false" ht="12.75" hidden="false" customHeight="false" outlineLevel="0" collapsed="false">
      <c r="A26" s="221"/>
      <c r="B26" s="222" t="s">
        <v>883</v>
      </c>
      <c r="C26" s="222"/>
      <c r="D26" s="223"/>
      <c r="E26" s="224" t="n">
        <v>35.9</v>
      </c>
      <c r="F26" s="224" t="n">
        <v>29.49</v>
      </c>
      <c r="G26" s="224"/>
      <c r="H26" s="224"/>
      <c r="I26" s="224"/>
      <c r="J26" s="225"/>
    </row>
    <row r="27" customFormat="false" ht="12.75" hidden="false" customHeight="false" outlineLevel="0" collapsed="false">
      <c r="A27" s="221"/>
      <c r="B27" s="222" t="s">
        <v>884</v>
      </c>
      <c r="C27" s="226"/>
      <c r="D27" s="226"/>
      <c r="E27" s="227" t="s">
        <v>901</v>
      </c>
      <c r="F27" s="227" t="s">
        <v>902</v>
      </c>
      <c r="G27" s="227"/>
      <c r="H27" s="227"/>
      <c r="I27" s="227"/>
      <c r="J27" s="228"/>
    </row>
    <row r="28" customFormat="false" ht="12.75" hidden="false" customHeight="false" outlineLevel="0" collapsed="false">
      <c r="A28" s="221"/>
      <c r="B28" s="222" t="s">
        <v>887</v>
      </c>
      <c r="C28" s="229"/>
      <c r="D28" s="223"/>
      <c r="E28" s="227" t="s">
        <v>903</v>
      </c>
      <c r="F28" s="227"/>
      <c r="G28" s="230"/>
      <c r="H28" s="227"/>
      <c r="I28" s="227"/>
      <c r="J28" s="228"/>
    </row>
    <row r="29" customFormat="false" ht="21" hidden="false" customHeight="true" outlineLevel="0" collapsed="false">
      <c r="A29" s="221"/>
      <c r="B29" s="222" t="s">
        <v>890</v>
      </c>
      <c r="C29" s="229"/>
      <c r="D29" s="223"/>
      <c r="E29" s="245" t="s">
        <v>904</v>
      </c>
      <c r="F29" s="231" t="s">
        <v>905</v>
      </c>
      <c r="G29" s="230"/>
      <c r="H29" s="227"/>
      <c r="I29" s="227"/>
      <c r="J29" s="228"/>
    </row>
    <row r="30" customFormat="false" ht="19.5" hidden="false" customHeight="true" outlineLevel="0" collapsed="false">
      <c r="A30" s="221"/>
      <c r="B30" s="222" t="s">
        <v>893</v>
      </c>
      <c r="C30" s="229"/>
      <c r="D30" s="223"/>
      <c r="E30" s="245" t="s">
        <v>906</v>
      </c>
      <c r="F30" s="231" t="s">
        <v>907</v>
      </c>
      <c r="G30" s="230"/>
      <c r="H30" s="227"/>
      <c r="I30" s="227"/>
      <c r="J30" s="228"/>
    </row>
    <row r="31" customFormat="false" ht="12.75" hidden="false" customHeight="false" outlineLevel="0" collapsed="false">
      <c r="A31" s="221"/>
      <c r="B31" s="232" t="s">
        <v>896</v>
      </c>
      <c r="C31" s="233"/>
      <c r="D31" s="234"/>
      <c r="E31" s="235" t="n">
        <v>44734</v>
      </c>
      <c r="F31" s="235" t="n">
        <v>44735</v>
      </c>
      <c r="G31" s="235"/>
      <c r="H31" s="235"/>
      <c r="I31" s="235"/>
      <c r="J31" s="236"/>
    </row>
    <row r="32" customFormat="false" ht="12.75" hidden="false" customHeight="false" outlineLevel="0" collapsed="false">
      <c r="A32" s="237"/>
      <c r="B32" s="238"/>
      <c r="C32" s="239"/>
      <c r="D32" s="240"/>
      <c r="E32" s="241" t="s">
        <v>897</v>
      </c>
      <c r="F32" s="242" t="n">
        <f aca="false">F26</f>
        <v>29.49</v>
      </c>
      <c r="G32" s="243"/>
      <c r="H32" s="242"/>
      <c r="I32" s="242"/>
      <c r="J32" s="244"/>
    </row>
    <row r="34" customFormat="false" ht="25.5" hidden="false" customHeight="true" outlineLevel="0" collapsed="false">
      <c r="A34" s="210" t="str">
        <f aca="false">'Orç Sintético'!A221</f>
        <v>06.01.205.01</v>
      </c>
      <c r="B34" s="211" t="str">
        <f aca="false">'Orç Sintético'!D221</f>
        <v>CHAVE SECCIONADORA DE DISTRIBUIÇÃO, TIPO FACA, UNIPOLAR, 630A, 15KV </v>
      </c>
      <c r="C34" s="211"/>
      <c r="D34" s="246" t="n">
        <f aca="false">Composições!F210</f>
        <v>0</v>
      </c>
      <c r="E34" s="213" t="s">
        <v>908</v>
      </c>
      <c r="F34" s="213"/>
      <c r="G34" s="213"/>
      <c r="H34" s="213"/>
      <c r="I34" s="213"/>
      <c r="J34" s="214"/>
    </row>
    <row r="35" customFormat="false" ht="12.75" hidden="false" customHeight="false" outlineLevel="0" collapsed="false">
      <c r="A35" s="215"/>
      <c r="B35" s="216" t="s">
        <v>881</v>
      </c>
      <c r="C35" s="217"/>
      <c r="D35" s="218"/>
      <c r="E35" s="219" t="s">
        <v>900</v>
      </c>
      <c r="F35" s="219"/>
      <c r="G35" s="219"/>
      <c r="H35" s="219"/>
      <c r="I35" s="219"/>
      <c r="J35" s="220"/>
    </row>
    <row r="36" customFormat="false" ht="12.75" hidden="false" customHeight="false" outlineLevel="0" collapsed="false">
      <c r="A36" s="221"/>
      <c r="B36" s="222" t="s">
        <v>883</v>
      </c>
      <c r="C36" s="222"/>
      <c r="D36" s="223"/>
      <c r="E36" s="224" t="n">
        <v>750</v>
      </c>
      <c r="F36" s="224"/>
      <c r="G36" s="224"/>
      <c r="H36" s="224"/>
      <c r="I36" s="224"/>
      <c r="J36" s="225"/>
    </row>
    <row r="37" customFormat="false" ht="12.75" hidden="false" customHeight="false" outlineLevel="0" collapsed="false">
      <c r="A37" s="221"/>
      <c r="B37" s="222" t="s">
        <v>884</v>
      </c>
      <c r="C37" s="226"/>
      <c r="D37" s="226"/>
      <c r="E37" s="227" t="s">
        <v>909</v>
      </c>
      <c r="F37" s="227"/>
      <c r="G37" s="227"/>
      <c r="H37" s="227"/>
      <c r="I37" s="227"/>
      <c r="J37" s="228"/>
    </row>
    <row r="38" customFormat="false" ht="12.75" hidden="false" customHeight="false" outlineLevel="0" collapsed="false">
      <c r="A38" s="221"/>
      <c r="B38" s="222" t="s">
        <v>887</v>
      </c>
      <c r="C38" s="229"/>
      <c r="D38" s="223"/>
      <c r="E38" s="227" t="s">
        <v>910</v>
      </c>
      <c r="F38" s="227"/>
      <c r="G38" s="230"/>
      <c r="H38" s="227"/>
      <c r="I38" s="227"/>
      <c r="J38" s="228"/>
    </row>
    <row r="39" customFormat="false" ht="12.75" hidden="false" customHeight="false" outlineLevel="0" collapsed="false">
      <c r="A39" s="221"/>
      <c r="B39" s="222" t="s">
        <v>890</v>
      </c>
      <c r="C39" s="229"/>
      <c r="D39" s="223"/>
      <c r="E39" s="245" t="s">
        <v>911</v>
      </c>
      <c r="F39" s="227"/>
      <c r="G39" s="230"/>
      <c r="H39" s="227"/>
      <c r="I39" s="227"/>
      <c r="J39" s="228"/>
    </row>
    <row r="40" customFormat="false" ht="12.75" hidden="false" customHeight="false" outlineLevel="0" collapsed="false">
      <c r="A40" s="221"/>
      <c r="B40" s="222" t="s">
        <v>893</v>
      </c>
      <c r="C40" s="229"/>
      <c r="D40" s="223"/>
      <c r="E40" s="245" t="s">
        <v>912</v>
      </c>
      <c r="F40" s="227"/>
      <c r="G40" s="230"/>
      <c r="H40" s="227"/>
      <c r="I40" s="227"/>
      <c r="J40" s="228"/>
    </row>
    <row r="41" customFormat="false" ht="12.75" hidden="false" customHeight="false" outlineLevel="0" collapsed="false">
      <c r="A41" s="221"/>
      <c r="B41" s="232" t="s">
        <v>896</v>
      </c>
      <c r="C41" s="233"/>
      <c r="D41" s="234"/>
      <c r="E41" s="235" t="n">
        <v>44719</v>
      </c>
      <c r="F41" s="235"/>
      <c r="G41" s="235"/>
      <c r="H41" s="235"/>
      <c r="I41" s="235"/>
      <c r="J41" s="236"/>
    </row>
    <row r="42" customFormat="false" ht="12.75" hidden="false" customHeight="false" outlineLevel="0" collapsed="false">
      <c r="A42" s="237"/>
      <c r="B42" s="238"/>
      <c r="C42" s="239"/>
      <c r="D42" s="240"/>
      <c r="E42" s="241" t="s">
        <v>897</v>
      </c>
      <c r="F42" s="242" t="n">
        <f aca="false">MEDIAN(E36:G36)</f>
        <v>750</v>
      </c>
      <c r="G42" s="243"/>
      <c r="H42" s="242"/>
      <c r="I42" s="242"/>
      <c r="J42" s="244"/>
    </row>
    <row r="44" customFormat="false" ht="129" hidden="false" customHeight="true" outlineLevel="0" collapsed="false">
      <c r="A44" s="210" t="str">
        <f aca="false">'Orç Sintético'!A223</f>
        <v>06.01.207</v>
      </c>
      <c r="B44" s="211" t="str">
        <f aca="false">'Orç Sintético'!D223</f>
        <v>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v>
      </c>
      <c r="C44" s="211"/>
      <c r="D44" s="246" t="n">
        <f aca="false">Composições!F212</f>
        <v>0</v>
      </c>
      <c r="E44" s="213" t="s">
        <v>913</v>
      </c>
      <c r="F44" s="213" t="s">
        <v>914</v>
      </c>
      <c r="G44" s="213" t="s">
        <v>915</v>
      </c>
      <c r="H44" s="213" t="s">
        <v>916</v>
      </c>
      <c r="I44" s="213" t="s">
        <v>917</v>
      </c>
      <c r="J44" s="214" t="s">
        <v>918</v>
      </c>
    </row>
    <row r="45" customFormat="false" ht="12.75" hidden="false" customHeight="false" outlineLevel="0" collapsed="false">
      <c r="A45" s="215"/>
      <c r="B45" s="216" t="s">
        <v>881</v>
      </c>
      <c r="C45" s="217"/>
      <c r="D45" s="218"/>
      <c r="E45" s="219" t="s">
        <v>900</v>
      </c>
      <c r="F45" s="219" t="s">
        <v>900</v>
      </c>
      <c r="G45" s="219" t="s">
        <v>900</v>
      </c>
      <c r="H45" s="219" t="s">
        <v>900</v>
      </c>
      <c r="I45" s="219" t="s">
        <v>900</v>
      </c>
      <c r="J45" s="220" t="s">
        <v>900</v>
      </c>
    </row>
    <row r="46" customFormat="false" ht="12.75" hidden="false" customHeight="false" outlineLevel="0" collapsed="false">
      <c r="A46" s="221"/>
      <c r="B46" s="222" t="s">
        <v>883</v>
      </c>
      <c r="C46" s="222"/>
      <c r="D46" s="223"/>
      <c r="E46" s="224" t="n">
        <f aca="false">57064.75+841.5+3025</f>
        <v>60931.25</v>
      </c>
      <c r="F46" s="224" t="n">
        <f aca="false">47066+5168</f>
        <v>52234</v>
      </c>
      <c r="G46" s="224" t="n">
        <f aca="false">49762+3199</f>
        <v>52961</v>
      </c>
      <c r="H46" s="224" t="n">
        <v>50344</v>
      </c>
      <c r="I46" s="224" t="n">
        <v>43026.9</v>
      </c>
      <c r="J46" s="225" t="n">
        <v>54468</v>
      </c>
    </row>
    <row r="47" customFormat="false" ht="12.75" hidden="false" customHeight="false" outlineLevel="0" collapsed="false">
      <c r="A47" s="221"/>
      <c r="B47" s="222" t="s">
        <v>884</v>
      </c>
      <c r="C47" s="226"/>
      <c r="D47" s="226"/>
      <c r="E47" s="227" t="s">
        <v>919</v>
      </c>
      <c r="F47" s="227" t="s">
        <v>920</v>
      </c>
      <c r="G47" s="227" t="s">
        <v>921</v>
      </c>
      <c r="H47" s="227" t="s">
        <v>922</v>
      </c>
      <c r="I47" s="227" t="s">
        <v>923</v>
      </c>
      <c r="J47" s="228" t="s">
        <v>924</v>
      </c>
    </row>
    <row r="48" customFormat="false" ht="12.75" hidden="false" customHeight="false" outlineLevel="0" collapsed="false">
      <c r="A48" s="221"/>
      <c r="B48" s="222" t="s">
        <v>887</v>
      </c>
      <c r="C48" s="229"/>
      <c r="D48" s="223"/>
      <c r="E48" s="227" t="s">
        <v>925</v>
      </c>
      <c r="F48" s="227" t="s">
        <v>926</v>
      </c>
      <c r="G48" s="230" t="s">
        <v>927</v>
      </c>
      <c r="H48" s="227" t="s">
        <v>928</v>
      </c>
      <c r="I48" s="227" t="s">
        <v>929</v>
      </c>
      <c r="J48" s="228" t="s">
        <v>930</v>
      </c>
    </row>
    <row r="49" customFormat="false" ht="25.5" hidden="false" customHeight="false" outlineLevel="0" collapsed="false">
      <c r="A49" s="221"/>
      <c r="B49" s="222" t="s">
        <v>890</v>
      </c>
      <c r="C49" s="229"/>
      <c r="D49" s="223"/>
      <c r="E49" s="245" t="s">
        <v>931</v>
      </c>
      <c r="F49" s="245" t="s">
        <v>932</v>
      </c>
      <c r="G49" s="247" t="s">
        <v>933</v>
      </c>
      <c r="H49" s="231" t="s">
        <v>934</v>
      </c>
      <c r="I49" s="231" t="s">
        <v>935</v>
      </c>
      <c r="J49" s="248" t="s">
        <v>936</v>
      </c>
    </row>
    <row r="50" customFormat="false" ht="25.5" hidden="false" customHeight="false" outlineLevel="0" collapsed="false">
      <c r="A50" s="221"/>
      <c r="B50" s="222" t="s">
        <v>893</v>
      </c>
      <c r="C50" s="229"/>
      <c r="D50" s="223"/>
      <c r="E50" s="245" t="s">
        <v>937</v>
      </c>
      <c r="F50" s="245" t="s">
        <v>938</v>
      </c>
      <c r="G50" s="247" t="s">
        <v>939</v>
      </c>
      <c r="H50" s="231" t="s">
        <v>940</v>
      </c>
      <c r="I50" s="231" t="s">
        <v>941</v>
      </c>
      <c r="J50" s="248" t="s">
        <v>942</v>
      </c>
    </row>
    <row r="51" customFormat="false" ht="12.75" hidden="false" customHeight="false" outlineLevel="0" collapsed="false">
      <c r="A51" s="221"/>
      <c r="B51" s="232" t="s">
        <v>896</v>
      </c>
      <c r="C51" s="233"/>
      <c r="D51" s="234"/>
      <c r="E51" s="235" t="n">
        <v>44719</v>
      </c>
      <c r="F51" s="235" t="n">
        <v>44718</v>
      </c>
      <c r="G51" s="235" t="n">
        <v>44718</v>
      </c>
      <c r="H51" s="235" t="n">
        <v>44721</v>
      </c>
      <c r="I51" s="235" t="n">
        <v>44718</v>
      </c>
      <c r="J51" s="235" t="n">
        <v>44721</v>
      </c>
    </row>
    <row r="52" customFormat="false" ht="12.75" hidden="false" customHeight="false" outlineLevel="0" collapsed="false">
      <c r="A52" s="237"/>
      <c r="B52" s="238"/>
      <c r="C52" s="239"/>
      <c r="D52" s="240"/>
      <c r="E52" s="241" t="s">
        <v>897</v>
      </c>
      <c r="F52" s="242" t="n">
        <f aca="false">I46</f>
        <v>43026.9</v>
      </c>
      <c r="G52" s="243"/>
      <c r="H52" s="243"/>
      <c r="I52" s="243"/>
      <c r="J52" s="243"/>
    </row>
  </sheetData>
  <mergeCells count="9">
    <mergeCell ref="A1:J1"/>
    <mergeCell ref="A2:J2"/>
    <mergeCell ref="A3:J3"/>
    <mergeCell ref="A6:J6"/>
    <mergeCell ref="E12:J12"/>
    <mergeCell ref="B14:C14"/>
    <mergeCell ref="B24:C24"/>
    <mergeCell ref="B34:C34"/>
    <mergeCell ref="B44:C44"/>
  </mergeCells>
  <hyperlinks>
    <hyperlink ref="E19" r:id="rId1" display="https://www.portaleletrico.com.br/terminal-modular-12-20kv-150-240mm-externo-prysmian-1049/p"/>
    <hyperlink ref="F19" r:id="rId2" display="https://www.dimensionalempresas.com.br/terminal-cabo-media-tensao-contratil-a-frio-monopolar-silicone-interno-externo-qtii5635k-h0001854126-3m/p"/>
    <hyperlink ref="E20" r:id="rId3" display="https://www.portaleletrico.com.br/atendimento/fale-conosco"/>
    <hyperlink ref="F20" r:id="rId4" display="fernando.filho@dimensional.com.br"/>
    <hyperlink ref="E29" r:id="rId5" display="https://www.andra.com.br"/>
    <hyperlink ref="F29" r:id="rId6" display="https://www.onixcd.com.br/"/>
    <hyperlink ref="E30" r:id="rId7" display="alencar@andra.com.br "/>
    <hyperlink ref="F30" r:id="rId8" display="renato@salvadorenergia.com.br"/>
    <hyperlink ref="E39" r:id="rId9" display="https://sellux.com.br/"/>
    <hyperlink ref="E40" r:id="rId10" display="valdelice@senner.com.br"/>
    <hyperlink ref="E49" r:id="rId11" display="https://www.sieletric.com.br/"/>
    <hyperlink ref="F49" r:id="rId12" display="https://www.adsdisjuntores.com.br/"/>
    <hyperlink ref="G49" r:id="rId13" display="https://cmuller.com.br/"/>
    <hyperlink ref="H49" r:id="rId14" display="www.mediatensao.com.br"/>
    <hyperlink ref="I49" r:id="rId15" display="www.acabine.com.br"/>
    <hyperlink ref="J49" r:id="rId16" display="www.apscomponentes.com.br"/>
    <hyperlink ref="E50" r:id="rId17" display="sieletric@sieletric.com.br"/>
    <hyperlink ref="F50" r:id="rId18" display="vendas@adsdisjuntores.com.br"/>
    <hyperlink ref="G50" r:id="rId19" display="comercial@cmuller.com.br"/>
    <hyperlink ref="H50" r:id="rId20" display="victor@mediatensao.com.br"/>
    <hyperlink ref="I50" r:id="rId21" display="eliandra@acabine.com.br"/>
    <hyperlink ref="J50" r:id="rId22" display="eduardo.domingos@apscomponentes.com.br"/>
  </hyperlinks>
  <printOptions headings="false" gridLines="false" gridLinesSet="true" horizontalCentered="true" verticalCentered="false"/>
  <pageMargins left="0.39375" right="0.39375" top="0.39375" bottom="0.984027777777778" header="0.511811023622047" footer="0.39375"/>
  <pageSetup paperSize="9" scale="49"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2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O504"/>
  <sheetViews>
    <sheetView showFormulas="false" showGridLines="true" showRowColHeaders="true" showZeros="true" rightToLeft="false" tabSelected="false" showOutlineSymbols="true" defaultGridColor="true" view="pageBreakPreview" topLeftCell="A370" colorId="64" zoomScale="120" zoomScaleNormal="100" zoomScalePageLayoutView="120" workbookViewId="0">
      <selection pane="topLeft" activeCell="B13" activeCellId="0" sqref="B13"/>
    </sheetView>
  </sheetViews>
  <sheetFormatPr defaultColWidth="9.15625" defaultRowHeight="12.75" zeroHeight="false" outlineLevelRow="0" outlineLevelCol="0"/>
  <cols>
    <col collapsed="false" customWidth="true" hidden="false" outlineLevel="0" max="1" min="1" style="249" width="11.99"/>
    <col collapsed="false" customWidth="true" hidden="false" outlineLevel="0" max="2" min="2" style="203" width="25.86"/>
    <col collapsed="false" customWidth="true" hidden="false" outlineLevel="0" max="3" min="3" style="203" width="6.71"/>
    <col collapsed="false" customWidth="true" hidden="false" outlineLevel="0" max="4" min="4" style="203" width="9"/>
    <col collapsed="false" customWidth="true" hidden="false" outlineLevel="0" max="5" min="5" style="203" width="7.29"/>
    <col collapsed="false" customWidth="true" hidden="false" outlineLevel="0" max="6" min="6" style="203" width="8.71"/>
    <col collapsed="false" customWidth="true" hidden="false" outlineLevel="0" max="7" min="7" style="203" width="9.58"/>
    <col collapsed="false" customWidth="true" hidden="false" outlineLevel="0" max="8" min="8" style="203" width="8.29"/>
    <col collapsed="false" customWidth="true" hidden="false" outlineLevel="0" max="9" min="9" style="203" width="8.71"/>
    <col collapsed="false" customWidth="true" hidden="false" outlineLevel="0" max="11" min="10" style="203" width="8.29"/>
    <col collapsed="false" customWidth="true" hidden="false" outlineLevel="0" max="12" min="12" style="203" width="16"/>
    <col collapsed="false" customWidth="true" hidden="false" outlineLevel="0" max="13" min="13" style="203" width="10.42"/>
    <col collapsed="false" customWidth="true" hidden="false" outlineLevel="0" max="14" min="14" style="203" width="13.14"/>
    <col collapsed="false" customWidth="false" hidden="false" outlineLevel="0" max="257" min="15" style="203" width="9.14"/>
    <col collapsed="false" customWidth="true" hidden="false" outlineLevel="0" max="258" min="258" style="203" width="25.86"/>
    <col collapsed="false" customWidth="true" hidden="false" outlineLevel="0" max="259" min="259" style="203" width="5.7"/>
    <col collapsed="false" customWidth="true" hidden="false" outlineLevel="0" max="260" min="260" style="203" width="7.15"/>
    <col collapsed="false" customWidth="true" hidden="false" outlineLevel="0" max="261" min="261" style="203" width="7.29"/>
    <col collapsed="false" customWidth="true" hidden="false" outlineLevel="0" max="262" min="262" style="203" width="6.15"/>
    <col collapsed="false" customWidth="true" hidden="false" outlineLevel="0" max="265" min="263" style="203" width="7.29"/>
    <col collapsed="false" customWidth="true" hidden="false" outlineLevel="0" max="266" min="266" style="203" width="8"/>
    <col collapsed="false" customWidth="true" hidden="false" outlineLevel="0" max="267" min="267" style="203" width="8.29"/>
    <col collapsed="false" customWidth="true" hidden="false" outlineLevel="0" max="269" min="268" style="203" width="10.42"/>
    <col collapsed="false" customWidth="true" hidden="false" outlineLevel="0" max="270" min="270" style="203" width="13.14"/>
    <col collapsed="false" customWidth="false" hidden="false" outlineLevel="0" max="513" min="271" style="203" width="9.14"/>
    <col collapsed="false" customWidth="true" hidden="false" outlineLevel="0" max="514" min="514" style="203" width="25.86"/>
    <col collapsed="false" customWidth="true" hidden="false" outlineLevel="0" max="515" min="515" style="203" width="5.7"/>
    <col collapsed="false" customWidth="true" hidden="false" outlineLevel="0" max="516" min="516" style="203" width="7.15"/>
    <col collapsed="false" customWidth="true" hidden="false" outlineLevel="0" max="517" min="517" style="203" width="7.29"/>
    <col collapsed="false" customWidth="true" hidden="false" outlineLevel="0" max="518" min="518" style="203" width="6.15"/>
    <col collapsed="false" customWidth="true" hidden="false" outlineLevel="0" max="521" min="519" style="203" width="7.29"/>
    <col collapsed="false" customWidth="true" hidden="false" outlineLevel="0" max="522" min="522" style="203" width="8"/>
    <col collapsed="false" customWidth="true" hidden="false" outlineLevel="0" max="523" min="523" style="203" width="8.29"/>
    <col collapsed="false" customWidth="true" hidden="false" outlineLevel="0" max="525" min="524" style="203" width="10.42"/>
    <col collapsed="false" customWidth="true" hidden="false" outlineLevel="0" max="526" min="526" style="203" width="13.14"/>
    <col collapsed="false" customWidth="false" hidden="false" outlineLevel="0" max="769" min="527" style="203" width="9.14"/>
    <col collapsed="false" customWidth="true" hidden="false" outlineLevel="0" max="770" min="770" style="203" width="25.86"/>
    <col collapsed="false" customWidth="true" hidden="false" outlineLevel="0" max="771" min="771" style="203" width="5.7"/>
    <col collapsed="false" customWidth="true" hidden="false" outlineLevel="0" max="772" min="772" style="203" width="7.15"/>
    <col collapsed="false" customWidth="true" hidden="false" outlineLevel="0" max="773" min="773" style="203" width="7.29"/>
    <col collapsed="false" customWidth="true" hidden="false" outlineLevel="0" max="774" min="774" style="203" width="6.15"/>
    <col collapsed="false" customWidth="true" hidden="false" outlineLevel="0" max="777" min="775" style="203" width="7.29"/>
    <col collapsed="false" customWidth="true" hidden="false" outlineLevel="0" max="778" min="778" style="203" width="8"/>
    <col collapsed="false" customWidth="true" hidden="false" outlineLevel="0" max="779" min="779" style="203" width="8.29"/>
    <col collapsed="false" customWidth="true" hidden="false" outlineLevel="0" max="781" min="780" style="203" width="10.42"/>
    <col collapsed="false" customWidth="true" hidden="false" outlineLevel="0" max="782" min="782" style="203" width="13.14"/>
    <col collapsed="false" customWidth="false" hidden="false" outlineLevel="0" max="1024" min="783" style="203" width="9.14"/>
  </cols>
  <sheetData>
    <row r="1" s="23" customFormat="true" ht="15" hidden="false" customHeight="false" outlineLevel="0" collapsed="false">
      <c r="A1" s="24"/>
      <c r="B1" s="24"/>
      <c r="C1" s="24"/>
      <c r="D1" s="25"/>
      <c r="E1" s="26"/>
      <c r="F1" s="27"/>
      <c r="G1" s="29"/>
      <c r="H1" s="29"/>
      <c r="I1" s="29"/>
      <c r="J1" s="30"/>
      <c r="K1" s="250"/>
      <c r="L1" s="251"/>
    </row>
    <row r="2" s="23" customFormat="true" ht="12.75" hidden="false" customHeight="false" outlineLevel="0" collapsed="false">
      <c r="A2" s="252" t="s">
        <v>0</v>
      </c>
      <c r="B2" s="252"/>
      <c r="C2" s="252"/>
      <c r="D2" s="252"/>
      <c r="E2" s="252"/>
      <c r="F2" s="252"/>
      <c r="G2" s="252"/>
      <c r="H2" s="252"/>
      <c r="I2" s="252"/>
      <c r="J2" s="252"/>
      <c r="K2" s="252"/>
      <c r="L2" s="253"/>
      <c r="M2" s="253"/>
      <c r="N2" s="254"/>
    </row>
    <row r="3" s="23" customFormat="true" ht="12.75" hidden="false" customHeight="false" outlineLevel="0" collapsed="false">
      <c r="A3" s="252" t="s">
        <v>1</v>
      </c>
      <c r="B3" s="252"/>
      <c r="C3" s="252"/>
      <c r="D3" s="252"/>
      <c r="E3" s="252"/>
      <c r="F3" s="252"/>
      <c r="G3" s="252"/>
      <c r="H3" s="252"/>
      <c r="I3" s="252"/>
      <c r="J3" s="252"/>
      <c r="K3" s="252"/>
      <c r="L3" s="253"/>
      <c r="M3" s="253"/>
      <c r="N3" s="254"/>
    </row>
    <row r="4" s="23" customFormat="true" ht="12.75" hidden="false" customHeight="false" outlineLevel="0" collapsed="false">
      <c r="A4" s="252" t="s">
        <v>2</v>
      </c>
      <c r="B4" s="252"/>
      <c r="C4" s="252"/>
      <c r="D4" s="252"/>
      <c r="E4" s="252"/>
      <c r="F4" s="252"/>
      <c r="G4" s="252"/>
      <c r="H4" s="252"/>
      <c r="I4" s="252"/>
      <c r="J4" s="252"/>
      <c r="K4" s="252"/>
      <c r="L4" s="253"/>
      <c r="M4" s="253"/>
      <c r="N4" s="254"/>
    </row>
    <row r="5" s="23" customFormat="true" ht="15" hidden="false" customHeight="false" outlineLevel="0" collapsed="false">
      <c r="A5" s="34"/>
      <c r="B5" s="34"/>
      <c r="C5" s="34"/>
      <c r="D5" s="25" t="s">
        <v>13</v>
      </c>
      <c r="E5" s="35"/>
      <c r="F5" s="32"/>
      <c r="G5" s="37"/>
      <c r="H5" s="37"/>
      <c r="I5" s="37"/>
      <c r="J5" s="38"/>
      <c r="K5" s="255"/>
      <c r="L5" s="253"/>
      <c r="M5" s="253"/>
      <c r="N5" s="254"/>
    </row>
    <row r="6" s="23" customFormat="true" ht="15" hidden="false" customHeight="false" outlineLevel="0" collapsed="false">
      <c r="A6" s="34"/>
      <c r="B6" s="34"/>
      <c r="C6" s="34"/>
      <c r="D6" s="25"/>
      <c r="E6" s="35"/>
      <c r="F6" s="39"/>
      <c r="G6" s="29"/>
      <c r="H6" s="29"/>
      <c r="I6" s="29"/>
      <c r="J6" s="30"/>
      <c r="K6" s="250"/>
      <c r="L6" s="251"/>
    </row>
    <row r="7" s="23" customFormat="true" ht="15.75" hidden="false" customHeight="false" outlineLevel="0" collapsed="false">
      <c r="A7" s="256" t="s">
        <v>943</v>
      </c>
      <c r="B7" s="256"/>
      <c r="C7" s="256"/>
      <c r="D7" s="256"/>
      <c r="E7" s="256"/>
      <c r="F7" s="256"/>
      <c r="G7" s="256"/>
      <c r="H7" s="256"/>
      <c r="I7" s="256"/>
      <c r="J7" s="256"/>
      <c r="K7" s="256"/>
      <c r="L7" s="253"/>
      <c r="M7" s="253"/>
      <c r="N7" s="254"/>
    </row>
    <row r="8" s="23" customFormat="true" ht="15" hidden="false" customHeight="false" outlineLevel="0" collapsed="false">
      <c r="A8" s="34"/>
      <c r="B8" s="34"/>
      <c r="C8" s="34"/>
      <c r="D8" s="25"/>
      <c r="E8" s="35"/>
      <c r="F8" s="32"/>
      <c r="G8" s="37"/>
      <c r="H8" s="37"/>
      <c r="I8" s="37"/>
      <c r="J8" s="38"/>
      <c r="K8" s="255"/>
      <c r="L8" s="253"/>
      <c r="M8" s="253"/>
      <c r="N8" s="254"/>
    </row>
    <row r="9" s="23" customFormat="true" ht="12.75" hidden="false" customHeight="false" outlineLevel="0" collapsed="false">
      <c r="A9" s="257" t="s">
        <v>15</v>
      </c>
      <c r="B9" s="258" t="str">
        <f aca="false" t="array" ref="B9:B9">'Orç Sintético'!B9:B9</f>
        <v>Construção da Cabine de Medição</v>
      </c>
      <c r="C9" s="258"/>
      <c r="D9" s="258"/>
      <c r="E9" s="258"/>
      <c r="F9" s="258"/>
      <c r="G9" s="258"/>
      <c r="H9" s="258"/>
      <c r="I9" s="258"/>
      <c r="J9" s="258"/>
      <c r="K9" s="255"/>
      <c r="L9" s="255"/>
    </row>
    <row r="10" s="23" customFormat="true" ht="12.75" hidden="false" customHeight="false" outlineLevel="0" collapsed="false">
      <c r="A10" s="257" t="s">
        <v>16</v>
      </c>
      <c r="B10" s="258" t="str">
        <f aca="false" t="array" ref="B10:B10">'Orç Sintético'!B10:B10</f>
        <v>Campus Darcy Ribeiro</v>
      </c>
      <c r="C10" s="258"/>
      <c r="D10" s="258"/>
      <c r="E10" s="258"/>
      <c r="F10" s="258"/>
      <c r="G10" s="258"/>
      <c r="H10" s="258"/>
      <c r="I10" s="258"/>
      <c r="J10" s="258"/>
      <c r="K10" s="255"/>
      <c r="L10" s="255"/>
    </row>
    <row r="11" s="23" customFormat="true" ht="12.75" hidden="false" customHeight="false" outlineLevel="0" collapsed="false">
      <c r="A11" s="257" t="s">
        <v>18</v>
      </c>
      <c r="B11" s="259" t="str">
        <f aca="false">'Orç Sintético'!B11</f>
        <v>Agosto 2022</v>
      </c>
      <c r="C11" s="259"/>
      <c r="D11" s="259"/>
      <c r="E11" s="259"/>
      <c r="F11" s="259"/>
      <c r="G11" s="259"/>
      <c r="H11" s="259"/>
      <c r="I11" s="259"/>
      <c r="J11" s="259"/>
      <c r="K11" s="255"/>
      <c r="L11" s="255"/>
    </row>
    <row r="12" customFormat="false" ht="12.75" hidden="false" customHeight="false" outlineLevel="0" collapsed="false">
      <c r="A12" s="260"/>
      <c r="B12" s="261"/>
      <c r="C12" s="261"/>
      <c r="D12" s="261"/>
      <c r="E12" s="261"/>
      <c r="F12" s="261"/>
      <c r="G12" s="261"/>
      <c r="H12" s="261"/>
      <c r="I12" s="261"/>
      <c r="J12" s="261"/>
      <c r="K12" s="260"/>
    </row>
    <row r="13" customFormat="false" ht="27" hidden="false" customHeight="true" outlineLevel="0" collapsed="false">
      <c r="A13" s="262" t="str">
        <f aca="false">'Orç Sintético'!A22</f>
        <v>01.06.002</v>
      </c>
      <c r="B13" s="263" t="str">
        <f aca="false">'Orç Sintético'!D22</f>
        <v>CONTROLE TECNOLÓGICO DE CONCRETO - POR ROMPIMENTO DE CORPO DE PROVA.  (4 CORPOS DE PROVA POR CAMINHÃO DE 8M3 DE CONCRETO USINADO)</v>
      </c>
      <c r="C13" s="263"/>
      <c r="D13" s="263"/>
      <c r="E13" s="263"/>
      <c r="F13" s="263"/>
      <c r="G13" s="263"/>
      <c r="H13" s="263"/>
      <c r="I13" s="263"/>
      <c r="J13" s="263"/>
      <c r="K13" s="264" t="str">
        <f aca="false">'Orç Sintético'!F22</f>
        <v>UN</v>
      </c>
      <c r="L13" s="265"/>
    </row>
    <row r="14" customFormat="false" ht="12.75" hidden="false" customHeight="true" outlineLevel="0" collapsed="false">
      <c r="A14" s="266"/>
      <c r="B14" s="266"/>
      <c r="C14" s="267"/>
      <c r="D14" s="267"/>
      <c r="E14" s="267"/>
      <c r="F14" s="267"/>
      <c r="G14" s="266" t="s">
        <v>944</v>
      </c>
      <c r="H14" s="266"/>
      <c r="I14" s="266" t="s">
        <v>945</v>
      </c>
      <c r="J14" s="266"/>
      <c r="K14" s="266"/>
    </row>
    <row r="15" customFormat="false" ht="12.75" hidden="false" customHeight="true" outlineLevel="0" collapsed="false">
      <c r="A15" s="266" t="s">
        <v>30</v>
      </c>
      <c r="B15" s="266"/>
      <c r="C15" s="266" t="s">
        <v>946</v>
      </c>
      <c r="D15" s="266" t="s">
        <v>947</v>
      </c>
      <c r="E15" s="266" t="s">
        <v>948</v>
      </c>
      <c r="F15" s="266" t="s">
        <v>949</v>
      </c>
      <c r="G15" s="260"/>
      <c r="H15" s="260"/>
      <c r="I15" s="260" t="s">
        <v>950</v>
      </c>
      <c r="J15" s="260" t="s">
        <v>951</v>
      </c>
      <c r="K15" s="260" t="s">
        <v>952</v>
      </c>
    </row>
    <row r="16" customFormat="false" ht="12.75" hidden="false" customHeight="false" outlineLevel="0" collapsed="false">
      <c r="A16" s="266"/>
      <c r="B16" s="266"/>
      <c r="C16" s="266"/>
      <c r="D16" s="266"/>
      <c r="E16" s="266"/>
      <c r="F16" s="266"/>
      <c r="G16" s="260" t="s">
        <v>953</v>
      </c>
      <c r="H16" s="260"/>
      <c r="I16" s="260" t="s">
        <v>954</v>
      </c>
      <c r="J16" s="260" t="s">
        <v>955</v>
      </c>
      <c r="K16" s="260" t="s">
        <v>956</v>
      </c>
    </row>
    <row r="17" customFormat="false" ht="45" hidden="false" customHeight="false" outlineLevel="0" collapsed="false">
      <c r="A17" s="260"/>
      <c r="B17" s="268" t="s">
        <v>957</v>
      </c>
      <c r="C17" s="260" t="n">
        <v>4</v>
      </c>
      <c r="D17" s="260"/>
      <c r="E17" s="260"/>
      <c r="F17" s="260"/>
      <c r="G17" s="260" t="n">
        <f aca="false">K32</f>
        <v>6</v>
      </c>
      <c r="H17" s="260"/>
      <c r="I17" s="260"/>
      <c r="J17" s="260"/>
      <c r="K17" s="260" t="n">
        <f aca="false">ROUNDUP(C17*G17,0)</f>
        <v>24</v>
      </c>
    </row>
    <row r="18" customFormat="false" ht="12.75" hidden="false" customHeight="true" outlineLevel="0" collapsed="false">
      <c r="A18" s="269"/>
      <c r="B18" s="270"/>
      <c r="C18" s="270"/>
      <c r="D18" s="270"/>
      <c r="E18" s="270"/>
      <c r="F18" s="271" t="s">
        <v>958</v>
      </c>
      <c r="G18" s="271"/>
      <c r="H18" s="271"/>
      <c r="I18" s="272"/>
      <c r="J18" s="272"/>
      <c r="K18" s="273" t="n">
        <f aca="false">ROUND(SUM(K15:K17),2)</f>
        <v>24</v>
      </c>
      <c r="M18" s="274"/>
    </row>
    <row r="19" customFormat="false" ht="12.75" hidden="false" customHeight="false" outlineLevel="0" collapsed="false">
      <c r="A19" s="260"/>
      <c r="B19" s="261"/>
      <c r="C19" s="261"/>
      <c r="D19" s="261"/>
      <c r="E19" s="261"/>
      <c r="F19" s="261"/>
      <c r="G19" s="261"/>
      <c r="H19" s="261"/>
      <c r="I19" s="261"/>
      <c r="J19" s="261"/>
      <c r="K19" s="260"/>
      <c r="M19" s="274"/>
    </row>
    <row r="20" customFormat="false" ht="12.75" hidden="false" customHeight="false" outlineLevel="0" collapsed="false">
      <c r="A20" s="262" t="str">
        <f aca="false">'Orç Sintético'!A23</f>
        <v>01.06.003</v>
      </c>
      <c r="B20" s="263" t="str">
        <f aca="false">'Orç Sintético'!D23</f>
        <v>ENSAIO DE CONSISTÊNCIA DE CONCRETO - SLUMP TEST.  (1 A CADA CAMINHÃO DE 8M3 DE CONCRETO USINADO)</v>
      </c>
      <c r="C20" s="263"/>
      <c r="D20" s="263"/>
      <c r="E20" s="263"/>
      <c r="F20" s="263"/>
      <c r="G20" s="263"/>
      <c r="H20" s="263"/>
      <c r="I20" s="263"/>
      <c r="J20" s="263"/>
      <c r="K20" s="264" t="str">
        <f aca="false">'Orç Sintético'!F23</f>
        <v>UN</v>
      </c>
      <c r="L20" s="265"/>
    </row>
    <row r="21" customFormat="false" ht="12.75" hidden="false" customHeight="true" outlineLevel="0" collapsed="false">
      <c r="A21" s="266"/>
      <c r="B21" s="266"/>
      <c r="C21" s="267"/>
      <c r="D21" s="267"/>
      <c r="E21" s="267"/>
      <c r="F21" s="267"/>
      <c r="G21" s="266" t="s">
        <v>944</v>
      </c>
      <c r="H21" s="266"/>
      <c r="I21" s="266" t="s">
        <v>945</v>
      </c>
      <c r="J21" s="266"/>
      <c r="K21" s="266"/>
    </row>
    <row r="22" customFormat="false" ht="12.75" hidden="false" customHeight="true" outlineLevel="0" collapsed="false">
      <c r="A22" s="266" t="s">
        <v>30</v>
      </c>
      <c r="B22" s="266"/>
      <c r="C22" s="266" t="s">
        <v>946</v>
      </c>
      <c r="D22" s="266" t="s">
        <v>947</v>
      </c>
      <c r="E22" s="266" t="s">
        <v>948</v>
      </c>
      <c r="F22" s="266" t="s">
        <v>949</v>
      </c>
      <c r="G22" s="260" t="s">
        <v>951</v>
      </c>
      <c r="H22" s="260" t="s">
        <v>952</v>
      </c>
      <c r="I22" s="260" t="s">
        <v>950</v>
      </c>
      <c r="J22" s="260" t="s">
        <v>951</v>
      </c>
      <c r="K22" s="260" t="s">
        <v>952</v>
      </c>
    </row>
    <row r="23" customFormat="false" ht="12.75" hidden="false" customHeight="false" outlineLevel="0" collapsed="false">
      <c r="A23" s="266"/>
      <c r="B23" s="266"/>
      <c r="C23" s="266"/>
      <c r="D23" s="266"/>
      <c r="E23" s="266"/>
      <c r="F23" s="266"/>
      <c r="G23" s="260" t="s">
        <v>955</v>
      </c>
      <c r="H23" s="260" t="s">
        <v>956</v>
      </c>
      <c r="I23" s="260" t="s">
        <v>954</v>
      </c>
      <c r="J23" s="260" t="s">
        <v>955</v>
      </c>
      <c r="K23" s="260" t="s">
        <v>956</v>
      </c>
    </row>
    <row r="24" customFormat="false" ht="12.75" hidden="false" customHeight="false" outlineLevel="0" collapsed="false">
      <c r="A24" s="260"/>
      <c r="B24" s="268" t="s">
        <v>959</v>
      </c>
      <c r="C24" s="260" t="n">
        <v>1</v>
      </c>
      <c r="D24" s="260"/>
      <c r="E24" s="260"/>
      <c r="F24" s="260"/>
      <c r="G24" s="260"/>
      <c r="H24" s="260" t="n">
        <v>11.5</v>
      </c>
      <c r="I24" s="260"/>
      <c r="J24" s="260"/>
      <c r="K24" s="260" t="n">
        <f aca="false">ROUND(C24*H24,2)</f>
        <v>11.5</v>
      </c>
      <c r="L24" s="203" t="n">
        <f aca="false">K24/8</f>
        <v>1.4375</v>
      </c>
    </row>
    <row r="25" customFormat="false" ht="12.75" hidden="false" customHeight="false" outlineLevel="0" collapsed="false">
      <c r="A25" s="260"/>
      <c r="B25" s="268" t="s">
        <v>177</v>
      </c>
      <c r="C25" s="260" t="n">
        <v>1</v>
      </c>
      <c r="D25" s="260"/>
      <c r="E25" s="260"/>
      <c r="F25" s="260"/>
      <c r="G25" s="260"/>
      <c r="H25" s="260" t="n">
        <f aca="false">'Orç Sintético'!E94</f>
        <v>3.27</v>
      </c>
      <c r="I25" s="260"/>
      <c r="J25" s="260"/>
      <c r="K25" s="260" t="n">
        <f aca="false">ROUND(C25*H25,2)</f>
        <v>3.27</v>
      </c>
      <c r="L25" s="203" t="n">
        <f aca="false">K25/8</f>
        <v>0.40875</v>
      </c>
    </row>
    <row r="26" customFormat="false" ht="12.75" hidden="false" customHeight="false" outlineLevel="0" collapsed="false">
      <c r="A26" s="260"/>
      <c r="B26" s="268" t="s">
        <v>960</v>
      </c>
      <c r="C26" s="260" t="n">
        <v>1</v>
      </c>
      <c r="D26" s="260"/>
      <c r="E26" s="260"/>
      <c r="F26" s="260"/>
      <c r="G26" s="260"/>
      <c r="H26" s="260" t="n">
        <f aca="false">'Orç Sintético'!E103</f>
        <v>5.83</v>
      </c>
      <c r="I26" s="260"/>
      <c r="J26" s="260"/>
      <c r="K26" s="260" t="n">
        <f aca="false">ROUND(C26*H26,2)</f>
        <v>5.83</v>
      </c>
      <c r="L26" s="203" t="n">
        <f aca="false">K26/8</f>
        <v>0.72875</v>
      </c>
    </row>
    <row r="27" customFormat="false" ht="12.75" hidden="false" customHeight="false" outlineLevel="0" collapsed="false">
      <c r="A27" s="260"/>
      <c r="B27" s="275" t="s">
        <v>219</v>
      </c>
      <c r="C27" s="260" t="n">
        <v>1</v>
      </c>
      <c r="D27" s="276"/>
      <c r="E27" s="276"/>
      <c r="F27" s="276"/>
      <c r="G27" s="277"/>
      <c r="H27" s="276" t="n">
        <f aca="false">'Orç Sintético'!E115</f>
        <v>2.75</v>
      </c>
      <c r="I27" s="278"/>
      <c r="J27" s="278"/>
      <c r="K27" s="260" t="n">
        <f aca="false">ROUND(C27*H27,2)</f>
        <v>2.75</v>
      </c>
      <c r="L27" s="203" t="n">
        <f aca="false">K27/8</f>
        <v>0.34375</v>
      </c>
      <c r="M27" s="274"/>
    </row>
    <row r="28" customFormat="false" ht="12.75" hidden="false" customHeight="false" outlineLevel="0" collapsed="false">
      <c r="A28" s="260"/>
      <c r="B28" s="275" t="s">
        <v>231</v>
      </c>
      <c r="C28" s="260" t="n">
        <v>1</v>
      </c>
      <c r="D28" s="276"/>
      <c r="E28" s="276"/>
      <c r="F28" s="276"/>
      <c r="G28" s="277"/>
      <c r="H28" s="276" t="n">
        <f aca="false">'Orç Sintético'!E122</f>
        <v>3.55</v>
      </c>
      <c r="I28" s="278"/>
      <c r="J28" s="278"/>
      <c r="K28" s="260" t="n">
        <f aca="false">ROUND(C28*H28,2)</f>
        <v>3.55</v>
      </c>
      <c r="L28" s="203" t="n">
        <f aca="false">K28/8</f>
        <v>0.44375</v>
      </c>
      <c r="M28" s="274"/>
    </row>
    <row r="29" customFormat="false" ht="12.75" hidden="false" customHeight="false" outlineLevel="0" collapsed="false">
      <c r="A29" s="260"/>
      <c r="B29" s="275" t="s">
        <v>961</v>
      </c>
      <c r="C29" s="260" t="n">
        <v>1</v>
      </c>
      <c r="D29" s="276"/>
      <c r="E29" s="276"/>
      <c r="F29" s="276"/>
      <c r="G29" s="277"/>
      <c r="H29" s="276" t="n">
        <f aca="false">'Orç Sintético'!E128</f>
        <v>7.87</v>
      </c>
      <c r="I29" s="278"/>
      <c r="J29" s="278"/>
      <c r="K29" s="260" t="n">
        <f aca="false">ROUND(C29*H29,2)</f>
        <v>7.87</v>
      </c>
      <c r="L29" s="203" t="n">
        <f aca="false">K29/8</f>
        <v>0.98375</v>
      </c>
      <c r="M29" s="274"/>
    </row>
    <row r="30" customFormat="false" ht="12.75" hidden="false" customHeight="false" outlineLevel="0" collapsed="false">
      <c r="A30" s="260"/>
      <c r="B30" s="275" t="s">
        <v>962</v>
      </c>
      <c r="C30" s="260" t="n">
        <v>1</v>
      </c>
      <c r="D30" s="276"/>
      <c r="E30" s="276"/>
      <c r="F30" s="276"/>
      <c r="G30" s="277"/>
      <c r="H30" s="276" t="n">
        <f aca="false">'Orç Sintético'!E134</f>
        <v>11.36</v>
      </c>
      <c r="I30" s="278"/>
      <c r="J30" s="278"/>
      <c r="K30" s="260" t="n">
        <f aca="false">ROUND(C30*H30,2)</f>
        <v>11.36</v>
      </c>
      <c r="L30" s="203" t="n">
        <f aca="false">K30/8</f>
        <v>1.42</v>
      </c>
      <c r="M30" s="274"/>
    </row>
    <row r="31" customFormat="false" ht="12.75" hidden="false" customHeight="false" outlineLevel="0" collapsed="false">
      <c r="A31" s="260"/>
      <c r="B31" s="275"/>
      <c r="C31" s="260"/>
      <c r="D31" s="276"/>
      <c r="E31" s="276"/>
      <c r="F31" s="276"/>
      <c r="G31" s="277"/>
      <c r="H31" s="276"/>
      <c r="I31" s="278"/>
      <c r="J31" s="278"/>
      <c r="K31" s="273" t="n">
        <f aca="false">ROUND(SUM(K22:K30),2)</f>
        <v>46.13</v>
      </c>
      <c r="L31" s="279"/>
      <c r="M31" s="274"/>
    </row>
    <row r="32" customFormat="false" ht="12.75" hidden="false" customHeight="true" outlineLevel="0" collapsed="false">
      <c r="A32" s="269"/>
      <c r="B32" s="270"/>
      <c r="C32" s="270"/>
      <c r="D32" s="270"/>
      <c r="E32" s="270"/>
      <c r="F32" s="271" t="s">
        <v>963</v>
      </c>
      <c r="G32" s="271"/>
      <c r="H32" s="271"/>
      <c r="I32" s="272"/>
      <c r="J32" s="272"/>
      <c r="K32" s="273" t="n">
        <f aca="false">ROUNDUP(K31/8,0)</f>
        <v>6</v>
      </c>
      <c r="M32" s="274"/>
    </row>
    <row r="33" customFormat="false" ht="12.75" hidden="false" customHeight="false" outlineLevel="0" collapsed="false">
      <c r="A33" s="260"/>
      <c r="B33" s="261"/>
      <c r="C33" s="261"/>
      <c r="D33" s="261"/>
      <c r="E33" s="261"/>
      <c r="F33" s="261"/>
      <c r="G33" s="261"/>
      <c r="H33" s="261"/>
      <c r="I33" s="261"/>
      <c r="J33" s="261"/>
      <c r="K33" s="260"/>
      <c r="M33" s="274"/>
    </row>
    <row r="34" customFormat="false" ht="12.75" hidden="false" customHeight="false" outlineLevel="0" collapsed="false">
      <c r="A34" s="262" t="str">
        <f aca="false">'Orç Sintético'!A46</f>
        <v>02.01.401</v>
      </c>
      <c r="B34" s="263" t="str">
        <f aca="false">'Orç Sintético'!D46</f>
        <v>TAPUME COM TELHA METÁLICA. AF_05/2018</v>
      </c>
      <c r="C34" s="263"/>
      <c r="D34" s="263"/>
      <c r="E34" s="263"/>
      <c r="F34" s="263"/>
      <c r="G34" s="263"/>
      <c r="H34" s="263"/>
      <c r="I34" s="263"/>
      <c r="J34" s="263"/>
      <c r="K34" s="264" t="str">
        <f aca="false">'Orç Sintético'!F46</f>
        <v>M2</v>
      </c>
      <c r="L34" s="265"/>
    </row>
    <row r="35" customFormat="false" ht="12.75" hidden="false" customHeight="true" outlineLevel="0" collapsed="false">
      <c r="A35" s="266"/>
      <c r="B35" s="266"/>
      <c r="C35" s="267"/>
      <c r="D35" s="267"/>
      <c r="E35" s="267"/>
      <c r="F35" s="267"/>
      <c r="G35" s="266" t="s">
        <v>944</v>
      </c>
      <c r="H35" s="266"/>
      <c r="I35" s="266" t="s">
        <v>945</v>
      </c>
      <c r="J35" s="266"/>
      <c r="K35" s="266"/>
    </row>
    <row r="36" customFormat="false" ht="12.75" hidden="false" customHeight="true" outlineLevel="0" collapsed="false">
      <c r="A36" s="266" t="s">
        <v>30</v>
      </c>
      <c r="B36" s="266"/>
      <c r="C36" s="266" t="s">
        <v>946</v>
      </c>
      <c r="D36" s="266" t="s">
        <v>947</v>
      </c>
      <c r="E36" s="266" t="s">
        <v>948</v>
      </c>
      <c r="F36" s="266" t="s">
        <v>949</v>
      </c>
      <c r="G36" s="260" t="s">
        <v>951</v>
      </c>
      <c r="H36" s="260" t="s">
        <v>952</v>
      </c>
      <c r="I36" s="260" t="s">
        <v>950</v>
      </c>
      <c r="J36" s="260" t="s">
        <v>951</v>
      </c>
      <c r="K36" s="260" t="s">
        <v>952</v>
      </c>
    </row>
    <row r="37" customFormat="false" ht="12.75" hidden="false" customHeight="false" outlineLevel="0" collapsed="false">
      <c r="A37" s="266"/>
      <c r="B37" s="266"/>
      <c r="C37" s="266"/>
      <c r="D37" s="266"/>
      <c r="E37" s="266"/>
      <c r="F37" s="266"/>
      <c r="G37" s="260" t="s">
        <v>955</v>
      </c>
      <c r="H37" s="260" t="s">
        <v>956</v>
      </c>
      <c r="I37" s="260" t="s">
        <v>954</v>
      </c>
      <c r="J37" s="260" t="s">
        <v>955</v>
      </c>
      <c r="K37" s="260" t="s">
        <v>956</v>
      </c>
    </row>
    <row r="38" customFormat="false" ht="45" hidden="false" customHeight="false" outlineLevel="0" collapsed="false">
      <c r="A38" s="260" t="s">
        <v>964</v>
      </c>
      <c r="B38" s="280" t="s">
        <v>965</v>
      </c>
      <c r="C38" s="281" t="n">
        <v>1</v>
      </c>
      <c r="D38" s="276" t="n">
        <v>33.68</v>
      </c>
      <c r="E38" s="276" t="n">
        <v>12.88</v>
      </c>
      <c r="F38" s="276" t="n">
        <v>2.2</v>
      </c>
      <c r="G38" s="277" t="n">
        <f aca="false">(2*D38+2*E38)*F38</f>
        <v>204.864</v>
      </c>
      <c r="H38" s="277"/>
      <c r="I38" s="278"/>
      <c r="J38" s="282" t="n">
        <f aca="false">G38*C38</f>
        <v>204.864</v>
      </c>
      <c r="K38" s="282" t="n">
        <f aca="false">H38*C38</f>
        <v>0</v>
      </c>
      <c r="L38" s="279"/>
      <c r="M38" s="274"/>
      <c r="N38" s="283"/>
    </row>
    <row r="39" customFormat="false" ht="12.75" hidden="false" customHeight="false" outlineLevel="0" collapsed="false">
      <c r="A39" s="260"/>
      <c r="B39" s="275"/>
      <c r="C39" s="281"/>
      <c r="D39" s="276"/>
      <c r="E39" s="276"/>
      <c r="F39" s="276"/>
      <c r="G39" s="277"/>
      <c r="H39" s="284"/>
      <c r="I39" s="278"/>
      <c r="J39" s="278"/>
      <c r="K39" s="284"/>
      <c r="L39" s="279"/>
      <c r="M39" s="274"/>
    </row>
    <row r="40" customFormat="false" ht="12.75" hidden="false" customHeight="true" outlineLevel="0" collapsed="false">
      <c r="A40" s="269"/>
      <c r="B40" s="270"/>
      <c r="C40" s="270"/>
      <c r="D40" s="270"/>
      <c r="E40" s="270"/>
      <c r="F40" s="271" t="s">
        <v>958</v>
      </c>
      <c r="G40" s="271"/>
      <c r="H40" s="271"/>
      <c r="I40" s="272"/>
      <c r="J40" s="285" t="n">
        <f aca="false">ROUND(SUM(J38:J39),2)</f>
        <v>204.86</v>
      </c>
      <c r="K40" s="273" t="n">
        <f aca="false">ROUND(SUM(K37:K39),2)</f>
        <v>0</v>
      </c>
      <c r="M40" s="274"/>
    </row>
    <row r="41" customFormat="false" ht="12.75" hidden="false" customHeight="false" outlineLevel="0" collapsed="false">
      <c r="A41" s="260"/>
      <c r="B41" s="261"/>
      <c r="C41" s="261"/>
      <c r="D41" s="261"/>
      <c r="E41" s="261"/>
      <c r="F41" s="261"/>
      <c r="G41" s="261"/>
      <c r="H41" s="261"/>
      <c r="I41" s="261"/>
      <c r="J41" s="261"/>
      <c r="K41" s="260"/>
      <c r="M41" s="274"/>
    </row>
    <row r="42" customFormat="false" ht="12.75" hidden="false" customHeight="false" outlineLevel="0" collapsed="false">
      <c r="A42" s="262" t="str">
        <f aca="false">'Orç Sintético'!A47</f>
        <v>02.01.404</v>
      </c>
      <c r="B42" s="263" t="str">
        <f aca="false">'Orç Sintético'!D47</f>
        <v>PLACA DE OBRA EM CHAPA AÇO GALVANIZADO, INSTALADA</v>
      </c>
      <c r="C42" s="263"/>
      <c r="D42" s="263"/>
      <c r="E42" s="263"/>
      <c r="F42" s="263"/>
      <c r="G42" s="263"/>
      <c r="H42" s="263"/>
      <c r="I42" s="263"/>
      <c r="J42" s="263"/>
      <c r="K42" s="264" t="str">
        <f aca="false">'Orç Sintético'!F47</f>
        <v>M2</v>
      </c>
      <c r="L42" s="265"/>
    </row>
    <row r="43" customFormat="false" ht="12.75" hidden="false" customHeight="true" outlineLevel="0" collapsed="false">
      <c r="A43" s="266"/>
      <c r="B43" s="266"/>
      <c r="C43" s="267"/>
      <c r="D43" s="267"/>
      <c r="E43" s="267"/>
      <c r="F43" s="267"/>
      <c r="G43" s="266" t="s">
        <v>944</v>
      </c>
      <c r="H43" s="266"/>
      <c r="I43" s="266" t="s">
        <v>945</v>
      </c>
      <c r="J43" s="266"/>
      <c r="K43" s="266"/>
    </row>
    <row r="44" customFormat="false" ht="12.75" hidden="false" customHeight="true" outlineLevel="0" collapsed="false">
      <c r="A44" s="266" t="s">
        <v>30</v>
      </c>
      <c r="B44" s="266"/>
      <c r="C44" s="266" t="s">
        <v>946</v>
      </c>
      <c r="D44" s="266" t="s">
        <v>947</v>
      </c>
      <c r="E44" s="266" t="s">
        <v>948</v>
      </c>
      <c r="F44" s="266" t="s">
        <v>949</v>
      </c>
      <c r="G44" s="260" t="s">
        <v>951</v>
      </c>
      <c r="H44" s="260" t="s">
        <v>952</v>
      </c>
      <c r="I44" s="260" t="s">
        <v>950</v>
      </c>
      <c r="J44" s="260" t="s">
        <v>951</v>
      </c>
      <c r="K44" s="260" t="s">
        <v>952</v>
      </c>
    </row>
    <row r="45" customFormat="false" ht="12.75" hidden="false" customHeight="false" outlineLevel="0" collapsed="false">
      <c r="A45" s="266"/>
      <c r="B45" s="266"/>
      <c r="C45" s="266"/>
      <c r="D45" s="266"/>
      <c r="E45" s="266"/>
      <c r="F45" s="266"/>
      <c r="G45" s="260" t="s">
        <v>955</v>
      </c>
      <c r="H45" s="260" t="s">
        <v>956</v>
      </c>
      <c r="I45" s="260" t="s">
        <v>954</v>
      </c>
      <c r="J45" s="260" t="s">
        <v>955</v>
      </c>
      <c r="K45" s="260" t="s">
        <v>956</v>
      </c>
    </row>
    <row r="46" customFormat="false" ht="22.5" hidden="false" customHeight="false" outlineLevel="0" collapsed="false">
      <c r="A46" s="260"/>
      <c r="B46" s="280" t="s">
        <v>966</v>
      </c>
      <c r="C46" s="281" t="n">
        <v>3</v>
      </c>
      <c r="D46" s="276" t="n">
        <v>3</v>
      </c>
      <c r="E46" s="276"/>
      <c r="F46" s="276" t="n">
        <v>1.85</v>
      </c>
      <c r="G46" s="277" t="n">
        <f aca="false">D46*F46</f>
        <v>5.55</v>
      </c>
      <c r="H46" s="277"/>
      <c r="I46" s="278"/>
      <c r="J46" s="282" t="n">
        <f aca="false">G46*C46</f>
        <v>16.65</v>
      </c>
      <c r="K46" s="282" t="n">
        <f aca="false">H46*C46</f>
        <v>0</v>
      </c>
      <c r="L46" s="279"/>
      <c r="M46" s="274"/>
      <c r="N46" s="283"/>
    </row>
    <row r="47" customFormat="false" ht="12.75" hidden="false" customHeight="false" outlineLevel="0" collapsed="false">
      <c r="A47" s="260"/>
      <c r="B47" s="275"/>
      <c r="C47" s="281"/>
      <c r="D47" s="276"/>
      <c r="E47" s="276"/>
      <c r="F47" s="276"/>
      <c r="G47" s="277"/>
      <c r="H47" s="284"/>
      <c r="I47" s="278"/>
      <c r="J47" s="278"/>
      <c r="K47" s="284"/>
      <c r="L47" s="279"/>
      <c r="M47" s="274"/>
    </row>
    <row r="48" customFormat="false" ht="12.75" hidden="false" customHeight="true" outlineLevel="0" collapsed="false">
      <c r="A48" s="269"/>
      <c r="B48" s="270"/>
      <c r="C48" s="270"/>
      <c r="D48" s="270"/>
      <c r="E48" s="270"/>
      <c r="F48" s="271" t="s">
        <v>958</v>
      </c>
      <c r="G48" s="271"/>
      <c r="H48" s="271"/>
      <c r="I48" s="272"/>
      <c r="J48" s="285" t="n">
        <f aca="false">ROUND(SUM(J46:J47),2)</f>
        <v>16.65</v>
      </c>
      <c r="K48" s="273" t="n">
        <f aca="false">ROUND(SUM(K45:K47),2)</f>
        <v>0</v>
      </c>
      <c r="M48" s="274"/>
    </row>
    <row r="49" customFormat="false" ht="12.75" hidden="false" customHeight="false" outlineLevel="0" collapsed="false">
      <c r="A49" s="260"/>
      <c r="B49" s="261"/>
      <c r="C49" s="261"/>
      <c r="D49" s="261"/>
      <c r="E49" s="261"/>
      <c r="F49" s="261"/>
      <c r="G49" s="261"/>
      <c r="H49" s="261"/>
      <c r="I49" s="261"/>
      <c r="J49" s="261"/>
      <c r="K49" s="260"/>
      <c r="M49" s="274"/>
    </row>
    <row r="50" customFormat="false" ht="22.5" hidden="false" customHeight="true" outlineLevel="0" collapsed="false">
      <c r="A50" s="262" t="str">
        <f aca="false">'Orç Sintético'!A61</f>
        <v>02.03.100</v>
      </c>
      <c r="B50" s="263" t="str">
        <f aca="false">'Orç Sintético'!D61</f>
        <v>LOCACAO CONVENCIONAL DE OBRA, UTILIZANDO GABARITO DE TÁBUAS CORRIDAS PONTALETADAS A CADA 2,00M -  2 UTILIZAÇÕES. AF_10/2018</v>
      </c>
      <c r="C50" s="263"/>
      <c r="D50" s="263"/>
      <c r="E50" s="263"/>
      <c r="F50" s="263"/>
      <c r="G50" s="263"/>
      <c r="H50" s="263"/>
      <c r="I50" s="263"/>
      <c r="J50" s="263"/>
      <c r="K50" s="264" t="str">
        <f aca="false">'Orç Sintético'!F61</f>
        <v>M</v>
      </c>
      <c r="L50" s="265"/>
    </row>
    <row r="51" customFormat="false" ht="12.75" hidden="false" customHeight="true" outlineLevel="0" collapsed="false">
      <c r="A51" s="266"/>
      <c r="B51" s="266"/>
      <c r="C51" s="267"/>
      <c r="D51" s="267"/>
      <c r="E51" s="267"/>
      <c r="F51" s="267"/>
      <c r="G51" s="266" t="s">
        <v>944</v>
      </c>
      <c r="H51" s="266"/>
      <c r="I51" s="266" t="s">
        <v>945</v>
      </c>
      <c r="J51" s="266"/>
      <c r="K51" s="266"/>
    </row>
    <row r="52" customFormat="false" ht="12.75" hidden="false" customHeight="true" outlineLevel="0" collapsed="false">
      <c r="A52" s="266" t="s">
        <v>30</v>
      </c>
      <c r="B52" s="266"/>
      <c r="C52" s="266" t="s">
        <v>946</v>
      </c>
      <c r="D52" s="266" t="s">
        <v>947</v>
      </c>
      <c r="E52" s="266" t="s">
        <v>948</v>
      </c>
      <c r="F52" s="266" t="s">
        <v>949</v>
      </c>
      <c r="G52" s="260" t="s">
        <v>951</v>
      </c>
      <c r="H52" s="260" t="s">
        <v>952</v>
      </c>
      <c r="I52" s="260" t="s">
        <v>950</v>
      </c>
      <c r="J52" s="260" t="s">
        <v>951</v>
      </c>
      <c r="K52" s="260" t="s">
        <v>952</v>
      </c>
    </row>
    <row r="53" customFormat="false" ht="12.75" hidden="false" customHeight="false" outlineLevel="0" collapsed="false">
      <c r="A53" s="266"/>
      <c r="B53" s="266"/>
      <c r="C53" s="266"/>
      <c r="D53" s="266"/>
      <c r="E53" s="266"/>
      <c r="F53" s="266"/>
      <c r="G53" s="260" t="s">
        <v>955</v>
      </c>
      <c r="H53" s="260" t="s">
        <v>956</v>
      </c>
      <c r="I53" s="260" t="s">
        <v>954</v>
      </c>
      <c r="J53" s="260" t="s">
        <v>955</v>
      </c>
      <c r="K53" s="260" t="s">
        <v>956</v>
      </c>
    </row>
    <row r="54" customFormat="false" ht="33.75" hidden="false" customHeight="false" outlineLevel="0" collapsed="false">
      <c r="A54" s="260" t="s">
        <v>964</v>
      </c>
      <c r="B54" s="280" t="s">
        <v>967</v>
      </c>
      <c r="C54" s="281" t="n">
        <v>1</v>
      </c>
      <c r="D54" s="276" t="n">
        <f aca="false">18.46+1.5+1.5</f>
        <v>21.46</v>
      </c>
      <c r="E54" s="276" t="n">
        <f aca="false">5.35+1.5+1.5</f>
        <v>8.35</v>
      </c>
      <c r="F54" s="276"/>
      <c r="G54" s="277" t="n">
        <f aca="false">D54*F54</f>
        <v>0</v>
      </c>
      <c r="H54" s="277"/>
      <c r="I54" s="278" t="n">
        <f aca="false">D54*2+E54*2</f>
        <v>59.62</v>
      </c>
      <c r="J54" s="282" t="n">
        <f aca="false">G54*C54</f>
        <v>0</v>
      </c>
      <c r="K54" s="282" t="n">
        <f aca="false">H54*C54</f>
        <v>0</v>
      </c>
      <c r="L54" s="279"/>
      <c r="M54" s="274"/>
      <c r="N54" s="283"/>
    </row>
    <row r="55" customFormat="false" ht="12.75" hidden="false" customHeight="false" outlineLevel="0" collapsed="false">
      <c r="A55" s="260"/>
      <c r="B55" s="275"/>
      <c r="C55" s="281"/>
      <c r="D55" s="276"/>
      <c r="E55" s="276"/>
      <c r="F55" s="276"/>
      <c r="G55" s="277"/>
      <c r="H55" s="284"/>
      <c r="I55" s="278"/>
      <c r="J55" s="278"/>
      <c r="K55" s="284"/>
      <c r="L55" s="279"/>
      <c r="M55" s="274"/>
    </row>
    <row r="56" customFormat="false" ht="12.75" hidden="false" customHeight="true" outlineLevel="0" collapsed="false">
      <c r="A56" s="269"/>
      <c r="B56" s="270"/>
      <c r="C56" s="270"/>
      <c r="D56" s="270"/>
      <c r="E56" s="270"/>
      <c r="F56" s="271" t="s">
        <v>958</v>
      </c>
      <c r="G56" s="271"/>
      <c r="H56" s="271"/>
      <c r="I56" s="285" t="n">
        <f aca="false">ROUND(SUM(I54:I55),2)</f>
        <v>59.62</v>
      </c>
      <c r="J56" s="285" t="n">
        <f aca="false">ROUND(SUM(J54:J55),2)</f>
        <v>0</v>
      </c>
      <c r="K56" s="273" t="n">
        <f aca="false">ROUND(SUM(K53:K55),2)</f>
        <v>0</v>
      </c>
      <c r="M56" s="274"/>
    </row>
    <row r="57" customFormat="false" ht="12.75" hidden="false" customHeight="false" outlineLevel="0" collapsed="false">
      <c r="A57" s="260"/>
      <c r="B57" s="261"/>
      <c r="C57" s="261"/>
      <c r="D57" s="261"/>
      <c r="E57" s="261"/>
      <c r="F57" s="261"/>
      <c r="G57" s="261"/>
      <c r="H57" s="261"/>
      <c r="I57" s="261"/>
      <c r="J57" s="261"/>
      <c r="K57" s="260"/>
      <c r="M57" s="274"/>
    </row>
    <row r="58" customFormat="false" ht="22.5" hidden="false" customHeight="true" outlineLevel="0" collapsed="false">
      <c r="A58" s="262" t="str">
        <f aca="false">'Orç Sintético'!A65</f>
        <v>02.04.201.01</v>
      </c>
      <c r="B58" s="263" t="str">
        <f aca="false">'Orç Sintético'!D65</f>
        <v>ATERRO MECANIZADO DE VALA COM RETROESCAVADEIRA (CAPACIDADE DA CAÇAMBA DA RETRO: 0,26 M³ / POTÊNCIA: 88 HP), LARGURA ATÉ 0,8 M, PROFUNDIDADE ATÉ 1,5 M, COM AREIA PARA ATERRO. AF_05/2016</v>
      </c>
      <c r="C58" s="263"/>
      <c r="D58" s="263"/>
      <c r="E58" s="263"/>
      <c r="F58" s="263"/>
      <c r="G58" s="263"/>
      <c r="H58" s="263"/>
      <c r="I58" s="263"/>
      <c r="J58" s="263"/>
      <c r="K58" s="264" t="str">
        <f aca="false">'Orç Sintético'!F65</f>
        <v>M3</v>
      </c>
      <c r="L58" s="265"/>
    </row>
    <row r="59" customFormat="false" ht="12.75" hidden="false" customHeight="true" outlineLevel="0" collapsed="false">
      <c r="A59" s="266"/>
      <c r="B59" s="266"/>
      <c r="C59" s="267"/>
      <c r="D59" s="267"/>
      <c r="E59" s="267"/>
      <c r="F59" s="267"/>
      <c r="G59" s="266" t="s">
        <v>944</v>
      </c>
      <c r="H59" s="266"/>
      <c r="I59" s="266" t="s">
        <v>945</v>
      </c>
      <c r="J59" s="266"/>
      <c r="K59" s="266"/>
    </row>
    <row r="60" customFormat="false" ht="12.75" hidden="false" customHeight="true" outlineLevel="0" collapsed="false">
      <c r="A60" s="266" t="s">
        <v>30</v>
      </c>
      <c r="B60" s="266"/>
      <c r="C60" s="266" t="s">
        <v>946</v>
      </c>
      <c r="D60" s="266" t="s">
        <v>947</v>
      </c>
      <c r="E60" s="266" t="s">
        <v>948</v>
      </c>
      <c r="F60" s="266" t="s">
        <v>949</v>
      </c>
      <c r="G60" s="260" t="s">
        <v>951</v>
      </c>
      <c r="H60" s="260" t="s">
        <v>952</v>
      </c>
      <c r="I60" s="260" t="s">
        <v>950</v>
      </c>
      <c r="J60" s="260" t="s">
        <v>951</v>
      </c>
      <c r="K60" s="260" t="s">
        <v>952</v>
      </c>
    </row>
    <row r="61" customFormat="false" ht="12.75" hidden="false" customHeight="false" outlineLevel="0" collapsed="false">
      <c r="A61" s="266"/>
      <c r="B61" s="266"/>
      <c r="C61" s="266"/>
      <c r="D61" s="266"/>
      <c r="E61" s="266"/>
      <c r="F61" s="266"/>
      <c r="G61" s="260" t="s">
        <v>955</v>
      </c>
      <c r="H61" s="260" t="s">
        <v>956</v>
      </c>
      <c r="I61" s="260" t="s">
        <v>954</v>
      </c>
      <c r="J61" s="260" t="s">
        <v>955</v>
      </c>
      <c r="K61" s="260" t="s">
        <v>956</v>
      </c>
    </row>
    <row r="62" customFormat="false" ht="12.75" hidden="false" customHeight="false" outlineLevel="0" collapsed="false">
      <c r="A62" s="260"/>
      <c r="B62" s="260" t="s">
        <v>968</v>
      </c>
      <c r="C62" s="260"/>
      <c r="D62" s="260"/>
      <c r="E62" s="260"/>
      <c r="F62" s="260"/>
      <c r="G62" s="260" t="n">
        <v>4.75</v>
      </c>
      <c r="H62" s="260"/>
      <c r="I62" s="260"/>
      <c r="J62" s="260"/>
      <c r="K62" s="260" t="n">
        <f aca="false">H62</f>
        <v>0</v>
      </c>
    </row>
    <row r="63" customFormat="false" ht="12.75" hidden="false" customHeight="false" outlineLevel="0" collapsed="false">
      <c r="A63" s="260"/>
      <c r="B63" s="260" t="s">
        <v>969</v>
      </c>
      <c r="C63" s="260"/>
      <c r="D63" s="260"/>
      <c r="E63" s="260"/>
      <c r="F63" s="260"/>
      <c r="G63" s="260" t="n">
        <v>1.54</v>
      </c>
      <c r="H63" s="260"/>
      <c r="I63" s="260"/>
      <c r="J63" s="260"/>
      <c r="K63" s="260" t="n">
        <f aca="false">H63</f>
        <v>0</v>
      </c>
    </row>
    <row r="64" customFormat="false" ht="12.75" hidden="false" customHeight="false" outlineLevel="0" collapsed="false">
      <c r="A64" s="260"/>
      <c r="B64" s="260" t="s">
        <v>970</v>
      </c>
      <c r="C64" s="260"/>
      <c r="D64" s="260"/>
      <c r="E64" s="260"/>
      <c r="F64" s="260"/>
      <c r="G64" s="260" t="n">
        <v>2.3</v>
      </c>
      <c r="H64" s="260"/>
      <c r="I64" s="260"/>
      <c r="J64" s="260"/>
      <c r="K64" s="260" t="n">
        <f aca="false">H64</f>
        <v>0</v>
      </c>
    </row>
    <row r="65" customFormat="false" ht="12.75" hidden="false" customHeight="false" outlineLevel="0" collapsed="false">
      <c r="A65" s="260"/>
      <c r="B65" s="260" t="s">
        <v>971</v>
      </c>
      <c r="C65" s="260"/>
      <c r="D65" s="260"/>
      <c r="E65" s="260"/>
      <c r="F65" s="260"/>
      <c r="G65" s="260" t="n">
        <v>2.13</v>
      </c>
      <c r="H65" s="260"/>
      <c r="I65" s="260"/>
      <c r="J65" s="260"/>
      <c r="K65" s="260" t="n">
        <f aca="false">H65</f>
        <v>0</v>
      </c>
    </row>
    <row r="66" customFormat="false" ht="12.75" hidden="false" customHeight="false" outlineLevel="0" collapsed="false">
      <c r="A66" s="260"/>
      <c r="B66" s="260" t="s">
        <v>972</v>
      </c>
      <c r="C66" s="260" t="n">
        <v>1</v>
      </c>
      <c r="D66" s="260" t="n">
        <v>3.95</v>
      </c>
      <c r="E66" s="260"/>
      <c r="F66" s="260"/>
      <c r="G66" s="260" t="n">
        <f aca="false">(G63+0)/2</f>
        <v>0.77</v>
      </c>
      <c r="H66" s="260" t="n">
        <f aca="false">D66*G66*1.3</f>
        <v>3.95395</v>
      </c>
      <c r="I66" s="260"/>
      <c r="J66" s="260"/>
      <c r="K66" s="260" t="n">
        <f aca="false">H66</f>
        <v>3.95395</v>
      </c>
    </row>
    <row r="67" customFormat="false" ht="12.75" hidden="false" customHeight="false" outlineLevel="0" collapsed="false">
      <c r="A67" s="260"/>
      <c r="B67" s="260" t="s">
        <v>973</v>
      </c>
      <c r="C67" s="260" t="n">
        <v>1</v>
      </c>
      <c r="D67" s="260" t="n">
        <v>6.02</v>
      </c>
      <c r="E67" s="260"/>
      <c r="F67" s="260"/>
      <c r="G67" s="260" t="n">
        <f aca="false">(G63+G62)/2</f>
        <v>3.145</v>
      </c>
      <c r="H67" s="260" t="n">
        <f aca="false">D67*G67*1.3</f>
        <v>24.61277</v>
      </c>
      <c r="I67" s="260"/>
      <c r="J67" s="260"/>
      <c r="K67" s="260" t="n">
        <f aca="false">H67</f>
        <v>24.61277</v>
      </c>
    </row>
    <row r="68" customFormat="false" ht="12.75" hidden="false" customHeight="false" outlineLevel="0" collapsed="false">
      <c r="A68" s="260"/>
      <c r="B68" s="260" t="s">
        <v>974</v>
      </c>
      <c r="C68" s="260" t="n">
        <v>1</v>
      </c>
      <c r="D68" s="260" t="n">
        <v>0.4</v>
      </c>
      <c r="E68" s="260"/>
      <c r="F68" s="260"/>
      <c r="G68" s="260" t="n">
        <f aca="false">(G62+G63)/2</f>
        <v>3.145</v>
      </c>
      <c r="H68" s="260" t="n">
        <f aca="false">D68*G68*1.3</f>
        <v>1.6354</v>
      </c>
      <c r="I68" s="260"/>
      <c r="J68" s="260"/>
      <c r="K68" s="260" t="n">
        <f aca="false">H68</f>
        <v>1.6354</v>
      </c>
    </row>
    <row r="69" customFormat="false" ht="12.75" hidden="false" customHeight="false" outlineLevel="0" collapsed="false">
      <c r="A69" s="260"/>
      <c r="B69" s="260" t="s">
        <v>975</v>
      </c>
      <c r="C69" s="260" t="n">
        <v>1</v>
      </c>
      <c r="D69" s="260" t="n">
        <v>11.48</v>
      </c>
      <c r="E69" s="260"/>
      <c r="F69" s="260"/>
      <c r="G69" s="260" t="n">
        <f aca="false">(G63+G64)/2</f>
        <v>1.92</v>
      </c>
      <c r="H69" s="260" t="n">
        <f aca="false">D69*G69*1.3</f>
        <v>28.65408</v>
      </c>
      <c r="I69" s="260"/>
      <c r="J69" s="260"/>
      <c r="K69" s="260" t="n">
        <f aca="false">H69</f>
        <v>28.65408</v>
      </c>
    </row>
    <row r="70" customFormat="false" ht="12.75" hidden="false" customHeight="false" outlineLevel="0" collapsed="false">
      <c r="A70" s="260"/>
      <c r="B70" s="260" t="s">
        <v>976</v>
      </c>
      <c r="C70" s="260" t="n">
        <v>1</v>
      </c>
      <c r="D70" s="260" t="n">
        <v>2.62</v>
      </c>
      <c r="E70" s="260"/>
      <c r="F70" s="260"/>
      <c r="G70" s="260" t="n">
        <f aca="false">(G64+G65)/2</f>
        <v>2.215</v>
      </c>
      <c r="H70" s="260" t="n">
        <f aca="false">D70*G70*1.3</f>
        <v>7.54429</v>
      </c>
      <c r="I70" s="260"/>
      <c r="J70" s="260"/>
      <c r="K70" s="260" t="n">
        <f aca="false">H70</f>
        <v>7.54429</v>
      </c>
    </row>
    <row r="71" customFormat="false" ht="12.75" hidden="false" customHeight="true" outlineLevel="0" collapsed="false">
      <c r="A71" s="269"/>
      <c r="B71" s="270"/>
      <c r="C71" s="270"/>
      <c r="D71" s="270"/>
      <c r="E71" s="270"/>
      <c r="F71" s="271" t="s">
        <v>958</v>
      </c>
      <c r="G71" s="271"/>
      <c r="H71" s="271"/>
      <c r="I71" s="285"/>
      <c r="J71" s="285"/>
      <c r="K71" s="273" t="n">
        <f aca="false">ROUND(SUM(K60:K70),2)</f>
        <v>66.4</v>
      </c>
      <c r="M71" s="274"/>
    </row>
    <row r="72" customFormat="false" ht="69" hidden="false" customHeight="true" outlineLevel="0" collapsed="false">
      <c r="A72" s="286" t="s">
        <v>977</v>
      </c>
      <c r="B72" s="286"/>
      <c r="C72" s="286"/>
      <c r="D72" s="286"/>
      <c r="E72" s="286"/>
      <c r="F72" s="286"/>
      <c r="G72" s="286"/>
      <c r="H72" s="286"/>
      <c r="I72" s="286"/>
      <c r="J72" s="286"/>
      <c r="K72" s="286"/>
      <c r="L72" s="287"/>
      <c r="M72" s="274"/>
    </row>
    <row r="73" customFormat="false" ht="12.75" hidden="false" customHeight="false" outlineLevel="0" collapsed="false">
      <c r="A73" s="260"/>
      <c r="B73" s="261"/>
      <c r="C73" s="261"/>
      <c r="D73" s="261"/>
      <c r="E73" s="261"/>
      <c r="F73" s="261"/>
      <c r="G73" s="261"/>
      <c r="H73" s="261"/>
      <c r="I73" s="261"/>
      <c r="J73" s="261"/>
      <c r="K73" s="260"/>
      <c r="M73" s="274"/>
    </row>
    <row r="74" customFormat="false" ht="22.5" hidden="false" customHeight="true" outlineLevel="0" collapsed="false">
      <c r="A74" s="262" t="str">
        <f aca="false">'Orç Sintético'!A66</f>
        <v>02.04.201.02</v>
      </c>
      <c r="B74" s="263" t="str">
        <f aca="false">'Orç Sintético'!D66</f>
        <v>ESCAVACAO MECANICA PARA ACERTO DE TALUDES, EM MATERIAL DE 1A CATEGORIA, COM ESCAVADEIRA HIDRAULICA</v>
      </c>
      <c r="C74" s="263"/>
      <c r="D74" s="263"/>
      <c r="E74" s="263"/>
      <c r="F74" s="263"/>
      <c r="G74" s="263"/>
      <c r="H74" s="263"/>
      <c r="I74" s="263"/>
      <c r="J74" s="263"/>
      <c r="K74" s="264" t="str">
        <f aca="false">'Orç Sintético'!F66</f>
        <v>M3</v>
      </c>
      <c r="L74" s="265"/>
    </row>
    <row r="75" customFormat="false" ht="12.75" hidden="false" customHeight="true" outlineLevel="0" collapsed="false">
      <c r="A75" s="266"/>
      <c r="B75" s="266"/>
      <c r="C75" s="267"/>
      <c r="D75" s="267"/>
      <c r="E75" s="267"/>
      <c r="F75" s="267"/>
      <c r="G75" s="266" t="s">
        <v>944</v>
      </c>
      <c r="H75" s="266"/>
      <c r="I75" s="266" t="s">
        <v>945</v>
      </c>
      <c r="J75" s="266"/>
      <c r="K75" s="266"/>
    </row>
    <row r="76" customFormat="false" ht="12.75" hidden="false" customHeight="true" outlineLevel="0" collapsed="false">
      <c r="A76" s="266" t="s">
        <v>30</v>
      </c>
      <c r="B76" s="266"/>
      <c r="C76" s="266" t="s">
        <v>946</v>
      </c>
      <c r="D76" s="266" t="s">
        <v>947</v>
      </c>
      <c r="E76" s="266" t="s">
        <v>948</v>
      </c>
      <c r="F76" s="266" t="s">
        <v>949</v>
      </c>
      <c r="G76" s="260" t="s">
        <v>951</v>
      </c>
      <c r="H76" s="260" t="s">
        <v>952</v>
      </c>
      <c r="I76" s="260" t="s">
        <v>950</v>
      </c>
      <c r="J76" s="260" t="s">
        <v>951</v>
      </c>
      <c r="K76" s="260" t="s">
        <v>952</v>
      </c>
    </row>
    <row r="77" customFormat="false" ht="12.75" hidden="false" customHeight="false" outlineLevel="0" collapsed="false">
      <c r="A77" s="266"/>
      <c r="B77" s="266"/>
      <c r="C77" s="266"/>
      <c r="D77" s="266"/>
      <c r="E77" s="266"/>
      <c r="F77" s="266"/>
      <c r="G77" s="260" t="s">
        <v>955</v>
      </c>
      <c r="H77" s="260" t="s">
        <v>956</v>
      </c>
      <c r="I77" s="260" t="s">
        <v>954</v>
      </c>
      <c r="J77" s="260" t="s">
        <v>955</v>
      </c>
      <c r="K77" s="260" t="s">
        <v>956</v>
      </c>
    </row>
    <row r="78" customFormat="false" ht="12.75" hidden="false" customHeight="false" outlineLevel="0" collapsed="false">
      <c r="A78" s="260"/>
      <c r="B78" s="260" t="s">
        <v>978</v>
      </c>
      <c r="C78" s="260"/>
      <c r="D78" s="260"/>
      <c r="E78" s="260"/>
      <c r="F78" s="260"/>
      <c r="G78" s="260" t="n">
        <v>0.4076</v>
      </c>
      <c r="H78" s="260"/>
      <c r="I78" s="260"/>
      <c r="J78" s="260"/>
      <c r="K78" s="260" t="n">
        <f aca="false">H78</f>
        <v>0</v>
      </c>
    </row>
    <row r="79" customFormat="false" ht="12.75" hidden="false" customHeight="false" outlineLevel="0" collapsed="false">
      <c r="A79" s="260"/>
      <c r="B79" s="260" t="s">
        <v>979</v>
      </c>
      <c r="C79" s="260"/>
      <c r="D79" s="260"/>
      <c r="E79" s="260"/>
      <c r="F79" s="260"/>
      <c r="G79" s="260" t="n">
        <v>0.855</v>
      </c>
      <c r="H79" s="260"/>
      <c r="I79" s="260"/>
      <c r="J79" s="260"/>
      <c r="K79" s="260" t="n">
        <f aca="false">H79</f>
        <v>0</v>
      </c>
    </row>
    <row r="80" customFormat="false" ht="12.75" hidden="false" customHeight="false" outlineLevel="0" collapsed="false">
      <c r="A80" s="260"/>
      <c r="B80" s="260" t="s">
        <v>980</v>
      </c>
      <c r="C80" s="260"/>
      <c r="D80" s="260"/>
      <c r="E80" s="260"/>
      <c r="F80" s="260"/>
      <c r="G80" s="260" t="n">
        <v>0.5623</v>
      </c>
      <c r="H80" s="260"/>
      <c r="I80" s="260"/>
      <c r="J80" s="260"/>
      <c r="K80" s="260" t="n">
        <f aca="false">D80*G80</f>
        <v>0</v>
      </c>
    </row>
    <row r="81" customFormat="false" ht="12.75" hidden="false" customHeight="false" outlineLevel="0" collapsed="false">
      <c r="A81" s="260"/>
      <c r="B81" s="260" t="s">
        <v>981</v>
      </c>
      <c r="C81" s="260"/>
      <c r="D81" s="260"/>
      <c r="E81" s="260"/>
      <c r="F81" s="260"/>
      <c r="G81" s="260" t="n">
        <v>0.557</v>
      </c>
      <c r="H81" s="260"/>
      <c r="I81" s="260"/>
      <c r="J81" s="260"/>
      <c r="K81" s="260" t="n">
        <f aca="false">H81</f>
        <v>0</v>
      </c>
    </row>
    <row r="82" customFormat="false" ht="12.75" hidden="false" customHeight="false" outlineLevel="0" collapsed="false">
      <c r="A82" s="260"/>
      <c r="B82" s="260" t="s">
        <v>982</v>
      </c>
      <c r="C82" s="260" t="n">
        <v>1</v>
      </c>
      <c r="D82" s="260" t="n">
        <v>5.09</v>
      </c>
      <c r="E82" s="260"/>
      <c r="F82" s="260"/>
      <c r="G82" s="260" t="n">
        <f aca="false">(G78+G79)/2</f>
        <v>0.6313</v>
      </c>
      <c r="H82" s="260" t="n">
        <f aca="false">D82*G82*1.3</f>
        <v>4.1773121</v>
      </c>
      <c r="I82" s="260"/>
      <c r="J82" s="260"/>
      <c r="K82" s="260" t="n">
        <f aca="false">H82</f>
        <v>4.1773121</v>
      </c>
    </row>
    <row r="83" customFormat="false" ht="12.75" hidden="false" customHeight="false" outlineLevel="0" collapsed="false">
      <c r="A83" s="260"/>
      <c r="B83" s="260" t="s">
        <v>983</v>
      </c>
      <c r="C83" s="260" t="n">
        <v>1</v>
      </c>
      <c r="D83" s="260" t="n">
        <v>3.8</v>
      </c>
      <c r="E83" s="260"/>
      <c r="F83" s="260"/>
      <c r="G83" s="260" t="n">
        <f aca="false">(G79+G80)/2</f>
        <v>0.70865</v>
      </c>
      <c r="H83" s="260" t="n">
        <f aca="false">D83*G83*1.3</f>
        <v>3.500731</v>
      </c>
      <c r="I83" s="260"/>
      <c r="J83" s="260"/>
      <c r="K83" s="260" t="n">
        <f aca="false">H83</f>
        <v>3.500731</v>
      </c>
    </row>
    <row r="84" customFormat="false" ht="12.75" hidden="false" customHeight="false" outlineLevel="0" collapsed="false">
      <c r="A84" s="260"/>
      <c r="B84" s="260" t="s">
        <v>984</v>
      </c>
      <c r="C84" s="260" t="n">
        <v>1</v>
      </c>
      <c r="D84" s="260" t="n">
        <v>3.55</v>
      </c>
      <c r="E84" s="260"/>
      <c r="F84" s="260"/>
      <c r="G84" s="260" t="n">
        <f aca="false">(G80+G81)/2</f>
        <v>0.55965</v>
      </c>
      <c r="H84" s="260" t="n">
        <f aca="false">D84*G84*1.3</f>
        <v>2.58278475</v>
      </c>
      <c r="I84" s="260"/>
      <c r="J84" s="260"/>
      <c r="K84" s="260" t="n">
        <f aca="false">H84</f>
        <v>2.58278475</v>
      </c>
    </row>
    <row r="85" customFormat="false" ht="12.75" hidden="false" customHeight="true" outlineLevel="0" collapsed="false">
      <c r="A85" s="269"/>
      <c r="B85" s="270"/>
      <c r="C85" s="270"/>
      <c r="D85" s="270"/>
      <c r="E85" s="270"/>
      <c r="F85" s="271" t="s">
        <v>958</v>
      </c>
      <c r="G85" s="271"/>
      <c r="H85" s="271"/>
      <c r="I85" s="285"/>
      <c r="J85" s="285"/>
      <c r="K85" s="273" t="n">
        <f aca="false">ROUND(SUM(K76:K84),2)</f>
        <v>10.26</v>
      </c>
      <c r="M85" s="274"/>
    </row>
    <row r="86" customFormat="false" ht="52.5" hidden="false" customHeight="true" outlineLevel="0" collapsed="false">
      <c r="A86" s="286" t="s">
        <v>985</v>
      </c>
      <c r="B86" s="286"/>
      <c r="C86" s="286"/>
      <c r="D86" s="286"/>
      <c r="E86" s="286"/>
      <c r="F86" s="286"/>
      <c r="G86" s="286"/>
      <c r="H86" s="286"/>
      <c r="I86" s="286"/>
      <c r="J86" s="286"/>
      <c r="K86" s="286"/>
      <c r="L86" s="269"/>
      <c r="M86" s="274"/>
    </row>
    <row r="87" customFormat="false" ht="12.75" hidden="false" customHeight="false" outlineLevel="0" collapsed="false">
      <c r="A87" s="260"/>
      <c r="B87" s="261"/>
      <c r="C87" s="261"/>
      <c r="D87" s="261"/>
      <c r="E87" s="261"/>
      <c r="F87" s="261"/>
      <c r="G87" s="261"/>
      <c r="H87" s="261"/>
      <c r="I87" s="261"/>
      <c r="J87" s="261"/>
      <c r="K87" s="260"/>
      <c r="M87" s="274"/>
    </row>
    <row r="88" customFormat="false" ht="25.5" hidden="false" customHeight="true" outlineLevel="0" collapsed="false">
      <c r="A88" s="262" t="str">
        <f aca="false">'Orç Sintético'!A75</f>
        <v>03.01.101.01</v>
      </c>
      <c r="B88" s="263" t="str">
        <f aca="false">'Orç Sintético'!D75</f>
        <v>ESCAVAÇÃO MANUAL PARA BLOCO DE COROAMENTO OU SAPATA (INCLUINDO ESCAVAÇÃO PARA COLOCAÇÃO DE FÔRMAS). AF_06/2017</v>
      </c>
      <c r="C88" s="263"/>
      <c r="D88" s="263"/>
      <c r="E88" s="263"/>
      <c r="F88" s="263"/>
      <c r="G88" s="263"/>
      <c r="H88" s="263"/>
      <c r="I88" s="263"/>
      <c r="J88" s="263"/>
      <c r="K88" s="264" t="str">
        <f aca="false">'Orç Sintético'!F75</f>
        <v>M3</v>
      </c>
      <c r="L88" s="265"/>
    </row>
    <row r="89" customFormat="false" ht="12.75" hidden="false" customHeight="true" outlineLevel="0" collapsed="false">
      <c r="A89" s="266"/>
      <c r="B89" s="266"/>
      <c r="C89" s="267"/>
      <c r="D89" s="267"/>
      <c r="E89" s="267"/>
      <c r="F89" s="267"/>
      <c r="G89" s="266" t="s">
        <v>944</v>
      </c>
      <c r="H89" s="266"/>
      <c r="I89" s="266" t="s">
        <v>945</v>
      </c>
      <c r="J89" s="266"/>
      <c r="K89" s="266"/>
    </row>
    <row r="90" customFormat="false" ht="12.75" hidden="false" customHeight="true" outlineLevel="0" collapsed="false">
      <c r="A90" s="266" t="s">
        <v>30</v>
      </c>
      <c r="B90" s="266"/>
      <c r="C90" s="266" t="s">
        <v>946</v>
      </c>
      <c r="D90" s="266" t="s">
        <v>947</v>
      </c>
      <c r="E90" s="266" t="s">
        <v>948</v>
      </c>
      <c r="F90" s="266" t="s">
        <v>986</v>
      </c>
      <c r="G90" s="260" t="s">
        <v>951</v>
      </c>
      <c r="H90" s="260" t="s">
        <v>952</v>
      </c>
      <c r="I90" s="260" t="s">
        <v>950</v>
      </c>
      <c r="J90" s="260" t="s">
        <v>951</v>
      </c>
      <c r="K90" s="260" t="s">
        <v>952</v>
      </c>
    </row>
    <row r="91" customFormat="false" ht="19.5" hidden="false" customHeight="true" outlineLevel="0" collapsed="false">
      <c r="A91" s="266"/>
      <c r="B91" s="266"/>
      <c r="C91" s="266"/>
      <c r="D91" s="266"/>
      <c r="E91" s="266"/>
      <c r="F91" s="266"/>
      <c r="G91" s="260" t="s">
        <v>955</v>
      </c>
      <c r="H91" s="260" t="s">
        <v>956</v>
      </c>
      <c r="I91" s="260" t="s">
        <v>954</v>
      </c>
      <c r="J91" s="260" t="s">
        <v>955</v>
      </c>
      <c r="K91" s="260" t="s">
        <v>956</v>
      </c>
    </row>
    <row r="92" customFormat="false" ht="12.75" hidden="false" customHeight="false" outlineLevel="0" collapsed="false">
      <c r="A92" s="260" t="s">
        <v>987</v>
      </c>
      <c r="B92" s="275" t="s">
        <v>988</v>
      </c>
      <c r="C92" s="281" t="n">
        <v>1</v>
      </c>
      <c r="D92" s="276" t="n">
        <f aca="false">0.5+0.4+0.4</f>
        <v>1.3</v>
      </c>
      <c r="E92" s="276" t="n">
        <f aca="false">0.5+0.4+0.4</f>
        <v>1.3</v>
      </c>
      <c r="F92" s="276" t="n">
        <f aca="false">1.35-0.05</f>
        <v>1.3</v>
      </c>
      <c r="G92" s="277" t="n">
        <f aca="false">E92*D92</f>
        <v>1.69</v>
      </c>
      <c r="H92" s="277" t="n">
        <f aca="false">F92*G92</f>
        <v>2.197</v>
      </c>
      <c r="I92" s="278"/>
      <c r="J92" s="282" t="n">
        <f aca="false">G92*C92</f>
        <v>1.69</v>
      </c>
      <c r="K92" s="282" t="n">
        <f aca="false">H92*C92</f>
        <v>2.197</v>
      </c>
      <c r="L92" s="279"/>
      <c r="M92" s="274"/>
    </row>
    <row r="93" customFormat="false" ht="12.75" hidden="false" customHeight="false" outlineLevel="0" collapsed="false">
      <c r="A93" s="260" t="s">
        <v>987</v>
      </c>
      <c r="B93" s="275" t="s">
        <v>989</v>
      </c>
      <c r="C93" s="281" t="n">
        <v>1</v>
      </c>
      <c r="D93" s="276" t="n">
        <f aca="false">0.5+0.4+0.4</f>
        <v>1.3</v>
      </c>
      <c r="E93" s="276" t="n">
        <f aca="false">0.5+0.4+0.4</f>
        <v>1.3</v>
      </c>
      <c r="F93" s="276" t="n">
        <f aca="false">1.05-0.05</f>
        <v>1</v>
      </c>
      <c r="G93" s="277" t="n">
        <f aca="false">E93*D93</f>
        <v>1.69</v>
      </c>
      <c r="H93" s="277" t="n">
        <f aca="false">F93*G93</f>
        <v>1.69</v>
      </c>
      <c r="I93" s="278"/>
      <c r="J93" s="282" t="n">
        <f aca="false">G93*C93</f>
        <v>1.69</v>
      </c>
      <c r="K93" s="282" t="n">
        <f aca="false">H93*C93</f>
        <v>1.69</v>
      </c>
      <c r="L93" s="279"/>
      <c r="M93" s="274"/>
    </row>
    <row r="94" customFormat="false" ht="12.75" hidden="false" customHeight="false" outlineLevel="0" collapsed="false">
      <c r="A94" s="260" t="s">
        <v>987</v>
      </c>
      <c r="B94" s="275" t="s">
        <v>990</v>
      </c>
      <c r="C94" s="281" t="n">
        <v>1</v>
      </c>
      <c r="D94" s="276" t="n">
        <f aca="false">0.5+0.4+0.4</f>
        <v>1.3</v>
      </c>
      <c r="E94" s="276" t="n">
        <f aca="false">0.5+0.4+0.4</f>
        <v>1.3</v>
      </c>
      <c r="F94" s="276" t="n">
        <f aca="false">1.05-0.05</f>
        <v>1</v>
      </c>
      <c r="G94" s="277" t="n">
        <f aca="false">E94*D94</f>
        <v>1.69</v>
      </c>
      <c r="H94" s="277" t="n">
        <f aca="false">F94*G94</f>
        <v>1.69</v>
      </c>
      <c r="I94" s="278"/>
      <c r="J94" s="282" t="n">
        <f aca="false">G94*C94</f>
        <v>1.69</v>
      </c>
      <c r="K94" s="282" t="n">
        <f aca="false">H94*C94</f>
        <v>1.69</v>
      </c>
      <c r="L94" s="279"/>
      <c r="M94" s="274"/>
    </row>
    <row r="95" customFormat="false" ht="12.75" hidden="false" customHeight="false" outlineLevel="0" collapsed="false">
      <c r="A95" s="260" t="s">
        <v>987</v>
      </c>
      <c r="B95" s="275" t="s">
        <v>991</v>
      </c>
      <c r="C95" s="281" t="n">
        <v>1</v>
      </c>
      <c r="D95" s="276" t="n">
        <f aca="false">0.5+0.4+0.4</f>
        <v>1.3</v>
      </c>
      <c r="E95" s="276" t="n">
        <f aca="false">0.5+0.4+0.4</f>
        <v>1.3</v>
      </c>
      <c r="F95" s="276" t="n">
        <f aca="false">1.05-0.05</f>
        <v>1</v>
      </c>
      <c r="G95" s="277" t="n">
        <f aca="false">E95*D95</f>
        <v>1.69</v>
      </c>
      <c r="H95" s="277" t="n">
        <f aca="false">F95*G95</f>
        <v>1.69</v>
      </c>
      <c r="I95" s="278"/>
      <c r="J95" s="282" t="n">
        <f aca="false">G95*C95</f>
        <v>1.69</v>
      </c>
      <c r="K95" s="282" t="n">
        <f aca="false">H95*C95</f>
        <v>1.69</v>
      </c>
      <c r="L95" s="279"/>
      <c r="M95" s="274"/>
    </row>
    <row r="96" customFormat="false" ht="12.75" hidden="false" customHeight="false" outlineLevel="0" collapsed="false">
      <c r="A96" s="260" t="s">
        <v>987</v>
      </c>
      <c r="B96" s="275" t="s">
        <v>992</v>
      </c>
      <c r="C96" s="281" t="n">
        <v>1</v>
      </c>
      <c r="D96" s="276" t="n">
        <f aca="false">0.5+0.4+0.4</f>
        <v>1.3</v>
      </c>
      <c r="E96" s="276" t="n">
        <f aca="false">0.5+0.4+0.4</f>
        <v>1.3</v>
      </c>
      <c r="F96" s="276" t="n">
        <f aca="false">0.95-0.05</f>
        <v>0.9</v>
      </c>
      <c r="G96" s="277" t="n">
        <f aca="false">E96*D96</f>
        <v>1.69</v>
      </c>
      <c r="H96" s="277" t="n">
        <f aca="false">F96*G96</f>
        <v>1.521</v>
      </c>
      <c r="I96" s="278"/>
      <c r="J96" s="282" t="n">
        <f aca="false">G96*C96</f>
        <v>1.69</v>
      </c>
      <c r="K96" s="282" t="n">
        <f aca="false">H96*C96</f>
        <v>1.521</v>
      </c>
      <c r="L96" s="279"/>
      <c r="M96" s="274"/>
    </row>
    <row r="97" customFormat="false" ht="12.75" hidden="false" customHeight="false" outlineLevel="0" collapsed="false">
      <c r="A97" s="260" t="s">
        <v>987</v>
      </c>
      <c r="B97" s="275" t="s">
        <v>993</v>
      </c>
      <c r="C97" s="281" t="n">
        <v>1</v>
      </c>
      <c r="D97" s="276" t="n">
        <f aca="false">0.74+0.4+0.4</f>
        <v>1.54</v>
      </c>
      <c r="E97" s="276" t="n">
        <f aca="false">0.74+0.4+0.4</f>
        <v>1.54</v>
      </c>
      <c r="F97" s="276" t="n">
        <f aca="false">1.1-0.05</f>
        <v>1.05</v>
      </c>
      <c r="G97" s="277" t="n">
        <f aca="false">E97*D97</f>
        <v>2.3716</v>
      </c>
      <c r="H97" s="277" t="n">
        <f aca="false">F97*G97</f>
        <v>2.49018</v>
      </c>
      <c r="I97" s="278"/>
      <c r="J97" s="282" t="n">
        <f aca="false">G97*C97</f>
        <v>2.3716</v>
      </c>
      <c r="K97" s="282" t="n">
        <f aca="false">H97*C97</f>
        <v>2.49018</v>
      </c>
      <c r="L97" s="279"/>
      <c r="M97" s="274"/>
    </row>
    <row r="98" customFormat="false" ht="12.75" hidden="false" customHeight="false" outlineLevel="0" collapsed="false">
      <c r="A98" s="260" t="s">
        <v>987</v>
      </c>
      <c r="B98" s="275" t="s">
        <v>994</v>
      </c>
      <c r="C98" s="281" t="n">
        <v>1</v>
      </c>
      <c r="D98" s="276" t="n">
        <f aca="false">0.74+0.4+0.4</f>
        <v>1.54</v>
      </c>
      <c r="E98" s="276" t="n">
        <f aca="false">0.74+0.4+0.4</f>
        <v>1.54</v>
      </c>
      <c r="F98" s="276" t="n">
        <f aca="false">1.1-0.05</f>
        <v>1.05</v>
      </c>
      <c r="G98" s="277" t="n">
        <f aca="false">E98*D98</f>
        <v>2.3716</v>
      </c>
      <c r="H98" s="277" t="n">
        <f aca="false">F98*G98</f>
        <v>2.49018</v>
      </c>
      <c r="I98" s="278"/>
      <c r="J98" s="282" t="n">
        <f aca="false">G98*C98</f>
        <v>2.3716</v>
      </c>
      <c r="K98" s="282" t="n">
        <f aca="false">H98*C98</f>
        <v>2.49018</v>
      </c>
      <c r="L98" s="279"/>
      <c r="M98" s="274"/>
    </row>
    <row r="99" customFormat="false" ht="12.75" hidden="false" customHeight="false" outlineLevel="0" collapsed="false">
      <c r="A99" s="260" t="s">
        <v>987</v>
      </c>
      <c r="B99" s="275" t="s">
        <v>995</v>
      </c>
      <c r="C99" s="281" t="n">
        <v>1</v>
      </c>
      <c r="D99" s="276" t="n">
        <f aca="false">0.74+0.4+0.4</f>
        <v>1.54</v>
      </c>
      <c r="E99" s="276" t="n">
        <f aca="false">0.74+0.4+0.4</f>
        <v>1.54</v>
      </c>
      <c r="F99" s="276" t="n">
        <f aca="false">1.1-0.05</f>
        <v>1.05</v>
      </c>
      <c r="G99" s="277" t="n">
        <f aca="false">E99*D99</f>
        <v>2.3716</v>
      </c>
      <c r="H99" s="277" t="n">
        <f aca="false">F99*G99</f>
        <v>2.49018</v>
      </c>
      <c r="I99" s="278"/>
      <c r="J99" s="282" t="n">
        <f aca="false">G99*C99</f>
        <v>2.3716</v>
      </c>
      <c r="K99" s="282" t="n">
        <f aca="false">H99*C99</f>
        <v>2.49018</v>
      </c>
      <c r="L99" s="279"/>
      <c r="M99" s="274"/>
    </row>
    <row r="100" customFormat="false" ht="12.75" hidden="false" customHeight="false" outlineLevel="0" collapsed="false">
      <c r="A100" s="260" t="s">
        <v>987</v>
      </c>
      <c r="B100" s="275" t="s">
        <v>996</v>
      </c>
      <c r="C100" s="281" t="n">
        <v>1</v>
      </c>
      <c r="D100" s="276" t="n">
        <f aca="false">0.74+0.4+0.4</f>
        <v>1.54</v>
      </c>
      <c r="E100" s="276" t="n">
        <f aca="false">0.74+0.4+0.4</f>
        <v>1.54</v>
      </c>
      <c r="F100" s="276" t="n">
        <f aca="false">1.1-0.05</f>
        <v>1.05</v>
      </c>
      <c r="G100" s="277" t="n">
        <f aca="false">E100*D100</f>
        <v>2.3716</v>
      </c>
      <c r="H100" s="277" t="n">
        <f aca="false">F100*G100</f>
        <v>2.49018</v>
      </c>
      <c r="I100" s="278"/>
      <c r="J100" s="282" t="n">
        <f aca="false">G100*C100</f>
        <v>2.3716</v>
      </c>
      <c r="K100" s="282" t="n">
        <f aca="false">H100*C100</f>
        <v>2.49018</v>
      </c>
      <c r="L100" s="279"/>
      <c r="M100" s="274"/>
    </row>
    <row r="101" customFormat="false" ht="12.75" hidden="false" customHeight="false" outlineLevel="0" collapsed="false">
      <c r="A101" s="260" t="s">
        <v>987</v>
      </c>
      <c r="B101" s="275" t="s">
        <v>997</v>
      </c>
      <c r="C101" s="281" t="n">
        <v>1</v>
      </c>
      <c r="D101" s="276" t="n">
        <f aca="false">0.74+0.4+0.4</f>
        <v>1.54</v>
      </c>
      <c r="E101" s="276" t="n">
        <f aca="false">0.74+0.4+0.4</f>
        <v>1.54</v>
      </c>
      <c r="F101" s="276" t="n">
        <f aca="false">1.1-0.05</f>
        <v>1.05</v>
      </c>
      <c r="G101" s="277" t="n">
        <f aca="false">E101*D101</f>
        <v>2.3716</v>
      </c>
      <c r="H101" s="277" t="n">
        <f aca="false">F101*G101</f>
        <v>2.49018</v>
      </c>
      <c r="I101" s="278"/>
      <c r="J101" s="282" t="n">
        <f aca="false">G101*C101</f>
        <v>2.3716</v>
      </c>
      <c r="K101" s="282" t="n">
        <f aca="false">H101*C101</f>
        <v>2.49018</v>
      </c>
      <c r="L101" s="279"/>
      <c r="M101" s="274"/>
    </row>
    <row r="102" customFormat="false" ht="12.75" hidden="false" customHeight="true" outlineLevel="0" collapsed="false">
      <c r="A102" s="266"/>
      <c r="B102" s="266"/>
      <c r="C102" s="266"/>
      <c r="D102" s="266"/>
      <c r="E102" s="266"/>
      <c r="F102" s="271" t="s">
        <v>958</v>
      </c>
      <c r="G102" s="271"/>
      <c r="H102" s="271"/>
      <c r="I102" s="272"/>
      <c r="J102" s="285" t="n">
        <f aca="false">ROUND(SUM(J92:J101),2)</f>
        <v>20.31</v>
      </c>
      <c r="K102" s="285" t="n">
        <f aca="false">ROUND(SUM(K92:K101),2)</f>
        <v>21.24</v>
      </c>
      <c r="M102" s="274"/>
    </row>
    <row r="103" customFormat="false" ht="12.75" hidden="false" customHeight="true" outlineLevel="0" collapsed="false">
      <c r="A103" s="286" t="s">
        <v>998</v>
      </c>
      <c r="B103" s="286"/>
      <c r="C103" s="286"/>
      <c r="D103" s="286"/>
      <c r="E103" s="286"/>
      <c r="F103" s="286"/>
      <c r="G103" s="286"/>
      <c r="H103" s="286"/>
      <c r="I103" s="286"/>
      <c r="J103" s="286"/>
      <c r="K103" s="286"/>
      <c r="L103" s="269"/>
      <c r="M103" s="274"/>
    </row>
    <row r="104" customFormat="false" ht="12.75" hidden="false" customHeight="false" outlineLevel="0" collapsed="false">
      <c r="A104" s="260"/>
      <c r="B104" s="261"/>
      <c r="C104" s="261"/>
      <c r="D104" s="261"/>
      <c r="E104" s="261"/>
      <c r="F104" s="261"/>
      <c r="G104" s="261"/>
      <c r="H104" s="261"/>
      <c r="I104" s="261"/>
      <c r="J104" s="261"/>
      <c r="K104" s="260"/>
      <c r="M104" s="274"/>
    </row>
    <row r="105" customFormat="false" ht="33.75" hidden="false" customHeight="true" outlineLevel="0" collapsed="false">
      <c r="A105" s="262" t="str">
        <f aca="false">'Orç Sintético'!A76</f>
        <v>03.01.101.02</v>
      </c>
      <c r="B105" s="263" t="str">
        <f aca="false">'Orç Sintético'!D76</f>
        <v>ESCAVAÇÃO MANUAL DE VALA PARA VIGA BALDRAME (INCLUINDO ESCAVAÇÃO PARA COLOCAÇÃO DE FÔRMAS). AF_06/2017</v>
      </c>
      <c r="C105" s="263"/>
      <c r="D105" s="263"/>
      <c r="E105" s="263"/>
      <c r="F105" s="263"/>
      <c r="G105" s="263"/>
      <c r="H105" s="263"/>
      <c r="I105" s="263"/>
      <c r="J105" s="263"/>
      <c r="K105" s="264" t="str">
        <f aca="false">'Orç Sintético'!F76</f>
        <v>M3</v>
      </c>
      <c r="L105" s="265"/>
    </row>
    <row r="106" customFormat="false" ht="12.75" hidden="false" customHeight="true" outlineLevel="0" collapsed="false">
      <c r="A106" s="266"/>
      <c r="B106" s="266"/>
      <c r="C106" s="267"/>
      <c r="D106" s="267"/>
      <c r="E106" s="267"/>
      <c r="F106" s="267"/>
      <c r="G106" s="266" t="s">
        <v>944</v>
      </c>
      <c r="H106" s="266"/>
      <c r="I106" s="266" t="s">
        <v>945</v>
      </c>
      <c r="J106" s="266"/>
      <c r="K106" s="266"/>
    </row>
    <row r="107" customFormat="false" ht="12.75" hidden="false" customHeight="true" outlineLevel="0" collapsed="false">
      <c r="A107" s="266" t="s">
        <v>30</v>
      </c>
      <c r="B107" s="266"/>
      <c r="C107" s="266" t="s">
        <v>946</v>
      </c>
      <c r="D107" s="266" t="s">
        <v>947</v>
      </c>
      <c r="E107" s="266" t="s">
        <v>948</v>
      </c>
      <c r="F107" s="266" t="s">
        <v>949</v>
      </c>
      <c r="G107" s="260" t="s">
        <v>951</v>
      </c>
      <c r="H107" s="260" t="s">
        <v>952</v>
      </c>
      <c r="I107" s="260" t="s">
        <v>950</v>
      </c>
      <c r="J107" s="260" t="s">
        <v>951</v>
      </c>
      <c r="K107" s="260" t="s">
        <v>952</v>
      </c>
    </row>
    <row r="108" customFormat="false" ht="12.75" hidden="false" customHeight="false" outlineLevel="0" collapsed="false">
      <c r="A108" s="266"/>
      <c r="B108" s="266"/>
      <c r="C108" s="266"/>
      <c r="D108" s="266"/>
      <c r="E108" s="266"/>
      <c r="F108" s="266"/>
      <c r="G108" s="260" t="s">
        <v>955</v>
      </c>
      <c r="H108" s="260" t="s">
        <v>956</v>
      </c>
      <c r="I108" s="260" t="s">
        <v>954</v>
      </c>
      <c r="J108" s="260" t="s">
        <v>955</v>
      </c>
      <c r="K108" s="260" t="s">
        <v>956</v>
      </c>
    </row>
    <row r="109" customFormat="false" ht="12.75" hidden="false" customHeight="false" outlineLevel="0" collapsed="false">
      <c r="A109" s="260" t="s">
        <v>987</v>
      </c>
      <c r="B109" s="275" t="s">
        <v>999</v>
      </c>
      <c r="C109" s="281" t="n">
        <v>1</v>
      </c>
      <c r="D109" s="276" t="n">
        <f aca="false">2.6+2.6+3.1+2.6</f>
        <v>10.9</v>
      </c>
      <c r="E109" s="276" t="n">
        <f aca="false">0.15+0.4+0.4</f>
        <v>0.95</v>
      </c>
      <c r="F109" s="276" t="n">
        <v>0.6</v>
      </c>
      <c r="G109" s="277" t="n">
        <f aca="false">D109*E109</f>
        <v>10.355</v>
      </c>
      <c r="H109" s="277" t="n">
        <f aca="false">F109*G109</f>
        <v>6.213</v>
      </c>
      <c r="I109" s="278"/>
      <c r="J109" s="282" t="n">
        <f aca="false">G109*C109</f>
        <v>10.355</v>
      </c>
      <c r="K109" s="277" t="n">
        <f aca="false">C109*H109</f>
        <v>6.213</v>
      </c>
      <c r="L109" s="279"/>
      <c r="M109" s="274"/>
    </row>
    <row r="110" customFormat="false" ht="12.75" hidden="false" customHeight="false" outlineLevel="0" collapsed="false">
      <c r="A110" s="260" t="s">
        <v>987</v>
      </c>
      <c r="B110" s="275" t="s">
        <v>1000</v>
      </c>
      <c r="C110" s="281" t="n">
        <v>1</v>
      </c>
      <c r="D110" s="276" t="n">
        <f aca="false">3.35+3.35+3.85</f>
        <v>10.55</v>
      </c>
      <c r="E110" s="276" t="n">
        <f aca="false">0.15+0.4+0.4</f>
        <v>0.95</v>
      </c>
      <c r="F110" s="276" t="n">
        <v>0.6</v>
      </c>
      <c r="G110" s="277" t="n">
        <f aca="false">D110*E110</f>
        <v>10.0225</v>
      </c>
      <c r="H110" s="277" t="n">
        <f aca="false">F110*G110</f>
        <v>6.0135</v>
      </c>
      <c r="I110" s="278"/>
      <c r="J110" s="282" t="n">
        <f aca="false">G110*C110</f>
        <v>10.0225</v>
      </c>
      <c r="K110" s="277" t="n">
        <f aca="false">C110*H110</f>
        <v>6.0135</v>
      </c>
      <c r="L110" s="279"/>
      <c r="M110" s="274"/>
    </row>
    <row r="111" customFormat="false" ht="12.75" hidden="false" customHeight="false" outlineLevel="0" collapsed="false">
      <c r="A111" s="260" t="s">
        <v>987</v>
      </c>
      <c r="B111" s="275" t="s">
        <v>1001</v>
      </c>
      <c r="C111" s="281" t="n">
        <v>1</v>
      </c>
      <c r="D111" s="276" t="n">
        <v>0.7</v>
      </c>
      <c r="E111" s="276" t="n">
        <f aca="false">0.15+0.4+0.4</f>
        <v>0.95</v>
      </c>
      <c r="F111" s="276" t="n">
        <v>0.45</v>
      </c>
      <c r="G111" s="277" t="n">
        <f aca="false">D111*E111</f>
        <v>0.665</v>
      </c>
      <c r="H111" s="277" t="n">
        <f aca="false">F111*G111</f>
        <v>0.29925</v>
      </c>
      <c r="I111" s="278"/>
      <c r="J111" s="282" t="n">
        <f aca="false">G111*C111</f>
        <v>0.665</v>
      </c>
      <c r="K111" s="277" t="n">
        <f aca="false">C111*H111</f>
        <v>0.29925</v>
      </c>
      <c r="L111" s="279"/>
      <c r="M111" s="274"/>
    </row>
    <row r="112" customFormat="false" ht="12.75" hidden="false" customHeight="false" outlineLevel="0" collapsed="false">
      <c r="A112" s="260" t="s">
        <v>987</v>
      </c>
      <c r="B112" s="275" t="s">
        <v>1002</v>
      </c>
      <c r="C112" s="281" t="n">
        <v>1</v>
      </c>
      <c r="D112" s="276" t="n">
        <v>3.35</v>
      </c>
      <c r="E112" s="276" t="n">
        <f aca="false">0.15+0.4+0.4</f>
        <v>0.95</v>
      </c>
      <c r="F112" s="276" t="n">
        <v>0.4</v>
      </c>
      <c r="G112" s="277" t="n">
        <f aca="false">D112*E112</f>
        <v>3.1825</v>
      </c>
      <c r="H112" s="277" t="n">
        <f aca="false">F112*G112</f>
        <v>1.273</v>
      </c>
      <c r="I112" s="278"/>
      <c r="J112" s="282" t="n">
        <f aca="false">G112*C112</f>
        <v>3.1825</v>
      </c>
      <c r="K112" s="277" t="n">
        <f aca="false">C112*H112</f>
        <v>1.273</v>
      </c>
      <c r="L112" s="279"/>
      <c r="M112" s="274"/>
    </row>
    <row r="113" customFormat="false" ht="12.75" hidden="false" customHeight="false" outlineLevel="0" collapsed="false">
      <c r="A113" s="260" t="s">
        <v>987</v>
      </c>
      <c r="B113" s="275" t="s">
        <v>1003</v>
      </c>
      <c r="C113" s="281" t="n">
        <v>1</v>
      </c>
      <c r="D113" s="276" t="n">
        <v>0.7</v>
      </c>
      <c r="E113" s="276" t="n">
        <f aca="false">0.15+0.4+0.4</f>
        <v>0.95</v>
      </c>
      <c r="F113" s="276" t="n">
        <v>0.45</v>
      </c>
      <c r="G113" s="277" t="n">
        <f aca="false">D113*E113</f>
        <v>0.665</v>
      </c>
      <c r="H113" s="277" t="n">
        <f aca="false">F113*G113</f>
        <v>0.29925</v>
      </c>
      <c r="I113" s="278"/>
      <c r="J113" s="282" t="n">
        <f aca="false">G113*C113</f>
        <v>0.665</v>
      </c>
      <c r="K113" s="277" t="n">
        <f aca="false">C113*H113</f>
        <v>0.29925</v>
      </c>
      <c r="L113" s="279"/>
      <c r="M113" s="274"/>
    </row>
    <row r="114" customFormat="false" ht="12.75" hidden="false" customHeight="false" outlineLevel="0" collapsed="false">
      <c r="A114" s="260" t="s">
        <v>987</v>
      </c>
      <c r="B114" s="275" t="s">
        <v>1004</v>
      </c>
      <c r="C114" s="281" t="n">
        <v>1</v>
      </c>
      <c r="D114" s="276" t="n">
        <v>2.4</v>
      </c>
      <c r="E114" s="276" t="n">
        <f aca="false">0.15+0.4+0.4</f>
        <v>0.95</v>
      </c>
      <c r="F114" s="276" t="n">
        <v>0.4</v>
      </c>
      <c r="G114" s="277" t="n">
        <f aca="false">D114*E114</f>
        <v>2.28</v>
      </c>
      <c r="H114" s="277" t="n">
        <f aca="false">F114*G114</f>
        <v>0.912</v>
      </c>
      <c r="I114" s="278"/>
      <c r="J114" s="282" t="n">
        <f aca="false">G114*C114</f>
        <v>2.28</v>
      </c>
      <c r="K114" s="277" t="n">
        <f aca="false">C114*H114</f>
        <v>0.912</v>
      </c>
      <c r="L114" s="279"/>
      <c r="M114" s="274"/>
    </row>
    <row r="115" customFormat="false" ht="12.75" hidden="false" customHeight="false" outlineLevel="0" collapsed="false">
      <c r="A115" s="260" t="s">
        <v>987</v>
      </c>
      <c r="B115" s="275" t="s">
        <v>1005</v>
      </c>
      <c r="C115" s="281" t="n">
        <v>1</v>
      </c>
      <c r="D115" s="276" t="n">
        <v>2.4</v>
      </c>
      <c r="E115" s="276" t="n">
        <f aca="false">0.15+0.4+0.4</f>
        <v>0.95</v>
      </c>
      <c r="F115" s="276" t="n">
        <v>0.4</v>
      </c>
      <c r="G115" s="277" t="n">
        <f aca="false">D115*E115</f>
        <v>2.28</v>
      </c>
      <c r="H115" s="277" t="n">
        <f aca="false">F115*G115</f>
        <v>0.912</v>
      </c>
      <c r="I115" s="278"/>
      <c r="J115" s="282" t="n">
        <f aca="false">G115*C115</f>
        <v>2.28</v>
      </c>
      <c r="K115" s="277" t="n">
        <f aca="false">C115*H115</f>
        <v>0.912</v>
      </c>
      <c r="L115" s="279"/>
      <c r="M115" s="274"/>
    </row>
    <row r="116" customFormat="false" ht="12.75" hidden="false" customHeight="false" outlineLevel="0" collapsed="false">
      <c r="A116" s="260" t="s">
        <v>987</v>
      </c>
      <c r="B116" s="275" t="s">
        <v>1006</v>
      </c>
      <c r="C116" s="281" t="n">
        <v>1</v>
      </c>
      <c r="D116" s="276" t="n">
        <v>2.89</v>
      </c>
      <c r="E116" s="276" t="n">
        <f aca="false">0.15+0.4+0.4</f>
        <v>0.95</v>
      </c>
      <c r="F116" s="276" t="n">
        <v>0.4</v>
      </c>
      <c r="G116" s="277" t="n">
        <f aca="false">D116*E116</f>
        <v>2.7455</v>
      </c>
      <c r="H116" s="277" t="n">
        <f aca="false">F116*G116</f>
        <v>1.0982</v>
      </c>
      <c r="I116" s="278"/>
      <c r="J116" s="282" t="n">
        <f aca="false">G116*C116</f>
        <v>2.7455</v>
      </c>
      <c r="K116" s="277" t="n">
        <f aca="false">C116*H116</f>
        <v>1.0982</v>
      </c>
      <c r="L116" s="279"/>
      <c r="M116" s="274"/>
    </row>
    <row r="117" customFormat="false" ht="12.75" hidden="false" customHeight="false" outlineLevel="0" collapsed="false">
      <c r="A117" s="260" t="s">
        <v>987</v>
      </c>
      <c r="B117" s="275" t="s">
        <v>1007</v>
      </c>
      <c r="C117" s="281" t="n">
        <v>1</v>
      </c>
      <c r="D117" s="276" t="n">
        <v>2.36</v>
      </c>
      <c r="E117" s="276" t="n">
        <f aca="false">0.15+0.4+0.4</f>
        <v>0.95</v>
      </c>
      <c r="F117" s="276" t="n">
        <v>0.4</v>
      </c>
      <c r="G117" s="277" t="n">
        <f aca="false">D117*E117</f>
        <v>2.242</v>
      </c>
      <c r="H117" s="277" t="n">
        <f aca="false">F117*G117</f>
        <v>0.8968</v>
      </c>
      <c r="I117" s="278"/>
      <c r="J117" s="282" t="n">
        <f aca="false">G117*C117</f>
        <v>2.242</v>
      </c>
      <c r="K117" s="277" t="n">
        <f aca="false">C117*H117</f>
        <v>0.8968</v>
      </c>
      <c r="L117" s="279"/>
      <c r="M117" s="274"/>
    </row>
    <row r="118" customFormat="false" ht="12.75" hidden="false" customHeight="false" outlineLevel="0" collapsed="false">
      <c r="A118" s="260" t="s">
        <v>987</v>
      </c>
      <c r="B118" s="275" t="s">
        <v>1008</v>
      </c>
      <c r="C118" s="281" t="n">
        <v>1</v>
      </c>
      <c r="D118" s="276" t="n">
        <v>3.13</v>
      </c>
      <c r="E118" s="276" t="n">
        <f aca="false">0.15+0.4+0.4</f>
        <v>0.95</v>
      </c>
      <c r="F118" s="276" t="n">
        <v>0.6</v>
      </c>
      <c r="G118" s="277" t="n">
        <f aca="false">D118*E118</f>
        <v>2.9735</v>
      </c>
      <c r="H118" s="277" t="n">
        <f aca="false">F118*G118</f>
        <v>1.7841</v>
      </c>
      <c r="I118" s="278"/>
      <c r="J118" s="282" t="n">
        <f aca="false">G118*C118</f>
        <v>2.9735</v>
      </c>
      <c r="K118" s="277" t="n">
        <f aca="false">C118*H118</f>
        <v>1.7841</v>
      </c>
      <c r="L118" s="279"/>
      <c r="M118" s="274"/>
    </row>
    <row r="119" customFormat="false" ht="12.75" hidden="false" customHeight="false" outlineLevel="0" collapsed="false">
      <c r="A119" s="260" t="s">
        <v>987</v>
      </c>
      <c r="B119" s="275" t="s">
        <v>1009</v>
      </c>
      <c r="C119" s="281" t="n">
        <v>1</v>
      </c>
      <c r="D119" s="276" t="n">
        <v>3.13</v>
      </c>
      <c r="E119" s="276" t="n">
        <f aca="false">0.15+0.4+0.4</f>
        <v>0.95</v>
      </c>
      <c r="F119" s="276" t="n">
        <v>0.6</v>
      </c>
      <c r="G119" s="277" t="n">
        <f aca="false">D119*E119</f>
        <v>2.9735</v>
      </c>
      <c r="H119" s="277" t="n">
        <f aca="false">F119*G119</f>
        <v>1.7841</v>
      </c>
      <c r="I119" s="278"/>
      <c r="J119" s="282" t="n">
        <f aca="false">G119*C119</f>
        <v>2.9735</v>
      </c>
      <c r="K119" s="277" t="n">
        <f aca="false">C119*H119</f>
        <v>1.7841</v>
      </c>
      <c r="L119" s="279"/>
      <c r="M119" s="274"/>
    </row>
    <row r="120" customFormat="false" ht="12.75" hidden="false" customHeight="false" outlineLevel="0" collapsed="false">
      <c r="A120" s="260" t="s">
        <v>987</v>
      </c>
      <c r="B120" s="275" t="s">
        <v>1010</v>
      </c>
      <c r="C120" s="281" t="n">
        <v>1</v>
      </c>
      <c r="D120" s="276" t="n">
        <v>3.13</v>
      </c>
      <c r="E120" s="276" t="n">
        <f aca="false">0.15+0.4+0.4</f>
        <v>0.95</v>
      </c>
      <c r="F120" s="276" t="n">
        <v>0.6</v>
      </c>
      <c r="G120" s="277" t="n">
        <f aca="false">D120*E120</f>
        <v>2.9735</v>
      </c>
      <c r="H120" s="277" t="n">
        <f aca="false">F120*G120</f>
        <v>1.7841</v>
      </c>
      <c r="I120" s="278"/>
      <c r="J120" s="282" t="n">
        <f aca="false">G120*C120</f>
        <v>2.9735</v>
      </c>
      <c r="K120" s="277" t="n">
        <f aca="false">C120*H120</f>
        <v>1.7841</v>
      </c>
      <c r="L120" s="279"/>
      <c r="M120" s="274"/>
    </row>
    <row r="121" customFormat="false" ht="12.75" hidden="false" customHeight="false" outlineLevel="0" collapsed="false">
      <c r="A121" s="260" t="s">
        <v>987</v>
      </c>
      <c r="B121" s="275" t="s">
        <v>1011</v>
      </c>
      <c r="C121" s="281" t="n">
        <v>1</v>
      </c>
      <c r="D121" s="276" t="n">
        <v>1.55</v>
      </c>
      <c r="E121" s="276" t="n">
        <f aca="false">0.15+0.4+0.4</f>
        <v>0.95</v>
      </c>
      <c r="F121" s="276" t="n">
        <v>0.6</v>
      </c>
      <c r="G121" s="277" t="n">
        <f aca="false">D121*E121</f>
        <v>1.4725</v>
      </c>
      <c r="H121" s="277" t="n">
        <f aca="false">F121*G121</f>
        <v>0.8835</v>
      </c>
      <c r="I121" s="278"/>
      <c r="J121" s="282" t="n">
        <f aca="false">G121*C121</f>
        <v>1.4725</v>
      </c>
      <c r="K121" s="277" t="n">
        <f aca="false">C121*H121</f>
        <v>0.8835</v>
      </c>
      <c r="L121" s="279"/>
      <c r="M121" s="274"/>
    </row>
    <row r="122" customFormat="false" ht="12.75" hidden="false" customHeight="false" outlineLevel="0" collapsed="false">
      <c r="A122" s="260" t="s">
        <v>987</v>
      </c>
      <c r="B122" s="275" t="s">
        <v>1012</v>
      </c>
      <c r="C122" s="281" t="n">
        <v>1</v>
      </c>
      <c r="D122" s="276" t="n">
        <v>3.13</v>
      </c>
      <c r="E122" s="276" t="n">
        <f aca="false">0.15+0.4+0.4</f>
        <v>0.95</v>
      </c>
      <c r="F122" s="276" t="n">
        <v>0.6</v>
      </c>
      <c r="G122" s="277" t="n">
        <f aca="false">D122*E122</f>
        <v>2.9735</v>
      </c>
      <c r="H122" s="277" t="n">
        <f aca="false">F122*G122</f>
        <v>1.7841</v>
      </c>
      <c r="I122" s="278"/>
      <c r="J122" s="282" t="n">
        <f aca="false">G122*C122</f>
        <v>2.9735</v>
      </c>
      <c r="K122" s="277" t="n">
        <f aca="false">C122*H122</f>
        <v>1.7841</v>
      </c>
      <c r="L122" s="279"/>
      <c r="M122" s="274"/>
    </row>
    <row r="123" customFormat="false" ht="12.75" hidden="false" customHeight="false" outlineLevel="0" collapsed="false">
      <c r="A123" s="260" t="s">
        <v>987</v>
      </c>
      <c r="B123" s="275" t="s">
        <v>1013</v>
      </c>
      <c r="C123" s="281" t="n">
        <v>1</v>
      </c>
      <c r="D123" s="276" t="n">
        <v>3.13</v>
      </c>
      <c r="E123" s="276" t="n">
        <f aca="false">0.15+0.4+0.4</f>
        <v>0.95</v>
      </c>
      <c r="F123" s="276" t="n">
        <v>0.6</v>
      </c>
      <c r="G123" s="277" t="n">
        <f aca="false">D123*E123</f>
        <v>2.9735</v>
      </c>
      <c r="H123" s="277" t="n">
        <f aca="false">F123*G123</f>
        <v>1.7841</v>
      </c>
      <c r="I123" s="278"/>
      <c r="J123" s="282" t="n">
        <f aca="false">G123*C123</f>
        <v>2.9735</v>
      </c>
      <c r="K123" s="277" t="n">
        <f aca="false">C123*H123</f>
        <v>1.7841</v>
      </c>
      <c r="L123" s="279"/>
      <c r="M123" s="274"/>
    </row>
    <row r="124" customFormat="false" ht="12.75" hidden="false" customHeight="true" outlineLevel="0" collapsed="false">
      <c r="A124" s="266"/>
      <c r="B124" s="266"/>
      <c r="C124" s="266"/>
      <c r="D124" s="266"/>
      <c r="E124" s="266"/>
      <c r="F124" s="271" t="s">
        <v>958</v>
      </c>
      <c r="G124" s="271"/>
      <c r="H124" s="271"/>
      <c r="I124" s="272"/>
      <c r="J124" s="285" t="n">
        <f aca="false">ROUND(SUM(J108:J123),2)</f>
        <v>50.78</v>
      </c>
      <c r="K124" s="285" t="n">
        <f aca="false">ROUND(SUM(K108:K123),2)</f>
        <v>27.72</v>
      </c>
      <c r="M124" s="274"/>
    </row>
    <row r="125" customFormat="false" ht="39" hidden="false" customHeight="true" outlineLevel="0" collapsed="false">
      <c r="A125" s="286" t="s">
        <v>1014</v>
      </c>
      <c r="B125" s="286"/>
      <c r="C125" s="286"/>
      <c r="D125" s="286"/>
      <c r="E125" s="286"/>
      <c r="F125" s="286"/>
      <c r="G125" s="286"/>
      <c r="H125" s="286"/>
      <c r="I125" s="286"/>
      <c r="J125" s="286"/>
      <c r="K125" s="286"/>
      <c r="L125" s="269"/>
      <c r="M125" s="274"/>
    </row>
    <row r="126" customFormat="false" ht="12.75" hidden="false" customHeight="false" outlineLevel="0" collapsed="false">
      <c r="A126" s="260"/>
      <c r="B126" s="261"/>
      <c r="C126" s="261"/>
      <c r="D126" s="261"/>
      <c r="E126" s="261"/>
      <c r="F126" s="261"/>
      <c r="G126" s="261"/>
      <c r="H126" s="261"/>
      <c r="I126" s="261"/>
      <c r="J126" s="261"/>
      <c r="K126" s="260"/>
      <c r="M126" s="274"/>
    </row>
    <row r="127" customFormat="false" ht="25.5" hidden="false" customHeight="true" outlineLevel="0" collapsed="false">
      <c r="A127" s="262" t="str">
        <f aca="false">'Orç Sintético'!A77</f>
        <v>03.01.103</v>
      </c>
      <c r="B127" s="263" t="str">
        <f aca="false">'Orç Sintético'!D77</f>
        <v>REATERRO MANUAL APILOADO COM SOQUETE. AF_10/2017 (REATERRO DOS BLOCOS E VIGAS BALDRAME)</v>
      </c>
      <c r="C127" s="263"/>
      <c r="D127" s="263"/>
      <c r="E127" s="263"/>
      <c r="F127" s="263"/>
      <c r="G127" s="263"/>
      <c r="H127" s="263"/>
      <c r="I127" s="263"/>
      <c r="J127" s="263"/>
      <c r="K127" s="264" t="str">
        <f aca="false">'Orç Sintético'!F77</f>
        <v>M3</v>
      </c>
      <c r="L127" s="265"/>
    </row>
    <row r="128" customFormat="false" ht="12.75" hidden="false" customHeight="true" outlineLevel="0" collapsed="false">
      <c r="A128" s="266"/>
      <c r="B128" s="266"/>
      <c r="C128" s="267"/>
      <c r="D128" s="267"/>
      <c r="E128" s="267"/>
      <c r="F128" s="267"/>
      <c r="G128" s="266" t="s">
        <v>944</v>
      </c>
      <c r="H128" s="266"/>
      <c r="I128" s="266" t="s">
        <v>945</v>
      </c>
      <c r="J128" s="266"/>
      <c r="K128" s="266"/>
    </row>
    <row r="129" customFormat="false" ht="12.75" hidden="false" customHeight="true" outlineLevel="0" collapsed="false">
      <c r="A129" s="266" t="s">
        <v>30</v>
      </c>
      <c r="B129" s="266"/>
      <c r="C129" s="266" t="s">
        <v>946</v>
      </c>
      <c r="D129" s="266" t="s">
        <v>947</v>
      </c>
      <c r="E129" s="266" t="s">
        <v>948</v>
      </c>
      <c r="F129" s="266"/>
      <c r="G129" s="260" t="s">
        <v>951</v>
      </c>
      <c r="H129" s="260" t="s">
        <v>952</v>
      </c>
      <c r="I129" s="260" t="s">
        <v>950</v>
      </c>
      <c r="J129" s="260" t="s">
        <v>951</v>
      </c>
      <c r="K129" s="260" t="s">
        <v>952</v>
      </c>
    </row>
    <row r="130" customFormat="false" ht="12.75" hidden="false" customHeight="false" outlineLevel="0" collapsed="false">
      <c r="A130" s="266"/>
      <c r="B130" s="266"/>
      <c r="C130" s="266"/>
      <c r="D130" s="266"/>
      <c r="E130" s="266"/>
      <c r="F130" s="266"/>
      <c r="G130" s="260" t="s">
        <v>955</v>
      </c>
      <c r="H130" s="260" t="s">
        <v>956</v>
      </c>
      <c r="I130" s="260" t="s">
        <v>954</v>
      </c>
      <c r="J130" s="260" t="s">
        <v>955</v>
      </c>
      <c r="K130" s="260" t="s">
        <v>956</v>
      </c>
    </row>
    <row r="131" customFormat="false" ht="12.75" hidden="false" customHeight="false" outlineLevel="0" collapsed="false">
      <c r="A131" s="260"/>
      <c r="B131" s="280" t="s">
        <v>1015</v>
      </c>
      <c r="C131" s="281" t="n">
        <v>1</v>
      </c>
      <c r="D131" s="276"/>
      <c r="E131" s="276"/>
      <c r="F131" s="276"/>
      <c r="G131" s="277"/>
      <c r="H131" s="277" t="n">
        <f aca="false">K102</f>
        <v>21.24</v>
      </c>
      <c r="I131" s="278"/>
      <c r="J131" s="282" t="n">
        <f aca="false">G131*C131</f>
        <v>0</v>
      </c>
      <c r="K131" s="282" t="n">
        <f aca="false">H131*C131</f>
        <v>21.24</v>
      </c>
      <c r="L131" s="279"/>
      <c r="M131" s="274"/>
    </row>
    <row r="132" customFormat="false" ht="12.75" hidden="false" customHeight="false" outlineLevel="0" collapsed="false">
      <c r="A132" s="260"/>
      <c r="B132" s="280" t="s">
        <v>1016</v>
      </c>
      <c r="C132" s="281" t="n">
        <v>1</v>
      </c>
      <c r="D132" s="276"/>
      <c r="E132" s="276"/>
      <c r="F132" s="276"/>
      <c r="G132" s="277"/>
      <c r="H132" s="277" t="n">
        <f aca="false">K124</f>
        <v>27.72</v>
      </c>
      <c r="I132" s="278"/>
      <c r="J132" s="282" t="n">
        <f aca="false">G132*C132</f>
        <v>0</v>
      </c>
      <c r="K132" s="282" t="n">
        <f aca="false">H132*C132</f>
        <v>27.72</v>
      </c>
      <c r="L132" s="279"/>
      <c r="M132" s="274"/>
    </row>
    <row r="133" customFormat="false" ht="12.75" hidden="false" customHeight="false" outlineLevel="0" collapsed="false">
      <c r="A133" s="260"/>
      <c r="B133" s="280" t="s">
        <v>1017</v>
      </c>
      <c r="C133" s="281" t="n">
        <v>-1</v>
      </c>
      <c r="D133" s="276"/>
      <c r="E133" s="276"/>
      <c r="F133" s="276"/>
      <c r="G133" s="277"/>
      <c r="H133" s="277" t="n">
        <f aca="false">'Orç Sintético'!E94</f>
        <v>3.27</v>
      </c>
      <c r="I133" s="278"/>
      <c r="J133" s="282" t="n">
        <f aca="false">G133*C133</f>
        <v>-0</v>
      </c>
      <c r="K133" s="282" t="n">
        <f aca="false">H133*C133</f>
        <v>-3.27</v>
      </c>
      <c r="L133" s="279"/>
      <c r="M133" s="274"/>
    </row>
    <row r="134" customFormat="false" ht="12.75" hidden="false" customHeight="false" outlineLevel="0" collapsed="false">
      <c r="A134" s="260"/>
      <c r="B134" s="280" t="s">
        <v>1018</v>
      </c>
      <c r="C134" s="281" t="n">
        <v>-1</v>
      </c>
      <c r="D134" s="276"/>
      <c r="E134" s="276"/>
      <c r="F134" s="276"/>
      <c r="G134" s="277"/>
      <c r="H134" s="277" t="n">
        <f aca="false">'Orç Sintético'!E103</f>
        <v>5.83</v>
      </c>
      <c r="I134" s="278"/>
      <c r="J134" s="282" t="n">
        <f aca="false">G134*C134</f>
        <v>-0</v>
      </c>
      <c r="K134" s="282" t="n">
        <f aca="false">H134*C134</f>
        <v>-5.83</v>
      </c>
      <c r="L134" s="279"/>
      <c r="M134" s="274"/>
    </row>
    <row r="135" customFormat="false" ht="20.25" hidden="false" customHeight="true" outlineLevel="0" collapsed="false">
      <c r="A135" s="266"/>
      <c r="B135" s="266"/>
      <c r="C135" s="266"/>
      <c r="D135" s="266"/>
      <c r="E135" s="266"/>
      <c r="F135" s="271" t="s">
        <v>958</v>
      </c>
      <c r="G135" s="271"/>
      <c r="H135" s="271"/>
      <c r="I135" s="272"/>
      <c r="J135" s="285" t="n">
        <f aca="false">ROUND(SUM(J131:J134),2)</f>
        <v>0</v>
      </c>
      <c r="K135" s="285" t="n">
        <f aca="false">ROUND(SUM(K131:K134),2)</f>
        <v>39.86</v>
      </c>
      <c r="M135" s="274"/>
    </row>
    <row r="136" customFormat="false" ht="12.75" hidden="false" customHeight="false" outlineLevel="0" collapsed="false">
      <c r="A136" s="260"/>
      <c r="B136" s="261"/>
      <c r="C136" s="261"/>
      <c r="D136" s="261"/>
      <c r="E136" s="261"/>
      <c r="F136" s="261"/>
      <c r="G136" s="261"/>
      <c r="H136" s="261"/>
      <c r="I136" s="261"/>
      <c r="J136" s="261"/>
      <c r="K136" s="260"/>
      <c r="M136" s="274"/>
    </row>
    <row r="137" customFormat="false" ht="33.75" hidden="false" customHeight="true" outlineLevel="0" collapsed="false">
      <c r="A137" s="262" t="str">
        <f aca="false">'Orç Sintético'!A87</f>
        <v>03.01.501</v>
      </c>
      <c r="B137" s="263" t="str">
        <f aca="false">'Orç Sintético'!D87</f>
        <v>LASTRO DE CONCRETO MAGRO, APLICADO EM BLOCOS DE COROAMENTO OU SAPATAS, ESPESSURA DE 5 CM. AF_08/2017 (LASTRO DOS BLOCOS DE FUNDAÇÃO)</v>
      </c>
      <c r="C137" s="263"/>
      <c r="D137" s="263"/>
      <c r="E137" s="263"/>
      <c r="F137" s="263"/>
      <c r="G137" s="263"/>
      <c r="H137" s="263"/>
      <c r="I137" s="263"/>
      <c r="J137" s="263"/>
      <c r="K137" s="264" t="str">
        <f aca="false">'Orç Sintético'!F87</f>
        <v>M2</v>
      </c>
      <c r="L137" s="265"/>
    </row>
    <row r="138" customFormat="false" ht="12.75" hidden="false" customHeight="true" outlineLevel="0" collapsed="false">
      <c r="A138" s="266"/>
      <c r="B138" s="266"/>
      <c r="C138" s="267"/>
      <c r="D138" s="267"/>
      <c r="E138" s="267"/>
      <c r="F138" s="267"/>
      <c r="G138" s="266" t="s">
        <v>944</v>
      </c>
      <c r="H138" s="266"/>
      <c r="I138" s="266" t="s">
        <v>945</v>
      </c>
      <c r="J138" s="266"/>
      <c r="K138" s="266"/>
    </row>
    <row r="139" customFormat="false" ht="12.75" hidden="false" customHeight="true" outlineLevel="0" collapsed="false">
      <c r="A139" s="266" t="s">
        <v>30</v>
      </c>
      <c r="B139" s="266"/>
      <c r="C139" s="266" t="s">
        <v>946</v>
      </c>
      <c r="D139" s="266" t="s">
        <v>947</v>
      </c>
      <c r="E139" s="266" t="s">
        <v>948</v>
      </c>
      <c r="F139" s="266" t="s">
        <v>949</v>
      </c>
      <c r="G139" s="260" t="s">
        <v>951</v>
      </c>
      <c r="H139" s="260" t="s">
        <v>952</v>
      </c>
      <c r="I139" s="260" t="s">
        <v>950</v>
      </c>
      <c r="J139" s="260" t="s">
        <v>951</v>
      </c>
      <c r="K139" s="260" t="s">
        <v>952</v>
      </c>
    </row>
    <row r="140" customFormat="false" ht="12.75" hidden="false" customHeight="false" outlineLevel="0" collapsed="false">
      <c r="A140" s="266"/>
      <c r="B140" s="266"/>
      <c r="C140" s="266"/>
      <c r="D140" s="266"/>
      <c r="E140" s="266"/>
      <c r="F140" s="266"/>
      <c r="G140" s="260" t="s">
        <v>955</v>
      </c>
      <c r="H140" s="260" t="s">
        <v>956</v>
      </c>
      <c r="I140" s="260" t="s">
        <v>954</v>
      </c>
      <c r="J140" s="260" t="s">
        <v>955</v>
      </c>
      <c r="K140" s="260" t="s">
        <v>956</v>
      </c>
    </row>
    <row r="141" customFormat="false" ht="12.75" hidden="false" customHeight="false" outlineLevel="0" collapsed="false">
      <c r="A141" s="260" t="s">
        <v>987</v>
      </c>
      <c r="B141" s="275" t="s">
        <v>1019</v>
      </c>
      <c r="C141" s="281" t="n">
        <v>5</v>
      </c>
      <c r="D141" s="276" t="n">
        <v>0.5</v>
      </c>
      <c r="E141" s="276" t="n">
        <v>0.5</v>
      </c>
      <c r="F141" s="276"/>
      <c r="G141" s="277" t="n">
        <f aca="false">E141*D141</f>
        <v>0.25</v>
      </c>
      <c r="H141" s="277" t="n">
        <f aca="false">F141*G141</f>
        <v>0</v>
      </c>
      <c r="I141" s="278"/>
      <c r="J141" s="282" t="n">
        <f aca="false">G141*C141</f>
        <v>1.25</v>
      </c>
      <c r="K141" s="282" t="n">
        <f aca="false">H141*C141</f>
        <v>0</v>
      </c>
      <c r="L141" s="279"/>
      <c r="M141" s="274"/>
    </row>
    <row r="142" customFormat="false" ht="12.75" hidden="false" customHeight="false" outlineLevel="0" collapsed="false">
      <c r="A142" s="260" t="s">
        <v>987</v>
      </c>
      <c r="B142" s="275" t="s">
        <v>1020</v>
      </c>
      <c r="C142" s="281" t="n">
        <v>5</v>
      </c>
      <c r="D142" s="276" t="n">
        <v>0.74</v>
      </c>
      <c r="E142" s="276" t="n">
        <v>0.74</v>
      </c>
      <c r="F142" s="276"/>
      <c r="G142" s="277" t="n">
        <f aca="false">E142*D142</f>
        <v>0.5476</v>
      </c>
      <c r="H142" s="277" t="n">
        <f aca="false">F142*G142</f>
        <v>0</v>
      </c>
      <c r="I142" s="278"/>
      <c r="J142" s="282" t="n">
        <f aca="false">G142*C142</f>
        <v>2.738</v>
      </c>
      <c r="K142" s="282" t="n">
        <f aca="false">H142*C142</f>
        <v>0</v>
      </c>
      <c r="L142" s="279"/>
      <c r="M142" s="274"/>
    </row>
    <row r="143" customFormat="false" ht="37.5" hidden="false" customHeight="true" outlineLevel="0" collapsed="false">
      <c r="A143" s="266"/>
      <c r="B143" s="266"/>
      <c r="C143" s="266"/>
      <c r="D143" s="266"/>
      <c r="E143" s="266"/>
      <c r="F143" s="271" t="s">
        <v>958</v>
      </c>
      <c r="G143" s="271"/>
      <c r="H143" s="271"/>
      <c r="I143" s="272"/>
      <c r="J143" s="285" t="n">
        <f aca="false">ROUND(SUM(J140:J142),2)</f>
        <v>3.99</v>
      </c>
      <c r="K143" s="285" t="n">
        <f aca="false">ROUND(SUM(K140:K142),2)</f>
        <v>0</v>
      </c>
      <c r="M143" s="274"/>
    </row>
    <row r="144" customFormat="false" ht="12.75" hidden="false" customHeight="false" outlineLevel="0" collapsed="false">
      <c r="A144" s="260"/>
      <c r="B144" s="261"/>
      <c r="C144" s="261"/>
      <c r="D144" s="261"/>
      <c r="E144" s="261"/>
      <c r="F144" s="261"/>
      <c r="G144" s="261"/>
      <c r="H144" s="261"/>
      <c r="I144" s="261"/>
      <c r="J144" s="261"/>
      <c r="K144" s="260"/>
      <c r="M144" s="274"/>
    </row>
    <row r="145" customFormat="false" ht="33.75" hidden="false" customHeight="true" outlineLevel="0" collapsed="false">
      <c r="A145" s="262" t="str">
        <f aca="false">'Orç Sintético'!A96</f>
        <v>03.01.551</v>
      </c>
      <c r="B145" s="263" t="str">
        <f aca="false">'Orç Sintético'!D96</f>
        <v>LASTRO DE CONCRETO MAGRO, APLICADO EM BLOCOS DE COROAMENTO OU SAPATAS, ESPESSURA DE 5 CM. AF_08/2017 (LASTRO DAS VIGAS BALDRAMES)</v>
      </c>
      <c r="C145" s="263"/>
      <c r="D145" s="263"/>
      <c r="E145" s="263"/>
      <c r="F145" s="263"/>
      <c r="G145" s="263"/>
      <c r="H145" s="263"/>
      <c r="I145" s="263"/>
      <c r="J145" s="263"/>
      <c r="K145" s="264" t="str">
        <f aca="false">'Orç Sintético'!F96</f>
        <v>M2</v>
      </c>
      <c r="L145" s="265"/>
    </row>
    <row r="146" customFormat="false" ht="12.75" hidden="false" customHeight="true" outlineLevel="0" collapsed="false">
      <c r="A146" s="266"/>
      <c r="B146" s="266"/>
      <c r="C146" s="267"/>
      <c r="D146" s="267"/>
      <c r="E146" s="267"/>
      <c r="F146" s="267"/>
      <c r="G146" s="266" t="s">
        <v>944</v>
      </c>
      <c r="H146" s="266"/>
      <c r="I146" s="266" t="s">
        <v>945</v>
      </c>
      <c r="J146" s="266"/>
      <c r="K146" s="266"/>
    </row>
    <row r="147" customFormat="false" ht="12.75" hidden="false" customHeight="true" outlineLevel="0" collapsed="false">
      <c r="A147" s="266" t="s">
        <v>30</v>
      </c>
      <c r="B147" s="266"/>
      <c r="C147" s="266" t="s">
        <v>946</v>
      </c>
      <c r="D147" s="266" t="s">
        <v>947</v>
      </c>
      <c r="E147" s="266" t="s">
        <v>948</v>
      </c>
      <c r="F147" s="266" t="s">
        <v>949</v>
      </c>
      <c r="G147" s="260" t="s">
        <v>951</v>
      </c>
      <c r="H147" s="260" t="s">
        <v>952</v>
      </c>
      <c r="I147" s="260" t="s">
        <v>950</v>
      </c>
      <c r="J147" s="260" t="s">
        <v>951</v>
      </c>
      <c r="K147" s="260" t="s">
        <v>952</v>
      </c>
    </row>
    <row r="148" customFormat="false" ht="12.75" hidden="false" customHeight="false" outlineLevel="0" collapsed="false">
      <c r="A148" s="266"/>
      <c r="B148" s="266"/>
      <c r="C148" s="266"/>
      <c r="D148" s="266"/>
      <c r="E148" s="266"/>
      <c r="F148" s="266"/>
      <c r="G148" s="260" t="s">
        <v>955</v>
      </c>
      <c r="H148" s="260" t="s">
        <v>956</v>
      </c>
      <c r="I148" s="260" t="s">
        <v>954</v>
      </c>
      <c r="J148" s="260" t="s">
        <v>955</v>
      </c>
      <c r="K148" s="260" t="s">
        <v>956</v>
      </c>
    </row>
    <row r="149" customFormat="false" ht="12.75" hidden="false" customHeight="false" outlineLevel="0" collapsed="false">
      <c r="A149" s="260" t="s">
        <v>987</v>
      </c>
      <c r="B149" s="275" t="s">
        <v>999</v>
      </c>
      <c r="C149" s="281" t="n">
        <v>1</v>
      </c>
      <c r="D149" s="276" t="n">
        <f aca="false">3+3+3.5+3</f>
        <v>12.5</v>
      </c>
      <c r="E149" s="276" t="n">
        <v>0.15</v>
      </c>
      <c r="F149" s="276" t="n">
        <v>0.6</v>
      </c>
      <c r="G149" s="277" t="n">
        <f aca="false">D149*E149</f>
        <v>1.875</v>
      </c>
      <c r="H149" s="277"/>
      <c r="I149" s="278"/>
      <c r="J149" s="282" t="n">
        <f aca="false">G149*C149</f>
        <v>1.875</v>
      </c>
      <c r="K149" s="277" t="n">
        <f aca="false">C149*H149</f>
        <v>0</v>
      </c>
      <c r="L149" s="288"/>
      <c r="M149" s="274"/>
    </row>
    <row r="150" customFormat="false" ht="12.75" hidden="false" customHeight="false" outlineLevel="0" collapsed="false">
      <c r="A150" s="260" t="s">
        <v>987</v>
      </c>
      <c r="B150" s="275" t="s">
        <v>1000</v>
      </c>
      <c r="C150" s="281" t="n">
        <v>1</v>
      </c>
      <c r="D150" s="276" t="n">
        <f aca="false">3.35+3.35+3.85</f>
        <v>10.55</v>
      </c>
      <c r="E150" s="276" t="n">
        <v>0.15</v>
      </c>
      <c r="F150" s="276" t="n">
        <v>0.6</v>
      </c>
      <c r="G150" s="277" t="n">
        <f aca="false">D150*E150</f>
        <v>1.5825</v>
      </c>
      <c r="H150" s="277"/>
      <c r="I150" s="278"/>
      <c r="J150" s="282" t="n">
        <f aca="false">G150*C150</f>
        <v>1.5825</v>
      </c>
      <c r="K150" s="277" t="n">
        <f aca="false">C150*H150</f>
        <v>0</v>
      </c>
      <c r="L150" s="288"/>
      <c r="M150" s="274"/>
    </row>
    <row r="151" customFormat="false" ht="12.75" hidden="false" customHeight="false" outlineLevel="0" collapsed="false">
      <c r="A151" s="260" t="s">
        <v>987</v>
      </c>
      <c r="B151" s="275" t="s">
        <v>1001</v>
      </c>
      <c r="C151" s="281" t="n">
        <v>1</v>
      </c>
      <c r="D151" s="276" t="n">
        <v>0.7</v>
      </c>
      <c r="E151" s="276" t="n">
        <v>0.15</v>
      </c>
      <c r="F151" s="276" t="n">
        <v>0.45</v>
      </c>
      <c r="G151" s="277" t="n">
        <f aca="false">D151*E151</f>
        <v>0.105</v>
      </c>
      <c r="H151" s="277"/>
      <c r="I151" s="278"/>
      <c r="J151" s="282" t="n">
        <f aca="false">G151*C151</f>
        <v>0.105</v>
      </c>
      <c r="K151" s="277" t="n">
        <f aca="false">C151*H151</f>
        <v>0</v>
      </c>
      <c r="L151" s="288"/>
      <c r="M151" s="274"/>
    </row>
    <row r="152" customFormat="false" ht="12.75" hidden="false" customHeight="false" outlineLevel="0" collapsed="false">
      <c r="A152" s="260" t="s">
        <v>987</v>
      </c>
      <c r="B152" s="275" t="s">
        <v>1002</v>
      </c>
      <c r="C152" s="281" t="n">
        <v>1</v>
      </c>
      <c r="D152" s="276" t="n">
        <v>3.35</v>
      </c>
      <c r="E152" s="276" t="n">
        <v>0.15</v>
      </c>
      <c r="F152" s="276" t="n">
        <v>0.4</v>
      </c>
      <c r="G152" s="277" t="n">
        <f aca="false">D152*E152</f>
        <v>0.5025</v>
      </c>
      <c r="H152" s="277"/>
      <c r="I152" s="278"/>
      <c r="J152" s="282" t="n">
        <f aca="false">G152*C152</f>
        <v>0.5025</v>
      </c>
      <c r="K152" s="277" t="n">
        <f aca="false">C152*H152</f>
        <v>0</v>
      </c>
      <c r="L152" s="288"/>
      <c r="M152" s="274"/>
    </row>
    <row r="153" customFormat="false" ht="12.75" hidden="false" customHeight="false" outlineLevel="0" collapsed="false">
      <c r="A153" s="260" t="s">
        <v>987</v>
      </c>
      <c r="B153" s="275" t="s">
        <v>1003</v>
      </c>
      <c r="C153" s="281" t="n">
        <v>1</v>
      </c>
      <c r="D153" s="276" t="n">
        <v>0.7</v>
      </c>
      <c r="E153" s="276" t="n">
        <v>0.15</v>
      </c>
      <c r="F153" s="276" t="n">
        <v>0.45</v>
      </c>
      <c r="G153" s="277" t="n">
        <f aca="false">D153*E153</f>
        <v>0.105</v>
      </c>
      <c r="H153" s="277"/>
      <c r="I153" s="278"/>
      <c r="J153" s="282" t="n">
        <f aca="false">G153*C153</f>
        <v>0.105</v>
      </c>
      <c r="K153" s="277" t="n">
        <f aca="false">C153*H153</f>
        <v>0</v>
      </c>
      <c r="L153" s="288"/>
      <c r="M153" s="274"/>
    </row>
    <row r="154" customFormat="false" ht="12.75" hidden="false" customHeight="false" outlineLevel="0" collapsed="false">
      <c r="A154" s="260" t="s">
        <v>987</v>
      </c>
      <c r="B154" s="275" t="s">
        <v>1004</v>
      </c>
      <c r="C154" s="281" t="n">
        <v>1</v>
      </c>
      <c r="D154" s="276" t="n">
        <v>2.8</v>
      </c>
      <c r="E154" s="276" t="n">
        <v>0.15</v>
      </c>
      <c r="F154" s="276" t="n">
        <v>0.4</v>
      </c>
      <c r="G154" s="277" t="n">
        <f aca="false">D154*E154</f>
        <v>0.42</v>
      </c>
      <c r="H154" s="277"/>
      <c r="I154" s="278"/>
      <c r="J154" s="282" t="n">
        <f aca="false">G154*C154</f>
        <v>0.42</v>
      </c>
      <c r="K154" s="277" t="n">
        <f aca="false">C154*H154</f>
        <v>0</v>
      </c>
      <c r="L154" s="288"/>
      <c r="M154" s="274"/>
    </row>
    <row r="155" customFormat="false" ht="12.75" hidden="false" customHeight="false" outlineLevel="0" collapsed="false">
      <c r="A155" s="260" t="s">
        <v>987</v>
      </c>
      <c r="B155" s="275" t="s">
        <v>1005</v>
      </c>
      <c r="C155" s="281" t="n">
        <v>1</v>
      </c>
      <c r="D155" s="276" t="n">
        <v>2.76</v>
      </c>
      <c r="E155" s="276" t="n">
        <v>0.15</v>
      </c>
      <c r="F155" s="276" t="n">
        <v>0.4</v>
      </c>
      <c r="G155" s="277" t="n">
        <f aca="false">D155*E155</f>
        <v>0.414</v>
      </c>
      <c r="H155" s="277"/>
      <c r="I155" s="278"/>
      <c r="J155" s="282" t="n">
        <f aca="false">G155*C155</f>
        <v>0.414</v>
      </c>
      <c r="K155" s="277" t="n">
        <f aca="false">C155*H155</f>
        <v>0</v>
      </c>
      <c r="L155" s="288"/>
      <c r="M155" s="274"/>
    </row>
    <row r="156" customFormat="false" ht="12.75" hidden="false" customHeight="false" outlineLevel="0" collapsed="false">
      <c r="A156" s="260" t="s">
        <v>987</v>
      </c>
      <c r="B156" s="275" t="s">
        <v>1006</v>
      </c>
      <c r="C156" s="281" t="n">
        <v>1</v>
      </c>
      <c r="D156" s="276" t="n">
        <v>3.3</v>
      </c>
      <c r="E156" s="276" t="n">
        <v>0.15</v>
      </c>
      <c r="F156" s="276" t="n">
        <v>0.4</v>
      </c>
      <c r="G156" s="277" t="n">
        <f aca="false">D156*E156</f>
        <v>0.495</v>
      </c>
      <c r="H156" s="277"/>
      <c r="I156" s="278"/>
      <c r="J156" s="282" t="n">
        <f aca="false">G156*C156</f>
        <v>0.495</v>
      </c>
      <c r="K156" s="277" t="n">
        <f aca="false">C156*H156</f>
        <v>0</v>
      </c>
      <c r="L156" s="288"/>
      <c r="M156" s="274"/>
    </row>
    <row r="157" customFormat="false" ht="12.75" hidden="false" customHeight="false" outlineLevel="0" collapsed="false">
      <c r="A157" s="260" t="s">
        <v>987</v>
      </c>
      <c r="B157" s="275" t="s">
        <v>1007</v>
      </c>
      <c r="C157" s="281" t="n">
        <v>1</v>
      </c>
      <c r="D157" s="276" t="n">
        <v>2.76</v>
      </c>
      <c r="E157" s="276" t="n">
        <v>0.15</v>
      </c>
      <c r="F157" s="276" t="n">
        <v>0.4</v>
      </c>
      <c r="G157" s="277" t="n">
        <f aca="false">D157*E157</f>
        <v>0.414</v>
      </c>
      <c r="H157" s="277"/>
      <c r="I157" s="278"/>
      <c r="J157" s="282" t="n">
        <f aca="false">G157*C157</f>
        <v>0.414</v>
      </c>
      <c r="K157" s="277" t="n">
        <f aca="false">C157*H157</f>
        <v>0</v>
      </c>
      <c r="L157" s="288"/>
      <c r="M157" s="274"/>
    </row>
    <row r="158" customFormat="false" ht="12.75" hidden="false" customHeight="false" outlineLevel="0" collapsed="false">
      <c r="A158" s="260" t="s">
        <v>987</v>
      </c>
      <c r="B158" s="275" t="s">
        <v>1008</v>
      </c>
      <c r="C158" s="281" t="n">
        <v>1</v>
      </c>
      <c r="D158" s="276" t="n">
        <v>3.53</v>
      </c>
      <c r="E158" s="276" t="n">
        <v>0.15</v>
      </c>
      <c r="F158" s="276" t="n">
        <v>0.6</v>
      </c>
      <c r="G158" s="277" t="n">
        <f aca="false">D158*E158</f>
        <v>0.5295</v>
      </c>
      <c r="H158" s="277"/>
      <c r="I158" s="278"/>
      <c r="J158" s="282" t="n">
        <f aca="false">G158*C158</f>
        <v>0.5295</v>
      </c>
      <c r="K158" s="277" t="n">
        <f aca="false">C158*H158</f>
        <v>0</v>
      </c>
      <c r="L158" s="288"/>
      <c r="M158" s="274"/>
    </row>
    <row r="159" customFormat="false" ht="12.75" hidden="false" customHeight="false" outlineLevel="0" collapsed="false">
      <c r="A159" s="260" t="s">
        <v>987</v>
      </c>
      <c r="B159" s="275" t="s">
        <v>1009</v>
      </c>
      <c r="C159" s="281" t="n">
        <v>1</v>
      </c>
      <c r="D159" s="276" t="n">
        <v>3.53</v>
      </c>
      <c r="E159" s="276" t="n">
        <v>0.15</v>
      </c>
      <c r="F159" s="276" t="n">
        <v>0.6</v>
      </c>
      <c r="G159" s="277" t="n">
        <f aca="false">D159*E159</f>
        <v>0.5295</v>
      </c>
      <c r="H159" s="277"/>
      <c r="I159" s="278"/>
      <c r="J159" s="282" t="n">
        <f aca="false">G159*C159</f>
        <v>0.5295</v>
      </c>
      <c r="K159" s="277" t="n">
        <f aca="false">C159*H159</f>
        <v>0</v>
      </c>
      <c r="L159" s="288"/>
      <c r="M159" s="274"/>
    </row>
    <row r="160" customFormat="false" ht="12.75" hidden="false" customHeight="false" outlineLevel="0" collapsed="false">
      <c r="A160" s="260" t="s">
        <v>987</v>
      </c>
      <c r="B160" s="275" t="s">
        <v>1010</v>
      </c>
      <c r="C160" s="281" t="n">
        <v>1</v>
      </c>
      <c r="D160" s="276" t="n">
        <v>3.53</v>
      </c>
      <c r="E160" s="276" t="n">
        <v>0.15</v>
      </c>
      <c r="F160" s="276" t="n">
        <v>0.6</v>
      </c>
      <c r="G160" s="277" t="n">
        <f aca="false">D160*E160</f>
        <v>0.5295</v>
      </c>
      <c r="H160" s="277"/>
      <c r="I160" s="278"/>
      <c r="J160" s="282" t="n">
        <f aca="false">G160*C160</f>
        <v>0.5295</v>
      </c>
      <c r="K160" s="277" t="n">
        <f aca="false">C160*H160</f>
        <v>0</v>
      </c>
      <c r="L160" s="288"/>
      <c r="M160" s="274"/>
    </row>
    <row r="161" customFormat="false" ht="12.75" hidden="false" customHeight="false" outlineLevel="0" collapsed="false">
      <c r="A161" s="260" t="s">
        <v>987</v>
      </c>
      <c r="B161" s="275" t="s">
        <v>1011</v>
      </c>
      <c r="C161" s="281" t="n">
        <v>1</v>
      </c>
      <c r="D161" s="276" t="n">
        <v>1.55</v>
      </c>
      <c r="E161" s="276" t="n">
        <v>0.15</v>
      </c>
      <c r="F161" s="276" t="n">
        <v>0.6</v>
      </c>
      <c r="G161" s="277" t="n">
        <f aca="false">D161*E161</f>
        <v>0.2325</v>
      </c>
      <c r="H161" s="277"/>
      <c r="I161" s="278"/>
      <c r="J161" s="282" t="n">
        <f aca="false">G161*C161</f>
        <v>0.2325</v>
      </c>
      <c r="K161" s="277" t="n">
        <f aca="false">C161*H161</f>
        <v>0</v>
      </c>
      <c r="L161" s="288"/>
      <c r="M161" s="274"/>
    </row>
    <row r="162" customFormat="false" ht="12.75" hidden="false" customHeight="false" outlineLevel="0" collapsed="false">
      <c r="A162" s="260" t="s">
        <v>987</v>
      </c>
      <c r="B162" s="275" t="s">
        <v>1012</v>
      </c>
      <c r="C162" s="281" t="n">
        <v>1</v>
      </c>
      <c r="D162" s="276" t="n">
        <v>3.53</v>
      </c>
      <c r="E162" s="276" t="n">
        <v>0.15</v>
      </c>
      <c r="F162" s="276" t="n">
        <v>0.6</v>
      </c>
      <c r="G162" s="277" t="n">
        <f aca="false">D162*E162</f>
        <v>0.5295</v>
      </c>
      <c r="H162" s="277"/>
      <c r="I162" s="278"/>
      <c r="J162" s="282" t="n">
        <f aca="false">G162*C162</f>
        <v>0.5295</v>
      </c>
      <c r="K162" s="277" t="n">
        <f aca="false">C162*H162</f>
        <v>0</v>
      </c>
      <c r="L162" s="288"/>
      <c r="M162" s="274"/>
    </row>
    <row r="163" customFormat="false" ht="12.75" hidden="false" customHeight="false" outlineLevel="0" collapsed="false">
      <c r="A163" s="260" t="s">
        <v>987</v>
      </c>
      <c r="B163" s="275" t="s">
        <v>1013</v>
      </c>
      <c r="C163" s="281" t="n">
        <v>1</v>
      </c>
      <c r="D163" s="276" t="n">
        <v>3.53</v>
      </c>
      <c r="E163" s="276" t="n">
        <v>0.15</v>
      </c>
      <c r="F163" s="276" t="n">
        <v>0.6</v>
      </c>
      <c r="G163" s="277" t="n">
        <f aca="false">D163*E163</f>
        <v>0.5295</v>
      </c>
      <c r="H163" s="277"/>
      <c r="I163" s="278"/>
      <c r="J163" s="282" t="n">
        <f aca="false">G163*C163</f>
        <v>0.5295</v>
      </c>
      <c r="K163" s="277" t="n">
        <f aca="false">C163*H163</f>
        <v>0</v>
      </c>
      <c r="L163" s="288"/>
      <c r="M163" s="274"/>
    </row>
    <row r="164" customFormat="false" ht="62.25" hidden="false" customHeight="true" outlineLevel="0" collapsed="false">
      <c r="A164" s="266"/>
      <c r="B164" s="266"/>
      <c r="C164" s="266"/>
      <c r="D164" s="266"/>
      <c r="E164" s="266"/>
      <c r="F164" s="271" t="s">
        <v>958</v>
      </c>
      <c r="G164" s="271"/>
      <c r="H164" s="271"/>
      <c r="I164" s="272"/>
      <c r="J164" s="285" t="n">
        <f aca="false">ROUND(SUM(J148:J163),2)</f>
        <v>8.79</v>
      </c>
      <c r="K164" s="285" t="n">
        <f aca="false">ROUND(SUM(K148:K163),2)</f>
        <v>0</v>
      </c>
      <c r="M164" s="274"/>
    </row>
    <row r="165" customFormat="false" ht="29.25" hidden="false" customHeight="true" outlineLevel="0" collapsed="false">
      <c r="A165" s="286" t="s">
        <v>1021</v>
      </c>
      <c r="B165" s="286"/>
      <c r="C165" s="286"/>
      <c r="D165" s="286"/>
      <c r="E165" s="286"/>
      <c r="F165" s="286"/>
      <c r="G165" s="286"/>
      <c r="H165" s="286"/>
      <c r="I165" s="286"/>
      <c r="J165" s="286"/>
      <c r="K165" s="286"/>
      <c r="L165" s="269"/>
      <c r="M165" s="274"/>
    </row>
    <row r="166" customFormat="false" ht="12.75" hidden="false" customHeight="false" outlineLevel="0" collapsed="false">
      <c r="A166" s="260"/>
      <c r="B166" s="268"/>
      <c r="C166" s="268"/>
      <c r="D166" s="268"/>
      <c r="E166" s="268"/>
      <c r="F166" s="268"/>
      <c r="G166" s="268"/>
      <c r="H166" s="268"/>
      <c r="I166" s="268"/>
      <c r="J166" s="268"/>
      <c r="K166" s="260"/>
      <c r="M166" s="274"/>
    </row>
    <row r="167" customFormat="false" ht="33.75" hidden="false" customHeight="true" outlineLevel="0" collapsed="false">
      <c r="A167" s="262" t="str">
        <f aca="false">'Orç Sintético'!A105</f>
        <v>03.01.601</v>
      </c>
      <c r="B167" s="263" t="str">
        <f aca="false">'Orç Sintético'!D105</f>
        <v>IMPERMEABILIZAÇÃO DE FLOREIRA OU VIGA BALDRAME COM ARGAMASSA DE CIMENTO E AREIA, COM ADITIVO IMPERMEABILIZANTE, E = 2 CM. AF_06/2018 (IMPERMEABILIZAÇÃO DAS VIGAS BALDRAMES)</v>
      </c>
      <c r="C167" s="263"/>
      <c r="D167" s="263"/>
      <c r="E167" s="263"/>
      <c r="F167" s="263"/>
      <c r="G167" s="263"/>
      <c r="H167" s="263"/>
      <c r="I167" s="263"/>
      <c r="J167" s="263"/>
      <c r="K167" s="264" t="str">
        <f aca="false">'Orç Sintético'!F105</f>
        <v>M2</v>
      </c>
      <c r="L167" s="265"/>
    </row>
    <row r="168" customFormat="false" ht="12.75" hidden="false" customHeight="true" outlineLevel="0" collapsed="false">
      <c r="A168" s="266"/>
      <c r="B168" s="266"/>
      <c r="C168" s="267"/>
      <c r="D168" s="267"/>
      <c r="E168" s="267"/>
      <c r="F168" s="267"/>
      <c r="G168" s="266" t="s">
        <v>944</v>
      </c>
      <c r="H168" s="266"/>
      <c r="I168" s="266" t="s">
        <v>945</v>
      </c>
      <c r="J168" s="266"/>
      <c r="K168" s="266"/>
    </row>
    <row r="169" customFormat="false" ht="12.75" hidden="false" customHeight="true" outlineLevel="0" collapsed="false">
      <c r="A169" s="266" t="s">
        <v>30</v>
      </c>
      <c r="B169" s="266"/>
      <c r="C169" s="266" t="s">
        <v>946</v>
      </c>
      <c r="D169" s="266" t="s">
        <v>947</v>
      </c>
      <c r="E169" s="266" t="s">
        <v>948</v>
      </c>
      <c r="F169" s="266" t="s">
        <v>949</v>
      </c>
      <c r="G169" s="260" t="s">
        <v>951</v>
      </c>
      <c r="H169" s="260" t="s">
        <v>952</v>
      </c>
      <c r="I169" s="260" t="s">
        <v>950</v>
      </c>
      <c r="J169" s="260" t="s">
        <v>951</v>
      </c>
      <c r="K169" s="260" t="s">
        <v>952</v>
      </c>
    </row>
    <row r="170" customFormat="false" ht="12.75" hidden="false" customHeight="false" outlineLevel="0" collapsed="false">
      <c r="A170" s="266"/>
      <c r="B170" s="266"/>
      <c r="C170" s="266"/>
      <c r="D170" s="266"/>
      <c r="E170" s="266"/>
      <c r="F170" s="266"/>
      <c r="G170" s="260" t="s">
        <v>955</v>
      </c>
      <c r="H170" s="260" t="s">
        <v>956</v>
      </c>
      <c r="I170" s="260" t="s">
        <v>954</v>
      </c>
      <c r="J170" s="260" t="s">
        <v>955</v>
      </c>
      <c r="K170" s="260" t="s">
        <v>956</v>
      </c>
    </row>
    <row r="171" customFormat="false" ht="12.75" hidden="false" customHeight="false" outlineLevel="0" collapsed="false">
      <c r="A171" s="260" t="s">
        <v>987</v>
      </c>
      <c r="B171" s="275" t="s">
        <v>999</v>
      </c>
      <c r="C171" s="281" t="n">
        <v>1</v>
      </c>
      <c r="D171" s="276" t="n">
        <f aca="false">3+3+3.5+3</f>
        <v>12.5</v>
      </c>
      <c r="E171" s="276" t="n">
        <v>0.15</v>
      </c>
      <c r="F171" s="276" t="n">
        <v>0.6</v>
      </c>
      <c r="G171" s="276" t="n">
        <f aca="false">D171*E171+2*(D171*F171)</f>
        <v>16.875</v>
      </c>
      <c r="H171" s="277"/>
      <c r="I171" s="278"/>
      <c r="J171" s="282" t="n">
        <f aca="false">G171*C171</f>
        <v>16.875</v>
      </c>
      <c r="K171" s="277" t="n">
        <f aca="false">C171*H171</f>
        <v>0</v>
      </c>
      <c r="L171" s="288" t="s">
        <v>1022</v>
      </c>
      <c r="M171" s="274"/>
    </row>
    <row r="172" customFormat="false" ht="12.75" hidden="false" customHeight="false" outlineLevel="0" collapsed="false">
      <c r="A172" s="260" t="s">
        <v>987</v>
      </c>
      <c r="B172" s="275" t="s">
        <v>1000</v>
      </c>
      <c r="C172" s="281" t="n">
        <v>1</v>
      </c>
      <c r="D172" s="276" t="n">
        <f aca="false">3.35+3.35+3.85</f>
        <v>10.55</v>
      </c>
      <c r="E172" s="276" t="n">
        <v>0.15</v>
      </c>
      <c r="F172" s="276" t="n">
        <v>0.6</v>
      </c>
      <c r="G172" s="276" t="n">
        <f aca="false">D172*E172+2*(D172*F172)</f>
        <v>14.2425</v>
      </c>
      <c r="H172" s="277"/>
      <c r="I172" s="278"/>
      <c r="J172" s="282" t="n">
        <f aca="false">G172*C172</f>
        <v>14.2425</v>
      </c>
      <c r="K172" s="277" t="n">
        <f aca="false">C172*H172</f>
        <v>0</v>
      </c>
      <c r="L172" s="288"/>
      <c r="M172" s="274"/>
    </row>
    <row r="173" customFormat="false" ht="12.75" hidden="false" customHeight="false" outlineLevel="0" collapsed="false">
      <c r="A173" s="260" t="s">
        <v>987</v>
      </c>
      <c r="B173" s="275" t="s">
        <v>1001</v>
      </c>
      <c r="C173" s="281" t="n">
        <v>1</v>
      </c>
      <c r="D173" s="276" t="n">
        <v>0.7</v>
      </c>
      <c r="E173" s="276" t="n">
        <v>0.15</v>
      </c>
      <c r="F173" s="276" t="n">
        <v>0.45</v>
      </c>
      <c r="G173" s="276" t="n">
        <f aca="false">D173*E173+2*(D173*F173)</f>
        <v>0.735</v>
      </c>
      <c r="H173" s="277"/>
      <c r="I173" s="278"/>
      <c r="J173" s="282" t="n">
        <f aca="false">G173*C173</f>
        <v>0.735</v>
      </c>
      <c r="K173" s="277" t="n">
        <f aca="false">C173*H173</f>
        <v>0</v>
      </c>
      <c r="L173" s="288"/>
      <c r="M173" s="274"/>
    </row>
    <row r="174" customFormat="false" ht="12.75" hidden="false" customHeight="false" outlineLevel="0" collapsed="false">
      <c r="A174" s="260" t="s">
        <v>987</v>
      </c>
      <c r="B174" s="275" t="s">
        <v>1002</v>
      </c>
      <c r="C174" s="281" t="n">
        <v>1</v>
      </c>
      <c r="D174" s="276" t="n">
        <v>3.35</v>
      </c>
      <c r="E174" s="276" t="n">
        <v>0.15</v>
      </c>
      <c r="F174" s="276" t="n">
        <v>0.4</v>
      </c>
      <c r="G174" s="276" t="n">
        <f aca="false">D174*E174+2*(D174*F174)</f>
        <v>3.1825</v>
      </c>
      <c r="H174" s="277"/>
      <c r="I174" s="278"/>
      <c r="J174" s="282" t="n">
        <f aca="false">G174*C174</f>
        <v>3.1825</v>
      </c>
      <c r="K174" s="277" t="n">
        <f aca="false">C174*H174</f>
        <v>0</v>
      </c>
      <c r="L174" s="288"/>
      <c r="M174" s="274"/>
    </row>
    <row r="175" customFormat="false" ht="12.75" hidden="false" customHeight="false" outlineLevel="0" collapsed="false">
      <c r="A175" s="260" t="s">
        <v>987</v>
      </c>
      <c r="B175" s="275" t="s">
        <v>1003</v>
      </c>
      <c r="C175" s="281" t="n">
        <v>1</v>
      </c>
      <c r="D175" s="276" t="n">
        <v>0.7</v>
      </c>
      <c r="E175" s="276" t="n">
        <v>0.15</v>
      </c>
      <c r="F175" s="276" t="n">
        <v>0.45</v>
      </c>
      <c r="G175" s="276" t="n">
        <f aca="false">D175*E175+2*(D175*F175)</f>
        <v>0.735</v>
      </c>
      <c r="H175" s="277"/>
      <c r="I175" s="278"/>
      <c r="J175" s="282" t="n">
        <f aca="false">G175*C175</f>
        <v>0.735</v>
      </c>
      <c r="K175" s="277" t="n">
        <f aca="false">C175*H175</f>
        <v>0</v>
      </c>
      <c r="L175" s="288"/>
      <c r="M175" s="274"/>
    </row>
    <row r="176" customFormat="false" ht="12.75" hidden="false" customHeight="false" outlineLevel="0" collapsed="false">
      <c r="A176" s="260" t="s">
        <v>987</v>
      </c>
      <c r="B176" s="275" t="s">
        <v>1004</v>
      </c>
      <c r="C176" s="281" t="n">
        <v>1</v>
      </c>
      <c r="D176" s="276" t="n">
        <v>2.8</v>
      </c>
      <c r="E176" s="276" t="n">
        <v>0.15</v>
      </c>
      <c r="F176" s="276" t="n">
        <v>0.4</v>
      </c>
      <c r="G176" s="276" t="n">
        <f aca="false">D176*E176+2*(D176*F176)</f>
        <v>2.66</v>
      </c>
      <c r="H176" s="277"/>
      <c r="I176" s="278"/>
      <c r="J176" s="282" t="n">
        <f aca="false">G176*C176</f>
        <v>2.66</v>
      </c>
      <c r="K176" s="277" t="n">
        <f aca="false">C176*H176</f>
        <v>0</v>
      </c>
      <c r="L176" s="288"/>
      <c r="M176" s="274"/>
    </row>
    <row r="177" customFormat="false" ht="12.75" hidden="false" customHeight="false" outlineLevel="0" collapsed="false">
      <c r="A177" s="260" t="s">
        <v>987</v>
      </c>
      <c r="B177" s="275" t="s">
        <v>1005</v>
      </c>
      <c r="C177" s="281" t="n">
        <v>1</v>
      </c>
      <c r="D177" s="276" t="n">
        <v>2.76</v>
      </c>
      <c r="E177" s="276" t="n">
        <v>0.15</v>
      </c>
      <c r="F177" s="276" t="n">
        <v>0.4</v>
      </c>
      <c r="G177" s="276" t="n">
        <f aca="false">D177*E177+2*(D177*F177)</f>
        <v>2.622</v>
      </c>
      <c r="H177" s="277"/>
      <c r="I177" s="278"/>
      <c r="J177" s="282" t="n">
        <f aca="false">G177*C177</f>
        <v>2.622</v>
      </c>
      <c r="K177" s="277" t="n">
        <f aca="false">C177*H177</f>
        <v>0</v>
      </c>
      <c r="L177" s="288"/>
      <c r="M177" s="274"/>
    </row>
    <row r="178" customFormat="false" ht="12.75" hidden="false" customHeight="false" outlineLevel="0" collapsed="false">
      <c r="A178" s="260" t="s">
        <v>987</v>
      </c>
      <c r="B178" s="275" t="s">
        <v>1006</v>
      </c>
      <c r="C178" s="281" t="n">
        <v>1</v>
      </c>
      <c r="D178" s="276" t="n">
        <v>3.3</v>
      </c>
      <c r="E178" s="276" t="n">
        <v>0.15</v>
      </c>
      <c r="F178" s="276" t="n">
        <v>0.4</v>
      </c>
      <c r="G178" s="276" t="n">
        <f aca="false">D178*E178+2*(D178*F178)</f>
        <v>3.135</v>
      </c>
      <c r="H178" s="277"/>
      <c r="I178" s="278"/>
      <c r="J178" s="282" t="n">
        <f aca="false">G178*C178</f>
        <v>3.135</v>
      </c>
      <c r="K178" s="277" t="n">
        <f aca="false">C178*H178</f>
        <v>0</v>
      </c>
      <c r="L178" s="288"/>
      <c r="M178" s="274"/>
    </row>
    <row r="179" customFormat="false" ht="12.75" hidden="false" customHeight="false" outlineLevel="0" collapsed="false">
      <c r="A179" s="260" t="s">
        <v>987</v>
      </c>
      <c r="B179" s="275" t="s">
        <v>1007</v>
      </c>
      <c r="C179" s="281" t="n">
        <v>1</v>
      </c>
      <c r="D179" s="276" t="n">
        <v>2.76</v>
      </c>
      <c r="E179" s="276" t="n">
        <v>0.15</v>
      </c>
      <c r="F179" s="276" t="n">
        <v>0.4</v>
      </c>
      <c r="G179" s="276" t="n">
        <f aca="false">D179*E179+2*(D179*F179)</f>
        <v>2.622</v>
      </c>
      <c r="H179" s="277"/>
      <c r="I179" s="278"/>
      <c r="J179" s="282" t="n">
        <f aca="false">G179*C179</f>
        <v>2.622</v>
      </c>
      <c r="K179" s="277" t="n">
        <f aca="false">C179*H179</f>
        <v>0</v>
      </c>
      <c r="L179" s="288"/>
      <c r="M179" s="274"/>
    </row>
    <row r="180" customFormat="false" ht="12.75" hidden="false" customHeight="false" outlineLevel="0" collapsed="false">
      <c r="A180" s="260" t="s">
        <v>987</v>
      </c>
      <c r="B180" s="275" t="s">
        <v>1008</v>
      </c>
      <c r="C180" s="281" t="n">
        <v>1</v>
      </c>
      <c r="D180" s="276" t="n">
        <v>3.53</v>
      </c>
      <c r="E180" s="276" t="n">
        <v>0.15</v>
      </c>
      <c r="F180" s="276" t="n">
        <v>0.6</v>
      </c>
      <c r="G180" s="276" t="n">
        <f aca="false">D180*E180+2*(D180*F180)</f>
        <v>4.7655</v>
      </c>
      <c r="H180" s="277"/>
      <c r="I180" s="278"/>
      <c r="J180" s="282" t="n">
        <f aca="false">G180*C180</f>
        <v>4.7655</v>
      </c>
      <c r="K180" s="277" t="n">
        <f aca="false">C180*H180</f>
        <v>0</v>
      </c>
      <c r="L180" s="288"/>
      <c r="M180" s="274"/>
    </row>
    <row r="181" customFormat="false" ht="12.75" hidden="false" customHeight="false" outlineLevel="0" collapsed="false">
      <c r="A181" s="260" t="s">
        <v>987</v>
      </c>
      <c r="B181" s="275" t="s">
        <v>1009</v>
      </c>
      <c r="C181" s="281" t="n">
        <v>1</v>
      </c>
      <c r="D181" s="276" t="n">
        <v>3.53</v>
      </c>
      <c r="E181" s="276" t="n">
        <v>0.15</v>
      </c>
      <c r="F181" s="276" t="n">
        <v>0.6</v>
      </c>
      <c r="G181" s="276" t="n">
        <f aca="false">D181*E181+2*(D181*F181)</f>
        <v>4.7655</v>
      </c>
      <c r="H181" s="277"/>
      <c r="I181" s="278"/>
      <c r="J181" s="282" t="n">
        <f aca="false">G181*C181</f>
        <v>4.7655</v>
      </c>
      <c r="K181" s="277" t="n">
        <f aca="false">C181*H181</f>
        <v>0</v>
      </c>
      <c r="L181" s="288"/>
      <c r="M181" s="274"/>
    </row>
    <row r="182" customFormat="false" ht="12.75" hidden="false" customHeight="false" outlineLevel="0" collapsed="false">
      <c r="A182" s="260" t="s">
        <v>987</v>
      </c>
      <c r="B182" s="275" t="s">
        <v>1010</v>
      </c>
      <c r="C182" s="281" t="n">
        <v>1</v>
      </c>
      <c r="D182" s="276" t="n">
        <v>3.53</v>
      </c>
      <c r="E182" s="276" t="n">
        <v>0.15</v>
      </c>
      <c r="F182" s="276" t="n">
        <v>0.6</v>
      </c>
      <c r="G182" s="276" t="n">
        <f aca="false">D182*E182+2*(D182*F182)</f>
        <v>4.7655</v>
      </c>
      <c r="H182" s="277"/>
      <c r="I182" s="278"/>
      <c r="J182" s="282" t="n">
        <f aca="false">G182*C182</f>
        <v>4.7655</v>
      </c>
      <c r="K182" s="277" t="n">
        <f aca="false">C182*H182</f>
        <v>0</v>
      </c>
      <c r="L182" s="288"/>
      <c r="M182" s="274"/>
    </row>
    <row r="183" customFormat="false" ht="12.75" hidden="false" customHeight="false" outlineLevel="0" collapsed="false">
      <c r="A183" s="260" t="s">
        <v>987</v>
      </c>
      <c r="B183" s="275" t="s">
        <v>1011</v>
      </c>
      <c r="C183" s="281" t="n">
        <v>1</v>
      </c>
      <c r="D183" s="276" t="n">
        <v>1.55</v>
      </c>
      <c r="E183" s="276" t="n">
        <v>0.15</v>
      </c>
      <c r="F183" s="276" t="n">
        <v>0.6</v>
      </c>
      <c r="G183" s="276" t="n">
        <f aca="false">D183*E183+2*(D183*F183)</f>
        <v>2.0925</v>
      </c>
      <c r="H183" s="277"/>
      <c r="I183" s="278"/>
      <c r="J183" s="282" t="n">
        <f aca="false">G183*C183</f>
        <v>2.0925</v>
      </c>
      <c r="K183" s="277" t="n">
        <f aca="false">C183*H183</f>
        <v>0</v>
      </c>
      <c r="L183" s="288"/>
      <c r="M183" s="274"/>
    </row>
    <row r="184" customFormat="false" ht="12.75" hidden="false" customHeight="false" outlineLevel="0" collapsed="false">
      <c r="A184" s="260" t="s">
        <v>987</v>
      </c>
      <c r="B184" s="275" t="s">
        <v>1012</v>
      </c>
      <c r="C184" s="281" t="n">
        <v>1</v>
      </c>
      <c r="D184" s="276" t="n">
        <v>3.53</v>
      </c>
      <c r="E184" s="276" t="n">
        <v>0.15</v>
      </c>
      <c r="F184" s="276" t="n">
        <v>0.6</v>
      </c>
      <c r="G184" s="276" t="n">
        <f aca="false">D184*E184+2*(D184*F184)</f>
        <v>4.7655</v>
      </c>
      <c r="H184" s="277"/>
      <c r="I184" s="278"/>
      <c r="J184" s="282" t="n">
        <f aca="false">G184*C184</f>
        <v>4.7655</v>
      </c>
      <c r="K184" s="277" t="n">
        <f aca="false">C184*H184</f>
        <v>0</v>
      </c>
      <c r="L184" s="288"/>
      <c r="M184" s="274"/>
    </row>
    <row r="185" customFormat="false" ht="12.75" hidden="false" customHeight="false" outlineLevel="0" collapsed="false">
      <c r="A185" s="260" t="s">
        <v>987</v>
      </c>
      <c r="B185" s="275" t="s">
        <v>1013</v>
      </c>
      <c r="C185" s="281" t="n">
        <v>1</v>
      </c>
      <c r="D185" s="276" t="n">
        <v>3.53</v>
      </c>
      <c r="E185" s="276" t="n">
        <v>0.15</v>
      </c>
      <c r="F185" s="276" t="n">
        <v>0.6</v>
      </c>
      <c r="G185" s="276" t="n">
        <f aca="false">D185*E185+2*(D185*F185)</f>
        <v>4.7655</v>
      </c>
      <c r="H185" s="277"/>
      <c r="I185" s="278"/>
      <c r="J185" s="282" t="n">
        <f aca="false">G185*C185</f>
        <v>4.7655</v>
      </c>
      <c r="K185" s="277" t="n">
        <f aca="false">C185*H185</f>
        <v>0</v>
      </c>
      <c r="L185" s="288"/>
      <c r="M185" s="274"/>
    </row>
    <row r="186" customFormat="false" ht="12.75" hidden="false" customHeight="false" outlineLevel="0" collapsed="false">
      <c r="A186" s="260" t="s">
        <v>987</v>
      </c>
      <c r="B186" s="275" t="s">
        <v>1023</v>
      </c>
      <c r="C186" s="281" t="n">
        <v>1</v>
      </c>
      <c r="D186" s="276" t="n">
        <v>0.5</v>
      </c>
      <c r="E186" s="276"/>
      <c r="F186" s="276"/>
      <c r="G186" s="277" t="n">
        <f aca="false">F171*D186/2*2+F180*D186/2*2</f>
        <v>0.6</v>
      </c>
      <c r="H186" s="277"/>
      <c r="I186" s="278"/>
      <c r="J186" s="282" t="n">
        <f aca="false">G186*C186</f>
        <v>0.6</v>
      </c>
      <c r="K186" s="277"/>
      <c r="L186" s="288" t="s">
        <v>1024</v>
      </c>
      <c r="M186" s="274"/>
    </row>
    <row r="187" customFormat="false" ht="12.75" hidden="false" customHeight="false" outlineLevel="0" collapsed="false">
      <c r="A187" s="260" t="s">
        <v>987</v>
      </c>
      <c r="B187" s="275" t="s">
        <v>1025</v>
      </c>
      <c r="C187" s="281" t="n">
        <v>1</v>
      </c>
      <c r="D187" s="276" t="n">
        <v>0.5</v>
      </c>
      <c r="E187" s="276"/>
      <c r="F187" s="276"/>
      <c r="G187" s="277" t="n">
        <f aca="false">F171*D187*2+(F181*D187/2*2)</f>
        <v>0.9</v>
      </c>
      <c r="H187" s="277"/>
      <c r="I187" s="278"/>
      <c r="J187" s="282" t="n">
        <f aca="false">G187*C187</f>
        <v>0.9</v>
      </c>
      <c r="K187" s="277"/>
      <c r="L187" s="288"/>
      <c r="M187" s="274"/>
    </row>
    <row r="188" customFormat="false" ht="12.75" hidden="false" customHeight="false" outlineLevel="0" collapsed="false">
      <c r="A188" s="260" t="s">
        <v>987</v>
      </c>
      <c r="B188" s="275" t="s">
        <v>1026</v>
      </c>
      <c r="C188" s="281" t="n">
        <v>1</v>
      </c>
      <c r="D188" s="276" t="n">
        <v>0.5</v>
      </c>
      <c r="E188" s="276"/>
      <c r="F188" s="276"/>
      <c r="G188" s="277" t="n">
        <f aca="false">F171*D188*2+F182*D188/2*2</f>
        <v>0.9</v>
      </c>
      <c r="H188" s="277"/>
      <c r="I188" s="278"/>
      <c r="J188" s="282" t="n">
        <f aca="false">G188*C188</f>
        <v>0.9</v>
      </c>
      <c r="K188" s="277"/>
      <c r="L188" s="288"/>
      <c r="M188" s="274"/>
    </row>
    <row r="189" customFormat="false" ht="12.75" hidden="false" customHeight="false" outlineLevel="0" collapsed="false">
      <c r="A189" s="260" t="s">
        <v>987</v>
      </c>
      <c r="B189" s="275" t="s">
        <v>1027</v>
      </c>
      <c r="C189" s="281" t="n">
        <v>1</v>
      </c>
      <c r="D189" s="276" t="n">
        <v>0.5</v>
      </c>
      <c r="E189" s="276"/>
      <c r="F189" s="276"/>
      <c r="G189" s="277" t="n">
        <f aca="false">F171*D189+F184*D189/2*2</f>
        <v>0.6</v>
      </c>
      <c r="H189" s="277"/>
      <c r="I189" s="278"/>
      <c r="J189" s="282" t="n">
        <f aca="false">G189*C189</f>
        <v>0.6</v>
      </c>
      <c r="K189" s="277"/>
      <c r="L189" s="288"/>
      <c r="M189" s="274"/>
    </row>
    <row r="190" customFormat="false" ht="12.75" hidden="false" customHeight="false" outlineLevel="0" collapsed="false">
      <c r="A190" s="260" t="s">
        <v>987</v>
      </c>
      <c r="B190" s="275" t="s">
        <v>1028</v>
      </c>
      <c r="C190" s="281" t="n">
        <v>1</v>
      </c>
      <c r="D190" s="276" t="n">
        <v>0.5</v>
      </c>
      <c r="E190" s="276"/>
      <c r="F190" s="276"/>
      <c r="G190" s="277" t="n">
        <f aca="false">F171*D190/2*2+F185*D190/2*2</f>
        <v>0.6</v>
      </c>
      <c r="H190" s="277"/>
      <c r="I190" s="278"/>
      <c r="J190" s="282" t="n">
        <f aca="false">G190*C190</f>
        <v>0.6</v>
      </c>
      <c r="K190" s="277"/>
      <c r="L190" s="288"/>
      <c r="M190" s="274"/>
    </row>
    <row r="191" customFormat="false" ht="12.75" hidden="false" customHeight="false" outlineLevel="0" collapsed="false">
      <c r="A191" s="260" t="s">
        <v>987</v>
      </c>
      <c r="B191" s="275" t="s">
        <v>1029</v>
      </c>
      <c r="C191" s="281" t="n">
        <v>1</v>
      </c>
      <c r="D191" s="276" t="n">
        <v>0.74</v>
      </c>
      <c r="E191" s="276"/>
      <c r="F191" s="276"/>
      <c r="G191" s="277" t="n">
        <f aca="false">F176*D191/2*2+F180*D191/2*2</f>
        <v>0.74</v>
      </c>
      <c r="H191" s="277"/>
      <c r="I191" s="278"/>
      <c r="J191" s="282" t="n">
        <f aca="false">G191*C191</f>
        <v>0.74</v>
      </c>
      <c r="K191" s="277"/>
      <c r="L191" s="288"/>
      <c r="M191" s="274"/>
    </row>
    <row r="192" customFormat="false" ht="12.75" hidden="false" customHeight="false" outlineLevel="0" collapsed="false">
      <c r="A192" s="260" t="s">
        <v>987</v>
      </c>
      <c r="B192" s="275" t="s">
        <v>1030</v>
      </c>
      <c r="C192" s="281" t="n">
        <v>1</v>
      </c>
      <c r="D192" s="276" t="n">
        <v>0.74</v>
      </c>
      <c r="E192" s="276"/>
      <c r="F192" s="276"/>
      <c r="G192" s="277" t="n">
        <f aca="false">F176*D192/2*2+F177*D192/2*2</f>
        <v>0.592</v>
      </c>
      <c r="H192" s="277"/>
      <c r="I192" s="278"/>
      <c r="J192" s="282" t="n">
        <f aca="false">G192*C192</f>
        <v>0.592</v>
      </c>
      <c r="K192" s="277"/>
      <c r="L192" s="288"/>
      <c r="M192" s="274"/>
    </row>
    <row r="193" customFormat="false" ht="12.75" hidden="false" customHeight="false" outlineLevel="0" collapsed="false">
      <c r="A193" s="260" t="s">
        <v>987</v>
      </c>
      <c r="B193" s="275" t="s">
        <v>1031</v>
      </c>
      <c r="C193" s="281" t="n">
        <v>1</v>
      </c>
      <c r="D193" s="276" t="n">
        <v>0.74</v>
      </c>
      <c r="E193" s="276"/>
      <c r="F193" s="276"/>
      <c r="G193" s="277" t="n">
        <f aca="false">F177*D193/2*2+F178*D193/2*2</f>
        <v>0.592</v>
      </c>
      <c r="H193" s="277"/>
      <c r="I193" s="278"/>
      <c r="J193" s="282" t="n">
        <f aca="false">G193*C193</f>
        <v>0.592</v>
      </c>
      <c r="K193" s="277"/>
      <c r="L193" s="288"/>
      <c r="M193" s="274"/>
    </row>
    <row r="194" customFormat="false" ht="12.75" hidden="false" customHeight="false" outlineLevel="0" collapsed="false">
      <c r="A194" s="260" t="s">
        <v>987</v>
      </c>
      <c r="B194" s="275" t="s">
        <v>1032</v>
      </c>
      <c r="C194" s="281" t="n">
        <v>1</v>
      </c>
      <c r="D194" s="276" t="n">
        <v>0.74</v>
      </c>
      <c r="E194" s="276"/>
      <c r="F194" s="276"/>
      <c r="G194" s="277" t="n">
        <f aca="false">F178*D194/2*2+F179*D194/2*2</f>
        <v>0.592</v>
      </c>
      <c r="H194" s="277"/>
      <c r="I194" s="278"/>
      <c r="J194" s="282" t="n">
        <f aca="false">G194*C194</f>
        <v>0.592</v>
      </c>
      <c r="K194" s="277"/>
      <c r="L194" s="288"/>
      <c r="M194" s="274"/>
    </row>
    <row r="195" customFormat="false" ht="12.75" hidden="false" customHeight="false" outlineLevel="0" collapsed="false">
      <c r="A195" s="260" t="s">
        <v>987</v>
      </c>
      <c r="B195" s="275" t="s">
        <v>1033</v>
      </c>
      <c r="C195" s="281" t="n">
        <v>1</v>
      </c>
      <c r="D195" s="276" t="n">
        <v>0.74</v>
      </c>
      <c r="E195" s="276"/>
      <c r="F195" s="276"/>
      <c r="G195" s="277" t="n">
        <f aca="false">F179*D195/2*2+F185*D195/2*2</f>
        <v>0.74</v>
      </c>
      <c r="H195" s="277"/>
      <c r="I195" s="278"/>
      <c r="J195" s="282" t="n">
        <f aca="false">G195*C195</f>
        <v>0.74</v>
      </c>
      <c r="K195" s="277"/>
      <c r="L195" s="288"/>
      <c r="M195" s="274"/>
    </row>
    <row r="196" customFormat="false" ht="37.5" hidden="false" customHeight="true" outlineLevel="0" collapsed="false">
      <c r="A196" s="266"/>
      <c r="B196" s="266"/>
      <c r="C196" s="266"/>
      <c r="D196" s="266"/>
      <c r="E196" s="266"/>
      <c r="F196" s="271" t="s">
        <v>958</v>
      </c>
      <c r="G196" s="271"/>
      <c r="H196" s="271"/>
      <c r="I196" s="272"/>
      <c r="J196" s="285" t="n">
        <f aca="false">ROUND(SUM(J170:J195),2)</f>
        <v>79.59</v>
      </c>
      <c r="K196" s="285" t="n">
        <f aca="false">ROUND(SUM(K170:K185),2)</f>
        <v>0</v>
      </c>
      <c r="M196" s="274"/>
    </row>
    <row r="197" customFormat="false" ht="45" hidden="false" customHeight="true" outlineLevel="0" collapsed="false">
      <c r="A197" s="286" t="s">
        <v>1034</v>
      </c>
      <c r="B197" s="286"/>
      <c r="C197" s="286"/>
      <c r="D197" s="286"/>
      <c r="E197" s="286"/>
      <c r="F197" s="286"/>
      <c r="G197" s="286"/>
      <c r="H197" s="286"/>
      <c r="I197" s="286"/>
      <c r="J197" s="286"/>
      <c r="K197" s="286"/>
      <c r="L197" s="269"/>
      <c r="M197" s="274"/>
    </row>
    <row r="198" customFormat="false" ht="12.75" hidden="false" customHeight="false" outlineLevel="0" collapsed="false">
      <c r="A198" s="260"/>
      <c r="B198" s="268"/>
      <c r="C198" s="268"/>
      <c r="D198" s="268"/>
      <c r="E198" s="268"/>
      <c r="F198" s="268"/>
      <c r="G198" s="268"/>
      <c r="H198" s="268"/>
      <c r="I198" s="268"/>
      <c r="J198" s="268"/>
      <c r="K198" s="260"/>
      <c r="M198" s="274"/>
    </row>
    <row r="199" customFormat="false" ht="33.75" hidden="false" customHeight="true" outlineLevel="0" collapsed="false">
      <c r="A199" s="262" t="str">
        <f aca="false">'Orç Sintético'!A106</f>
        <v>03.01.602</v>
      </c>
      <c r="B199" s="263" t="str">
        <f aca="false">'Orç Sintético'!D106</f>
        <v>IMPERMEABILIZAÇÃO DE SUPERFÍCIE COM EMULSÃO ASFÁLTICA, 2 DEMÃOS AF_06/2018 (IMPERMEABILIZAÇÃO DOS BLOCOS)</v>
      </c>
      <c r="C199" s="263"/>
      <c r="D199" s="263"/>
      <c r="E199" s="263"/>
      <c r="F199" s="263"/>
      <c r="G199" s="263"/>
      <c r="H199" s="263"/>
      <c r="I199" s="263"/>
      <c r="J199" s="263"/>
      <c r="K199" s="264" t="str">
        <f aca="false">'Orç Sintético'!F106</f>
        <v>M2</v>
      </c>
      <c r="L199" s="265"/>
    </row>
    <row r="200" customFormat="false" ht="12.75" hidden="false" customHeight="true" outlineLevel="0" collapsed="false">
      <c r="A200" s="266"/>
      <c r="B200" s="266"/>
      <c r="C200" s="267"/>
      <c r="D200" s="267"/>
      <c r="E200" s="267"/>
      <c r="F200" s="267"/>
      <c r="G200" s="266" t="s">
        <v>944</v>
      </c>
      <c r="H200" s="266"/>
      <c r="I200" s="266" t="s">
        <v>945</v>
      </c>
      <c r="J200" s="266"/>
      <c r="K200" s="266"/>
    </row>
    <row r="201" customFormat="false" ht="12.75" hidden="false" customHeight="true" outlineLevel="0" collapsed="false">
      <c r="A201" s="266" t="s">
        <v>30</v>
      </c>
      <c r="B201" s="266"/>
      <c r="C201" s="266" t="s">
        <v>946</v>
      </c>
      <c r="D201" s="266" t="s">
        <v>947</v>
      </c>
      <c r="E201" s="266" t="s">
        <v>948</v>
      </c>
      <c r="F201" s="266" t="s">
        <v>949</v>
      </c>
      <c r="G201" s="260" t="s">
        <v>951</v>
      </c>
      <c r="H201" s="260" t="s">
        <v>952</v>
      </c>
      <c r="I201" s="260" t="s">
        <v>950</v>
      </c>
      <c r="J201" s="260" t="s">
        <v>951</v>
      </c>
      <c r="K201" s="260" t="s">
        <v>952</v>
      </c>
    </row>
    <row r="202" customFormat="false" ht="12.75" hidden="false" customHeight="false" outlineLevel="0" collapsed="false">
      <c r="A202" s="266"/>
      <c r="B202" s="266"/>
      <c r="C202" s="266"/>
      <c r="D202" s="266"/>
      <c r="E202" s="266"/>
      <c r="F202" s="266"/>
      <c r="G202" s="260" t="s">
        <v>955</v>
      </c>
      <c r="H202" s="260" t="s">
        <v>956</v>
      </c>
      <c r="I202" s="260" t="s">
        <v>954</v>
      </c>
      <c r="J202" s="260" t="s">
        <v>955</v>
      </c>
      <c r="K202" s="260" t="s">
        <v>956</v>
      </c>
    </row>
    <row r="203" customFormat="false" ht="12.75" hidden="false" customHeight="false" outlineLevel="0" collapsed="false">
      <c r="A203" s="260" t="s">
        <v>987</v>
      </c>
      <c r="B203" s="275" t="s">
        <v>988</v>
      </c>
      <c r="C203" s="281" t="n">
        <v>1</v>
      </c>
      <c r="D203" s="276" t="n">
        <v>0.5</v>
      </c>
      <c r="E203" s="276" t="n">
        <v>0.5</v>
      </c>
      <c r="F203" s="276" t="n">
        <f aca="false">1.35-0.05</f>
        <v>1.3</v>
      </c>
      <c r="G203" s="277" t="n">
        <f aca="false">D203*F203*2+E203*F203*2+D203*E203</f>
        <v>2.85</v>
      </c>
      <c r="H203" s="277"/>
      <c r="I203" s="278"/>
      <c r="J203" s="282" t="n">
        <f aca="false">G203*C203</f>
        <v>2.85</v>
      </c>
      <c r="K203" s="282" t="n">
        <f aca="false">H203*C203</f>
        <v>0</v>
      </c>
      <c r="L203" s="279"/>
      <c r="M203" s="274"/>
    </row>
    <row r="204" customFormat="false" ht="12.75" hidden="false" customHeight="false" outlineLevel="0" collapsed="false">
      <c r="A204" s="260" t="s">
        <v>987</v>
      </c>
      <c r="B204" s="275" t="s">
        <v>989</v>
      </c>
      <c r="C204" s="281" t="n">
        <v>1</v>
      </c>
      <c r="D204" s="276" t="n">
        <v>0.5</v>
      </c>
      <c r="E204" s="276" t="n">
        <v>0.5</v>
      </c>
      <c r="F204" s="276" t="n">
        <f aca="false">1.05-0.05</f>
        <v>1</v>
      </c>
      <c r="G204" s="277" t="n">
        <f aca="false">D204*F204*2+E204*F204*2+D204*E204</f>
        <v>2.25</v>
      </c>
      <c r="H204" s="277"/>
      <c r="I204" s="278"/>
      <c r="J204" s="282" t="n">
        <f aca="false">G204*C204</f>
        <v>2.25</v>
      </c>
      <c r="K204" s="282" t="n">
        <f aca="false">H204*C204</f>
        <v>0</v>
      </c>
      <c r="L204" s="279"/>
      <c r="M204" s="274"/>
    </row>
    <row r="205" customFormat="false" ht="12.75" hidden="false" customHeight="false" outlineLevel="0" collapsed="false">
      <c r="A205" s="260" t="s">
        <v>987</v>
      </c>
      <c r="B205" s="275" t="s">
        <v>990</v>
      </c>
      <c r="C205" s="281" t="n">
        <v>1</v>
      </c>
      <c r="D205" s="276" t="n">
        <v>0.5</v>
      </c>
      <c r="E205" s="276" t="n">
        <v>0.5</v>
      </c>
      <c r="F205" s="276" t="n">
        <f aca="false">1.05-0.05</f>
        <v>1</v>
      </c>
      <c r="G205" s="277" t="n">
        <f aca="false">D205*F205*2+E205*F205*2+D205*E205</f>
        <v>2.25</v>
      </c>
      <c r="H205" s="277"/>
      <c r="I205" s="278"/>
      <c r="J205" s="282" t="n">
        <f aca="false">G205*C205</f>
        <v>2.25</v>
      </c>
      <c r="K205" s="282" t="n">
        <f aca="false">H205*C205</f>
        <v>0</v>
      </c>
      <c r="L205" s="279"/>
      <c r="M205" s="274"/>
    </row>
    <row r="206" customFormat="false" ht="12.75" hidden="false" customHeight="false" outlineLevel="0" collapsed="false">
      <c r="A206" s="260" t="s">
        <v>987</v>
      </c>
      <c r="B206" s="275" t="s">
        <v>991</v>
      </c>
      <c r="C206" s="281" t="n">
        <v>1</v>
      </c>
      <c r="D206" s="276" t="n">
        <v>0.5</v>
      </c>
      <c r="E206" s="276" t="n">
        <v>0.5</v>
      </c>
      <c r="F206" s="276" t="n">
        <f aca="false">1.05-0.05</f>
        <v>1</v>
      </c>
      <c r="G206" s="277" t="n">
        <f aca="false">D206*F206*2+E206*F206*2+D206*E206</f>
        <v>2.25</v>
      </c>
      <c r="H206" s="277"/>
      <c r="I206" s="278"/>
      <c r="J206" s="282" t="n">
        <f aca="false">G206*C206</f>
        <v>2.25</v>
      </c>
      <c r="K206" s="282" t="n">
        <f aca="false">H206*C206</f>
        <v>0</v>
      </c>
      <c r="L206" s="279"/>
      <c r="M206" s="274"/>
    </row>
    <row r="207" customFormat="false" ht="12.75" hidden="false" customHeight="false" outlineLevel="0" collapsed="false">
      <c r="A207" s="260" t="s">
        <v>987</v>
      </c>
      <c r="B207" s="275" t="s">
        <v>992</v>
      </c>
      <c r="C207" s="281" t="n">
        <v>1</v>
      </c>
      <c r="D207" s="276" t="n">
        <v>0.5</v>
      </c>
      <c r="E207" s="276" t="n">
        <v>0.5</v>
      </c>
      <c r="F207" s="276" t="n">
        <f aca="false">0.95-0.05</f>
        <v>0.9</v>
      </c>
      <c r="G207" s="277" t="n">
        <f aca="false">D207*F207*2+E207*F207*2+D207*E207</f>
        <v>2.05</v>
      </c>
      <c r="H207" s="277"/>
      <c r="I207" s="278"/>
      <c r="J207" s="282" t="n">
        <f aca="false">G207*C207</f>
        <v>2.05</v>
      </c>
      <c r="K207" s="282" t="n">
        <f aca="false">H207*C207</f>
        <v>0</v>
      </c>
      <c r="L207" s="279"/>
      <c r="M207" s="274"/>
    </row>
    <row r="208" customFormat="false" ht="12.75" hidden="false" customHeight="false" outlineLevel="0" collapsed="false">
      <c r="A208" s="260" t="s">
        <v>987</v>
      </c>
      <c r="B208" s="275" t="s">
        <v>993</v>
      </c>
      <c r="C208" s="281" t="n">
        <v>1</v>
      </c>
      <c r="D208" s="276" t="n">
        <v>0.74</v>
      </c>
      <c r="E208" s="276" t="n">
        <v>0.74</v>
      </c>
      <c r="F208" s="276" t="n">
        <f aca="false">1.1-0.05</f>
        <v>1.05</v>
      </c>
      <c r="G208" s="277" t="n">
        <f aca="false">D208*F208*2+E208*F208*2+D208*E208</f>
        <v>3.6556</v>
      </c>
      <c r="H208" s="277"/>
      <c r="I208" s="278"/>
      <c r="J208" s="282" t="n">
        <f aca="false">G208*C208</f>
        <v>3.6556</v>
      </c>
      <c r="K208" s="282" t="n">
        <f aca="false">H208*C208</f>
        <v>0</v>
      </c>
      <c r="L208" s="279"/>
      <c r="M208" s="274"/>
    </row>
    <row r="209" customFormat="false" ht="12.75" hidden="false" customHeight="false" outlineLevel="0" collapsed="false">
      <c r="A209" s="260" t="s">
        <v>987</v>
      </c>
      <c r="B209" s="275" t="s">
        <v>994</v>
      </c>
      <c r="C209" s="281" t="n">
        <v>1</v>
      </c>
      <c r="D209" s="276" t="n">
        <v>0.74</v>
      </c>
      <c r="E209" s="276" t="n">
        <v>0.74</v>
      </c>
      <c r="F209" s="276" t="n">
        <f aca="false">1.1-0.05</f>
        <v>1.05</v>
      </c>
      <c r="G209" s="277" t="n">
        <f aca="false">D209*F209*2+E209*F209*2+D209*E209</f>
        <v>3.6556</v>
      </c>
      <c r="H209" s="277"/>
      <c r="I209" s="278"/>
      <c r="J209" s="282" t="n">
        <f aca="false">G209*C209</f>
        <v>3.6556</v>
      </c>
      <c r="K209" s="282" t="n">
        <f aca="false">H209*C209</f>
        <v>0</v>
      </c>
      <c r="L209" s="279"/>
      <c r="M209" s="274"/>
    </row>
    <row r="210" customFormat="false" ht="12.75" hidden="false" customHeight="false" outlineLevel="0" collapsed="false">
      <c r="A210" s="260" t="s">
        <v>987</v>
      </c>
      <c r="B210" s="275" t="s">
        <v>995</v>
      </c>
      <c r="C210" s="281" t="n">
        <v>1</v>
      </c>
      <c r="D210" s="276" t="n">
        <v>0.74</v>
      </c>
      <c r="E210" s="276" t="n">
        <v>0.74</v>
      </c>
      <c r="F210" s="276" t="n">
        <f aca="false">1.1-0.05</f>
        <v>1.05</v>
      </c>
      <c r="G210" s="277" t="n">
        <f aca="false">D210*F210*2+E210*F210*2+D210*E210</f>
        <v>3.6556</v>
      </c>
      <c r="H210" s="277"/>
      <c r="I210" s="278"/>
      <c r="J210" s="282" t="n">
        <f aca="false">G210*C210</f>
        <v>3.6556</v>
      </c>
      <c r="K210" s="282" t="n">
        <f aca="false">H210*C210</f>
        <v>0</v>
      </c>
      <c r="L210" s="279"/>
      <c r="M210" s="274"/>
    </row>
    <row r="211" customFormat="false" ht="12.75" hidden="false" customHeight="false" outlineLevel="0" collapsed="false">
      <c r="A211" s="260" t="s">
        <v>987</v>
      </c>
      <c r="B211" s="275" t="s">
        <v>996</v>
      </c>
      <c r="C211" s="281" t="n">
        <v>1</v>
      </c>
      <c r="D211" s="276" t="n">
        <v>0.74</v>
      </c>
      <c r="E211" s="276" t="n">
        <v>0.74</v>
      </c>
      <c r="F211" s="276" t="n">
        <f aca="false">1.1-0.05</f>
        <v>1.05</v>
      </c>
      <c r="G211" s="277" t="n">
        <f aca="false">D211*F211*2+E211*F211*2+D211*E211</f>
        <v>3.6556</v>
      </c>
      <c r="H211" s="277"/>
      <c r="I211" s="278"/>
      <c r="J211" s="282" t="n">
        <f aca="false">G211*C211</f>
        <v>3.6556</v>
      </c>
      <c r="K211" s="282" t="n">
        <f aca="false">H211*C211</f>
        <v>0</v>
      </c>
      <c r="L211" s="279"/>
      <c r="M211" s="274"/>
    </row>
    <row r="212" customFormat="false" ht="12.75" hidden="false" customHeight="false" outlineLevel="0" collapsed="false">
      <c r="A212" s="260" t="s">
        <v>987</v>
      </c>
      <c r="B212" s="275" t="s">
        <v>997</v>
      </c>
      <c r="C212" s="281" t="n">
        <v>1</v>
      </c>
      <c r="D212" s="276" t="n">
        <v>0.74</v>
      </c>
      <c r="E212" s="276" t="n">
        <v>0.74</v>
      </c>
      <c r="F212" s="276" t="n">
        <f aca="false">1.1-0.05</f>
        <v>1.05</v>
      </c>
      <c r="G212" s="277" t="n">
        <f aca="false">D212*F212*2+E212*F212*2+D212*E212</f>
        <v>3.6556</v>
      </c>
      <c r="H212" s="277"/>
      <c r="I212" s="278"/>
      <c r="J212" s="282" t="n">
        <f aca="false">G212*C212</f>
        <v>3.6556</v>
      </c>
      <c r="K212" s="282" t="n">
        <f aca="false">H212*C212</f>
        <v>0</v>
      </c>
      <c r="L212" s="279"/>
      <c r="M212" s="274"/>
    </row>
    <row r="213" customFormat="false" ht="25.5" hidden="false" customHeight="true" outlineLevel="0" collapsed="false">
      <c r="A213" s="266"/>
      <c r="B213" s="266"/>
      <c r="C213" s="266"/>
      <c r="D213" s="266"/>
      <c r="E213" s="266"/>
      <c r="F213" s="271" t="s">
        <v>958</v>
      </c>
      <c r="G213" s="271"/>
      <c r="H213" s="271"/>
      <c r="I213" s="272"/>
      <c r="J213" s="285" t="n">
        <f aca="false">ROUND(SUM(J202:J212),2)</f>
        <v>29.93</v>
      </c>
      <c r="K213" s="285" t="n">
        <f aca="false">ROUND(SUM(K202:K212),2)</f>
        <v>0</v>
      </c>
      <c r="M213" s="274"/>
      <c r="O213" s="283"/>
    </row>
    <row r="214" customFormat="false" ht="12.75" hidden="false" customHeight="false" outlineLevel="0" collapsed="false">
      <c r="A214" s="260"/>
      <c r="B214" s="268"/>
      <c r="C214" s="268"/>
      <c r="D214" s="268"/>
      <c r="E214" s="268"/>
      <c r="F214" s="268"/>
      <c r="G214" s="268"/>
      <c r="H214" s="268"/>
      <c r="I214" s="268"/>
      <c r="J214" s="268"/>
      <c r="K214" s="260"/>
      <c r="M214" s="274"/>
    </row>
    <row r="215" customFormat="false" ht="33.75" hidden="false" customHeight="true" outlineLevel="0" collapsed="false">
      <c r="A215" s="262" t="str">
        <f aca="false">'Orç Sintético'!A124</f>
        <v>03.02.131</v>
      </c>
      <c r="B215" s="263" t="str">
        <f aca="false">'Orç Sintético'!D124</f>
        <v>LASTRO DE CONCRETO MAGRO, APLICADO EM PISOS, LAJES SOBRE SOLO OU RADIERS, ESPESSURA DE 5 CM. AF_07/2016</v>
      </c>
      <c r="C215" s="263"/>
      <c r="D215" s="263"/>
      <c r="E215" s="263"/>
      <c r="F215" s="263"/>
      <c r="G215" s="263"/>
      <c r="H215" s="263"/>
      <c r="I215" s="263"/>
      <c r="J215" s="263"/>
      <c r="K215" s="264" t="str">
        <f aca="false">'Orç Sintético'!F124</f>
        <v>M2</v>
      </c>
      <c r="L215" s="265"/>
    </row>
    <row r="216" customFormat="false" ht="12.75" hidden="false" customHeight="true" outlineLevel="0" collapsed="false">
      <c r="A216" s="266"/>
      <c r="B216" s="266"/>
      <c r="C216" s="267"/>
      <c r="D216" s="267"/>
      <c r="E216" s="267"/>
      <c r="F216" s="267"/>
      <c r="G216" s="266" t="s">
        <v>944</v>
      </c>
      <c r="H216" s="266"/>
      <c r="I216" s="266" t="s">
        <v>945</v>
      </c>
      <c r="J216" s="266"/>
      <c r="K216" s="266"/>
    </row>
    <row r="217" customFormat="false" ht="12.75" hidden="false" customHeight="true" outlineLevel="0" collapsed="false">
      <c r="A217" s="266" t="s">
        <v>30</v>
      </c>
      <c r="B217" s="266"/>
      <c r="C217" s="266" t="s">
        <v>946</v>
      </c>
      <c r="D217" s="266" t="s">
        <v>947</v>
      </c>
      <c r="E217" s="266" t="s">
        <v>948</v>
      </c>
      <c r="F217" s="266" t="s">
        <v>949</v>
      </c>
      <c r="G217" s="260" t="s">
        <v>951</v>
      </c>
      <c r="H217" s="260" t="s">
        <v>952</v>
      </c>
      <c r="I217" s="260" t="s">
        <v>950</v>
      </c>
      <c r="J217" s="260" t="s">
        <v>951</v>
      </c>
      <c r="K217" s="260" t="s">
        <v>952</v>
      </c>
    </row>
    <row r="218" customFormat="false" ht="12.75" hidden="false" customHeight="false" outlineLevel="0" collapsed="false">
      <c r="A218" s="266"/>
      <c r="B218" s="266"/>
      <c r="C218" s="266"/>
      <c r="D218" s="266"/>
      <c r="E218" s="266"/>
      <c r="F218" s="266"/>
      <c r="G218" s="260" t="s">
        <v>955</v>
      </c>
      <c r="H218" s="260" t="s">
        <v>956</v>
      </c>
      <c r="I218" s="260" t="s">
        <v>954</v>
      </c>
      <c r="J218" s="260" t="s">
        <v>955</v>
      </c>
      <c r="K218" s="260" t="s">
        <v>956</v>
      </c>
    </row>
    <row r="219" customFormat="false" ht="12.75" hidden="false" customHeight="false" outlineLevel="0" collapsed="false">
      <c r="A219" s="260" t="s">
        <v>987</v>
      </c>
      <c r="B219" s="275" t="s">
        <v>1035</v>
      </c>
      <c r="C219" s="281" t="n">
        <v>1</v>
      </c>
      <c r="D219" s="276"/>
      <c r="E219" s="276"/>
      <c r="F219" s="276"/>
      <c r="G219" s="277" t="n">
        <v>52.33</v>
      </c>
      <c r="H219" s="277" t="n">
        <f aca="false">F219*G219</f>
        <v>0</v>
      </c>
      <c r="I219" s="278"/>
      <c r="J219" s="282" t="n">
        <f aca="false">G219*C219</f>
        <v>52.33</v>
      </c>
      <c r="K219" s="282" t="n">
        <f aca="false">H219*C219</f>
        <v>0</v>
      </c>
      <c r="L219" s="279"/>
      <c r="M219" s="274"/>
    </row>
    <row r="220" customFormat="false" ht="12.75" hidden="false" customHeight="false" outlineLevel="0" collapsed="false">
      <c r="A220" s="260" t="s">
        <v>987</v>
      </c>
      <c r="B220" s="275" t="s">
        <v>1036</v>
      </c>
      <c r="C220" s="281" t="n">
        <v>1</v>
      </c>
      <c r="D220" s="276"/>
      <c r="E220" s="276"/>
      <c r="F220" s="276"/>
      <c r="G220" s="277" t="n">
        <v>15.8</v>
      </c>
      <c r="H220" s="277" t="n">
        <f aca="false">F220*G220</f>
        <v>0</v>
      </c>
      <c r="I220" s="278"/>
      <c r="J220" s="282" t="n">
        <f aca="false">G220*C220</f>
        <v>15.8</v>
      </c>
      <c r="K220" s="282" t="n">
        <f aca="false">H220*C220</f>
        <v>0</v>
      </c>
      <c r="L220" s="279"/>
      <c r="M220" s="274"/>
    </row>
    <row r="221" customFormat="false" ht="28.5" hidden="false" customHeight="true" outlineLevel="0" collapsed="false">
      <c r="A221" s="266"/>
      <c r="B221" s="266"/>
      <c r="C221" s="266"/>
      <c r="D221" s="266"/>
      <c r="E221" s="266"/>
      <c r="F221" s="271" t="s">
        <v>958</v>
      </c>
      <c r="G221" s="271"/>
      <c r="H221" s="271"/>
      <c r="I221" s="272"/>
      <c r="J221" s="285" t="n">
        <f aca="false">ROUND(SUM(J218:J220),2)</f>
        <v>68.13</v>
      </c>
      <c r="K221" s="285" t="n">
        <f aca="false">ROUND(SUM(K218:K220),2)</f>
        <v>0</v>
      </c>
      <c r="M221" s="274"/>
    </row>
    <row r="222" customFormat="false" ht="12.75" hidden="false" customHeight="false" outlineLevel="0" collapsed="false">
      <c r="A222" s="260"/>
      <c r="B222" s="261"/>
      <c r="C222" s="261"/>
      <c r="D222" s="261"/>
      <c r="E222" s="261"/>
      <c r="F222" s="261"/>
      <c r="G222" s="261"/>
      <c r="H222" s="261"/>
      <c r="I222" s="261"/>
      <c r="J222" s="261"/>
      <c r="K222" s="260"/>
      <c r="M222" s="274"/>
    </row>
    <row r="223" customFormat="false" ht="33.75" hidden="false" customHeight="true" outlineLevel="0" collapsed="false">
      <c r="A223" s="262" t="str">
        <f aca="false">'Orç Sintético'!A143</f>
        <v>04.01.111</v>
      </c>
      <c r="B223" s="263" t="str">
        <f aca="false">'Orç Sintético'!D143</f>
        <v>ALVENARIA DE VEDAÇÃO DE BLOCOS CERÂMICOS FURADOS NA VERTICAL DE 9X19X39 CM (ESPESSURA 9 CM) E ARGAMASSA DE ASSENTAMENTO COM PREPARO EM BETONEIRA. AF_12/2021</v>
      </c>
      <c r="C223" s="263"/>
      <c r="D223" s="263"/>
      <c r="E223" s="263"/>
      <c r="F223" s="263"/>
      <c r="G223" s="263"/>
      <c r="H223" s="263"/>
      <c r="I223" s="263"/>
      <c r="J223" s="263"/>
      <c r="K223" s="264" t="str">
        <f aca="false">'Orç Sintético'!F143</f>
        <v>M2</v>
      </c>
      <c r="L223" s="265"/>
    </row>
    <row r="224" customFormat="false" ht="12.75" hidden="false" customHeight="true" outlineLevel="0" collapsed="false">
      <c r="A224" s="266"/>
      <c r="B224" s="266"/>
      <c r="C224" s="267"/>
      <c r="D224" s="267"/>
      <c r="E224" s="267"/>
      <c r="F224" s="267"/>
      <c r="G224" s="266" t="s">
        <v>944</v>
      </c>
      <c r="H224" s="266"/>
      <c r="I224" s="266" t="s">
        <v>945</v>
      </c>
      <c r="J224" s="266"/>
      <c r="K224" s="266"/>
    </row>
    <row r="225" customFormat="false" ht="12.75" hidden="false" customHeight="true" outlineLevel="0" collapsed="false">
      <c r="A225" s="266" t="s">
        <v>30</v>
      </c>
      <c r="B225" s="266"/>
      <c r="C225" s="266" t="s">
        <v>946</v>
      </c>
      <c r="D225" s="266" t="s">
        <v>947</v>
      </c>
      <c r="E225" s="266" t="s">
        <v>948</v>
      </c>
      <c r="F225" s="266" t="s">
        <v>949</v>
      </c>
      <c r="G225" s="260" t="s">
        <v>951</v>
      </c>
      <c r="H225" s="260" t="s">
        <v>952</v>
      </c>
      <c r="I225" s="260" t="s">
        <v>950</v>
      </c>
      <c r="J225" s="260" t="s">
        <v>951</v>
      </c>
      <c r="K225" s="260" t="s">
        <v>952</v>
      </c>
    </row>
    <row r="226" customFormat="false" ht="12.75" hidden="false" customHeight="false" outlineLevel="0" collapsed="false">
      <c r="A226" s="266"/>
      <c r="B226" s="266"/>
      <c r="C226" s="266"/>
      <c r="D226" s="266"/>
      <c r="E226" s="266"/>
      <c r="F226" s="266"/>
      <c r="G226" s="260" t="s">
        <v>955</v>
      </c>
      <c r="H226" s="260" t="s">
        <v>956</v>
      </c>
      <c r="I226" s="260" t="s">
        <v>954</v>
      </c>
      <c r="J226" s="260" t="s">
        <v>955</v>
      </c>
      <c r="K226" s="260" t="s">
        <v>956</v>
      </c>
    </row>
    <row r="227" customFormat="false" ht="12.75" hidden="false" customHeight="false" outlineLevel="0" collapsed="false">
      <c r="A227" s="260" t="s">
        <v>964</v>
      </c>
      <c r="B227" s="275" t="s">
        <v>1037</v>
      </c>
      <c r="C227" s="281" t="n">
        <v>1</v>
      </c>
      <c r="D227" s="276" t="n">
        <f aca="false">3.35+3.35+3.85+3.35+3.65+3.35+3.89+3.39+3.39+3.65</f>
        <v>35.22</v>
      </c>
      <c r="E227" s="276"/>
      <c r="F227" s="276" t="n">
        <v>2.95</v>
      </c>
      <c r="G227" s="277" t="n">
        <f aca="false">D227*F227</f>
        <v>103.899</v>
      </c>
      <c r="H227" s="277"/>
      <c r="I227" s="278"/>
      <c r="J227" s="282" t="n">
        <f aca="false">G227*C227</f>
        <v>103.899</v>
      </c>
      <c r="K227" s="282" t="n">
        <f aca="false">H227*C227</f>
        <v>0</v>
      </c>
      <c r="L227" s="279"/>
      <c r="M227" s="274"/>
    </row>
    <row r="228" customFormat="false" ht="22.5" hidden="false" customHeight="false" outlineLevel="0" collapsed="false">
      <c r="A228" s="260" t="s">
        <v>964</v>
      </c>
      <c r="B228" s="280" t="s">
        <v>1038</v>
      </c>
      <c r="C228" s="281" t="n">
        <v>1</v>
      </c>
      <c r="D228" s="276" t="n">
        <f aca="false">0.45+0.57</f>
        <v>1.02</v>
      </c>
      <c r="E228" s="276"/>
      <c r="F228" s="276" t="n">
        <v>2.32</v>
      </c>
      <c r="G228" s="277" t="n">
        <f aca="false">D228*F228</f>
        <v>2.3664</v>
      </c>
      <c r="H228" s="277"/>
      <c r="I228" s="278"/>
      <c r="J228" s="282" t="n">
        <f aca="false">G228*C228</f>
        <v>2.3664</v>
      </c>
      <c r="K228" s="282" t="n">
        <f aca="false">H228*C228</f>
        <v>0</v>
      </c>
      <c r="L228" s="279"/>
      <c r="M228" s="274"/>
    </row>
    <row r="229" customFormat="false" ht="12.75" hidden="false" customHeight="false" outlineLevel="0" collapsed="false">
      <c r="A229" s="260" t="s">
        <v>964</v>
      </c>
      <c r="B229" s="275" t="s">
        <v>1039</v>
      </c>
      <c r="C229" s="281" t="n">
        <v>1</v>
      </c>
      <c r="D229" s="276" t="n">
        <f aca="false">2.37*7+1.9</f>
        <v>18.49</v>
      </c>
      <c r="E229" s="276"/>
      <c r="F229" s="276" t="n">
        <v>2.72</v>
      </c>
      <c r="G229" s="277" t="n">
        <f aca="false">D229*F229</f>
        <v>50.2928</v>
      </c>
      <c r="H229" s="277"/>
      <c r="I229" s="278"/>
      <c r="J229" s="282" t="n">
        <f aca="false">G229*C229</f>
        <v>50.2928</v>
      </c>
      <c r="K229" s="282" t="n">
        <f aca="false">H229*C229</f>
        <v>0</v>
      </c>
      <c r="L229" s="279"/>
      <c r="M229" s="274"/>
    </row>
    <row r="230" customFormat="false" ht="12.75" hidden="false" customHeight="false" outlineLevel="0" collapsed="false">
      <c r="A230" s="260" t="s">
        <v>964</v>
      </c>
      <c r="B230" s="275" t="s">
        <v>1040</v>
      </c>
      <c r="C230" s="281" t="n">
        <v>-6</v>
      </c>
      <c r="D230" s="276" t="n">
        <v>1.35</v>
      </c>
      <c r="E230" s="276"/>
      <c r="F230" s="276" t="n">
        <v>1.5</v>
      </c>
      <c r="G230" s="277" t="n">
        <f aca="false">D230*F230</f>
        <v>2.025</v>
      </c>
      <c r="H230" s="277"/>
      <c r="I230" s="278"/>
      <c r="J230" s="282" t="n">
        <f aca="false">G230*C230</f>
        <v>-12.15</v>
      </c>
      <c r="K230" s="282" t="n">
        <f aca="false">H230*C230</f>
        <v>-0</v>
      </c>
      <c r="L230" s="279"/>
      <c r="M230" s="274"/>
    </row>
    <row r="231" customFormat="false" ht="12.75" hidden="false" customHeight="false" outlineLevel="0" collapsed="false">
      <c r="A231" s="260" t="s">
        <v>964</v>
      </c>
      <c r="B231" s="275" t="s">
        <v>1041</v>
      </c>
      <c r="C231" s="281" t="n">
        <v>-2</v>
      </c>
      <c r="D231" s="276" t="n">
        <v>1.96</v>
      </c>
      <c r="E231" s="276"/>
      <c r="F231" s="276" t="n">
        <v>1.5</v>
      </c>
      <c r="G231" s="277" t="n">
        <f aca="false">D231*F231</f>
        <v>2.94</v>
      </c>
      <c r="H231" s="277"/>
      <c r="I231" s="278"/>
      <c r="J231" s="282" t="n">
        <f aca="false">G231*C231</f>
        <v>-5.88</v>
      </c>
      <c r="K231" s="282" t="n">
        <f aca="false">H231*C231</f>
        <v>-0</v>
      </c>
      <c r="L231" s="279"/>
      <c r="M231" s="274"/>
    </row>
    <row r="232" customFormat="false" ht="12.75" hidden="false" customHeight="false" outlineLevel="0" collapsed="false">
      <c r="A232" s="260" t="s">
        <v>964</v>
      </c>
      <c r="B232" s="275" t="s">
        <v>1042</v>
      </c>
      <c r="C232" s="281" t="n">
        <v>-1</v>
      </c>
      <c r="D232" s="276" t="n">
        <v>0.9</v>
      </c>
      <c r="E232" s="276"/>
      <c r="F232" s="276" t="n">
        <v>2.1</v>
      </c>
      <c r="G232" s="277" t="n">
        <f aca="false">D232*F232</f>
        <v>1.89</v>
      </c>
      <c r="H232" s="277"/>
      <c r="I232" s="278"/>
      <c r="J232" s="282" t="n">
        <f aca="false">G232*C232</f>
        <v>-1.89</v>
      </c>
      <c r="K232" s="282" t="n">
        <f aca="false">H232*C232</f>
        <v>-0</v>
      </c>
      <c r="L232" s="279"/>
      <c r="M232" s="274"/>
    </row>
    <row r="233" customFormat="false" ht="12.75" hidden="false" customHeight="false" outlineLevel="0" collapsed="false">
      <c r="A233" s="260" t="s">
        <v>964</v>
      </c>
      <c r="B233" s="275" t="s">
        <v>1043</v>
      </c>
      <c r="C233" s="281" t="n">
        <v>-1</v>
      </c>
      <c r="D233" s="276" t="n">
        <v>1.4</v>
      </c>
      <c r="E233" s="276"/>
      <c r="F233" s="276" t="n">
        <v>2.35</v>
      </c>
      <c r="G233" s="277" t="n">
        <f aca="false">D233*F233</f>
        <v>3.29</v>
      </c>
      <c r="H233" s="277"/>
      <c r="I233" s="278"/>
      <c r="J233" s="282" t="n">
        <f aca="false">G233*C233</f>
        <v>-3.29</v>
      </c>
      <c r="K233" s="282" t="n">
        <f aca="false">H233*C233</f>
        <v>-0</v>
      </c>
      <c r="L233" s="279"/>
      <c r="M233" s="274"/>
    </row>
    <row r="234" customFormat="false" ht="12.75" hidden="false" customHeight="false" outlineLevel="0" collapsed="false">
      <c r="A234" s="260" t="s">
        <v>964</v>
      </c>
      <c r="B234" s="275" t="s">
        <v>1044</v>
      </c>
      <c r="C234" s="281" t="n">
        <v>-1</v>
      </c>
      <c r="D234" s="276" t="n">
        <v>2.17</v>
      </c>
      <c r="E234" s="276"/>
      <c r="F234" s="276" t="n">
        <v>2.35</v>
      </c>
      <c r="G234" s="277" t="n">
        <f aca="false">D234*F234</f>
        <v>5.0995</v>
      </c>
      <c r="H234" s="277"/>
      <c r="I234" s="278"/>
      <c r="J234" s="282" t="n">
        <f aca="false">G234*C234</f>
        <v>-5.0995</v>
      </c>
      <c r="K234" s="282" t="n">
        <f aca="false">H234*C234</f>
        <v>-0</v>
      </c>
      <c r="L234" s="279"/>
      <c r="M234" s="274"/>
    </row>
    <row r="235" customFormat="false" ht="28.5" hidden="false" customHeight="true" outlineLevel="0" collapsed="false">
      <c r="A235" s="266"/>
      <c r="B235" s="266"/>
      <c r="C235" s="266"/>
      <c r="D235" s="266"/>
      <c r="E235" s="266"/>
      <c r="F235" s="271" t="s">
        <v>958</v>
      </c>
      <c r="G235" s="271"/>
      <c r="H235" s="271"/>
      <c r="I235" s="285" t="n">
        <f aca="false">ROUND(SUM(I226:I231),2)</f>
        <v>0</v>
      </c>
      <c r="J235" s="285" t="n">
        <f aca="false">ROUND(SUM(J226:J234),2)</f>
        <v>128.25</v>
      </c>
      <c r="K235" s="285" t="n">
        <f aca="false">ROUND(SUM(K226:K231),2)</f>
        <v>0</v>
      </c>
      <c r="M235" s="274"/>
    </row>
    <row r="236" customFormat="false" ht="12.75" hidden="false" customHeight="false" outlineLevel="0" collapsed="false">
      <c r="A236" s="260"/>
      <c r="B236" s="261"/>
      <c r="C236" s="261"/>
      <c r="D236" s="261"/>
      <c r="E236" s="261"/>
      <c r="F236" s="261"/>
      <c r="G236" s="261"/>
      <c r="H236" s="261"/>
      <c r="I236" s="261"/>
      <c r="J236" s="261"/>
      <c r="K236" s="260"/>
      <c r="M236" s="274"/>
    </row>
    <row r="237" customFormat="false" ht="33.75" hidden="false" customHeight="true" outlineLevel="0" collapsed="false">
      <c r="A237" s="262" t="str">
        <f aca="false">'Orç Sintético'!A145</f>
        <v>04.01.125.01</v>
      </c>
      <c r="B237" s="263" t="str">
        <f aca="false">'Orç Sintético'!D145</f>
        <v>VERGA MOLDADA IN LOCO EM CONCRETO PARA PORTAS COM ATÉ 1,5 M DE VÃO. AF_03/2016</v>
      </c>
      <c r="C237" s="263"/>
      <c r="D237" s="263"/>
      <c r="E237" s="263"/>
      <c r="F237" s="263"/>
      <c r="G237" s="263"/>
      <c r="H237" s="263"/>
      <c r="I237" s="263"/>
      <c r="J237" s="263"/>
      <c r="K237" s="264" t="str">
        <f aca="false">'Orç Sintético'!F145</f>
        <v>M</v>
      </c>
      <c r="L237" s="265"/>
    </row>
    <row r="238" customFormat="false" ht="12.75" hidden="false" customHeight="true" outlineLevel="0" collapsed="false">
      <c r="A238" s="266"/>
      <c r="B238" s="266"/>
      <c r="C238" s="267"/>
      <c r="D238" s="267"/>
      <c r="E238" s="267"/>
      <c r="F238" s="267"/>
      <c r="G238" s="266" t="s">
        <v>944</v>
      </c>
      <c r="H238" s="266"/>
      <c r="I238" s="266" t="s">
        <v>945</v>
      </c>
      <c r="J238" s="266"/>
      <c r="K238" s="266"/>
    </row>
    <row r="239" customFormat="false" ht="12.75" hidden="false" customHeight="true" outlineLevel="0" collapsed="false">
      <c r="A239" s="266" t="s">
        <v>30</v>
      </c>
      <c r="B239" s="266"/>
      <c r="C239" s="266" t="s">
        <v>946</v>
      </c>
      <c r="D239" s="266" t="s">
        <v>947</v>
      </c>
      <c r="E239" s="266" t="s">
        <v>948</v>
      </c>
      <c r="F239" s="266" t="s">
        <v>949</v>
      </c>
      <c r="G239" s="260" t="s">
        <v>951</v>
      </c>
      <c r="H239" s="260" t="s">
        <v>952</v>
      </c>
      <c r="I239" s="260" t="s">
        <v>950</v>
      </c>
      <c r="J239" s="260" t="s">
        <v>951</v>
      </c>
      <c r="K239" s="260" t="s">
        <v>952</v>
      </c>
    </row>
    <row r="240" customFormat="false" ht="12.75" hidden="false" customHeight="false" outlineLevel="0" collapsed="false">
      <c r="A240" s="266"/>
      <c r="B240" s="266"/>
      <c r="C240" s="266"/>
      <c r="D240" s="266"/>
      <c r="E240" s="266"/>
      <c r="F240" s="266"/>
      <c r="G240" s="260" t="s">
        <v>955</v>
      </c>
      <c r="H240" s="260" t="s">
        <v>956</v>
      </c>
      <c r="I240" s="260" t="s">
        <v>954</v>
      </c>
      <c r="J240" s="260" t="s">
        <v>955</v>
      </c>
      <c r="K240" s="260" t="s">
        <v>956</v>
      </c>
    </row>
    <row r="241" customFormat="false" ht="12.75" hidden="false" customHeight="false" outlineLevel="0" collapsed="false">
      <c r="A241" s="260" t="s">
        <v>1045</v>
      </c>
      <c r="B241" s="275" t="s">
        <v>1046</v>
      </c>
      <c r="C241" s="281" t="n">
        <v>1</v>
      </c>
      <c r="D241" s="276" t="n">
        <f aca="false">0.97+0.2</f>
        <v>1.17</v>
      </c>
      <c r="E241" s="276"/>
      <c r="F241" s="276"/>
      <c r="G241" s="277"/>
      <c r="H241" s="277" t="n">
        <f aca="false">F241*G241</f>
        <v>0</v>
      </c>
      <c r="I241" s="278" t="n">
        <f aca="false">D241*C241</f>
        <v>1.17</v>
      </c>
      <c r="J241" s="282" t="n">
        <f aca="false">G241*C241</f>
        <v>0</v>
      </c>
      <c r="K241" s="282" t="n">
        <f aca="false">H241*C241</f>
        <v>0</v>
      </c>
      <c r="L241" s="279"/>
      <c r="M241" s="274"/>
    </row>
    <row r="242" customFormat="false" ht="12.75" hidden="false" customHeight="false" outlineLevel="0" collapsed="false">
      <c r="A242" s="260" t="s">
        <v>1045</v>
      </c>
      <c r="B242" s="275" t="s">
        <v>1047</v>
      </c>
      <c r="C242" s="281" t="n">
        <v>1</v>
      </c>
      <c r="D242" s="276" t="n">
        <f aca="false">1.45+0.2</f>
        <v>1.65</v>
      </c>
      <c r="E242" s="276"/>
      <c r="F242" s="276"/>
      <c r="G242" s="277"/>
      <c r="H242" s="277" t="n">
        <f aca="false">F242*G242</f>
        <v>0</v>
      </c>
      <c r="I242" s="278" t="n">
        <f aca="false">D242*C242</f>
        <v>1.65</v>
      </c>
      <c r="J242" s="282" t="n">
        <f aca="false">G242*C242</f>
        <v>0</v>
      </c>
      <c r="K242" s="282" t="n">
        <f aca="false">H242*C242</f>
        <v>0</v>
      </c>
      <c r="L242" s="279"/>
      <c r="M242" s="274"/>
    </row>
    <row r="243" customFormat="false" ht="28.5" hidden="false" customHeight="true" outlineLevel="0" collapsed="false">
      <c r="A243" s="266" t="s">
        <v>1048</v>
      </c>
      <c r="B243" s="266"/>
      <c r="C243" s="266"/>
      <c r="D243" s="266"/>
      <c r="E243" s="266"/>
      <c r="F243" s="271" t="s">
        <v>958</v>
      </c>
      <c r="G243" s="271"/>
      <c r="H243" s="271"/>
      <c r="I243" s="285" t="n">
        <f aca="false">ROUND(SUM(I240:I242),2)</f>
        <v>2.82</v>
      </c>
      <c r="J243" s="285" t="n">
        <f aca="false">ROUND(SUM(J240:J242),2)</f>
        <v>0</v>
      </c>
      <c r="K243" s="285" t="n">
        <f aca="false">ROUND(SUM(K240:K242),2)</f>
        <v>0</v>
      </c>
      <c r="M243" s="274"/>
    </row>
    <row r="244" customFormat="false" ht="12.75" hidden="false" customHeight="false" outlineLevel="0" collapsed="false">
      <c r="A244" s="260"/>
      <c r="B244" s="261"/>
      <c r="C244" s="261"/>
      <c r="D244" s="261"/>
      <c r="E244" s="261"/>
      <c r="F244" s="261"/>
      <c r="G244" s="261"/>
      <c r="H244" s="261"/>
      <c r="I244" s="261"/>
      <c r="J244" s="261"/>
      <c r="K244" s="260"/>
      <c r="M244" s="274"/>
    </row>
    <row r="245" customFormat="false" ht="33.75" hidden="false" customHeight="true" outlineLevel="0" collapsed="false">
      <c r="A245" s="262" t="str">
        <f aca="false">'Orç Sintético'!A146</f>
        <v>04.01.125.02</v>
      </c>
      <c r="B245" s="263" t="str">
        <f aca="false">'Orç Sintético'!D146</f>
        <v>VERGA MOLDADA IN LOCO EM CONCRETO PARA PORTAS COM MAIS DE 1,5 M DE VÃO. AF_03/2016</v>
      </c>
      <c r="C245" s="263"/>
      <c r="D245" s="263"/>
      <c r="E245" s="263"/>
      <c r="F245" s="263"/>
      <c r="G245" s="263"/>
      <c r="H245" s="263"/>
      <c r="I245" s="263"/>
      <c r="J245" s="263"/>
      <c r="K245" s="264" t="str">
        <f aca="false">'Orç Sintético'!F152</f>
        <v>UN</v>
      </c>
      <c r="L245" s="265"/>
    </row>
    <row r="246" customFormat="false" ht="12.75" hidden="false" customHeight="true" outlineLevel="0" collapsed="false">
      <c r="A246" s="266"/>
      <c r="B246" s="266"/>
      <c r="C246" s="267"/>
      <c r="D246" s="267"/>
      <c r="E246" s="267"/>
      <c r="F246" s="267"/>
      <c r="G246" s="266" t="s">
        <v>944</v>
      </c>
      <c r="H246" s="266"/>
      <c r="I246" s="266" t="s">
        <v>945</v>
      </c>
      <c r="J246" s="266"/>
      <c r="K246" s="266"/>
    </row>
    <row r="247" customFormat="false" ht="12.75" hidden="false" customHeight="true" outlineLevel="0" collapsed="false">
      <c r="A247" s="266" t="s">
        <v>30</v>
      </c>
      <c r="B247" s="266"/>
      <c r="C247" s="266" t="s">
        <v>946</v>
      </c>
      <c r="D247" s="266" t="s">
        <v>947</v>
      </c>
      <c r="E247" s="266" t="s">
        <v>948</v>
      </c>
      <c r="F247" s="266" t="s">
        <v>949</v>
      </c>
      <c r="G247" s="260" t="s">
        <v>951</v>
      </c>
      <c r="H247" s="260" t="s">
        <v>952</v>
      </c>
      <c r="I247" s="260" t="s">
        <v>950</v>
      </c>
      <c r="J247" s="260" t="s">
        <v>951</v>
      </c>
      <c r="K247" s="260" t="s">
        <v>952</v>
      </c>
    </row>
    <row r="248" customFormat="false" ht="12.75" hidden="false" customHeight="false" outlineLevel="0" collapsed="false">
      <c r="A248" s="266"/>
      <c r="B248" s="266"/>
      <c r="C248" s="266"/>
      <c r="D248" s="266"/>
      <c r="E248" s="266"/>
      <c r="F248" s="266"/>
      <c r="G248" s="260" t="s">
        <v>955</v>
      </c>
      <c r="H248" s="260" t="s">
        <v>956</v>
      </c>
      <c r="I248" s="260" t="s">
        <v>954</v>
      </c>
      <c r="J248" s="260" t="s">
        <v>955</v>
      </c>
      <c r="K248" s="260" t="s">
        <v>956</v>
      </c>
    </row>
    <row r="249" customFormat="false" ht="12.75" hidden="false" customHeight="false" outlineLevel="0" collapsed="false">
      <c r="A249" s="260" t="s">
        <v>964</v>
      </c>
      <c r="B249" s="275" t="s">
        <v>1049</v>
      </c>
      <c r="C249" s="281" t="n">
        <v>1</v>
      </c>
      <c r="D249" s="276" t="n">
        <f aca="false">2.17+0.2</f>
        <v>2.37</v>
      </c>
      <c r="E249" s="276"/>
      <c r="F249" s="276"/>
      <c r="G249" s="277"/>
      <c r="H249" s="277" t="n">
        <f aca="false">F249*G249</f>
        <v>0</v>
      </c>
      <c r="I249" s="278" t="n">
        <f aca="false">D249*C249</f>
        <v>2.37</v>
      </c>
      <c r="J249" s="282" t="n">
        <f aca="false">G249*C249</f>
        <v>0</v>
      </c>
      <c r="K249" s="282" t="n">
        <f aca="false">H249*C249</f>
        <v>0</v>
      </c>
      <c r="L249" s="279"/>
      <c r="M249" s="274"/>
    </row>
    <row r="250" customFormat="false" ht="28.5" hidden="false" customHeight="true" outlineLevel="0" collapsed="false">
      <c r="A250" s="266" t="s">
        <v>1048</v>
      </c>
      <c r="B250" s="266"/>
      <c r="C250" s="266"/>
      <c r="D250" s="266"/>
      <c r="E250" s="266"/>
      <c r="F250" s="271" t="s">
        <v>958</v>
      </c>
      <c r="G250" s="271"/>
      <c r="H250" s="271"/>
      <c r="I250" s="285" t="n">
        <f aca="false">ROUND(SUM(I248:I249),2)</f>
        <v>2.37</v>
      </c>
      <c r="J250" s="285" t="n">
        <f aca="false">ROUND(SUM(J248:J249),2)</f>
        <v>0</v>
      </c>
      <c r="K250" s="285" t="n">
        <f aca="false">ROUND(SUM(K248:K249),2)</f>
        <v>0</v>
      </c>
      <c r="M250" s="274"/>
    </row>
    <row r="251" customFormat="false" ht="12.75" hidden="false" customHeight="false" outlineLevel="0" collapsed="false">
      <c r="A251" s="260"/>
      <c r="B251" s="261"/>
      <c r="C251" s="261"/>
      <c r="D251" s="261"/>
      <c r="E251" s="261"/>
      <c r="F251" s="261"/>
      <c r="G251" s="261"/>
      <c r="H251" s="261"/>
      <c r="I251" s="261"/>
      <c r="J251" s="261"/>
      <c r="K251" s="260"/>
      <c r="M251" s="274"/>
    </row>
    <row r="252" customFormat="false" ht="33.75" hidden="false" customHeight="true" outlineLevel="0" collapsed="false">
      <c r="A252" s="262" t="str">
        <f aca="false">'Orç Sintético'!A147</f>
        <v>04.01.125.03</v>
      </c>
      <c r="B252" s="263" t="str">
        <f aca="false">'Orç Sintético'!D147</f>
        <v>VERGA MOLDADA IN LOCO EM CONCRETO PARA JANELAS COM MAIS DE 1,5 M DE VÃO. AF_03/2016</v>
      </c>
      <c r="C252" s="263"/>
      <c r="D252" s="263"/>
      <c r="E252" s="263"/>
      <c r="F252" s="263"/>
      <c r="G252" s="263"/>
      <c r="H252" s="263"/>
      <c r="I252" s="263"/>
      <c r="J252" s="263"/>
      <c r="K252" s="264" t="str">
        <f aca="false">'Orç Sintético'!F147</f>
        <v>M</v>
      </c>
      <c r="L252" s="265"/>
    </row>
    <row r="253" customFormat="false" ht="12.75" hidden="false" customHeight="true" outlineLevel="0" collapsed="false">
      <c r="A253" s="266"/>
      <c r="B253" s="266"/>
      <c r="C253" s="267"/>
      <c r="D253" s="267"/>
      <c r="E253" s="267"/>
      <c r="F253" s="267"/>
      <c r="G253" s="266" t="s">
        <v>944</v>
      </c>
      <c r="H253" s="266"/>
      <c r="I253" s="266" t="s">
        <v>945</v>
      </c>
      <c r="J253" s="266"/>
      <c r="K253" s="266"/>
    </row>
    <row r="254" customFormat="false" ht="12.75" hidden="false" customHeight="true" outlineLevel="0" collapsed="false">
      <c r="A254" s="266" t="s">
        <v>30</v>
      </c>
      <c r="B254" s="266"/>
      <c r="C254" s="266" t="s">
        <v>946</v>
      </c>
      <c r="D254" s="266" t="s">
        <v>947</v>
      </c>
      <c r="E254" s="266" t="s">
        <v>948</v>
      </c>
      <c r="F254" s="266" t="s">
        <v>949</v>
      </c>
      <c r="G254" s="260" t="s">
        <v>951</v>
      </c>
      <c r="H254" s="260" t="s">
        <v>952</v>
      </c>
      <c r="I254" s="260" t="s">
        <v>950</v>
      </c>
      <c r="J254" s="260" t="s">
        <v>951</v>
      </c>
      <c r="K254" s="260" t="s">
        <v>952</v>
      </c>
    </row>
    <row r="255" customFormat="false" ht="12.75" hidden="false" customHeight="false" outlineLevel="0" collapsed="false">
      <c r="A255" s="266"/>
      <c r="B255" s="266"/>
      <c r="C255" s="266"/>
      <c r="D255" s="266"/>
      <c r="E255" s="266"/>
      <c r="F255" s="266"/>
      <c r="G255" s="260" t="s">
        <v>955</v>
      </c>
      <c r="H255" s="260" t="s">
        <v>956</v>
      </c>
      <c r="I255" s="260" t="s">
        <v>954</v>
      </c>
      <c r="J255" s="260" t="s">
        <v>955</v>
      </c>
      <c r="K255" s="260" t="s">
        <v>956</v>
      </c>
    </row>
    <row r="256" customFormat="false" ht="12.75" hidden="false" customHeight="false" outlineLevel="0" collapsed="false">
      <c r="A256" s="260" t="s">
        <v>964</v>
      </c>
      <c r="B256" s="275" t="s">
        <v>1050</v>
      </c>
      <c r="C256" s="281" t="n">
        <v>2</v>
      </c>
      <c r="D256" s="276" t="n">
        <f aca="false">1.96+0.2</f>
        <v>2.16</v>
      </c>
      <c r="E256" s="276"/>
      <c r="F256" s="276"/>
      <c r="G256" s="277"/>
      <c r="H256" s="277" t="n">
        <f aca="false">F256*G256</f>
        <v>0</v>
      </c>
      <c r="I256" s="278" t="n">
        <f aca="false">D256*C256</f>
        <v>4.32</v>
      </c>
      <c r="J256" s="282" t="n">
        <f aca="false">G256*C256</f>
        <v>0</v>
      </c>
      <c r="K256" s="282" t="n">
        <f aca="false">H256*C256</f>
        <v>0</v>
      </c>
      <c r="L256" s="279"/>
      <c r="M256" s="274"/>
    </row>
    <row r="257" customFormat="false" ht="28.5" hidden="false" customHeight="true" outlineLevel="0" collapsed="false">
      <c r="A257" s="266" t="s">
        <v>1048</v>
      </c>
      <c r="B257" s="266"/>
      <c r="C257" s="266"/>
      <c r="D257" s="266"/>
      <c r="E257" s="266"/>
      <c r="F257" s="271" t="s">
        <v>958</v>
      </c>
      <c r="G257" s="271"/>
      <c r="H257" s="271"/>
      <c r="I257" s="285" t="n">
        <f aca="false">ROUND(SUM(I255:I256),2)</f>
        <v>4.32</v>
      </c>
      <c r="J257" s="285" t="n">
        <f aca="false">ROUND(SUM(J255:J256),2)</f>
        <v>0</v>
      </c>
      <c r="K257" s="285" t="n">
        <f aca="false">ROUND(SUM(K255:K256),2)</f>
        <v>0</v>
      </c>
      <c r="M257" s="274"/>
    </row>
    <row r="258" customFormat="false" ht="12.75" hidden="false" customHeight="false" outlineLevel="0" collapsed="false">
      <c r="A258" s="260"/>
      <c r="B258" s="261"/>
      <c r="C258" s="261"/>
      <c r="D258" s="261"/>
      <c r="E258" s="261"/>
      <c r="F258" s="261"/>
      <c r="G258" s="261"/>
      <c r="H258" s="261"/>
      <c r="I258" s="261"/>
      <c r="J258" s="261"/>
      <c r="K258" s="260"/>
      <c r="M258" s="274"/>
    </row>
    <row r="259" customFormat="false" ht="33.75" hidden="false" customHeight="true" outlineLevel="0" collapsed="false">
      <c r="A259" s="262" t="str">
        <f aca="false">'Orç Sintético'!A148</f>
        <v>04.01.126.01</v>
      </c>
      <c r="B259" s="263" t="str">
        <f aca="false">'Orç Sintético'!D148</f>
        <v>CONTRAVERGA MOLDADA IN LOCO EM CONCRETO PARA VÃOS DE MAIS DE 1,5 M DE COMPRIMENTO. AF_03/2016</v>
      </c>
      <c r="C259" s="263"/>
      <c r="D259" s="263"/>
      <c r="E259" s="263"/>
      <c r="F259" s="263"/>
      <c r="G259" s="263"/>
      <c r="H259" s="263"/>
      <c r="I259" s="263"/>
      <c r="J259" s="263"/>
      <c r="K259" s="264" t="str">
        <f aca="false">'Orç Sintético'!F148</f>
        <v>M</v>
      </c>
      <c r="L259" s="265"/>
    </row>
    <row r="260" customFormat="false" ht="12.75" hidden="false" customHeight="true" outlineLevel="0" collapsed="false">
      <c r="A260" s="266"/>
      <c r="B260" s="266"/>
      <c r="C260" s="267"/>
      <c r="D260" s="267"/>
      <c r="E260" s="267"/>
      <c r="F260" s="267"/>
      <c r="G260" s="266" t="s">
        <v>944</v>
      </c>
      <c r="H260" s="266"/>
      <c r="I260" s="266" t="s">
        <v>945</v>
      </c>
      <c r="J260" s="266"/>
      <c r="K260" s="266"/>
    </row>
    <row r="261" customFormat="false" ht="12.75" hidden="false" customHeight="true" outlineLevel="0" collapsed="false">
      <c r="A261" s="266" t="s">
        <v>30</v>
      </c>
      <c r="B261" s="266"/>
      <c r="C261" s="266" t="s">
        <v>946</v>
      </c>
      <c r="D261" s="266" t="s">
        <v>947</v>
      </c>
      <c r="E261" s="266" t="s">
        <v>948</v>
      </c>
      <c r="F261" s="266" t="s">
        <v>949</v>
      </c>
      <c r="G261" s="260" t="s">
        <v>951</v>
      </c>
      <c r="H261" s="260" t="s">
        <v>952</v>
      </c>
      <c r="I261" s="260" t="s">
        <v>950</v>
      </c>
      <c r="J261" s="260" t="s">
        <v>951</v>
      </c>
      <c r="K261" s="260" t="s">
        <v>952</v>
      </c>
    </row>
    <row r="262" customFormat="false" ht="12.75" hidden="false" customHeight="false" outlineLevel="0" collapsed="false">
      <c r="A262" s="266"/>
      <c r="B262" s="266"/>
      <c r="C262" s="266"/>
      <c r="D262" s="266"/>
      <c r="E262" s="266"/>
      <c r="F262" s="266"/>
      <c r="G262" s="260" t="s">
        <v>955</v>
      </c>
      <c r="H262" s="260" t="s">
        <v>956</v>
      </c>
      <c r="I262" s="260" t="s">
        <v>954</v>
      </c>
      <c r="J262" s="260" t="s">
        <v>955</v>
      </c>
      <c r="K262" s="260" t="s">
        <v>956</v>
      </c>
    </row>
    <row r="263" customFormat="false" ht="12.75" hidden="false" customHeight="false" outlineLevel="0" collapsed="false">
      <c r="A263" s="260" t="s">
        <v>964</v>
      </c>
      <c r="B263" s="275" t="s">
        <v>1051</v>
      </c>
      <c r="C263" s="281" t="n">
        <v>2</v>
      </c>
      <c r="D263" s="276" t="n">
        <f aca="false">1.96+0.45</f>
        <v>2.41</v>
      </c>
      <c r="E263" s="276"/>
      <c r="F263" s="276"/>
      <c r="G263" s="277"/>
      <c r="H263" s="277" t="n">
        <f aca="false">F263*G263</f>
        <v>0</v>
      </c>
      <c r="I263" s="278" t="n">
        <f aca="false">D263*C263</f>
        <v>4.82</v>
      </c>
      <c r="J263" s="282" t="n">
        <f aca="false">G263*C263</f>
        <v>0</v>
      </c>
      <c r="K263" s="282" t="n">
        <f aca="false">H263*C263</f>
        <v>0</v>
      </c>
      <c r="L263" s="279"/>
      <c r="M263" s="274"/>
    </row>
    <row r="264" customFormat="false" ht="28.5" hidden="false" customHeight="true" outlineLevel="0" collapsed="false">
      <c r="A264" s="266" t="s">
        <v>1052</v>
      </c>
      <c r="B264" s="266"/>
      <c r="C264" s="266"/>
      <c r="D264" s="266"/>
      <c r="E264" s="266"/>
      <c r="F264" s="271" t="s">
        <v>958</v>
      </c>
      <c r="G264" s="271"/>
      <c r="H264" s="271"/>
      <c r="I264" s="285" t="n">
        <f aca="false">ROUND(SUM(I262:I263),2)</f>
        <v>4.82</v>
      </c>
      <c r="J264" s="285" t="n">
        <f aca="false">ROUND(SUM(J262:J263),2)</f>
        <v>0</v>
      </c>
      <c r="K264" s="285" t="n">
        <f aca="false">ROUND(SUM(K262:K263),2)</f>
        <v>0</v>
      </c>
      <c r="M264" s="274"/>
    </row>
    <row r="265" customFormat="false" ht="12.75" hidden="false" customHeight="false" outlineLevel="0" collapsed="false">
      <c r="A265" s="260"/>
      <c r="B265" s="261"/>
      <c r="C265" s="261"/>
      <c r="D265" s="261"/>
      <c r="E265" s="261"/>
      <c r="F265" s="261"/>
      <c r="G265" s="261"/>
      <c r="H265" s="261"/>
      <c r="I265" s="261"/>
      <c r="J265" s="261"/>
      <c r="K265" s="260"/>
      <c r="M265" s="274"/>
    </row>
    <row r="266" customFormat="false" ht="33.75" hidden="false" customHeight="true" outlineLevel="0" collapsed="false">
      <c r="A266" s="262" t="str">
        <f aca="false">'Orç Sintético'!A149</f>
        <v>04.01.126.02</v>
      </c>
      <c r="B266" s="263" t="str">
        <f aca="false">'Orç Sintético'!D149</f>
        <v>CONTRAVERGA MOLDADA IN LOCO EM CONCRETO PARA VÃOS DE ATÉ 1,5 M DE COMPRIMENTO. AF_03/2016</v>
      </c>
      <c r="C266" s="263"/>
      <c r="D266" s="263"/>
      <c r="E266" s="263"/>
      <c r="F266" s="263"/>
      <c r="G266" s="263"/>
      <c r="H266" s="263"/>
      <c r="I266" s="263"/>
      <c r="J266" s="263"/>
      <c r="K266" s="264" t="str">
        <f aca="false">'Orç Sintético'!F149</f>
        <v>M</v>
      </c>
      <c r="L266" s="265"/>
    </row>
    <row r="267" customFormat="false" ht="12.75" hidden="false" customHeight="true" outlineLevel="0" collapsed="false">
      <c r="A267" s="266"/>
      <c r="B267" s="266"/>
      <c r="C267" s="267"/>
      <c r="D267" s="267"/>
      <c r="E267" s="267"/>
      <c r="F267" s="267"/>
      <c r="G267" s="266" t="s">
        <v>944</v>
      </c>
      <c r="H267" s="266"/>
      <c r="I267" s="266" t="s">
        <v>945</v>
      </c>
      <c r="J267" s="266"/>
      <c r="K267" s="266"/>
    </row>
    <row r="268" customFormat="false" ht="12.75" hidden="false" customHeight="true" outlineLevel="0" collapsed="false">
      <c r="A268" s="266" t="s">
        <v>30</v>
      </c>
      <c r="B268" s="266"/>
      <c r="C268" s="266" t="s">
        <v>946</v>
      </c>
      <c r="D268" s="266" t="s">
        <v>947</v>
      </c>
      <c r="E268" s="266" t="s">
        <v>948</v>
      </c>
      <c r="F268" s="266" t="s">
        <v>949</v>
      </c>
      <c r="G268" s="260" t="s">
        <v>951</v>
      </c>
      <c r="H268" s="260" t="s">
        <v>952</v>
      </c>
      <c r="I268" s="260" t="s">
        <v>950</v>
      </c>
      <c r="J268" s="260" t="s">
        <v>951</v>
      </c>
      <c r="K268" s="260" t="s">
        <v>952</v>
      </c>
    </row>
    <row r="269" customFormat="false" ht="12.75" hidden="false" customHeight="false" outlineLevel="0" collapsed="false">
      <c r="A269" s="266"/>
      <c r="B269" s="266"/>
      <c r="C269" s="266"/>
      <c r="D269" s="266"/>
      <c r="E269" s="266"/>
      <c r="F269" s="266"/>
      <c r="G269" s="260" t="s">
        <v>955</v>
      </c>
      <c r="H269" s="260" t="s">
        <v>956</v>
      </c>
      <c r="I269" s="260" t="s">
        <v>954</v>
      </c>
      <c r="J269" s="260" t="s">
        <v>955</v>
      </c>
      <c r="K269" s="260" t="s">
        <v>956</v>
      </c>
    </row>
    <row r="270" customFormat="false" ht="12.75" hidden="false" customHeight="false" outlineLevel="0" collapsed="false">
      <c r="A270" s="260" t="s">
        <v>964</v>
      </c>
      <c r="B270" s="275" t="s">
        <v>1053</v>
      </c>
      <c r="C270" s="281" t="n">
        <v>1</v>
      </c>
      <c r="D270" s="276" t="n">
        <f aca="false">6*1.35+3*0.45+3*0.25</f>
        <v>10.2</v>
      </c>
      <c r="E270" s="276"/>
      <c r="F270" s="276"/>
      <c r="G270" s="277"/>
      <c r="H270" s="277" t="n">
        <f aca="false">F270*G270</f>
        <v>0</v>
      </c>
      <c r="I270" s="278" t="n">
        <f aca="false">D270*C270</f>
        <v>10.2</v>
      </c>
      <c r="J270" s="282" t="n">
        <f aca="false">G270*C270</f>
        <v>0</v>
      </c>
      <c r="K270" s="282" t="n">
        <f aca="false">H270*C270</f>
        <v>0</v>
      </c>
      <c r="L270" s="279"/>
      <c r="M270" s="274"/>
    </row>
    <row r="271" customFormat="false" ht="28.5" hidden="false" customHeight="true" outlineLevel="0" collapsed="false">
      <c r="A271" s="266" t="s">
        <v>1054</v>
      </c>
      <c r="B271" s="266"/>
      <c r="C271" s="266"/>
      <c r="D271" s="266"/>
      <c r="E271" s="266"/>
      <c r="F271" s="271" t="s">
        <v>958</v>
      </c>
      <c r="G271" s="271"/>
      <c r="H271" s="271"/>
      <c r="I271" s="285" t="n">
        <f aca="false">ROUND(SUM(I269:I270),2)</f>
        <v>10.2</v>
      </c>
      <c r="J271" s="285" t="n">
        <f aca="false">ROUND(SUM(J269:J270),2)</f>
        <v>0</v>
      </c>
      <c r="K271" s="285" t="n">
        <f aca="false">ROUND(SUM(K269:K270),2)</f>
        <v>0</v>
      </c>
      <c r="M271" s="274"/>
    </row>
    <row r="272" customFormat="false" ht="12.75" hidden="false" customHeight="false" outlineLevel="0" collapsed="false">
      <c r="A272" s="260"/>
      <c r="B272" s="261"/>
      <c r="C272" s="261"/>
      <c r="D272" s="261"/>
      <c r="E272" s="261"/>
      <c r="F272" s="261"/>
      <c r="G272" s="261"/>
      <c r="H272" s="261"/>
      <c r="I272" s="261"/>
      <c r="J272" s="261"/>
      <c r="K272" s="260"/>
      <c r="M272" s="274"/>
    </row>
    <row r="273" customFormat="false" ht="33.75" hidden="false" customHeight="true" outlineLevel="0" collapsed="false">
      <c r="A273" s="262" t="str">
        <f aca="false">'Orç Sintético'!A150</f>
        <v>04.01.127</v>
      </c>
      <c r="B273" s="263" t="str">
        <f aca="false">'Orç Sintético'!D150</f>
        <v>FIXAÇÃO (ENCUNHAMENTO) DE ALVENARIA DE VEDAÇÃO COM ARGAMASSA APLICADA COM COLHER. AF_03/2016</v>
      </c>
      <c r="C273" s="263"/>
      <c r="D273" s="263"/>
      <c r="E273" s="263"/>
      <c r="F273" s="263"/>
      <c r="G273" s="263"/>
      <c r="H273" s="263"/>
      <c r="I273" s="263"/>
      <c r="J273" s="263"/>
      <c r="K273" s="264" t="str">
        <f aca="false">'Orç Sintético'!F150</f>
        <v>M</v>
      </c>
      <c r="L273" s="265"/>
    </row>
    <row r="274" customFormat="false" ht="12.75" hidden="false" customHeight="true" outlineLevel="0" collapsed="false">
      <c r="A274" s="266"/>
      <c r="B274" s="266"/>
      <c r="C274" s="267"/>
      <c r="D274" s="267"/>
      <c r="E274" s="267"/>
      <c r="F274" s="267"/>
      <c r="G274" s="266" t="s">
        <v>944</v>
      </c>
      <c r="H274" s="266"/>
      <c r="I274" s="266" t="s">
        <v>945</v>
      </c>
      <c r="J274" s="266"/>
      <c r="K274" s="266"/>
    </row>
    <row r="275" customFormat="false" ht="12.75" hidden="false" customHeight="true" outlineLevel="0" collapsed="false">
      <c r="A275" s="266" t="s">
        <v>30</v>
      </c>
      <c r="B275" s="266"/>
      <c r="C275" s="266" t="s">
        <v>946</v>
      </c>
      <c r="D275" s="266" t="s">
        <v>947</v>
      </c>
      <c r="E275" s="266" t="s">
        <v>948</v>
      </c>
      <c r="F275" s="266" t="s">
        <v>949</v>
      </c>
      <c r="G275" s="260" t="s">
        <v>951</v>
      </c>
      <c r="H275" s="260" t="s">
        <v>952</v>
      </c>
      <c r="I275" s="260" t="s">
        <v>950</v>
      </c>
      <c r="J275" s="260" t="s">
        <v>951</v>
      </c>
      <c r="K275" s="260" t="s">
        <v>952</v>
      </c>
    </row>
    <row r="276" customFormat="false" ht="12.75" hidden="false" customHeight="false" outlineLevel="0" collapsed="false">
      <c r="A276" s="266"/>
      <c r="B276" s="266"/>
      <c r="C276" s="266"/>
      <c r="D276" s="266"/>
      <c r="E276" s="266"/>
      <c r="F276" s="266"/>
      <c r="G276" s="260" t="s">
        <v>955</v>
      </c>
      <c r="H276" s="260" t="s">
        <v>956</v>
      </c>
      <c r="I276" s="260" t="s">
        <v>954</v>
      </c>
      <c r="J276" s="260" t="s">
        <v>955</v>
      </c>
      <c r="K276" s="260" t="s">
        <v>956</v>
      </c>
    </row>
    <row r="277" customFormat="false" ht="12.75" hidden="false" customHeight="false" outlineLevel="0" collapsed="false">
      <c r="A277" s="260" t="s">
        <v>964</v>
      </c>
      <c r="B277" s="275" t="s">
        <v>1037</v>
      </c>
      <c r="C277" s="281" t="n">
        <v>1</v>
      </c>
      <c r="D277" s="276" t="n">
        <f aca="false">3.35+3.35+3.85+3.35+3.65+3.35+3.89+3.39+3.39+3.65</f>
        <v>35.22</v>
      </c>
      <c r="E277" s="276"/>
      <c r="F277" s="276"/>
      <c r="G277" s="277"/>
      <c r="H277" s="277" t="n">
        <f aca="false">F277*G277</f>
        <v>0</v>
      </c>
      <c r="I277" s="278" t="n">
        <f aca="false">D277*C277</f>
        <v>35.22</v>
      </c>
      <c r="J277" s="282" t="n">
        <f aca="false">G277*C277</f>
        <v>0</v>
      </c>
      <c r="K277" s="282" t="n">
        <f aca="false">H277*C277</f>
        <v>0</v>
      </c>
      <c r="L277" s="279"/>
      <c r="M277" s="274"/>
    </row>
    <row r="278" customFormat="false" ht="22.5" hidden="false" customHeight="false" outlineLevel="0" collapsed="false">
      <c r="A278" s="260" t="s">
        <v>964</v>
      </c>
      <c r="B278" s="280" t="s">
        <v>1038</v>
      </c>
      <c r="C278" s="281" t="n">
        <v>1</v>
      </c>
      <c r="D278" s="276" t="n">
        <f aca="false">0.45+0.57</f>
        <v>1.02</v>
      </c>
      <c r="E278" s="276"/>
      <c r="F278" s="276"/>
      <c r="G278" s="277"/>
      <c r="H278" s="277" t="n">
        <f aca="false">F278*G278</f>
        <v>0</v>
      </c>
      <c r="I278" s="278" t="n">
        <f aca="false">D278*C278</f>
        <v>1.02</v>
      </c>
      <c r="J278" s="282" t="n">
        <f aca="false">G278*C278</f>
        <v>0</v>
      </c>
      <c r="K278" s="282" t="n">
        <f aca="false">H278*C278</f>
        <v>0</v>
      </c>
      <c r="L278" s="279"/>
      <c r="M278" s="274"/>
    </row>
    <row r="279" customFormat="false" ht="12.75" hidden="false" customHeight="false" outlineLevel="0" collapsed="false">
      <c r="A279" s="260" t="s">
        <v>964</v>
      </c>
      <c r="B279" s="275" t="s">
        <v>1040</v>
      </c>
      <c r="C279" s="281" t="n">
        <v>-6</v>
      </c>
      <c r="D279" s="276" t="n">
        <v>1.35</v>
      </c>
      <c r="E279" s="276"/>
      <c r="F279" s="276"/>
      <c r="G279" s="277"/>
      <c r="H279" s="277" t="n">
        <f aca="false">F279*G279</f>
        <v>0</v>
      </c>
      <c r="I279" s="278" t="n">
        <f aca="false">D279*C279</f>
        <v>-8.1</v>
      </c>
      <c r="J279" s="282" t="n">
        <f aca="false">G279*C279</f>
        <v>-0</v>
      </c>
      <c r="K279" s="282" t="n">
        <f aca="false">H279*C279</f>
        <v>-0</v>
      </c>
      <c r="L279" s="279"/>
      <c r="M279" s="274"/>
    </row>
    <row r="280" customFormat="false" ht="28.5" hidden="false" customHeight="true" outlineLevel="0" collapsed="false">
      <c r="A280" s="266"/>
      <c r="B280" s="266"/>
      <c r="C280" s="266"/>
      <c r="D280" s="266"/>
      <c r="E280" s="266"/>
      <c r="F280" s="271" t="s">
        <v>958</v>
      </c>
      <c r="G280" s="271"/>
      <c r="H280" s="271"/>
      <c r="I280" s="285" t="n">
        <f aca="false">ROUND(SUM(I276:I279),2)</f>
        <v>28.14</v>
      </c>
      <c r="J280" s="285" t="n">
        <f aca="false">ROUND(SUM(J276:J279),2)</f>
        <v>0</v>
      </c>
      <c r="K280" s="285" t="n">
        <f aca="false">ROUND(SUM(K276:K279),2)</f>
        <v>0</v>
      </c>
      <c r="M280" s="274"/>
    </row>
    <row r="281" customFormat="false" ht="12.75" hidden="false" customHeight="false" outlineLevel="0" collapsed="false">
      <c r="A281" s="260"/>
      <c r="B281" s="261"/>
      <c r="C281" s="261"/>
      <c r="D281" s="261"/>
      <c r="E281" s="261"/>
      <c r="F281" s="261"/>
      <c r="G281" s="261"/>
      <c r="H281" s="261"/>
      <c r="I281" s="261"/>
      <c r="J281" s="261"/>
      <c r="K281" s="260"/>
      <c r="M281" s="274"/>
    </row>
    <row r="282" customFormat="false" ht="33.75" hidden="false" customHeight="true" outlineLevel="0" collapsed="false">
      <c r="A282" s="262" t="str">
        <f aca="false">'Orç Sintético'!A160</f>
        <v>04.01.511</v>
      </c>
      <c r="B282" s="263" t="str">
        <f aca="false">'Orç Sintético'!D160</f>
        <v>PISO CIMENTADO, TRAÇO 1:3 (CIMENTO E AREIA), ACABAMENTO LISO, ESPESSURA 3,0 CM, PREPARO MECÂNICO DA ARGAMASSA. AF_09/2020</v>
      </c>
      <c r="C282" s="263"/>
      <c r="D282" s="263"/>
      <c r="E282" s="263"/>
      <c r="F282" s="263"/>
      <c r="G282" s="263"/>
      <c r="H282" s="263"/>
      <c r="I282" s="263"/>
      <c r="J282" s="263"/>
      <c r="K282" s="264" t="str">
        <f aca="false">'Orç Sintético'!F160</f>
        <v>M2</v>
      </c>
      <c r="L282" s="265"/>
    </row>
    <row r="283" customFormat="false" ht="12.75" hidden="false" customHeight="true" outlineLevel="0" collapsed="false">
      <c r="A283" s="266"/>
      <c r="B283" s="266"/>
      <c r="C283" s="267"/>
      <c r="D283" s="267"/>
      <c r="E283" s="267"/>
      <c r="F283" s="267"/>
      <c r="G283" s="266" t="s">
        <v>944</v>
      </c>
      <c r="H283" s="266"/>
      <c r="I283" s="266" t="s">
        <v>945</v>
      </c>
      <c r="J283" s="266"/>
      <c r="K283" s="266"/>
    </row>
    <row r="284" customFormat="false" ht="12.75" hidden="false" customHeight="true" outlineLevel="0" collapsed="false">
      <c r="A284" s="266" t="s">
        <v>30</v>
      </c>
      <c r="B284" s="266"/>
      <c r="C284" s="266" t="s">
        <v>946</v>
      </c>
      <c r="D284" s="266" t="s">
        <v>947</v>
      </c>
      <c r="E284" s="266" t="s">
        <v>948</v>
      </c>
      <c r="F284" s="266" t="s">
        <v>949</v>
      </c>
      <c r="G284" s="260" t="s">
        <v>951</v>
      </c>
      <c r="H284" s="260" t="s">
        <v>952</v>
      </c>
      <c r="I284" s="260" t="s">
        <v>950</v>
      </c>
      <c r="J284" s="260" t="s">
        <v>951</v>
      </c>
      <c r="K284" s="260" t="s">
        <v>952</v>
      </c>
    </row>
    <row r="285" customFormat="false" ht="12.75" hidden="false" customHeight="false" outlineLevel="0" collapsed="false">
      <c r="A285" s="266"/>
      <c r="B285" s="266"/>
      <c r="C285" s="266"/>
      <c r="D285" s="266"/>
      <c r="E285" s="266"/>
      <c r="F285" s="266"/>
      <c r="G285" s="260" t="s">
        <v>955</v>
      </c>
      <c r="H285" s="260" t="s">
        <v>956</v>
      </c>
      <c r="I285" s="260" t="s">
        <v>954</v>
      </c>
      <c r="J285" s="260" t="s">
        <v>955</v>
      </c>
      <c r="K285" s="260" t="s">
        <v>956</v>
      </c>
    </row>
    <row r="286" customFormat="false" ht="12.75" hidden="false" customHeight="false" outlineLevel="0" collapsed="false">
      <c r="A286" s="260" t="s">
        <v>1045</v>
      </c>
      <c r="B286" s="275" t="s">
        <v>1055</v>
      </c>
      <c r="C286" s="281" t="n">
        <v>1</v>
      </c>
      <c r="D286" s="276"/>
      <c r="E286" s="276"/>
      <c r="F286" s="276"/>
      <c r="G286" s="277" t="n">
        <v>56.83</v>
      </c>
      <c r="H286" s="277" t="n">
        <f aca="false">F286*G286</f>
        <v>0</v>
      </c>
      <c r="I286" s="278"/>
      <c r="J286" s="282" t="n">
        <f aca="false">G286*C286</f>
        <v>56.83</v>
      </c>
      <c r="K286" s="282" t="n">
        <f aca="false">H286*C286</f>
        <v>0</v>
      </c>
      <c r="L286" s="279"/>
      <c r="M286" s="274"/>
    </row>
    <row r="287" customFormat="false" ht="28.5" hidden="false" customHeight="true" outlineLevel="0" collapsed="false">
      <c r="A287" s="266"/>
      <c r="B287" s="266"/>
      <c r="C287" s="266"/>
      <c r="D287" s="266"/>
      <c r="E287" s="266"/>
      <c r="F287" s="271" t="s">
        <v>958</v>
      </c>
      <c r="G287" s="271"/>
      <c r="H287" s="271"/>
      <c r="I287" s="272"/>
      <c r="J287" s="285" t="n">
        <f aca="false">ROUND(SUM(J285:J286),2)</f>
        <v>56.83</v>
      </c>
      <c r="K287" s="285" t="n">
        <f aca="false">ROUND(SUM(K285:K286),2)</f>
        <v>0</v>
      </c>
      <c r="M287" s="274"/>
    </row>
    <row r="288" customFormat="false" ht="12.75" hidden="false" customHeight="false" outlineLevel="0" collapsed="false">
      <c r="A288" s="260"/>
      <c r="B288" s="261"/>
      <c r="C288" s="261"/>
      <c r="D288" s="261"/>
      <c r="E288" s="261"/>
      <c r="F288" s="261"/>
      <c r="G288" s="261"/>
      <c r="H288" s="261"/>
      <c r="I288" s="261"/>
      <c r="J288" s="261"/>
      <c r="K288" s="260"/>
      <c r="M288" s="274"/>
    </row>
    <row r="289" customFormat="false" ht="33.75" hidden="false" customHeight="true" outlineLevel="0" collapsed="false">
      <c r="A289" s="262" t="str">
        <f aca="false">'Orç Sintético'!A162</f>
        <v>04.01.528.02</v>
      </c>
      <c r="B289" s="263" t="str">
        <f aca="false">'Orç Sintético'!D162</f>
        <v>ENCHIMENTO PARA DELIMITAÇÃO DE CANALETAS COM BLOCOS DE CONCRETO CELULAR DE 20X30X60CM</v>
      </c>
      <c r="C289" s="263"/>
      <c r="D289" s="263"/>
      <c r="E289" s="263"/>
      <c r="F289" s="263"/>
      <c r="G289" s="263"/>
      <c r="H289" s="263"/>
      <c r="I289" s="263"/>
      <c r="J289" s="263"/>
      <c r="K289" s="264" t="str">
        <f aca="false">'Orç Sintético'!F162</f>
        <v>M3</v>
      </c>
      <c r="L289" s="265"/>
    </row>
    <row r="290" customFormat="false" ht="12.75" hidden="false" customHeight="true" outlineLevel="0" collapsed="false">
      <c r="A290" s="266"/>
      <c r="B290" s="266"/>
      <c r="C290" s="267"/>
      <c r="D290" s="267"/>
      <c r="E290" s="267"/>
      <c r="F290" s="267"/>
      <c r="G290" s="266" t="s">
        <v>944</v>
      </c>
      <c r="H290" s="266"/>
      <c r="I290" s="266" t="s">
        <v>945</v>
      </c>
      <c r="J290" s="266"/>
      <c r="K290" s="266"/>
    </row>
    <row r="291" customFormat="false" ht="12.75" hidden="false" customHeight="true" outlineLevel="0" collapsed="false">
      <c r="A291" s="266" t="s">
        <v>30</v>
      </c>
      <c r="B291" s="266"/>
      <c r="C291" s="266" t="s">
        <v>946</v>
      </c>
      <c r="D291" s="266" t="s">
        <v>947</v>
      </c>
      <c r="E291" s="266" t="s">
        <v>948</v>
      </c>
      <c r="F291" s="266" t="s">
        <v>949</v>
      </c>
      <c r="G291" s="260" t="s">
        <v>951</v>
      </c>
      <c r="H291" s="260" t="s">
        <v>952</v>
      </c>
      <c r="I291" s="260" t="s">
        <v>950</v>
      </c>
      <c r="J291" s="260" t="s">
        <v>951</v>
      </c>
      <c r="K291" s="260" t="s">
        <v>952</v>
      </c>
    </row>
    <row r="292" customFormat="false" ht="12.75" hidden="false" customHeight="false" outlineLevel="0" collapsed="false">
      <c r="A292" s="266"/>
      <c r="B292" s="266"/>
      <c r="C292" s="266"/>
      <c r="D292" s="266"/>
      <c r="E292" s="266"/>
      <c r="F292" s="266"/>
      <c r="G292" s="260" t="s">
        <v>955</v>
      </c>
      <c r="H292" s="260" t="s">
        <v>956</v>
      </c>
      <c r="I292" s="260" t="s">
        <v>954</v>
      </c>
      <c r="J292" s="260" t="s">
        <v>955</v>
      </c>
      <c r="K292" s="260" t="s">
        <v>956</v>
      </c>
    </row>
    <row r="293" customFormat="false" ht="22.5" hidden="false" customHeight="false" outlineLevel="0" collapsed="false">
      <c r="A293" s="260" t="s">
        <v>1056</v>
      </c>
      <c r="B293" s="280" t="s">
        <v>1057</v>
      </c>
      <c r="C293" s="281" t="n">
        <v>1</v>
      </c>
      <c r="D293" s="276"/>
      <c r="E293" s="276"/>
      <c r="F293" s="276"/>
      <c r="G293" s="277" t="n">
        <f aca="false">D293*F293</f>
        <v>0</v>
      </c>
      <c r="H293" s="277" t="n">
        <v>4.16</v>
      </c>
      <c r="I293" s="278"/>
      <c r="J293" s="282" t="n">
        <f aca="false">G293*C293</f>
        <v>0</v>
      </c>
      <c r="K293" s="282" t="n">
        <f aca="false">H293*C293</f>
        <v>4.16</v>
      </c>
      <c r="L293" s="279"/>
      <c r="M293" s="274"/>
    </row>
    <row r="294" customFormat="false" ht="28.5" hidden="false" customHeight="true" outlineLevel="0" collapsed="false">
      <c r="A294" s="266"/>
      <c r="B294" s="266"/>
      <c r="C294" s="266"/>
      <c r="D294" s="266"/>
      <c r="E294" s="266"/>
      <c r="F294" s="271" t="s">
        <v>958</v>
      </c>
      <c r="G294" s="271"/>
      <c r="H294" s="271"/>
      <c r="I294" s="285" t="n">
        <f aca="false">ROUND(SUM(I292:I293),2)</f>
        <v>0</v>
      </c>
      <c r="J294" s="273" t="n">
        <f aca="false">ROUND(SUM(J292:J293),2)</f>
        <v>0</v>
      </c>
      <c r="K294" s="285" t="n">
        <f aca="false">ROUND(SUM(K292:K293),2)</f>
        <v>4.16</v>
      </c>
      <c r="M294" s="274"/>
    </row>
    <row r="295" customFormat="false" ht="12.75" hidden="false" customHeight="false" outlineLevel="0" collapsed="false">
      <c r="A295" s="260"/>
      <c r="B295" s="261"/>
      <c r="C295" s="261"/>
      <c r="D295" s="261"/>
      <c r="E295" s="261"/>
      <c r="F295" s="261"/>
      <c r="G295" s="261"/>
      <c r="H295" s="261"/>
      <c r="I295" s="261"/>
      <c r="J295" s="261"/>
      <c r="K295" s="260"/>
      <c r="M295" s="274"/>
    </row>
    <row r="296" customFormat="false" ht="33.75" hidden="false" customHeight="true" outlineLevel="0" collapsed="false">
      <c r="A296" s="262" t="str">
        <f aca="false">'Orç Sintético'!A164</f>
        <v>04.01.531.01</v>
      </c>
      <c r="B296" s="263" t="str">
        <f aca="false">'Orç Sintético'!D164</f>
        <v>CHAPISCO APLICADO EM ALVENARIA (COM PRESENÇA DE VÃOS) E ESTRUTURAS DE CONCRETO DE FACHADA, COM COLHER DE PEDREIRO.  ARGAMASSA TRAÇO 1:3 COM PREPARO MANUAL. AF_06/2014</v>
      </c>
      <c r="C296" s="263"/>
      <c r="D296" s="263"/>
      <c r="E296" s="263"/>
      <c r="F296" s="263"/>
      <c r="G296" s="263"/>
      <c r="H296" s="263"/>
      <c r="I296" s="263"/>
      <c r="J296" s="263"/>
      <c r="K296" s="264" t="str">
        <f aca="false">'Orç Sintético'!F164</f>
        <v>M2</v>
      </c>
      <c r="L296" s="265"/>
    </row>
    <row r="297" customFormat="false" ht="12.75" hidden="false" customHeight="true" outlineLevel="0" collapsed="false">
      <c r="A297" s="266"/>
      <c r="B297" s="266"/>
      <c r="C297" s="267"/>
      <c r="D297" s="267"/>
      <c r="E297" s="267"/>
      <c r="F297" s="267"/>
      <c r="G297" s="266" t="s">
        <v>944</v>
      </c>
      <c r="H297" s="266"/>
      <c r="I297" s="266" t="s">
        <v>945</v>
      </c>
      <c r="J297" s="266"/>
      <c r="K297" s="266"/>
    </row>
    <row r="298" customFormat="false" ht="12.75" hidden="false" customHeight="true" outlineLevel="0" collapsed="false">
      <c r="A298" s="266" t="s">
        <v>30</v>
      </c>
      <c r="B298" s="266"/>
      <c r="C298" s="266" t="s">
        <v>946</v>
      </c>
      <c r="D298" s="266" t="s">
        <v>947</v>
      </c>
      <c r="E298" s="266" t="s">
        <v>948</v>
      </c>
      <c r="F298" s="266" t="s">
        <v>949</v>
      </c>
      <c r="G298" s="260" t="s">
        <v>951</v>
      </c>
      <c r="H298" s="260" t="s">
        <v>952</v>
      </c>
      <c r="I298" s="260" t="s">
        <v>950</v>
      </c>
      <c r="J298" s="260" t="s">
        <v>951</v>
      </c>
      <c r="K298" s="260" t="s">
        <v>952</v>
      </c>
    </row>
    <row r="299" customFormat="false" ht="12.75" hidden="false" customHeight="false" outlineLevel="0" collapsed="false">
      <c r="A299" s="266"/>
      <c r="B299" s="266"/>
      <c r="C299" s="266"/>
      <c r="D299" s="266"/>
      <c r="E299" s="266"/>
      <c r="F299" s="266"/>
      <c r="G299" s="260" t="s">
        <v>955</v>
      </c>
      <c r="H299" s="260" t="s">
        <v>956</v>
      </c>
      <c r="I299" s="260" t="s">
        <v>954</v>
      </c>
      <c r="J299" s="260" t="s">
        <v>955</v>
      </c>
      <c r="K299" s="260" t="s">
        <v>956</v>
      </c>
    </row>
    <row r="300" customFormat="false" ht="22.5" hidden="false" customHeight="false" outlineLevel="0" collapsed="false">
      <c r="A300" s="260" t="s">
        <v>964</v>
      </c>
      <c r="B300" s="280" t="s">
        <v>1058</v>
      </c>
      <c r="C300" s="281" t="n">
        <v>1</v>
      </c>
      <c r="D300" s="276" t="n">
        <f aca="false">3.35+3.35+3.85+3.35+3.35+3.39+3.39+3.65</f>
        <v>27.68</v>
      </c>
      <c r="E300" s="276"/>
      <c r="F300" s="276" t="n">
        <v>2.95</v>
      </c>
      <c r="G300" s="277" t="n">
        <f aca="false">D300*F300</f>
        <v>81.656</v>
      </c>
      <c r="H300" s="277"/>
      <c r="I300" s="278" t="n">
        <f aca="false">D300*C300</f>
        <v>27.68</v>
      </c>
      <c r="J300" s="282" t="n">
        <f aca="false">G300*C300</f>
        <v>81.656</v>
      </c>
      <c r="K300" s="282" t="n">
        <f aca="false">H300*C300</f>
        <v>0</v>
      </c>
      <c r="L300" s="279"/>
      <c r="M300" s="274"/>
    </row>
    <row r="301" customFormat="false" ht="12.75" hidden="false" customHeight="false" outlineLevel="0" collapsed="false">
      <c r="A301" s="260" t="s">
        <v>964</v>
      </c>
      <c r="B301" s="275" t="s">
        <v>1040</v>
      </c>
      <c r="C301" s="281" t="n">
        <v>-6</v>
      </c>
      <c r="D301" s="276" t="n">
        <v>1.35</v>
      </c>
      <c r="E301" s="276"/>
      <c r="F301" s="276" t="n">
        <v>1.5</v>
      </c>
      <c r="G301" s="277" t="n">
        <f aca="false">D301*F301</f>
        <v>2.025</v>
      </c>
      <c r="H301" s="277"/>
      <c r="I301" s="278"/>
      <c r="J301" s="282" t="n">
        <f aca="false">G301*C301</f>
        <v>-12.15</v>
      </c>
      <c r="K301" s="282" t="n">
        <f aca="false">H301*C301</f>
        <v>-0</v>
      </c>
      <c r="L301" s="279"/>
      <c r="M301" s="274"/>
    </row>
    <row r="302" customFormat="false" ht="12.75" hidden="false" customHeight="false" outlineLevel="0" collapsed="false">
      <c r="A302" s="260" t="s">
        <v>964</v>
      </c>
      <c r="B302" s="275" t="s">
        <v>1041</v>
      </c>
      <c r="C302" s="281" t="n">
        <v>-2</v>
      </c>
      <c r="D302" s="276" t="n">
        <v>1.96</v>
      </c>
      <c r="E302" s="276"/>
      <c r="F302" s="276" t="n">
        <v>1.5</v>
      </c>
      <c r="G302" s="277" t="n">
        <f aca="false">D302*F302</f>
        <v>2.94</v>
      </c>
      <c r="H302" s="277"/>
      <c r="I302" s="278"/>
      <c r="J302" s="282" t="n">
        <f aca="false">G302*C302</f>
        <v>-5.88</v>
      </c>
      <c r="K302" s="282" t="n">
        <f aca="false">H302*C302</f>
        <v>-0</v>
      </c>
      <c r="L302" s="279"/>
      <c r="M302" s="274"/>
    </row>
    <row r="303" customFormat="false" ht="12.75" hidden="false" customHeight="false" outlineLevel="0" collapsed="false">
      <c r="A303" s="260" t="s">
        <v>964</v>
      </c>
      <c r="B303" s="275" t="s">
        <v>1043</v>
      </c>
      <c r="C303" s="281" t="n">
        <v>-1</v>
      </c>
      <c r="D303" s="276" t="n">
        <v>1.4</v>
      </c>
      <c r="E303" s="276"/>
      <c r="F303" s="276" t="n">
        <v>2.35</v>
      </c>
      <c r="G303" s="277" t="n">
        <f aca="false">D303*F303</f>
        <v>3.29</v>
      </c>
      <c r="H303" s="277"/>
      <c r="I303" s="278"/>
      <c r="J303" s="282" t="n">
        <f aca="false">G303*C303</f>
        <v>-3.29</v>
      </c>
      <c r="K303" s="282" t="n">
        <f aca="false">H303*C303</f>
        <v>-0</v>
      </c>
      <c r="L303" s="279"/>
      <c r="M303" s="274"/>
    </row>
    <row r="304" customFormat="false" ht="12.75" hidden="false" customHeight="false" outlineLevel="0" collapsed="false">
      <c r="A304" s="260" t="s">
        <v>964</v>
      </c>
      <c r="B304" s="275" t="s">
        <v>1044</v>
      </c>
      <c r="C304" s="281" t="n">
        <v>-1</v>
      </c>
      <c r="D304" s="276" t="n">
        <v>2.17</v>
      </c>
      <c r="E304" s="276"/>
      <c r="F304" s="276" t="n">
        <v>2.35</v>
      </c>
      <c r="G304" s="277" t="n">
        <f aca="false">D304*F304</f>
        <v>5.0995</v>
      </c>
      <c r="H304" s="277"/>
      <c r="I304" s="278"/>
      <c r="J304" s="282" t="n">
        <f aca="false">G304*C304</f>
        <v>-5.0995</v>
      </c>
      <c r="K304" s="282" t="n">
        <f aca="false">H304*C304</f>
        <v>-0</v>
      </c>
      <c r="L304" s="279"/>
      <c r="M304" s="274"/>
    </row>
    <row r="305" customFormat="false" ht="28.5" hidden="false" customHeight="true" outlineLevel="0" collapsed="false">
      <c r="A305" s="266"/>
      <c r="B305" s="266"/>
      <c r="C305" s="266"/>
      <c r="D305" s="266"/>
      <c r="E305" s="266"/>
      <c r="F305" s="271" t="s">
        <v>958</v>
      </c>
      <c r="G305" s="271"/>
      <c r="H305" s="271"/>
      <c r="I305" s="285" t="n">
        <f aca="false">ROUND(SUM(I299:I300),2)</f>
        <v>27.68</v>
      </c>
      <c r="J305" s="273" t="n">
        <f aca="false">ROUND(SUM(J300:J304),2)</f>
        <v>55.24</v>
      </c>
      <c r="K305" s="285" t="n">
        <f aca="false">ROUND(SUM(K299:K300),2)</f>
        <v>0</v>
      </c>
      <c r="M305" s="274"/>
    </row>
    <row r="306" customFormat="false" ht="12.75" hidden="false" customHeight="false" outlineLevel="0" collapsed="false">
      <c r="A306" s="260"/>
      <c r="B306" s="261"/>
      <c r="C306" s="261"/>
      <c r="D306" s="261"/>
      <c r="E306" s="261"/>
      <c r="F306" s="261"/>
      <c r="G306" s="261"/>
      <c r="H306" s="261"/>
      <c r="I306" s="261"/>
      <c r="J306" s="261"/>
      <c r="K306" s="260"/>
      <c r="M306" s="274"/>
    </row>
    <row r="307" customFormat="false" ht="33.75" hidden="false" customHeight="true" outlineLevel="0" collapsed="false">
      <c r="A307" s="262" t="str">
        <f aca="false">'Orç Sintético'!A165</f>
        <v>04.01.531.02</v>
      </c>
      <c r="B307" s="263" t="str">
        <f aca="false">'Orç Sintético'!D165</f>
        <v>CHAPISCO APLICADO EM ALVENARIA (SEM PRESENÇA DE VÃOS) E ESTRUTURAS DE CONCRETO DE FACHADA, COM COLHER DE PEDREIRO.  ARGAMASSA TRAÇO 1:3 COM PREPARO MANUAL. AF_06/2014</v>
      </c>
      <c r="C307" s="263"/>
      <c r="D307" s="263"/>
      <c r="E307" s="263"/>
      <c r="F307" s="263"/>
      <c r="G307" s="263"/>
      <c r="H307" s="263"/>
      <c r="I307" s="263"/>
      <c r="J307" s="263"/>
      <c r="K307" s="264" t="str">
        <f aca="false">'Orç Sintético'!F165</f>
        <v>M2</v>
      </c>
      <c r="L307" s="265"/>
    </row>
    <row r="308" customFormat="false" ht="12.75" hidden="false" customHeight="true" outlineLevel="0" collapsed="false">
      <c r="A308" s="266"/>
      <c r="B308" s="266"/>
      <c r="C308" s="267"/>
      <c r="D308" s="267"/>
      <c r="E308" s="267"/>
      <c r="F308" s="267"/>
      <c r="G308" s="266" t="s">
        <v>944</v>
      </c>
      <c r="H308" s="266"/>
      <c r="I308" s="266" t="s">
        <v>945</v>
      </c>
      <c r="J308" s="266"/>
      <c r="K308" s="266"/>
    </row>
    <row r="309" customFormat="false" ht="12.75" hidden="false" customHeight="true" outlineLevel="0" collapsed="false">
      <c r="A309" s="266" t="s">
        <v>30</v>
      </c>
      <c r="B309" s="266"/>
      <c r="C309" s="266" t="s">
        <v>946</v>
      </c>
      <c r="D309" s="266" t="s">
        <v>947</v>
      </c>
      <c r="E309" s="266" t="s">
        <v>948</v>
      </c>
      <c r="F309" s="266" t="s">
        <v>949</v>
      </c>
      <c r="G309" s="260" t="s">
        <v>951</v>
      </c>
      <c r="H309" s="260" t="s">
        <v>952</v>
      </c>
      <c r="I309" s="260" t="s">
        <v>950</v>
      </c>
      <c r="J309" s="260" t="s">
        <v>951</v>
      </c>
      <c r="K309" s="260" t="s">
        <v>952</v>
      </c>
    </row>
    <row r="310" customFormat="false" ht="12.75" hidden="false" customHeight="false" outlineLevel="0" collapsed="false">
      <c r="A310" s="266"/>
      <c r="B310" s="266"/>
      <c r="C310" s="266"/>
      <c r="D310" s="266"/>
      <c r="E310" s="266"/>
      <c r="F310" s="266"/>
      <c r="G310" s="260" t="s">
        <v>955</v>
      </c>
      <c r="H310" s="260" t="s">
        <v>956</v>
      </c>
      <c r="I310" s="260" t="s">
        <v>954</v>
      </c>
      <c r="J310" s="260" t="s">
        <v>955</v>
      </c>
      <c r="K310" s="260" t="s">
        <v>956</v>
      </c>
    </row>
    <row r="311" customFormat="false" ht="22.5" hidden="false" customHeight="false" outlineLevel="0" collapsed="false">
      <c r="A311" s="260" t="s">
        <v>964</v>
      </c>
      <c r="B311" s="280" t="s">
        <v>1059</v>
      </c>
      <c r="C311" s="281" t="n">
        <v>1</v>
      </c>
      <c r="D311" s="276" t="n">
        <f aca="false">3.65+3.89</f>
        <v>7.54</v>
      </c>
      <c r="E311" s="276"/>
      <c r="F311" s="276" t="n">
        <v>2.95</v>
      </c>
      <c r="G311" s="277" t="n">
        <f aca="false">D311*F311</f>
        <v>22.243</v>
      </c>
      <c r="H311" s="277"/>
      <c r="I311" s="278" t="n">
        <f aca="false">D311*C311</f>
        <v>7.54</v>
      </c>
      <c r="J311" s="282" t="n">
        <f aca="false">G311*C311</f>
        <v>22.243</v>
      </c>
      <c r="K311" s="282" t="n">
        <f aca="false">H311*C311</f>
        <v>0</v>
      </c>
      <c r="L311" s="279"/>
      <c r="M311" s="274"/>
    </row>
    <row r="312" customFormat="false" ht="22.5" hidden="false" customHeight="false" outlineLevel="0" collapsed="false">
      <c r="A312" s="260" t="s">
        <v>964</v>
      </c>
      <c r="B312" s="280" t="s">
        <v>1038</v>
      </c>
      <c r="C312" s="281" t="n">
        <v>1</v>
      </c>
      <c r="D312" s="276" t="n">
        <f aca="false">0.475+0.575+0.45+0.45</f>
        <v>1.95</v>
      </c>
      <c r="E312" s="276"/>
      <c r="F312" s="276" t="n">
        <v>2.32</v>
      </c>
      <c r="G312" s="277" t="n">
        <f aca="false">D312*F312</f>
        <v>4.524</v>
      </c>
      <c r="H312" s="277"/>
      <c r="I312" s="278" t="n">
        <f aca="false">D312*C312</f>
        <v>1.95</v>
      </c>
      <c r="J312" s="282" t="n">
        <f aca="false">G312*C312</f>
        <v>4.524</v>
      </c>
      <c r="K312" s="282" t="n">
        <f aca="false">H312*C312</f>
        <v>0</v>
      </c>
      <c r="L312" s="279"/>
      <c r="M312" s="274"/>
    </row>
    <row r="313" customFormat="false" ht="28.5" hidden="false" customHeight="true" outlineLevel="0" collapsed="false">
      <c r="A313" s="266"/>
      <c r="B313" s="266"/>
      <c r="C313" s="266"/>
      <c r="D313" s="266"/>
      <c r="E313" s="266"/>
      <c r="F313" s="271" t="s">
        <v>958</v>
      </c>
      <c r="G313" s="271"/>
      <c r="H313" s="271"/>
      <c r="I313" s="285" t="n">
        <f aca="false">ROUND(SUM(I310:I312),2)</f>
        <v>9.49</v>
      </c>
      <c r="J313" s="273" t="n">
        <f aca="false">ROUND(SUM(J310:J312),2)</f>
        <v>26.77</v>
      </c>
      <c r="K313" s="285" t="n">
        <f aca="false">ROUND(SUM(K310:K312),2)</f>
        <v>0</v>
      </c>
      <c r="M313" s="274"/>
    </row>
    <row r="314" customFormat="false" ht="12.75" hidden="false" customHeight="false" outlineLevel="0" collapsed="false">
      <c r="A314" s="260"/>
      <c r="B314" s="261"/>
      <c r="C314" s="261"/>
      <c r="D314" s="261"/>
      <c r="E314" s="261"/>
      <c r="F314" s="261"/>
      <c r="G314" s="261"/>
      <c r="H314" s="261"/>
      <c r="I314" s="261"/>
      <c r="J314" s="261"/>
      <c r="K314" s="260"/>
      <c r="M314" s="274"/>
    </row>
    <row r="315" customFormat="false" ht="33.75" hidden="false" customHeight="true" outlineLevel="0" collapsed="false">
      <c r="A315" s="262" t="str">
        <f aca="false">'Orç Sintético'!A166</f>
        <v>04.01.531.03</v>
      </c>
      <c r="B315" s="263" t="str">
        <f aca="false">'Orç Sintético'!D166</f>
        <v>CHAPISCO APLICADO EM ALVENARIAS E ESTRUTURAS DE CONCRETO INTERNAS, COM COLHER DE PEDREIRO.  ARGAMASSA TRAÇO 1:3 COM PREPARO MANUAL. AF_06/2014</v>
      </c>
      <c r="C315" s="263"/>
      <c r="D315" s="263"/>
      <c r="E315" s="263"/>
      <c r="F315" s="263"/>
      <c r="G315" s="263"/>
      <c r="H315" s="263"/>
      <c r="I315" s="263"/>
      <c r="J315" s="263"/>
      <c r="K315" s="264" t="str">
        <f aca="false">'Orç Sintético'!F166</f>
        <v>M2</v>
      </c>
      <c r="L315" s="265"/>
    </row>
    <row r="316" customFormat="false" ht="12.75" hidden="false" customHeight="true" outlineLevel="0" collapsed="false">
      <c r="A316" s="266"/>
      <c r="B316" s="266"/>
      <c r="C316" s="267"/>
      <c r="D316" s="267"/>
      <c r="E316" s="267"/>
      <c r="F316" s="267"/>
      <c r="G316" s="266" t="s">
        <v>944</v>
      </c>
      <c r="H316" s="266"/>
      <c r="I316" s="266" t="s">
        <v>945</v>
      </c>
      <c r="J316" s="266"/>
      <c r="K316" s="266"/>
    </row>
    <row r="317" customFormat="false" ht="12.75" hidden="false" customHeight="true" outlineLevel="0" collapsed="false">
      <c r="A317" s="266" t="s">
        <v>30</v>
      </c>
      <c r="B317" s="266"/>
      <c r="C317" s="266" t="s">
        <v>946</v>
      </c>
      <c r="D317" s="266" t="s">
        <v>947</v>
      </c>
      <c r="E317" s="266" t="s">
        <v>948</v>
      </c>
      <c r="F317" s="266" t="s">
        <v>949</v>
      </c>
      <c r="G317" s="260" t="s">
        <v>951</v>
      </c>
      <c r="H317" s="260" t="s">
        <v>952</v>
      </c>
      <c r="I317" s="260" t="s">
        <v>950</v>
      </c>
      <c r="J317" s="260" t="s">
        <v>951</v>
      </c>
      <c r="K317" s="260" t="s">
        <v>952</v>
      </c>
    </row>
    <row r="318" customFormat="false" ht="12.75" hidden="false" customHeight="false" outlineLevel="0" collapsed="false">
      <c r="A318" s="266"/>
      <c r="B318" s="266"/>
      <c r="C318" s="266"/>
      <c r="D318" s="266"/>
      <c r="E318" s="266"/>
      <c r="F318" s="266"/>
      <c r="G318" s="260" t="s">
        <v>955</v>
      </c>
      <c r="H318" s="260" t="s">
        <v>956</v>
      </c>
      <c r="I318" s="260" t="s">
        <v>954</v>
      </c>
      <c r="J318" s="260" t="s">
        <v>955</v>
      </c>
      <c r="K318" s="260" t="s">
        <v>956</v>
      </c>
    </row>
    <row r="319" customFormat="false" ht="12.75" hidden="false" customHeight="false" outlineLevel="0" collapsed="false">
      <c r="A319" s="260" t="s">
        <v>964</v>
      </c>
      <c r="B319" s="280" t="s">
        <v>1060</v>
      </c>
      <c r="C319" s="281" t="n">
        <v>1</v>
      </c>
      <c r="D319" s="276" t="n">
        <f aca="false">1.6+1.6+1.6+1.6+1.6+2.1+1.6+1.6+3.65+3.35+3.89+3.39+3.39+3.65</f>
        <v>34.62</v>
      </c>
      <c r="E319" s="276"/>
      <c r="F319" s="276" t="n">
        <v>2.95</v>
      </c>
      <c r="G319" s="277" t="n">
        <f aca="false">D319*F319</f>
        <v>102.129</v>
      </c>
      <c r="H319" s="277"/>
      <c r="I319" s="278" t="n">
        <f aca="false">D319*C319</f>
        <v>34.62</v>
      </c>
      <c r="J319" s="282" t="n">
        <f aca="false">G319*C319</f>
        <v>102.129</v>
      </c>
      <c r="K319" s="282" t="n">
        <f aca="false">H319*C319</f>
        <v>0</v>
      </c>
      <c r="L319" s="279"/>
      <c r="M319" s="274"/>
    </row>
    <row r="320" customFormat="false" ht="12.75" hidden="false" customHeight="false" outlineLevel="0" collapsed="false">
      <c r="A320" s="260" t="s">
        <v>964</v>
      </c>
      <c r="B320" s="275" t="s">
        <v>1039</v>
      </c>
      <c r="C320" s="281" t="n">
        <v>1</v>
      </c>
      <c r="D320" s="276" t="n">
        <f aca="false">2.37*12+0.15*5+1.9+2.21*2+1.6</f>
        <v>37.11</v>
      </c>
      <c r="E320" s="276"/>
      <c r="F320" s="276" t="n">
        <v>2.72</v>
      </c>
      <c r="G320" s="277" t="n">
        <f aca="false">D320*F320</f>
        <v>100.9392</v>
      </c>
      <c r="H320" s="277"/>
      <c r="I320" s="278"/>
      <c r="J320" s="282" t="n">
        <f aca="false">G320*C320</f>
        <v>100.9392</v>
      </c>
      <c r="K320" s="282" t="n">
        <f aca="false">H320*C320</f>
        <v>0</v>
      </c>
      <c r="L320" s="279"/>
      <c r="M320" s="274"/>
    </row>
    <row r="321" customFormat="false" ht="12.75" hidden="false" customHeight="false" outlineLevel="0" collapsed="false">
      <c r="A321" s="260" t="s">
        <v>964</v>
      </c>
      <c r="B321" s="275" t="s">
        <v>1040</v>
      </c>
      <c r="C321" s="281" t="n">
        <v>-6</v>
      </c>
      <c r="D321" s="276" t="n">
        <v>1.35</v>
      </c>
      <c r="E321" s="276"/>
      <c r="F321" s="276" t="n">
        <v>1.5</v>
      </c>
      <c r="G321" s="277" t="n">
        <f aca="false">D321*F321</f>
        <v>2.025</v>
      </c>
      <c r="H321" s="277"/>
      <c r="I321" s="278"/>
      <c r="J321" s="282" t="n">
        <f aca="false">G321*C321</f>
        <v>-12.15</v>
      </c>
      <c r="K321" s="282" t="n">
        <f aca="false">H321*C321</f>
        <v>-0</v>
      </c>
      <c r="L321" s="279"/>
      <c r="M321" s="274"/>
    </row>
    <row r="322" customFormat="false" ht="12.75" hidden="false" customHeight="false" outlineLevel="0" collapsed="false">
      <c r="A322" s="260" t="s">
        <v>964</v>
      </c>
      <c r="B322" s="275" t="s">
        <v>1041</v>
      </c>
      <c r="C322" s="281" t="n">
        <v>-2</v>
      </c>
      <c r="D322" s="276" t="n">
        <v>1.96</v>
      </c>
      <c r="E322" s="276"/>
      <c r="F322" s="276" t="n">
        <v>1.5</v>
      </c>
      <c r="G322" s="277" t="n">
        <f aca="false">D322*F322</f>
        <v>2.94</v>
      </c>
      <c r="H322" s="277"/>
      <c r="I322" s="278"/>
      <c r="J322" s="282" t="n">
        <f aca="false">G322*C322</f>
        <v>-5.88</v>
      </c>
      <c r="K322" s="282" t="n">
        <f aca="false">H322*C322</f>
        <v>-0</v>
      </c>
      <c r="L322" s="279"/>
      <c r="M322" s="274"/>
    </row>
    <row r="323" customFormat="false" ht="12.75" hidden="false" customHeight="false" outlineLevel="0" collapsed="false">
      <c r="A323" s="260" t="s">
        <v>964</v>
      </c>
      <c r="B323" s="275" t="s">
        <v>1042</v>
      </c>
      <c r="C323" s="281" t="n">
        <v>-1</v>
      </c>
      <c r="D323" s="276" t="n">
        <v>0.9</v>
      </c>
      <c r="E323" s="276"/>
      <c r="F323" s="276" t="n">
        <v>2.1</v>
      </c>
      <c r="G323" s="277" t="n">
        <f aca="false">D323*F323</f>
        <v>1.89</v>
      </c>
      <c r="H323" s="277"/>
      <c r="I323" s="278"/>
      <c r="J323" s="282" t="n">
        <f aca="false">G323*C323</f>
        <v>-1.89</v>
      </c>
      <c r="K323" s="282" t="n">
        <f aca="false">H323*C323</f>
        <v>-0</v>
      </c>
      <c r="L323" s="279"/>
      <c r="M323" s="274"/>
    </row>
    <row r="324" customFormat="false" ht="12.75" hidden="false" customHeight="false" outlineLevel="0" collapsed="false">
      <c r="A324" s="260" t="s">
        <v>964</v>
      </c>
      <c r="B324" s="275" t="s">
        <v>1043</v>
      </c>
      <c r="C324" s="281" t="n">
        <v>-1</v>
      </c>
      <c r="D324" s="276" t="n">
        <v>1.4</v>
      </c>
      <c r="E324" s="276"/>
      <c r="F324" s="276" t="n">
        <v>2.35</v>
      </c>
      <c r="G324" s="277" t="n">
        <f aca="false">D324*F324</f>
        <v>3.29</v>
      </c>
      <c r="H324" s="277"/>
      <c r="I324" s="278"/>
      <c r="J324" s="282" t="n">
        <f aca="false">G324*C324</f>
        <v>-3.29</v>
      </c>
      <c r="K324" s="282" t="n">
        <f aca="false">H324*C324</f>
        <v>-0</v>
      </c>
      <c r="L324" s="279"/>
      <c r="M324" s="274"/>
    </row>
    <row r="325" customFormat="false" ht="12.75" hidden="false" customHeight="false" outlineLevel="0" collapsed="false">
      <c r="A325" s="260" t="s">
        <v>964</v>
      </c>
      <c r="B325" s="275" t="s">
        <v>1044</v>
      </c>
      <c r="C325" s="281" t="n">
        <v>-1</v>
      </c>
      <c r="D325" s="276" t="n">
        <v>2.17</v>
      </c>
      <c r="E325" s="276"/>
      <c r="F325" s="276" t="n">
        <v>2.35</v>
      </c>
      <c r="G325" s="277" t="n">
        <f aca="false">D325*F325</f>
        <v>5.0995</v>
      </c>
      <c r="H325" s="277"/>
      <c r="I325" s="278"/>
      <c r="J325" s="282" t="n">
        <f aca="false">G325*C325</f>
        <v>-5.0995</v>
      </c>
      <c r="K325" s="282" t="n">
        <f aca="false">H325*C325</f>
        <v>-0</v>
      </c>
      <c r="L325" s="279"/>
      <c r="M325" s="274"/>
    </row>
    <row r="326" customFormat="false" ht="28.5" hidden="false" customHeight="true" outlineLevel="0" collapsed="false">
      <c r="A326" s="266"/>
      <c r="B326" s="266"/>
      <c r="C326" s="266"/>
      <c r="D326" s="266"/>
      <c r="E326" s="266"/>
      <c r="F326" s="271" t="s">
        <v>958</v>
      </c>
      <c r="G326" s="271"/>
      <c r="H326" s="271"/>
      <c r="I326" s="285" t="n">
        <f aca="false">ROUND(SUM(I318:I319),2)</f>
        <v>34.62</v>
      </c>
      <c r="J326" s="273" t="n">
        <f aca="false">ROUND(SUM(J318:J325),2)</f>
        <v>174.76</v>
      </c>
      <c r="K326" s="285" t="n">
        <f aca="false">ROUND(SUM(K318:K319),2)</f>
        <v>0</v>
      </c>
      <c r="M326" s="274"/>
    </row>
    <row r="327" customFormat="false" ht="12.75" hidden="false" customHeight="false" outlineLevel="0" collapsed="false">
      <c r="A327" s="260"/>
      <c r="B327" s="261"/>
      <c r="C327" s="261"/>
      <c r="D327" s="261"/>
      <c r="E327" s="261"/>
      <c r="F327" s="261"/>
      <c r="G327" s="261"/>
      <c r="H327" s="261"/>
      <c r="I327" s="261"/>
      <c r="J327" s="261"/>
      <c r="K327" s="260"/>
      <c r="M327" s="274"/>
    </row>
    <row r="328" customFormat="false" ht="33.75" hidden="false" customHeight="true" outlineLevel="0" collapsed="false">
      <c r="A328" s="262" t="str">
        <f aca="false">'Orç Sintético'!A174</f>
        <v>04.01.576</v>
      </c>
      <c r="B328" s="263" t="str">
        <f aca="false">'Orç Sintético'!D174</f>
        <v>PINTURA COM VERNIZ ACRÍLICO SOBRE ESTRUTURAS APARENTES DE CONCRETO, 2 DEMÃOS</v>
      </c>
      <c r="C328" s="263"/>
      <c r="D328" s="263"/>
      <c r="E328" s="263"/>
      <c r="F328" s="263"/>
      <c r="G328" s="263"/>
      <c r="H328" s="263"/>
      <c r="I328" s="263"/>
      <c r="J328" s="263"/>
      <c r="K328" s="264" t="str">
        <f aca="false">'Orç Sintético'!F174</f>
        <v>M2</v>
      </c>
      <c r="L328" s="265"/>
    </row>
    <row r="329" customFormat="false" ht="12.75" hidden="false" customHeight="true" outlineLevel="0" collapsed="false">
      <c r="A329" s="266"/>
      <c r="B329" s="266"/>
      <c r="C329" s="267"/>
      <c r="D329" s="267"/>
      <c r="E329" s="267"/>
      <c r="F329" s="267"/>
      <c r="G329" s="266" t="s">
        <v>944</v>
      </c>
      <c r="H329" s="266"/>
      <c r="I329" s="266" t="s">
        <v>945</v>
      </c>
      <c r="J329" s="266"/>
      <c r="K329" s="266"/>
    </row>
    <row r="330" customFormat="false" ht="12.75" hidden="false" customHeight="true" outlineLevel="0" collapsed="false">
      <c r="A330" s="266" t="s">
        <v>30</v>
      </c>
      <c r="B330" s="266"/>
      <c r="C330" s="266" t="s">
        <v>946</v>
      </c>
      <c r="D330" s="266" t="s">
        <v>947</v>
      </c>
      <c r="E330" s="266" t="s">
        <v>948</v>
      </c>
      <c r="F330" s="266" t="s">
        <v>949</v>
      </c>
      <c r="G330" s="260" t="s">
        <v>951</v>
      </c>
      <c r="H330" s="260" t="s">
        <v>952</v>
      </c>
      <c r="I330" s="260" t="s">
        <v>950</v>
      </c>
      <c r="J330" s="260" t="s">
        <v>951</v>
      </c>
      <c r="K330" s="260" t="s">
        <v>952</v>
      </c>
    </row>
    <row r="331" customFormat="false" ht="12.75" hidden="false" customHeight="false" outlineLevel="0" collapsed="false">
      <c r="A331" s="266"/>
      <c r="B331" s="266"/>
      <c r="C331" s="266"/>
      <c r="D331" s="266"/>
      <c r="E331" s="266"/>
      <c r="F331" s="266"/>
      <c r="G331" s="260" t="s">
        <v>955</v>
      </c>
      <c r="H331" s="260" t="s">
        <v>956</v>
      </c>
      <c r="I331" s="260" t="s">
        <v>954</v>
      </c>
      <c r="J331" s="260" t="s">
        <v>955</v>
      </c>
      <c r="K331" s="260" t="s">
        <v>956</v>
      </c>
    </row>
    <row r="332" customFormat="false" ht="12.75" hidden="false" customHeight="false" outlineLevel="0" collapsed="false">
      <c r="A332" s="260" t="s">
        <v>964</v>
      </c>
      <c r="B332" s="280" t="s">
        <v>219</v>
      </c>
      <c r="C332" s="281" t="n">
        <v>1</v>
      </c>
      <c r="D332" s="276" t="n">
        <f aca="false">0.3+0.15+0.3+3*(0.15+0.15+0.15)+0.15+0.15+0.3+4*(0.55+0.15+0.55+0.15)+0.15+0.55+0.7</f>
        <v>9.7</v>
      </c>
      <c r="E332" s="276"/>
      <c r="F332" s="276" t="n">
        <v>2.95</v>
      </c>
      <c r="G332" s="277" t="n">
        <f aca="false">D332*F332</f>
        <v>28.615</v>
      </c>
      <c r="H332" s="277"/>
      <c r="I332" s="278" t="n">
        <f aca="false">D332*C332</f>
        <v>9.7</v>
      </c>
      <c r="J332" s="282" t="n">
        <f aca="false">G332*C332</f>
        <v>28.615</v>
      </c>
      <c r="K332" s="282" t="n">
        <f aca="false">H332*C332</f>
        <v>0</v>
      </c>
      <c r="L332" s="279"/>
      <c r="M332" s="274"/>
    </row>
    <row r="333" customFormat="false" ht="12.75" hidden="false" customHeight="false" outlineLevel="0" collapsed="false">
      <c r="A333" s="260" t="s">
        <v>964</v>
      </c>
      <c r="B333" s="280" t="s">
        <v>1061</v>
      </c>
      <c r="C333" s="281" t="n">
        <v>1</v>
      </c>
      <c r="D333" s="276" t="n">
        <f aca="false">2*(0.15+0.25+0.25)</f>
        <v>1.3</v>
      </c>
      <c r="E333" s="276"/>
      <c r="F333" s="276" t="n">
        <v>2.4</v>
      </c>
      <c r="G333" s="277" t="n">
        <f aca="false">D333*F333</f>
        <v>3.12</v>
      </c>
      <c r="H333" s="277"/>
      <c r="I333" s="278" t="n">
        <f aca="false">D333*C333</f>
        <v>1.3</v>
      </c>
      <c r="J333" s="282" t="n">
        <f aca="false">G333*C333</f>
        <v>3.12</v>
      </c>
      <c r="K333" s="282" t="n">
        <f aca="false">H333*C333</f>
        <v>0</v>
      </c>
      <c r="L333" s="279"/>
      <c r="M333" s="274"/>
    </row>
    <row r="334" customFormat="false" ht="12.75" hidden="false" customHeight="false" outlineLevel="0" collapsed="false">
      <c r="A334" s="260" t="s">
        <v>964</v>
      </c>
      <c r="B334" s="275" t="s">
        <v>1062</v>
      </c>
      <c r="C334" s="281" t="n">
        <v>1</v>
      </c>
      <c r="D334" s="276" t="n">
        <f aca="false">14.65+0.45*2+0.3*8</f>
        <v>17.95</v>
      </c>
      <c r="E334" s="276" t="n">
        <f aca="false">5.35+0.45*2+0.3+0.3</f>
        <v>6.85</v>
      </c>
      <c r="F334" s="276"/>
      <c r="G334" s="277" t="n">
        <f aca="false">D334*E334</f>
        <v>122.9575</v>
      </c>
      <c r="H334" s="277"/>
      <c r="I334" s="278"/>
      <c r="J334" s="282" t="n">
        <f aca="false">G334*C334</f>
        <v>122.9575</v>
      </c>
      <c r="K334" s="282" t="n">
        <f aca="false">H334*C334</f>
        <v>0</v>
      </c>
      <c r="L334" s="279"/>
      <c r="M334" s="274"/>
    </row>
    <row r="335" customFormat="false" ht="12.75" hidden="false" customHeight="false" outlineLevel="0" collapsed="false">
      <c r="A335" s="260" t="s">
        <v>964</v>
      </c>
      <c r="B335" s="275" t="s">
        <v>1063</v>
      </c>
      <c r="C335" s="281" t="n">
        <v>1</v>
      </c>
      <c r="D335" s="276"/>
      <c r="E335" s="276"/>
      <c r="F335" s="276" t="n">
        <f aca="false">10.09+6.98</f>
        <v>17.07</v>
      </c>
      <c r="G335" s="277" t="n">
        <f aca="false">F335</f>
        <v>17.07</v>
      </c>
      <c r="H335" s="277"/>
      <c r="I335" s="278"/>
      <c r="J335" s="282" t="n">
        <f aca="false">G335*C335</f>
        <v>17.07</v>
      </c>
      <c r="K335" s="282" t="n">
        <f aca="false">H335*C335</f>
        <v>0</v>
      </c>
      <c r="L335" s="279"/>
      <c r="M335" s="274"/>
    </row>
    <row r="336" customFormat="false" ht="28.5" hidden="false" customHeight="true" outlineLevel="0" collapsed="false">
      <c r="A336" s="266"/>
      <c r="B336" s="266"/>
      <c r="C336" s="266"/>
      <c r="D336" s="266"/>
      <c r="E336" s="266"/>
      <c r="F336" s="271" t="s">
        <v>958</v>
      </c>
      <c r="G336" s="271"/>
      <c r="H336" s="271"/>
      <c r="I336" s="285" t="n">
        <f aca="false">ROUND(SUM(I331:I332),2)</f>
        <v>9.7</v>
      </c>
      <c r="J336" s="273" t="n">
        <f aca="false">ROUND(SUM(J331:J335),2)</f>
        <v>171.76</v>
      </c>
      <c r="K336" s="285" t="n">
        <f aca="false">ROUND(SUM(K331:K332),2)</f>
        <v>0</v>
      </c>
      <c r="M336" s="274"/>
    </row>
    <row r="337" customFormat="false" ht="12.75" hidden="false" customHeight="false" outlineLevel="0" collapsed="false">
      <c r="A337" s="260"/>
      <c r="B337" s="261"/>
      <c r="C337" s="261"/>
      <c r="D337" s="261"/>
      <c r="E337" s="261"/>
      <c r="F337" s="261"/>
      <c r="G337" s="261"/>
      <c r="H337" s="261"/>
      <c r="I337" s="261"/>
      <c r="J337" s="261"/>
      <c r="K337" s="260"/>
      <c r="M337" s="274"/>
    </row>
    <row r="338" customFormat="false" ht="33.75" hidden="false" customHeight="true" outlineLevel="0" collapsed="false">
      <c r="A338" s="262" t="str">
        <f aca="false">'Orç Sintético'!A175</f>
        <v>04.01.577.01</v>
      </c>
      <c r="B338" s="263" t="str">
        <f aca="false">'Orç Sintético'!D175</f>
        <v>APLICAÇÃO DE FUNDO SELADOR ACRÍLICO EM TETO, UMA DEMÃO. AF_06/2014</v>
      </c>
      <c r="C338" s="263"/>
      <c r="D338" s="263"/>
      <c r="E338" s="263"/>
      <c r="F338" s="263"/>
      <c r="G338" s="263"/>
      <c r="H338" s="263"/>
      <c r="I338" s="263"/>
      <c r="J338" s="263"/>
      <c r="K338" s="264" t="str">
        <f aca="false">'Orç Sintético'!F175</f>
        <v>M2</v>
      </c>
      <c r="L338" s="265"/>
    </row>
    <row r="339" customFormat="false" ht="12.75" hidden="false" customHeight="true" outlineLevel="0" collapsed="false">
      <c r="A339" s="266"/>
      <c r="B339" s="266"/>
      <c r="C339" s="267"/>
      <c r="D339" s="267"/>
      <c r="E339" s="267"/>
      <c r="F339" s="267"/>
      <c r="G339" s="266" t="s">
        <v>944</v>
      </c>
      <c r="H339" s="266"/>
      <c r="I339" s="266" t="s">
        <v>945</v>
      </c>
      <c r="J339" s="266"/>
      <c r="K339" s="266"/>
    </row>
    <row r="340" customFormat="false" ht="12.75" hidden="false" customHeight="true" outlineLevel="0" collapsed="false">
      <c r="A340" s="266" t="s">
        <v>30</v>
      </c>
      <c r="B340" s="266"/>
      <c r="C340" s="266" t="s">
        <v>946</v>
      </c>
      <c r="D340" s="266" t="s">
        <v>947</v>
      </c>
      <c r="E340" s="266" t="s">
        <v>948</v>
      </c>
      <c r="F340" s="266" t="s">
        <v>949</v>
      </c>
      <c r="G340" s="260" t="s">
        <v>951</v>
      </c>
      <c r="H340" s="260" t="s">
        <v>952</v>
      </c>
      <c r="I340" s="260" t="s">
        <v>950</v>
      </c>
      <c r="J340" s="260" t="s">
        <v>951</v>
      </c>
      <c r="K340" s="260" t="s">
        <v>952</v>
      </c>
    </row>
    <row r="341" customFormat="false" ht="12.75" hidden="false" customHeight="false" outlineLevel="0" collapsed="false">
      <c r="A341" s="266"/>
      <c r="B341" s="266"/>
      <c r="C341" s="266"/>
      <c r="D341" s="266"/>
      <c r="E341" s="266"/>
      <c r="F341" s="266"/>
      <c r="G341" s="260" t="s">
        <v>955</v>
      </c>
      <c r="H341" s="260" t="s">
        <v>956</v>
      </c>
      <c r="I341" s="260" t="s">
        <v>954</v>
      </c>
      <c r="J341" s="260" t="s">
        <v>955</v>
      </c>
      <c r="K341" s="260" t="s">
        <v>956</v>
      </c>
    </row>
    <row r="342" customFormat="false" ht="12.75" hidden="false" customHeight="false" outlineLevel="0" collapsed="false">
      <c r="A342" s="260" t="s">
        <v>964</v>
      </c>
      <c r="B342" s="275" t="s">
        <v>1062</v>
      </c>
      <c r="C342" s="281" t="n">
        <v>1</v>
      </c>
      <c r="D342" s="276" t="n">
        <f aca="false">14.65+0.45*2+0.3*8</f>
        <v>17.95</v>
      </c>
      <c r="E342" s="276" t="n">
        <f aca="false">5.35+0.45*2+0.3+0.3</f>
        <v>6.85</v>
      </c>
      <c r="F342" s="276"/>
      <c r="G342" s="277" t="n">
        <f aca="false">D342*E342</f>
        <v>122.9575</v>
      </c>
      <c r="H342" s="277"/>
      <c r="I342" s="278"/>
      <c r="J342" s="282" t="n">
        <f aca="false">G342*C342</f>
        <v>122.9575</v>
      </c>
      <c r="K342" s="282" t="n">
        <f aca="false">H342*C342</f>
        <v>0</v>
      </c>
      <c r="L342" s="279"/>
      <c r="M342" s="274"/>
    </row>
    <row r="343" customFormat="false" ht="28.5" hidden="false" customHeight="true" outlineLevel="0" collapsed="false">
      <c r="A343" s="266"/>
      <c r="B343" s="266"/>
      <c r="C343" s="266"/>
      <c r="D343" s="266"/>
      <c r="E343" s="266"/>
      <c r="F343" s="271" t="s">
        <v>958</v>
      </c>
      <c r="G343" s="271"/>
      <c r="H343" s="271"/>
      <c r="I343" s="285" t="n">
        <f aca="false">ROUND(SUM(I341:I341),2)</f>
        <v>0</v>
      </c>
      <c r="J343" s="273" t="n">
        <f aca="false">ROUND(SUM(J341:J342),2)</f>
        <v>122.96</v>
      </c>
      <c r="K343" s="285" t="n">
        <f aca="false">ROUND(SUM(K341:K341),2)</f>
        <v>0</v>
      </c>
      <c r="M343" s="274"/>
    </row>
    <row r="344" customFormat="false" ht="12.75" hidden="false" customHeight="false" outlineLevel="0" collapsed="false">
      <c r="A344" s="260"/>
      <c r="B344" s="261"/>
      <c r="C344" s="261"/>
      <c r="D344" s="261"/>
      <c r="E344" s="261"/>
      <c r="F344" s="261"/>
      <c r="G344" s="261"/>
      <c r="H344" s="261"/>
      <c r="I344" s="261"/>
      <c r="J344" s="261"/>
      <c r="K344" s="260"/>
      <c r="M344" s="274"/>
    </row>
    <row r="345" customFormat="false" ht="33.75" hidden="false" customHeight="true" outlineLevel="0" collapsed="false">
      <c r="A345" s="262" t="str">
        <f aca="false">'Orç Sintético'!A176</f>
        <v>04.01.577.02</v>
      </c>
      <c r="B345" s="263" t="str">
        <f aca="false">'Orç Sintético'!D176</f>
        <v>APLICAÇÃO DE FUNDO SELADOR ACRÍLICO EM PAREDES E PISO, UMA DEMÃO. AF_06/2014</v>
      </c>
      <c r="C345" s="263"/>
      <c r="D345" s="263"/>
      <c r="E345" s="263"/>
      <c r="F345" s="263"/>
      <c r="G345" s="263"/>
      <c r="H345" s="263"/>
      <c r="I345" s="263"/>
      <c r="J345" s="263"/>
      <c r="K345" s="264" t="str">
        <f aca="false">'Orç Sintético'!F176</f>
        <v>M2</v>
      </c>
      <c r="L345" s="265"/>
    </row>
    <row r="346" customFormat="false" ht="12.75" hidden="false" customHeight="true" outlineLevel="0" collapsed="false">
      <c r="A346" s="266"/>
      <c r="B346" s="266"/>
      <c r="C346" s="267"/>
      <c r="D346" s="267"/>
      <c r="E346" s="267"/>
      <c r="F346" s="267"/>
      <c r="G346" s="266" t="s">
        <v>944</v>
      </c>
      <c r="H346" s="266"/>
      <c r="I346" s="266" t="s">
        <v>945</v>
      </c>
      <c r="J346" s="266"/>
      <c r="K346" s="266"/>
    </row>
    <row r="347" customFormat="false" ht="12.75" hidden="false" customHeight="true" outlineLevel="0" collapsed="false">
      <c r="A347" s="266" t="s">
        <v>30</v>
      </c>
      <c r="B347" s="266"/>
      <c r="C347" s="266" t="s">
        <v>946</v>
      </c>
      <c r="D347" s="266" t="s">
        <v>947</v>
      </c>
      <c r="E347" s="266" t="s">
        <v>948</v>
      </c>
      <c r="F347" s="266" t="s">
        <v>949</v>
      </c>
      <c r="G347" s="260" t="s">
        <v>951</v>
      </c>
      <c r="H347" s="260" t="s">
        <v>952</v>
      </c>
      <c r="I347" s="260" t="s">
        <v>950</v>
      </c>
      <c r="J347" s="260" t="s">
        <v>951</v>
      </c>
      <c r="K347" s="260" t="s">
        <v>952</v>
      </c>
    </row>
    <row r="348" customFormat="false" ht="12.75" hidden="false" customHeight="false" outlineLevel="0" collapsed="false">
      <c r="A348" s="266"/>
      <c r="B348" s="266"/>
      <c r="C348" s="266"/>
      <c r="D348" s="266"/>
      <c r="E348" s="266"/>
      <c r="F348" s="266"/>
      <c r="G348" s="260" t="s">
        <v>955</v>
      </c>
      <c r="H348" s="260" t="s">
        <v>956</v>
      </c>
      <c r="I348" s="260" t="s">
        <v>954</v>
      </c>
      <c r="J348" s="260" t="s">
        <v>955</v>
      </c>
      <c r="K348" s="260" t="s">
        <v>956</v>
      </c>
    </row>
    <row r="349" customFormat="false" ht="12.75" hidden="false" customHeight="false" outlineLevel="0" collapsed="false">
      <c r="A349" s="260" t="s">
        <v>964</v>
      </c>
      <c r="B349" s="280" t="s">
        <v>219</v>
      </c>
      <c r="C349" s="281" t="n">
        <v>1</v>
      </c>
      <c r="D349" s="276" t="n">
        <f aca="false">0.3+0.15+0.3+3*(0.15+0.15+0.15)+0.15+0.15+0.3+4*(0.55+0.15+0.55+0.15)+0.15+0.55+0.7</f>
        <v>9.7</v>
      </c>
      <c r="E349" s="276"/>
      <c r="F349" s="276" t="n">
        <v>2.95</v>
      </c>
      <c r="G349" s="277" t="n">
        <f aca="false">D349*F349</f>
        <v>28.615</v>
      </c>
      <c r="H349" s="277"/>
      <c r="I349" s="278" t="n">
        <f aca="false">D349*C349</f>
        <v>9.7</v>
      </c>
      <c r="J349" s="282" t="n">
        <f aca="false">G349*C349</f>
        <v>28.615</v>
      </c>
      <c r="K349" s="282" t="n">
        <f aca="false">H349*C349</f>
        <v>0</v>
      </c>
      <c r="L349" s="279"/>
      <c r="M349" s="274"/>
    </row>
    <row r="350" customFormat="false" ht="12.75" hidden="false" customHeight="false" outlineLevel="0" collapsed="false">
      <c r="A350" s="260" t="s">
        <v>964</v>
      </c>
      <c r="B350" s="280" t="s">
        <v>1061</v>
      </c>
      <c r="C350" s="281" t="n">
        <v>1</v>
      </c>
      <c r="D350" s="276" t="n">
        <f aca="false">2*(0.15+0.25+0.25)</f>
        <v>1.3</v>
      </c>
      <c r="E350" s="276"/>
      <c r="F350" s="276" t="n">
        <v>2.4</v>
      </c>
      <c r="G350" s="277" t="n">
        <f aca="false">D350*F350</f>
        <v>3.12</v>
      </c>
      <c r="H350" s="277"/>
      <c r="I350" s="278" t="n">
        <f aca="false">D350*C350</f>
        <v>1.3</v>
      </c>
      <c r="J350" s="282" t="n">
        <f aca="false">G350*C350</f>
        <v>3.12</v>
      </c>
      <c r="K350" s="282" t="n">
        <f aca="false">H350*C350</f>
        <v>0</v>
      </c>
      <c r="L350" s="279"/>
      <c r="M350" s="274"/>
    </row>
    <row r="351" customFormat="false" ht="12.75" hidden="false" customHeight="false" outlineLevel="0" collapsed="false">
      <c r="A351" s="260" t="s">
        <v>964</v>
      </c>
      <c r="B351" s="275" t="s">
        <v>1064</v>
      </c>
      <c r="C351" s="281" t="n">
        <v>1</v>
      </c>
      <c r="D351" s="276"/>
      <c r="E351" s="276"/>
      <c r="F351" s="276"/>
      <c r="G351" s="277" t="n">
        <f aca="false">'Orç Sintético'!E173</f>
        <v>256.77</v>
      </c>
      <c r="H351" s="277"/>
      <c r="I351" s="278"/>
      <c r="J351" s="282" t="n">
        <f aca="false">G351*C351</f>
        <v>256.77</v>
      </c>
      <c r="K351" s="282" t="n">
        <f aca="false">H351*C351</f>
        <v>0</v>
      </c>
      <c r="L351" s="279"/>
      <c r="M351" s="274"/>
    </row>
    <row r="352" customFormat="false" ht="12.75" hidden="false" customHeight="false" outlineLevel="0" collapsed="false">
      <c r="A352" s="260" t="s">
        <v>964</v>
      </c>
      <c r="B352" s="275" t="s">
        <v>1063</v>
      </c>
      <c r="C352" s="281" t="n">
        <v>1</v>
      </c>
      <c r="D352" s="276"/>
      <c r="E352" s="276"/>
      <c r="F352" s="276" t="n">
        <f aca="false">10.09+6.98</f>
        <v>17.07</v>
      </c>
      <c r="G352" s="277" t="n">
        <f aca="false">F352</f>
        <v>17.07</v>
      </c>
      <c r="H352" s="277"/>
      <c r="I352" s="278"/>
      <c r="J352" s="282" t="n">
        <f aca="false">G352*C352</f>
        <v>17.07</v>
      </c>
      <c r="K352" s="282" t="n">
        <f aca="false">H352*C352</f>
        <v>0</v>
      </c>
      <c r="L352" s="279"/>
      <c r="M352" s="274"/>
    </row>
    <row r="353" customFormat="false" ht="28.5" hidden="false" customHeight="true" outlineLevel="0" collapsed="false">
      <c r="A353" s="266"/>
      <c r="B353" s="266"/>
      <c r="C353" s="266"/>
      <c r="D353" s="266"/>
      <c r="E353" s="266"/>
      <c r="F353" s="271" t="s">
        <v>958</v>
      </c>
      <c r="G353" s="271"/>
      <c r="H353" s="271"/>
      <c r="I353" s="285" t="n">
        <f aca="false">ROUND(SUM(I348:I349),2)</f>
        <v>9.7</v>
      </c>
      <c r="J353" s="273" t="n">
        <f aca="false">ROUND(SUM(J348:J352),2)</f>
        <v>305.58</v>
      </c>
      <c r="K353" s="285" t="n">
        <f aca="false">ROUND(SUM(K348:K349),2)</f>
        <v>0</v>
      </c>
      <c r="M353" s="274"/>
    </row>
    <row r="354" customFormat="false" ht="12.75" hidden="false" customHeight="false" outlineLevel="0" collapsed="false">
      <c r="A354" s="260"/>
      <c r="B354" s="261"/>
      <c r="C354" s="261"/>
      <c r="D354" s="261"/>
      <c r="E354" s="261"/>
      <c r="F354" s="261"/>
      <c r="G354" s="261"/>
      <c r="H354" s="261"/>
      <c r="I354" s="261"/>
      <c r="J354" s="261"/>
      <c r="K354" s="260"/>
      <c r="M354" s="274"/>
    </row>
    <row r="355" customFormat="false" ht="38.25" hidden="false" customHeight="true" outlineLevel="0" collapsed="false">
      <c r="A355" s="262" t="str">
        <f aca="false">'Orç Sintético'!A179</f>
        <v>04.01.602.01</v>
      </c>
      <c r="B355" s="263" t="str">
        <f aca="false">'Orç Sintético'!D179</f>
        <v>CONTRAPISO EM ARGAMASSA TRAÇO 1:4 (CIMENTO E AREIA), PREPARO MECÂNICO COM BETONEIRA 400 L, APLICADO EM ÁREAS MOLHADAS SOBRE LAJE, ADERIDO, ACABAMENTO NÃO REFORÇADO, ESPESSURA 2CM. AF_07/2021 (REGULARIZAÇÃO DA LAJE)</v>
      </c>
      <c r="C355" s="263"/>
      <c r="D355" s="263"/>
      <c r="E355" s="263"/>
      <c r="F355" s="263"/>
      <c r="G355" s="263"/>
      <c r="H355" s="263"/>
      <c r="I355" s="263"/>
      <c r="J355" s="263"/>
      <c r="K355" s="264" t="str">
        <f aca="false">'Orç Sintético'!F179</f>
        <v>M2</v>
      </c>
      <c r="L355" s="265"/>
    </row>
    <row r="356" customFormat="false" ht="12.75" hidden="false" customHeight="true" outlineLevel="0" collapsed="false">
      <c r="A356" s="266"/>
      <c r="B356" s="266"/>
      <c r="C356" s="267"/>
      <c r="D356" s="267"/>
      <c r="E356" s="267"/>
      <c r="F356" s="267"/>
      <c r="G356" s="266" t="s">
        <v>944</v>
      </c>
      <c r="H356" s="266"/>
      <c r="I356" s="266" t="s">
        <v>945</v>
      </c>
      <c r="J356" s="266"/>
      <c r="K356" s="266"/>
    </row>
    <row r="357" customFormat="false" ht="12.75" hidden="false" customHeight="true" outlineLevel="0" collapsed="false">
      <c r="A357" s="266" t="s">
        <v>30</v>
      </c>
      <c r="B357" s="266"/>
      <c r="C357" s="266" t="s">
        <v>946</v>
      </c>
      <c r="D357" s="266" t="s">
        <v>947</v>
      </c>
      <c r="E357" s="266" t="s">
        <v>948</v>
      </c>
      <c r="F357" s="266" t="s">
        <v>949</v>
      </c>
      <c r="G357" s="260" t="s">
        <v>951</v>
      </c>
      <c r="H357" s="260" t="s">
        <v>952</v>
      </c>
      <c r="I357" s="260" t="s">
        <v>950</v>
      </c>
      <c r="J357" s="260" t="s">
        <v>951</v>
      </c>
      <c r="K357" s="260" t="s">
        <v>952</v>
      </c>
    </row>
    <row r="358" customFormat="false" ht="12.75" hidden="false" customHeight="false" outlineLevel="0" collapsed="false">
      <c r="A358" s="266"/>
      <c r="B358" s="266"/>
      <c r="C358" s="266"/>
      <c r="D358" s="266"/>
      <c r="E358" s="266"/>
      <c r="F358" s="266"/>
      <c r="G358" s="260" t="s">
        <v>955</v>
      </c>
      <c r="H358" s="260" t="s">
        <v>956</v>
      </c>
      <c r="I358" s="260" t="s">
        <v>954</v>
      </c>
      <c r="J358" s="260" t="s">
        <v>955</v>
      </c>
      <c r="K358" s="260" t="s">
        <v>956</v>
      </c>
    </row>
    <row r="359" customFormat="false" ht="12.75" hidden="false" customHeight="false" outlineLevel="0" collapsed="false">
      <c r="A359" s="260" t="s">
        <v>1045</v>
      </c>
      <c r="B359" s="275" t="s">
        <v>1065</v>
      </c>
      <c r="C359" s="281" t="n">
        <v>1</v>
      </c>
      <c r="D359" s="276"/>
      <c r="E359" s="276"/>
      <c r="F359" s="276"/>
      <c r="G359" s="277" t="n">
        <v>79.75</v>
      </c>
      <c r="H359" s="277" t="n">
        <f aca="false">F359*G359</f>
        <v>0</v>
      </c>
      <c r="I359" s="278"/>
      <c r="J359" s="282" t="n">
        <f aca="false">G359*C359</f>
        <v>79.75</v>
      </c>
      <c r="K359" s="282" t="n">
        <f aca="false">H359*C359</f>
        <v>0</v>
      </c>
      <c r="L359" s="279"/>
      <c r="M359" s="274"/>
    </row>
    <row r="360" customFormat="false" ht="12.75" hidden="false" customHeight="false" outlineLevel="0" collapsed="false">
      <c r="A360" s="260" t="s">
        <v>1045</v>
      </c>
      <c r="B360" s="275" t="s">
        <v>1066</v>
      </c>
      <c r="C360" s="281" t="n">
        <v>1</v>
      </c>
      <c r="D360" s="276" t="n">
        <v>0.7</v>
      </c>
      <c r="E360" s="276" t="n">
        <v>1.75</v>
      </c>
      <c r="F360" s="276"/>
      <c r="G360" s="277" t="n">
        <f aca="false">D360*E360</f>
        <v>1.225</v>
      </c>
      <c r="H360" s="277" t="n">
        <f aca="false">F360*G360</f>
        <v>0</v>
      </c>
      <c r="I360" s="278"/>
      <c r="J360" s="282" t="n">
        <f aca="false">G360*C360</f>
        <v>1.225</v>
      </c>
      <c r="K360" s="282" t="n">
        <f aca="false">H360*C360</f>
        <v>0</v>
      </c>
      <c r="L360" s="279"/>
      <c r="M360" s="274"/>
    </row>
    <row r="361" customFormat="false" ht="12.75" hidden="false" customHeight="false" outlineLevel="0" collapsed="false">
      <c r="A361" s="260" t="s">
        <v>1045</v>
      </c>
      <c r="B361" s="275" t="s">
        <v>1067</v>
      </c>
      <c r="C361" s="281" t="n">
        <v>1</v>
      </c>
      <c r="D361" s="276" t="n">
        <f aca="false">14.65*2+5.36*2+0.7+0.7</f>
        <v>41.42</v>
      </c>
      <c r="E361" s="276"/>
      <c r="F361" s="276" t="n">
        <v>0.15</v>
      </c>
      <c r="G361" s="277" t="n">
        <f aca="false">D361*F361</f>
        <v>6.213</v>
      </c>
      <c r="H361" s="277"/>
      <c r="I361" s="278"/>
      <c r="J361" s="282" t="n">
        <f aca="false">G361*C361</f>
        <v>6.213</v>
      </c>
      <c r="K361" s="282" t="n">
        <f aca="false">H361*C361</f>
        <v>0</v>
      </c>
      <c r="L361" s="279"/>
      <c r="M361" s="274"/>
    </row>
    <row r="362" customFormat="false" ht="28.5" hidden="false" customHeight="true" outlineLevel="0" collapsed="false">
      <c r="A362" s="266"/>
      <c r="B362" s="266"/>
      <c r="C362" s="266"/>
      <c r="D362" s="266"/>
      <c r="E362" s="266"/>
      <c r="F362" s="271" t="s">
        <v>958</v>
      </c>
      <c r="G362" s="271"/>
      <c r="H362" s="271"/>
      <c r="I362" s="272"/>
      <c r="J362" s="285" t="n">
        <f aca="false">ROUND(SUM(J358:J361),2)</f>
        <v>87.19</v>
      </c>
      <c r="K362" s="285" t="n">
        <f aca="false">ROUND(SUM(K358:K359),2)</f>
        <v>0</v>
      </c>
      <c r="M362" s="274"/>
    </row>
    <row r="363" customFormat="false" ht="12.75" hidden="false" customHeight="false" outlineLevel="0" collapsed="false">
      <c r="A363" s="260"/>
      <c r="B363" s="261"/>
      <c r="C363" s="261"/>
      <c r="D363" s="261"/>
      <c r="E363" s="261"/>
      <c r="F363" s="261"/>
      <c r="G363" s="261"/>
      <c r="H363" s="261"/>
      <c r="I363" s="261"/>
      <c r="J363" s="261"/>
      <c r="K363" s="260"/>
      <c r="M363" s="274"/>
    </row>
    <row r="364" customFormat="false" ht="38.25" hidden="false" customHeight="true" outlineLevel="0" collapsed="false">
      <c r="A364" s="262" t="str">
        <f aca="false">'Orç Sintético'!A181</f>
        <v>04.01.609</v>
      </c>
      <c r="B364" s="263" t="str">
        <f aca="false">'Orç Sintético'!D181</f>
        <v>IMPERMEABILIZAÇÃO DE SUPERFÍCIE COM ARGAMASSA POLIMÉRICA / MEMBRANA ACRÍLICA, 4 DEMÃOS, REFORÇADA COM VÉU DE POLIÉSTER (MAV). AF_06/2018 (CANALETA)</v>
      </c>
      <c r="C364" s="263"/>
      <c r="D364" s="263"/>
      <c r="E364" s="263"/>
      <c r="F364" s="263"/>
      <c r="G364" s="263"/>
      <c r="H364" s="263"/>
      <c r="I364" s="263"/>
      <c r="J364" s="263"/>
      <c r="K364" s="264" t="str">
        <f aca="false">'Orç Sintético'!F181</f>
        <v>M2</v>
      </c>
      <c r="L364" s="265"/>
    </row>
    <row r="365" customFormat="false" ht="12.75" hidden="false" customHeight="true" outlineLevel="0" collapsed="false">
      <c r="A365" s="266"/>
      <c r="B365" s="266"/>
      <c r="C365" s="267"/>
      <c r="D365" s="267"/>
      <c r="E365" s="267"/>
      <c r="F365" s="267"/>
      <c r="G365" s="266" t="s">
        <v>944</v>
      </c>
      <c r="H365" s="266"/>
      <c r="I365" s="266" t="s">
        <v>945</v>
      </c>
      <c r="J365" s="266"/>
      <c r="K365" s="266"/>
    </row>
    <row r="366" customFormat="false" ht="12.75" hidden="false" customHeight="true" outlineLevel="0" collapsed="false">
      <c r="A366" s="266" t="s">
        <v>30</v>
      </c>
      <c r="B366" s="266"/>
      <c r="C366" s="266" t="s">
        <v>946</v>
      </c>
      <c r="D366" s="266" t="s">
        <v>947</v>
      </c>
      <c r="E366" s="266" t="s">
        <v>948</v>
      </c>
      <c r="F366" s="266" t="s">
        <v>949</v>
      </c>
      <c r="G366" s="260" t="s">
        <v>951</v>
      </c>
      <c r="H366" s="260" t="s">
        <v>952</v>
      </c>
      <c r="I366" s="260" t="s">
        <v>950</v>
      </c>
      <c r="J366" s="260" t="s">
        <v>951</v>
      </c>
      <c r="K366" s="260" t="s">
        <v>952</v>
      </c>
    </row>
    <row r="367" customFormat="false" ht="12.75" hidden="false" customHeight="false" outlineLevel="0" collapsed="false">
      <c r="A367" s="266"/>
      <c r="B367" s="266"/>
      <c r="C367" s="266"/>
      <c r="D367" s="266"/>
      <c r="E367" s="266"/>
      <c r="F367" s="266"/>
      <c r="G367" s="260" t="s">
        <v>955</v>
      </c>
      <c r="H367" s="260" t="s">
        <v>956</v>
      </c>
      <c r="I367" s="260" t="s">
        <v>954</v>
      </c>
      <c r="J367" s="260" t="s">
        <v>955</v>
      </c>
      <c r="K367" s="260" t="s">
        <v>956</v>
      </c>
    </row>
    <row r="368" customFormat="false" ht="12.75" hidden="false" customHeight="false" outlineLevel="0" collapsed="false">
      <c r="A368" s="260" t="s">
        <v>1045</v>
      </c>
      <c r="B368" s="275" t="s">
        <v>1068</v>
      </c>
      <c r="C368" s="281" t="n">
        <v>1</v>
      </c>
      <c r="D368" s="276"/>
      <c r="E368" s="276"/>
      <c r="F368" s="276"/>
      <c r="G368" s="277" t="n">
        <v>4.22</v>
      </c>
      <c r="H368" s="277" t="n">
        <f aca="false">F368*G368</f>
        <v>0</v>
      </c>
      <c r="I368" s="278"/>
      <c r="J368" s="282" t="n">
        <f aca="false">G368*C368</f>
        <v>4.22</v>
      </c>
      <c r="K368" s="282" t="n">
        <f aca="false">H368*C368</f>
        <v>0</v>
      </c>
      <c r="L368" s="279"/>
      <c r="M368" s="274"/>
    </row>
    <row r="369" customFormat="false" ht="12.75" hidden="false" customHeight="false" outlineLevel="0" collapsed="false">
      <c r="A369" s="260" t="s">
        <v>1045</v>
      </c>
      <c r="B369" s="275" t="s">
        <v>1069</v>
      </c>
      <c r="C369" s="281" t="n">
        <v>1</v>
      </c>
      <c r="D369" s="276" t="n">
        <f aca="false">0.75+0.6+0.73+0.57+0.15+4*(1.25+0.73+0.15+0.57+1.11)+7.8*2+0.3</f>
        <v>33.94</v>
      </c>
      <c r="E369" s="276"/>
      <c r="F369" s="276" t="n">
        <v>0.5</v>
      </c>
      <c r="G369" s="277" t="n">
        <f aca="false">D369*F369</f>
        <v>16.97</v>
      </c>
      <c r="H369" s="277" t="n">
        <f aca="false">F369*G369</f>
        <v>8.485</v>
      </c>
      <c r="I369" s="278"/>
      <c r="J369" s="282" t="n">
        <f aca="false">G369*C369</f>
        <v>16.97</v>
      </c>
      <c r="K369" s="282" t="n">
        <f aca="false">H369*C369</f>
        <v>8.485</v>
      </c>
      <c r="L369" s="279"/>
      <c r="M369" s="274"/>
    </row>
    <row r="370" customFormat="false" ht="12.75" hidden="false" customHeight="false" outlineLevel="0" collapsed="false">
      <c r="A370" s="260" t="s">
        <v>1045</v>
      </c>
      <c r="B370" s="275" t="s">
        <v>1070</v>
      </c>
      <c r="C370" s="281" t="n">
        <v>1</v>
      </c>
      <c r="D370" s="276" t="n">
        <f aca="false">0.8*4</f>
        <v>3.2</v>
      </c>
      <c r="E370" s="276"/>
      <c r="F370" s="276" t="n">
        <v>0.4</v>
      </c>
      <c r="G370" s="277" t="n">
        <f aca="false">D370*F370</f>
        <v>1.28</v>
      </c>
      <c r="H370" s="277"/>
      <c r="I370" s="278"/>
      <c r="J370" s="282" t="n">
        <f aca="false">G370*C370</f>
        <v>1.28</v>
      </c>
      <c r="K370" s="282" t="n">
        <f aca="false">H370*C370</f>
        <v>0</v>
      </c>
      <c r="L370" s="279"/>
      <c r="M370" s="274"/>
    </row>
    <row r="371" customFormat="false" ht="28.5" hidden="false" customHeight="true" outlineLevel="0" collapsed="false">
      <c r="A371" s="266"/>
      <c r="B371" s="266"/>
      <c r="C371" s="266"/>
      <c r="D371" s="266"/>
      <c r="E371" s="266"/>
      <c r="F371" s="271" t="s">
        <v>958</v>
      </c>
      <c r="G371" s="271"/>
      <c r="H371" s="271"/>
      <c r="I371" s="272"/>
      <c r="J371" s="285" t="n">
        <f aca="false">ROUND(SUM(J367:J370),2)</f>
        <v>22.47</v>
      </c>
      <c r="K371" s="285" t="n">
        <f aca="false">ROUND(SUM(K367:K368),2)</f>
        <v>0</v>
      </c>
      <c r="M371" s="274"/>
    </row>
    <row r="372" customFormat="false" ht="12.75" hidden="false" customHeight="false" outlineLevel="0" collapsed="false">
      <c r="A372" s="260"/>
      <c r="B372" s="261"/>
      <c r="C372" s="261"/>
      <c r="D372" s="261"/>
      <c r="E372" s="261"/>
      <c r="F372" s="261"/>
      <c r="G372" s="261"/>
      <c r="H372" s="261"/>
      <c r="I372" s="261"/>
      <c r="J372" s="261"/>
      <c r="K372" s="260"/>
      <c r="M372" s="274"/>
    </row>
    <row r="373" customFormat="false" ht="38.25" hidden="false" customHeight="true" outlineLevel="0" collapsed="false">
      <c r="A373" s="262" t="str">
        <f aca="false">'Orç Sintético'!A183</f>
        <v>04.01.802.01</v>
      </c>
      <c r="B373" s="263" t="str">
        <f aca="false">'Orç Sintético'!D183</f>
        <v>FORNECIMENTO DE BRISES VERTICAIS EM BARRA CHATA DE AÇO, DIMENSÕES 135CM X 325CM, COM MONTANTES METALON E PINTURA NA COR VERMELHA (B1)</v>
      </c>
      <c r="C373" s="263"/>
      <c r="D373" s="263"/>
      <c r="E373" s="263"/>
      <c r="F373" s="263"/>
      <c r="G373" s="263"/>
      <c r="H373" s="263"/>
      <c r="I373" s="263"/>
      <c r="J373" s="263"/>
      <c r="K373" s="264" t="str">
        <f aca="false">'Orç Sintético'!F183</f>
        <v>UN</v>
      </c>
      <c r="L373" s="265"/>
    </row>
    <row r="374" customFormat="false" ht="12.75" hidden="false" customHeight="true" outlineLevel="0" collapsed="false">
      <c r="A374" s="266"/>
      <c r="B374" s="266"/>
      <c r="C374" s="267"/>
      <c r="D374" s="267"/>
      <c r="E374" s="267"/>
      <c r="F374" s="267"/>
      <c r="G374" s="266" t="s">
        <v>944</v>
      </c>
      <c r="H374" s="266"/>
      <c r="I374" s="266" t="s">
        <v>945</v>
      </c>
      <c r="J374" s="266"/>
      <c r="K374" s="266"/>
    </row>
    <row r="375" customFormat="false" ht="12.75" hidden="false" customHeight="true" outlineLevel="0" collapsed="false">
      <c r="A375" s="266" t="s">
        <v>30</v>
      </c>
      <c r="B375" s="266"/>
      <c r="C375" s="266" t="s">
        <v>946</v>
      </c>
      <c r="D375" s="266" t="s">
        <v>947</v>
      </c>
      <c r="E375" s="266" t="s">
        <v>948</v>
      </c>
      <c r="F375" s="266" t="s">
        <v>949</v>
      </c>
      <c r="G375" s="260" t="s">
        <v>950</v>
      </c>
      <c r="H375" s="260"/>
      <c r="J375" s="260" t="s">
        <v>950</v>
      </c>
      <c r="K375" s="260"/>
    </row>
    <row r="376" customFormat="false" ht="12.75" hidden="false" customHeight="false" outlineLevel="0" collapsed="false">
      <c r="A376" s="266"/>
      <c r="B376" s="266"/>
      <c r="C376" s="266"/>
      <c r="D376" s="266"/>
      <c r="E376" s="266"/>
      <c r="F376" s="266"/>
      <c r="G376" s="260" t="s">
        <v>954</v>
      </c>
      <c r="H376" s="260"/>
      <c r="J376" s="260" t="s">
        <v>954</v>
      </c>
      <c r="K376" s="260"/>
    </row>
    <row r="377" customFormat="false" ht="12.75" hidden="false" customHeight="false" outlineLevel="0" collapsed="false">
      <c r="A377" s="260" t="s">
        <v>1071</v>
      </c>
      <c r="B377" s="275" t="s">
        <v>1072</v>
      </c>
      <c r="C377" s="281" t="n">
        <v>46</v>
      </c>
      <c r="D377" s="276" t="n">
        <v>3.25</v>
      </c>
      <c r="E377" s="276"/>
      <c r="F377" s="276"/>
      <c r="G377" s="277" t="n">
        <f aca="false">D377</f>
        <v>3.25</v>
      </c>
      <c r="H377" s="277"/>
      <c r="J377" s="284" t="n">
        <f aca="false">C377*G377</f>
        <v>149.5</v>
      </c>
      <c r="K377" s="282"/>
      <c r="L377" s="279"/>
      <c r="M377" s="274"/>
    </row>
    <row r="378" customFormat="false" ht="18.75" hidden="false" customHeight="true" outlineLevel="0" collapsed="false">
      <c r="A378" s="266"/>
      <c r="B378" s="266"/>
      <c r="C378" s="266"/>
      <c r="D378" s="266"/>
      <c r="E378" s="266"/>
      <c r="F378" s="271" t="s">
        <v>958</v>
      </c>
      <c r="G378" s="271"/>
      <c r="H378" s="271"/>
      <c r="I378" s="272"/>
      <c r="J378" s="285" t="n">
        <f aca="false">ROUND(SUM(J374:J377),2)</f>
        <v>149.5</v>
      </c>
      <c r="K378" s="285" t="n">
        <f aca="false">ROUND(SUM(K374:K375),2)</f>
        <v>0</v>
      </c>
      <c r="M378" s="274"/>
    </row>
    <row r="379" customFormat="false" ht="12.75" hidden="false" customHeight="false" outlineLevel="0" collapsed="false">
      <c r="A379" s="260"/>
      <c r="B379" s="275"/>
      <c r="C379" s="281"/>
      <c r="D379" s="276"/>
      <c r="E379" s="276"/>
      <c r="F379" s="276"/>
      <c r="G379" s="277"/>
      <c r="H379" s="277"/>
      <c r="I379" s="278"/>
      <c r="J379" s="282"/>
      <c r="K379" s="282"/>
      <c r="L379" s="279"/>
      <c r="M379" s="274"/>
    </row>
    <row r="380" customFormat="false" ht="12.75" hidden="false" customHeight="true" outlineLevel="0" collapsed="false">
      <c r="A380" s="266"/>
      <c r="B380" s="266"/>
      <c r="C380" s="267"/>
      <c r="D380" s="267"/>
      <c r="E380" s="267"/>
      <c r="F380" s="267"/>
      <c r="G380" s="266" t="s">
        <v>944</v>
      </c>
      <c r="H380" s="266"/>
      <c r="I380" s="266" t="s">
        <v>945</v>
      </c>
      <c r="J380" s="266"/>
      <c r="K380" s="266"/>
    </row>
    <row r="381" customFormat="false" ht="12.75" hidden="false" customHeight="true" outlineLevel="0" collapsed="false">
      <c r="A381" s="266" t="s">
        <v>30</v>
      </c>
      <c r="B381" s="266"/>
      <c r="C381" s="266" t="s">
        <v>946</v>
      </c>
      <c r="D381" s="266" t="s">
        <v>947</v>
      </c>
      <c r="E381" s="266" t="s">
        <v>948</v>
      </c>
      <c r="F381" s="266" t="s">
        <v>949</v>
      </c>
      <c r="G381" s="260" t="s">
        <v>950</v>
      </c>
      <c r="H381" s="260"/>
      <c r="J381" s="260" t="s">
        <v>950</v>
      </c>
      <c r="K381" s="260"/>
    </row>
    <row r="382" customFormat="false" ht="12.75" hidden="false" customHeight="false" outlineLevel="0" collapsed="false">
      <c r="A382" s="266"/>
      <c r="B382" s="266"/>
      <c r="C382" s="266"/>
      <c r="D382" s="266"/>
      <c r="E382" s="266"/>
      <c r="F382" s="266"/>
      <c r="G382" s="260" t="s">
        <v>954</v>
      </c>
      <c r="H382" s="260"/>
      <c r="J382" s="260" t="s">
        <v>954</v>
      </c>
      <c r="K382" s="260"/>
    </row>
    <row r="383" customFormat="false" ht="12.75" hidden="false" customHeight="false" outlineLevel="0" collapsed="false">
      <c r="A383" s="260" t="s">
        <v>1071</v>
      </c>
      <c r="B383" s="275" t="s">
        <v>1073</v>
      </c>
      <c r="C383" s="281" t="n">
        <v>2</v>
      </c>
      <c r="D383" s="276" t="n">
        <v>3.25</v>
      </c>
      <c r="E383" s="276"/>
      <c r="F383" s="276"/>
      <c r="G383" s="277" t="n">
        <f aca="false">D383</f>
        <v>3.25</v>
      </c>
      <c r="H383" s="277"/>
      <c r="J383" s="284" t="n">
        <f aca="false">C383*G383</f>
        <v>6.5</v>
      </c>
      <c r="K383" s="282"/>
      <c r="L383" s="279"/>
      <c r="M383" s="274"/>
    </row>
    <row r="384" customFormat="false" ht="12.75" hidden="false" customHeight="false" outlineLevel="0" collapsed="false">
      <c r="A384" s="260" t="s">
        <v>1071</v>
      </c>
      <c r="B384" s="275" t="s">
        <v>1074</v>
      </c>
      <c r="C384" s="281" t="n">
        <v>2</v>
      </c>
      <c r="D384" s="276" t="n">
        <v>1.35</v>
      </c>
      <c r="E384" s="276"/>
      <c r="F384" s="276"/>
      <c r="G384" s="277" t="n">
        <f aca="false">D384</f>
        <v>1.35</v>
      </c>
      <c r="H384" s="277"/>
      <c r="J384" s="284" t="n">
        <f aca="false">C384*G384</f>
        <v>2.7</v>
      </c>
      <c r="K384" s="282"/>
      <c r="L384" s="279"/>
      <c r="M384" s="274"/>
    </row>
    <row r="385" customFormat="false" ht="18.75" hidden="false" customHeight="true" outlineLevel="0" collapsed="false">
      <c r="A385" s="266"/>
      <c r="B385" s="266"/>
      <c r="C385" s="266"/>
      <c r="D385" s="266"/>
      <c r="E385" s="266"/>
      <c r="F385" s="271" t="s">
        <v>958</v>
      </c>
      <c r="G385" s="271"/>
      <c r="H385" s="271"/>
      <c r="I385" s="272"/>
      <c r="J385" s="285" t="n">
        <f aca="false">ROUND(J383+J384,2)</f>
        <v>9.2</v>
      </c>
      <c r="K385" s="285" t="n">
        <f aca="false">ROUND(SUM(K380:K381),2)</f>
        <v>0</v>
      </c>
      <c r="M385" s="274"/>
    </row>
    <row r="386" customFormat="false" ht="12.75" hidden="false" customHeight="false" outlineLevel="0" collapsed="false">
      <c r="A386" s="260"/>
      <c r="B386" s="275"/>
      <c r="C386" s="281"/>
      <c r="D386" s="276"/>
      <c r="E386" s="276"/>
      <c r="F386" s="276"/>
      <c r="G386" s="277"/>
      <c r="H386" s="277"/>
      <c r="I386" s="278"/>
      <c r="J386" s="282"/>
      <c r="K386" s="282"/>
      <c r="L386" s="279"/>
      <c r="M386" s="274"/>
    </row>
    <row r="387" customFormat="false" ht="12.75" hidden="false" customHeight="true" outlineLevel="0" collapsed="false">
      <c r="A387" s="266"/>
      <c r="B387" s="266"/>
      <c r="C387" s="267"/>
      <c r="D387" s="267"/>
      <c r="E387" s="267"/>
      <c r="F387" s="267"/>
      <c r="G387" s="266" t="s">
        <v>944</v>
      </c>
      <c r="H387" s="266"/>
      <c r="I387" s="266" t="s">
        <v>945</v>
      </c>
      <c r="J387" s="266"/>
      <c r="K387" s="266"/>
    </row>
    <row r="388" customFormat="false" ht="12.75" hidden="false" customHeight="true" outlineLevel="0" collapsed="false">
      <c r="A388" s="266" t="s">
        <v>30</v>
      </c>
      <c r="B388" s="266"/>
      <c r="C388" s="266" t="s">
        <v>946</v>
      </c>
      <c r="D388" s="266" t="s">
        <v>947</v>
      </c>
      <c r="E388" s="266" t="s">
        <v>948</v>
      </c>
      <c r="F388" s="266" t="s">
        <v>949</v>
      </c>
      <c r="G388" s="260" t="s">
        <v>950</v>
      </c>
      <c r="H388" s="260"/>
      <c r="J388" s="260" t="s">
        <v>950</v>
      </c>
      <c r="K388" s="260"/>
    </row>
    <row r="389" customFormat="false" ht="12.75" hidden="false" customHeight="false" outlineLevel="0" collapsed="false">
      <c r="A389" s="266"/>
      <c r="B389" s="266"/>
      <c r="C389" s="266"/>
      <c r="D389" s="266"/>
      <c r="E389" s="266"/>
      <c r="F389" s="266"/>
      <c r="G389" s="260" t="s">
        <v>954</v>
      </c>
      <c r="H389" s="260"/>
      <c r="J389" s="260" t="s">
        <v>954</v>
      </c>
      <c r="K389" s="260"/>
    </row>
    <row r="390" customFormat="false" ht="12.75" hidden="false" customHeight="false" outlineLevel="0" collapsed="false">
      <c r="A390" s="260" t="s">
        <v>1071</v>
      </c>
      <c r="B390" s="275" t="s">
        <v>1075</v>
      </c>
      <c r="C390" s="281" t="n">
        <v>8</v>
      </c>
      <c r="D390" s="276" t="n">
        <v>1.35</v>
      </c>
      <c r="E390" s="276"/>
      <c r="F390" s="276"/>
      <c r="G390" s="277" t="n">
        <f aca="false">D390</f>
        <v>1.35</v>
      </c>
      <c r="H390" s="277"/>
      <c r="J390" s="284" t="n">
        <f aca="false">C390*G390</f>
        <v>10.8</v>
      </c>
      <c r="K390" s="282"/>
      <c r="L390" s="279"/>
      <c r="M390" s="274"/>
    </row>
    <row r="391" customFormat="false" ht="18.75" hidden="false" customHeight="true" outlineLevel="0" collapsed="false">
      <c r="A391" s="266"/>
      <c r="B391" s="266"/>
      <c r="C391" s="266"/>
      <c r="D391" s="266"/>
      <c r="E391" s="266"/>
      <c r="F391" s="271" t="s">
        <v>958</v>
      </c>
      <c r="G391" s="271"/>
      <c r="H391" s="271"/>
      <c r="I391" s="272"/>
      <c r="J391" s="285" t="n">
        <f aca="false">ROUND(J390,2)</f>
        <v>10.8</v>
      </c>
      <c r="K391" s="285" t="n">
        <f aca="false">ROUND(SUM(K387:K388),2)</f>
        <v>0</v>
      </c>
      <c r="M391" s="274"/>
    </row>
    <row r="392" customFormat="false" ht="12.75" hidden="false" customHeight="false" outlineLevel="0" collapsed="false">
      <c r="A392" s="260"/>
      <c r="B392" s="275"/>
      <c r="C392" s="281"/>
      <c r="D392" s="276"/>
      <c r="E392" s="276"/>
      <c r="F392" s="276"/>
      <c r="G392" s="277"/>
      <c r="H392" s="277"/>
      <c r="I392" s="278"/>
      <c r="J392" s="282"/>
      <c r="K392" s="282"/>
      <c r="L392" s="279"/>
      <c r="M392" s="274"/>
    </row>
    <row r="393" customFormat="false" ht="12.75" hidden="false" customHeight="true" outlineLevel="0" collapsed="false">
      <c r="A393" s="266"/>
      <c r="B393" s="266"/>
      <c r="C393" s="267"/>
      <c r="D393" s="267"/>
      <c r="E393" s="267"/>
      <c r="F393" s="267"/>
      <c r="G393" s="266" t="s">
        <v>944</v>
      </c>
      <c r="H393" s="266"/>
      <c r="I393" s="266" t="s">
        <v>945</v>
      </c>
      <c r="J393" s="266"/>
      <c r="K393" s="266"/>
    </row>
    <row r="394" customFormat="false" ht="12.75" hidden="false" customHeight="true" outlineLevel="0" collapsed="false">
      <c r="A394" s="266" t="s">
        <v>30</v>
      </c>
      <c r="B394" s="266"/>
      <c r="C394" s="266" t="s">
        <v>946</v>
      </c>
      <c r="D394" s="266" t="s">
        <v>947</v>
      </c>
      <c r="E394" s="266" t="s">
        <v>948</v>
      </c>
      <c r="F394" s="266" t="s">
        <v>949</v>
      </c>
      <c r="G394" s="260" t="s">
        <v>951</v>
      </c>
      <c r="H394" s="260"/>
      <c r="J394" s="260" t="s">
        <v>950</v>
      </c>
      <c r="K394" s="260"/>
    </row>
    <row r="395" customFormat="false" ht="12.75" hidden="false" customHeight="false" outlineLevel="0" collapsed="false">
      <c r="A395" s="266"/>
      <c r="B395" s="266"/>
      <c r="C395" s="266"/>
      <c r="D395" s="266"/>
      <c r="E395" s="266"/>
      <c r="F395" s="266"/>
      <c r="G395" s="260" t="s">
        <v>954</v>
      </c>
      <c r="H395" s="260"/>
      <c r="J395" s="260" t="s">
        <v>954</v>
      </c>
      <c r="K395" s="260"/>
    </row>
    <row r="396" customFormat="false" ht="12.75" hidden="false" customHeight="false" outlineLevel="0" collapsed="false">
      <c r="A396" s="260" t="s">
        <v>1071</v>
      </c>
      <c r="B396" s="275" t="s">
        <v>1076</v>
      </c>
      <c r="C396" s="276" t="n">
        <f aca="false">J378</f>
        <v>149.5</v>
      </c>
      <c r="D396" s="276" t="n">
        <v>1</v>
      </c>
      <c r="E396" s="276" t="n">
        <v>0.05</v>
      </c>
      <c r="F396" s="276" t="n">
        <v>0.005</v>
      </c>
      <c r="G396" s="277" t="n">
        <f aca="false">(2*F396+2*E396)*D396</f>
        <v>0.11</v>
      </c>
      <c r="H396" s="277"/>
      <c r="J396" s="289" t="n">
        <f aca="false">ROUND(G396*C396,2)</f>
        <v>16.45</v>
      </c>
      <c r="K396" s="282"/>
      <c r="L396" s="279"/>
      <c r="M396" s="274"/>
    </row>
    <row r="397" customFormat="false" ht="12.75" hidden="false" customHeight="false" outlineLevel="0" collapsed="false">
      <c r="A397" s="260" t="s">
        <v>1071</v>
      </c>
      <c r="B397" s="275" t="s">
        <v>1077</v>
      </c>
      <c r="C397" s="276" t="n">
        <f aca="false">J385</f>
        <v>9.2</v>
      </c>
      <c r="D397" s="276" t="n">
        <v>1</v>
      </c>
      <c r="E397" s="276" t="n">
        <v>0.06</v>
      </c>
      <c r="F397" s="276" t="n">
        <v>0.03</v>
      </c>
      <c r="G397" s="277" t="n">
        <f aca="false">(2*F397+2*E397)*D397</f>
        <v>0.18</v>
      </c>
      <c r="H397" s="277"/>
      <c r="J397" s="289" t="n">
        <f aca="false">ROUND(G397*C397,2)</f>
        <v>1.66</v>
      </c>
      <c r="K397" s="282"/>
      <c r="L397" s="279"/>
      <c r="M397" s="274"/>
    </row>
    <row r="398" customFormat="false" ht="12.75" hidden="false" customHeight="false" outlineLevel="0" collapsed="false">
      <c r="A398" s="260" t="s">
        <v>1071</v>
      </c>
      <c r="B398" s="275" t="s">
        <v>1078</v>
      </c>
      <c r="C398" s="276" t="n">
        <f aca="false">J391</f>
        <v>10.8</v>
      </c>
      <c r="D398" s="276" t="n">
        <v>1</v>
      </c>
      <c r="E398" s="276" t="n">
        <v>0.03</v>
      </c>
      <c r="F398" s="276" t="n">
        <v>0.03</v>
      </c>
      <c r="G398" s="277" t="n">
        <f aca="false">(2*F398+2*E398)*D398</f>
        <v>0.12</v>
      </c>
      <c r="H398" s="277"/>
      <c r="J398" s="289" t="n">
        <f aca="false">ROUND(G398*C398,2)</f>
        <v>1.3</v>
      </c>
      <c r="K398" s="282"/>
      <c r="L398" s="279"/>
      <c r="M398" s="274"/>
    </row>
    <row r="399" customFormat="false" ht="18.75" hidden="false" customHeight="true" outlineLevel="0" collapsed="false">
      <c r="A399" s="266"/>
      <c r="B399" s="266"/>
      <c r="C399" s="266"/>
      <c r="D399" s="266"/>
      <c r="E399" s="266"/>
      <c r="F399" s="271" t="s">
        <v>958</v>
      </c>
      <c r="G399" s="271"/>
      <c r="H399" s="271"/>
      <c r="I399" s="272"/>
      <c r="J399" s="273" t="n">
        <f aca="false">ROUND(SUM(J395:J398),2)</f>
        <v>19.41</v>
      </c>
      <c r="K399" s="285" t="n">
        <f aca="false">ROUND(SUM(K393:K394),2)</f>
        <v>0</v>
      </c>
      <c r="M399" s="274"/>
    </row>
    <row r="400" customFormat="false" ht="12.75" hidden="false" customHeight="false" outlineLevel="0" collapsed="false">
      <c r="A400" s="260"/>
      <c r="B400" s="261"/>
      <c r="C400" s="261"/>
      <c r="D400" s="261"/>
      <c r="E400" s="261"/>
      <c r="F400" s="261"/>
      <c r="G400" s="261"/>
      <c r="H400" s="261"/>
      <c r="I400" s="261"/>
      <c r="J400" s="261"/>
      <c r="K400" s="260"/>
      <c r="M400" s="274"/>
    </row>
    <row r="401" customFormat="false" ht="38.25" hidden="false" customHeight="true" outlineLevel="0" collapsed="false">
      <c r="A401" s="262" t="str">
        <f aca="false">'Orç Sintético'!A185</f>
        <v>04.01.802.03</v>
      </c>
      <c r="B401" s="263" t="str">
        <f aca="false">'Orç Sintético'!D185</f>
        <v>FORNECIMENTO BRISES VERTICAIS EM BARRA CHATA DE AÇO, DIMENSÕES 286CM X 325CM, COM MONTANTES METALON E PINTURA NA COR VERMELHA (B2)</v>
      </c>
      <c r="C401" s="263"/>
      <c r="D401" s="263"/>
      <c r="E401" s="263"/>
      <c r="F401" s="263"/>
      <c r="G401" s="263"/>
      <c r="H401" s="263"/>
      <c r="I401" s="263"/>
      <c r="J401" s="263"/>
      <c r="K401" s="264" t="str">
        <f aca="false">'Orç Sintético'!F185</f>
        <v>UN</v>
      </c>
      <c r="L401" s="265"/>
    </row>
    <row r="402" customFormat="false" ht="12.75" hidden="false" customHeight="true" outlineLevel="0" collapsed="false">
      <c r="A402" s="266"/>
      <c r="B402" s="266"/>
      <c r="C402" s="267"/>
      <c r="D402" s="267"/>
      <c r="E402" s="267"/>
      <c r="F402" s="267"/>
      <c r="G402" s="266" t="s">
        <v>944</v>
      </c>
      <c r="H402" s="266"/>
      <c r="I402" s="266" t="s">
        <v>945</v>
      </c>
      <c r="J402" s="266"/>
      <c r="K402" s="266"/>
    </row>
    <row r="403" customFormat="false" ht="12.75" hidden="false" customHeight="true" outlineLevel="0" collapsed="false">
      <c r="A403" s="266" t="s">
        <v>30</v>
      </c>
      <c r="B403" s="266"/>
      <c r="C403" s="266" t="s">
        <v>946</v>
      </c>
      <c r="D403" s="266" t="s">
        <v>947</v>
      </c>
      <c r="E403" s="266" t="s">
        <v>948</v>
      </c>
      <c r="F403" s="266" t="s">
        <v>949</v>
      </c>
      <c r="G403" s="260" t="s">
        <v>950</v>
      </c>
      <c r="H403" s="260"/>
      <c r="J403" s="260" t="s">
        <v>950</v>
      </c>
      <c r="K403" s="260"/>
    </row>
    <row r="404" customFormat="false" ht="12.75" hidden="false" customHeight="false" outlineLevel="0" collapsed="false">
      <c r="A404" s="266"/>
      <c r="B404" s="266"/>
      <c r="C404" s="266"/>
      <c r="D404" s="266"/>
      <c r="E404" s="266"/>
      <c r="F404" s="266"/>
      <c r="G404" s="260" t="s">
        <v>954</v>
      </c>
      <c r="H404" s="260"/>
      <c r="J404" s="260" t="s">
        <v>954</v>
      </c>
      <c r="K404" s="260"/>
    </row>
    <row r="405" customFormat="false" ht="12.75" hidden="false" customHeight="false" outlineLevel="0" collapsed="false">
      <c r="A405" s="260" t="s">
        <v>1071</v>
      </c>
      <c r="B405" s="275" t="s">
        <v>1072</v>
      </c>
      <c r="C405" s="281" t="n">
        <v>96</v>
      </c>
      <c r="D405" s="276" t="n">
        <v>3.25</v>
      </c>
      <c r="E405" s="276"/>
      <c r="F405" s="276"/>
      <c r="G405" s="277" t="n">
        <f aca="false">D405</f>
        <v>3.25</v>
      </c>
      <c r="H405" s="277"/>
      <c r="J405" s="284" t="n">
        <f aca="false">C405*G405</f>
        <v>312</v>
      </c>
      <c r="K405" s="282"/>
      <c r="L405" s="279"/>
      <c r="M405" s="274"/>
    </row>
    <row r="406" customFormat="false" ht="18.75" hidden="false" customHeight="true" outlineLevel="0" collapsed="false">
      <c r="A406" s="266"/>
      <c r="B406" s="266"/>
      <c r="C406" s="266"/>
      <c r="D406" s="266"/>
      <c r="E406" s="266"/>
      <c r="F406" s="271" t="s">
        <v>958</v>
      </c>
      <c r="G406" s="271"/>
      <c r="H406" s="271"/>
      <c r="I406" s="272"/>
      <c r="J406" s="285" t="n">
        <f aca="false">ROUND(SUM(J402:J405),2)</f>
        <v>312</v>
      </c>
      <c r="K406" s="285" t="n">
        <f aca="false">ROUND(SUM(K402:K403),2)</f>
        <v>0</v>
      </c>
      <c r="M406" s="274"/>
    </row>
    <row r="407" customFormat="false" ht="12.75" hidden="false" customHeight="false" outlineLevel="0" collapsed="false">
      <c r="A407" s="260"/>
      <c r="B407" s="275"/>
      <c r="C407" s="281"/>
      <c r="D407" s="276"/>
      <c r="E407" s="276"/>
      <c r="F407" s="276"/>
      <c r="G407" s="277"/>
      <c r="H407" s="277"/>
      <c r="I407" s="278"/>
      <c r="J407" s="282"/>
      <c r="K407" s="282"/>
      <c r="L407" s="279"/>
      <c r="M407" s="274"/>
    </row>
    <row r="408" customFormat="false" ht="12.75" hidden="false" customHeight="true" outlineLevel="0" collapsed="false">
      <c r="A408" s="266"/>
      <c r="B408" s="266"/>
      <c r="C408" s="267"/>
      <c r="D408" s="267"/>
      <c r="E408" s="267"/>
      <c r="F408" s="267"/>
      <c r="G408" s="266" t="s">
        <v>944</v>
      </c>
      <c r="H408" s="266"/>
      <c r="I408" s="266" t="s">
        <v>945</v>
      </c>
      <c r="J408" s="266"/>
      <c r="K408" s="266"/>
    </row>
    <row r="409" customFormat="false" ht="12.75" hidden="false" customHeight="true" outlineLevel="0" collapsed="false">
      <c r="A409" s="266" t="s">
        <v>30</v>
      </c>
      <c r="B409" s="266"/>
      <c r="C409" s="266" t="s">
        <v>946</v>
      </c>
      <c r="D409" s="266" t="s">
        <v>947</v>
      </c>
      <c r="E409" s="266" t="s">
        <v>948</v>
      </c>
      <c r="F409" s="266" t="s">
        <v>949</v>
      </c>
      <c r="G409" s="260" t="s">
        <v>950</v>
      </c>
      <c r="H409" s="260"/>
      <c r="J409" s="260" t="s">
        <v>950</v>
      </c>
      <c r="K409" s="260"/>
    </row>
    <row r="410" customFormat="false" ht="12.75" hidden="false" customHeight="false" outlineLevel="0" collapsed="false">
      <c r="A410" s="266"/>
      <c r="B410" s="266"/>
      <c r="C410" s="266"/>
      <c r="D410" s="266"/>
      <c r="E410" s="266"/>
      <c r="F410" s="266"/>
      <c r="G410" s="260" t="s">
        <v>954</v>
      </c>
      <c r="H410" s="260"/>
      <c r="J410" s="260" t="s">
        <v>954</v>
      </c>
      <c r="K410" s="260"/>
    </row>
    <row r="411" customFormat="false" ht="12.75" hidden="false" customHeight="false" outlineLevel="0" collapsed="false">
      <c r="A411" s="260" t="s">
        <v>1071</v>
      </c>
      <c r="B411" s="275" t="s">
        <v>1073</v>
      </c>
      <c r="C411" s="281" t="n">
        <v>3</v>
      </c>
      <c r="D411" s="276" t="n">
        <v>3.25</v>
      </c>
      <c r="E411" s="276"/>
      <c r="F411" s="276"/>
      <c r="G411" s="277" t="n">
        <f aca="false">D411</f>
        <v>3.25</v>
      </c>
      <c r="H411" s="277"/>
      <c r="J411" s="284" t="n">
        <f aca="false">C411*G411</f>
        <v>9.75</v>
      </c>
      <c r="K411" s="282"/>
      <c r="L411" s="279"/>
      <c r="M411" s="274"/>
    </row>
    <row r="412" customFormat="false" ht="12.75" hidden="false" customHeight="false" outlineLevel="0" collapsed="false">
      <c r="A412" s="260" t="s">
        <v>1071</v>
      </c>
      <c r="B412" s="275" t="s">
        <v>1074</v>
      </c>
      <c r="C412" s="281" t="n">
        <v>2</v>
      </c>
      <c r="D412" s="276" t="n">
        <v>2.86</v>
      </c>
      <c r="E412" s="276"/>
      <c r="F412" s="276"/>
      <c r="G412" s="277" t="n">
        <f aca="false">D412</f>
        <v>2.86</v>
      </c>
      <c r="H412" s="277"/>
      <c r="J412" s="284" t="n">
        <f aca="false">C412*G412</f>
        <v>5.72</v>
      </c>
      <c r="K412" s="282"/>
      <c r="L412" s="279"/>
      <c r="M412" s="274"/>
    </row>
    <row r="413" customFormat="false" ht="18.75" hidden="false" customHeight="true" outlineLevel="0" collapsed="false">
      <c r="A413" s="266"/>
      <c r="B413" s="266"/>
      <c r="C413" s="266"/>
      <c r="D413" s="266"/>
      <c r="E413" s="266"/>
      <c r="F413" s="271" t="s">
        <v>958</v>
      </c>
      <c r="G413" s="271"/>
      <c r="H413" s="271"/>
      <c r="I413" s="272"/>
      <c r="J413" s="285" t="n">
        <f aca="false">ROUND(J411+J412,2)</f>
        <v>15.47</v>
      </c>
      <c r="K413" s="285" t="n">
        <f aca="false">ROUND(SUM(K408:K409),2)</f>
        <v>0</v>
      </c>
      <c r="M413" s="274"/>
    </row>
    <row r="414" customFormat="false" ht="12.75" hidden="false" customHeight="false" outlineLevel="0" collapsed="false">
      <c r="A414" s="260"/>
      <c r="B414" s="275"/>
      <c r="C414" s="281"/>
      <c r="D414" s="276"/>
      <c r="E414" s="276"/>
      <c r="F414" s="276"/>
      <c r="G414" s="277"/>
      <c r="H414" s="277"/>
      <c r="I414" s="278"/>
      <c r="J414" s="282"/>
      <c r="K414" s="282"/>
      <c r="L414" s="279"/>
      <c r="M414" s="274"/>
    </row>
    <row r="415" customFormat="false" ht="12.75" hidden="false" customHeight="true" outlineLevel="0" collapsed="false">
      <c r="A415" s="266"/>
      <c r="B415" s="266"/>
      <c r="C415" s="267"/>
      <c r="D415" s="267"/>
      <c r="E415" s="267"/>
      <c r="F415" s="267"/>
      <c r="G415" s="266" t="s">
        <v>944</v>
      </c>
      <c r="H415" s="266"/>
      <c r="I415" s="266" t="s">
        <v>945</v>
      </c>
      <c r="J415" s="266"/>
      <c r="K415" s="266"/>
    </row>
    <row r="416" customFormat="false" ht="12.75" hidden="false" customHeight="true" outlineLevel="0" collapsed="false">
      <c r="A416" s="266" t="s">
        <v>30</v>
      </c>
      <c r="B416" s="266"/>
      <c r="C416" s="266" t="s">
        <v>946</v>
      </c>
      <c r="D416" s="266" t="s">
        <v>947</v>
      </c>
      <c r="E416" s="266" t="s">
        <v>948</v>
      </c>
      <c r="F416" s="266" t="s">
        <v>949</v>
      </c>
      <c r="G416" s="260" t="s">
        <v>950</v>
      </c>
      <c r="H416" s="260"/>
      <c r="J416" s="260" t="s">
        <v>950</v>
      </c>
      <c r="K416" s="260"/>
    </row>
    <row r="417" customFormat="false" ht="12.75" hidden="false" customHeight="false" outlineLevel="0" collapsed="false">
      <c r="A417" s="266"/>
      <c r="B417" s="266"/>
      <c r="C417" s="266"/>
      <c r="D417" s="266"/>
      <c r="E417" s="266"/>
      <c r="F417" s="266"/>
      <c r="G417" s="260" t="s">
        <v>954</v>
      </c>
      <c r="H417" s="260"/>
      <c r="J417" s="260" t="s">
        <v>954</v>
      </c>
      <c r="K417" s="260"/>
    </row>
    <row r="418" customFormat="false" ht="12.75" hidden="false" customHeight="false" outlineLevel="0" collapsed="false">
      <c r="A418" s="260" t="s">
        <v>1071</v>
      </c>
      <c r="B418" s="275" t="s">
        <v>1075</v>
      </c>
      <c r="C418" s="281" t="n">
        <v>8</v>
      </c>
      <c r="D418" s="276" t="n">
        <v>2.86</v>
      </c>
      <c r="E418" s="276"/>
      <c r="F418" s="276"/>
      <c r="G418" s="277" t="n">
        <f aca="false">D418</f>
        <v>2.86</v>
      </c>
      <c r="H418" s="277"/>
      <c r="J418" s="284" t="n">
        <f aca="false">C418*G418</f>
        <v>22.88</v>
      </c>
      <c r="K418" s="282"/>
      <c r="L418" s="279"/>
      <c r="M418" s="274"/>
    </row>
    <row r="419" customFormat="false" ht="12.75" hidden="false" customHeight="false" outlineLevel="0" collapsed="false">
      <c r="A419" s="260" t="s">
        <v>1071</v>
      </c>
      <c r="B419" s="275" t="s">
        <v>1079</v>
      </c>
      <c r="C419" s="281" t="n">
        <v>1</v>
      </c>
      <c r="D419" s="276" t="n">
        <v>3.25</v>
      </c>
      <c r="E419" s="276"/>
      <c r="F419" s="276"/>
      <c r="G419" s="277" t="n">
        <f aca="false">D419</f>
        <v>3.25</v>
      </c>
      <c r="H419" s="277"/>
      <c r="J419" s="284" t="n">
        <f aca="false">C419*G419</f>
        <v>3.25</v>
      </c>
      <c r="K419" s="282"/>
      <c r="L419" s="279"/>
      <c r="M419" s="274"/>
    </row>
    <row r="420" customFormat="false" ht="18.75" hidden="false" customHeight="true" outlineLevel="0" collapsed="false">
      <c r="A420" s="266"/>
      <c r="B420" s="266"/>
      <c r="C420" s="266"/>
      <c r="D420" s="266"/>
      <c r="E420" s="266"/>
      <c r="F420" s="271" t="s">
        <v>958</v>
      </c>
      <c r="G420" s="271"/>
      <c r="H420" s="271"/>
      <c r="I420" s="272"/>
      <c r="J420" s="285" t="n">
        <f aca="false">ROUND(J418+J419,2)</f>
        <v>26.13</v>
      </c>
      <c r="K420" s="285" t="n">
        <f aca="false">ROUND(SUM(K415:K416),2)</f>
        <v>0</v>
      </c>
      <c r="M420" s="274"/>
    </row>
    <row r="421" customFormat="false" ht="12.75" hidden="false" customHeight="false" outlineLevel="0" collapsed="false">
      <c r="A421" s="260"/>
      <c r="B421" s="275"/>
      <c r="C421" s="281"/>
      <c r="D421" s="276"/>
      <c r="E421" s="276"/>
      <c r="F421" s="276"/>
      <c r="G421" s="277"/>
      <c r="H421" s="277"/>
      <c r="I421" s="278"/>
      <c r="J421" s="282"/>
      <c r="K421" s="282"/>
      <c r="L421" s="279"/>
      <c r="M421" s="274"/>
    </row>
    <row r="422" customFormat="false" ht="12.75" hidden="false" customHeight="true" outlineLevel="0" collapsed="false">
      <c r="A422" s="266"/>
      <c r="B422" s="266"/>
      <c r="C422" s="267"/>
      <c r="D422" s="267"/>
      <c r="E422" s="267"/>
      <c r="F422" s="267"/>
      <c r="G422" s="266" t="s">
        <v>944</v>
      </c>
      <c r="H422" s="266"/>
      <c r="I422" s="266" t="s">
        <v>945</v>
      </c>
      <c r="J422" s="266"/>
      <c r="K422" s="266"/>
    </row>
    <row r="423" customFormat="false" ht="12.75" hidden="false" customHeight="true" outlineLevel="0" collapsed="false">
      <c r="A423" s="266" t="s">
        <v>30</v>
      </c>
      <c r="B423" s="266"/>
      <c r="C423" s="266" t="s">
        <v>946</v>
      </c>
      <c r="D423" s="266" t="s">
        <v>947</v>
      </c>
      <c r="E423" s="266" t="s">
        <v>948</v>
      </c>
      <c r="F423" s="266" t="s">
        <v>949</v>
      </c>
      <c r="G423" s="260" t="s">
        <v>951</v>
      </c>
      <c r="H423" s="260"/>
      <c r="J423" s="260" t="s">
        <v>950</v>
      </c>
      <c r="K423" s="260"/>
    </row>
    <row r="424" customFormat="false" ht="12.75" hidden="false" customHeight="false" outlineLevel="0" collapsed="false">
      <c r="A424" s="266"/>
      <c r="B424" s="266"/>
      <c r="C424" s="266"/>
      <c r="D424" s="266"/>
      <c r="E424" s="266"/>
      <c r="F424" s="266"/>
      <c r="G424" s="260" t="s">
        <v>954</v>
      </c>
      <c r="H424" s="260"/>
      <c r="J424" s="260" t="s">
        <v>954</v>
      </c>
      <c r="K424" s="260"/>
    </row>
    <row r="425" customFormat="false" ht="12.75" hidden="false" customHeight="false" outlineLevel="0" collapsed="false">
      <c r="A425" s="260" t="s">
        <v>1071</v>
      </c>
      <c r="B425" s="275" t="s">
        <v>1076</v>
      </c>
      <c r="C425" s="276" t="n">
        <f aca="false">J406</f>
        <v>312</v>
      </c>
      <c r="D425" s="276" t="n">
        <v>1</v>
      </c>
      <c r="E425" s="276" t="n">
        <v>0.05</v>
      </c>
      <c r="F425" s="276" t="n">
        <v>0.005</v>
      </c>
      <c r="G425" s="277" t="n">
        <f aca="false">(2*F425+2*E425)*D425</f>
        <v>0.11</v>
      </c>
      <c r="H425" s="277"/>
      <c r="J425" s="289" t="n">
        <f aca="false">ROUND(G425*C425,2)</f>
        <v>34.32</v>
      </c>
      <c r="K425" s="282"/>
      <c r="L425" s="279"/>
      <c r="M425" s="274"/>
    </row>
    <row r="426" customFormat="false" ht="12.75" hidden="false" customHeight="false" outlineLevel="0" collapsed="false">
      <c r="A426" s="260" t="s">
        <v>1071</v>
      </c>
      <c r="B426" s="275" t="s">
        <v>1077</v>
      </c>
      <c r="C426" s="276" t="n">
        <f aca="false">J413</f>
        <v>15.47</v>
      </c>
      <c r="D426" s="276" t="n">
        <v>1</v>
      </c>
      <c r="E426" s="276" t="n">
        <v>0.06</v>
      </c>
      <c r="F426" s="276" t="n">
        <v>0.03</v>
      </c>
      <c r="G426" s="277" t="n">
        <f aca="false">(2*F426+2*E426)*D426</f>
        <v>0.18</v>
      </c>
      <c r="H426" s="277"/>
      <c r="J426" s="289" t="n">
        <f aca="false">ROUND(G426*C426,2)</f>
        <v>2.78</v>
      </c>
      <c r="K426" s="282"/>
      <c r="L426" s="279"/>
      <c r="M426" s="274"/>
    </row>
    <row r="427" customFormat="false" ht="12.75" hidden="false" customHeight="false" outlineLevel="0" collapsed="false">
      <c r="A427" s="260" t="s">
        <v>1071</v>
      </c>
      <c r="B427" s="275" t="s">
        <v>1078</v>
      </c>
      <c r="C427" s="276" t="n">
        <f aca="false">J420</f>
        <v>26.13</v>
      </c>
      <c r="D427" s="276" t="n">
        <v>1</v>
      </c>
      <c r="E427" s="276" t="n">
        <v>0.03</v>
      </c>
      <c r="F427" s="276" t="n">
        <v>0.03</v>
      </c>
      <c r="G427" s="277" t="n">
        <f aca="false">(2*F427+2*E427)*D427</f>
        <v>0.12</v>
      </c>
      <c r="H427" s="277"/>
      <c r="J427" s="289" t="n">
        <f aca="false">ROUND(G427*C427,2)</f>
        <v>3.14</v>
      </c>
      <c r="K427" s="282"/>
      <c r="L427" s="279"/>
      <c r="M427" s="274"/>
    </row>
    <row r="428" customFormat="false" ht="18.75" hidden="false" customHeight="true" outlineLevel="0" collapsed="false">
      <c r="A428" s="266"/>
      <c r="B428" s="266"/>
      <c r="C428" s="266"/>
      <c r="D428" s="266"/>
      <c r="E428" s="266"/>
      <c r="F428" s="271" t="s">
        <v>958</v>
      </c>
      <c r="G428" s="271"/>
      <c r="H428" s="271"/>
      <c r="I428" s="272"/>
      <c r="J428" s="273" t="n">
        <f aca="false">ROUND(SUM(J424:J427),2)</f>
        <v>40.24</v>
      </c>
      <c r="K428" s="285" t="n">
        <f aca="false">ROUND(SUM(K422:K423),2)</f>
        <v>0</v>
      </c>
      <c r="M428" s="274"/>
    </row>
    <row r="429" customFormat="false" ht="12.75" hidden="false" customHeight="false" outlineLevel="0" collapsed="false">
      <c r="A429" s="260"/>
      <c r="B429" s="290"/>
      <c r="C429" s="290"/>
      <c r="D429" s="290"/>
      <c r="E429" s="290"/>
      <c r="F429" s="290"/>
      <c r="G429" s="290"/>
      <c r="H429" s="290"/>
      <c r="I429" s="290"/>
      <c r="J429" s="290"/>
      <c r="K429" s="260"/>
      <c r="M429" s="274"/>
    </row>
    <row r="430" customFormat="false" ht="38.25" hidden="false" customHeight="true" outlineLevel="0" collapsed="false">
      <c r="A430" s="262" t="str">
        <f aca="false">'Orç Sintético'!A187</f>
        <v>04.01.802.05</v>
      </c>
      <c r="B430" s="263" t="str">
        <f aca="false">'Orç Sintético'!D187</f>
        <v>FORNECIMENTO DE BRISES VERTICAIS EM BARRA CHATA DE AÇO, DIMENSÕES 196CM X 325CM, COM MONTANTES METALON E PINTURA NA COR VERMELHA (B3)</v>
      </c>
      <c r="C430" s="263"/>
      <c r="D430" s="263"/>
      <c r="E430" s="263"/>
      <c r="F430" s="263"/>
      <c r="G430" s="263"/>
      <c r="H430" s="263"/>
      <c r="I430" s="263"/>
      <c r="J430" s="263"/>
      <c r="K430" s="264" t="str">
        <f aca="false">'Orç Sintético'!F187</f>
        <v>UN</v>
      </c>
      <c r="L430" s="265"/>
    </row>
    <row r="431" customFormat="false" ht="12.75" hidden="false" customHeight="true" outlineLevel="0" collapsed="false">
      <c r="A431" s="266"/>
      <c r="B431" s="266"/>
      <c r="C431" s="267"/>
      <c r="D431" s="267"/>
      <c r="E431" s="267"/>
      <c r="F431" s="267"/>
      <c r="G431" s="266" t="s">
        <v>944</v>
      </c>
      <c r="H431" s="266"/>
      <c r="I431" s="266" t="s">
        <v>945</v>
      </c>
      <c r="J431" s="266"/>
      <c r="K431" s="266"/>
    </row>
    <row r="432" customFormat="false" ht="12.75" hidden="false" customHeight="true" outlineLevel="0" collapsed="false">
      <c r="A432" s="266" t="s">
        <v>30</v>
      </c>
      <c r="B432" s="266"/>
      <c r="C432" s="266" t="s">
        <v>946</v>
      </c>
      <c r="D432" s="266" t="s">
        <v>947</v>
      </c>
      <c r="E432" s="266" t="s">
        <v>948</v>
      </c>
      <c r="F432" s="266" t="s">
        <v>949</v>
      </c>
      <c r="G432" s="260" t="s">
        <v>950</v>
      </c>
      <c r="H432" s="260"/>
      <c r="J432" s="260" t="s">
        <v>950</v>
      </c>
      <c r="K432" s="260"/>
    </row>
    <row r="433" customFormat="false" ht="12.75" hidden="false" customHeight="false" outlineLevel="0" collapsed="false">
      <c r="A433" s="266"/>
      <c r="B433" s="266"/>
      <c r="C433" s="266"/>
      <c r="D433" s="266"/>
      <c r="E433" s="266"/>
      <c r="F433" s="266"/>
      <c r="G433" s="260" t="s">
        <v>954</v>
      </c>
      <c r="H433" s="260"/>
      <c r="J433" s="260" t="s">
        <v>954</v>
      </c>
      <c r="K433" s="260"/>
    </row>
    <row r="434" customFormat="false" ht="12.75" hidden="false" customHeight="false" outlineLevel="0" collapsed="false">
      <c r="A434" s="260" t="s">
        <v>1071</v>
      </c>
      <c r="B434" s="275" t="s">
        <v>1072</v>
      </c>
      <c r="C434" s="281" t="n">
        <v>66</v>
      </c>
      <c r="D434" s="276" t="n">
        <v>3.25</v>
      </c>
      <c r="E434" s="276"/>
      <c r="F434" s="276"/>
      <c r="G434" s="277" t="n">
        <f aca="false">D434</f>
        <v>3.25</v>
      </c>
      <c r="H434" s="277"/>
      <c r="J434" s="284" t="n">
        <f aca="false">C434*G434</f>
        <v>214.5</v>
      </c>
      <c r="K434" s="282"/>
      <c r="L434" s="279"/>
      <c r="M434" s="274"/>
    </row>
    <row r="435" customFormat="false" ht="18.75" hidden="false" customHeight="true" outlineLevel="0" collapsed="false">
      <c r="A435" s="266"/>
      <c r="B435" s="266"/>
      <c r="C435" s="266"/>
      <c r="D435" s="266"/>
      <c r="E435" s="266"/>
      <c r="F435" s="271" t="s">
        <v>958</v>
      </c>
      <c r="G435" s="271"/>
      <c r="H435" s="271"/>
      <c r="I435" s="272"/>
      <c r="J435" s="285" t="n">
        <f aca="false">ROUND(SUM(J431:J434),2)</f>
        <v>214.5</v>
      </c>
      <c r="K435" s="285" t="n">
        <f aca="false">ROUND(SUM(K431:K432),2)</f>
        <v>0</v>
      </c>
      <c r="M435" s="274"/>
    </row>
    <row r="436" customFormat="false" ht="12.75" hidden="false" customHeight="false" outlineLevel="0" collapsed="false">
      <c r="A436" s="260"/>
      <c r="B436" s="275"/>
      <c r="C436" s="281"/>
      <c r="D436" s="276"/>
      <c r="E436" s="276"/>
      <c r="F436" s="276"/>
      <c r="G436" s="277"/>
      <c r="H436" s="277"/>
      <c r="I436" s="278"/>
      <c r="J436" s="282"/>
      <c r="K436" s="282"/>
      <c r="L436" s="279"/>
      <c r="M436" s="274"/>
    </row>
    <row r="437" customFormat="false" ht="12.75" hidden="false" customHeight="true" outlineLevel="0" collapsed="false">
      <c r="A437" s="266"/>
      <c r="B437" s="266"/>
      <c r="C437" s="267"/>
      <c r="D437" s="267"/>
      <c r="E437" s="267"/>
      <c r="F437" s="267"/>
      <c r="G437" s="266" t="s">
        <v>944</v>
      </c>
      <c r="H437" s="266"/>
      <c r="I437" s="266" t="s">
        <v>945</v>
      </c>
      <c r="J437" s="266"/>
      <c r="K437" s="266"/>
    </row>
    <row r="438" customFormat="false" ht="12.75" hidden="false" customHeight="true" outlineLevel="0" collapsed="false">
      <c r="A438" s="266" t="s">
        <v>30</v>
      </c>
      <c r="B438" s="266"/>
      <c r="C438" s="266" t="s">
        <v>946</v>
      </c>
      <c r="D438" s="266" t="s">
        <v>947</v>
      </c>
      <c r="E438" s="266" t="s">
        <v>948</v>
      </c>
      <c r="F438" s="266" t="s">
        <v>949</v>
      </c>
      <c r="G438" s="260" t="s">
        <v>950</v>
      </c>
      <c r="H438" s="260"/>
      <c r="J438" s="260" t="s">
        <v>950</v>
      </c>
      <c r="K438" s="260"/>
    </row>
    <row r="439" customFormat="false" ht="12.75" hidden="false" customHeight="false" outlineLevel="0" collapsed="false">
      <c r="A439" s="266"/>
      <c r="B439" s="266"/>
      <c r="C439" s="266"/>
      <c r="D439" s="266"/>
      <c r="E439" s="266"/>
      <c r="F439" s="266"/>
      <c r="G439" s="260" t="s">
        <v>954</v>
      </c>
      <c r="H439" s="260"/>
      <c r="J439" s="260" t="s">
        <v>954</v>
      </c>
      <c r="K439" s="260"/>
    </row>
    <row r="440" customFormat="false" ht="12.75" hidden="false" customHeight="false" outlineLevel="0" collapsed="false">
      <c r="A440" s="260" t="s">
        <v>1071</v>
      </c>
      <c r="B440" s="275" t="s">
        <v>1073</v>
      </c>
      <c r="C440" s="281" t="n">
        <v>2</v>
      </c>
      <c r="D440" s="276" t="n">
        <v>3.25</v>
      </c>
      <c r="E440" s="276"/>
      <c r="F440" s="276"/>
      <c r="G440" s="277" t="n">
        <f aca="false">D440</f>
        <v>3.25</v>
      </c>
      <c r="H440" s="277"/>
      <c r="J440" s="284" t="n">
        <f aca="false">C440*G440</f>
        <v>6.5</v>
      </c>
      <c r="K440" s="282"/>
      <c r="L440" s="279"/>
      <c r="M440" s="274"/>
    </row>
    <row r="441" customFormat="false" ht="12.75" hidden="false" customHeight="false" outlineLevel="0" collapsed="false">
      <c r="A441" s="260" t="s">
        <v>1071</v>
      </c>
      <c r="B441" s="275" t="s">
        <v>1074</v>
      </c>
      <c r="C441" s="281" t="n">
        <v>2</v>
      </c>
      <c r="D441" s="276" t="n">
        <v>1.96</v>
      </c>
      <c r="E441" s="276"/>
      <c r="F441" s="276"/>
      <c r="G441" s="277" t="n">
        <f aca="false">D441</f>
        <v>1.96</v>
      </c>
      <c r="H441" s="277"/>
      <c r="J441" s="284" t="n">
        <f aca="false">C441*G441</f>
        <v>3.92</v>
      </c>
      <c r="K441" s="282"/>
      <c r="L441" s="279"/>
      <c r="M441" s="274"/>
    </row>
    <row r="442" customFormat="false" ht="18.75" hidden="false" customHeight="true" outlineLevel="0" collapsed="false">
      <c r="A442" s="266"/>
      <c r="B442" s="266"/>
      <c r="C442" s="266"/>
      <c r="D442" s="266"/>
      <c r="E442" s="266"/>
      <c r="F442" s="271" t="s">
        <v>958</v>
      </c>
      <c r="G442" s="271"/>
      <c r="H442" s="271"/>
      <c r="I442" s="272"/>
      <c r="J442" s="285" t="n">
        <f aca="false">ROUND(J440+J441,2)</f>
        <v>10.42</v>
      </c>
      <c r="K442" s="285" t="n">
        <f aca="false">ROUND(SUM(K437:K438),2)</f>
        <v>0</v>
      </c>
      <c r="M442" s="274"/>
    </row>
    <row r="443" customFormat="false" ht="12.75" hidden="false" customHeight="false" outlineLevel="0" collapsed="false">
      <c r="A443" s="260"/>
      <c r="B443" s="275"/>
      <c r="C443" s="281"/>
      <c r="D443" s="276"/>
      <c r="E443" s="276"/>
      <c r="F443" s="276"/>
      <c r="G443" s="277"/>
      <c r="H443" s="277"/>
      <c r="I443" s="278"/>
      <c r="J443" s="282"/>
      <c r="K443" s="282"/>
      <c r="L443" s="279"/>
      <c r="M443" s="274"/>
    </row>
    <row r="444" customFormat="false" ht="12.75" hidden="false" customHeight="true" outlineLevel="0" collapsed="false">
      <c r="A444" s="266"/>
      <c r="B444" s="266"/>
      <c r="C444" s="267"/>
      <c r="D444" s="267"/>
      <c r="E444" s="267"/>
      <c r="F444" s="267"/>
      <c r="G444" s="266" t="s">
        <v>944</v>
      </c>
      <c r="H444" s="266"/>
      <c r="I444" s="266" t="s">
        <v>945</v>
      </c>
      <c r="J444" s="266"/>
      <c r="K444" s="266"/>
    </row>
    <row r="445" customFormat="false" ht="12.75" hidden="false" customHeight="true" outlineLevel="0" collapsed="false">
      <c r="A445" s="266" t="s">
        <v>30</v>
      </c>
      <c r="B445" s="266"/>
      <c r="C445" s="266" t="s">
        <v>946</v>
      </c>
      <c r="D445" s="266" t="s">
        <v>947</v>
      </c>
      <c r="E445" s="266" t="s">
        <v>948</v>
      </c>
      <c r="F445" s="266" t="s">
        <v>949</v>
      </c>
      <c r="G445" s="260" t="s">
        <v>950</v>
      </c>
      <c r="H445" s="260"/>
      <c r="J445" s="260" t="s">
        <v>950</v>
      </c>
      <c r="K445" s="260"/>
    </row>
    <row r="446" customFormat="false" ht="12.75" hidden="false" customHeight="false" outlineLevel="0" collapsed="false">
      <c r="A446" s="266"/>
      <c r="B446" s="266"/>
      <c r="C446" s="266"/>
      <c r="D446" s="266"/>
      <c r="E446" s="266"/>
      <c r="F446" s="266"/>
      <c r="G446" s="260" t="s">
        <v>954</v>
      </c>
      <c r="H446" s="260"/>
      <c r="J446" s="260" t="s">
        <v>954</v>
      </c>
      <c r="K446" s="260"/>
    </row>
    <row r="447" customFormat="false" ht="12.75" hidden="false" customHeight="false" outlineLevel="0" collapsed="false">
      <c r="A447" s="260" t="s">
        <v>1071</v>
      </c>
      <c r="B447" s="275" t="s">
        <v>1075</v>
      </c>
      <c r="C447" s="281" t="n">
        <v>8</v>
      </c>
      <c r="D447" s="276" t="n">
        <v>1.96</v>
      </c>
      <c r="E447" s="276"/>
      <c r="F447" s="276"/>
      <c r="G447" s="277" t="n">
        <f aca="false">D447</f>
        <v>1.96</v>
      </c>
      <c r="H447" s="277"/>
      <c r="J447" s="284" t="n">
        <f aca="false">C447*G447</f>
        <v>15.68</v>
      </c>
      <c r="K447" s="282"/>
      <c r="L447" s="279"/>
      <c r="M447" s="274"/>
    </row>
    <row r="448" customFormat="false" ht="18.75" hidden="false" customHeight="true" outlineLevel="0" collapsed="false">
      <c r="A448" s="266"/>
      <c r="B448" s="266"/>
      <c r="C448" s="266"/>
      <c r="D448" s="266"/>
      <c r="E448" s="266"/>
      <c r="F448" s="271" t="s">
        <v>958</v>
      </c>
      <c r="G448" s="271"/>
      <c r="H448" s="271"/>
      <c r="I448" s="272"/>
      <c r="J448" s="285" t="n">
        <f aca="false">ROUND(J447,2)</f>
        <v>15.68</v>
      </c>
      <c r="K448" s="285" t="n">
        <f aca="false">ROUND(SUM(K444:K445),2)</f>
        <v>0</v>
      </c>
      <c r="M448" s="274"/>
    </row>
    <row r="449" customFormat="false" ht="12.75" hidden="false" customHeight="false" outlineLevel="0" collapsed="false">
      <c r="A449" s="260"/>
      <c r="B449" s="275"/>
      <c r="C449" s="281"/>
      <c r="D449" s="276"/>
      <c r="E449" s="276"/>
      <c r="F449" s="276"/>
      <c r="G449" s="277"/>
      <c r="H449" s="277"/>
      <c r="I449" s="278"/>
      <c r="J449" s="282"/>
      <c r="K449" s="282"/>
      <c r="L449" s="279"/>
      <c r="M449" s="274"/>
    </row>
    <row r="450" customFormat="false" ht="12.75" hidden="false" customHeight="true" outlineLevel="0" collapsed="false">
      <c r="A450" s="266"/>
      <c r="B450" s="266"/>
      <c r="C450" s="267"/>
      <c r="D450" s="267"/>
      <c r="E450" s="267"/>
      <c r="F450" s="267"/>
      <c r="G450" s="266" t="s">
        <v>944</v>
      </c>
      <c r="H450" s="266"/>
      <c r="I450" s="266" t="s">
        <v>945</v>
      </c>
      <c r="J450" s="266"/>
      <c r="K450" s="266"/>
    </row>
    <row r="451" customFormat="false" ht="12.75" hidden="false" customHeight="true" outlineLevel="0" collapsed="false">
      <c r="A451" s="266" t="s">
        <v>30</v>
      </c>
      <c r="B451" s="266"/>
      <c r="C451" s="266" t="s">
        <v>946</v>
      </c>
      <c r="D451" s="266" t="s">
        <v>947</v>
      </c>
      <c r="E451" s="266" t="s">
        <v>948</v>
      </c>
      <c r="F451" s="266" t="s">
        <v>949</v>
      </c>
      <c r="G451" s="260" t="s">
        <v>951</v>
      </c>
      <c r="H451" s="260"/>
      <c r="J451" s="260" t="s">
        <v>950</v>
      </c>
      <c r="K451" s="260"/>
    </row>
    <row r="452" customFormat="false" ht="12.75" hidden="false" customHeight="false" outlineLevel="0" collapsed="false">
      <c r="A452" s="266"/>
      <c r="B452" s="266"/>
      <c r="C452" s="266"/>
      <c r="D452" s="266"/>
      <c r="E452" s="266"/>
      <c r="F452" s="266"/>
      <c r="G452" s="260" t="s">
        <v>954</v>
      </c>
      <c r="H452" s="260"/>
      <c r="J452" s="260" t="s">
        <v>954</v>
      </c>
      <c r="K452" s="260"/>
    </row>
    <row r="453" customFormat="false" ht="12.75" hidden="false" customHeight="false" outlineLevel="0" collapsed="false">
      <c r="A453" s="260" t="s">
        <v>1071</v>
      </c>
      <c r="B453" s="275" t="s">
        <v>1076</v>
      </c>
      <c r="C453" s="276" t="n">
        <f aca="false">J435</f>
        <v>214.5</v>
      </c>
      <c r="D453" s="276" t="n">
        <v>1</v>
      </c>
      <c r="E453" s="276" t="n">
        <v>0.05</v>
      </c>
      <c r="F453" s="276" t="n">
        <v>0.005</v>
      </c>
      <c r="G453" s="277" t="n">
        <f aca="false">(2*F453+2*E453)*D453</f>
        <v>0.11</v>
      </c>
      <c r="H453" s="277"/>
      <c r="J453" s="289" t="n">
        <f aca="false">ROUND(G453*C453,2)</f>
        <v>23.6</v>
      </c>
      <c r="K453" s="282"/>
      <c r="L453" s="279"/>
      <c r="M453" s="274"/>
    </row>
    <row r="454" customFormat="false" ht="12.75" hidden="false" customHeight="false" outlineLevel="0" collapsed="false">
      <c r="A454" s="260" t="s">
        <v>1071</v>
      </c>
      <c r="B454" s="275" t="s">
        <v>1077</v>
      </c>
      <c r="C454" s="276" t="n">
        <f aca="false">J442</f>
        <v>10.42</v>
      </c>
      <c r="D454" s="276" t="n">
        <v>1</v>
      </c>
      <c r="E454" s="276" t="n">
        <v>0.06</v>
      </c>
      <c r="F454" s="276" t="n">
        <v>0.03</v>
      </c>
      <c r="G454" s="277" t="n">
        <f aca="false">(2*F454+2*E454)*D454</f>
        <v>0.18</v>
      </c>
      <c r="H454" s="277"/>
      <c r="J454" s="289" t="n">
        <f aca="false">ROUND(G454*C454,2)</f>
        <v>1.88</v>
      </c>
      <c r="K454" s="282"/>
      <c r="L454" s="279"/>
      <c r="M454" s="274"/>
    </row>
    <row r="455" customFormat="false" ht="12.75" hidden="false" customHeight="false" outlineLevel="0" collapsed="false">
      <c r="A455" s="260" t="s">
        <v>1071</v>
      </c>
      <c r="B455" s="275" t="s">
        <v>1078</v>
      </c>
      <c r="C455" s="276" t="n">
        <f aca="false">J448</f>
        <v>15.68</v>
      </c>
      <c r="D455" s="276" t="n">
        <v>1</v>
      </c>
      <c r="E455" s="276" t="n">
        <v>0.03</v>
      </c>
      <c r="F455" s="276" t="n">
        <v>0.03</v>
      </c>
      <c r="G455" s="277" t="n">
        <f aca="false">(2*F455+2*E455)*D455</f>
        <v>0.12</v>
      </c>
      <c r="H455" s="277"/>
      <c r="J455" s="289" t="n">
        <f aca="false">ROUND(G455*C455,2)</f>
        <v>1.88</v>
      </c>
      <c r="K455" s="282"/>
      <c r="L455" s="279"/>
      <c r="M455" s="274"/>
    </row>
    <row r="456" customFormat="false" ht="18.75" hidden="false" customHeight="true" outlineLevel="0" collapsed="false">
      <c r="A456" s="266"/>
      <c r="B456" s="266"/>
      <c r="C456" s="266"/>
      <c r="D456" s="266"/>
      <c r="E456" s="266"/>
      <c r="F456" s="271" t="s">
        <v>958</v>
      </c>
      <c r="G456" s="271"/>
      <c r="H456" s="271"/>
      <c r="I456" s="272"/>
      <c r="J456" s="273" t="n">
        <f aca="false">ROUND(SUM(J452:J455),2)</f>
        <v>27.36</v>
      </c>
      <c r="K456" s="285" t="n">
        <f aca="false">ROUND(SUM(K450:K451),2)</f>
        <v>0</v>
      </c>
      <c r="M456" s="274"/>
    </row>
    <row r="457" customFormat="false" ht="12.75" hidden="false" customHeight="false" outlineLevel="0" collapsed="false">
      <c r="A457" s="260"/>
      <c r="B457" s="290"/>
      <c r="C457" s="290"/>
      <c r="D457" s="290"/>
      <c r="E457" s="290"/>
      <c r="F457" s="290"/>
      <c r="G457" s="290"/>
      <c r="H457" s="290"/>
      <c r="I457" s="290"/>
      <c r="J457" s="290"/>
      <c r="K457" s="260"/>
      <c r="M457" s="274"/>
    </row>
    <row r="458" customFormat="false" ht="38.25" hidden="false" customHeight="true" outlineLevel="0" collapsed="false">
      <c r="A458" s="262" t="str">
        <f aca="false">'Orç Sintético'!A192</f>
        <v>04.02.103.01</v>
      </c>
      <c r="B458" s="263" t="str">
        <f aca="false">'Orç Sintético'!D192</f>
        <v>PLACA DE SINALIZACAO DE SEGURANCA CONTRA INCENDIO, FOTOLUMINESCENTE, QUADRADA, *20 X 20* CM, EM PVC *2* MM ANTI-CHAMAS (SIMBOLOS, CORES E PICTOGRAMAS CONFORME NBR 16820)                                                                                                                                                                                                                                                                                                                                 </v>
      </c>
      <c r="C458" s="263"/>
      <c r="D458" s="263"/>
      <c r="E458" s="263"/>
      <c r="F458" s="263"/>
      <c r="G458" s="263"/>
      <c r="H458" s="263"/>
      <c r="I458" s="263"/>
      <c r="J458" s="263"/>
      <c r="K458" s="264" t="str">
        <f aca="false">'Orç Sintético'!F192</f>
        <v>UN    </v>
      </c>
      <c r="L458" s="265"/>
    </row>
    <row r="459" customFormat="false" ht="12.75" hidden="false" customHeight="true" outlineLevel="0" collapsed="false">
      <c r="A459" s="291"/>
      <c r="B459" s="291"/>
      <c r="C459" s="267"/>
      <c r="D459" s="267"/>
      <c r="E459" s="267"/>
      <c r="F459" s="267"/>
      <c r="G459" s="291" t="s">
        <v>944</v>
      </c>
      <c r="H459" s="291"/>
      <c r="I459" s="291" t="s">
        <v>945</v>
      </c>
      <c r="J459" s="291"/>
      <c r="K459" s="291"/>
    </row>
    <row r="460" customFormat="false" ht="22.5" hidden="false" customHeight="true" outlineLevel="0" collapsed="false">
      <c r="A460" s="266" t="s">
        <v>30</v>
      </c>
      <c r="B460" s="266"/>
      <c r="C460" s="266" t="s">
        <v>946</v>
      </c>
      <c r="D460" s="266" t="s">
        <v>947</v>
      </c>
      <c r="E460" s="266" t="s">
        <v>948</v>
      </c>
      <c r="F460" s="266" t="s">
        <v>949</v>
      </c>
      <c r="G460" s="260" t="s">
        <v>951</v>
      </c>
      <c r="H460" s="260" t="s">
        <v>952</v>
      </c>
      <c r="I460" s="260" t="s">
        <v>945</v>
      </c>
      <c r="J460" s="260" t="s">
        <v>951</v>
      </c>
      <c r="K460" s="260" t="s">
        <v>952</v>
      </c>
    </row>
    <row r="461" customFormat="false" ht="12.75" hidden="false" customHeight="false" outlineLevel="0" collapsed="false">
      <c r="A461" s="266"/>
      <c r="B461" s="266"/>
      <c r="C461" s="266"/>
      <c r="D461" s="266"/>
      <c r="E461" s="266"/>
      <c r="F461" s="266"/>
      <c r="G461" s="260" t="s">
        <v>955</v>
      </c>
      <c r="H461" s="260" t="s">
        <v>956</v>
      </c>
      <c r="I461" s="260" t="s">
        <v>1080</v>
      </c>
      <c r="J461" s="260" t="s">
        <v>955</v>
      </c>
      <c r="K461" s="260" t="s">
        <v>956</v>
      </c>
    </row>
    <row r="462" customFormat="false" ht="12.75" hidden="false" customHeight="false" outlineLevel="0" collapsed="false">
      <c r="A462" s="260" t="s">
        <v>1081</v>
      </c>
      <c r="B462" s="275" t="s">
        <v>1082</v>
      </c>
      <c r="C462" s="281" t="n">
        <v>3</v>
      </c>
      <c r="D462" s="276"/>
      <c r="E462" s="276"/>
      <c r="F462" s="276"/>
      <c r="G462" s="277"/>
      <c r="H462" s="277"/>
      <c r="I462" s="281" t="n">
        <f aca="false">C462</f>
        <v>3</v>
      </c>
      <c r="J462" s="282"/>
      <c r="K462" s="282"/>
      <c r="L462" s="279"/>
      <c r="M462" s="274"/>
    </row>
    <row r="463" customFormat="false" ht="12.75" hidden="false" customHeight="false" outlineLevel="0" collapsed="false">
      <c r="A463" s="260" t="s">
        <v>1081</v>
      </c>
      <c r="B463" s="275" t="s">
        <v>1083</v>
      </c>
      <c r="C463" s="281" t="n">
        <v>1</v>
      </c>
      <c r="D463" s="276"/>
      <c r="E463" s="276"/>
      <c r="F463" s="276"/>
      <c r="G463" s="277" t="n">
        <f aca="false">D463*F463</f>
        <v>0</v>
      </c>
      <c r="H463" s="277" t="n">
        <f aca="false">F463*G463</f>
        <v>0</v>
      </c>
      <c r="I463" s="281" t="n">
        <f aca="false">C463</f>
        <v>1</v>
      </c>
      <c r="J463" s="282" t="n">
        <f aca="false">G463*C463</f>
        <v>0</v>
      </c>
      <c r="K463" s="282" t="n">
        <f aca="false">H463*C463</f>
        <v>0</v>
      </c>
      <c r="L463" s="279"/>
      <c r="M463" s="274"/>
    </row>
    <row r="464" customFormat="false" ht="28.5" hidden="false" customHeight="true" outlineLevel="0" collapsed="false">
      <c r="A464" s="266"/>
      <c r="B464" s="266"/>
      <c r="C464" s="266"/>
      <c r="D464" s="266"/>
      <c r="E464" s="266"/>
      <c r="F464" s="271" t="s">
        <v>958</v>
      </c>
      <c r="G464" s="271"/>
      <c r="H464" s="271"/>
      <c r="I464" s="292" t="n">
        <f aca="false">I462+I463</f>
        <v>4</v>
      </c>
      <c r="J464" s="285" t="n">
        <f aca="false">ROUND(SUM(J461:J463),2)</f>
        <v>0</v>
      </c>
      <c r="K464" s="285" t="n">
        <f aca="false">ROUND(SUM(K461:K462),2)</f>
        <v>0</v>
      </c>
      <c r="M464" s="274"/>
    </row>
    <row r="465" customFormat="false" ht="12.75" hidden="false" customHeight="false" outlineLevel="0" collapsed="false">
      <c r="A465" s="260"/>
      <c r="B465" s="261"/>
      <c r="C465" s="261"/>
      <c r="D465" s="261"/>
      <c r="E465" s="261"/>
      <c r="F465" s="261"/>
      <c r="G465" s="261"/>
      <c r="H465" s="261"/>
      <c r="I465" s="261"/>
      <c r="J465" s="261"/>
      <c r="K465" s="260"/>
      <c r="M465" s="274"/>
    </row>
    <row r="466" customFormat="false" ht="12.75" hidden="false" customHeight="false" outlineLevel="0" collapsed="false">
      <c r="A466" s="260"/>
      <c r="B466" s="268"/>
      <c r="C466" s="268"/>
      <c r="D466" s="268"/>
      <c r="E466" s="268"/>
      <c r="F466" s="268"/>
      <c r="G466" s="268"/>
      <c r="H466" s="268"/>
      <c r="I466" s="268"/>
      <c r="J466" s="268"/>
      <c r="K466" s="260"/>
      <c r="M466" s="274"/>
    </row>
    <row r="467" customFormat="false" ht="38.25" hidden="false" customHeight="true" outlineLevel="0" collapsed="false">
      <c r="A467" s="262" t="str">
        <f aca="false">'Orç Sintético'!A193</f>
        <v>04.02.103.02</v>
      </c>
      <c r="B467" s="263" t="str">
        <f aca="false">'Orç Sintético'!D193</f>
        <v>PLACA DE SINALIZACAO DE SEGURANCA CONTRA INCENDIO - ALERTA, TRIANGULAR, BASE DE *30* CM, EM PVC *2* MM ANTI-CHAMAS (SIMBOLOS, CORES E PICTOGRAMAS CONFORME NBR 16820)                                                                                                                                                                                                                                                                                                                                     </v>
      </c>
      <c r="C467" s="263"/>
      <c r="D467" s="263"/>
      <c r="E467" s="263"/>
      <c r="F467" s="263"/>
      <c r="G467" s="263"/>
      <c r="H467" s="263"/>
      <c r="I467" s="263"/>
      <c r="J467" s="263"/>
      <c r="K467" s="264" t="str">
        <f aca="false">'Orç Sintético'!F193</f>
        <v>UN    </v>
      </c>
      <c r="L467" s="265"/>
    </row>
    <row r="468" customFormat="false" ht="12.75" hidden="false" customHeight="true" outlineLevel="0" collapsed="false">
      <c r="A468" s="291"/>
      <c r="B468" s="291"/>
      <c r="C468" s="267"/>
      <c r="D468" s="267"/>
      <c r="E468" s="267"/>
      <c r="F468" s="267"/>
      <c r="G468" s="291" t="s">
        <v>944</v>
      </c>
      <c r="H468" s="291"/>
      <c r="I468" s="291" t="s">
        <v>945</v>
      </c>
      <c r="J468" s="291"/>
      <c r="K468" s="291"/>
    </row>
    <row r="469" customFormat="false" ht="22.5" hidden="false" customHeight="true" outlineLevel="0" collapsed="false">
      <c r="A469" s="266" t="s">
        <v>30</v>
      </c>
      <c r="B469" s="266"/>
      <c r="C469" s="266" t="s">
        <v>946</v>
      </c>
      <c r="D469" s="266" t="s">
        <v>947</v>
      </c>
      <c r="E469" s="266" t="s">
        <v>948</v>
      </c>
      <c r="F469" s="266" t="s">
        <v>949</v>
      </c>
      <c r="G469" s="260" t="s">
        <v>951</v>
      </c>
      <c r="H469" s="260" t="s">
        <v>952</v>
      </c>
      <c r="I469" s="260" t="s">
        <v>945</v>
      </c>
      <c r="J469" s="260" t="s">
        <v>951</v>
      </c>
      <c r="K469" s="260" t="s">
        <v>952</v>
      </c>
    </row>
    <row r="470" customFormat="false" ht="12.75" hidden="false" customHeight="false" outlineLevel="0" collapsed="false">
      <c r="A470" s="266"/>
      <c r="B470" s="266"/>
      <c r="C470" s="266"/>
      <c r="D470" s="266"/>
      <c r="E470" s="266"/>
      <c r="F470" s="266"/>
      <c r="G470" s="260" t="s">
        <v>955</v>
      </c>
      <c r="H470" s="260" t="s">
        <v>956</v>
      </c>
      <c r="I470" s="260" t="s">
        <v>1080</v>
      </c>
      <c r="J470" s="260" t="s">
        <v>955</v>
      </c>
      <c r="K470" s="260" t="s">
        <v>956</v>
      </c>
    </row>
    <row r="471" customFormat="false" ht="12.75" hidden="false" customHeight="false" outlineLevel="0" collapsed="false">
      <c r="A471" s="260" t="s">
        <v>1081</v>
      </c>
      <c r="B471" s="275" t="s">
        <v>1084</v>
      </c>
      <c r="C471" s="281" t="n">
        <v>1</v>
      </c>
      <c r="D471" s="276"/>
      <c r="E471" s="276"/>
      <c r="F471" s="276"/>
      <c r="G471" s="277"/>
      <c r="H471" s="277"/>
      <c r="I471" s="281" t="n">
        <f aca="false">C471</f>
        <v>1</v>
      </c>
      <c r="J471" s="282"/>
      <c r="K471" s="282"/>
      <c r="L471" s="279"/>
      <c r="M471" s="274"/>
    </row>
    <row r="472" customFormat="false" ht="28.5" hidden="false" customHeight="true" outlineLevel="0" collapsed="false">
      <c r="A472" s="266"/>
      <c r="B472" s="266"/>
      <c r="C472" s="266"/>
      <c r="D472" s="266"/>
      <c r="E472" s="266"/>
      <c r="F472" s="271" t="s">
        <v>958</v>
      </c>
      <c r="G472" s="271"/>
      <c r="H472" s="271"/>
      <c r="I472" s="292" t="n">
        <f aca="false">I471</f>
        <v>1</v>
      </c>
      <c r="J472" s="285" t="n">
        <f aca="false">ROUND(SUM(J470:J471),2)</f>
        <v>0</v>
      </c>
      <c r="K472" s="285" t="n">
        <f aca="false">ROUND(SUM(K470:K471),2)</f>
        <v>0</v>
      </c>
      <c r="M472" s="274"/>
    </row>
    <row r="473" customFormat="false" ht="12.75" hidden="false" customHeight="false" outlineLevel="0" collapsed="false">
      <c r="A473" s="260"/>
      <c r="B473" s="290"/>
      <c r="C473" s="290"/>
      <c r="D473" s="290"/>
      <c r="E473" s="290"/>
      <c r="F473" s="290"/>
      <c r="G473" s="290"/>
      <c r="H473" s="290"/>
      <c r="I473" s="290"/>
      <c r="J473" s="290"/>
      <c r="K473" s="260"/>
      <c r="M473" s="274"/>
    </row>
    <row r="474" customFormat="false" ht="38.25" hidden="false" customHeight="true" outlineLevel="0" collapsed="false">
      <c r="A474" s="262" t="str">
        <f aca="false">'Orç Sintético'!A194</f>
        <v>04.02.103.03</v>
      </c>
      <c r="B474" s="263" t="str">
        <f aca="false">'Orç Sintético'!D194</f>
        <v>PLACA DE SINALIZAÇÃO DE PERIGO DE MORTE - ALTA TENSÃO - DIMENSÕES 350X240MM</v>
      </c>
      <c r="C474" s="263"/>
      <c r="D474" s="263"/>
      <c r="E474" s="263"/>
      <c r="F474" s="263"/>
      <c r="G474" s="263"/>
      <c r="H474" s="263"/>
      <c r="I474" s="263"/>
      <c r="J474" s="263"/>
      <c r="K474" s="264" t="str">
        <f aca="false">'Orç Sintético'!F194</f>
        <v>UN</v>
      </c>
      <c r="L474" s="265"/>
    </row>
    <row r="475" customFormat="false" ht="12.75" hidden="false" customHeight="true" outlineLevel="0" collapsed="false">
      <c r="A475" s="291"/>
      <c r="B475" s="291"/>
      <c r="C475" s="267"/>
      <c r="D475" s="267"/>
      <c r="E475" s="267"/>
      <c r="F475" s="267"/>
      <c r="G475" s="291" t="s">
        <v>944</v>
      </c>
      <c r="H475" s="291"/>
      <c r="I475" s="291" t="s">
        <v>945</v>
      </c>
      <c r="J475" s="291"/>
      <c r="K475" s="291"/>
    </row>
    <row r="476" customFormat="false" ht="22.5" hidden="false" customHeight="true" outlineLevel="0" collapsed="false">
      <c r="A476" s="266" t="s">
        <v>30</v>
      </c>
      <c r="B476" s="266"/>
      <c r="C476" s="266" t="s">
        <v>946</v>
      </c>
      <c r="D476" s="266" t="s">
        <v>947</v>
      </c>
      <c r="E476" s="266" t="s">
        <v>948</v>
      </c>
      <c r="F476" s="266" t="s">
        <v>949</v>
      </c>
      <c r="G476" s="260" t="s">
        <v>951</v>
      </c>
      <c r="H476" s="260" t="s">
        <v>952</v>
      </c>
      <c r="I476" s="260" t="s">
        <v>945</v>
      </c>
      <c r="J476" s="260" t="s">
        <v>951</v>
      </c>
      <c r="K476" s="260" t="s">
        <v>952</v>
      </c>
    </row>
    <row r="477" customFormat="false" ht="12.75" hidden="false" customHeight="false" outlineLevel="0" collapsed="false">
      <c r="A477" s="266"/>
      <c r="B477" s="266"/>
      <c r="C477" s="266"/>
      <c r="D477" s="266"/>
      <c r="E477" s="266"/>
      <c r="F477" s="266"/>
      <c r="G477" s="260" t="s">
        <v>955</v>
      </c>
      <c r="H477" s="260" t="s">
        <v>956</v>
      </c>
      <c r="I477" s="260" t="s">
        <v>1080</v>
      </c>
      <c r="J477" s="260" t="s">
        <v>955</v>
      </c>
      <c r="K477" s="260" t="s">
        <v>956</v>
      </c>
    </row>
    <row r="478" customFormat="false" ht="12.75" hidden="false" customHeight="false" outlineLevel="0" collapsed="false">
      <c r="A478" s="260" t="s">
        <v>1081</v>
      </c>
      <c r="B478" s="275" t="s">
        <v>1085</v>
      </c>
      <c r="C478" s="281" t="n">
        <v>10</v>
      </c>
      <c r="D478" s="276"/>
      <c r="E478" s="276"/>
      <c r="F478" s="276"/>
      <c r="G478" s="277"/>
      <c r="H478" s="277"/>
      <c r="I478" s="281" t="n">
        <f aca="false">C478</f>
        <v>10</v>
      </c>
      <c r="J478" s="282"/>
      <c r="K478" s="282"/>
      <c r="L478" s="279"/>
      <c r="M478" s="274"/>
    </row>
    <row r="479" customFormat="false" ht="28.5" hidden="false" customHeight="true" outlineLevel="0" collapsed="false">
      <c r="A479" s="266"/>
      <c r="B479" s="266"/>
      <c r="C479" s="266"/>
      <c r="D479" s="266"/>
      <c r="E479" s="266"/>
      <c r="F479" s="271" t="s">
        <v>958</v>
      </c>
      <c r="G479" s="271"/>
      <c r="H479" s="271"/>
      <c r="I479" s="292" t="n">
        <f aca="false">I478</f>
        <v>10</v>
      </c>
      <c r="J479" s="285" t="n">
        <f aca="false">ROUND(SUM(J477:J478),2)</f>
        <v>0</v>
      </c>
      <c r="K479" s="285" t="n">
        <f aca="false">ROUND(SUM(K477:K478),2)</f>
        <v>0</v>
      </c>
      <c r="M479" s="274"/>
    </row>
    <row r="480" customFormat="false" ht="12.75" hidden="false" customHeight="false" outlineLevel="0" collapsed="false">
      <c r="A480" s="260"/>
      <c r="B480" s="261"/>
      <c r="C480" s="261"/>
      <c r="D480" s="261"/>
      <c r="E480" s="261"/>
      <c r="F480" s="261"/>
      <c r="G480" s="261"/>
      <c r="H480" s="261"/>
      <c r="I480" s="261"/>
      <c r="J480" s="261"/>
      <c r="K480" s="260"/>
      <c r="M480" s="274"/>
    </row>
    <row r="481" customFormat="false" ht="38.25" hidden="false" customHeight="true" outlineLevel="0" collapsed="false">
      <c r="A481" s="262" t="str">
        <f aca="false">'Orç Sintético'!A195</f>
        <v>04.02.103.04</v>
      </c>
      <c r="B481" s="263" t="str">
        <f aca="false">'Orç Sintético'!D195</f>
        <v>PLACA DE SINALIZACAO DE SEGURANCA CONTRA INCENDIO, FOTOLUMINESCENTE, RETANGULAR, *13 X 26* CM, EM PVC *2* MM ANTI-CHAMAS (SIMBOLOS, CORES E PICTOGRAMAS CONFORME NBR 16820)                                                                                                                                                                                                                                                                                                                               </v>
      </c>
      <c r="C481" s="263"/>
      <c r="D481" s="263"/>
      <c r="E481" s="263"/>
      <c r="F481" s="263"/>
      <c r="G481" s="263"/>
      <c r="H481" s="263"/>
      <c r="I481" s="263"/>
      <c r="J481" s="263"/>
      <c r="K481" s="264" t="str">
        <f aca="false">'Orç Sintético'!F19</f>
        <v>Unidade</v>
      </c>
      <c r="L481" s="265"/>
    </row>
    <row r="482" customFormat="false" ht="12.75" hidden="false" customHeight="true" outlineLevel="0" collapsed="false">
      <c r="A482" s="266"/>
      <c r="B482" s="266"/>
      <c r="C482" s="267"/>
      <c r="D482" s="267"/>
      <c r="E482" s="267"/>
      <c r="F482" s="267"/>
      <c r="G482" s="266" t="s">
        <v>944</v>
      </c>
      <c r="H482" s="266"/>
      <c r="I482" s="266" t="s">
        <v>945</v>
      </c>
      <c r="J482" s="266"/>
      <c r="K482" s="266"/>
    </row>
    <row r="483" customFormat="false" ht="22.5" hidden="false" customHeight="true" outlineLevel="0" collapsed="false">
      <c r="A483" s="266" t="s">
        <v>30</v>
      </c>
      <c r="B483" s="266"/>
      <c r="C483" s="266" t="s">
        <v>946</v>
      </c>
      <c r="D483" s="266" t="s">
        <v>947</v>
      </c>
      <c r="E483" s="266" t="s">
        <v>948</v>
      </c>
      <c r="F483" s="266" t="s">
        <v>949</v>
      </c>
      <c r="G483" s="260" t="s">
        <v>951</v>
      </c>
      <c r="H483" s="260" t="s">
        <v>952</v>
      </c>
      <c r="I483" s="260" t="s">
        <v>945</v>
      </c>
      <c r="J483" s="260" t="s">
        <v>951</v>
      </c>
      <c r="K483" s="260" t="s">
        <v>952</v>
      </c>
    </row>
    <row r="484" customFormat="false" ht="12.75" hidden="false" customHeight="false" outlineLevel="0" collapsed="false">
      <c r="A484" s="266"/>
      <c r="B484" s="266"/>
      <c r="C484" s="266"/>
      <c r="D484" s="266"/>
      <c r="E484" s="266"/>
      <c r="F484" s="266"/>
      <c r="G484" s="260" t="s">
        <v>955</v>
      </c>
      <c r="H484" s="260" t="s">
        <v>956</v>
      </c>
      <c r="I484" s="260" t="s">
        <v>1080</v>
      </c>
      <c r="J484" s="260" t="s">
        <v>955</v>
      </c>
      <c r="K484" s="260" t="s">
        <v>956</v>
      </c>
    </row>
    <row r="485" customFormat="false" ht="53.25" hidden="false" customHeight="true" outlineLevel="0" collapsed="false">
      <c r="A485" s="260" t="s">
        <v>1081</v>
      </c>
      <c r="B485" s="280" t="s">
        <v>1086</v>
      </c>
      <c r="C485" s="281" t="n">
        <v>1</v>
      </c>
      <c r="D485" s="276"/>
      <c r="E485" s="276"/>
      <c r="F485" s="276"/>
      <c r="G485" s="277"/>
      <c r="H485" s="277"/>
      <c r="I485" s="281" t="n">
        <f aca="false">C485</f>
        <v>1</v>
      </c>
      <c r="J485" s="282"/>
      <c r="K485" s="282"/>
      <c r="L485" s="279"/>
      <c r="M485" s="274"/>
    </row>
    <row r="486" customFormat="false" ht="33.75" hidden="false" customHeight="false" outlineLevel="0" collapsed="false">
      <c r="A486" s="260" t="s">
        <v>1081</v>
      </c>
      <c r="B486" s="280" t="s">
        <v>1087</v>
      </c>
      <c r="C486" s="281" t="n">
        <v>1</v>
      </c>
      <c r="D486" s="276"/>
      <c r="E486" s="276"/>
      <c r="F486" s="276"/>
      <c r="G486" s="277"/>
      <c r="H486" s="277"/>
      <c r="I486" s="281" t="n">
        <f aca="false">C486</f>
        <v>1</v>
      </c>
      <c r="J486" s="282"/>
      <c r="K486" s="282"/>
      <c r="L486" s="279"/>
      <c r="M486" s="274"/>
    </row>
    <row r="487" customFormat="false" ht="28.5" hidden="false" customHeight="true" outlineLevel="0" collapsed="false">
      <c r="A487" s="266"/>
      <c r="B487" s="266"/>
      <c r="C487" s="266"/>
      <c r="D487" s="266"/>
      <c r="E487" s="266"/>
      <c r="F487" s="271" t="s">
        <v>958</v>
      </c>
      <c r="G487" s="271"/>
      <c r="H487" s="271"/>
      <c r="I487" s="292" t="n">
        <f aca="false">I485+I486</f>
        <v>2</v>
      </c>
      <c r="J487" s="285" t="n">
        <f aca="false">ROUND(SUM(J484:J485),2)</f>
        <v>0</v>
      </c>
      <c r="K487" s="285" t="n">
        <f aca="false">ROUND(SUM(K484:K485),2)</f>
        <v>0</v>
      </c>
      <c r="M487" s="274"/>
    </row>
    <row r="488" customFormat="false" ht="12.75" hidden="false" customHeight="false" outlineLevel="0" collapsed="false">
      <c r="A488" s="260"/>
      <c r="B488" s="261"/>
      <c r="C488" s="261"/>
      <c r="D488" s="261"/>
      <c r="E488" s="261"/>
      <c r="F488" s="261"/>
      <c r="G488" s="261"/>
      <c r="H488" s="261"/>
      <c r="I488" s="261"/>
      <c r="J488" s="261"/>
      <c r="K488" s="260"/>
      <c r="M488" s="274"/>
    </row>
    <row r="489" customFormat="false" ht="12.75" hidden="false" customHeight="false" outlineLevel="0" collapsed="false">
      <c r="A489" s="260"/>
      <c r="B489" s="268"/>
      <c r="C489" s="268"/>
      <c r="D489" s="268"/>
      <c r="E489" s="268"/>
      <c r="F489" s="268"/>
      <c r="G489" s="268"/>
      <c r="H489" s="268"/>
      <c r="I489" s="268"/>
      <c r="J489" s="268"/>
      <c r="K489" s="260"/>
      <c r="M489" s="274"/>
    </row>
    <row r="490" customFormat="false" ht="38.25" hidden="false" customHeight="true" outlineLevel="0" collapsed="false">
      <c r="A490" s="262" t="str">
        <f aca="false">'Orç Sintético'!A196</f>
        <v>04.02.104</v>
      </c>
      <c r="B490" s="263" t="str">
        <f aca="false">'Orç Sintético'!D196</f>
        <v>FITA DE DEMARCAÇÃO PVC PARA PISO (ROTA DE FUGA)</v>
      </c>
      <c r="C490" s="263"/>
      <c r="D490" s="263"/>
      <c r="E490" s="263"/>
      <c r="F490" s="263"/>
      <c r="G490" s="263"/>
      <c r="H490" s="263"/>
      <c r="I490" s="263"/>
      <c r="J490" s="263"/>
      <c r="K490" s="264" t="str">
        <f aca="false">'Orç Sintético'!F196</f>
        <v>M</v>
      </c>
      <c r="L490" s="265"/>
    </row>
    <row r="491" customFormat="false" ht="12.75" hidden="false" customHeight="true" outlineLevel="0" collapsed="false">
      <c r="A491" s="266"/>
      <c r="B491" s="266"/>
      <c r="C491" s="267"/>
      <c r="D491" s="267"/>
      <c r="E491" s="267"/>
      <c r="F491" s="267"/>
      <c r="G491" s="266" t="s">
        <v>944</v>
      </c>
      <c r="H491" s="266"/>
      <c r="I491" s="266" t="s">
        <v>945</v>
      </c>
      <c r="J491" s="266"/>
      <c r="K491" s="266"/>
    </row>
    <row r="492" customFormat="false" ht="12.75" hidden="false" customHeight="true" outlineLevel="0" collapsed="false">
      <c r="A492" s="266" t="s">
        <v>30</v>
      </c>
      <c r="B492" s="266"/>
      <c r="C492" s="266" t="s">
        <v>946</v>
      </c>
      <c r="D492" s="266" t="s">
        <v>947</v>
      </c>
      <c r="E492" s="266" t="s">
        <v>948</v>
      </c>
      <c r="F492" s="266" t="s">
        <v>949</v>
      </c>
      <c r="G492" s="260" t="s">
        <v>951</v>
      </c>
      <c r="H492" s="260" t="s">
        <v>952</v>
      </c>
      <c r="I492" s="260" t="s">
        <v>950</v>
      </c>
      <c r="J492" s="260" t="s">
        <v>951</v>
      </c>
      <c r="K492" s="260" t="s">
        <v>952</v>
      </c>
    </row>
    <row r="493" customFormat="false" ht="12.75" hidden="false" customHeight="false" outlineLevel="0" collapsed="false">
      <c r="A493" s="266"/>
      <c r="B493" s="266"/>
      <c r="C493" s="266"/>
      <c r="D493" s="266"/>
      <c r="E493" s="266"/>
      <c r="F493" s="266"/>
      <c r="G493" s="260" t="s">
        <v>955</v>
      </c>
      <c r="H493" s="260" t="s">
        <v>956</v>
      </c>
      <c r="I493" s="260" t="s">
        <v>954</v>
      </c>
      <c r="J493" s="260" t="s">
        <v>955</v>
      </c>
      <c r="K493" s="260" t="s">
        <v>956</v>
      </c>
    </row>
    <row r="494" customFormat="false" ht="53.25" hidden="false" customHeight="true" outlineLevel="0" collapsed="false">
      <c r="A494" s="260" t="s">
        <v>1081</v>
      </c>
      <c r="B494" s="280" t="s">
        <v>1088</v>
      </c>
      <c r="C494" s="281" t="n">
        <v>1</v>
      </c>
      <c r="D494" s="276" t="n">
        <v>0.95</v>
      </c>
      <c r="E494" s="276"/>
      <c r="F494" s="276"/>
      <c r="G494" s="277"/>
      <c r="H494" s="277"/>
      <c r="I494" s="281" t="n">
        <f aca="false">C494*D494</f>
        <v>0.95</v>
      </c>
      <c r="J494" s="282"/>
      <c r="K494" s="282"/>
      <c r="L494" s="279"/>
      <c r="M494" s="274"/>
    </row>
    <row r="495" customFormat="false" ht="12.75" hidden="false" customHeight="false" outlineLevel="0" collapsed="false">
      <c r="A495" s="260" t="s">
        <v>1081</v>
      </c>
      <c r="B495" s="280" t="s">
        <v>1089</v>
      </c>
      <c r="C495" s="281" t="n">
        <v>1</v>
      </c>
      <c r="D495" s="276" t="n">
        <v>0.95</v>
      </c>
      <c r="E495" s="276"/>
      <c r="F495" s="276"/>
      <c r="G495" s="277"/>
      <c r="H495" s="277"/>
      <c r="I495" s="281" t="n">
        <f aca="false">C495*D495</f>
        <v>0.95</v>
      </c>
      <c r="J495" s="282"/>
      <c r="K495" s="282"/>
      <c r="L495" s="279"/>
      <c r="M495" s="274"/>
    </row>
    <row r="496" customFormat="false" ht="28.5" hidden="false" customHeight="true" outlineLevel="0" collapsed="false">
      <c r="A496" s="266"/>
      <c r="B496" s="266"/>
      <c r="C496" s="266"/>
      <c r="D496" s="266"/>
      <c r="E496" s="266"/>
      <c r="F496" s="271" t="s">
        <v>958</v>
      </c>
      <c r="G496" s="271"/>
      <c r="H496" s="271"/>
      <c r="I496" s="292" t="n">
        <f aca="false">I494+I495</f>
        <v>1.9</v>
      </c>
      <c r="J496" s="285" t="n">
        <f aca="false">ROUND(SUM(J493:J494),2)</f>
        <v>0</v>
      </c>
      <c r="K496" s="285" t="n">
        <f aca="false">ROUND(SUM(K493:K494),2)</f>
        <v>0</v>
      </c>
      <c r="M496" s="274"/>
    </row>
    <row r="497" customFormat="false" ht="12.75" hidden="false" customHeight="false" outlineLevel="0" collapsed="false">
      <c r="A497" s="260"/>
      <c r="B497" s="261"/>
      <c r="C497" s="261"/>
      <c r="D497" s="261"/>
      <c r="E497" s="261"/>
      <c r="F497" s="261"/>
      <c r="G497" s="261"/>
      <c r="H497" s="261"/>
      <c r="I497" s="261"/>
      <c r="J497" s="261"/>
      <c r="K497" s="260"/>
      <c r="M497" s="274"/>
    </row>
    <row r="498" customFormat="false" ht="38.25" hidden="false" customHeight="true" outlineLevel="0" collapsed="false">
      <c r="A498" s="262" t="str">
        <f aca="false">'Orç Sintético'!A299</f>
        <v>06.10.101</v>
      </c>
      <c r="B498" s="263" t="str">
        <f aca="false">'Orç Sintético'!D299</f>
        <v>ESCAVAÇÃO MANUAL DE VALA COM PROFUNDIDADE MENOR OU IGUAL A 1,30 M. AF_02/2021</v>
      </c>
      <c r="C498" s="263"/>
      <c r="D498" s="263"/>
      <c r="E498" s="263"/>
      <c r="F498" s="263"/>
      <c r="G498" s="263"/>
      <c r="H498" s="263"/>
      <c r="I498" s="263"/>
      <c r="J498" s="263"/>
      <c r="K498" s="264" t="str">
        <f aca="false">'Orç Sintético'!F299</f>
        <v>M3</v>
      </c>
      <c r="L498" s="265"/>
    </row>
    <row r="499" customFormat="false" ht="12.75" hidden="false" customHeight="true" outlineLevel="0" collapsed="false">
      <c r="A499" s="266"/>
      <c r="B499" s="266"/>
      <c r="C499" s="267"/>
      <c r="D499" s="267"/>
      <c r="E499" s="267"/>
      <c r="F499" s="267"/>
      <c r="G499" s="266" t="s">
        <v>944</v>
      </c>
      <c r="H499" s="266"/>
      <c r="I499" s="266" t="s">
        <v>945</v>
      </c>
      <c r="J499" s="266"/>
      <c r="K499" s="266"/>
    </row>
    <row r="500" customFormat="false" ht="12.75" hidden="false" customHeight="true" outlineLevel="0" collapsed="false">
      <c r="A500" s="266" t="s">
        <v>30</v>
      </c>
      <c r="B500" s="266"/>
      <c r="C500" s="266" t="s">
        <v>946</v>
      </c>
      <c r="D500" s="266" t="s">
        <v>947</v>
      </c>
      <c r="E500" s="266" t="s">
        <v>948</v>
      </c>
      <c r="F500" s="266" t="s">
        <v>949</v>
      </c>
      <c r="G500" s="260" t="s">
        <v>951</v>
      </c>
      <c r="H500" s="260" t="s">
        <v>952</v>
      </c>
      <c r="I500" s="260" t="s">
        <v>950</v>
      </c>
      <c r="J500" s="260" t="s">
        <v>951</v>
      </c>
      <c r="K500" s="260" t="s">
        <v>952</v>
      </c>
    </row>
    <row r="501" customFormat="false" ht="12.75" hidden="false" customHeight="false" outlineLevel="0" collapsed="false">
      <c r="A501" s="266"/>
      <c r="B501" s="266"/>
      <c r="C501" s="266"/>
      <c r="D501" s="266"/>
      <c r="E501" s="266"/>
      <c r="F501" s="266"/>
      <c r="G501" s="260" t="s">
        <v>955</v>
      </c>
      <c r="H501" s="260" t="s">
        <v>956</v>
      </c>
      <c r="I501" s="260" t="s">
        <v>954</v>
      </c>
      <c r="J501" s="260" t="s">
        <v>955</v>
      </c>
      <c r="K501" s="260" t="s">
        <v>956</v>
      </c>
    </row>
    <row r="502" customFormat="false" ht="53.25" hidden="false" customHeight="true" outlineLevel="0" collapsed="false">
      <c r="A502" s="260"/>
      <c r="B502" s="280" t="s">
        <v>1090</v>
      </c>
      <c r="C502" s="281" t="n">
        <v>1</v>
      </c>
      <c r="D502" s="276" t="n">
        <f aca="false">'Orç Sintético'!E290</f>
        <v>88.76</v>
      </c>
      <c r="E502" s="276" t="n">
        <v>0.3</v>
      </c>
      <c r="F502" s="276" t="n">
        <v>0.5</v>
      </c>
      <c r="G502" s="277"/>
      <c r="H502" s="277" t="n">
        <f aca="false">D502*E502*F502</f>
        <v>13.314</v>
      </c>
      <c r="I502" s="281"/>
      <c r="J502" s="282"/>
      <c r="K502" s="282" t="n">
        <f aca="false">ROUND(C502*H502,2)</f>
        <v>13.31</v>
      </c>
      <c r="L502" s="279"/>
      <c r="M502" s="274"/>
    </row>
    <row r="503" customFormat="false" ht="28.5" hidden="false" customHeight="true" outlineLevel="0" collapsed="false">
      <c r="A503" s="266"/>
      <c r="B503" s="266"/>
      <c r="C503" s="266"/>
      <c r="D503" s="266"/>
      <c r="E503" s="266"/>
      <c r="F503" s="271" t="s">
        <v>958</v>
      </c>
      <c r="G503" s="271"/>
      <c r="H503" s="271"/>
      <c r="I503" s="292"/>
      <c r="J503" s="285" t="n">
        <f aca="false">ROUND(SUM(J501:J502),2)</f>
        <v>0</v>
      </c>
      <c r="K503" s="285" t="n">
        <f aca="false">ROUND(SUM(K501:K502),2)</f>
        <v>13.31</v>
      </c>
      <c r="M503" s="274"/>
    </row>
    <row r="504" customFormat="false" ht="12.75" hidden="false" customHeight="false" outlineLevel="0" collapsed="false">
      <c r="A504" s="260"/>
      <c r="B504" s="268"/>
      <c r="C504" s="268"/>
      <c r="D504" s="268"/>
      <c r="E504" s="268"/>
      <c r="F504" s="268"/>
      <c r="G504" s="268"/>
      <c r="H504" s="268"/>
      <c r="I504" s="268"/>
      <c r="J504" s="268"/>
      <c r="K504" s="260"/>
      <c r="M504" s="274"/>
    </row>
  </sheetData>
  <mergeCells count="588">
    <mergeCell ref="A2:K2"/>
    <mergeCell ref="A3:K3"/>
    <mergeCell ref="A4:K4"/>
    <mergeCell ref="A7:K7"/>
    <mergeCell ref="B9:J9"/>
    <mergeCell ref="B10:J10"/>
    <mergeCell ref="B11:J11"/>
    <mergeCell ref="B12:J12"/>
    <mergeCell ref="B13:J13"/>
    <mergeCell ref="A14:B14"/>
    <mergeCell ref="G14:H14"/>
    <mergeCell ref="I14:K14"/>
    <mergeCell ref="A15:B16"/>
    <mergeCell ref="C15:C16"/>
    <mergeCell ref="D15:D16"/>
    <mergeCell ref="E15:E16"/>
    <mergeCell ref="F15:F16"/>
    <mergeCell ref="F18:H18"/>
    <mergeCell ref="B19:J19"/>
    <mergeCell ref="B20:J20"/>
    <mergeCell ref="A21:B21"/>
    <mergeCell ref="G21:H21"/>
    <mergeCell ref="I21:K21"/>
    <mergeCell ref="A22:B23"/>
    <mergeCell ref="C22:C23"/>
    <mergeCell ref="D22:D23"/>
    <mergeCell ref="E22:E23"/>
    <mergeCell ref="F22:F23"/>
    <mergeCell ref="F32:H32"/>
    <mergeCell ref="B33:J33"/>
    <mergeCell ref="B34:J34"/>
    <mergeCell ref="A35:B35"/>
    <mergeCell ref="G35:H35"/>
    <mergeCell ref="I35:K35"/>
    <mergeCell ref="A36:B37"/>
    <mergeCell ref="C36:C37"/>
    <mergeCell ref="D36:D37"/>
    <mergeCell ref="E36:E37"/>
    <mergeCell ref="F36:F37"/>
    <mergeCell ref="F40:H40"/>
    <mergeCell ref="B41:J41"/>
    <mergeCell ref="B42:J42"/>
    <mergeCell ref="A43:B43"/>
    <mergeCell ref="G43:H43"/>
    <mergeCell ref="I43:K43"/>
    <mergeCell ref="A44:B45"/>
    <mergeCell ref="C44:C45"/>
    <mergeCell ref="D44:D45"/>
    <mergeCell ref="E44:E45"/>
    <mergeCell ref="F44:F45"/>
    <mergeCell ref="F48:H48"/>
    <mergeCell ref="B49:J49"/>
    <mergeCell ref="B50:J50"/>
    <mergeCell ref="A51:B51"/>
    <mergeCell ref="G51:H51"/>
    <mergeCell ref="I51:K51"/>
    <mergeCell ref="A52:B53"/>
    <mergeCell ref="C52:C53"/>
    <mergeCell ref="D52:D53"/>
    <mergeCell ref="E52:E53"/>
    <mergeCell ref="F52:F53"/>
    <mergeCell ref="F56:H56"/>
    <mergeCell ref="B57:J57"/>
    <mergeCell ref="B58:J58"/>
    <mergeCell ref="A59:B59"/>
    <mergeCell ref="G59:H59"/>
    <mergeCell ref="I59:K59"/>
    <mergeCell ref="A60:B61"/>
    <mergeCell ref="C60:C61"/>
    <mergeCell ref="D60:D61"/>
    <mergeCell ref="E60:E61"/>
    <mergeCell ref="F60:F61"/>
    <mergeCell ref="F71:H71"/>
    <mergeCell ref="A72:K72"/>
    <mergeCell ref="B73:J73"/>
    <mergeCell ref="B74:J74"/>
    <mergeCell ref="A75:B75"/>
    <mergeCell ref="G75:H75"/>
    <mergeCell ref="I75:K75"/>
    <mergeCell ref="A76:B77"/>
    <mergeCell ref="C76:C77"/>
    <mergeCell ref="D76:D77"/>
    <mergeCell ref="E76:E77"/>
    <mergeCell ref="F76:F77"/>
    <mergeCell ref="F85:H85"/>
    <mergeCell ref="A86:K86"/>
    <mergeCell ref="B87:J87"/>
    <mergeCell ref="B88:J88"/>
    <mergeCell ref="A89:B89"/>
    <mergeCell ref="G89:H89"/>
    <mergeCell ref="I89:K89"/>
    <mergeCell ref="A90:B91"/>
    <mergeCell ref="C90:C91"/>
    <mergeCell ref="D90:D91"/>
    <mergeCell ref="E90:E91"/>
    <mergeCell ref="F90:F91"/>
    <mergeCell ref="A102:E102"/>
    <mergeCell ref="F102:H102"/>
    <mergeCell ref="A103:K103"/>
    <mergeCell ref="B104:J104"/>
    <mergeCell ref="B105:J105"/>
    <mergeCell ref="A106:B106"/>
    <mergeCell ref="G106:H106"/>
    <mergeCell ref="I106:K106"/>
    <mergeCell ref="A107:B108"/>
    <mergeCell ref="C107:C108"/>
    <mergeCell ref="D107:D108"/>
    <mergeCell ref="E107:E108"/>
    <mergeCell ref="F107:F108"/>
    <mergeCell ref="A124:E124"/>
    <mergeCell ref="F124:H124"/>
    <mergeCell ref="A125:K125"/>
    <mergeCell ref="B126:J126"/>
    <mergeCell ref="B127:J127"/>
    <mergeCell ref="A128:B128"/>
    <mergeCell ref="G128:H128"/>
    <mergeCell ref="I128:K128"/>
    <mergeCell ref="A129:B130"/>
    <mergeCell ref="C129:C130"/>
    <mergeCell ref="D129:D130"/>
    <mergeCell ref="E129:E130"/>
    <mergeCell ref="F129:F130"/>
    <mergeCell ref="A135:E135"/>
    <mergeCell ref="F135:H135"/>
    <mergeCell ref="B136:J136"/>
    <mergeCell ref="B137:J137"/>
    <mergeCell ref="A138:B138"/>
    <mergeCell ref="G138:H138"/>
    <mergeCell ref="I138:K138"/>
    <mergeCell ref="A139:B140"/>
    <mergeCell ref="C139:C140"/>
    <mergeCell ref="D139:D140"/>
    <mergeCell ref="E139:E140"/>
    <mergeCell ref="F139:F140"/>
    <mergeCell ref="A143:E143"/>
    <mergeCell ref="F143:H143"/>
    <mergeCell ref="B144:J144"/>
    <mergeCell ref="B145:J145"/>
    <mergeCell ref="A146:B146"/>
    <mergeCell ref="G146:H146"/>
    <mergeCell ref="I146:K146"/>
    <mergeCell ref="A147:B148"/>
    <mergeCell ref="C147:C148"/>
    <mergeCell ref="D147:D148"/>
    <mergeCell ref="E147:E148"/>
    <mergeCell ref="F147:F148"/>
    <mergeCell ref="L149:L163"/>
    <mergeCell ref="A164:E164"/>
    <mergeCell ref="F164:H164"/>
    <mergeCell ref="A165:K165"/>
    <mergeCell ref="B167:J167"/>
    <mergeCell ref="A168:B168"/>
    <mergeCell ref="G168:H168"/>
    <mergeCell ref="I168:K168"/>
    <mergeCell ref="A169:B170"/>
    <mergeCell ref="C169:C170"/>
    <mergeCell ref="D169:D170"/>
    <mergeCell ref="E169:E170"/>
    <mergeCell ref="F169:F170"/>
    <mergeCell ref="L171:L185"/>
    <mergeCell ref="L186:L195"/>
    <mergeCell ref="A196:E196"/>
    <mergeCell ref="F196:H196"/>
    <mergeCell ref="A197:K197"/>
    <mergeCell ref="B199:J199"/>
    <mergeCell ref="A200:B200"/>
    <mergeCell ref="G200:H200"/>
    <mergeCell ref="I200:K200"/>
    <mergeCell ref="A201:B202"/>
    <mergeCell ref="C201:C202"/>
    <mergeCell ref="D201:D202"/>
    <mergeCell ref="E201:E202"/>
    <mergeCell ref="F201:F202"/>
    <mergeCell ref="A213:E213"/>
    <mergeCell ref="F213:H213"/>
    <mergeCell ref="B215:J215"/>
    <mergeCell ref="A216:B216"/>
    <mergeCell ref="G216:H216"/>
    <mergeCell ref="I216:K216"/>
    <mergeCell ref="A217:B218"/>
    <mergeCell ref="C217:C218"/>
    <mergeCell ref="D217:D218"/>
    <mergeCell ref="E217:E218"/>
    <mergeCell ref="F217:F218"/>
    <mergeCell ref="A221:E221"/>
    <mergeCell ref="F221:H221"/>
    <mergeCell ref="B222:J222"/>
    <mergeCell ref="B223:J223"/>
    <mergeCell ref="A224:B224"/>
    <mergeCell ref="G224:H224"/>
    <mergeCell ref="I224:K224"/>
    <mergeCell ref="A225:B226"/>
    <mergeCell ref="C225:C226"/>
    <mergeCell ref="D225:D226"/>
    <mergeCell ref="E225:E226"/>
    <mergeCell ref="F225:F226"/>
    <mergeCell ref="A235:E235"/>
    <mergeCell ref="F235:H235"/>
    <mergeCell ref="B236:J236"/>
    <mergeCell ref="B237:J237"/>
    <mergeCell ref="A238:B238"/>
    <mergeCell ref="G238:H238"/>
    <mergeCell ref="I238:K238"/>
    <mergeCell ref="A239:B240"/>
    <mergeCell ref="C239:C240"/>
    <mergeCell ref="D239:D240"/>
    <mergeCell ref="E239:E240"/>
    <mergeCell ref="F239:F240"/>
    <mergeCell ref="A243:E243"/>
    <mergeCell ref="F243:H243"/>
    <mergeCell ref="B244:J244"/>
    <mergeCell ref="B245:J245"/>
    <mergeCell ref="A246:B246"/>
    <mergeCell ref="G246:H246"/>
    <mergeCell ref="I246:K246"/>
    <mergeCell ref="A247:B248"/>
    <mergeCell ref="C247:C248"/>
    <mergeCell ref="D247:D248"/>
    <mergeCell ref="E247:E248"/>
    <mergeCell ref="F247:F248"/>
    <mergeCell ref="A250:E250"/>
    <mergeCell ref="F250:H250"/>
    <mergeCell ref="B251:J251"/>
    <mergeCell ref="B252:J252"/>
    <mergeCell ref="A253:B253"/>
    <mergeCell ref="G253:H253"/>
    <mergeCell ref="I253:K253"/>
    <mergeCell ref="A254:B255"/>
    <mergeCell ref="C254:C255"/>
    <mergeCell ref="D254:D255"/>
    <mergeCell ref="E254:E255"/>
    <mergeCell ref="F254:F255"/>
    <mergeCell ref="A257:E257"/>
    <mergeCell ref="F257:H257"/>
    <mergeCell ref="B258:J258"/>
    <mergeCell ref="B259:J259"/>
    <mergeCell ref="A260:B260"/>
    <mergeCell ref="G260:H260"/>
    <mergeCell ref="I260:K260"/>
    <mergeCell ref="A261:B262"/>
    <mergeCell ref="C261:C262"/>
    <mergeCell ref="D261:D262"/>
    <mergeCell ref="E261:E262"/>
    <mergeCell ref="F261:F262"/>
    <mergeCell ref="A264:E264"/>
    <mergeCell ref="F264:H264"/>
    <mergeCell ref="B265:J265"/>
    <mergeCell ref="B266:J266"/>
    <mergeCell ref="A267:B267"/>
    <mergeCell ref="G267:H267"/>
    <mergeCell ref="I267:K267"/>
    <mergeCell ref="A268:B269"/>
    <mergeCell ref="C268:C269"/>
    <mergeCell ref="D268:D269"/>
    <mergeCell ref="E268:E269"/>
    <mergeCell ref="F268:F269"/>
    <mergeCell ref="A271:E271"/>
    <mergeCell ref="F271:H271"/>
    <mergeCell ref="B272:J272"/>
    <mergeCell ref="B273:J273"/>
    <mergeCell ref="A274:B274"/>
    <mergeCell ref="G274:H274"/>
    <mergeCell ref="I274:K274"/>
    <mergeCell ref="A275:B276"/>
    <mergeCell ref="C275:C276"/>
    <mergeCell ref="D275:D276"/>
    <mergeCell ref="E275:E276"/>
    <mergeCell ref="F275:F276"/>
    <mergeCell ref="A280:E280"/>
    <mergeCell ref="F280:H280"/>
    <mergeCell ref="B281:J281"/>
    <mergeCell ref="B282:J282"/>
    <mergeCell ref="A283:B283"/>
    <mergeCell ref="G283:H283"/>
    <mergeCell ref="I283:K283"/>
    <mergeCell ref="A284:B285"/>
    <mergeCell ref="C284:C285"/>
    <mergeCell ref="D284:D285"/>
    <mergeCell ref="E284:E285"/>
    <mergeCell ref="F284:F285"/>
    <mergeCell ref="A287:E287"/>
    <mergeCell ref="F287:H287"/>
    <mergeCell ref="B288:J288"/>
    <mergeCell ref="B289:J289"/>
    <mergeCell ref="A290:B290"/>
    <mergeCell ref="G290:H290"/>
    <mergeCell ref="I290:K290"/>
    <mergeCell ref="A291:B292"/>
    <mergeCell ref="C291:C292"/>
    <mergeCell ref="D291:D292"/>
    <mergeCell ref="E291:E292"/>
    <mergeCell ref="F291:F292"/>
    <mergeCell ref="A294:E294"/>
    <mergeCell ref="F294:H294"/>
    <mergeCell ref="B295:J295"/>
    <mergeCell ref="B296:J296"/>
    <mergeCell ref="A297:B297"/>
    <mergeCell ref="G297:H297"/>
    <mergeCell ref="I297:K297"/>
    <mergeCell ref="A298:B299"/>
    <mergeCell ref="C298:C299"/>
    <mergeCell ref="D298:D299"/>
    <mergeCell ref="E298:E299"/>
    <mergeCell ref="F298:F299"/>
    <mergeCell ref="A305:E305"/>
    <mergeCell ref="F305:H305"/>
    <mergeCell ref="B306:J306"/>
    <mergeCell ref="B307:J307"/>
    <mergeCell ref="A308:B308"/>
    <mergeCell ref="G308:H308"/>
    <mergeCell ref="I308:K308"/>
    <mergeCell ref="A309:B310"/>
    <mergeCell ref="C309:C310"/>
    <mergeCell ref="D309:D310"/>
    <mergeCell ref="E309:E310"/>
    <mergeCell ref="F309:F310"/>
    <mergeCell ref="A313:E313"/>
    <mergeCell ref="F313:H313"/>
    <mergeCell ref="B314:J314"/>
    <mergeCell ref="B315:J315"/>
    <mergeCell ref="A316:B316"/>
    <mergeCell ref="G316:H316"/>
    <mergeCell ref="I316:K316"/>
    <mergeCell ref="A317:B318"/>
    <mergeCell ref="C317:C318"/>
    <mergeCell ref="D317:D318"/>
    <mergeCell ref="E317:E318"/>
    <mergeCell ref="F317:F318"/>
    <mergeCell ref="A326:E326"/>
    <mergeCell ref="F326:H326"/>
    <mergeCell ref="B327:J327"/>
    <mergeCell ref="B328:J328"/>
    <mergeCell ref="A329:B329"/>
    <mergeCell ref="G329:H329"/>
    <mergeCell ref="I329:K329"/>
    <mergeCell ref="A330:B331"/>
    <mergeCell ref="C330:C331"/>
    <mergeCell ref="D330:D331"/>
    <mergeCell ref="E330:E331"/>
    <mergeCell ref="F330:F331"/>
    <mergeCell ref="A336:E336"/>
    <mergeCell ref="F336:H336"/>
    <mergeCell ref="B337:J337"/>
    <mergeCell ref="B338:J338"/>
    <mergeCell ref="A339:B339"/>
    <mergeCell ref="G339:H339"/>
    <mergeCell ref="I339:K339"/>
    <mergeCell ref="A340:B341"/>
    <mergeCell ref="C340:C341"/>
    <mergeCell ref="D340:D341"/>
    <mergeCell ref="E340:E341"/>
    <mergeCell ref="F340:F341"/>
    <mergeCell ref="A343:E343"/>
    <mergeCell ref="F343:H343"/>
    <mergeCell ref="B344:J344"/>
    <mergeCell ref="B345:J345"/>
    <mergeCell ref="A346:B346"/>
    <mergeCell ref="G346:H346"/>
    <mergeCell ref="I346:K346"/>
    <mergeCell ref="A347:B348"/>
    <mergeCell ref="C347:C348"/>
    <mergeCell ref="D347:D348"/>
    <mergeCell ref="E347:E348"/>
    <mergeCell ref="F347:F348"/>
    <mergeCell ref="A353:E353"/>
    <mergeCell ref="F353:H353"/>
    <mergeCell ref="B354:J354"/>
    <mergeCell ref="B355:J355"/>
    <mergeCell ref="A356:B356"/>
    <mergeCell ref="G356:H356"/>
    <mergeCell ref="I356:K356"/>
    <mergeCell ref="A357:B358"/>
    <mergeCell ref="C357:C358"/>
    <mergeCell ref="D357:D358"/>
    <mergeCell ref="E357:E358"/>
    <mergeCell ref="F357:F358"/>
    <mergeCell ref="A362:E362"/>
    <mergeCell ref="F362:H362"/>
    <mergeCell ref="B363:J363"/>
    <mergeCell ref="B364:J364"/>
    <mergeCell ref="A365:B365"/>
    <mergeCell ref="G365:H365"/>
    <mergeCell ref="I365:K365"/>
    <mergeCell ref="A366:B367"/>
    <mergeCell ref="C366:C367"/>
    <mergeCell ref="D366:D367"/>
    <mergeCell ref="E366:E367"/>
    <mergeCell ref="F366:F367"/>
    <mergeCell ref="A371:E371"/>
    <mergeCell ref="F371:H371"/>
    <mergeCell ref="B372:J372"/>
    <mergeCell ref="B373:J373"/>
    <mergeCell ref="A374:B374"/>
    <mergeCell ref="G374:H374"/>
    <mergeCell ref="I374:K374"/>
    <mergeCell ref="A375:B376"/>
    <mergeCell ref="C375:C376"/>
    <mergeCell ref="D375:D376"/>
    <mergeCell ref="E375:E376"/>
    <mergeCell ref="F375:F376"/>
    <mergeCell ref="A378:E378"/>
    <mergeCell ref="F378:H378"/>
    <mergeCell ref="A380:B380"/>
    <mergeCell ref="G380:H380"/>
    <mergeCell ref="I380:K380"/>
    <mergeCell ref="A381:B382"/>
    <mergeCell ref="C381:C382"/>
    <mergeCell ref="D381:D382"/>
    <mergeCell ref="E381:E382"/>
    <mergeCell ref="F381:F382"/>
    <mergeCell ref="A385:E385"/>
    <mergeCell ref="F385:H385"/>
    <mergeCell ref="A387:B387"/>
    <mergeCell ref="G387:H387"/>
    <mergeCell ref="I387:K387"/>
    <mergeCell ref="A388:B389"/>
    <mergeCell ref="C388:C389"/>
    <mergeCell ref="D388:D389"/>
    <mergeCell ref="E388:E389"/>
    <mergeCell ref="F388:F389"/>
    <mergeCell ref="A391:E391"/>
    <mergeCell ref="F391:H391"/>
    <mergeCell ref="A393:B393"/>
    <mergeCell ref="G393:H393"/>
    <mergeCell ref="I393:K393"/>
    <mergeCell ref="A394:B395"/>
    <mergeCell ref="C394:C395"/>
    <mergeCell ref="D394:D395"/>
    <mergeCell ref="E394:E395"/>
    <mergeCell ref="F394:F395"/>
    <mergeCell ref="A399:E399"/>
    <mergeCell ref="F399:H399"/>
    <mergeCell ref="B400:J400"/>
    <mergeCell ref="B401:J401"/>
    <mergeCell ref="A402:B402"/>
    <mergeCell ref="G402:H402"/>
    <mergeCell ref="I402:K402"/>
    <mergeCell ref="A403:B404"/>
    <mergeCell ref="C403:C404"/>
    <mergeCell ref="D403:D404"/>
    <mergeCell ref="E403:E404"/>
    <mergeCell ref="F403:F404"/>
    <mergeCell ref="A406:E406"/>
    <mergeCell ref="F406:H406"/>
    <mergeCell ref="A408:B408"/>
    <mergeCell ref="G408:H408"/>
    <mergeCell ref="I408:K408"/>
    <mergeCell ref="A409:B410"/>
    <mergeCell ref="C409:C410"/>
    <mergeCell ref="D409:D410"/>
    <mergeCell ref="E409:E410"/>
    <mergeCell ref="F409:F410"/>
    <mergeCell ref="A413:E413"/>
    <mergeCell ref="F413:H413"/>
    <mergeCell ref="A415:B415"/>
    <mergeCell ref="G415:H415"/>
    <mergeCell ref="I415:K415"/>
    <mergeCell ref="A416:B417"/>
    <mergeCell ref="C416:C417"/>
    <mergeCell ref="D416:D417"/>
    <mergeCell ref="E416:E417"/>
    <mergeCell ref="F416:F417"/>
    <mergeCell ref="A420:E420"/>
    <mergeCell ref="F420:H420"/>
    <mergeCell ref="A422:B422"/>
    <mergeCell ref="G422:H422"/>
    <mergeCell ref="I422:K422"/>
    <mergeCell ref="A423:B424"/>
    <mergeCell ref="C423:C424"/>
    <mergeCell ref="D423:D424"/>
    <mergeCell ref="E423:E424"/>
    <mergeCell ref="F423:F424"/>
    <mergeCell ref="A428:E428"/>
    <mergeCell ref="F428:H428"/>
    <mergeCell ref="B429:J429"/>
    <mergeCell ref="B430:J430"/>
    <mergeCell ref="A431:B431"/>
    <mergeCell ref="G431:H431"/>
    <mergeCell ref="I431:K431"/>
    <mergeCell ref="A432:B433"/>
    <mergeCell ref="C432:C433"/>
    <mergeCell ref="D432:D433"/>
    <mergeCell ref="E432:E433"/>
    <mergeCell ref="F432:F433"/>
    <mergeCell ref="A435:E435"/>
    <mergeCell ref="F435:H435"/>
    <mergeCell ref="A437:B437"/>
    <mergeCell ref="G437:H437"/>
    <mergeCell ref="I437:K437"/>
    <mergeCell ref="A438:B439"/>
    <mergeCell ref="C438:C439"/>
    <mergeCell ref="D438:D439"/>
    <mergeCell ref="E438:E439"/>
    <mergeCell ref="F438:F439"/>
    <mergeCell ref="A442:E442"/>
    <mergeCell ref="F442:H442"/>
    <mergeCell ref="A444:B444"/>
    <mergeCell ref="G444:H444"/>
    <mergeCell ref="I444:K444"/>
    <mergeCell ref="A445:B446"/>
    <mergeCell ref="C445:C446"/>
    <mergeCell ref="D445:D446"/>
    <mergeCell ref="E445:E446"/>
    <mergeCell ref="F445:F446"/>
    <mergeCell ref="A448:E448"/>
    <mergeCell ref="F448:H448"/>
    <mergeCell ref="A450:B450"/>
    <mergeCell ref="G450:H450"/>
    <mergeCell ref="I450:K450"/>
    <mergeCell ref="A451:B452"/>
    <mergeCell ref="C451:C452"/>
    <mergeCell ref="D451:D452"/>
    <mergeCell ref="E451:E452"/>
    <mergeCell ref="F451:F452"/>
    <mergeCell ref="A456:E456"/>
    <mergeCell ref="F456:H456"/>
    <mergeCell ref="B457:J457"/>
    <mergeCell ref="B458:J458"/>
    <mergeCell ref="A459:B459"/>
    <mergeCell ref="G459:H459"/>
    <mergeCell ref="I459:K459"/>
    <mergeCell ref="A460:B461"/>
    <mergeCell ref="C460:C461"/>
    <mergeCell ref="D460:D461"/>
    <mergeCell ref="E460:E461"/>
    <mergeCell ref="F460:F461"/>
    <mergeCell ref="A464:E464"/>
    <mergeCell ref="F464:H464"/>
    <mergeCell ref="B465:J465"/>
    <mergeCell ref="B467:J467"/>
    <mergeCell ref="A468:B468"/>
    <mergeCell ref="G468:H468"/>
    <mergeCell ref="I468:K468"/>
    <mergeCell ref="A469:B470"/>
    <mergeCell ref="C469:C470"/>
    <mergeCell ref="D469:D470"/>
    <mergeCell ref="E469:E470"/>
    <mergeCell ref="F469:F470"/>
    <mergeCell ref="A472:E472"/>
    <mergeCell ref="F472:H472"/>
    <mergeCell ref="B473:J473"/>
    <mergeCell ref="B474:J474"/>
    <mergeCell ref="A475:B475"/>
    <mergeCell ref="G475:H475"/>
    <mergeCell ref="I475:K475"/>
    <mergeCell ref="A476:B477"/>
    <mergeCell ref="C476:C477"/>
    <mergeCell ref="D476:D477"/>
    <mergeCell ref="E476:E477"/>
    <mergeCell ref="F476:F477"/>
    <mergeCell ref="A479:E479"/>
    <mergeCell ref="F479:H479"/>
    <mergeCell ref="B480:J480"/>
    <mergeCell ref="B481:J481"/>
    <mergeCell ref="A482:B482"/>
    <mergeCell ref="G482:H482"/>
    <mergeCell ref="I482:K482"/>
    <mergeCell ref="A483:B484"/>
    <mergeCell ref="C483:C484"/>
    <mergeCell ref="D483:D484"/>
    <mergeCell ref="E483:E484"/>
    <mergeCell ref="F483:F484"/>
    <mergeCell ref="A487:E487"/>
    <mergeCell ref="F487:H487"/>
    <mergeCell ref="B488:J488"/>
    <mergeCell ref="B490:J490"/>
    <mergeCell ref="A491:B491"/>
    <mergeCell ref="G491:H491"/>
    <mergeCell ref="I491:K491"/>
    <mergeCell ref="A492:B493"/>
    <mergeCell ref="C492:C493"/>
    <mergeCell ref="D492:D493"/>
    <mergeCell ref="E492:E493"/>
    <mergeCell ref="F492:F493"/>
    <mergeCell ref="A496:E496"/>
    <mergeCell ref="F496:H496"/>
    <mergeCell ref="B497:J497"/>
    <mergeCell ref="B498:J498"/>
    <mergeCell ref="A499:B499"/>
    <mergeCell ref="G499:H499"/>
    <mergeCell ref="I499:K499"/>
    <mergeCell ref="A500:B501"/>
    <mergeCell ref="C500:C501"/>
    <mergeCell ref="D500:D501"/>
    <mergeCell ref="E500:E501"/>
    <mergeCell ref="F500:F501"/>
    <mergeCell ref="A503:E503"/>
    <mergeCell ref="F503:H503"/>
  </mergeCells>
  <printOptions headings="false" gridLines="false" gridLinesSet="true" horizontalCentered="true" verticalCentered="false"/>
  <pageMargins left="0.39375" right="0.39375" top="0.39375" bottom="0.984027777777778" header="0.511811023622047" footer="0.39375"/>
  <pageSetup paperSize="9" scale="83"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rowBreaks count="8" manualBreakCount="8">
    <brk id="56" man="true" max="16383" min="0"/>
    <brk id="103" man="true" max="16383" min="0"/>
    <brk id="143" man="true" max="16383" min="0"/>
    <brk id="197" man="true" max="16383" min="0"/>
    <brk id="243" man="true" max="16383" min="0"/>
    <brk id="287" man="true" max="16383" min="0"/>
    <brk id="371" man="true" max="16383" min="0"/>
    <brk id="428" man="true" max="16383" min="0"/>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209"/>
  <sheetViews>
    <sheetView showFormulas="false" showGridLines="true" showRowColHeaders="true" showZeros="true" rightToLeft="false" tabSelected="true" showOutlineSymbols="true" defaultGridColor="true" view="pageBreakPreview" topLeftCell="A1" colorId="64" zoomScale="100" zoomScaleNormal="100" zoomScalePageLayoutView="100" workbookViewId="0">
      <selection pane="topLeft" activeCell="E200" activeCellId="0" sqref="E200"/>
    </sheetView>
  </sheetViews>
  <sheetFormatPr defaultColWidth="9.15625" defaultRowHeight="15" zeroHeight="false" outlineLevelRow="0" outlineLevelCol="0"/>
  <cols>
    <col collapsed="false" customWidth="true" hidden="false" outlineLevel="0" max="1" min="1" style="16" width="11.29"/>
    <col collapsed="false" customWidth="true" hidden="false" outlineLevel="0" max="2" min="2" style="17" width="58.57"/>
    <col collapsed="false" customWidth="true" hidden="false" outlineLevel="0" max="3" min="3" style="293" width="15"/>
    <col collapsed="false" customWidth="true" hidden="false" outlineLevel="0" max="5" min="4" style="294" width="15"/>
    <col collapsed="false" customWidth="true" hidden="false" outlineLevel="0" max="6" min="6" style="57" width="14.7"/>
    <col collapsed="false" customWidth="true" hidden="false" outlineLevel="0" max="7" min="7" style="58" width="96.14"/>
    <col collapsed="false" customWidth="true" hidden="false" outlineLevel="0" max="8" min="8" style="23" width="10.14"/>
    <col collapsed="false" customWidth="false" hidden="false" outlineLevel="0" max="1024" min="9" style="23" width="9.14"/>
  </cols>
  <sheetData>
    <row r="1" customFormat="false" ht="15" hidden="false" customHeight="false" outlineLevel="0" collapsed="false">
      <c r="A1" s="24"/>
      <c r="B1" s="25"/>
      <c r="C1" s="295"/>
      <c r="D1" s="296"/>
      <c r="E1" s="296"/>
      <c r="F1" s="297"/>
      <c r="G1" s="297"/>
    </row>
    <row r="2" customFormat="false" ht="15" hidden="false" customHeight="false" outlineLevel="0" collapsed="false">
      <c r="A2" s="11" t="s">
        <v>0</v>
      </c>
      <c r="B2" s="11"/>
      <c r="C2" s="11"/>
      <c r="D2" s="11"/>
      <c r="E2" s="11"/>
      <c r="F2" s="253"/>
      <c r="G2" s="254"/>
    </row>
    <row r="3" customFormat="false" ht="15" hidden="false" customHeight="false" outlineLevel="0" collapsed="false">
      <c r="A3" s="11" t="s">
        <v>1</v>
      </c>
      <c r="B3" s="11"/>
      <c r="C3" s="11"/>
      <c r="D3" s="11"/>
      <c r="E3" s="11"/>
      <c r="F3" s="253"/>
      <c r="G3" s="254"/>
    </row>
    <row r="4" customFormat="false" ht="15" hidden="false" customHeight="false" outlineLevel="0" collapsed="false">
      <c r="A4" s="11" t="s">
        <v>2</v>
      </c>
      <c r="B4" s="11"/>
      <c r="C4" s="11"/>
      <c r="D4" s="11"/>
      <c r="E4" s="11"/>
      <c r="F4" s="253"/>
      <c r="G4" s="254"/>
    </row>
    <row r="5" customFormat="false" ht="15" hidden="false" customHeight="false" outlineLevel="0" collapsed="false">
      <c r="A5" s="34"/>
      <c r="B5" s="25" t="s">
        <v>13</v>
      </c>
      <c r="C5" s="298"/>
      <c r="D5" s="299"/>
      <c r="E5" s="299"/>
      <c r="F5" s="253"/>
      <c r="G5" s="254"/>
    </row>
    <row r="6" customFormat="false" ht="15" hidden="false" customHeight="false" outlineLevel="0" collapsed="false">
      <c r="A6" s="34"/>
      <c r="B6" s="25"/>
      <c r="C6" s="295"/>
      <c r="D6" s="296"/>
      <c r="E6" s="296"/>
      <c r="F6" s="297"/>
      <c r="G6" s="297"/>
    </row>
    <row r="7" customFormat="false" ht="21" hidden="false" customHeight="false" outlineLevel="0" collapsed="false">
      <c r="A7" s="40" t="s">
        <v>1091</v>
      </c>
      <c r="B7" s="40"/>
      <c r="C7" s="40"/>
      <c r="D7" s="40"/>
      <c r="E7" s="40"/>
      <c r="F7" s="253"/>
      <c r="G7" s="254"/>
    </row>
    <row r="8" customFormat="false" ht="15" hidden="false" customHeight="false" outlineLevel="0" collapsed="false">
      <c r="A8" s="34"/>
      <c r="B8" s="25"/>
      <c r="C8" s="298"/>
      <c r="D8" s="299"/>
      <c r="E8" s="299"/>
      <c r="F8" s="253"/>
      <c r="G8" s="254"/>
    </row>
    <row r="9" customFormat="false" ht="15" hidden="false" customHeight="false" outlineLevel="0" collapsed="false">
      <c r="A9" s="25" t="s">
        <v>15</v>
      </c>
      <c r="B9" s="138" t="str">
        <f aca="false">'Orç Sintético'!B9</f>
        <v>Construção da Cabine de Medição</v>
      </c>
      <c r="C9" s="42"/>
      <c r="D9" s="300"/>
      <c r="E9" s="300"/>
      <c r="F9" s="297"/>
      <c r="G9" s="297"/>
    </row>
    <row r="10" customFormat="false" ht="15" hidden="false" customHeight="false" outlineLevel="0" collapsed="false">
      <c r="A10" s="25" t="s">
        <v>16</v>
      </c>
      <c r="B10" s="138" t="str">
        <f aca="false">'Orç Sintético'!B10</f>
        <v>Campus Darcy Ribeiro</v>
      </c>
      <c r="C10" s="42"/>
      <c r="D10" s="300"/>
      <c r="E10" s="300"/>
      <c r="F10" s="301" t="n">
        <f aca="false">SUM(C:C)</f>
        <v>1301933.75</v>
      </c>
      <c r="G10" s="297"/>
    </row>
    <row r="11" customFormat="false" ht="15" hidden="false" customHeight="false" outlineLevel="0" collapsed="false">
      <c r="A11" s="25" t="s">
        <v>18</v>
      </c>
      <c r="B11" s="302" t="str">
        <f aca="false">'Orç Sintético'!B11</f>
        <v>Agosto 2022</v>
      </c>
      <c r="C11" s="42"/>
      <c r="D11" s="300"/>
      <c r="E11" s="300"/>
      <c r="F11" s="297"/>
      <c r="G11" s="297"/>
    </row>
    <row r="12" customFormat="false" ht="30" hidden="false" customHeight="false" outlineLevel="0" collapsed="false">
      <c r="A12" s="25" t="s">
        <v>20</v>
      </c>
      <c r="B12" s="138" t="str">
        <f aca="false">'Orç Sintético'!B12</f>
        <v>SINAPI 07/22; ORSE 06/22; CDHU 05/22; GOINFRA 07/22; SBC 08/22; SCO-RJ 05/22; SETOP 06/2022; SIURB 01/22</v>
      </c>
      <c r="C12" s="138"/>
      <c r="D12" s="296"/>
      <c r="E12" s="296"/>
      <c r="F12" s="297"/>
      <c r="G12" s="297"/>
    </row>
    <row r="13" customFormat="false" ht="15" hidden="false" customHeight="false" outlineLevel="0" collapsed="false">
      <c r="A13" s="32"/>
      <c r="B13" s="297"/>
      <c r="C13" s="295"/>
      <c r="D13" s="296"/>
      <c r="E13" s="296"/>
      <c r="F13" s="297"/>
      <c r="G13" s="297"/>
    </row>
    <row r="14" s="307" customFormat="true" ht="30" hidden="false" customHeight="false" outlineLevel="0" collapsed="false">
      <c r="A14" s="303" t="s">
        <v>1092</v>
      </c>
      <c r="B14" s="96" t="s">
        <v>31</v>
      </c>
      <c r="C14" s="304" t="s">
        <v>37</v>
      </c>
      <c r="D14" s="305" t="s">
        <v>1093</v>
      </c>
      <c r="E14" s="305" t="s">
        <v>1094</v>
      </c>
      <c r="F14" s="306"/>
      <c r="G14" s="306"/>
    </row>
    <row r="15" s="19" customFormat="true" ht="120" hidden="false" customHeight="false" outlineLevel="0" collapsed="false">
      <c r="A15" s="308" t="s">
        <v>1095</v>
      </c>
      <c r="B15" s="309" t="s">
        <v>463</v>
      </c>
      <c r="C15" s="310" t="n">
        <v>127212.32</v>
      </c>
      <c r="D15" s="311" t="n">
        <f aca="false">C15/$F$10</f>
        <v>0.0977102867177381</v>
      </c>
      <c r="E15" s="312" t="n">
        <f aca="false">D15</f>
        <v>0.0977102867177381</v>
      </c>
      <c r="F15" s="57"/>
      <c r="G15" s="58"/>
    </row>
    <row r="16" s="19" customFormat="true" ht="30" hidden="false" customHeight="false" outlineLevel="0" collapsed="false">
      <c r="A16" s="308" t="s">
        <v>1095</v>
      </c>
      <c r="B16" s="309" t="s">
        <v>429</v>
      </c>
      <c r="C16" s="310" t="n">
        <v>105288.35</v>
      </c>
      <c r="D16" s="312" t="n">
        <f aca="false">C16/$F$10</f>
        <v>0.0808707432309823</v>
      </c>
      <c r="E16" s="312" t="n">
        <f aca="false">D16+E15</f>
        <v>0.17858102994872</v>
      </c>
      <c r="F16" s="57"/>
      <c r="G16" s="58"/>
    </row>
    <row r="17" s="19" customFormat="true" ht="30" hidden="false" customHeight="false" outlineLevel="0" collapsed="false">
      <c r="A17" s="308" t="s">
        <v>1095</v>
      </c>
      <c r="B17" s="309" t="s">
        <v>467</v>
      </c>
      <c r="C17" s="310" t="n">
        <v>82396.46</v>
      </c>
      <c r="D17" s="312" t="n">
        <f aca="false">C17/$F$10</f>
        <v>0.0632877517769241</v>
      </c>
      <c r="E17" s="312" t="n">
        <f aca="false">D17+E16</f>
        <v>0.241868781725644</v>
      </c>
      <c r="F17" s="57"/>
      <c r="G17" s="58"/>
    </row>
    <row r="18" s="19" customFormat="true" ht="30" hidden="false" customHeight="false" outlineLevel="0" collapsed="false">
      <c r="A18" s="308" t="s">
        <v>1095</v>
      </c>
      <c r="B18" s="309" t="s">
        <v>689</v>
      </c>
      <c r="C18" s="310" t="n">
        <v>60577.44</v>
      </c>
      <c r="D18" s="311" t="n">
        <f aca="false">C18/$F$10</f>
        <v>0.046528819150744</v>
      </c>
      <c r="E18" s="312" t="n">
        <f aca="false">D18+E17</f>
        <v>0.288397600876389</v>
      </c>
      <c r="F18" s="57"/>
      <c r="G18" s="58"/>
    </row>
    <row r="19" s="19" customFormat="true" ht="30" hidden="false" customHeight="false" outlineLevel="0" collapsed="false">
      <c r="A19" s="308" t="s">
        <v>1095</v>
      </c>
      <c r="B19" s="309" t="s">
        <v>435</v>
      </c>
      <c r="C19" s="310" t="n">
        <v>54911.66</v>
      </c>
      <c r="D19" s="312" t="n">
        <f aca="false">C19/$F$10</f>
        <v>0.0421770001737799</v>
      </c>
      <c r="E19" s="312" t="n">
        <f aca="false">D19+E18</f>
        <v>0.330574601050168</v>
      </c>
      <c r="F19" s="57"/>
      <c r="G19" s="58"/>
    </row>
    <row r="20" s="19" customFormat="true" ht="15" hidden="false" customHeight="false" outlineLevel="0" collapsed="false">
      <c r="A20" s="308" t="s">
        <v>1095</v>
      </c>
      <c r="B20" s="309" t="s">
        <v>686</v>
      </c>
      <c r="C20" s="310" t="n">
        <v>51507.54</v>
      </c>
      <c r="D20" s="312" t="n">
        <f aca="false">C20/$F$10</f>
        <v>0.0395623356411184</v>
      </c>
      <c r="E20" s="312" t="n">
        <f aca="false">D20+E19</f>
        <v>0.370136936691287</v>
      </c>
      <c r="F20" s="57"/>
      <c r="G20" s="58"/>
    </row>
    <row r="21" s="19" customFormat="true" ht="60" hidden="false" customHeight="false" outlineLevel="0" collapsed="false">
      <c r="A21" s="308" t="s">
        <v>1095</v>
      </c>
      <c r="B21" s="309" t="s">
        <v>488</v>
      </c>
      <c r="C21" s="310" t="n">
        <v>44371.8</v>
      </c>
      <c r="D21" s="312" t="n">
        <f aca="false">C21/$F$10</f>
        <v>0.034081457677858</v>
      </c>
      <c r="E21" s="312" t="n">
        <f aca="false">D21+E20</f>
        <v>0.404218394369145</v>
      </c>
      <c r="F21" s="57"/>
      <c r="G21" s="58"/>
    </row>
    <row r="22" s="19" customFormat="true" ht="15" hidden="false" customHeight="false" outlineLevel="0" collapsed="false">
      <c r="A22" s="308" t="s">
        <v>1095</v>
      </c>
      <c r="B22" s="309" t="s">
        <v>98</v>
      </c>
      <c r="C22" s="310" t="n">
        <v>33887.94</v>
      </c>
      <c r="D22" s="312" t="n">
        <f aca="false">C22/$F$10</f>
        <v>0.0260289281232628</v>
      </c>
      <c r="E22" s="312" t="n">
        <f aca="false">D22+E21</f>
        <v>0.430247322492408</v>
      </c>
      <c r="F22" s="57"/>
      <c r="G22" s="58"/>
    </row>
    <row r="23" s="19" customFormat="true" ht="45" hidden="false" customHeight="false" outlineLevel="0" collapsed="false">
      <c r="A23" s="308" t="s">
        <v>1095</v>
      </c>
      <c r="B23" s="309" t="s">
        <v>384</v>
      </c>
      <c r="C23" s="310" t="n">
        <v>32500.53</v>
      </c>
      <c r="D23" s="312" t="n">
        <f aca="false">C23/$F$10</f>
        <v>0.0249632748210114</v>
      </c>
      <c r="E23" s="312" t="n">
        <f aca="false">D23+E22</f>
        <v>0.455210597313419</v>
      </c>
      <c r="F23" s="57"/>
      <c r="G23" s="58"/>
    </row>
    <row r="24" s="19" customFormat="true" ht="45" hidden="false" customHeight="false" outlineLevel="0" collapsed="false">
      <c r="A24" s="308" t="s">
        <v>1095</v>
      </c>
      <c r="B24" s="309" t="s">
        <v>378</v>
      </c>
      <c r="C24" s="310" t="n">
        <v>31704.56</v>
      </c>
      <c r="D24" s="312" t="n">
        <f aca="false">C24/$F$10</f>
        <v>0.024351899626229</v>
      </c>
      <c r="E24" s="312" t="n">
        <f aca="false">D24+E23</f>
        <v>0.479562496939648</v>
      </c>
      <c r="F24" s="57"/>
      <c r="G24" s="58"/>
    </row>
    <row r="25" s="19" customFormat="true" ht="30" hidden="false" customHeight="false" outlineLevel="0" collapsed="false">
      <c r="A25" s="308" t="s">
        <v>1095</v>
      </c>
      <c r="B25" s="309" t="s">
        <v>692</v>
      </c>
      <c r="C25" s="310" t="n">
        <v>31682.64</v>
      </c>
      <c r="D25" s="312" t="n">
        <f aca="false">C25/$F$10</f>
        <v>0.0243350631320526</v>
      </c>
      <c r="E25" s="312" t="n">
        <f aca="false">D25+E24</f>
        <v>0.503897560071701</v>
      </c>
      <c r="F25" s="57"/>
      <c r="G25" s="58"/>
    </row>
    <row r="26" s="19" customFormat="true" ht="46.5" hidden="false" customHeight="true" outlineLevel="0" collapsed="false">
      <c r="A26" s="308" t="s">
        <v>1095</v>
      </c>
      <c r="B26" s="309" t="s">
        <v>303</v>
      </c>
      <c r="C26" s="310" t="n">
        <v>28085.76</v>
      </c>
      <c r="D26" s="311" t="n">
        <f aca="false">C26/$F$10</f>
        <v>0.0215723419106387</v>
      </c>
      <c r="E26" s="312" t="n">
        <f aca="false">D26+E25</f>
        <v>0.52546990198234</v>
      </c>
      <c r="F26" s="57"/>
      <c r="G26" s="58"/>
    </row>
    <row r="27" s="19" customFormat="true" ht="54" hidden="false" customHeight="true" outlineLevel="0" collapsed="false">
      <c r="A27" s="308" t="s">
        <v>1095</v>
      </c>
      <c r="B27" s="309" t="s">
        <v>306</v>
      </c>
      <c r="C27" s="310" t="n">
        <v>20388.27</v>
      </c>
      <c r="D27" s="312" t="n">
        <f aca="false">C27/$F$10</f>
        <v>0.0156599903796948</v>
      </c>
      <c r="E27" s="312" t="n">
        <f aca="false">D27+E26</f>
        <v>0.541129892362034</v>
      </c>
      <c r="F27" s="57"/>
      <c r="G27" s="58"/>
    </row>
    <row r="28" s="19" customFormat="true" ht="30" hidden="false" customHeight="false" outlineLevel="0" collapsed="false">
      <c r="A28" s="308" t="s">
        <v>1095</v>
      </c>
      <c r="B28" s="309" t="s">
        <v>472</v>
      </c>
      <c r="C28" s="310" t="n">
        <v>20244</v>
      </c>
      <c r="D28" s="312" t="n">
        <f aca="false">C28/$F$10</f>
        <v>0.0155491782896019</v>
      </c>
      <c r="E28" s="312" t="n">
        <f aca="false">D28+E27</f>
        <v>0.556679070651636</v>
      </c>
      <c r="F28" s="57"/>
      <c r="G28" s="58"/>
    </row>
    <row r="29" s="19" customFormat="true" ht="60" hidden="false" customHeight="false" outlineLevel="0" collapsed="false">
      <c r="A29" s="308" t="s">
        <v>1095</v>
      </c>
      <c r="B29" s="309" t="s">
        <v>446</v>
      </c>
      <c r="C29" s="310" t="n">
        <v>17347.39</v>
      </c>
      <c r="D29" s="312" t="n">
        <f aca="false">C29/$F$10</f>
        <v>0.013324326218596</v>
      </c>
      <c r="E29" s="312" t="n">
        <f aca="false">D29+E28</f>
        <v>0.570003396870232</v>
      </c>
      <c r="F29" s="57"/>
      <c r="G29" s="58"/>
    </row>
    <row r="30" s="19" customFormat="true" ht="30" hidden="false" customHeight="false" outlineLevel="0" collapsed="false">
      <c r="A30" s="308" t="s">
        <v>1095</v>
      </c>
      <c r="B30" s="309" t="s">
        <v>426</v>
      </c>
      <c r="C30" s="310" t="n">
        <v>15987.19</v>
      </c>
      <c r="D30" s="312" t="n">
        <f aca="false">C30/$F$10</f>
        <v>0.0122795725973</v>
      </c>
      <c r="E30" s="312" t="n">
        <f aca="false">D30+E29</f>
        <v>0.582282969467532</v>
      </c>
      <c r="F30" s="57"/>
      <c r="G30" s="58"/>
    </row>
    <row r="31" s="19" customFormat="true" ht="30" hidden="false" customHeight="false" outlineLevel="0" collapsed="false">
      <c r="A31" s="308" t="s">
        <v>1095</v>
      </c>
      <c r="B31" s="309" t="s">
        <v>432</v>
      </c>
      <c r="C31" s="310" t="n">
        <v>15486.03</v>
      </c>
      <c r="D31" s="312" t="n">
        <f aca="false">C31/$F$10</f>
        <v>0.0118946374959555</v>
      </c>
      <c r="E31" s="312" t="n">
        <f aca="false">D31+E30</f>
        <v>0.594177606963488</v>
      </c>
      <c r="F31" s="57"/>
      <c r="G31" s="58"/>
    </row>
    <row r="32" s="19" customFormat="true" ht="45" hidden="false" customHeight="false" outlineLevel="0" collapsed="false">
      <c r="A32" s="308" t="s">
        <v>1095</v>
      </c>
      <c r="B32" s="309" t="s">
        <v>372</v>
      </c>
      <c r="C32" s="310" t="n">
        <v>15280.96</v>
      </c>
      <c r="D32" s="311" t="n">
        <f aca="false">C32/$F$10</f>
        <v>0.0117371256409936</v>
      </c>
      <c r="E32" s="312" t="n">
        <f aca="false">D32+E31</f>
        <v>0.605914732604481</v>
      </c>
      <c r="F32" s="57"/>
      <c r="G32" s="58"/>
    </row>
    <row r="33" s="19" customFormat="true" ht="30" hidden="false" customHeight="false" outlineLevel="0" collapsed="false">
      <c r="A33" s="308" t="s">
        <v>1095</v>
      </c>
      <c r="B33" s="309" t="s">
        <v>461</v>
      </c>
      <c r="C33" s="310" t="n">
        <v>14211.54</v>
      </c>
      <c r="D33" s="311" t="n">
        <f aca="false">C33/$F$10</f>
        <v>0.0109157167175365</v>
      </c>
      <c r="E33" s="312" t="n">
        <f aca="false">D33+E32</f>
        <v>0.616830449322018</v>
      </c>
      <c r="F33" s="57"/>
      <c r="G33" s="58"/>
    </row>
    <row r="34" s="19" customFormat="true" ht="60" hidden="false" customHeight="false" outlineLevel="0" collapsed="false">
      <c r="A34" s="308" t="s">
        <v>1095</v>
      </c>
      <c r="B34" s="309" t="s">
        <v>157</v>
      </c>
      <c r="C34" s="310" t="n">
        <v>14120</v>
      </c>
      <c r="D34" s="311" t="n">
        <f aca="false">C34/$F$10</f>
        <v>0.0108454059202321</v>
      </c>
      <c r="E34" s="312" t="n">
        <f aca="false">D34+E33</f>
        <v>0.62767585524225</v>
      </c>
      <c r="F34" s="57"/>
      <c r="G34" s="58"/>
    </row>
    <row r="35" s="19" customFormat="true" ht="60" hidden="false" customHeight="false" outlineLevel="0" collapsed="false">
      <c r="A35" s="308" t="s">
        <v>1095</v>
      </c>
      <c r="B35" s="309" t="s">
        <v>135</v>
      </c>
      <c r="C35" s="310" t="n">
        <v>12323.84</v>
      </c>
      <c r="D35" s="312" t="n">
        <f aca="false">C35/$F$10</f>
        <v>0.00946579655070774</v>
      </c>
      <c r="E35" s="312" t="n">
        <f aca="false">D35+E34</f>
        <v>0.637141651792958</v>
      </c>
      <c r="F35" s="57"/>
      <c r="G35" s="58"/>
    </row>
    <row r="36" s="19" customFormat="true" ht="15" hidden="false" customHeight="false" outlineLevel="0" collapsed="false">
      <c r="A36" s="308" t="s">
        <v>1095</v>
      </c>
      <c r="B36" s="309" t="s">
        <v>101</v>
      </c>
      <c r="C36" s="310" t="n">
        <v>12179.81</v>
      </c>
      <c r="D36" s="312" t="n">
        <f aca="false">C36/$F$10</f>
        <v>0.00935516880179194</v>
      </c>
      <c r="E36" s="312" t="n">
        <f aca="false">D36+E35</f>
        <v>0.64649682059475</v>
      </c>
      <c r="F36" s="57"/>
      <c r="G36" s="58"/>
    </row>
    <row r="37" s="19" customFormat="true" ht="30" hidden="false" customHeight="false" outlineLevel="0" collapsed="false">
      <c r="A37" s="308" t="s">
        <v>1095</v>
      </c>
      <c r="B37" s="309" t="s">
        <v>478</v>
      </c>
      <c r="C37" s="310" t="n">
        <v>11856.6</v>
      </c>
      <c r="D37" s="312" t="n">
        <f aca="false">C37/$F$10</f>
        <v>0.00910691500239547</v>
      </c>
      <c r="E37" s="312" t="n">
        <f aca="false">D37+E36</f>
        <v>0.655603735597145</v>
      </c>
      <c r="F37" s="57"/>
      <c r="G37" s="58"/>
    </row>
    <row r="38" s="19" customFormat="true" ht="45" hidden="false" customHeight="false" outlineLevel="0" collapsed="false">
      <c r="A38" s="308" t="s">
        <v>1095</v>
      </c>
      <c r="B38" s="309" t="s">
        <v>242</v>
      </c>
      <c r="C38" s="310" t="n">
        <v>11076.19</v>
      </c>
      <c r="D38" s="312" t="n">
        <f aca="false">C38/$F$10</f>
        <v>0.00850749126059601</v>
      </c>
      <c r="E38" s="312" t="n">
        <f aca="false">D38+E37</f>
        <v>0.664111226857741</v>
      </c>
      <c r="F38" s="57"/>
      <c r="G38" s="58"/>
    </row>
    <row r="39" s="19" customFormat="true" ht="45" hidden="false" customHeight="false" outlineLevel="0" collapsed="false">
      <c r="A39" s="308" t="s">
        <v>1095</v>
      </c>
      <c r="B39" s="309" t="s">
        <v>1096</v>
      </c>
      <c r="C39" s="310" t="n">
        <v>10470.65</v>
      </c>
      <c r="D39" s="311" t="n">
        <f aca="false">C39/$F$10</f>
        <v>0.00804238310897155</v>
      </c>
      <c r="E39" s="312" t="n">
        <f aca="false">D39+E38</f>
        <v>0.672153609966713</v>
      </c>
      <c r="F39" s="57"/>
      <c r="G39" s="58"/>
    </row>
    <row r="40" s="19" customFormat="true" ht="45" hidden="false" customHeight="false" outlineLevel="0" collapsed="false">
      <c r="A40" s="308" t="s">
        <v>1095</v>
      </c>
      <c r="B40" s="309" t="s">
        <v>66</v>
      </c>
      <c r="C40" s="310" t="n">
        <v>10376.52</v>
      </c>
      <c r="D40" s="312" t="n">
        <f aca="false">C40/$F$10</f>
        <v>0.0079700829631308</v>
      </c>
      <c r="E40" s="312" t="n">
        <f aca="false">D40+E39</f>
        <v>0.680123692929844</v>
      </c>
      <c r="F40" s="57"/>
      <c r="G40" s="58"/>
    </row>
    <row r="41" s="19" customFormat="true" ht="30" hidden="false" customHeight="false" outlineLevel="0" collapsed="false">
      <c r="A41" s="308" t="s">
        <v>1095</v>
      </c>
      <c r="B41" s="309" t="s">
        <v>438</v>
      </c>
      <c r="C41" s="310" t="n">
        <v>9844.99</v>
      </c>
      <c r="D41" s="312" t="n">
        <f aca="false">C41/$F$10</f>
        <v>0.007561821021999</v>
      </c>
      <c r="E41" s="312" t="n">
        <f aca="false">D41+E40</f>
        <v>0.687685513951843</v>
      </c>
      <c r="F41" s="57"/>
      <c r="G41" s="58"/>
    </row>
    <row r="42" s="19" customFormat="true" ht="45" hidden="false" customHeight="false" outlineLevel="0" collapsed="false">
      <c r="A42" s="308" t="s">
        <v>1095</v>
      </c>
      <c r="B42" s="309" t="s">
        <v>449</v>
      </c>
      <c r="C42" s="310" t="n">
        <v>9652.48</v>
      </c>
      <c r="D42" s="311" t="n">
        <f aca="false">C42/$F$10</f>
        <v>0.00741395635530609</v>
      </c>
      <c r="E42" s="312" t="n">
        <f aca="false">D42+E41</f>
        <v>0.695099470307149</v>
      </c>
      <c r="F42" s="57"/>
      <c r="G42" s="58"/>
    </row>
    <row r="43" s="19" customFormat="true" ht="45" hidden="false" customHeight="false" outlineLevel="0" collapsed="false">
      <c r="A43" s="308" t="s">
        <v>1095</v>
      </c>
      <c r="B43" s="309" t="s">
        <v>274</v>
      </c>
      <c r="C43" s="310" t="n">
        <v>9244.26</v>
      </c>
      <c r="D43" s="312" t="n">
        <f aca="false">C43/$F$10</f>
        <v>0.00710040737479921</v>
      </c>
      <c r="E43" s="312" t="n">
        <f aca="false">D43+E42</f>
        <v>0.702199877681948</v>
      </c>
      <c r="F43" s="57"/>
      <c r="G43" s="58"/>
    </row>
    <row r="44" s="19" customFormat="true" ht="30" hidden="false" customHeight="false" outlineLevel="0" collapsed="false">
      <c r="A44" s="308" t="s">
        <v>1095</v>
      </c>
      <c r="B44" s="309" t="s">
        <v>503</v>
      </c>
      <c r="C44" s="310" t="n">
        <v>8998.13</v>
      </c>
      <c r="D44" s="311" t="n">
        <f aca="false">C44/$F$10</f>
        <v>0.00691135781678599</v>
      </c>
      <c r="E44" s="312" t="n">
        <f aca="false">D44+E43</f>
        <v>0.709111235498734</v>
      </c>
      <c r="F44" s="57"/>
      <c r="G44" s="58"/>
    </row>
    <row r="45" s="19" customFormat="true" ht="45" hidden="false" customHeight="false" outlineLevel="0" collapsed="false">
      <c r="A45" s="308" t="s">
        <v>1095</v>
      </c>
      <c r="B45" s="309" t="s">
        <v>201</v>
      </c>
      <c r="C45" s="310" t="n">
        <v>8677.05</v>
      </c>
      <c r="D45" s="312" t="n">
        <f aca="false">C45/$F$10</f>
        <v>0.0066647400453364</v>
      </c>
      <c r="E45" s="312" t="n">
        <f aca="false">D45+E44</f>
        <v>0.71577597554407</v>
      </c>
      <c r="F45" s="57"/>
      <c r="G45" s="58"/>
    </row>
    <row r="46" s="19" customFormat="true" ht="30" hidden="false" customHeight="false" outlineLevel="0" collapsed="false">
      <c r="A46" s="308" t="s">
        <v>1095</v>
      </c>
      <c r="B46" s="309" t="s">
        <v>458</v>
      </c>
      <c r="C46" s="310" t="n">
        <v>8567.82</v>
      </c>
      <c r="D46" s="312" t="n">
        <f aca="false">C46/$F$10</f>
        <v>0.0065808417671022</v>
      </c>
      <c r="E46" s="312" t="n">
        <f aca="false">D46+E45</f>
        <v>0.722356817311173</v>
      </c>
      <c r="F46" s="57"/>
      <c r="G46" s="58"/>
    </row>
    <row r="47" s="19" customFormat="true" ht="90" hidden="false" customHeight="false" outlineLevel="0" collapsed="false">
      <c r="A47" s="308" t="s">
        <v>1095</v>
      </c>
      <c r="B47" s="309" t="s">
        <v>338</v>
      </c>
      <c r="C47" s="310" t="n">
        <v>8456.64</v>
      </c>
      <c r="D47" s="312" t="n">
        <f aca="false">C47/$F$10</f>
        <v>0.00649544571680394</v>
      </c>
      <c r="E47" s="312" t="n">
        <f aca="false">D47+E46</f>
        <v>0.728852263027976</v>
      </c>
      <c r="F47" s="57"/>
      <c r="G47" s="58"/>
    </row>
    <row r="48" s="19" customFormat="true" ht="45" hidden="false" customHeight="false" outlineLevel="0" collapsed="false">
      <c r="A48" s="308" t="s">
        <v>1095</v>
      </c>
      <c r="B48" s="309" t="s">
        <v>253</v>
      </c>
      <c r="C48" s="310" t="n">
        <v>8313.61</v>
      </c>
      <c r="D48" s="312" t="n">
        <f aca="false">C48/$F$10</f>
        <v>0.00638558605612613</v>
      </c>
      <c r="E48" s="312" t="n">
        <f aca="false">D48+E47</f>
        <v>0.735237849084103</v>
      </c>
      <c r="F48" s="57"/>
      <c r="G48" s="58"/>
    </row>
    <row r="49" s="19" customFormat="true" ht="45" hidden="false" customHeight="false" outlineLevel="0" collapsed="false">
      <c r="A49" s="308" t="s">
        <v>1095</v>
      </c>
      <c r="B49" s="309" t="s">
        <v>63</v>
      </c>
      <c r="C49" s="310" t="n">
        <v>8301.24</v>
      </c>
      <c r="D49" s="311" t="n">
        <f aca="false">C49/$F$10</f>
        <v>0.00637608480462235</v>
      </c>
      <c r="E49" s="312" t="n">
        <f aca="false">D49+E48</f>
        <v>0.741613933888725</v>
      </c>
      <c r="F49" s="57"/>
      <c r="G49" s="58"/>
    </row>
    <row r="50" s="19" customFormat="true" ht="45" hidden="false" customHeight="false" outlineLevel="0" collapsed="false">
      <c r="A50" s="308" t="s">
        <v>1095</v>
      </c>
      <c r="B50" s="309" t="s">
        <v>549</v>
      </c>
      <c r="C50" s="310" t="n">
        <v>8293.95</v>
      </c>
      <c r="D50" s="312" t="n">
        <f aca="false">C50/$F$10</f>
        <v>0.0063704854413675</v>
      </c>
      <c r="E50" s="312" t="n">
        <f aca="false">D50+E49</f>
        <v>0.747984419330092</v>
      </c>
      <c r="F50" s="57"/>
      <c r="G50" s="58"/>
    </row>
    <row r="51" s="19" customFormat="true" ht="15" hidden="false" customHeight="false" outlineLevel="0" collapsed="false">
      <c r="A51" s="308" t="s">
        <v>1095</v>
      </c>
      <c r="B51" s="309" t="s">
        <v>455</v>
      </c>
      <c r="C51" s="310" t="n">
        <v>8239.68</v>
      </c>
      <c r="D51" s="311" t="n">
        <f aca="false">C51/$F$10</f>
        <v>0.0063288012926925</v>
      </c>
      <c r="E51" s="312" t="n">
        <f aca="false">D51+E50</f>
        <v>0.754313220622785</v>
      </c>
      <c r="F51" s="57"/>
      <c r="G51" s="58"/>
    </row>
    <row r="52" s="19" customFormat="true" ht="30" hidden="false" customHeight="false" outlineLevel="0" collapsed="false">
      <c r="A52" s="308" t="s">
        <v>1095</v>
      </c>
      <c r="B52" s="309" t="s">
        <v>470</v>
      </c>
      <c r="C52" s="310" t="n">
        <v>8202.57</v>
      </c>
      <c r="D52" s="311" t="n">
        <f aca="false">C52/$F$10</f>
        <v>0.00630029753818118</v>
      </c>
      <c r="E52" s="312" t="n">
        <f aca="false">D52+E51</f>
        <v>0.760613518160966</v>
      </c>
      <c r="F52" s="57"/>
      <c r="G52" s="58"/>
    </row>
    <row r="53" s="19" customFormat="true" ht="30" hidden="false" customHeight="false" outlineLevel="0" collapsed="false">
      <c r="A53" s="308" t="s">
        <v>1095</v>
      </c>
      <c r="B53" s="309" t="s">
        <v>490</v>
      </c>
      <c r="C53" s="310" t="n">
        <v>8079.57</v>
      </c>
      <c r="D53" s="312" t="n">
        <f aca="false">C53/$F$10</f>
        <v>0.00620582268491004</v>
      </c>
      <c r="E53" s="312" t="n">
        <f aca="false">D53+E52</f>
        <v>0.766819340845876</v>
      </c>
      <c r="F53" s="57"/>
      <c r="G53" s="58"/>
    </row>
    <row r="54" s="19" customFormat="true" ht="45" hidden="false" customHeight="false" outlineLevel="0" collapsed="false">
      <c r="A54" s="308" t="s">
        <v>1095</v>
      </c>
      <c r="B54" s="309" t="s">
        <v>387</v>
      </c>
      <c r="C54" s="310" t="n">
        <v>7992.36</v>
      </c>
      <c r="D54" s="312" t="n">
        <f aca="false">C54/$F$10</f>
        <v>0.00613883770967608</v>
      </c>
      <c r="E54" s="312" t="n">
        <f aca="false">D54+E53</f>
        <v>0.772958178555552</v>
      </c>
      <c r="F54" s="57"/>
      <c r="G54" s="58"/>
    </row>
    <row r="55" s="19" customFormat="true" ht="45" hidden="false" customHeight="false" outlineLevel="0" collapsed="false">
      <c r="A55" s="308" t="s">
        <v>1095</v>
      </c>
      <c r="B55" s="309" t="s">
        <v>251</v>
      </c>
      <c r="C55" s="310" t="n">
        <v>7785.96</v>
      </c>
      <c r="D55" s="312" t="n">
        <f aca="false">C55/$F$10</f>
        <v>0.00598030429735768</v>
      </c>
      <c r="E55" s="312" t="n">
        <f aca="false">D55+E54</f>
        <v>0.77893848285291</v>
      </c>
      <c r="F55" s="57"/>
      <c r="G55" s="58"/>
    </row>
    <row r="56" s="19" customFormat="true" ht="45" hidden="false" customHeight="false" outlineLevel="0" collapsed="false">
      <c r="A56" s="308" t="s">
        <v>1095</v>
      </c>
      <c r="B56" s="309" t="s">
        <v>381</v>
      </c>
      <c r="C56" s="310" t="n">
        <v>7774.9</v>
      </c>
      <c r="D56" s="311" t="n">
        <f aca="false">C56/$F$10</f>
        <v>0.00597180924144565</v>
      </c>
      <c r="E56" s="312" t="n">
        <f aca="false">D56+E55</f>
        <v>0.784910292094356</v>
      </c>
      <c r="F56" s="57"/>
      <c r="G56" s="58"/>
    </row>
    <row r="57" s="19" customFormat="true" ht="30" hidden="false" customHeight="false" outlineLevel="0" collapsed="false">
      <c r="A57" s="308" t="s">
        <v>1095</v>
      </c>
      <c r="B57" s="309" t="s">
        <v>441</v>
      </c>
      <c r="C57" s="310" t="n">
        <v>7601.15</v>
      </c>
      <c r="D57" s="311" t="n">
        <f aca="false">C57/$F$10</f>
        <v>0.00583835391009719</v>
      </c>
      <c r="E57" s="312" t="n">
        <f aca="false">D57+E56</f>
        <v>0.790748646004453</v>
      </c>
      <c r="F57" s="57"/>
      <c r="G57" s="58"/>
    </row>
    <row r="58" s="19" customFormat="true" ht="15" hidden="false" customHeight="false" outlineLevel="0" collapsed="false">
      <c r="A58" s="308" t="s">
        <v>1095</v>
      </c>
      <c r="B58" s="309" t="s">
        <v>650</v>
      </c>
      <c r="C58" s="310" t="n">
        <v>7263.89</v>
      </c>
      <c r="D58" s="312" t="n">
        <f aca="false">C58/$F$10</f>
        <v>0.00557930847095714</v>
      </c>
      <c r="E58" s="312" t="n">
        <f aca="false">D58+E57</f>
        <v>0.79632795447541</v>
      </c>
      <c r="F58" s="57"/>
      <c r="G58" s="58"/>
    </row>
    <row r="59" s="19" customFormat="true" ht="30" hidden="false" customHeight="false" outlineLevel="0" collapsed="false">
      <c r="A59" s="313" t="s">
        <v>1097</v>
      </c>
      <c r="B59" s="314" t="s">
        <v>44</v>
      </c>
      <c r="C59" s="315" t="n">
        <v>6923.16</v>
      </c>
      <c r="D59" s="316" t="n">
        <f aca="false">C59/$F$10</f>
        <v>0.00531759776563131</v>
      </c>
      <c r="E59" s="316" t="n">
        <f aca="false">D59+E58</f>
        <v>0.801645552241041</v>
      </c>
      <c r="F59" s="57"/>
      <c r="G59" s="58"/>
    </row>
    <row r="60" s="19" customFormat="true" ht="45" hidden="false" customHeight="false" outlineLevel="0" collapsed="false">
      <c r="A60" s="313" t="s">
        <v>1097</v>
      </c>
      <c r="B60" s="314" t="s">
        <v>195</v>
      </c>
      <c r="C60" s="315" t="n">
        <v>6832.91</v>
      </c>
      <c r="D60" s="316" t="n">
        <f aca="false">C60/$F$10</f>
        <v>0.00524827780215391</v>
      </c>
      <c r="E60" s="316" t="n">
        <f aca="false">D60+E59</f>
        <v>0.806893830043195</v>
      </c>
      <c r="F60" s="57"/>
      <c r="G60" s="58"/>
    </row>
    <row r="61" s="19" customFormat="true" ht="45" hidden="false" customHeight="false" outlineLevel="0" collapsed="false">
      <c r="A61" s="313" t="s">
        <v>1097</v>
      </c>
      <c r="B61" s="314" t="s">
        <v>233</v>
      </c>
      <c r="C61" s="315" t="n">
        <v>6472.67</v>
      </c>
      <c r="D61" s="317" t="n">
        <f aca="false">C61/$F$10</f>
        <v>0.00497158169530515</v>
      </c>
      <c r="E61" s="316" t="n">
        <f aca="false">D61+E60</f>
        <v>0.8118654117385</v>
      </c>
      <c r="F61" s="57"/>
      <c r="G61" s="58"/>
    </row>
    <row r="62" s="19" customFormat="true" ht="30" hidden="false" customHeight="false" outlineLevel="0" collapsed="false">
      <c r="A62" s="313" t="s">
        <v>1097</v>
      </c>
      <c r="B62" s="314" t="s">
        <v>322</v>
      </c>
      <c r="C62" s="315" t="n">
        <v>6369.63</v>
      </c>
      <c r="D62" s="317" t="n">
        <f aca="false">C62/$F$10</f>
        <v>0.00489243788326403</v>
      </c>
      <c r="E62" s="316" t="n">
        <f aca="false">D62+E61</f>
        <v>0.816757849621764</v>
      </c>
      <c r="F62" s="57"/>
      <c r="G62" s="58"/>
    </row>
    <row r="63" s="19" customFormat="true" ht="15" hidden="false" customHeight="false" outlineLevel="0" collapsed="false">
      <c r="A63" s="313" t="s">
        <v>1097</v>
      </c>
      <c r="B63" s="314" t="s">
        <v>480</v>
      </c>
      <c r="C63" s="315" t="n">
        <v>5912.83</v>
      </c>
      <c r="D63" s="316" t="n">
        <f aca="false">C63/$F$10</f>
        <v>0.00454157517615623</v>
      </c>
      <c r="E63" s="316" t="n">
        <f aca="false">D63+E62</f>
        <v>0.821299424797921</v>
      </c>
      <c r="F63" s="57"/>
      <c r="G63" s="58"/>
    </row>
    <row r="64" s="19" customFormat="true" ht="45" hidden="false" customHeight="false" outlineLevel="0" collapsed="false">
      <c r="A64" s="313" t="s">
        <v>1097</v>
      </c>
      <c r="B64" s="314" t="s">
        <v>420</v>
      </c>
      <c r="C64" s="315" t="n">
        <v>5873.4</v>
      </c>
      <c r="D64" s="317" t="n">
        <f aca="false">C64/$F$10</f>
        <v>0.00451128945693281</v>
      </c>
      <c r="E64" s="316" t="n">
        <f aca="false">D64+E63</f>
        <v>0.825810714254853</v>
      </c>
      <c r="F64" s="57"/>
      <c r="G64" s="58"/>
    </row>
    <row r="65" s="19" customFormat="true" ht="30" hidden="false" customHeight="false" outlineLevel="0" collapsed="false">
      <c r="A65" s="313" t="s">
        <v>1097</v>
      </c>
      <c r="B65" s="314" t="s">
        <v>539</v>
      </c>
      <c r="C65" s="315" t="n">
        <v>5820.3</v>
      </c>
      <c r="D65" s="316" t="n">
        <f aca="false">C65/$F$10</f>
        <v>0.00447050397149624</v>
      </c>
      <c r="E65" s="316" t="n">
        <f aca="false">D65+E64</f>
        <v>0.83028121822635</v>
      </c>
      <c r="F65" s="57"/>
      <c r="G65" s="58"/>
    </row>
    <row r="66" s="19" customFormat="true" ht="30" hidden="false" customHeight="false" outlineLevel="0" collapsed="false">
      <c r="A66" s="313" t="s">
        <v>1097</v>
      </c>
      <c r="B66" s="314" t="s">
        <v>617</v>
      </c>
      <c r="C66" s="315" t="n">
        <v>5753.42</v>
      </c>
      <c r="D66" s="317" t="n">
        <f aca="false">C66/$F$10</f>
        <v>0.00441913423014036</v>
      </c>
      <c r="E66" s="316" t="n">
        <f aca="false">D66+E65</f>
        <v>0.83470035245649</v>
      </c>
      <c r="F66" s="57"/>
      <c r="G66" s="58"/>
    </row>
    <row r="67" s="19" customFormat="true" ht="45" hidden="false" customHeight="false" outlineLevel="0" collapsed="false">
      <c r="A67" s="313" t="s">
        <v>1097</v>
      </c>
      <c r="B67" s="314" t="s">
        <v>544</v>
      </c>
      <c r="C67" s="315" t="n">
        <v>5710.31</v>
      </c>
      <c r="D67" s="316" t="n">
        <f aca="false">C67/$F$10</f>
        <v>0.00438602194620118</v>
      </c>
      <c r="E67" s="316" t="n">
        <f aca="false">D67+E66</f>
        <v>0.839086374402691</v>
      </c>
      <c r="F67" s="57"/>
      <c r="G67" s="58"/>
    </row>
    <row r="68" s="19" customFormat="true" ht="30" hidden="false" customHeight="false" outlineLevel="0" collapsed="false">
      <c r="A68" s="313" t="s">
        <v>1097</v>
      </c>
      <c r="B68" s="314" t="s">
        <v>309</v>
      </c>
      <c r="C68" s="315" t="n">
        <v>5550.12</v>
      </c>
      <c r="D68" s="317" t="n">
        <f aca="false">C68/$F$10</f>
        <v>0.00426298189135968</v>
      </c>
      <c r="E68" s="316" t="n">
        <f aca="false">D68+E67</f>
        <v>0.843349356294051</v>
      </c>
      <c r="F68" s="57"/>
      <c r="G68" s="58"/>
    </row>
    <row r="69" s="19" customFormat="true" ht="45" hidden="false" customHeight="false" outlineLevel="0" collapsed="false">
      <c r="A69" s="313" t="s">
        <v>1097</v>
      </c>
      <c r="B69" s="314" t="s">
        <v>256</v>
      </c>
      <c r="C69" s="315" t="n">
        <v>5448.4</v>
      </c>
      <c r="D69" s="316" t="n">
        <f aca="false">C69/$F$10</f>
        <v>0.00418485195579268</v>
      </c>
      <c r="E69" s="316" t="n">
        <f aca="false">D69+E68</f>
        <v>0.847534208249844</v>
      </c>
      <c r="F69" s="57"/>
      <c r="G69" s="58"/>
    </row>
    <row r="70" s="19" customFormat="true" ht="45" hidden="false" customHeight="false" outlineLevel="0" collapsed="false">
      <c r="A70" s="313" t="s">
        <v>1097</v>
      </c>
      <c r="B70" s="314" t="s">
        <v>365</v>
      </c>
      <c r="C70" s="315" t="n">
        <v>5431.94</v>
      </c>
      <c r="D70" s="317" t="n">
        <f aca="false">C70/$F$10</f>
        <v>0.00417220922339558</v>
      </c>
      <c r="E70" s="316" t="n">
        <f aca="false">D70+E69</f>
        <v>0.851706417473239</v>
      </c>
      <c r="F70" s="57"/>
      <c r="G70" s="58"/>
    </row>
    <row r="71" s="19" customFormat="true" ht="15" hidden="false" customHeight="false" outlineLevel="0" collapsed="false">
      <c r="A71" s="313" t="s">
        <v>1097</v>
      </c>
      <c r="B71" s="314" t="s">
        <v>531</v>
      </c>
      <c r="C71" s="315" t="n">
        <v>5225.4</v>
      </c>
      <c r="D71" s="316" t="n">
        <f aca="false">C71/$F$10</f>
        <v>0.00401356827872386</v>
      </c>
      <c r="E71" s="316" t="n">
        <f aca="false">D71+E70</f>
        <v>0.855719985751963</v>
      </c>
      <c r="F71" s="57"/>
      <c r="G71" s="58"/>
    </row>
    <row r="72" s="19" customFormat="true" ht="45" hidden="false" customHeight="false" outlineLevel="0" collapsed="false">
      <c r="A72" s="313" t="s">
        <v>1097</v>
      </c>
      <c r="B72" s="314" t="s">
        <v>453</v>
      </c>
      <c r="C72" s="315" t="n">
        <v>4866.4</v>
      </c>
      <c r="D72" s="316" t="n">
        <f aca="false">C72/$F$10</f>
        <v>0.00373782460129019</v>
      </c>
      <c r="E72" s="316" t="n">
        <f aca="false">D72+E71</f>
        <v>0.859457810353253</v>
      </c>
      <c r="F72" s="57"/>
      <c r="G72" s="58"/>
    </row>
    <row r="73" s="19" customFormat="true" ht="30" hidden="false" customHeight="false" outlineLevel="0" collapsed="false">
      <c r="A73" s="313" t="s">
        <v>1097</v>
      </c>
      <c r="B73" s="314" t="s">
        <v>72</v>
      </c>
      <c r="C73" s="315" t="n">
        <v>4738.72</v>
      </c>
      <c r="D73" s="317" t="n">
        <f aca="false">C73/$F$10</f>
        <v>0.00363975509506532</v>
      </c>
      <c r="E73" s="316" t="n">
        <f aca="false">D73+E72</f>
        <v>0.863097565448319</v>
      </c>
      <c r="F73" s="57"/>
      <c r="G73" s="58"/>
    </row>
    <row r="74" s="19" customFormat="true" ht="75" hidden="false" customHeight="false" outlineLevel="0" collapsed="false">
      <c r="A74" s="313" t="s">
        <v>1097</v>
      </c>
      <c r="B74" s="314" t="s">
        <v>363</v>
      </c>
      <c r="C74" s="315" t="n">
        <v>4619.33</v>
      </c>
      <c r="D74" s="317" t="n">
        <f aca="false">C74/$F$10</f>
        <v>0.00354805304033327</v>
      </c>
      <c r="E74" s="316" t="n">
        <f aca="false">D74+E73</f>
        <v>0.866645618488652</v>
      </c>
      <c r="F74" s="57"/>
      <c r="G74" s="58"/>
    </row>
    <row r="75" s="19" customFormat="true" ht="30" hidden="false" customHeight="false" outlineLevel="0" collapsed="false">
      <c r="A75" s="313" t="s">
        <v>1097</v>
      </c>
      <c r="B75" s="314" t="s">
        <v>348</v>
      </c>
      <c r="C75" s="315" t="n">
        <v>4465.23</v>
      </c>
      <c r="D75" s="317" t="n">
        <f aca="false">C75/$F$10</f>
        <v>0.00342969064286105</v>
      </c>
      <c r="E75" s="316" t="n">
        <f aca="false">D75+E74</f>
        <v>0.870075309131513</v>
      </c>
      <c r="F75" s="57"/>
      <c r="G75" s="58"/>
    </row>
    <row r="76" s="19" customFormat="true" ht="45" hidden="false" customHeight="false" outlineLevel="0" collapsed="false">
      <c r="A76" s="313" t="s">
        <v>1097</v>
      </c>
      <c r="B76" s="314" t="s">
        <v>130</v>
      </c>
      <c r="C76" s="315" t="n">
        <v>4301.58</v>
      </c>
      <c r="D76" s="316" t="n">
        <f aca="false">C76/$F$10</f>
        <v>0.00330399300271615</v>
      </c>
      <c r="E76" s="316" t="n">
        <f aca="false">D76+E75</f>
        <v>0.873379302134229</v>
      </c>
      <c r="F76" s="57"/>
      <c r="G76" s="58"/>
    </row>
    <row r="77" s="19" customFormat="true" ht="60" hidden="false" customHeight="false" outlineLevel="0" collapsed="false">
      <c r="A77" s="313" t="s">
        <v>1097</v>
      </c>
      <c r="B77" s="314" t="s">
        <v>212</v>
      </c>
      <c r="C77" s="315" t="n">
        <v>4258.07</v>
      </c>
      <c r="D77" s="316" t="n">
        <f aca="false">C77/$F$10</f>
        <v>0.00327057348348178</v>
      </c>
      <c r="E77" s="316" t="n">
        <f aca="false">D77+E76</f>
        <v>0.876649875617711</v>
      </c>
      <c r="F77" s="57"/>
      <c r="G77" s="58"/>
    </row>
    <row r="78" s="19" customFormat="true" ht="45" hidden="false" customHeight="false" outlineLevel="0" collapsed="false">
      <c r="A78" s="313" t="s">
        <v>1097</v>
      </c>
      <c r="B78" s="314" t="s">
        <v>260</v>
      </c>
      <c r="C78" s="315" t="n">
        <v>4200.78</v>
      </c>
      <c r="D78" s="317" t="n">
        <f aca="false">C78/$F$10</f>
        <v>0.00322656970832809</v>
      </c>
      <c r="E78" s="316" t="n">
        <f aca="false">D78+E77</f>
        <v>0.879876445326039</v>
      </c>
      <c r="F78" s="57"/>
      <c r="G78" s="58"/>
    </row>
    <row r="79" s="19" customFormat="true" ht="60" hidden="false" customHeight="false" outlineLevel="0" collapsed="false">
      <c r="A79" s="313" t="s">
        <v>1097</v>
      </c>
      <c r="B79" s="314" t="s">
        <v>332</v>
      </c>
      <c r="C79" s="315" t="n">
        <v>4115.93</v>
      </c>
      <c r="D79" s="316" t="n">
        <f aca="false">C79/$F$10</f>
        <v>0.00316139742133576</v>
      </c>
      <c r="E79" s="316" t="n">
        <f aca="false">D79+E78</f>
        <v>0.883037842747375</v>
      </c>
      <c r="F79" s="57"/>
      <c r="G79" s="58"/>
    </row>
    <row r="80" s="19" customFormat="true" ht="45" hidden="false" customHeight="false" outlineLevel="0" collapsed="false">
      <c r="A80" s="313" t="s">
        <v>1097</v>
      </c>
      <c r="B80" s="314" t="s">
        <v>300</v>
      </c>
      <c r="C80" s="315" t="n">
        <v>4042.58</v>
      </c>
      <c r="D80" s="317" t="n">
        <f aca="false">C80/$F$10</f>
        <v>0.00310505814908016</v>
      </c>
      <c r="E80" s="316" t="n">
        <f aca="false">D80+E79</f>
        <v>0.886142900896455</v>
      </c>
      <c r="F80" s="57"/>
      <c r="G80" s="58"/>
    </row>
    <row r="81" s="19" customFormat="true" ht="75" hidden="false" customHeight="false" outlineLevel="0" collapsed="false">
      <c r="A81" s="313" t="s">
        <v>1097</v>
      </c>
      <c r="B81" s="314" t="s">
        <v>69</v>
      </c>
      <c r="C81" s="315" t="n">
        <v>3796.12</v>
      </c>
      <c r="D81" s="316" t="n">
        <f aca="false">C81/$F$10</f>
        <v>0.00291575512194841</v>
      </c>
      <c r="E81" s="316" t="n">
        <f aca="false">D81+E80</f>
        <v>0.889058656018403</v>
      </c>
      <c r="F81" s="57"/>
      <c r="G81" s="58"/>
    </row>
    <row r="82" s="19" customFormat="true" ht="45" hidden="false" customHeight="false" outlineLevel="0" collapsed="false">
      <c r="A82" s="313" t="s">
        <v>1097</v>
      </c>
      <c r="B82" s="314" t="s">
        <v>150</v>
      </c>
      <c r="C82" s="315" t="n">
        <v>3784.06</v>
      </c>
      <c r="D82" s="317" t="n">
        <f aca="false">C82/$F$10</f>
        <v>0.00290649197779841</v>
      </c>
      <c r="E82" s="316" t="n">
        <f aca="false">D82+E81</f>
        <v>0.891965147996202</v>
      </c>
      <c r="F82" s="57"/>
      <c r="G82" s="58"/>
    </row>
    <row r="83" s="19" customFormat="true" ht="45" hidden="false" customHeight="false" outlineLevel="0" collapsed="false">
      <c r="A83" s="313" t="s">
        <v>1097</v>
      </c>
      <c r="B83" s="314" t="s">
        <v>375</v>
      </c>
      <c r="C83" s="315" t="n">
        <v>3669.98</v>
      </c>
      <c r="D83" s="317" t="n">
        <f aca="false">C83/$F$10</f>
        <v>0.00281886847161002</v>
      </c>
      <c r="E83" s="316" t="n">
        <f aca="false">D83+E82</f>
        <v>0.894784016467812</v>
      </c>
      <c r="F83" s="57"/>
      <c r="G83" s="58"/>
    </row>
    <row r="84" s="19" customFormat="true" ht="45" hidden="false" customHeight="false" outlineLevel="0" collapsed="false">
      <c r="A84" s="313" t="s">
        <v>1097</v>
      </c>
      <c r="B84" s="314" t="s">
        <v>248</v>
      </c>
      <c r="C84" s="315" t="n">
        <v>3649.83</v>
      </c>
      <c r="D84" s="317" t="n">
        <f aca="false">C84/$F$10</f>
        <v>0.00280339149361478</v>
      </c>
      <c r="E84" s="316" t="n">
        <f aca="false">D84+E83</f>
        <v>0.897587407961426</v>
      </c>
      <c r="F84" s="57"/>
      <c r="G84" s="58"/>
    </row>
    <row r="85" s="19" customFormat="true" ht="30" hidden="false" customHeight="false" outlineLevel="0" collapsed="false">
      <c r="A85" s="313" t="s">
        <v>1097</v>
      </c>
      <c r="B85" s="314" t="s">
        <v>346</v>
      </c>
      <c r="C85" s="315" t="n">
        <v>3631.51</v>
      </c>
      <c r="D85" s="317" t="n">
        <f aca="false">C85/$F$10</f>
        <v>0.00278932011709505</v>
      </c>
      <c r="E85" s="316" t="n">
        <f aca="false">D85+E84</f>
        <v>0.900376728078522</v>
      </c>
      <c r="F85" s="57"/>
      <c r="G85" s="58"/>
    </row>
    <row r="86" s="19" customFormat="true" ht="30" hidden="false" customHeight="false" outlineLevel="0" collapsed="false">
      <c r="A86" s="313" t="s">
        <v>1097</v>
      </c>
      <c r="B86" s="314" t="s">
        <v>352</v>
      </c>
      <c r="C86" s="315" t="n">
        <v>3560.58</v>
      </c>
      <c r="D86" s="316" t="n">
        <f aca="false">C86/$F$10</f>
        <v>0.00273483961837536</v>
      </c>
      <c r="E86" s="316" t="n">
        <f aca="false">D86+E85</f>
        <v>0.903111567696897</v>
      </c>
      <c r="F86" s="57"/>
      <c r="G86" s="58"/>
    </row>
    <row r="87" s="19" customFormat="true" ht="60" hidden="false" customHeight="false" outlineLevel="0" collapsed="false">
      <c r="A87" s="313" t="s">
        <v>1097</v>
      </c>
      <c r="B87" s="314" t="s">
        <v>221</v>
      </c>
      <c r="C87" s="315" t="n">
        <v>3472.39</v>
      </c>
      <c r="D87" s="316" t="n">
        <f aca="false">C87/$F$10</f>
        <v>0.00266710191666818</v>
      </c>
      <c r="E87" s="316" t="n">
        <f aca="false">D87+E86</f>
        <v>0.905778669613565</v>
      </c>
      <c r="F87" s="57"/>
      <c r="G87" s="58"/>
    </row>
    <row r="88" s="19" customFormat="true" ht="30" hidden="false" customHeight="false" outlineLevel="0" collapsed="false">
      <c r="A88" s="313" t="s">
        <v>1097</v>
      </c>
      <c r="B88" s="314" t="s">
        <v>186</v>
      </c>
      <c r="C88" s="315" t="n">
        <v>3452.36</v>
      </c>
      <c r="D88" s="316" t="n">
        <f aca="false">C88/$F$10</f>
        <v>0.00265171710926151</v>
      </c>
      <c r="E88" s="316" t="n">
        <f aca="false">D88+E87</f>
        <v>0.908430386722827</v>
      </c>
      <c r="F88" s="57"/>
      <c r="G88" s="58"/>
    </row>
    <row r="89" s="19" customFormat="true" ht="45" hidden="false" customHeight="false" outlineLevel="0" collapsed="false">
      <c r="A89" s="313" t="s">
        <v>1097</v>
      </c>
      <c r="B89" s="314" t="s">
        <v>181</v>
      </c>
      <c r="C89" s="315" t="n">
        <v>3391.13</v>
      </c>
      <c r="D89" s="316" t="n">
        <f aca="false">C89/$F$10</f>
        <v>0.00260468706645019</v>
      </c>
      <c r="E89" s="316" t="n">
        <f aca="false">D89+E88</f>
        <v>0.911035073789277</v>
      </c>
      <c r="F89" s="57"/>
      <c r="G89" s="58"/>
    </row>
    <row r="90" s="19" customFormat="true" ht="45" hidden="false" customHeight="false" outlineLevel="0" collapsed="false">
      <c r="A90" s="313" t="s">
        <v>1097</v>
      </c>
      <c r="B90" s="314" t="s">
        <v>316</v>
      </c>
      <c r="C90" s="315" t="n">
        <v>3351.27</v>
      </c>
      <c r="D90" s="316" t="n">
        <f aca="false">C90/$F$10</f>
        <v>0.00257407106928444</v>
      </c>
      <c r="E90" s="316" t="n">
        <f aca="false">D90+E89</f>
        <v>0.913609144858561</v>
      </c>
      <c r="F90" s="57"/>
      <c r="G90" s="58"/>
    </row>
    <row r="91" s="19" customFormat="true" ht="30" hidden="false" customHeight="false" outlineLevel="0" collapsed="false">
      <c r="A91" s="313" t="s">
        <v>1097</v>
      </c>
      <c r="B91" s="314" t="s">
        <v>501</v>
      </c>
      <c r="C91" s="315" t="n">
        <v>3183.33</v>
      </c>
      <c r="D91" s="317" t="n">
        <f aca="false">C91/$F$10</f>
        <v>0.00244507833059862</v>
      </c>
      <c r="E91" s="316" t="n">
        <f aca="false">D91+E90</f>
        <v>0.91605422318916</v>
      </c>
      <c r="F91" s="57"/>
      <c r="G91" s="58"/>
    </row>
    <row r="92" s="19" customFormat="true" ht="45" hidden="false" customHeight="false" outlineLevel="0" collapsed="false">
      <c r="A92" s="313" t="s">
        <v>1097</v>
      </c>
      <c r="B92" s="314" t="s">
        <v>451</v>
      </c>
      <c r="C92" s="315" t="n">
        <v>3175.21</v>
      </c>
      <c r="D92" s="316" t="n">
        <f aca="false">C92/$F$10</f>
        <v>0.00243884145410625</v>
      </c>
      <c r="E92" s="316" t="n">
        <f aca="false">D92+E91</f>
        <v>0.918493064643266</v>
      </c>
      <c r="F92" s="57"/>
      <c r="G92" s="58"/>
    </row>
    <row r="93" s="19" customFormat="true" ht="30" hidden="false" customHeight="false" outlineLevel="0" collapsed="false">
      <c r="A93" s="313" t="s">
        <v>1097</v>
      </c>
      <c r="B93" s="314" t="s">
        <v>343</v>
      </c>
      <c r="C93" s="315" t="n">
        <v>2962.2</v>
      </c>
      <c r="D93" s="316" t="n">
        <f aca="false">C93/$F$10</f>
        <v>0.00227523097853481</v>
      </c>
      <c r="E93" s="316" t="n">
        <f aca="false">D93+E92</f>
        <v>0.920768295621801</v>
      </c>
      <c r="F93" s="57"/>
      <c r="G93" s="58"/>
    </row>
    <row r="94" s="19" customFormat="true" ht="30" hidden="false" customHeight="false" outlineLevel="0" collapsed="false">
      <c r="A94" s="313" t="s">
        <v>1097</v>
      </c>
      <c r="B94" s="314" t="s">
        <v>246</v>
      </c>
      <c r="C94" s="315" t="n">
        <v>2941.85</v>
      </c>
      <c r="D94" s="317" t="n">
        <f aca="false">C94/$F$10</f>
        <v>0.00225960038289199</v>
      </c>
      <c r="E94" s="316" t="n">
        <f aca="false">D94+E93</f>
        <v>0.923027896004693</v>
      </c>
      <c r="F94" s="57"/>
      <c r="G94" s="58"/>
    </row>
    <row r="95" s="19" customFormat="true" ht="30" hidden="false" customHeight="false" outlineLevel="0" collapsed="false">
      <c r="A95" s="313" t="s">
        <v>1097</v>
      </c>
      <c r="B95" s="314" t="s">
        <v>620</v>
      </c>
      <c r="C95" s="315" t="n">
        <v>2883.06</v>
      </c>
      <c r="D95" s="317" t="n">
        <f aca="false">C95/$F$10</f>
        <v>0.00221444447538133</v>
      </c>
      <c r="E95" s="316" t="n">
        <f aca="false">D95+E94</f>
        <v>0.925242340480074</v>
      </c>
      <c r="F95" s="57"/>
      <c r="G95" s="58"/>
    </row>
    <row r="96" s="19" customFormat="true" ht="30" hidden="false" customHeight="false" outlineLevel="0" collapsed="false">
      <c r="A96" s="313" t="s">
        <v>1097</v>
      </c>
      <c r="B96" s="314" t="s">
        <v>1098</v>
      </c>
      <c r="C96" s="315" t="n">
        <v>2861.61</v>
      </c>
      <c r="D96" s="317" t="n">
        <f aca="false">C96/$F$10</f>
        <v>0.00219796898267673</v>
      </c>
      <c r="E96" s="316" t="n">
        <f aca="false">D96+E95</f>
        <v>0.927440309462751</v>
      </c>
      <c r="F96" s="57"/>
      <c r="G96" s="58"/>
    </row>
    <row r="97" s="19" customFormat="true" ht="30" hidden="false" customHeight="false" outlineLevel="0" collapsed="false">
      <c r="A97" s="313" t="s">
        <v>1097</v>
      </c>
      <c r="B97" s="314" t="s">
        <v>160</v>
      </c>
      <c r="C97" s="315" t="n">
        <v>2829.42</v>
      </c>
      <c r="D97" s="316" t="n">
        <f aca="false">C97/$F$10</f>
        <v>0.00217324422229626</v>
      </c>
      <c r="E97" s="316" t="n">
        <f aca="false">D97+E96</f>
        <v>0.929613553685047</v>
      </c>
      <c r="F97" s="57"/>
      <c r="G97" s="58"/>
    </row>
    <row r="98" s="19" customFormat="true" ht="45" hidden="false" customHeight="false" outlineLevel="0" collapsed="false">
      <c r="A98" s="313" t="s">
        <v>1097</v>
      </c>
      <c r="B98" s="314" t="s">
        <v>414</v>
      </c>
      <c r="C98" s="315" t="n">
        <v>2649.6</v>
      </c>
      <c r="D98" s="316" t="n">
        <f aca="false">C98/$F$10</f>
        <v>0.00203512659534327</v>
      </c>
      <c r="E98" s="316" t="n">
        <f aca="false">D98+E97</f>
        <v>0.93164868028039</v>
      </c>
      <c r="F98" s="57"/>
      <c r="G98" s="58"/>
    </row>
    <row r="99" s="19" customFormat="true" ht="45" hidden="false" customHeight="false" outlineLevel="0" collapsed="false">
      <c r="A99" s="313" t="s">
        <v>1097</v>
      </c>
      <c r="B99" s="314" t="s">
        <v>297</v>
      </c>
      <c r="C99" s="315" t="n">
        <v>2608.12</v>
      </c>
      <c r="D99" s="316" t="n">
        <f aca="false">C99/$F$10</f>
        <v>0.002003266295232</v>
      </c>
      <c r="E99" s="316" t="n">
        <f aca="false">D99+E98</f>
        <v>0.933651946575622</v>
      </c>
      <c r="F99" s="57"/>
      <c r="G99" s="58"/>
    </row>
    <row r="100" s="19" customFormat="true" ht="45" hidden="false" customHeight="false" outlineLevel="0" collapsed="false">
      <c r="A100" s="313" t="s">
        <v>1097</v>
      </c>
      <c r="B100" s="314" t="s">
        <v>92</v>
      </c>
      <c r="C100" s="315" t="n">
        <v>2527.48</v>
      </c>
      <c r="D100" s="317" t="n">
        <f aca="false">C100/$F$10</f>
        <v>0.00194132765972155</v>
      </c>
      <c r="E100" s="316" t="n">
        <f aca="false">D100+E99</f>
        <v>0.935593274235344</v>
      </c>
      <c r="F100" s="57"/>
      <c r="G100" s="58"/>
    </row>
    <row r="101" s="19" customFormat="true" ht="60" hidden="false" customHeight="false" outlineLevel="0" collapsed="false">
      <c r="A101" s="313" t="s">
        <v>1097</v>
      </c>
      <c r="B101" s="314" t="s">
        <v>318</v>
      </c>
      <c r="C101" s="315" t="n">
        <v>2498.82</v>
      </c>
      <c r="D101" s="316" t="n">
        <f aca="false">C101/$F$10</f>
        <v>0.00191931425082113</v>
      </c>
      <c r="E101" s="316" t="n">
        <f aca="false">D101+E100</f>
        <v>0.937512588486165</v>
      </c>
      <c r="F101" s="57"/>
      <c r="G101" s="58"/>
    </row>
    <row r="102" s="19" customFormat="true" ht="30" hidden="false" customHeight="false" outlineLevel="0" collapsed="false">
      <c r="A102" s="313" t="s">
        <v>1097</v>
      </c>
      <c r="B102" s="314" t="s">
        <v>443</v>
      </c>
      <c r="C102" s="315" t="n">
        <v>2471.37</v>
      </c>
      <c r="D102" s="317" t="n">
        <f aca="false">C102/$F$10</f>
        <v>0.00189823022868867</v>
      </c>
      <c r="E102" s="316" t="n">
        <f aca="false">D102+E101</f>
        <v>0.939410818714854</v>
      </c>
      <c r="F102" s="57"/>
      <c r="G102" s="58"/>
    </row>
    <row r="103" s="19" customFormat="true" ht="45" hidden="false" customHeight="false" outlineLevel="0" collapsed="false">
      <c r="A103" s="313" t="s">
        <v>1097</v>
      </c>
      <c r="B103" s="314" t="s">
        <v>85</v>
      </c>
      <c r="C103" s="315" t="n">
        <v>2451.81</v>
      </c>
      <c r="D103" s="316" t="n">
        <f aca="false">C103/$F$10</f>
        <v>0.00188320642275384</v>
      </c>
      <c r="E103" s="316" t="n">
        <f aca="false">D103+E102</f>
        <v>0.941294025137607</v>
      </c>
      <c r="F103" s="57"/>
      <c r="G103" s="58"/>
    </row>
    <row r="104" s="19" customFormat="true" ht="45" hidden="false" customHeight="false" outlineLevel="0" collapsed="false">
      <c r="A104" s="313" t="s">
        <v>1097</v>
      </c>
      <c r="B104" s="314" t="s">
        <v>223</v>
      </c>
      <c r="C104" s="315" t="n">
        <v>2320.09</v>
      </c>
      <c r="D104" s="317" t="n">
        <f aca="false">C104/$F$10</f>
        <v>0.00178203384004754</v>
      </c>
      <c r="E104" s="316" t="n">
        <f aca="false">D104+E103</f>
        <v>0.943076058977655</v>
      </c>
      <c r="F104" s="57"/>
      <c r="G104" s="58"/>
    </row>
    <row r="105" s="19" customFormat="true" ht="45" hidden="false" customHeight="false" outlineLevel="0" collapsed="false">
      <c r="A105" s="313" t="s">
        <v>1097</v>
      </c>
      <c r="B105" s="314" t="s">
        <v>227</v>
      </c>
      <c r="C105" s="315" t="n">
        <v>2215.4</v>
      </c>
      <c r="D105" s="316" t="n">
        <f aca="false">C105/$F$10</f>
        <v>0.00170162268241375</v>
      </c>
      <c r="E105" s="316" t="n">
        <f aca="false">D105+E104</f>
        <v>0.944777681660069</v>
      </c>
      <c r="F105" s="57"/>
      <c r="G105" s="58"/>
    </row>
    <row r="106" s="19" customFormat="true" ht="30" hidden="false" customHeight="false" outlineLevel="0" collapsed="false">
      <c r="A106" s="313" t="s">
        <v>1097</v>
      </c>
      <c r="B106" s="314" t="s">
        <v>188</v>
      </c>
      <c r="C106" s="315" t="n">
        <v>2212.14</v>
      </c>
      <c r="D106" s="316" t="n">
        <f aca="false">C106/$F$10</f>
        <v>0.00169911871475795</v>
      </c>
      <c r="E106" s="316" t="n">
        <f aca="false">D106+E105</f>
        <v>0.946476800374827</v>
      </c>
      <c r="F106" s="57"/>
      <c r="G106" s="58"/>
    </row>
    <row r="107" s="19" customFormat="true" ht="45" hidden="false" customHeight="false" outlineLevel="0" collapsed="false">
      <c r="A107" s="313" t="s">
        <v>1097</v>
      </c>
      <c r="B107" s="314" t="s">
        <v>148</v>
      </c>
      <c r="C107" s="315" t="n">
        <v>2210.66</v>
      </c>
      <c r="D107" s="317" t="n">
        <f aca="false">C107/$F$10</f>
        <v>0.00169798194416574</v>
      </c>
      <c r="E107" s="316" t="n">
        <f aca="false">D107+E106</f>
        <v>0.948174782318992</v>
      </c>
      <c r="F107" s="57"/>
      <c r="G107" s="58"/>
    </row>
    <row r="108" s="19" customFormat="true" ht="30" hidden="false" customHeight="false" outlineLevel="0" collapsed="false">
      <c r="A108" s="313" t="s">
        <v>1097</v>
      </c>
      <c r="B108" s="314" t="s">
        <v>192</v>
      </c>
      <c r="C108" s="315" t="n">
        <v>2087.34</v>
      </c>
      <c r="D108" s="317" t="n">
        <f aca="false">C108/$F$10</f>
        <v>0.00160326130265845</v>
      </c>
      <c r="E108" s="316" t="n">
        <f aca="false">D108+E107</f>
        <v>0.949778043621651</v>
      </c>
      <c r="F108" s="57"/>
      <c r="G108" s="58"/>
    </row>
    <row r="109" s="19" customFormat="true" ht="45" hidden="false" customHeight="true" outlineLevel="0" collapsed="false">
      <c r="A109" s="318" t="s">
        <v>1099</v>
      </c>
      <c r="B109" s="319" t="s">
        <v>578</v>
      </c>
      <c r="C109" s="320" t="n">
        <v>2085.56</v>
      </c>
      <c r="D109" s="321" t="n">
        <f aca="false">C109/$F$10</f>
        <v>0.00160189410559485</v>
      </c>
      <c r="E109" s="322" t="n">
        <f aca="false">D109+E108</f>
        <v>0.951379937727246</v>
      </c>
      <c r="F109" s="57"/>
      <c r="G109" s="58"/>
    </row>
    <row r="110" s="19" customFormat="true" ht="45" hidden="false" customHeight="true" outlineLevel="0" collapsed="false">
      <c r="A110" s="318" t="s">
        <v>1099</v>
      </c>
      <c r="B110" s="319" t="s">
        <v>229</v>
      </c>
      <c r="C110" s="320" t="n">
        <v>2039.35</v>
      </c>
      <c r="D110" s="322" t="n">
        <f aca="false">C110/$F$10</f>
        <v>0.00156640074811794</v>
      </c>
      <c r="E110" s="322" t="n">
        <f aca="false">D110+E109</f>
        <v>0.952946338475364</v>
      </c>
      <c r="F110" s="57"/>
      <c r="G110" s="58"/>
    </row>
    <row r="111" s="19" customFormat="true" ht="30" hidden="false" customHeight="false" outlineLevel="0" collapsed="false">
      <c r="A111" s="318" t="s">
        <v>1099</v>
      </c>
      <c r="B111" s="319" t="s">
        <v>87</v>
      </c>
      <c r="C111" s="320" t="n">
        <v>1971.53</v>
      </c>
      <c r="D111" s="321" t="n">
        <f aca="false">C111/$F$10</f>
        <v>0.00151430900381836</v>
      </c>
      <c r="E111" s="322" t="n">
        <f aca="false">D111+E110</f>
        <v>0.954460647479182</v>
      </c>
      <c r="F111" s="57"/>
      <c r="G111" s="58"/>
    </row>
    <row r="112" s="19" customFormat="true" ht="45" hidden="false" customHeight="false" outlineLevel="0" collapsed="false">
      <c r="A112" s="318" t="s">
        <v>1099</v>
      </c>
      <c r="B112" s="319" t="s">
        <v>660</v>
      </c>
      <c r="C112" s="320" t="n">
        <v>1903.95</v>
      </c>
      <c r="D112" s="322" t="n">
        <f aca="false">C112/$F$10</f>
        <v>0.00146240160069589</v>
      </c>
      <c r="E112" s="322" t="n">
        <f aca="false">D112+E111</f>
        <v>0.955923049079878</v>
      </c>
      <c r="F112" s="57"/>
      <c r="G112" s="58"/>
    </row>
    <row r="113" s="19" customFormat="true" ht="45" hidden="false" customHeight="false" outlineLevel="0" collapsed="false">
      <c r="A113" s="318" t="s">
        <v>1099</v>
      </c>
      <c r="B113" s="319" t="s">
        <v>238</v>
      </c>
      <c r="C113" s="320" t="n">
        <v>1857.52</v>
      </c>
      <c r="D113" s="321" t="n">
        <f aca="false">C113/$F$10</f>
        <v>0.00142673926380663</v>
      </c>
      <c r="E113" s="322" t="n">
        <f aca="false">D113+E112</f>
        <v>0.957349788343685</v>
      </c>
      <c r="F113" s="57"/>
      <c r="G113" s="58"/>
    </row>
    <row r="114" s="19" customFormat="true" ht="45" hidden="false" customHeight="false" outlineLevel="0" collapsed="false">
      <c r="A114" s="318" t="s">
        <v>1099</v>
      </c>
      <c r="B114" s="319" t="s">
        <v>554</v>
      </c>
      <c r="C114" s="320" t="n">
        <v>1802.24</v>
      </c>
      <c r="D114" s="322" t="n">
        <f aca="false">C114/$F$10</f>
        <v>0.00138427934601127</v>
      </c>
      <c r="E114" s="322" t="n">
        <f aca="false">D114+E113</f>
        <v>0.958734067689696</v>
      </c>
      <c r="F114" s="57"/>
      <c r="G114" s="58"/>
    </row>
    <row r="115" s="19" customFormat="true" ht="30" hidden="false" customHeight="false" outlineLevel="0" collapsed="false">
      <c r="A115" s="318" t="s">
        <v>1099</v>
      </c>
      <c r="B115" s="319" t="s">
        <v>184</v>
      </c>
      <c r="C115" s="320" t="n">
        <v>1792.87</v>
      </c>
      <c r="D115" s="322" t="n">
        <f aca="false">C115/$F$10</f>
        <v>0.00137708235922143</v>
      </c>
      <c r="E115" s="322" t="n">
        <f aca="false">D115+E114</f>
        <v>0.960111150048917</v>
      </c>
      <c r="F115" s="57"/>
      <c r="G115" s="58"/>
    </row>
    <row r="116" s="19" customFormat="true" ht="30" hidden="false" customHeight="false" outlineLevel="0" collapsed="false">
      <c r="A116" s="318" t="s">
        <v>1099</v>
      </c>
      <c r="B116" s="319" t="s">
        <v>644</v>
      </c>
      <c r="C116" s="320" t="n">
        <v>1764.36</v>
      </c>
      <c r="D116" s="321" t="n">
        <f aca="false">C116/$F$10</f>
        <v>0.00135518416355671</v>
      </c>
      <c r="E116" s="322" t="n">
        <f aca="false">D116+E115</f>
        <v>0.961466334212474</v>
      </c>
      <c r="F116" s="57"/>
      <c r="G116" s="58"/>
    </row>
    <row r="117" s="19" customFormat="true" ht="30" hidden="false" customHeight="false" outlineLevel="0" collapsed="false">
      <c r="A117" s="318" t="s">
        <v>1099</v>
      </c>
      <c r="B117" s="319" t="s">
        <v>486</v>
      </c>
      <c r="C117" s="320" t="n">
        <v>1742.8</v>
      </c>
      <c r="D117" s="321" t="n">
        <f aca="false">C117/$F$10</f>
        <v>0.00133862418114593</v>
      </c>
      <c r="E117" s="322" t="n">
        <f aca="false">D117+E116</f>
        <v>0.96280495839362</v>
      </c>
      <c r="F117" s="57"/>
      <c r="G117" s="58"/>
    </row>
    <row r="118" s="19" customFormat="true" ht="15" hidden="false" customHeight="false" outlineLevel="0" collapsed="false">
      <c r="A118" s="318" t="s">
        <v>1099</v>
      </c>
      <c r="B118" s="319" t="s">
        <v>423</v>
      </c>
      <c r="C118" s="320" t="n">
        <v>1741.8</v>
      </c>
      <c r="D118" s="322" t="n">
        <f aca="false">C118/$F$10</f>
        <v>0.00133785609290795</v>
      </c>
      <c r="E118" s="322" t="n">
        <f aca="false">D118+E117</f>
        <v>0.964142814486528</v>
      </c>
      <c r="F118" s="57"/>
      <c r="G118" s="58"/>
    </row>
    <row r="119" s="19" customFormat="true" ht="45" hidden="false" customHeight="false" outlineLevel="0" collapsed="false">
      <c r="A119" s="318" t="s">
        <v>1099</v>
      </c>
      <c r="B119" s="319" t="s">
        <v>417</v>
      </c>
      <c r="C119" s="320" t="n">
        <v>1682.25</v>
      </c>
      <c r="D119" s="321" t="n">
        <f aca="false">C119/$F$10</f>
        <v>0.00129211643833644</v>
      </c>
      <c r="E119" s="322" t="n">
        <f aca="false">D119+E118</f>
        <v>0.965434930924864</v>
      </c>
      <c r="F119" s="57"/>
      <c r="G119" s="58"/>
    </row>
    <row r="120" s="19" customFormat="true" ht="30" hidden="false" customHeight="false" outlineLevel="0" collapsed="false">
      <c r="A120" s="318" t="s">
        <v>1099</v>
      </c>
      <c r="B120" s="319" t="s">
        <v>1100</v>
      </c>
      <c r="C120" s="320" t="n">
        <v>1627.89</v>
      </c>
      <c r="D120" s="321" t="n">
        <f aca="false">C120/$F$10</f>
        <v>0.00125036316172002</v>
      </c>
      <c r="E120" s="322" t="n">
        <f aca="false">D120+E119</f>
        <v>0.966685294086584</v>
      </c>
      <c r="F120" s="57"/>
      <c r="G120" s="58"/>
    </row>
    <row r="121" s="19" customFormat="true" ht="45" hidden="false" customHeight="false" outlineLevel="0" collapsed="false">
      <c r="A121" s="318" t="s">
        <v>1099</v>
      </c>
      <c r="B121" s="319" t="s">
        <v>293</v>
      </c>
      <c r="C121" s="320" t="n">
        <v>1498.28</v>
      </c>
      <c r="D121" s="322" t="n">
        <f aca="false">C121/$F$10</f>
        <v>0.00115081124519585</v>
      </c>
      <c r="E121" s="322" t="n">
        <f aca="false">D121+E120</f>
        <v>0.96783610533178</v>
      </c>
      <c r="F121" s="57"/>
      <c r="G121" s="58"/>
    </row>
    <row r="122" s="19" customFormat="true" ht="60" hidden="false" customHeight="false" outlineLevel="0" collapsed="false">
      <c r="A122" s="318" t="s">
        <v>1099</v>
      </c>
      <c r="B122" s="319" t="s">
        <v>335</v>
      </c>
      <c r="C122" s="320" t="n">
        <v>1424.7</v>
      </c>
      <c r="D122" s="322" t="n">
        <f aca="false">C122/$F$10</f>
        <v>0.00109429531264552</v>
      </c>
      <c r="E122" s="322" t="n">
        <f aca="false">D122+E121</f>
        <v>0.968930400644426</v>
      </c>
      <c r="F122" s="57"/>
      <c r="G122" s="58"/>
    </row>
    <row r="123" s="19" customFormat="true" ht="45" hidden="false" customHeight="false" outlineLevel="0" collapsed="false">
      <c r="A123" s="318" t="s">
        <v>1099</v>
      </c>
      <c r="B123" s="319" t="s">
        <v>1101</v>
      </c>
      <c r="C123" s="320" t="n">
        <v>1367.3</v>
      </c>
      <c r="D123" s="321" t="n">
        <f aca="false">C123/$F$10</f>
        <v>0.00105020704778565</v>
      </c>
      <c r="E123" s="322" t="n">
        <f aca="false">D123+E122</f>
        <v>0.969980607692211</v>
      </c>
      <c r="F123" s="57"/>
      <c r="G123" s="58"/>
    </row>
    <row r="124" s="19" customFormat="true" ht="30" hidden="false" customHeight="false" outlineLevel="0" collapsed="false">
      <c r="A124" s="318" t="s">
        <v>1099</v>
      </c>
      <c r="B124" s="319" t="s">
        <v>397</v>
      </c>
      <c r="C124" s="320" t="n">
        <v>1366.5</v>
      </c>
      <c r="D124" s="321" t="n">
        <f aca="false">C124/$F$10</f>
        <v>0.00104959257719527</v>
      </c>
      <c r="E124" s="322" t="n">
        <f aca="false">D124+E123</f>
        <v>0.971030200269407</v>
      </c>
      <c r="F124" s="57"/>
      <c r="G124" s="58"/>
    </row>
    <row r="125" s="19" customFormat="true" ht="30" hidden="false" customHeight="false" outlineLevel="0" collapsed="false">
      <c r="A125" s="318" t="s">
        <v>1099</v>
      </c>
      <c r="B125" s="319" t="s">
        <v>174</v>
      </c>
      <c r="C125" s="320" t="n">
        <v>1320.58</v>
      </c>
      <c r="D125" s="322" t="n">
        <f aca="false">C125/$F$10</f>
        <v>0.00101432196530737</v>
      </c>
      <c r="E125" s="322" t="n">
        <f aca="false">D125+E124</f>
        <v>0.972044522234714</v>
      </c>
      <c r="F125" s="57"/>
      <c r="G125" s="58"/>
    </row>
    <row r="126" s="19" customFormat="true" ht="45" hidden="false" customHeight="false" outlineLevel="0" collapsed="false">
      <c r="A126" s="318" t="s">
        <v>1099</v>
      </c>
      <c r="B126" s="319" t="s">
        <v>562</v>
      </c>
      <c r="C126" s="320" t="n">
        <v>1243.55</v>
      </c>
      <c r="D126" s="322" t="n">
        <f aca="false">C126/$F$10</f>
        <v>0.000955156128336023</v>
      </c>
      <c r="E126" s="322" t="n">
        <f aca="false">D126+E125</f>
        <v>0.97299967836305</v>
      </c>
      <c r="F126" s="57"/>
      <c r="G126" s="58"/>
    </row>
    <row r="127" s="19" customFormat="true" ht="30" hidden="false" customHeight="false" outlineLevel="0" collapsed="false">
      <c r="A127" s="318" t="s">
        <v>1099</v>
      </c>
      <c r="B127" s="319" t="s">
        <v>286</v>
      </c>
      <c r="C127" s="320" t="n">
        <v>1227.47</v>
      </c>
      <c r="D127" s="321" t="n">
        <f aca="false">C127/$F$10</f>
        <v>0.000942805269469356</v>
      </c>
      <c r="E127" s="322" t="n">
        <f aca="false">D127+E126</f>
        <v>0.973942483632519</v>
      </c>
      <c r="F127" s="57"/>
      <c r="G127" s="58"/>
    </row>
    <row r="128" s="19" customFormat="true" ht="45" hidden="false" customHeight="false" outlineLevel="0" collapsed="false">
      <c r="A128" s="318" t="s">
        <v>1099</v>
      </c>
      <c r="B128" s="319" t="s">
        <v>541</v>
      </c>
      <c r="C128" s="320" t="n">
        <v>1201.93</v>
      </c>
      <c r="D128" s="321" t="n">
        <f aca="false">C128/$F$10</f>
        <v>0.000923188295871429</v>
      </c>
      <c r="E128" s="322" t="n">
        <f aca="false">D128+E127</f>
        <v>0.974865671928391</v>
      </c>
      <c r="F128" s="57"/>
      <c r="G128" s="58"/>
    </row>
    <row r="129" s="19" customFormat="true" ht="30" hidden="false" customHeight="false" outlineLevel="0" collapsed="false">
      <c r="A129" s="318" t="s">
        <v>1099</v>
      </c>
      <c r="B129" s="319" t="s">
        <v>633</v>
      </c>
      <c r="C129" s="320" t="n">
        <v>1181.53</v>
      </c>
      <c r="D129" s="322" t="n">
        <f aca="false">C129/$F$10</f>
        <v>0.000907519295816703</v>
      </c>
      <c r="E129" s="322" t="n">
        <f aca="false">D129+E128</f>
        <v>0.975773191224208</v>
      </c>
      <c r="F129" s="57"/>
      <c r="G129" s="58"/>
    </row>
    <row r="130" s="19" customFormat="true" ht="30" hidden="false" customHeight="false" outlineLevel="0" collapsed="false">
      <c r="A130" s="318" t="s">
        <v>1099</v>
      </c>
      <c r="B130" s="319" t="s">
        <v>505</v>
      </c>
      <c r="C130" s="320" t="n">
        <v>1175.19</v>
      </c>
      <c r="D130" s="322" t="n">
        <f aca="false">C130/$F$10</f>
        <v>0.00090264961638793</v>
      </c>
      <c r="E130" s="322" t="n">
        <f aca="false">D130+E129</f>
        <v>0.976675840840596</v>
      </c>
      <c r="F130" s="57"/>
      <c r="G130" s="58"/>
    </row>
    <row r="131" s="19" customFormat="true" ht="30" hidden="false" customHeight="false" outlineLevel="0" collapsed="false">
      <c r="A131" s="318" t="s">
        <v>1099</v>
      </c>
      <c r="B131" s="319" t="s">
        <v>356</v>
      </c>
      <c r="C131" s="320" t="n">
        <v>1121.48</v>
      </c>
      <c r="D131" s="321" t="n">
        <f aca="false">C131/$F$10</f>
        <v>0.000861395597126197</v>
      </c>
      <c r="E131" s="322" t="n">
        <f aca="false">D131+E130</f>
        <v>0.977537236437722</v>
      </c>
      <c r="F131" s="57"/>
      <c r="G131" s="58"/>
    </row>
    <row r="132" s="19" customFormat="true" ht="30" hidden="false" customHeight="false" outlineLevel="0" collapsed="false">
      <c r="A132" s="318" t="s">
        <v>1099</v>
      </c>
      <c r="B132" s="319" t="s">
        <v>602</v>
      </c>
      <c r="C132" s="320" t="n">
        <v>1083</v>
      </c>
      <c r="D132" s="321" t="n">
        <f aca="false">C132/$F$10</f>
        <v>0.000831839561728851</v>
      </c>
      <c r="E132" s="322" t="n">
        <f aca="false">D132+E131</f>
        <v>0.97836907599945</v>
      </c>
      <c r="F132" s="57"/>
      <c r="G132" s="58"/>
    </row>
    <row r="133" s="19" customFormat="true" ht="30" hidden="false" customHeight="false" outlineLevel="0" collapsed="false">
      <c r="A133" s="318" t="s">
        <v>1099</v>
      </c>
      <c r="B133" s="319" t="s">
        <v>312</v>
      </c>
      <c r="C133" s="320" t="n">
        <v>1074.75</v>
      </c>
      <c r="D133" s="322" t="n">
        <f aca="false">C133/$F$10</f>
        <v>0.000825502833765543</v>
      </c>
      <c r="E133" s="322" t="n">
        <f aca="false">D133+E132</f>
        <v>0.979194578833216</v>
      </c>
      <c r="F133" s="57"/>
      <c r="G133" s="58"/>
    </row>
    <row r="134" s="19" customFormat="true" ht="45" hidden="false" customHeight="false" outlineLevel="0" collapsed="false">
      <c r="A134" s="318" t="s">
        <v>1099</v>
      </c>
      <c r="B134" s="319" t="s">
        <v>330</v>
      </c>
      <c r="C134" s="320" t="n">
        <v>1013.61</v>
      </c>
      <c r="D134" s="321" t="n">
        <f aca="false">C134/$F$10</f>
        <v>0.000778541918895642</v>
      </c>
      <c r="E134" s="322" t="n">
        <f aca="false">D134+E133</f>
        <v>0.979973120752112</v>
      </c>
      <c r="F134" s="57"/>
      <c r="G134" s="58"/>
    </row>
    <row r="135" s="19" customFormat="true" ht="60" hidden="false" customHeight="false" outlineLevel="0" collapsed="false">
      <c r="A135" s="318" t="s">
        <v>1099</v>
      </c>
      <c r="B135" s="319" t="s">
        <v>557</v>
      </c>
      <c r="C135" s="320" t="n">
        <v>1012.3</v>
      </c>
      <c r="D135" s="321" t="n">
        <f aca="false">C135/$F$10</f>
        <v>0.000777535723303893</v>
      </c>
      <c r="E135" s="322" t="n">
        <f aca="false">D135+E134</f>
        <v>0.980750656475415</v>
      </c>
      <c r="F135" s="57"/>
      <c r="G135" s="58"/>
    </row>
    <row r="136" s="19" customFormat="true" ht="75" hidden="false" customHeight="false" outlineLevel="0" collapsed="false">
      <c r="A136" s="318" t="s">
        <v>1099</v>
      </c>
      <c r="B136" s="319" t="s">
        <v>1102</v>
      </c>
      <c r="C136" s="320" t="n">
        <v>979.79</v>
      </c>
      <c r="D136" s="322" t="n">
        <f aca="false">C136/$F$10</f>
        <v>0.000752565174687268</v>
      </c>
      <c r="E136" s="322" t="n">
        <f aca="false">D136+E135</f>
        <v>0.981503221650103</v>
      </c>
      <c r="F136" s="57"/>
      <c r="G136" s="58"/>
    </row>
    <row r="137" s="19" customFormat="true" ht="30" hidden="false" customHeight="false" outlineLevel="0" collapsed="false">
      <c r="A137" s="318" t="s">
        <v>1099</v>
      </c>
      <c r="B137" s="319" t="s">
        <v>190</v>
      </c>
      <c r="C137" s="320" t="n">
        <v>963.61</v>
      </c>
      <c r="D137" s="322" t="n">
        <f aca="false">C137/$F$10</f>
        <v>0.000740137506996803</v>
      </c>
      <c r="E137" s="322" t="n">
        <f aca="false">D137+E136</f>
        <v>0.9822433591571</v>
      </c>
      <c r="F137" s="57"/>
      <c r="G137" s="58"/>
    </row>
    <row r="138" s="19" customFormat="true" ht="45" hidden="false" customHeight="false" outlineLevel="0" collapsed="false">
      <c r="A138" s="318" t="s">
        <v>1099</v>
      </c>
      <c r="B138" s="319" t="s">
        <v>77</v>
      </c>
      <c r="C138" s="320" t="n">
        <v>943.01</v>
      </c>
      <c r="D138" s="321" t="n">
        <f aca="false">C138/$F$10</f>
        <v>0.000724314889294482</v>
      </c>
      <c r="E138" s="322" t="n">
        <f aca="false">D138+E137</f>
        <v>0.982967674046394</v>
      </c>
      <c r="F138" s="57"/>
      <c r="G138" s="58"/>
    </row>
    <row r="139" s="19" customFormat="true" ht="30" hidden="false" customHeight="false" outlineLevel="0" collapsed="false">
      <c r="A139" s="318" t="s">
        <v>1099</v>
      </c>
      <c r="B139" s="319" t="s">
        <v>513</v>
      </c>
      <c r="C139" s="320" t="n">
        <v>903.24</v>
      </c>
      <c r="D139" s="322" t="n">
        <f aca="false">C139/$F$10</f>
        <v>0.000693768020070145</v>
      </c>
      <c r="E139" s="322" t="n">
        <f aca="false">D139+E138</f>
        <v>0.983661442066464</v>
      </c>
      <c r="F139" s="57"/>
      <c r="G139" s="58"/>
    </row>
    <row r="140" s="19" customFormat="true" ht="45" hidden="false" customHeight="false" outlineLevel="0" collapsed="false">
      <c r="A140" s="318" t="s">
        <v>1099</v>
      </c>
      <c r="B140" s="319" t="s">
        <v>552</v>
      </c>
      <c r="C140" s="320" t="n">
        <v>854.02</v>
      </c>
      <c r="D140" s="322" t="n">
        <f aca="false">C140/$F$10</f>
        <v>0.000655962716996928</v>
      </c>
      <c r="E140" s="322" t="n">
        <f aca="false">D140+E139</f>
        <v>0.984317404783461</v>
      </c>
      <c r="F140" s="57"/>
      <c r="G140" s="58"/>
    </row>
    <row r="141" s="19" customFormat="true" ht="60" hidden="false" customHeight="false" outlineLevel="0" collapsed="false">
      <c r="A141" s="318" t="s">
        <v>1099</v>
      </c>
      <c r="B141" s="319" t="s">
        <v>537</v>
      </c>
      <c r="C141" s="320" t="n">
        <v>851.32</v>
      </c>
      <c r="D141" s="321" t="n">
        <f aca="false">C141/$F$10</f>
        <v>0.000653888878754391</v>
      </c>
      <c r="E141" s="322" t="n">
        <f aca="false">D141+E140</f>
        <v>0.984971293662216</v>
      </c>
      <c r="F141" s="57"/>
      <c r="G141" s="58"/>
    </row>
    <row r="142" s="19" customFormat="true" ht="45" hidden="false" customHeight="false" outlineLevel="0" collapsed="false">
      <c r="A142" s="318" t="s">
        <v>1099</v>
      </c>
      <c r="B142" s="319" t="s">
        <v>79</v>
      </c>
      <c r="C142" s="320" t="n">
        <v>703.66</v>
      </c>
      <c r="D142" s="322" t="n">
        <f aca="false">C142/$F$10</f>
        <v>0.00054047296953474</v>
      </c>
      <c r="E142" s="322" t="n">
        <f aca="false">D142+E141</f>
        <v>0.98551176663175</v>
      </c>
      <c r="F142" s="57"/>
      <c r="G142" s="58"/>
    </row>
    <row r="143" s="19" customFormat="true" ht="45" hidden="false" customHeight="false" outlineLevel="0" collapsed="false">
      <c r="A143" s="318" t="s">
        <v>1099</v>
      </c>
      <c r="B143" s="319" t="s">
        <v>94</v>
      </c>
      <c r="C143" s="320" t="n">
        <v>689.61</v>
      </c>
      <c r="D143" s="321" t="n">
        <f aca="false">C143/$F$10</f>
        <v>0.000529681329791166</v>
      </c>
      <c r="E143" s="322" t="n">
        <f aca="false">D143+E142</f>
        <v>0.986041447961541</v>
      </c>
      <c r="F143" s="57"/>
      <c r="G143" s="58"/>
    </row>
    <row r="144" s="19" customFormat="true" ht="30" hidden="false" customHeight="false" outlineLevel="0" collapsed="false">
      <c r="A144" s="318" t="s">
        <v>1099</v>
      </c>
      <c r="B144" s="319" t="s">
        <v>164</v>
      </c>
      <c r="C144" s="320" t="n">
        <v>678.15</v>
      </c>
      <c r="D144" s="322" t="n">
        <f aca="false">C144/$F$10</f>
        <v>0.000520879038583952</v>
      </c>
      <c r="E144" s="322" t="n">
        <f aca="false">D144+E143</f>
        <v>0.986562327000125</v>
      </c>
      <c r="F144" s="57"/>
      <c r="G144" s="58"/>
    </row>
    <row r="145" s="19" customFormat="true" ht="45" hidden="false" customHeight="false" outlineLevel="0" collapsed="false">
      <c r="A145" s="318" t="s">
        <v>1099</v>
      </c>
      <c r="B145" s="319" t="s">
        <v>547</v>
      </c>
      <c r="C145" s="320" t="n">
        <v>669.6</v>
      </c>
      <c r="D145" s="322" t="n">
        <f aca="false">C145/$F$10</f>
        <v>0.000514311884149251</v>
      </c>
      <c r="E145" s="322" t="n">
        <f aca="false">D145+E144</f>
        <v>0.987076638884275</v>
      </c>
      <c r="F145" s="57"/>
      <c r="G145" s="58"/>
    </row>
    <row r="146" s="19" customFormat="true" ht="30" hidden="false" customHeight="false" outlineLevel="0" collapsed="false">
      <c r="A146" s="318" t="s">
        <v>1099</v>
      </c>
      <c r="B146" s="319" t="s">
        <v>284</v>
      </c>
      <c r="C146" s="320" t="n">
        <v>653.59</v>
      </c>
      <c r="D146" s="321" t="n">
        <f aca="false">C146/$F$10</f>
        <v>0.000502014791459243</v>
      </c>
      <c r="E146" s="322" t="n">
        <f aca="false">D146+E145</f>
        <v>0.987578653675734</v>
      </c>
      <c r="F146" s="57"/>
      <c r="G146" s="58"/>
    </row>
    <row r="147" s="19" customFormat="true" ht="30" hidden="false" customHeight="false" outlineLevel="0" collapsed="false">
      <c r="A147" s="318" t="s">
        <v>1099</v>
      </c>
      <c r="B147" s="319" t="s">
        <v>282</v>
      </c>
      <c r="C147" s="320" t="n">
        <v>617.41</v>
      </c>
      <c r="D147" s="322" t="n">
        <f aca="false">C147/$F$10</f>
        <v>0.000474225359009243</v>
      </c>
      <c r="E147" s="322" t="n">
        <f aca="false">D147+E146</f>
        <v>0.988052879034743</v>
      </c>
      <c r="F147" s="57"/>
      <c r="G147" s="58"/>
    </row>
    <row r="148" s="19" customFormat="true" ht="60" hidden="false" customHeight="false" outlineLevel="0" collapsed="false">
      <c r="A148" s="318" t="s">
        <v>1099</v>
      </c>
      <c r="B148" s="319" t="s">
        <v>326</v>
      </c>
      <c r="C148" s="320" t="n">
        <v>610.95</v>
      </c>
      <c r="D148" s="322" t="n">
        <f aca="false">C148/$F$10</f>
        <v>0.000469263508991913</v>
      </c>
      <c r="E148" s="322" t="n">
        <f aca="false">D148+E147</f>
        <v>0.988522142543735</v>
      </c>
      <c r="F148" s="57"/>
      <c r="G148" s="58"/>
    </row>
    <row r="149" s="19" customFormat="true" ht="45" hidden="false" customHeight="false" outlineLevel="0" collapsed="false">
      <c r="A149" s="318" t="s">
        <v>1099</v>
      </c>
      <c r="B149" s="319" t="s">
        <v>225</v>
      </c>
      <c r="C149" s="320" t="n">
        <v>596.97</v>
      </c>
      <c r="D149" s="322" t="n">
        <f aca="false">C149/$F$10</f>
        <v>0.000458525635424997</v>
      </c>
      <c r="E149" s="322" t="n">
        <f aca="false">D149+E148</f>
        <v>0.98898066817916</v>
      </c>
      <c r="F149" s="57"/>
      <c r="G149" s="58"/>
    </row>
    <row r="150" s="19" customFormat="true" ht="15" hidden="false" customHeight="false" outlineLevel="0" collapsed="false">
      <c r="A150" s="318" t="s">
        <v>1099</v>
      </c>
      <c r="B150" s="319" t="s">
        <v>874</v>
      </c>
      <c r="C150" s="320" t="n">
        <v>594</v>
      </c>
      <c r="D150" s="321" t="n">
        <f aca="false">C150/$F$10</f>
        <v>0.000456244413358206</v>
      </c>
      <c r="E150" s="322" t="n">
        <f aca="false">D150+E149</f>
        <v>0.989436912592518</v>
      </c>
      <c r="F150" s="57"/>
      <c r="G150" s="58"/>
    </row>
    <row r="151" s="19" customFormat="true" ht="30" hidden="false" customHeight="false" outlineLevel="0" collapsed="false">
      <c r="A151" s="318" t="s">
        <v>1099</v>
      </c>
      <c r="B151" s="319" t="s">
        <v>52</v>
      </c>
      <c r="C151" s="320" t="n">
        <v>584.46</v>
      </c>
      <c r="D151" s="321" t="n">
        <f aca="false">C151/$F$10</f>
        <v>0.000448916851567908</v>
      </c>
      <c r="E151" s="322" t="n">
        <f aca="false">D151+E150</f>
        <v>0.989885829444086</v>
      </c>
      <c r="F151" s="57"/>
      <c r="G151" s="58"/>
    </row>
    <row r="152" s="19" customFormat="true" ht="45" hidden="false" customHeight="false" outlineLevel="0" collapsed="false">
      <c r="A152" s="318" t="s">
        <v>1099</v>
      </c>
      <c r="B152" s="319" t="s">
        <v>1103</v>
      </c>
      <c r="C152" s="320" t="n">
        <v>569.73</v>
      </c>
      <c r="D152" s="322" t="n">
        <f aca="false">C152/$F$10</f>
        <v>0.00043760291182251</v>
      </c>
      <c r="E152" s="322" t="n">
        <f aca="false">D152+E151</f>
        <v>0.990323432355909</v>
      </c>
      <c r="F152" s="57"/>
      <c r="G152" s="58"/>
    </row>
    <row r="153" s="19" customFormat="true" ht="15" hidden="false" customHeight="false" outlineLevel="0" collapsed="false">
      <c r="A153" s="318" t="s">
        <v>1099</v>
      </c>
      <c r="B153" s="319" t="s">
        <v>121</v>
      </c>
      <c r="C153" s="320" t="n">
        <v>552.02</v>
      </c>
      <c r="D153" s="322" t="n">
        <f aca="false">C153/$F$10</f>
        <v>0.000424000069127941</v>
      </c>
      <c r="E153" s="322" t="n">
        <f aca="false">D153+E152</f>
        <v>0.990747432425037</v>
      </c>
      <c r="F153" s="57"/>
      <c r="G153" s="58"/>
    </row>
    <row r="154" s="19" customFormat="true" ht="30" hidden="false" customHeight="false" outlineLevel="0" collapsed="false">
      <c r="A154" s="318" t="s">
        <v>1099</v>
      </c>
      <c r="B154" s="319" t="s">
        <v>613</v>
      </c>
      <c r="C154" s="320" t="n">
        <v>550.17</v>
      </c>
      <c r="D154" s="322" t="n">
        <f aca="false">C154/$F$10</f>
        <v>0.000422579105887684</v>
      </c>
      <c r="E154" s="322" t="n">
        <f aca="false">D154+E153</f>
        <v>0.991170011530924</v>
      </c>
      <c r="F154" s="57"/>
      <c r="G154" s="58"/>
    </row>
    <row r="155" s="19" customFormat="true" ht="45" hidden="false" customHeight="false" outlineLevel="0" collapsed="false">
      <c r="A155" s="318" t="s">
        <v>1099</v>
      </c>
      <c r="B155" s="319" t="s">
        <v>81</v>
      </c>
      <c r="C155" s="320" t="n">
        <v>526.26</v>
      </c>
      <c r="D155" s="322" t="n">
        <f aca="false">C155/$F$10</f>
        <v>0.000404214116117659</v>
      </c>
      <c r="E155" s="322" t="n">
        <f aca="false">D155+E154</f>
        <v>0.991574225647042</v>
      </c>
      <c r="F155" s="57"/>
      <c r="G155" s="58"/>
    </row>
    <row r="156" s="19" customFormat="true" ht="30" hidden="false" customHeight="false" outlineLevel="0" collapsed="false">
      <c r="A156" s="318" t="s">
        <v>1099</v>
      </c>
      <c r="B156" s="319" t="s">
        <v>354</v>
      </c>
      <c r="C156" s="320" t="n">
        <v>510.28</v>
      </c>
      <c r="D156" s="321" t="n">
        <f aca="false">C156/$F$10</f>
        <v>0.00039194006607479</v>
      </c>
      <c r="E156" s="322" t="n">
        <f aca="false">D156+E155</f>
        <v>0.991966165713117</v>
      </c>
      <c r="F156" s="57"/>
      <c r="G156" s="58"/>
    </row>
    <row r="157" s="19" customFormat="true" ht="15" hidden="false" customHeight="false" outlineLevel="0" collapsed="false">
      <c r="A157" s="318" t="s">
        <v>1099</v>
      </c>
      <c r="B157" s="319" t="s">
        <v>110</v>
      </c>
      <c r="C157" s="320" t="n">
        <v>507.12</v>
      </c>
      <c r="D157" s="321" t="n">
        <f aca="false">C157/$F$10</f>
        <v>0.000389512907242784</v>
      </c>
      <c r="E157" s="322" t="n">
        <f aca="false">D157+E156</f>
        <v>0.99235567862036</v>
      </c>
      <c r="F157" s="57"/>
      <c r="G157" s="58"/>
    </row>
    <row r="158" s="19" customFormat="true" ht="15" hidden="false" customHeight="false" outlineLevel="0" collapsed="false">
      <c r="A158" s="318" t="s">
        <v>1099</v>
      </c>
      <c r="B158" s="319" t="s">
        <v>665</v>
      </c>
      <c r="C158" s="320" t="n">
        <v>497.75</v>
      </c>
      <c r="D158" s="322" t="n">
        <f aca="false">C158/$F$10</f>
        <v>0.000382315920452941</v>
      </c>
      <c r="E158" s="322" t="n">
        <f aca="false">D158+E157</f>
        <v>0.992737994540813</v>
      </c>
      <c r="F158" s="57"/>
      <c r="G158" s="58"/>
    </row>
    <row r="159" s="19" customFormat="true" ht="45" hidden="false" customHeight="false" outlineLevel="0" collapsed="false">
      <c r="A159" s="318" t="s">
        <v>1099</v>
      </c>
      <c r="B159" s="319" t="s">
        <v>624</v>
      </c>
      <c r="C159" s="320" t="n">
        <v>497.42</v>
      </c>
      <c r="D159" s="321" t="n">
        <f aca="false">C159/$F$10</f>
        <v>0.000382062451334409</v>
      </c>
      <c r="E159" s="322" t="n">
        <f aca="false">D159+E158</f>
        <v>0.993120056992147</v>
      </c>
      <c r="F159" s="57"/>
      <c r="G159" s="58"/>
    </row>
    <row r="160" s="19" customFormat="true" ht="45" hidden="false" customHeight="false" outlineLevel="0" collapsed="false">
      <c r="A160" s="318" t="s">
        <v>1099</v>
      </c>
      <c r="B160" s="319" t="s">
        <v>647</v>
      </c>
      <c r="C160" s="320" t="n">
        <v>488.44</v>
      </c>
      <c r="D160" s="322" t="n">
        <f aca="false">C160/$F$10</f>
        <v>0.000375165018957378</v>
      </c>
      <c r="E160" s="322" t="n">
        <f aca="false">D160+E159</f>
        <v>0.993495222011104</v>
      </c>
      <c r="F160" s="57"/>
      <c r="G160" s="58"/>
    </row>
    <row r="161" s="19" customFormat="true" ht="45" hidden="false" customHeight="false" outlineLevel="0" collapsed="false">
      <c r="A161" s="318" t="s">
        <v>1099</v>
      </c>
      <c r="B161" s="319" t="s">
        <v>495</v>
      </c>
      <c r="C161" s="320" t="n">
        <v>477.46</v>
      </c>
      <c r="D161" s="321" t="n">
        <f aca="false">C161/$F$10</f>
        <v>0.000366731410104393</v>
      </c>
      <c r="E161" s="322" t="n">
        <f aca="false">D161+E160</f>
        <v>0.993861953421209</v>
      </c>
      <c r="F161" s="57"/>
      <c r="G161" s="58"/>
    </row>
    <row r="162" s="19" customFormat="true" ht="15" hidden="false" customHeight="false" outlineLevel="0" collapsed="false">
      <c r="A162" s="318" t="s">
        <v>1099</v>
      </c>
      <c r="B162" s="319" t="s">
        <v>527</v>
      </c>
      <c r="C162" s="320" t="n">
        <v>475.44</v>
      </c>
      <c r="D162" s="322" t="n">
        <f aca="false">C162/$F$10</f>
        <v>0.000365179871863679</v>
      </c>
      <c r="E162" s="322" t="n">
        <f aca="false">D162+E161</f>
        <v>0.994227133293072</v>
      </c>
      <c r="F162" s="57"/>
      <c r="G162" s="58"/>
    </row>
    <row r="163" s="19" customFormat="true" ht="30" hidden="false" customHeight="false" outlineLevel="0" collapsed="false">
      <c r="A163" s="318" t="s">
        <v>1099</v>
      </c>
      <c r="B163" s="319" t="s">
        <v>570</v>
      </c>
      <c r="C163" s="320" t="n">
        <v>461.6</v>
      </c>
      <c r="D163" s="322" t="n">
        <f aca="false">C163/$F$10</f>
        <v>0.000354549530650081</v>
      </c>
      <c r="E163" s="322" t="n">
        <f aca="false">D163+E162</f>
        <v>0.994581682823723</v>
      </c>
      <c r="F163" s="57"/>
      <c r="G163" s="58"/>
    </row>
    <row r="164" s="19" customFormat="true" ht="45" hidden="false" customHeight="false" outlineLevel="0" collapsed="false">
      <c r="A164" s="318" t="s">
        <v>1099</v>
      </c>
      <c r="B164" s="319" t="s">
        <v>49</v>
      </c>
      <c r="C164" s="320" t="n">
        <v>426.48</v>
      </c>
      <c r="D164" s="321" t="n">
        <f aca="false">C164/$F$10</f>
        <v>0.000327574271732336</v>
      </c>
      <c r="E164" s="322" t="n">
        <f aca="false">D164+E163</f>
        <v>0.994909257095455</v>
      </c>
      <c r="F164" s="57"/>
      <c r="G164" s="58"/>
    </row>
    <row r="165" s="19" customFormat="true" ht="45" hidden="false" customHeight="false" outlineLevel="0" collapsed="false">
      <c r="A165" s="318" t="s">
        <v>1099</v>
      </c>
      <c r="B165" s="319" t="s">
        <v>626</v>
      </c>
      <c r="C165" s="320" t="n">
        <v>405.92</v>
      </c>
      <c r="D165" s="322" t="n">
        <f aca="false">C165/$F$10</f>
        <v>0.000311782377559534</v>
      </c>
      <c r="E165" s="322" t="n">
        <f aca="false">D165+E164</f>
        <v>0.995221039473014</v>
      </c>
      <c r="F165" s="57"/>
      <c r="G165" s="58"/>
    </row>
    <row r="166" s="19" customFormat="true" ht="15" hidden="false" customHeight="false" outlineLevel="0" collapsed="false">
      <c r="A166" s="318" t="s">
        <v>1099</v>
      </c>
      <c r="B166" s="319" t="s">
        <v>533</v>
      </c>
      <c r="C166" s="320" t="n">
        <v>393.5</v>
      </c>
      <c r="D166" s="321" t="n">
        <f aca="false">C166/$F$10</f>
        <v>0.000302242721643862</v>
      </c>
      <c r="E166" s="322" t="n">
        <f aca="false">D166+E165</f>
        <v>0.995523282194658</v>
      </c>
      <c r="F166" s="57"/>
      <c r="G166" s="58"/>
    </row>
    <row r="167" s="19" customFormat="true" ht="15" hidden="false" customHeight="false" outlineLevel="0" collapsed="false">
      <c r="A167" s="318" t="s">
        <v>1099</v>
      </c>
      <c r="B167" s="323" t="s">
        <v>511</v>
      </c>
      <c r="C167" s="324" t="n">
        <v>362.79</v>
      </c>
      <c r="D167" s="321" t="n">
        <f aca="false">C167/$F$10</f>
        <v>0.000278654731855595</v>
      </c>
      <c r="E167" s="322" t="n">
        <f aca="false">D167+E166</f>
        <v>0.995801936926514</v>
      </c>
      <c r="F167" s="57"/>
      <c r="G167" s="58"/>
    </row>
    <row r="168" s="19" customFormat="true" ht="45" hidden="false" customHeight="false" outlineLevel="0" collapsed="false">
      <c r="A168" s="318" t="s">
        <v>1099</v>
      </c>
      <c r="B168" s="319" t="s">
        <v>573</v>
      </c>
      <c r="C168" s="320" t="n">
        <v>349.95</v>
      </c>
      <c r="D168" s="321" t="n">
        <f aca="false">C168/$F$10</f>
        <v>0.000268792478879974</v>
      </c>
      <c r="E168" s="322" t="n">
        <f aca="false">D168+E167</f>
        <v>0.996070729405394</v>
      </c>
      <c r="F168" s="57"/>
      <c r="G168" s="58"/>
    </row>
    <row r="169" s="19" customFormat="true" ht="30" hidden="false" customHeight="false" outlineLevel="0" collapsed="false">
      <c r="A169" s="318" t="s">
        <v>1099</v>
      </c>
      <c r="B169" s="319" t="s">
        <v>280</v>
      </c>
      <c r="C169" s="320" t="n">
        <v>341.8</v>
      </c>
      <c r="D169" s="321" t="n">
        <f aca="false">C169/$F$10</f>
        <v>0.000262532559740463</v>
      </c>
      <c r="E169" s="322" t="n">
        <f aca="false">D169+E168</f>
        <v>0.996333261965134</v>
      </c>
      <c r="F169" s="57"/>
      <c r="G169" s="58"/>
    </row>
    <row r="170" s="19" customFormat="true" ht="30" hidden="false" customHeight="false" outlineLevel="0" collapsed="false">
      <c r="A170" s="318" t="s">
        <v>1099</v>
      </c>
      <c r="B170" s="319" t="s">
        <v>278</v>
      </c>
      <c r="C170" s="320" t="n">
        <v>323.74</v>
      </c>
      <c r="D170" s="322" t="n">
        <f aca="false">C170/$F$10</f>
        <v>0.000248660886162602</v>
      </c>
      <c r="E170" s="322" t="n">
        <f aca="false">D170+E169</f>
        <v>0.996581922851297</v>
      </c>
      <c r="F170" s="57"/>
      <c r="G170" s="58"/>
    </row>
    <row r="171" s="19" customFormat="true" ht="30" hidden="false" customHeight="false" outlineLevel="0" collapsed="false">
      <c r="A171" s="318" t="s">
        <v>1099</v>
      </c>
      <c r="B171" s="319" t="s">
        <v>605</v>
      </c>
      <c r="C171" s="320" t="n">
        <v>305.58</v>
      </c>
      <c r="D171" s="322" t="n">
        <f aca="false">C171/$F$10</f>
        <v>0.000234712403760944</v>
      </c>
      <c r="E171" s="322" t="n">
        <f aca="false">D171+E170</f>
        <v>0.996816635255058</v>
      </c>
      <c r="F171" s="57"/>
      <c r="G171" s="58"/>
    </row>
    <row r="172" s="19" customFormat="true" ht="30" hidden="false" customHeight="false" outlineLevel="0" collapsed="false">
      <c r="A172" s="318" t="s">
        <v>1099</v>
      </c>
      <c r="B172" s="319" t="s">
        <v>609</v>
      </c>
      <c r="C172" s="320" t="n">
        <v>294.8</v>
      </c>
      <c r="D172" s="322" t="n">
        <f aca="false">C172/$F$10</f>
        <v>0.000226432412555554</v>
      </c>
      <c r="E172" s="322" t="n">
        <f aca="false">D172+E171</f>
        <v>0.997043067667613</v>
      </c>
      <c r="F172" s="57"/>
      <c r="G172" s="58"/>
    </row>
    <row r="173" s="19" customFormat="true" ht="45" hidden="false" customHeight="false" outlineLevel="0" collapsed="false">
      <c r="A173" s="318" t="s">
        <v>1099</v>
      </c>
      <c r="B173" s="319" t="s">
        <v>600</v>
      </c>
      <c r="C173" s="320" t="n">
        <v>244.56</v>
      </c>
      <c r="D173" s="322" t="n">
        <f aca="false">C173/$F$10</f>
        <v>0.000187843659479601</v>
      </c>
      <c r="E173" s="322" t="n">
        <f aca="false">D173+E172</f>
        <v>0.997230911327093</v>
      </c>
      <c r="F173" s="57"/>
      <c r="G173" s="58"/>
    </row>
    <row r="174" s="307" customFormat="true" ht="60" hidden="false" customHeight="false" outlineLevel="0" collapsed="false">
      <c r="A174" s="318" t="s">
        <v>1099</v>
      </c>
      <c r="B174" s="319" t="s">
        <v>328</v>
      </c>
      <c r="C174" s="320" t="n">
        <v>231.29</v>
      </c>
      <c r="D174" s="321" t="n">
        <f aca="false">C174/$F$10</f>
        <v>0.000177651128561649</v>
      </c>
      <c r="E174" s="322" t="n">
        <f aca="false">D174+E173</f>
        <v>0.997408562455655</v>
      </c>
      <c r="F174" s="306"/>
      <c r="G174" s="306"/>
    </row>
    <row r="175" s="19" customFormat="true" ht="30" hidden="false" customHeight="false" outlineLevel="0" collapsed="false">
      <c r="A175" s="318" t="s">
        <v>1099</v>
      </c>
      <c r="B175" s="319" t="s">
        <v>288</v>
      </c>
      <c r="C175" s="320" t="n">
        <v>221.46</v>
      </c>
      <c r="D175" s="322" t="n">
        <f aca="false">C175/$F$10</f>
        <v>0.000170100821182337</v>
      </c>
      <c r="E175" s="322" t="n">
        <f aca="false">D175+E174</f>
        <v>0.997578663276837</v>
      </c>
      <c r="F175" s="57"/>
      <c r="G175" s="58"/>
    </row>
    <row r="176" s="19" customFormat="true" ht="30" hidden="false" customHeight="false" outlineLevel="0" collapsed="false">
      <c r="A176" s="318" t="s">
        <v>1099</v>
      </c>
      <c r="B176" s="319" t="s">
        <v>568</v>
      </c>
      <c r="C176" s="320" t="n">
        <v>211.32</v>
      </c>
      <c r="D176" s="321" t="n">
        <f aca="false">C176/$F$10</f>
        <v>0.000162312406449253</v>
      </c>
      <c r="E176" s="322" t="n">
        <f aca="false">D176+E175</f>
        <v>0.997740975683286</v>
      </c>
      <c r="F176" s="57"/>
      <c r="G176" s="58"/>
    </row>
    <row r="177" s="19" customFormat="true" ht="30" hidden="false" customHeight="false" outlineLevel="0" collapsed="false">
      <c r="A177" s="318" t="s">
        <v>1099</v>
      </c>
      <c r="B177" s="319" t="s">
        <v>483</v>
      </c>
      <c r="C177" s="320" t="n">
        <v>205.7</v>
      </c>
      <c r="D177" s="322" t="n">
        <f aca="false">C177/$F$10</f>
        <v>0.000157995750551823</v>
      </c>
      <c r="E177" s="322" t="n">
        <f aca="false">D177+E176</f>
        <v>0.997898971433838</v>
      </c>
      <c r="F177" s="57"/>
      <c r="G177" s="58"/>
    </row>
    <row r="178" s="19" customFormat="true" ht="30" hidden="false" customHeight="false" outlineLevel="0" collapsed="false">
      <c r="A178" s="318" t="s">
        <v>1099</v>
      </c>
      <c r="B178" s="319" t="s">
        <v>522</v>
      </c>
      <c r="C178" s="320" t="n">
        <v>191.97</v>
      </c>
      <c r="D178" s="322" t="n">
        <f aca="false">C178/$F$10</f>
        <v>0.000147449899044402</v>
      </c>
      <c r="E178" s="322" t="n">
        <f aca="false">D178+E177</f>
        <v>0.998046421332882</v>
      </c>
      <c r="F178" s="57"/>
      <c r="G178" s="58"/>
    </row>
    <row r="179" s="19" customFormat="true" ht="15" hidden="false" customHeight="false" outlineLevel="0" collapsed="false">
      <c r="A179" s="318" t="s">
        <v>1099</v>
      </c>
      <c r="B179" s="319" t="s">
        <v>474</v>
      </c>
      <c r="C179" s="320" t="n">
        <v>188.72</v>
      </c>
      <c r="D179" s="322" t="n">
        <f aca="false">C179/$F$10</f>
        <v>0.000144953612270978</v>
      </c>
      <c r="E179" s="322" t="n">
        <f aca="false">D179+E178</f>
        <v>0.998191374945153</v>
      </c>
      <c r="F179" s="57"/>
      <c r="G179" s="58"/>
    </row>
    <row r="180" s="19" customFormat="true" ht="30" hidden="false" customHeight="false" outlineLevel="0" collapsed="false">
      <c r="A180" s="318" t="s">
        <v>1099</v>
      </c>
      <c r="B180" s="319" t="s">
        <v>529</v>
      </c>
      <c r="C180" s="320" t="n">
        <v>188.7</v>
      </c>
      <c r="D180" s="322" t="n">
        <f aca="false">C180/$F$10</f>
        <v>0.000144938250506218</v>
      </c>
      <c r="E180" s="322" t="n">
        <f aca="false">D180+E179</f>
        <v>0.99833631319566</v>
      </c>
      <c r="F180" s="57"/>
      <c r="G180" s="58"/>
    </row>
    <row r="181" s="19" customFormat="true" ht="30" hidden="false" customHeight="false" outlineLevel="0" collapsed="false">
      <c r="A181" s="318" t="s">
        <v>1099</v>
      </c>
      <c r="B181" s="319" t="s">
        <v>611</v>
      </c>
      <c r="C181" s="320" t="n">
        <v>177.7</v>
      </c>
      <c r="D181" s="322" t="n">
        <f aca="false">C181/$F$10</f>
        <v>0.000136489279888474</v>
      </c>
      <c r="E181" s="322" t="n">
        <f aca="false">D181+E180</f>
        <v>0.998472802475548</v>
      </c>
      <c r="F181" s="57"/>
      <c r="G181" s="58"/>
    </row>
    <row r="182" s="19" customFormat="true" ht="30" hidden="false" customHeight="false" outlineLevel="0" collapsed="false">
      <c r="A182" s="318" t="s">
        <v>1099</v>
      </c>
      <c r="B182" s="319" t="s">
        <v>168</v>
      </c>
      <c r="C182" s="320" t="n">
        <v>172.9</v>
      </c>
      <c r="D182" s="321" t="n">
        <f aca="false">C182/$F$10</f>
        <v>0.000132802456346185</v>
      </c>
      <c r="E182" s="322" t="n">
        <f aca="false">D182+E181</f>
        <v>0.998605604931894</v>
      </c>
      <c r="F182" s="57"/>
      <c r="G182" s="58"/>
    </row>
    <row r="183" s="19" customFormat="true" ht="30" hidden="false" customHeight="false" outlineLevel="0" collapsed="false">
      <c r="A183" s="318" t="s">
        <v>1099</v>
      </c>
      <c r="B183" s="319" t="s">
        <v>492</v>
      </c>
      <c r="C183" s="320" t="n">
        <v>169.98</v>
      </c>
      <c r="D183" s="322" t="n">
        <f aca="false">C183/$F$10</f>
        <v>0.000130559638691293</v>
      </c>
      <c r="E183" s="322" t="n">
        <f aca="false">D183+E182</f>
        <v>0.998736164570586</v>
      </c>
      <c r="F183" s="57"/>
      <c r="G183" s="58"/>
    </row>
    <row r="184" s="19" customFormat="true" ht="30" hidden="false" customHeight="false" outlineLevel="0" collapsed="false">
      <c r="A184" s="318" t="s">
        <v>1099</v>
      </c>
      <c r="B184" s="319" t="s">
        <v>499</v>
      </c>
      <c r="C184" s="320" t="n">
        <v>120.3</v>
      </c>
      <c r="D184" s="321" t="n">
        <f aca="false">C184/$F$10</f>
        <v>9.24010150286064E-005</v>
      </c>
      <c r="E184" s="322" t="n">
        <f aca="false">D184+E183</f>
        <v>0.998828565585614</v>
      </c>
      <c r="F184" s="57"/>
      <c r="G184" s="58"/>
    </row>
    <row r="185" s="19" customFormat="true" ht="60" hidden="false" customHeight="false" outlineLevel="0" collapsed="false">
      <c r="A185" s="318" t="s">
        <v>1099</v>
      </c>
      <c r="B185" s="319" t="s">
        <v>392</v>
      </c>
      <c r="C185" s="320" t="n">
        <v>117.44</v>
      </c>
      <c r="D185" s="321" t="n">
        <f aca="false">C185/$F$10</f>
        <v>9.02042826679928E-005</v>
      </c>
      <c r="E185" s="322" t="n">
        <f aca="false">D185+E184</f>
        <v>0.998918769868282</v>
      </c>
      <c r="F185" s="57"/>
      <c r="G185" s="58"/>
    </row>
    <row r="186" s="19" customFormat="true" ht="30" hidden="false" customHeight="false" outlineLevel="0" collapsed="false">
      <c r="A186" s="318" t="s">
        <v>1099</v>
      </c>
      <c r="B186" s="319" t="s">
        <v>566</v>
      </c>
      <c r="C186" s="320" t="n">
        <v>101.7</v>
      </c>
      <c r="D186" s="322" t="n">
        <f aca="false">C186/$F$10</f>
        <v>7.81145738022384E-005</v>
      </c>
      <c r="E186" s="322" t="n">
        <f aca="false">D186+E185</f>
        <v>0.998996884442084</v>
      </c>
      <c r="F186" s="57"/>
      <c r="G186" s="58"/>
    </row>
    <row r="187" s="19" customFormat="true" ht="45" hidden="false" customHeight="false" outlineLevel="0" collapsed="false">
      <c r="A187" s="318" t="s">
        <v>1099</v>
      </c>
      <c r="B187" s="319" t="s">
        <v>586</v>
      </c>
      <c r="C187" s="320" t="n">
        <v>94.89</v>
      </c>
      <c r="D187" s="321" t="n">
        <f aca="false">C187/$F$10</f>
        <v>7.28838929016165E-005</v>
      </c>
      <c r="E187" s="322" t="n">
        <f aca="false">D187+E186</f>
        <v>0.999069768334986</v>
      </c>
      <c r="F187" s="57"/>
      <c r="G187" s="58"/>
    </row>
    <row r="188" s="19" customFormat="true" ht="30" hidden="false" customHeight="false" outlineLevel="0" collapsed="false">
      <c r="A188" s="318" t="s">
        <v>1099</v>
      </c>
      <c r="B188" s="319" t="s">
        <v>520</v>
      </c>
      <c r="C188" s="320" t="n">
        <v>91.68</v>
      </c>
      <c r="D188" s="322" t="n">
        <f aca="false">C188/$F$10</f>
        <v>7.0418329657711E-005</v>
      </c>
      <c r="E188" s="322" t="n">
        <f aca="false">D188+E187</f>
        <v>0.999140186664644</v>
      </c>
      <c r="F188" s="57"/>
      <c r="G188" s="58"/>
    </row>
    <row r="189" s="19" customFormat="true" ht="45" hidden="false" customHeight="false" outlineLevel="0" collapsed="false">
      <c r="A189" s="318" t="s">
        <v>1099</v>
      </c>
      <c r="B189" s="319" t="s">
        <v>124</v>
      </c>
      <c r="C189" s="320" t="n">
        <v>86.84</v>
      </c>
      <c r="D189" s="322" t="n">
        <f aca="false">C189/$F$10</f>
        <v>6.67007825859034E-005</v>
      </c>
      <c r="E189" s="322" t="n">
        <f aca="false">D189+E188</f>
        <v>0.99920688744723</v>
      </c>
      <c r="F189" s="57"/>
      <c r="G189" s="58"/>
    </row>
    <row r="190" s="19" customFormat="true" ht="45" hidden="false" customHeight="false" outlineLevel="0" collapsed="false">
      <c r="A190" s="318" t="s">
        <v>1099</v>
      </c>
      <c r="B190" s="319" t="s">
        <v>584</v>
      </c>
      <c r="C190" s="320" t="n">
        <v>84.99</v>
      </c>
      <c r="D190" s="321" t="n">
        <f aca="false">C190/$F$10</f>
        <v>6.52798193456464E-005</v>
      </c>
      <c r="E190" s="322" t="n">
        <f aca="false">D190+E189</f>
        <v>0.999272167266575</v>
      </c>
      <c r="F190" s="57"/>
      <c r="G190" s="58"/>
    </row>
    <row r="191" s="19" customFormat="true" ht="30" hidden="false" customHeight="false" outlineLevel="0" collapsed="false">
      <c r="A191" s="318" t="s">
        <v>1099</v>
      </c>
      <c r="B191" s="319" t="s">
        <v>564</v>
      </c>
      <c r="C191" s="320" t="n">
        <v>82.7</v>
      </c>
      <c r="D191" s="321" t="n">
        <f aca="false">C191/$F$10</f>
        <v>6.35208972806796E-005</v>
      </c>
      <c r="E191" s="322" t="n">
        <f aca="false">D191+E190</f>
        <v>0.999335688163856</v>
      </c>
      <c r="F191" s="57"/>
      <c r="G191" s="58"/>
    </row>
    <row r="192" s="19" customFormat="true" ht="30" hidden="false" customHeight="false" outlineLevel="0" collapsed="false">
      <c r="A192" s="318" t="s">
        <v>1099</v>
      </c>
      <c r="B192" s="319" t="s">
        <v>138</v>
      </c>
      <c r="C192" s="320" t="n">
        <v>81.67</v>
      </c>
      <c r="D192" s="322" t="n">
        <f aca="false">C192/$F$10</f>
        <v>6.27297663955635E-005</v>
      </c>
      <c r="E192" s="322" t="n">
        <f aca="false">D192+E191</f>
        <v>0.999398417930252</v>
      </c>
      <c r="F192" s="57"/>
      <c r="G192" s="58"/>
    </row>
    <row r="193" s="19" customFormat="true" ht="15" hidden="false" customHeight="false" outlineLevel="0" collapsed="false">
      <c r="A193" s="318" t="s">
        <v>1099</v>
      </c>
      <c r="B193" s="319" t="s">
        <v>524</v>
      </c>
      <c r="C193" s="320" t="n">
        <v>77.18</v>
      </c>
      <c r="D193" s="321" t="n">
        <f aca="false">C193/$F$10</f>
        <v>5.92810502070478E-005</v>
      </c>
      <c r="E193" s="322" t="n">
        <f aca="false">D193+E192</f>
        <v>0.999457698980459</v>
      </c>
      <c r="F193" s="57"/>
      <c r="G193" s="58"/>
    </row>
    <row r="194" s="19" customFormat="true" ht="15" hidden="false" customHeight="false" outlineLevel="0" collapsed="false">
      <c r="A194" s="318" t="s">
        <v>1099</v>
      </c>
      <c r="B194" s="319" t="s">
        <v>507</v>
      </c>
      <c r="C194" s="320" t="n">
        <v>74.1</v>
      </c>
      <c r="D194" s="321" t="n">
        <f aca="false">C194/$F$10</f>
        <v>5.69153384340793E-005</v>
      </c>
      <c r="E194" s="322" t="n">
        <f aca="false">D194+E193</f>
        <v>0.999514614318893</v>
      </c>
      <c r="F194" s="57"/>
      <c r="G194" s="58"/>
    </row>
    <row r="195" s="19" customFormat="true" ht="30" hidden="false" customHeight="false" outlineLevel="0" collapsed="false">
      <c r="A195" s="318" t="s">
        <v>1099</v>
      </c>
      <c r="B195" s="319" t="s">
        <v>90</v>
      </c>
      <c r="C195" s="320" t="n">
        <v>72.31</v>
      </c>
      <c r="D195" s="322" t="n">
        <f aca="false">C195/$F$10</f>
        <v>5.55404604881008E-005</v>
      </c>
      <c r="E195" s="322" t="n">
        <f aca="false">D195+E194</f>
        <v>0.999570154779381</v>
      </c>
      <c r="F195" s="57"/>
      <c r="G195" s="58"/>
    </row>
    <row r="196" s="19" customFormat="true" ht="30" hidden="false" customHeight="false" outlineLevel="0" collapsed="false">
      <c r="A196" s="318" t="s">
        <v>1099</v>
      </c>
      <c r="B196" s="319" t="s">
        <v>580</v>
      </c>
      <c r="C196" s="320" t="n">
        <v>68.26</v>
      </c>
      <c r="D196" s="322" t="n">
        <f aca="false">C196/$F$10</f>
        <v>5.24297031242949E-005</v>
      </c>
      <c r="E196" s="322" t="n">
        <f aca="false">D196+E195</f>
        <v>0.999622584482505</v>
      </c>
      <c r="F196" s="57"/>
      <c r="G196" s="58"/>
    </row>
    <row r="197" s="19" customFormat="true" ht="30" hidden="false" customHeight="false" outlineLevel="0" collapsed="false">
      <c r="A197" s="318" t="s">
        <v>1099</v>
      </c>
      <c r="B197" s="319" t="s">
        <v>114</v>
      </c>
      <c r="C197" s="320" t="n">
        <v>63.39</v>
      </c>
      <c r="D197" s="322" t="n">
        <f aca="false">C197/$F$10</f>
        <v>4.8689113405348E-005</v>
      </c>
      <c r="E197" s="322" t="n">
        <f aca="false">D197+E196</f>
        <v>0.99967127359591</v>
      </c>
      <c r="F197" s="57"/>
      <c r="G197" s="58"/>
    </row>
    <row r="198" s="19" customFormat="true" ht="30" hidden="false" customHeight="false" outlineLevel="0" collapsed="false">
      <c r="A198" s="318" t="s">
        <v>1099</v>
      </c>
      <c r="B198" s="319" t="s">
        <v>117</v>
      </c>
      <c r="C198" s="320" t="n">
        <v>63.39</v>
      </c>
      <c r="D198" s="321" t="n">
        <f aca="false">C198/$F$10</f>
        <v>4.8689113405348E-005</v>
      </c>
      <c r="E198" s="322" t="n">
        <f aca="false">D198+E197</f>
        <v>0.999719962709316</v>
      </c>
      <c r="F198" s="57"/>
      <c r="G198" s="58"/>
    </row>
    <row r="199" s="19" customFormat="true" ht="30" hidden="false" customHeight="false" outlineLevel="0" collapsed="false">
      <c r="A199" s="318" t="s">
        <v>1099</v>
      </c>
      <c r="B199" s="319" t="s">
        <v>596</v>
      </c>
      <c r="C199" s="320" t="n">
        <v>59.76</v>
      </c>
      <c r="D199" s="321" t="n">
        <f aca="false">C199/$F$10</f>
        <v>4.59009531014923E-005</v>
      </c>
      <c r="E199" s="322" t="n">
        <f aca="false">D199+E198</f>
        <v>0.999765863662417</v>
      </c>
      <c r="F199" s="57"/>
      <c r="G199" s="58"/>
    </row>
    <row r="200" s="19" customFormat="true" ht="30" hidden="false" customHeight="false" outlineLevel="0" collapsed="false">
      <c r="A200" s="318" t="s">
        <v>1099</v>
      </c>
      <c r="B200" s="319" t="s">
        <v>515</v>
      </c>
      <c r="C200" s="320" t="n">
        <v>56.28</v>
      </c>
      <c r="D200" s="322" t="n">
        <f aca="false">C200/$F$10</f>
        <v>4.32280060333331E-005</v>
      </c>
      <c r="E200" s="322" t="n">
        <f aca="false">D200+E199</f>
        <v>0.999809091668451</v>
      </c>
      <c r="F200" s="57"/>
      <c r="G200" s="58"/>
    </row>
    <row r="201" s="19" customFormat="true" ht="30" hidden="false" customHeight="false" outlineLevel="0" collapsed="false">
      <c r="A201" s="318" t="s">
        <v>1099</v>
      </c>
      <c r="B201" s="319" t="s">
        <v>607</v>
      </c>
      <c r="C201" s="320" t="n">
        <v>51.4</v>
      </c>
      <c r="D201" s="321" t="n">
        <f aca="false">C201/$F$10</f>
        <v>3.94797354320064E-005</v>
      </c>
      <c r="E201" s="322" t="n">
        <f aca="false">D201+E200</f>
        <v>0.999848571403883</v>
      </c>
      <c r="F201" s="57"/>
      <c r="G201" s="58"/>
    </row>
    <row r="202" s="19" customFormat="true" ht="30" hidden="false" customHeight="true" outlineLevel="0" collapsed="false">
      <c r="A202" s="318" t="s">
        <v>1099</v>
      </c>
      <c r="B202" s="319" t="s">
        <v>399</v>
      </c>
      <c r="C202" s="320" t="n">
        <v>50.78</v>
      </c>
      <c r="D202" s="321" t="n">
        <f aca="false">C202/$F$10</f>
        <v>3.90035207244608E-005</v>
      </c>
      <c r="E202" s="322" t="n">
        <f aca="false">D202+E201</f>
        <v>0.999887574924607</v>
      </c>
      <c r="F202" s="57"/>
      <c r="G202" s="58"/>
    </row>
    <row r="203" s="19" customFormat="true" ht="60" hidden="false" customHeight="false" outlineLevel="0" collapsed="false">
      <c r="A203" s="318" t="s">
        <v>1099</v>
      </c>
      <c r="B203" s="319" t="s">
        <v>394</v>
      </c>
      <c r="C203" s="320" t="n">
        <v>49.97</v>
      </c>
      <c r="D203" s="322" t="n">
        <f aca="false">C203/$F$10</f>
        <v>3.83813692516996E-005</v>
      </c>
      <c r="E203" s="322" t="n">
        <f aca="false">D203+E202</f>
        <v>0.999925956293859</v>
      </c>
      <c r="F203" s="57"/>
      <c r="G203" s="58"/>
    </row>
    <row r="204" s="19" customFormat="true" ht="45" hidden="false" customHeight="false" outlineLevel="0" collapsed="false">
      <c r="A204" s="318" t="s">
        <v>1099</v>
      </c>
      <c r="B204" s="319" t="s">
        <v>236</v>
      </c>
      <c r="C204" s="320" t="n">
        <v>23.75</v>
      </c>
      <c r="D204" s="322" t="n">
        <f aca="false">C204/$F$10</f>
        <v>1.82420956519485E-005</v>
      </c>
      <c r="E204" s="322" t="n">
        <f aca="false">D204+E203</f>
        <v>0.999944198389511</v>
      </c>
      <c r="F204" s="57"/>
      <c r="G204" s="58"/>
    </row>
    <row r="205" s="19" customFormat="true" ht="15" hidden="false" customHeight="false" outlineLevel="0" collapsed="false">
      <c r="A205" s="318" t="s">
        <v>1099</v>
      </c>
      <c r="B205" s="319" t="s">
        <v>517</v>
      </c>
      <c r="C205" s="320" t="n">
        <v>22.82</v>
      </c>
      <c r="D205" s="322" t="n">
        <f aca="false">C205/$F$10</f>
        <v>1.75277735906301E-005</v>
      </c>
      <c r="E205" s="322" t="n">
        <f aca="false">D205+E204</f>
        <v>0.999961726163101</v>
      </c>
      <c r="F205" s="57"/>
      <c r="G205" s="58"/>
    </row>
    <row r="206" s="19" customFormat="true" ht="30" hidden="false" customHeight="false" outlineLevel="0" collapsed="false">
      <c r="A206" s="318" t="s">
        <v>1099</v>
      </c>
      <c r="B206" s="319" t="s">
        <v>582</v>
      </c>
      <c r="C206" s="320" t="n">
        <v>22.44</v>
      </c>
      <c r="D206" s="322" t="n">
        <f aca="false">C206/$F$10</f>
        <v>1.72359000601989E-005</v>
      </c>
      <c r="E206" s="322" t="n">
        <f aca="false">D206+E205</f>
        <v>0.999978962063162</v>
      </c>
      <c r="F206" s="57"/>
      <c r="G206" s="58"/>
    </row>
    <row r="207" customFormat="false" ht="30" hidden="false" customHeight="false" outlineLevel="0" collapsed="false">
      <c r="A207" s="318" t="s">
        <v>1099</v>
      </c>
      <c r="B207" s="319" t="s">
        <v>594</v>
      </c>
      <c r="C207" s="320" t="n">
        <v>19.8</v>
      </c>
      <c r="D207" s="322" t="n">
        <f aca="false">C207/$F$10</f>
        <v>1.52081471119402E-005</v>
      </c>
      <c r="E207" s="322" t="n">
        <f aca="false">D207+E206</f>
        <v>0.999994170210274</v>
      </c>
    </row>
    <row r="208" customFormat="false" ht="30" hidden="false" customHeight="false" outlineLevel="0" collapsed="false">
      <c r="A208" s="318" t="s">
        <v>1099</v>
      </c>
      <c r="B208" s="319" t="s">
        <v>591</v>
      </c>
      <c r="C208" s="320" t="n">
        <v>6.49</v>
      </c>
      <c r="D208" s="322" t="n">
        <f aca="false">C208/$F$10</f>
        <v>4.98489266446929E-006</v>
      </c>
      <c r="E208" s="322" t="n">
        <f aca="false">D208+E207</f>
        <v>0.999999155102938</v>
      </c>
    </row>
    <row r="209" customFormat="false" ht="15" hidden="false" customHeight="false" outlineLevel="0" collapsed="false">
      <c r="A209" s="318" t="s">
        <v>1099</v>
      </c>
      <c r="B209" s="319" t="s">
        <v>402</v>
      </c>
      <c r="C209" s="320" t="n">
        <v>1.1</v>
      </c>
      <c r="D209" s="322" t="n">
        <f aca="false">C209/$F$10</f>
        <v>8.44897061774456E-007</v>
      </c>
      <c r="E209" s="322" t="n">
        <f aca="false">D209+E208</f>
        <v>1</v>
      </c>
    </row>
  </sheetData>
  <autoFilter ref="A14:E14">
    <sortState ref="A15:E14">
      <sortCondition ref="N15:N14" descending="1" customList=""/>
    </sortState>
  </autoFilter>
  <mergeCells count="4">
    <mergeCell ref="A2:E2"/>
    <mergeCell ref="A3:E3"/>
    <mergeCell ref="A4:E4"/>
    <mergeCell ref="A7:E7"/>
  </mergeCells>
  <printOptions headings="false" gridLines="false" gridLinesSet="true" horizontalCentered="true" verticalCentered="false"/>
  <pageMargins left="0.39375" right="0.39375" top="0.39375" bottom="0.984027777777778" header="0.511811023622047" footer="0.39375"/>
  <pageSetup paperSize="9" scale="84"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41"/>
  <sheetViews>
    <sheetView showFormulas="false" showGridLines="true" showRowColHeaders="true" showZeros="true" rightToLeft="false" tabSelected="false" showOutlineSymbols="true" defaultGridColor="true" view="pageBreakPreview" topLeftCell="A1" colorId="64" zoomScale="90" zoomScaleNormal="100" zoomScalePageLayoutView="90" workbookViewId="0">
      <selection pane="topLeft" activeCell="I30" activeCellId="0" sqref="I30"/>
    </sheetView>
  </sheetViews>
  <sheetFormatPr defaultColWidth="8.6875" defaultRowHeight="12.75" zeroHeight="false" outlineLevelRow="0" outlineLevelCol="0"/>
  <cols>
    <col collapsed="false" customWidth="true" hidden="false" outlineLevel="0" max="1" min="1" style="0" width="13.29"/>
    <col collapsed="false" customWidth="true" hidden="false" outlineLevel="0" max="2" min="2" style="0" width="34.58"/>
    <col collapsed="false" customWidth="true" hidden="false" outlineLevel="0" max="3" min="3" style="0" width="12.14"/>
    <col collapsed="false" customWidth="true" hidden="false" outlineLevel="0" max="4" min="4" style="0" width="17.14"/>
    <col collapsed="false" customWidth="true" hidden="false" outlineLevel="0" max="10" min="5" style="0" width="17.58"/>
    <col collapsed="false" customWidth="true" hidden="false" outlineLevel="0" max="11" min="11" style="325" width="16.29"/>
  </cols>
  <sheetData>
    <row r="1" s="23" customFormat="true" ht="15" hidden="false" customHeight="false" outlineLevel="0" collapsed="false">
      <c r="A1" s="11" t="s">
        <v>0</v>
      </c>
      <c r="B1" s="11"/>
      <c r="C1" s="11"/>
      <c r="D1" s="11"/>
      <c r="E1" s="11"/>
      <c r="F1" s="11"/>
      <c r="G1" s="11"/>
      <c r="H1" s="11"/>
      <c r="I1" s="11"/>
      <c r="J1" s="11"/>
      <c r="K1" s="51"/>
    </row>
    <row r="2" s="23" customFormat="true" ht="15" hidden="false" customHeight="false" outlineLevel="0" collapsed="false">
      <c r="A2" s="11" t="s">
        <v>1</v>
      </c>
      <c r="B2" s="11"/>
      <c r="C2" s="11"/>
      <c r="D2" s="11"/>
      <c r="E2" s="11"/>
      <c r="F2" s="11"/>
      <c r="G2" s="11"/>
      <c r="H2" s="11"/>
      <c r="I2" s="11"/>
      <c r="J2" s="11"/>
      <c r="K2" s="51"/>
    </row>
    <row r="3" s="23" customFormat="true" ht="15" hidden="false" customHeight="false" outlineLevel="0" collapsed="false">
      <c r="A3" s="11" t="s">
        <v>2</v>
      </c>
      <c r="B3" s="11"/>
      <c r="C3" s="11"/>
      <c r="D3" s="11"/>
      <c r="E3" s="11"/>
      <c r="F3" s="11"/>
      <c r="G3" s="11"/>
      <c r="H3" s="11"/>
      <c r="I3" s="11"/>
      <c r="J3" s="11"/>
      <c r="K3" s="51"/>
    </row>
    <row r="4" s="23" customFormat="true" ht="15" hidden="false" customHeight="false" outlineLevel="0" collapsed="false">
      <c r="A4" s="34"/>
      <c r="B4" s="34"/>
      <c r="C4" s="34"/>
      <c r="D4" s="25" t="s">
        <v>13</v>
      </c>
      <c r="E4" s="35"/>
      <c r="F4" s="32"/>
      <c r="G4" s="36"/>
      <c r="H4" s="37"/>
      <c r="I4" s="37"/>
      <c r="J4" s="38"/>
      <c r="K4" s="51"/>
    </row>
    <row r="5" s="23" customFormat="true" ht="15" hidden="false" customHeight="false" outlineLevel="0" collapsed="false">
      <c r="A5" s="34"/>
      <c r="B5" s="34"/>
      <c r="C5" s="34"/>
      <c r="D5" s="25"/>
      <c r="E5" s="35"/>
      <c r="F5" s="39"/>
      <c r="G5" s="28"/>
      <c r="H5" s="29"/>
      <c r="I5" s="29"/>
      <c r="J5" s="30"/>
      <c r="K5" s="51"/>
    </row>
    <row r="6" s="23" customFormat="true" ht="21" hidden="false" customHeight="false" outlineLevel="0" collapsed="false">
      <c r="A6" s="40" t="s">
        <v>1104</v>
      </c>
      <c r="B6" s="40"/>
      <c r="C6" s="40"/>
      <c r="D6" s="40"/>
      <c r="E6" s="40"/>
      <c r="F6" s="40"/>
      <c r="G6" s="40"/>
      <c r="H6" s="40"/>
      <c r="I6" s="40"/>
      <c r="J6" s="40"/>
      <c r="K6" s="51"/>
    </row>
    <row r="7" s="23" customFormat="true" ht="15" hidden="false" customHeight="false" outlineLevel="0" collapsed="false">
      <c r="A7" s="34"/>
      <c r="B7" s="34"/>
      <c r="C7" s="34"/>
      <c r="D7" s="25"/>
      <c r="E7" s="35"/>
      <c r="F7" s="32"/>
      <c r="G7" s="36"/>
      <c r="H7" s="37"/>
      <c r="I7" s="37"/>
      <c r="J7" s="38"/>
      <c r="K7" s="51"/>
    </row>
    <row r="8" s="23" customFormat="true" ht="15" hidden="false" customHeight="false" outlineLevel="0" collapsed="false">
      <c r="A8" s="42" t="s">
        <v>15</v>
      </c>
      <c r="B8" s="43" t="str">
        <f aca="false">'Orç Sintético'!B9</f>
        <v>Construção da Cabine de Medição</v>
      </c>
      <c r="C8" s="43"/>
      <c r="D8" s="43"/>
      <c r="E8" s="43"/>
      <c r="F8" s="43"/>
      <c r="G8" s="43"/>
      <c r="H8" s="43"/>
      <c r="I8" s="43"/>
      <c r="J8" s="43"/>
      <c r="K8" s="51"/>
    </row>
    <row r="9" s="23" customFormat="true" ht="15" hidden="false" customHeight="false" outlineLevel="0" collapsed="false">
      <c r="A9" s="42" t="s">
        <v>16</v>
      </c>
      <c r="B9" s="43" t="str">
        <f aca="false">'Orç Sintético'!B10</f>
        <v>Campus Darcy Ribeiro</v>
      </c>
      <c r="C9" s="43"/>
      <c r="D9" s="43"/>
      <c r="E9" s="43"/>
      <c r="F9" s="43"/>
      <c r="G9" s="43"/>
      <c r="H9" s="43"/>
      <c r="I9" s="43"/>
      <c r="J9" s="43"/>
      <c r="K9" s="51"/>
    </row>
    <row r="10" s="23" customFormat="true" ht="15" hidden="false" customHeight="false" outlineLevel="0" collapsed="false">
      <c r="A10" s="42" t="s">
        <v>18</v>
      </c>
      <c r="B10" s="46" t="str">
        <f aca="false">'Orç Sintético'!B11</f>
        <v>Agosto 2022</v>
      </c>
      <c r="C10" s="46"/>
      <c r="D10" s="46"/>
      <c r="E10" s="46"/>
      <c r="F10" s="46"/>
      <c r="G10" s="46"/>
      <c r="H10" s="46"/>
      <c r="I10" s="46"/>
      <c r="J10" s="46"/>
      <c r="K10" s="51"/>
    </row>
    <row r="11" s="23" customFormat="true" ht="15.75" hidden="false" customHeight="false" outlineLevel="0" collapsed="false">
      <c r="A11" s="42"/>
      <c r="B11" s="53"/>
      <c r="C11" s="53"/>
      <c r="D11" s="53"/>
      <c r="E11" s="53"/>
      <c r="F11" s="53"/>
      <c r="G11" s="53"/>
      <c r="H11" s="53"/>
      <c r="I11" s="53"/>
      <c r="J11" s="53"/>
      <c r="K11" s="51"/>
    </row>
    <row r="12" customFormat="false" ht="12.75" hidden="false" customHeight="true" outlineLevel="0" collapsed="false">
      <c r="A12" s="326" t="s">
        <v>1105</v>
      </c>
      <c r="B12" s="327" t="s">
        <v>1106</v>
      </c>
      <c r="C12" s="328" t="s">
        <v>1107</v>
      </c>
      <c r="D12" s="329" t="s">
        <v>1108</v>
      </c>
      <c r="E12" s="330" t="s">
        <v>1109</v>
      </c>
      <c r="F12" s="330" t="s">
        <v>1110</v>
      </c>
      <c r="G12" s="330" t="s">
        <v>1111</v>
      </c>
      <c r="H12" s="330" t="s">
        <v>1112</v>
      </c>
      <c r="I12" s="330" t="s">
        <v>1113</v>
      </c>
      <c r="J12" s="330" t="s">
        <v>1114</v>
      </c>
    </row>
    <row r="13" customFormat="false" ht="41.25" hidden="false" customHeight="true" outlineLevel="0" collapsed="false">
      <c r="A13" s="326"/>
      <c r="B13" s="327"/>
      <c r="C13" s="328"/>
      <c r="D13" s="329"/>
      <c r="E13" s="330"/>
      <c r="F13" s="330"/>
      <c r="G13" s="330"/>
      <c r="H13" s="330"/>
      <c r="I13" s="330"/>
      <c r="J13" s="330"/>
    </row>
    <row r="14" customFormat="false" ht="15.75" hidden="false" customHeight="true" outlineLevel="0" collapsed="false">
      <c r="A14" s="331" t="s">
        <v>27</v>
      </c>
      <c r="B14" s="332" t="s">
        <v>28</v>
      </c>
      <c r="C14" s="333" t="n">
        <f aca="false">D14/$D$30</f>
        <v>0.0067883840650884</v>
      </c>
      <c r="D14" s="334" t="n">
        <f aca="false">'Orç Sintético'!J26</f>
        <v>8548.94</v>
      </c>
      <c r="E14" s="335" t="n">
        <f aca="false">ROUND(E15*$D14,2)</f>
        <v>3792.88</v>
      </c>
      <c r="F14" s="335" t="n">
        <f aca="false">ROUND(F15*$D14,2)</f>
        <v>854.89</v>
      </c>
      <c r="G14" s="335" t="n">
        <f aca="false">ROUND(G15*$D14,2)</f>
        <v>1432.8</v>
      </c>
      <c r="H14" s="335" t="n">
        <f aca="false">ROUND(H15*$D14,2)</f>
        <v>951.21</v>
      </c>
      <c r="I14" s="335" t="n">
        <f aca="false">ROUND(I15*$D14,2)</f>
        <v>758.58</v>
      </c>
      <c r="J14" s="335" t="n">
        <f aca="false">ROUND(J15*$D14,2)</f>
        <v>758.58</v>
      </c>
      <c r="K14" s="336" t="n">
        <f aca="false">SUM(E14:J14)</f>
        <v>8548.94</v>
      </c>
    </row>
    <row r="15" customFormat="false" ht="15.75" hidden="false" customHeight="false" outlineLevel="0" collapsed="false">
      <c r="A15" s="331"/>
      <c r="B15" s="332"/>
      <c r="C15" s="333"/>
      <c r="D15" s="334"/>
      <c r="E15" s="337" t="n">
        <f aca="false">'Orç Sintético'!L27</f>
        <v>0.443666700199089</v>
      </c>
      <c r="F15" s="337" t="n">
        <f aca="false">'Orç Sintético'!M27</f>
        <v>0.1</v>
      </c>
      <c r="G15" s="337" t="n">
        <f aca="false">'Orç Sintético'!N27</f>
        <v>0.167599959761093</v>
      </c>
      <c r="H15" s="337" t="n">
        <f aca="false">'Orç Sintético'!O27</f>
        <v>0.111266659960182</v>
      </c>
      <c r="I15" s="337" t="n">
        <f aca="false">'Orç Sintético'!P27</f>
        <v>0.0887333400398178</v>
      </c>
      <c r="J15" s="337" t="n">
        <f aca="false">'Orç Sintético'!Q27</f>
        <v>0.0887333400398178</v>
      </c>
      <c r="K15" s="338" t="n">
        <f aca="false">SUM(E15:J15)</f>
        <v>1</v>
      </c>
    </row>
    <row r="16" customFormat="false" ht="15.75" hidden="false" customHeight="true" outlineLevel="0" collapsed="false">
      <c r="A16" s="331" t="s">
        <v>55</v>
      </c>
      <c r="B16" s="332" t="s">
        <v>56</v>
      </c>
      <c r="C16" s="333" t="n">
        <f aca="false">D16/$D$30</f>
        <v>0.0777351501746169</v>
      </c>
      <c r="D16" s="339" t="n">
        <f aca="false">'Orç Sintético'!J69</f>
        <v>97895.63</v>
      </c>
      <c r="E16" s="335" t="n">
        <f aca="false">ROUND(E17*$D16,2)</f>
        <v>93741.02</v>
      </c>
      <c r="F16" s="335" t="n">
        <f aca="false">ROUND(F17*$D16,2)</f>
        <v>0</v>
      </c>
      <c r="G16" s="335" t="n">
        <f aca="false">ROUND(G17*$D16,2)</f>
        <v>0</v>
      </c>
      <c r="H16" s="335" t="n">
        <f aca="false">ROUND(H17*$D16,2)</f>
        <v>0</v>
      </c>
      <c r="I16" s="335" t="n">
        <f aca="false">ROUND(I17*$D16,2)</f>
        <v>0</v>
      </c>
      <c r="J16" s="335" t="n">
        <f aca="false">ROUND(J17*$D16,2)-0.01</f>
        <v>4154.61</v>
      </c>
      <c r="K16" s="336" t="n">
        <f aca="false">SUM(E16:J16)</f>
        <v>97895.63</v>
      </c>
    </row>
    <row r="17" customFormat="false" ht="15.75" hidden="false" customHeight="false" outlineLevel="0" collapsed="false">
      <c r="A17" s="331"/>
      <c r="B17" s="332"/>
      <c r="C17" s="333"/>
      <c r="D17" s="339"/>
      <c r="E17" s="340" t="n">
        <f aca="false">'Orç Sintético'!L70</f>
        <v>0.957560771609519</v>
      </c>
      <c r="F17" s="340" t="n">
        <f aca="false">'Orç Sintético'!M70</f>
        <v>0</v>
      </c>
      <c r="G17" s="340" t="n">
        <f aca="false">'Orç Sintético'!N70</f>
        <v>0</v>
      </c>
      <c r="H17" s="340" t="n">
        <f aca="false">'Orç Sintético'!O70</f>
        <v>0</v>
      </c>
      <c r="I17" s="340" t="n">
        <f aca="false">'Orç Sintético'!P70</f>
        <v>0</v>
      </c>
      <c r="J17" s="340" t="n">
        <f aca="false">'Orç Sintético'!Q70</f>
        <v>0.0424392283904808</v>
      </c>
      <c r="K17" s="338" t="n">
        <f aca="false">SUM(E17:J17)</f>
        <v>1</v>
      </c>
    </row>
    <row r="18" customFormat="false" ht="15.75" hidden="false" customHeight="true" outlineLevel="0" collapsed="false">
      <c r="A18" s="331" t="s">
        <v>141</v>
      </c>
      <c r="B18" s="332" t="s">
        <v>142</v>
      </c>
      <c r="C18" s="333" t="n">
        <f aca="false">D18/$D$30</f>
        <v>0.0976834359669725</v>
      </c>
      <c r="D18" s="339" t="n">
        <f aca="false">'Orç Sintético'!J137</f>
        <v>123017.47</v>
      </c>
      <c r="E18" s="335" t="n">
        <f aca="false">ROUND(E19*$D18,2)</f>
        <v>0</v>
      </c>
      <c r="F18" s="335" t="n">
        <f aca="false">ROUND(F19*$D18,2)</f>
        <v>56446.26</v>
      </c>
      <c r="G18" s="335" t="n">
        <f aca="false">ROUND(G19*$D18,2)</f>
        <v>43547.32</v>
      </c>
      <c r="H18" s="335" t="n">
        <f aca="false">ROUND(H19*$D18,2)</f>
        <v>23023.89</v>
      </c>
      <c r="I18" s="335" t="n">
        <f aca="false">ROUND(I19*$D18,2)</f>
        <v>0</v>
      </c>
      <c r="J18" s="335" t="n">
        <f aca="false">ROUND(J19*$D18,2)</f>
        <v>0</v>
      </c>
      <c r="K18" s="336" t="n">
        <f aca="false">SUM(E18:J18)</f>
        <v>123017.47</v>
      </c>
    </row>
    <row r="19" customFormat="false" ht="15.75" hidden="false" customHeight="false" outlineLevel="0" collapsed="false">
      <c r="A19" s="331"/>
      <c r="B19" s="332"/>
      <c r="C19" s="333"/>
      <c r="D19" s="339"/>
      <c r="E19" s="340" t="n">
        <f aca="false">'Orç Sintético'!L138</f>
        <v>0</v>
      </c>
      <c r="F19" s="340" t="n">
        <f aca="false">'Orç Sintético'!M138</f>
        <v>0.458847511658304</v>
      </c>
      <c r="G19" s="340" t="n">
        <f aca="false">'Orç Sintético'!N138</f>
        <v>0.353992973518314</v>
      </c>
      <c r="H19" s="340" t="n">
        <f aca="false">'Orç Sintético'!O138</f>
        <v>0.187159514823382</v>
      </c>
      <c r="I19" s="340" t="n">
        <f aca="false">'Orç Sintético'!P138</f>
        <v>0</v>
      </c>
      <c r="J19" s="340" t="n">
        <f aca="false">'Orç Sintético'!Q138</f>
        <v>0</v>
      </c>
      <c r="K19" s="338" t="n">
        <f aca="false">SUM(E19:J19)</f>
        <v>1</v>
      </c>
    </row>
    <row r="20" customFormat="false" ht="15.75" hidden="false" customHeight="true" outlineLevel="0" collapsed="false">
      <c r="A20" s="331" t="s">
        <v>267</v>
      </c>
      <c r="B20" s="332" t="s">
        <v>268</v>
      </c>
      <c r="C20" s="333" t="n">
        <f aca="false">D20/$D$30</f>
        <v>0.188777130292095</v>
      </c>
      <c r="D20" s="339" t="n">
        <f aca="false">'Orç Sintético'!J199</f>
        <v>237736.16</v>
      </c>
      <c r="E20" s="335" t="n">
        <f aca="false">ROUND(E21*$D20,2)</f>
        <v>0</v>
      </c>
      <c r="F20" s="335" t="n">
        <f aca="false">ROUND(F21*$D20,2)</f>
        <v>0</v>
      </c>
      <c r="G20" s="335" t="n">
        <f aca="false">ROUND(G21*$D20,2)</f>
        <v>0</v>
      </c>
      <c r="H20" s="335" t="n">
        <f aca="false">ROUND(H21*$D20,2)</f>
        <v>34927.68</v>
      </c>
      <c r="I20" s="335" t="n">
        <f aca="false">ROUND(I21*$D20,2)</f>
        <v>152848.56</v>
      </c>
      <c r="J20" s="335" t="n">
        <f aca="false">ROUND(J21*$D20,2)-0.01</f>
        <v>49959.92</v>
      </c>
      <c r="K20" s="336" t="n">
        <f aca="false">SUM(E20:J20)</f>
        <v>237736.16</v>
      </c>
    </row>
    <row r="21" customFormat="false" ht="15.75" hidden="false" customHeight="false" outlineLevel="0" collapsed="false">
      <c r="A21" s="331"/>
      <c r="B21" s="332"/>
      <c r="C21" s="333"/>
      <c r="D21" s="339"/>
      <c r="E21" s="340" t="n">
        <f aca="false">'Orç Sintético'!L200</f>
        <v>0</v>
      </c>
      <c r="F21" s="340" t="n">
        <f aca="false">'Orç Sintético'!M200</f>
        <v>0</v>
      </c>
      <c r="G21" s="340" t="n">
        <f aca="false">'Orç Sintético'!N200</f>
        <v>0</v>
      </c>
      <c r="H21" s="340" t="n">
        <f aca="false">'Orç Sintético'!O200</f>
        <v>0.146917805856711</v>
      </c>
      <c r="I21" s="340" t="n">
        <f aca="false">'Orç Sintético'!P200</f>
        <v>0.64293357813132</v>
      </c>
      <c r="J21" s="340" t="n">
        <f aca="false">'Orç Sintético'!Q200</f>
        <v>0.210148616011969</v>
      </c>
      <c r="K21" s="338" t="n">
        <f aca="false">SUM(E21:J21)</f>
        <v>1</v>
      </c>
    </row>
    <row r="22" customFormat="false" ht="15.75" hidden="false" customHeight="true" outlineLevel="0" collapsed="false">
      <c r="A22" s="331" t="s">
        <v>405</v>
      </c>
      <c r="B22" s="332" t="s">
        <v>1115</v>
      </c>
      <c r="C22" s="333" t="n">
        <f aca="false">D22/$D$30</f>
        <v>0.494115103072636</v>
      </c>
      <c r="D22" s="339" t="n">
        <f aca="false">'Orç Sintético'!J304</f>
        <v>622263.02</v>
      </c>
      <c r="E22" s="335" t="n">
        <f aca="false">ROUND(E23*$D22,2)</f>
        <v>0</v>
      </c>
      <c r="F22" s="335" t="n">
        <f aca="false">ROUND(F23*$D22,2)</f>
        <v>0</v>
      </c>
      <c r="G22" s="335" t="n">
        <f aca="false">ROUND(G23*$D22,2)</f>
        <v>124452.6</v>
      </c>
      <c r="H22" s="335" t="n">
        <f aca="false">ROUND(H23*$D22,2)</f>
        <v>186678.91</v>
      </c>
      <c r="I22" s="335" t="n">
        <f aca="false">ROUND(I23*$D22,2)</f>
        <v>248905.21</v>
      </c>
      <c r="J22" s="335" t="n">
        <f aca="false">ROUND(J23*$D22,2)</f>
        <v>62226.3</v>
      </c>
      <c r="K22" s="336" t="n">
        <f aca="false">SUM(E22:J22)</f>
        <v>622263.02</v>
      </c>
    </row>
    <row r="23" customFormat="false" ht="15.75" hidden="false" customHeight="false" outlineLevel="0" collapsed="false">
      <c r="A23" s="331"/>
      <c r="B23" s="332"/>
      <c r="C23" s="333"/>
      <c r="D23" s="339"/>
      <c r="E23" s="340" t="n">
        <f aca="false">'Orç Sintético'!L305</f>
        <v>0</v>
      </c>
      <c r="F23" s="340" t="n">
        <f aca="false">'Orç Sintético'!M305</f>
        <v>0</v>
      </c>
      <c r="G23" s="340" t="n">
        <f aca="false">'Orç Sintético'!N305</f>
        <v>0.2</v>
      </c>
      <c r="H23" s="340" t="n">
        <f aca="false">'Orç Sintético'!O305</f>
        <v>0.3</v>
      </c>
      <c r="I23" s="340" t="n">
        <f aca="false">'Orç Sintético'!P305</f>
        <v>0.4</v>
      </c>
      <c r="J23" s="340" t="n">
        <f aca="false">'Orç Sintético'!Q305</f>
        <v>0.1</v>
      </c>
      <c r="K23" s="338" t="n">
        <f aca="false">SUM(E23:J23)</f>
        <v>1</v>
      </c>
    </row>
    <row r="24" customFormat="false" ht="15.75" hidden="false" customHeight="true" outlineLevel="0" collapsed="false">
      <c r="A24" s="331" t="s">
        <v>637</v>
      </c>
      <c r="B24" s="332" t="s">
        <v>638</v>
      </c>
      <c r="C24" s="333" t="n">
        <f aca="false">D24/$D$30</f>
        <v>0.0072101021837239</v>
      </c>
      <c r="D24" s="339" t="n">
        <f aca="false">'Orç Sintético'!J315</f>
        <v>9080.03</v>
      </c>
      <c r="E24" s="335" t="n">
        <f aca="false">ROUND(E25*$D24,2)</f>
        <v>0</v>
      </c>
      <c r="F24" s="335" t="n">
        <f aca="false">ROUND(F25*$D24,2)</f>
        <v>0</v>
      </c>
      <c r="G24" s="335" t="n">
        <f aca="false">ROUND(G25*$D24,2)</f>
        <v>0</v>
      </c>
      <c r="H24" s="335" t="n">
        <f aca="false">ROUND(H25*$D24,2)</f>
        <v>0</v>
      </c>
      <c r="I24" s="335" t="n">
        <f aca="false">ROUND(I25*$D24,2)</f>
        <v>0</v>
      </c>
      <c r="J24" s="335" t="n">
        <f aca="false">ROUND(J25*$D24,2)</f>
        <v>9080.03</v>
      </c>
      <c r="K24" s="336" t="n">
        <f aca="false">SUM(E24:J24)</f>
        <v>9080.03</v>
      </c>
    </row>
    <row r="25" customFormat="false" ht="15.75" hidden="false" customHeight="false" outlineLevel="0" collapsed="false">
      <c r="A25" s="331"/>
      <c r="B25" s="332"/>
      <c r="C25" s="333"/>
      <c r="D25" s="339"/>
      <c r="E25" s="340" t="n">
        <f aca="false">'Orç Sintético'!L316</f>
        <v>0</v>
      </c>
      <c r="F25" s="340" t="n">
        <f aca="false">'Orç Sintético'!M316</f>
        <v>0</v>
      </c>
      <c r="G25" s="340" t="n">
        <f aca="false">'Orç Sintético'!N316</f>
        <v>0</v>
      </c>
      <c r="H25" s="340" t="n">
        <f aca="false">'Orç Sintético'!O316</f>
        <v>0</v>
      </c>
      <c r="I25" s="340" t="n">
        <f aca="false">'Orç Sintético'!P316</f>
        <v>0</v>
      </c>
      <c r="J25" s="340" t="n">
        <f aca="false">'Orç Sintético'!Q316</f>
        <v>1</v>
      </c>
      <c r="K25" s="338" t="n">
        <f aca="false">SUM(E25:J25)</f>
        <v>1</v>
      </c>
    </row>
    <row r="26" customFormat="false" ht="15.75" hidden="false" customHeight="true" outlineLevel="0" collapsed="false">
      <c r="A26" s="331" t="s">
        <v>653</v>
      </c>
      <c r="B26" s="332" t="s">
        <v>654</v>
      </c>
      <c r="C26" s="333" t="n">
        <f aca="false">D26/$D$30</f>
        <v>0.00228888225529917</v>
      </c>
      <c r="D26" s="339" t="n">
        <f aca="false">'Orç Sintético'!J335</f>
        <v>2882.5</v>
      </c>
      <c r="E26" s="335" t="n">
        <f aca="false">ROUND(E27*$D26,2)</f>
        <v>0</v>
      </c>
      <c r="F26" s="335" t="n">
        <f aca="false">ROUND(F27*$D26,2)</f>
        <v>0</v>
      </c>
      <c r="G26" s="335" t="n">
        <f aca="false">ROUND(G27*$D26,2)</f>
        <v>0</v>
      </c>
      <c r="H26" s="335" t="n">
        <f aca="false">ROUND(H27*$D26,2)</f>
        <v>0</v>
      </c>
      <c r="I26" s="335" t="n">
        <f aca="false">ROUND(I27*$D26,2)</f>
        <v>0</v>
      </c>
      <c r="J26" s="335" t="n">
        <f aca="false">ROUND(J27*$D26,2)</f>
        <v>2882.5</v>
      </c>
      <c r="K26" s="336" t="n">
        <f aca="false">SUM(E26:J26)</f>
        <v>2882.5</v>
      </c>
    </row>
    <row r="27" customFormat="false" ht="15.75" hidden="false" customHeight="false" outlineLevel="0" collapsed="false">
      <c r="A27" s="331"/>
      <c r="B27" s="332"/>
      <c r="C27" s="333"/>
      <c r="D27" s="339"/>
      <c r="E27" s="340" t="n">
        <f aca="false">'Orç Sintético'!L336</f>
        <v>0</v>
      </c>
      <c r="F27" s="340" t="n">
        <f aca="false">'Orç Sintético'!M336</f>
        <v>0</v>
      </c>
      <c r="G27" s="340" t="n">
        <f aca="false">'Orç Sintético'!N336</f>
        <v>0</v>
      </c>
      <c r="H27" s="340" t="n">
        <f aca="false">'Orç Sintético'!O336</f>
        <v>0</v>
      </c>
      <c r="I27" s="340" t="n">
        <f aca="false">'Orç Sintético'!P336</f>
        <v>0</v>
      </c>
      <c r="J27" s="340" t="n">
        <f aca="false">'Orç Sintético'!Q336</f>
        <v>1</v>
      </c>
      <c r="K27" s="338" t="n">
        <f aca="false">SUM(E27:J27)</f>
        <v>1</v>
      </c>
    </row>
    <row r="28" customFormat="false" ht="15.75" hidden="false" customHeight="true" outlineLevel="0" collapsed="false">
      <c r="A28" s="331" t="s">
        <v>681</v>
      </c>
      <c r="B28" s="332" t="s">
        <v>682</v>
      </c>
      <c r="C28" s="333" t="n">
        <f aca="false">D28/$D$30</f>
        <v>0.125401811989568</v>
      </c>
      <c r="D28" s="339" t="n">
        <f aca="false">'Orç Sintético'!J345</f>
        <v>157924.56</v>
      </c>
      <c r="E28" s="335" t="n">
        <f aca="false">ROUND(E29*$D28,2)</f>
        <v>13984.63</v>
      </c>
      <c r="F28" s="335" t="n">
        <f aca="false">ROUND(F29*$D28,2)</f>
        <v>8215.96</v>
      </c>
      <c r="G28" s="335" t="n">
        <f aca="false">ROUND(G29*$D28,2)</f>
        <v>24293.64</v>
      </c>
      <c r="H28" s="335" t="n">
        <f aca="false">ROUND(H29*$D28,2)</f>
        <v>35212.04</v>
      </c>
      <c r="I28" s="335" t="n">
        <f aca="false">ROUND(I29*$D28,2)</f>
        <v>57713.11</v>
      </c>
      <c r="J28" s="335" t="n">
        <f aca="false">ROUND(J29*$D28,2)</f>
        <v>18505.18</v>
      </c>
      <c r="K28" s="336" t="n">
        <f aca="false">SUM(E28:J28)</f>
        <v>157924.56</v>
      </c>
    </row>
    <row r="29" customFormat="false" ht="15.75" hidden="false" customHeight="false" outlineLevel="0" collapsed="false">
      <c r="A29" s="331"/>
      <c r="B29" s="332"/>
      <c r="C29" s="333"/>
      <c r="D29" s="339"/>
      <c r="E29" s="340" t="n">
        <f aca="false">E41</f>
        <v>0.0885525666211574</v>
      </c>
      <c r="F29" s="340" t="n">
        <f aca="false">F41</f>
        <v>0.0520246181362986</v>
      </c>
      <c r="G29" s="340" t="n">
        <f aca="false">G41</f>
        <v>0.153830639660712</v>
      </c>
      <c r="H29" s="340" t="n">
        <f aca="false">H41</f>
        <v>0.222967490940703</v>
      </c>
      <c r="I29" s="340" t="n">
        <f aca="false">I41</f>
        <v>0.365447313080002</v>
      </c>
      <c r="J29" s="340" t="n">
        <f aca="false">J41</f>
        <v>0.117177371561127</v>
      </c>
      <c r="K29" s="338" t="n">
        <f aca="false">SUM(E29:J29)</f>
        <v>1</v>
      </c>
    </row>
    <row r="30" customFormat="false" ht="15" hidden="false" customHeight="false" outlineLevel="0" collapsed="false">
      <c r="A30" s="341" t="s">
        <v>1095</v>
      </c>
      <c r="B30" s="342" t="s">
        <v>1116</v>
      </c>
      <c r="C30" s="343"/>
      <c r="D30" s="344" t="n">
        <f aca="false">SUM(D14:D29)</f>
        <v>1259348.31</v>
      </c>
      <c r="E30" s="345" t="n">
        <f aca="false">E14+E16+E18+E20+E22+E24+E26+E28</f>
        <v>111518.53</v>
      </c>
      <c r="F30" s="345" t="n">
        <f aca="false">F14+F16+F18+F20+F22+F24+F26+F28</f>
        <v>65517.11</v>
      </c>
      <c r="G30" s="345" t="n">
        <f aca="false">G14+G16+G18+G20+G22+G24+G26+G28</f>
        <v>193726.36</v>
      </c>
      <c r="H30" s="345" t="n">
        <f aca="false">H14+H16+H18+H20+H22+H24+H26+H28</f>
        <v>280793.73</v>
      </c>
      <c r="I30" s="345" t="n">
        <f aca="false">I14+I16+I18+I20+I22+I24+I26+I28</f>
        <v>460225.46</v>
      </c>
      <c r="J30" s="345" t="n">
        <f aca="false">J14+J16+J18+J20+J22+J24+J26+J28</f>
        <v>147567.12</v>
      </c>
      <c r="K30" s="336" t="n">
        <f aca="false">SUM(E30:J30)</f>
        <v>1259348.31</v>
      </c>
    </row>
    <row r="31" customFormat="false" ht="15.75" hidden="false" customHeight="false" outlineLevel="0" collapsed="false">
      <c r="A31" s="346" t="s">
        <v>1097</v>
      </c>
      <c r="B31" s="347" t="s">
        <v>1117</v>
      </c>
      <c r="C31" s="348"/>
      <c r="D31" s="349" t="n">
        <v>1</v>
      </c>
      <c r="E31" s="350" t="n">
        <f aca="false">E30/$K$30</f>
        <v>0.088552570495767</v>
      </c>
      <c r="F31" s="350" t="n">
        <f aca="false">F30/$K$30</f>
        <v>0.0520246142228912</v>
      </c>
      <c r="G31" s="350" t="n">
        <f aca="false">G30/$K$30</f>
        <v>0.153830642771101</v>
      </c>
      <c r="H31" s="350" t="n">
        <f aca="false">H30/$K$30</f>
        <v>0.22296748863704</v>
      </c>
      <c r="I31" s="350" t="n">
        <f aca="false">I30/$K$30</f>
        <v>0.365447316159895</v>
      </c>
      <c r="J31" s="350" t="n">
        <f aca="false">J30/$K$30</f>
        <v>0.117177367713306</v>
      </c>
    </row>
    <row r="34" customFormat="false" ht="12.75" hidden="false" customHeight="false" outlineLevel="0" collapsed="false">
      <c r="D34" s="336"/>
      <c r="E34" s="0" t="n">
        <v>1</v>
      </c>
      <c r="F34" s="0" t="n">
        <v>2</v>
      </c>
      <c r="G34" s="0" t="n">
        <v>3</v>
      </c>
      <c r="H34" s="0" t="n">
        <v>4</v>
      </c>
      <c r="I34" s="0" t="n">
        <v>5</v>
      </c>
      <c r="J34" s="0" t="n">
        <v>6</v>
      </c>
    </row>
    <row r="35" customFormat="false" ht="12.75" hidden="false" customHeight="false" outlineLevel="0" collapsed="false">
      <c r="E35" s="336" t="n">
        <f aca="false">E30</f>
        <v>111518.53</v>
      </c>
      <c r="F35" s="336" t="n">
        <f aca="false">E35+F30</f>
        <v>177035.64</v>
      </c>
      <c r="G35" s="336" t="n">
        <f aca="false">F35+G30</f>
        <v>370762</v>
      </c>
      <c r="H35" s="336" t="n">
        <f aca="false">G35+H30</f>
        <v>651555.73</v>
      </c>
      <c r="I35" s="336" t="n">
        <f aca="false">H35+I30</f>
        <v>1111781.19</v>
      </c>
      <c r="J35" s="336" t="n">
        <f aca="false">I35+J30</f>
        <v>1259348.31</v>
      </c>
    </row>
    <row r="36" customFormat="false" ht="12.75" hidden="false" customHeight="false" outlineLevel="0" collapsed="false">
      <c r="D36" s="336"/>
      <c r="E36" s="351"/>
      <c r="F36" s="351"/>
      <c r="G36" s="351"/>
      <c r="H36" s="351"/>
      <c r="I36" s="351"/>
      <c r="J36" s="351"/>
    </row>
    <row r="40" customFormat="false" ht="12.75" hidden="false" customHeight="false" outlineLevel="0" collapsed="false">
      <c r="D40" s="336" t="n">
        <f aca="false">D14+D16+D18+D20+D22+D24+D26</f>
        <v>1101423.75</v>
      </c>
      <c r="E40" s="336" t="n">
        <f aca="false">E14+E16+E18+E20+E22+E24+E26</f>
        <v>97533.9</v>
      </c>
      <c r="F40" s="336" t="n">
        <f aca="false">F14+F16+F18+F20+F22+F24+F26</f>
        <v>57301.15</v>
      </c>
      <c r="G40" s="336" t="n">
        <f aca="false">G14+G16+G18+G20+G22+G24+G26</f>
        <v>169432.72</v>
      </c>
      <c r="H40" s="336" t="n">
        <f aca="false">H14+H16+H18+H20+H22+H24+H26</f>
        <v>245581.69</v>
      </c>
      <c r="I40" s="336" t="n">
        <f aca="false">I14+I16+I18+I20+I22+I24+I26</f>
        <v>402512.35</v>
      </c>
      <c r="J40" s="336" t="n">
        <f aca="false">J14+J16+J18+J20+J22+J24+J26</f>
        <v>129061.94</v>
      </c>
    </row>
    <row r="41" customFormat="false" ht="12.75" hidden="false" customHeight="false" outlineLevel="0" collapsed="false">
      <c r="E41" s="352" t="n">
        <f aca="false">E40/$D$40</f>
        <v>0.0885525666211574</v>
      </c>
      <c r="F41" s="352" t="n">
        <f aca="false">F40/$D$40</f>
        <v>0.0520246181362986</v>
      </c>
      <c r="G41" s="352" t="n">
        <f aca="false">G40/$D$40</f>
        <v>0.153830639660712</v>
      </c>
      <c r="H41" s="352" t="n">
        <f aca="false">H40/$D$40</f>
        <v>0.222967490940703</v>
      </c>
      <c r="I41" s="352" t="n">
        <f aca="false">I40/$D$40</f>
        <v>0.365447313080002</v>
      </c>
      <c r="J41" s="352" t="n">
        <f aca="false">J40/$D$40</f>
        <v>0.117177371561127</v>
      </c>
    </row>
  </sheetData>
  <mergeCells count="49">
    <mergeCell ref="A1:J1"/>
    <mergeCell ref="A2:J2"/>
    <mergeCell ref="A3:J3"/>
    <mergeCell ref="A6:J6"/>
    <mergeCell ref="B8:J8"/>
    <mergeCell ref="B9:J9"/>
    <mergeCell ref="B10:J10"/>
    <mergeCell ref="A12:A13"/>
    <mergeCell ref="B12:B13"/>
    <mergeCell ref="C12:C13"/>
    <mergeCell ref="D12:D13"/>
    <mergeCell ref="E12:E13"/>
    <mergeCell ref="F12:F13"/>
    <mergeCell ref="G12:G13"/>
    <mergeCell ref="H12:H13"/>
    <mergeCell ref="I12:I13"/>
    <mergeCell ref="J12:J13"/>
    <mergeCell ref="A14:A15"/>
    <mergeCell ref="B14:B15"/>
    <mergeCell ref="C14:C15"/>
    <mergeCell ref="D14:D15"/>
    <mergeCell ref="A16:A17"/>
    <mergeCell ref="B16:B17"/>
    <mergeCell ref="C16:C17"/>
    <mergeCell ref="D16:D17"/>
    <mergeCell ref="A18:A19"/>
    <mergeCell ref="B18:B19"/>
    <mergeCell ref="C18:C19"/>
    <mergeCell ref="D18:D19"/>
    <mergeCell ref="A20:A21"/>
    <mergeCell ref="B20:B21"/>
    <mergeCell ref="C20:C21"/>
    <mergeCell ref="D20:D21"/>
    <mergeCell ref="A22:A23"/>
    <mergeCell ref="B22:B23"/>
    <mergeCell ref="C22:C23"/>
    <mergeCell ref="D22:D23"/>
    <mergeCell ref="A24:A25"/>
    <mergeCell ref="B24:B25"/>
    <mergeCell ref="C24:C25"/>
    <mergeCell ref="D24:D25"/>
    <mergeCell ref="A26:A27"/>
    <mergeCell ref="B26:B27"/>
    <mergeCell ref="C26:C27"/>
    <mergeCell ref="D26:D27"/>
    <mergeCell ref="A28:A29"/>
    <mergeCell ref="B28:B29"/>
    <mergeCell ref="C28:C29"/>
    <mergeCell ref="D28:D29"/>
  </mergeCells>
  <conditionalFormatting sqref="E14:J29">
    <cfRule type="cellIs" priority="2" operator="greaterThan" aboveAverage="0" equalAverage="0" bottom="0" percent="0" rank="0" text="" dxfId="0">
      <formula>1</formula>
    </cfRule>
  </conditionalFormatting>
  <conditionalFormatting sqref="F17">
    <cfRule type="cellIs" priority="3" operator="greaterThan" aboveAverage="0" equalAverage="0" bottom="0" percent="0" rank="0" text="" dxfId="1">
      <formula>1</formula>
    </cfRule>
  </conditionalFormatting>
  <conditionalFormatting sqref="F17">
    <cfRule type="cellIs" priority="4" operator="greaterThan" aboveAverage="0" equalAverage="0" bottom="0" percent="0" rank="0" text="" dxfId="2">
      <formula>1</formula>
    </cfRule>
  </conditionalFormatting>
  <conditionalFormatting sqref="F17">
    <cfRule type="cellIs" priority="5" operator="greaterThan" aboveAverage="0" equalAverage="0" bottom="0" percent="0" rank="0" text="" dxfId="3">
      <formula>1</formula>
    </cfRule>
  </conditionalFormatting>
  <conditionalFormatting sqref="F17">
    <cfRule type="cellIs" priority="6" operator="greaterThan" aboveAverage="0" equalAverage="0" bottom="0" percent="0" rank="0" text="" dxfId="4">
      <formula>1</formula>
    </cfRule>
  </conditionalFormatting>
  <conditionalFormatting sqref="F19:J19">
    <cfRule type="cellIs" priority="7" operator="greaterThan" aboveAverage="0" equalAverage="0" bottom="0" percent="0" rank="0" text="" dxfId="5">
      <formula>1</formula>
    </cfRule>
  </conditionalFormatting>
  <conditionalFormatting sqref="F19:J19">
    <cfRule type="cellIs" priority="8" operator="greaterThan" aboveAverage="0" equalAverage="0" bottom="0" percent="0" rank="0" text="" dxfId="6">
      <formula>1</formula>
    </cfRule>
  </conditionalFormatting>
  <conditionalFormatting sqref="F19:J19">
    <cfRule type="cellIs" priority="9" operator="greaterThan" aboveAverage="0" equalAverage="0" bottom="0" percent="0" rank="0" text="" dxfId="7">
      <formula>1</formula>
    </cfRule>
  </conditionalFormatting>
  <conditionalFormatting sqref="F19:J19">
    <cfRule type="cellIs" priority="10" operator="greaterThan" aboveAverage="0" equalAverage="0" bottom="0" percent="0" rank="0" text="" dxfId="8">
      <formula>1</formula>
    </cfRule>
  </conditionalFormatting>
  <conditionalFormatting sqref="G14">
    <cfRule type="cellIs" priority="11" operator="greaterThan" aboveAverage="0" equalAverage="0" bottom="0" percent="0" rank="0" text="" dxfId="9">
      <formula>1</formula>
    </cfRule>
  </conditionalFormatting>
  <conditionalFormatting sqref="H14">
    <cfRule type="cellIs" priority="12" operator="greaterThan" aboveAverage="0" equalAverage="0" bottom="0" percent="0" rank="0" text="" dxfId="10">
      <formula>1</formula>
    </cfRule>
  </conditionalFormatting>
  <conditionalFormatting sqref="I14">
    <cfRule type="cellIs" priority="13" operator="greaterThan" aboveAverage="0" equalAverage="0" bottom="0" percent="0" rank="0" text="" dxfId="11">
      <formula>1</formula>
    </cfRule>
  </conditionalFormatting>
  <conditionalFormatting sqref="J14">
    <cfRule type="cellIs" priority="14" operator="greaterThan" aboveAverage="0" equalAverage="0" bottom="0" percent="0" rank="0" text="" dxfId="12">
      <formula>1</formula>
    </cfRule>
  </conditionalFormatting>
  <conditionalFormatting sqref="E16">
    <cfRule type="cellIs" priority="15" operator="greaterThan" aboveAverage="0" equalAverage="0" bottom="0" percent="0" rank="0" text="" dxfId="13">
      <formula>1</formula>
    </cfRule>
  </conditionalFormatting>
  <conditionalFormatting sqref="E16">
    <cfRule type="cellIs" priority="16" operator="greaterThan" aboveAverage="0" equalAverage="0" bottom="0" percent="0" rank="0" text="" dxfId="14">
      <formula>1</formula>
    </cfRule>
  </conditionalFormatting>
  <conditionalFormatting sqref="E18">
    <cfRule type="cellIs" priority="17" operator="greaterThan" aboveAverage="0" equalAverage="0" bottom="0" percent="0" rank="0" text="" dxfId="15">
      <formula>1</formula>
    </cfRule>
  </conditionalFormatting>
  <conditionalFormatting sqref="E18">
    <cfRule type="cellIs" priority="18" operator="greaterThan" aboveAverage="0" equalAverage="0" bottom="0" percent="0" rank="0" text="" dxfId="16">
      <formula>1</formula>
    </cfRule>
  </conditionalFormatting>
  <conditionalFormatting sqref="E20:I20">
    <cfRule type="cellIs" priority="19" operator="greaterThan" aboveAverage="0" equalAverage="0" bottom="0" percent="0" rank="0" text="" dxfId="17">
      <formula>1</formula>
    </cfRule>
  </conditionalFormatting>
  <conditionalFormatting sqref="E20:I20">
    <cfRule type="cellIs" priority="20" operator="greaterThan" aboveAverage="0" equalAverage="0" bottom="0" percent="0" rank="0" text="" dxfId="18">
      <formula>1</formula>
    </cfRule>
  </conditionalFormatting>
  <conditionalFormatting sqref="G20">
    <cfRule type="cellIs" priority="21" operator="greaterThan" aboveAverage="0" equalAverage="0" bottom="0" percent="0" rank="0" text="" dxfId="19">
      <formula>1</formula>
    </cfRule>
  </conditionalFormatting>
  <conditionalFormatting sqref="H20">
    <cfRule type="cellIs" priority="22" operator="greaterThan" aboveAverage="0" equalAverage="0" bottom="0" percent="0" rank="0" text="" dxfId="20">
      <formula>1</formula>
    </cfRule>
  </conditionalFormatting>
  <conditionalFormatting sqref="I20">
    <cfRule type="cellIs" priority="23" operator="greaterThan" aboveAverage="0" equalAverage="0" bottom="0" percent="0" rank="0" text="" dxfId="21">
      <formula>1</formula>
    </cfRule>
  </conditionalFormatting>
  <conditionalFormatting sqref="E22:J22">
    <cfRule type="cellIs" priority="24" operator="greaterThan" aboveAverage="0" equalAverage="0" bottom="0" percent="0" rank="0" text="" dxfId="22">
      <formula>1</formula>
    </cfRule>
  </conditionalFormatting>
  <conditionalFormatting sqref="E22:J22">
    <cfRule type="cellIs" priority="25" operator="greaterThan" aboveAverage="0" equalAverage="0" bottom="0" percent="0" rank="0" text="" dxfId="23">
      <formula>1</formula>
    </cfRule>
  </conditionalFormatting>
  <conditionalFormatting sqref="G22">
    <cfRule type="cellIs" priority="26" operator="greaterThan" aboveAverage="0" equalAverage="0" bottom="0" percent="0" rank="0" text="" dxfId="24">
      <formula>1</formula>
    </cfRule>
  </conditionalFormatting>
  <conditionalFormatting sqref="H22">
    <cfRule type="cellIs" priority="27" operator="greaterThan" aboveAverage="0" equalAverage="0" bottom="0" percent="0" rank="0" text="" dxfId="25">
      <formula>1</formula>
    </cfRule>
  </conditionalFormatting>
  <conditionalFormatting sqref="I22">
    <cfRule type="cellIs" priority="28" operator="greaterThan" aboveAverage="0" equalAverage="0" bottom="0" percent="0" rank="0" text="" dxfId="26">
      <formula>1</formula>
    </cfRule>
  </conditionalFormatting>
  <conditionalFormatting sqref="J22">
    <cfRule type="cellIs" priority="29" operator="greaterThan" aboveAverage="0" equalAverage="0" bottom="0" percent="0" rank="0" text="" dxfId="27">
      <formula>1</formula>
    </cfRule>
  </conditionalFormatting>
  <conditionalFormatting sqref="E24:J24">
    <cfRule type="cellIs" priority="30" operator="greaterThan" aboveAverage="0" equalAverage="0" bottom="0" percent="0" rank="0" text="" dxfId="28">
      <formula>1</formula>
    </cfRule>
  </conditionalFormatting>
  <conditionalFormatting sqref="E24:J24">
    <cfRule type="cellIs" priority="31" operator="greaterThan" aboveAverage="0" equalAverage="0" bottom="0" percent="0" rank="0" text="" dxfId="29">
      <formula>1</formula>
    </cfRule>
  </conditionalFormatting>
  <conditionalFormatting sqref="G24">
    <cfRule type="cellIs" priority="32" operator="greaterThan" aboveAverage="0" equalAverage="0" bottom="0" percent="0" rank="0" text="" dxfId="30">
      <formula>1</formula>
    </cfRule>
  </conditionalFormatting>
  <conditionalFormatting sqref="H24">
    <cfRule type="cellIs" priority="33" operator="greaterThan" aboveAverage="0" equalAverage="0" bottom="0" percent="0" rank="0" text="" dxfId="31">
      <formula>1</formula>
    </cfRule>
  </conditionalFormatting>
  <conditionalFormatting sqref="I24">
    <cfRule type="cellIs" priority="34" operator="greaterThan" aboveAverage="0" equalAverage="0" bottom="0" percent="0" rank="0" text="" dxfId="32">
      <formula>1</formula>
    </cfRule>
  </conditionalFormatting>
  <conditionalFormatting sqref="J24">
    <cfRule type="cellIs" priority="35" operator="greaterThan" aboveAverage="0" equalAverage="0" bottom="0" percent="0" rank="0" text="" dxfId="33">
      <formula>1</formula>
    </cfRule>
  </conditionalFormatting>
  <conditionalFormatting sqref="J16">
    <cfRule type="cellIs" priority="36" operator="greaterThan" aboveAverage="0" equalAverage="0" bottom="0" percent="0" rank="0" text="" dxfId="34">
      <formula>1</formula>
    </cfRule>
  </conditionalFormatting>
  <conditionalFormatting sqref="J16">
    <cfRule type="cellIs" priority="37" operator="greaterThan" aboveAverage="0" equalAverage="0" bottom="0" percent="0" rank="0" text="" dxfId="35">
      <formula>1</formula>
    </cfRule>
  </conditionalFormatting>
  <conditionalFormatting sqref="I16">
    <cfRule type="cellIs" priority="38" operator="greaterThan" aboveAverage="0" equalAverage="0" bottom="0" percent="0" rank="0" text="" dxfId="36">
      <formula>1</formula>
    </cfRule>
  </conditionalFormatting>
  <conditionalFormatting sqref="I16">
    <cfRule type="cellIs" priority="39" operator="greaterThan" aboveAverage="0" equalAverage="0" bottom="0" percent="0" rank="0" text="" dxfId="37">
      <formula>1</formula>
    </cfRule>
  </conditionalFormatting>
  <conditionalFormatting sqref="H16">
    <cfRule type="cellIs" priority="40" operator="greaterThan" aboveAverage="0" equalAverage="0" bottom="0" percent="0" rank="0" text="" dxfId="38">
      <formula>1</formula>
    </cfRule>
  </conditionalFormatting>
  <conditionalFormatting sqref="H16">
    <cfRule type="cellIs" priority="41" operator="greaterThan" aboveAverage="0" equalAverage="0" bottom="0" percent="0" rank="0" text="" dxfId="39">
      <formula>1</formula>
    </cfRule>
  </conditionalFormatting>
  <conditionalFormatting sqref="G16">
    <cfRule type="cellIs" priority="42" operator="greaterThan" aboveAverage="0" equalAverage="0" bottom="0" percent="0" rank="0" text="" dxfId="40">
      <formula>1</formula>
    </cfRule>
  </conditionalFormatting>
  <conditionalFormatting sqref="G16">
    <cfRule type="cellIs" priority="43" operator="greaterThan" aboveAverage="0" equalAverage="0" bottom="0" percent="0" rank="0" text="" dxfId="41">
      <formula>1</formula>
    </cfRule>
  </conditionalFormatting>
  <conditionalFormatting sqref="F16">
    <cfRule type="cellIs" priority="44" operator="greaterThan" aboveAverage="0" equalAverage="0" bottom="0" percent="0" rank="0" text="" dxfId="42">
      <formula>1</formula>
    </cfRule>
  </conditionalFormatting>
  <conditionalFormatting sqref="F16">
    <cfRule type="cellIs" priority="45" operator="greaterThan" aboveAverage="0" equalAverage="0" bottom="0" percent="0" rank="0" text="" dxfId="43">
      <formula>1</formula>
    </cfRule>
  </conditionalFormatting>
  <conditionalFormatting sqref="F14">
    <cfRule type="cellIs" priority="46" operator="greaterThan" aboveAverage="0" equalAverage="0" bottom="0" percent="0" rank="0" text="" dxfId="44">
      <formula>1</formula>
    </cfRule>
  </conditionalFormatting>
  <conditionalFormatting sqref="F14">
    <cfRule type="cellIs" priority="47" operator="greaterThan" aboveAverage="0" equalAverage="0" bottom="0" percent="0" rank="0" text="" dxfId="45">
      <formula>1</formula>
    </cfRule>
  </conditionalFormatting>
  <conditionalFormatting sqref="E14">
    <cfRule type="cellIs" priority="48" operator="greaterThan" aboveAverage="0" equalAverage="0" bottom="0" percent="0" rank="0" text="" dxfId="46">
      <formula>1</formula>
    </cfRule>
  </conditionalFormatting>
  <conditionalFormatting sqref="E14">
    <cfRule type="cellIs" priority="49" operator="greaterThan" aboveAverage="0" equalAverage="0" bottom="0" percent="0" rank="0" text="" dxfId="47">
      <formula>1</formula>
    </cfRule>
  </conditionalFormatting>
  <conditionalFormatting sqref="F18">
    <cfRule type="cellIs" priority="50" operator="greaterThan" aboveAverage="0" equalAverage="0" bottom="0" percent="0" rank="0" text="" dxfId="48">
      <formula>1</formula>
    </cfRule>
  </conditionalFormatting>
  <conditionalFormatting sqref="F18">
    <cfRule type="cellIs" priority="51" operator="greaterThan" aboveAverage="0" equalAverage="0" bottom="0" percent="0" rank="0" text="" dxfId="49">
      <formula>1</formula>
    </cfRule>
  </conditionalFormatting>
  <conditionalFormatting sqref="G18">
    <cfRule type="cellIs" priority="52" operator="greaterThan" aboveAverage="0" equalAverage="0" bottom="0" percent="0" rank="0" text="" dxfId="50">
      <formula>1</formula>
    </cfRule>
  </conditionalFormatting>
  <conditionalFormatting sqref="G18">
    <cfRule type="cellIs" priority="53" operator="greaterThan" aboveAverage="0" equalAverage="0" bottom="0" percent="0" rank="0" text="" dxfId="51">
      <formula>1</formula>
    </cfRule>
  </conditionalFormatting>
  <conditionalFormatting sqref="H18">
    <cfRule type="cellIs" priority="54" operator="greaterThan" aboveAverage="0" equalAverage="0" bottom="0" percent="0" rank="0" text="" dxfId="52">
      <formula>1</formula>
    </cfRule>
  </conditionalFormatting>
  <conditionalFormatting sqref="H18">
    <cfRule type="cellIs" priority="55" operator="greaterThan" aboveAverage="0" equalAverage="0" bottom="0" percent="0" rank="0" text="" dxfId="53">
      <formula>1</formula>
    </cfRule>
  </conditionalFormatting>
  <conditionalFormatting sqref="I18">
    <cfRule type="cellIs" priority="56" operator="greaterThan" aboveAverage="0" equalAverage="0" bottom="0" percent="0" rank="0" text="" dxfId="54">
      <formula>1</formula>
    </cfRule>
  </conditionalFormatting>
  <conditionalFormatting sqref="I18">
    <cfRule type="cellIs" priority="57" operator="greaterThan" aboveAverage="0" equalAverage="0" bottom="0" percent="0" rank="0" text="" dxfId="55">
      <formula>1</formula>
    </cfRule>
  </conditionalFormatting>
  <conditionalFormatting sqref="J18">
    <cfRule type="cellIs" priority="58" operator="greaterThan" aboveAverage="0" equalAverage="0" bottom="0" percent="0" rank="0" text="" dxfId="56">
      <formula>1</formula>
    </cfRule>
  </conditionalFormatting>
  <conditionalFormatting sqref="J18">
    <cfRule type="cellIs" priority="59" operator="greaterThan" aboveAverage="0" equalAverage="0" bottom="0" percent="0" rank="0" text="" dxfId="57">
      <formula>1</formula>
    </cfRule>
  </conditionalFormatting>
  <conditionalFormatting sqref="J20">
    <cfRule type="cellIs" priority="60" operator="greaterThan" aboveAverage="0" equalAverage="0" bottom="0" percent="0" rank="0" text="" dxfId="58">
      <formula>1</formula>
    </cfRule>
  </conditionalFormatting>
  <conditionalFormatting sqref="J20">
    <cfRule type="cellIs" priority="61" operator="greaterThan" aboveAverage="0" equalAverage="0" bottom="0" percent="0" rank="0" text="" dxfId="59">
      <formula>1</formula>
    </cfRule>
  </conditionalFormatting>
  <conditionalFormatting sqref="E1:J1048576">
    <cfRule type="cellIs" priority="62" operator="equal" aboveAverage="0" equalAverage="0" bottom="0" percent="0" rank="0" text="" dxfId="60">
      <formula>0</formula>
    </cfRule>
  </conditionalFormatting>
  <conditionalFormatting sqref="E14:J14">
    <cfRule type="cellIs" priority="63" operator="greaterThan" aboveAverage="0" equalAverage="0" bottom="0" percent="0" rank="0" text="" dxfId="61">
      <formula>1</formula>
    </cfRule>
  </conditionalFormatting>
  <conditionalFormatting sqref="G14">
    <cfRule type="cellIs" priority="64" operator="greaterThan" aboveAverage="0" equalAverage="0" bottom="0" percent="0" rank="0" text="" dxfId="62">
      <formula>1</formula>
    </cfRule>
  </conditionalFormatting>
  <conditionalFormatting sqref="H14">
    <cfRule type="cellIs" priority="65" operator="greaterThan" aboveAverage="0" equalAverage="0" bottom="0" percent="0" rank="0" text="" dxfId="63">
      <formula>1</formula>
    </cfRule>
  </conditionalFormatting>
  <conditionalFormatting sqref="I14">
    <cfRule type="cellIs" priority="66" operator="greaterThan" aboveAverage="0" equalAverage="0" bottom="0" percent="0" rank="0" text="" dxfId="64">
      <formula>1</formula>
    </cfRule>
  </conditionalFormatting>
  <conditionalFormatting sqref="J14">
    <cfRule type="cellIs" priority="67" operator="greaterThan" aboveAverage="0" equalAverage="0" bottom="0" percent="0" rank="0" text="" dxfId="65">
      <formula>1</formula>
    </cfRule>
  </conditionalFormatting>
  <conditionalFormatting sqref="G16">
    <cfRule type="cellIs" priority="68" operator="greaterThan" aboveAverage="0" equalAverage="0" bottom="0" percent="0" rank="0" text="" dxfId="66">
      <formula>1</formula>
    </cfRule>
  </conditionalFormatting>
  <conditionalFormatting sqref="H16">
    <cfRule type="cellIs" priority="69" operator="greaterThan" aboveAverage="0" equalAverage="0" bottom="0" percent="0" rank="0" text="" dxfId="67">
      <formula>1</formula>
    </cfRule>
  </conditionalFormatting>
  <conditionalFormatting sqref="I16">
    <cfRule type="cellIs" priority="70" operator="greaterThan" aboveAverage="0" equalAverage="0" bottom="0" percent="0" rank="0" text="" dxfId="68">
      <formula>1</formula>
    </cfRule>
  </conditionalFormatting>
  <conditionalFormatting sqref="J16">
    <cfRule type="cellIs" priority="71" operator="greaterThan" aboveAverage="0" equalAverage="0" bottom="0" percent="0" rank="0" text="" dxfId="69">
      <formula>1</formula>
    </cfRule>
  </conditionalFormatting>
  <conditionalFormatting sqref="F16">
    <cfRule type="cellIs" priority="72" operator="greaterThan" aboveAverage="0" equalAverage="0" bottom="0" percent="0" rank="0" text="" dxfId="70">
      <formula>1</formula>
    </cfRule>
  </conditionalFormatting>
  <conditionalFormatting sqref="F16">
    <cfRule type="cellIs" priority="73" operator="greaterThan" aboveAverage="0" equalAverage="0" bottom="0" percent="0" rank="0" text="" dxfId="71">
      <formula>1</formula>
    </cfRule>
  </conditionalFormatting>
  <conditionalFormatting sqref="E16">
    <cfRule type="cellIs" priority="74" operator="greaterThan" aboveAverage="0" equalAverage="0" bottom="0" percent="0" rank="0" text="" dxfId="72">
      <formula>1</formula>
    </cfRule>
  </conditionalFormatting>
  <conditionalFormatting sqref="E16">
    <cfRule type="cellIs" priority="75" operator="greaterThan" aboveAverage="0" equalAverage="0" bottom="0" percent="0" rank="0" text="" dxfId="73">
      <formula>1</formula>
    </cfRule>
  </conditionalFormatting>
  <conditionalFormatting sqref="E16:J16">
    <cfRule type="cellIs" priority="76" operator="greaterThan" aboveAverage="0" equalAverage="0" bottom="0" percent="0" rank="0" text="" dxfId="74">
      <formula>1</formula>
    </cfRule>
  </conditionalFormatting>
  <conditionalFormatting sqref="G16">
    <cfRule type="cellIs" priority="77" operator="greaterThan" aboveAverage="0" equalAverage="0" bottom="0" percent="0" rank="0" text="" dxfId="75">
      <formula>1</formula>
    </cfRule>
  </conditionalFormatting>
  <conditionalFormatting sqref="H16">
    <cfRule type="cellIs" priority="78" operator="greaterThan" aboveAverage="0" equalAverage="0" bottom="0" percent="0" rank="0" text="" dxfId="76">
      <formula>1</formula>
    </cfRule>
  </conditionalFormatting>
  <conditionalFormatting sqref="I16">
    <cfRule type="cellIs" priority="79" operator="greaterThan" aboveAverage="0" equalAverage="0" bottom="0" percent="0" rank="0" text="" dxfId="77">
      <formula>1</formula>
    </cfRule>
  </conditionalFormatting>
  <conditionalFormatting sqref="J16">
    <cfRule type="cellIs" priority="80" operator="greaterThan" aboveAverage="0" equalAverage="0" bottom="0" percent="0" rank="0" text="" dxfId="78">
      <formula>1</formula>
    </cfRule>
  </conditionalFormatting>
  <conditionalFormatting sqref="G18">
    <cfRule type="cellIs" priority="81" operator="greaterThan" aboveAverage="0" equalAverage="0" bottom="0" percent="0" rank="0" text="" dxfId="79">
      <formula>1</formula>
    </cfRule>
  </conditionalFormatting>
  <conditionalFormatting sqref="H18">
    <cfRule type="cellIs" priority="82" operator="greaterThan" aboveAverage="0" equalAverage="0" bottom="0" percent="0" rank="0" text="" dxfId="80">
      <formula>1</formula>
    </cfRule>
  </conditionalFormatting>
  <conditionalFormatting sqref="I18">
    <cfRule type="cellIs" priority="83" operator="greaterThan" aboveAverage="0" equalAverage="0" bottom="0" percent="0" rank="0" text="" dxfId="81">
      <formula>1</formula>
    </cfRule>
  </conditionalFormatting>
  <conditionalFormatting sqref="J18">
    <cfRule type="cellIs" priority="84" operator="greaterThan" aboveAverage="0" equalAverage="0" bottom="0" percent="0" rank="0" text="" dxfId="82">
      <formula>1</formula>
    </cfRule>
  </conditionalFormatting>
  <conditionalFormatting sqref="F18">
    <cfRule type="cellIs" priority="85" operator="greaterThan" aboveAverage="0" equalAverage="0" bottom="0" percent="0" rank="0" text="" dxfId="83">
      <formula>1</formula>
    </cfRule>
  </conditionalFormatting>
  <conditionalFormatting sqref="F18">
    <cfRule type="cellIs" priority="86" operator="greaterThan" aboveAverage="0" equalAverage="0" bottom="0" percent="0" rank="0" text="" dxfId="84">
      <formula>1</formula>
    </cfRule>
  </conditionalFormatting>
  <conditionalFormatting sqref="E18">
    <cfRule type="cellIs" priority="87" operator="greaterThan" aboveAverage="0" equalAverage="0" bottom="0" percent="0" rank="0" text="" dxfId="85">
      <formula>1</formula>
    </cfRule>
  </conditionalFormatting>
  <conditionalFormatting sqref="E18">
    <cfRule type="cellIs" priority="88" operator="greaterThan" aboveAverage="0" equalAverage="0" bottom="0" percent="0" rank="0" text="" dxfId="86">
      <formula>1</formula>
    </cfRule>
  </conditionalFormatting>
  <conditionalFormatting sqref="E18:J18">
    <cfRule type="cellIs" priority="89" operator="greaterThan" aboveAverage="0" equalAverage="0" bottom="0" percent="0" rank="0" text="" dxfId="87">
      <formula>1</formula>
    </cfRule>
  </conditionalFormatting>
  <conditionalFormatting sqref="G18">
    <cfRule type="cellIs" priority="90" operator="greaterThan" aboveAverage="0" equalAverage="0" bottom="0" percent="0" rank="0" text="" dxfId="88">
      <formula>1</formula>
    </cfRule>
  </conditionalFormatting>
  <conditionalFormatting sqref="H18">
    <cfRule type="cellIs" priority="91" operator="greaterThan" aboveAverage="0" equalAverage="0" bottom="0" percent="0" rank="0" text="" dxfId="89">
      <formula>1</formula>
    </cfRule>
  </conditionalFormatting>
  <conditionalFormatting sqref="I18">
    <cfRule type="cellIs" priority="92" operator="greaterThan" aboveAverage="0" equalAverage="0" bottom="0" percent="0" rank="0" text="" dxfId="90">
      <formula>1</formula>
    </cfRule>
  </conditionalFormatting>
  <conditionalFormatting sqref="J18">
    <cfRule type="cellIs" priority="93" operator="greaterThan" aboveAverage="0" equalAverage="0" bottom="0" percent="0" rank="0" text="" dxfId="91">
      <formula>1</formula>
    </cfRule>
  </conditionalFormatting>
  <conditionalFormatting sqref="E20">
    <cfRule type="cellIs" priority="94" operator="greaterThan" aboveAverage="0" equalAverage="0" bottom="0" percent="0" rank="0" text="" dxfId="92">
      <formula>1</formula>
    </cfRule>
  </conditionalFormatting>
  <conditionalFormatting sqref="E20">
    <cfRule type="cellIs" priority="95" operator="greaterThan" aboveAverage="0" equalAverage="0" bottom="0" percent="0" rank="0" text="" dxfId="93">
      <formula>1</formula>
    </cfRule>
  </conditionalFormatting>
  <conditionalFormatting sqref="F20">
    <cfRule type="cellIs" priority="96" operator="greaterThan" aboveAverage="0" equalAverage="0" bottom="0" percent="0" rank="0" text="" dxfId="94">
      <formula>1</formula>
    </cfRule>
  </conditionalFormatting>
  <conditionalFormatting sqref="F20">
    <cfRule type="cellIs" priority="97" operator="greaterThan" aboveAverage="0" equalAverage="0" bottom="0" percent="0" rank="0" text="" dxfId="95">
      <formula>1</formula>
    </cfRule>
  </conditionalFormatting>
  <conditionalFormatting sqref="G20">
    <cfRule type="cellIs" priority="98" operator="greaterThan" aboveAverage="0" equalAverage="0" bottom="0" percent="0" rank="0" text="" dxfId="96">
      <formula>1</formula>
    </cfRule>
  </conditionalFormatting>
  <conditionalFormatting sqref="G20">
    <cfRule type="cellIs" priority="99" operator="greaterThan" aboveAverage="0" equalAverage="0" bottom="0" percent="0" rank="0" text="" dxfId="97">
      <formula>1</formula>
    </cfRule>
  </conditionalFormatting>
  <conditionalFormatting sqref="H20">
    <cfRule type="cellIs" priority="100" operator="greaterThan" aboveAverage="0" equalAverage="0" bottom="0" percent="0" rank="0" text="" dxfId="98">
      <formula>1</formula>
    </cfRule>
  </conditionalFormatting>
  <conditionalFormatting sqref="H20">
    <cfRule type="cellIs" priority="101" operator="greaterThan" aboveAverage="0" equalAverage="0" bottom="0" percent="0" rank="0" text="" dxfId="99">
      <formula>1</formula>
    </cfRule>
  </conditionalFormatting>
  <conditionalFormatting sqref="I20">
    <cfRule type="cellIs" priority="102" operator="greaterThan" aboveAverage="0" equalAverage="0" bottom="0" percent="0" rank="0" text="" dxfId="100">
      <formula>1</formula>
    </cfRule>
  </conditionalFormatting>
  <conditionalFormatting sqref="I20">
    <cfRule type="cellIs" priority="103" operator="greaterThan" aboveAverage="0" equalAverage="0" bottom="0" percent="0" rank="0" text="" dxfId="101">
      <formula>1</formula>
    </cfRule>
  </conditionalFormatting>
  <conditionalFormatting sqref="J20">
    <cfRule type="cellIs" priority="104" operator="greaterThan" aboveAverage="0" equalAverage="0" bottom="0" percent="0" rank="0" text="" dxfId="102">
      <formula>1</formula>
    </cfRule>
  </conditionalFormatting>
  <conditionalFormatting sqref="J20">
    <cfRule type="cellIs" priority="105" operator="greaterThan" aboveAverage="0" equalAverage="0" bottom="0" percent="0" rank="0" text="" dxfId="103">
      <formula>1</formula>
    </cfRule>
  </conditionalFormatting>
  <conditionalFormatting sqref="G20">
    <cfRule type="cellIs" priority="106" operator="greaterThan" aboveAverage="0" equalAverage="0" bottom="0" percent="0" rank="0" text="" dxfId="104">
      <formula>1</formula>
    </cfRule>
  </conditionalFormatting>
  <conditionalFormatting sqref="H20">
    <cfRule type="cellIs" priority="107" operator="greaterThan" aboveAverage="0" equalAverage="0" bottom="0" percent="0" rank="0" text="" dxfId="105">
      <formula>1</formula>
    </cfRule>
  </conditionalFormatting>
  <conditionalFormatting sqref="I20">
    <cfRule type="cellIs" priority="108" operator="greaterThan" aboveAverage="0" equalAverage="0" bottom="0" percent="0" rank="0" text="" dxfId="106">
      <formula>1</formula>
    </cfRule>
  </conditionalFormatting>
  <conditionalFormatting sqref="J20">
    <cfRule type="cellIs" priority="109" operator="greaterThan" aboveAverage="0" equalAverage="0" bottom="0" percent="0" rank="0" text="" dxfId="107">
      <formula>1</formula>
    </cfRule>
  </conditionalFormatting>
  <conditionalFormatting sqref="F20">
    <cfRule type="cellIs" priority="110" operator="greaterThan" aboveAverage="0" equalAverage="0" bottom="0" percent="0" rank="0" text="" dxfId="108">
      <formula>1</formula>
    </cfRule>
  </conditionalFormatting>
  <conditionalFormatting sqref="F20">
    <cfRule type="cellIs" priority="111" operator="greaterThan" aboveAverage="0" equalAverage="0" bottom="0" percent="0" rank="0" text="" dxfId="109">
      <formula>1</formula>
    </cfRule>
  </conditionalFormatting>
  <conditionalFormatting sqref="E20">
    <cfRule type="cellIs" priority="112" operator="greaterThan" aboveAverage="0" equalAverage="0" bottom="0" percent="0" rank="0" text="" dxfId="110">
      <formula>1</formula>
    </cfRule>
  </conditionalFormatting>
  <conditionalFormatting sqref="E20">
    <cfRule type="cellIs" priority="113" operator="greaterThan" aboveAverage="0" equalAverage="0" bottom="0" percent="0" rank="0" text="" dxfId="111">
      <formula>1</formula>
    </cfRule>
  </conditionalFormatting>
  <conditionalFormatting sqref="E20:J20">
    <cfRule type="cellIs" priority="114" operator="greaterThan" aboveAverage="0" equalAverage="0" bottom="0" percent="0" rank="0" text="" dxfId="112">
      <formula>1</formula>
    </cfRule>
  </conditionalFormatting>
  <conditionalFormatting sqref="G20">
    <cfRule type="cellIs" priority="115" operator="greaterThan" aboveAverage="0" equalAverage="0" bottom="0" percent="0" rank="0" text="" dxfId="113">
      <formula>1</formula>
    </cfRule>
  </conditionalFormatting>
  <conditionalFormatting sqref="H20">
    <cfRule type="cellIs" priority="116" operator="greaterThan" aboveAverage="0" equalAverage="0" bottom="0" percent="0" rank="0" text="" dxfId="114">
      <formula>1</formula>
    </cfRule>
  </conditionalFormatting>
  <conditionalFormatting sqref="I20">
    <cfRule type="cellIs" priority="117" operator="greaterThan" aboveAverage="0" equalAverage="0" bottom="0" percent="0" rank="0" text="" dxfId="115">
      <formula>1</formula>
    </cfRule>
  </conditionalFormatting>
  <conditionalFormatting sqref="J20">
    <cfRule type="cellIs" priority="118" operator="greaterThan" aboveAverage="0" equalAverage="0" bottom="0" percent="0" rank="0" text="" dxfId="116">
      <formula>1</formula>
    </cfRule>
  </conditionalFormatting>
  <conditionalFormatting sqref="E22:G22 I22:J22">
    <cfRule type="cellIs" priority="119" operator="greaterThan" aboveAverage="0" equalAverage="0" bottom="0" percent="0" rank="0" text="" dxfId="117">
      <formula>1</formula>
    </cfRule>
  </conditionalFormatting>
  <conditionalFormatting sqref="E22:G22 I22:J22">
    <cfRule type="cellIs" priority="120" operator="greaterThan" aboveAverage="0" equalAverage="0" bottom="0" percent="0" rank="0" text="" dxfId="118">
      <formula>1</formula>
    </cfRule>
  </conditionalFormatting>
  <conditionalFormatting sqref="G22">
    <cfRule type="cellIs" priority="121" operator="greaterThan" aboveAverage="0" equalAverage="0" bottom="0" percent="0" rank="0" text="" dxfId="119">
      <formula>1</formula>
    </cfRule>
  </conditionalFormatting>
  <conditionalFormatting sqref="I22">
    <cfRule type="cellIs" priority="122" operator="greaterThan" aboveAverage="0" equalAverage="0" bottom="0" percent="0" rank="0" text="" dxfId="120">
      <formula>1</formula>
    </cfRule>
  </conditionalFormatting>
  <conditionalFormatting sqref="J22">
    <cfRule type="cellIs" priority="123" operator="greaterThan" aboveAverage="0" equalAverage="0" bottom="0" percent="0" rank="0" text="" dxfId="121">
      <formula>1</formula>
    </cfRule>
  </conditionalFormatting>
  <conditionalFormatting sqref="H22">
    <cfRule type="cellIs" priority="124" operator="greaterThan" aboveAverage="0" equalAverage="0" bottom="0" percent="0" rank="0" text="" dxfId="122">
      <formula>1</formula>
    </cfRule>
  </conditionalFormatting>
  <conditionalFormatting sqref="H22">
    <cfRule type="cellIs" priority="125" operator="greaterThan" aboveAverage="0" equalAverage="0" bottom="0" percent="0" rank="0" text="" dxfId="123">
      <formula>1</formula>
    </cfRule>
  </conditionalFormatting>
  <conditionalFormatting sqref="E22:I22">
    <cfRule type="cellIs" priority="126" operator="greaterThan" aboveAverage="0" equalAverage="0" bottom="0" percent="0" rank="0" text="" dxfId="124">
      <formula>1</formula>
    </cfRule>
  </conditionalFormatting>
  <conditionalFormatting sqref="E22:I22">
    <cfRule type="cellIs" priority="127" operator="greaterThan" aboveAverage="0" equalAverage="0" bottom="0" percent="0" rank="0" text="" dxfId="125">
      <formula>1</formula>
    </cfRule>
  </conditionalFormatting>
  <conditionalFormatting sqref="G22">
    <cfRule type="cellIs" priority="128" operator="greaterThan" aboveAverage="0" equalAverage="0" bottom="0" percent="0" rank="0" text="" dxfId="126">
      <formula>1</formula>
    </cfRule>
  </conditionalFormatting>
  <conditionalFormatting sqref="H22">
    <cfRule type="cellIs" priority="129" operator="greaterThan" aboveAverage="0" equalAverage="0" bottom="0" percent="0" rank="0" text="" dxfId="127">
      <formula>1</formula>
    </cfRule>
  </conditionalFormatting>
  <conditionalFormatting sqref="I22">
    <cfRule type="cellIs" priority="130" operator="greaterThan" aboveAverage="0" equalAverage="0" bottom="0" percent="0" rank="0" text="" dxfId="128">
      <formula>1</formula>
    </cfRule>
  </conditionalFormatting>
  <conditionalFormatting sqref="J22">
    <cfRule type="cellIs" priority="131" operator="greaterThan" aboveAverage="0" equalAverage="0" bottom="0" percent="0" rank="0" text="" dxfId="129">
      <formula>1</formula>
    </cfRule>
  </conditionalFormatting>
  <conditionalFormatting sqref="J22">
    <cfRule type="cellIs" priority="132" operator="greaterThan" aboveAverage="0" equalAverage="0" bottom="0" percent="0" rank="0" text="" dxfId="130">
      <formula>1</formula>
    </cfRule>
  </conditionalFormatting>
  <conditionalFormatting sqref="E22">
    <cfRule type="cellIs" priority="133" operator="greaterThan" aboveAverage="0" equalAverage="0" bottom="0" percent="0" rank="0" text="" dxfId="131">
      <formula>1</formula>
    </cfRule>
  </conditionalFormatting>
  <conditionalFormatting sqref="E22">
    <cfRule type="cellIs" priority="134" operator="greaterThan" aboveAverage="0" equalAverage="0" bottom="0" percent="0" rank="0" text="" dxfId="132">
      <formula>1</formula>
    </cfRule>
  </conditionalFormatting>
  <conditionalFormatting sqref="F22">
    <cfRule type="cellIs" priority="135" operator="greaterThan" aboveAverage="0" equalAverage="0" bottom="0" percent="0" rank="0" text="" dxfId="133">
      <formula>1</formula>
    </cfRule>
  </conditionalFormatting>
  <conditionalFormatting sqref="F22">
    <cfRule type="cellIs" priority="136" operator="greaterThan" aboveAverage="0" equalAverage="0" bottom="0" percent="0" rank="0" text="" dxfId="134">
      <formula>1</formula>
    </cfRule>
  </conditionalFormatting>
  <conditionalFormatting sqref="G22">
    <cfRule type="cellIs" priority="137" operator="greaterThan" aboveAverage="0" equalAverage="0" bottom="0" percent="0" rank="0" text="" dxfId="135">
      <formula>1</formula>
    </cfRule>
  </conditionalFormatting>
  <conditionalFormatting sqref="G22">
    <cfRule type="cellIs" priority="138" operator="greaterThan" aboveAverage="0" equalAverage="0" bottom="0" percent="0" rank="0" text="" dxfId="136">
      <formula>1</formula>
    </cfRule>
  </conditionalFormatting>
  <conditionalFormatting sqref="H22">
    <cfRule type="cellIs" priority="139" operator="greaterThan" aboveAverage="0" equalAverage="0" bottom="0" percent="0" rank="0" text="" dxfId="137">
      <formula>1</formula>
    </cfRule>
  </conditionalFormatting>
  <conditionalFormatting sqref="H22">
    <cfRule type="cellIs" priority="140" operator="greaterThan" aboveAverage="0" equalAverage="0" bottom="0" percent="0" rank="0" text="" dxfId="138">
      <formula>1</formula>
    </cfRule>
  </conditionalFormatting>
  <conditionalFormatting sqref="I22">
    <cfRule type="cellIs" priority="141" operator="greaterThan" aboveAverage="0" equalAverage="0" bottom="0" percent="0" rank="0" text="" dxfId="139">
      <formula>1</formula>
    </cfRule>
  </conditionalFormatting>
  <conditionalFormatting sqref="I22">
    <cfRule type="cellIs" priority="142" operator="greaterThan" aboveAverage="0" equalAverage="0" bottom="0" percent="0" rank="0" text="" dxfId="140">
      <formula>1</formula>
    </cfRule>
  </conditionalFormatting>
  <conditionalFormatting sqref="J22">
    <cfRule type="cellIs" priority="143" operator="greaterThan" aboveAverage="0" equalAverage="0" bottom="0" percent="0" rank="0" text="" dxfId="141">
      <formula>1</formula>
    </cfRule>
  </conditionalFormatting>
  <conditionalFormatting sqref="J22">
    <cfRule type="cellIs" priority="144" operator="greaterThan" aboveAverage="0" equalAverage="0" bottom="0" percent="0" rank="0" text="" dxfId="142">
      <formula>1</formula>
    </cfRule>
  </conditionalFormatting>
  <conditionalFormatting sqref="G22">
    <cfRule type="cellIs" priority="145" operator="greaterThan" aboveAverage="0" equalAverage="0" bottom="0" percent="0" rank="0" text="" dxfId="143">
      <formula>1</formula>
    </cfRule>
  </conditionalFormatting>
  <conditionalFormatting sqref="H22">
    <cfRule type="cellIs" priority="146" operator="greaterThan" aboveAverage="0" equalAverage="0" bottom="0" percent="0" rank="0" text="" dxfId="144">
      <formula>1</formula>
    </cfRule>
  </conditionalFormatting>
  <conditionalFormatting sqref="I22">
    <cfRule type="cellIs" priority="147" operator="greaterThan" aboveAverage="0" equalAverage="0" bottom="0" percent="0" rank="0" text="" dxfId="145">
      <formula>1</formula>
    </cfRule>
  </conditionalFormatting>
  <conditionalFormatting sqref="J22">
    <cfRule type="cellIs" priority="148" operator="greaterThan" aboveAverage="0" equalAverage="0" bottom="0" percent="0" rank="0" text="" dxfId="146">
      <formula>1</formula>
    </cfRule>
  </conditionalFormatting>
  <conditionalFormatting sqref="F22">
    <cfRule type="cellIs" priority="149" operator="greaterThan" aboveAverage="0" equalAverage="0" bottom="0" percent="0" rank="0" text="" dxfId="147">
      <formula>1</formula>
    </cfRule>
  </conditionalFormatting>
  <conditionalFormatting sqref="F22">
    <cfRule type="cellIs" priority="150" operator="greaterThan" aboveAverage="0" equalAverage="0" bottom="0" percent="0" rank="0" text="" dxfId="148">
      <formula>1</formula>
    </cfRule>
  </conditionalFormatting>
  <conditionalFormatting sqref="E22">
    <cfRule type="cellIs" priority="151" operator="greaterThan" aboveAverage="0" equalAverage="0" bottom="0" percent="0" rank="0" text="" dxfId="149">
      <formula>1</formula>
    </cfRule>
  </conditionalFormatting>
  <conditionalFormatting sqref="E22">
    <cfRule type="cellIs" priority="152" operator="greaterThan" aboveAverage="0" equalAverage="0" bottom="0" percent="0" rank="0" text="" dxfId="150">
      <formula>1</formula>
    </cfRule>
  </conditionalFormatting>
  <conditionalFormatting sqref="E22:J22">
    <cfRule type="cellIs" priority="153" operator="greaterThan" aboveAverage="0" equalAverage="0" bottom="0" percent="0" rank="0" text="" dxfId="151">
      <formula>1</formula>
    </cfRule>
  </conditionalFormatting>
  <conditionalFormatting sqref="G22">
    <cfRule type="cellIs" priority="154" operator="greaterThan" aboveAverage="0" equalAverage="0" bottom="0" percent="0" rank="0" text="" dxfId="152">
      <formula>1</formula>
    </cfRule>
  </conditionalFormatting>
  <conditionalFormatting sqref="H22">
    <cfRule type="cellIs" priority="155" operator="greaterThan" aboveAverage="0" equalAverage="0" bottom="0" percent="0" rank="0" text="" dxfId="153">
      <formula>1</formula>
    </cfRule>
  </conditionalFormatting>
  <conditionalFormatting sqref="I22">
    <cfRule type="cellIs" priority="156" operator="greaterThan" aboveAverage="0" equalAverage="0" bottom="0" percent="0" rank="0" text="" dxfId="154">
      <formula>1</formula>
    </cfRule>
  </conditionalFormatting>
  <conditionalFormatting sqref="J22">
    <cfRule type="cellIs" priority="157" operator="greaterThan" aboveAverage="0" equalAverage="0" bottom="0" percent="0" rank="0" text="" dxfId="155">
      <formula>1</formula>
    </cfRule>
  </conditionalFormatting>
  <conditionalFormatting sqref="E24:J24">
    <cfRule type="cellIs" priority="158" operator="greaterThan" aboveAverage="0" equalAverage="0" bottom="0" percent="0" rank="0" text="" dxfId="156">
      <formula>1</formula>
    </cfRule>
  </conditionalFormatting>
  <conditionalFormatting sqref="E24:J24">
    <cfRule type="cellIs" priority="159" operator="greaterThan" aboveAverage="0" equalAverage="0" bottom="0" percent="0" rank="0" text="" dxfId="157">
      <formula>1</formula>
    </cfRule>
  </conditionalFormatting>
  <conditionalFormatting sqref="G24">
    <cfRule type="cellIs" priority="160" operator="greaterThan" aboveAverage="0" equalAverage="0" bottom="0" percent="0" rank="0" text="" dxfId="158">
      <formula>1</formula>
    </cfRule>
  </conditionalFormatting>
  <conditionalFormatting sqref="H24">
    <cfRule type="cellIs" priority="161" operator="greaterThan" aboveAverage="0" equalAverage="0" bottom="0" percent="0" rank="0" text="" dxfId="159">
      <formula>1</formula>
    </cfRule>
  </conditionalFormatting>
  <conditionalFormatting sqref="I24">
    <cfRule type="cellIs" priority="162" operator="greaterThan" aboveAverage="0" equalAverage="0" bottom="0" percent="0" rank="0" text="" dxfId="160">
      <formula>1</formula>
    </cfRule>
  </conditionalFormatting>
  <conditionalFormatting sqref="J24">
    <cfRule type="cellIs" priority="163" operator="greaterThan" aboveAverage="0" equalAverage="0" bottom="0" percent="0" rank="0" text="" dxfId="161">
      <formula>1</formula>
    </cfRule>
  </conditionalFormatting>
  <conditionalFormatting sqref="E24:J24">
    <cfRule type="cellIs" priority="164" operator="greaterThan" aboveAverage="0" equalAverage="0" bottom="0" percent="0" rank="0" text="" dxfId="162">
      <formula>1</formula>
    </cfRule>
  </conditionalFormatting>
  <conditionalFormatting sqref="E24:J24">
    <cfRule type="cellIs" priority="165" operator="greaterThan" aboveAverage="0" equalAverage="0" bottom="0" percent="0" rank="0" text="" dxfId="163">
      <formula>1</formula>
    </cfRule>
  </conditionalFormatting>
  <conditionalFormatting sqref="G24">
    <cfRule type="cellIs" priority="166" operator="greaterThan" aboveAverage="0" equalAverage="0" bottom="0" percent="0" rank="0" text="" dxfId="164">
      <formula>1</formula>
    </cfRule>
  </conditionalFormatting>
  <conditionalFormatting sqref="H24">
    <cfRule type="cellIs" priority="167" operator="greaterThan" aboveAverage="0" equalAverage="0" bottom="0" percent="0" rank="0" text="" dxfId="165">
      <formula>1</formula>
    </cfRule>
  </conditionalFormatting>
  <conditionalFormatting sqref="I24">
    <cfRule type="cellIs" priority="168" operator="greaterThan" aboveAverage="0" equalAverage="0" bottom="0" percent="0" rank="0" text="" dxfId="166">
      <formula>1</formula>
    </cfRule>
  </conditionalFormatting>
  <conditionalFormatting sqref="J24">
    <cfRule type="cellIs" priority="169" operator="greaterThan" aboveAverage="0" equalAverage="0" bottom="0" percent="0" rank="0" text="" dxfId="167">
      <formula>1</formula>
    </cfRule>
  </conditionalFormatting>
  <conditionalFormatting sqref="E24:G24 I24:J24">
    <cfRule type="cellIs" priority="170" operator="greaterThan" aboveAverage="0" equalAverage="0" bottom="0" percent="0" rank="0" text="" dxfId="168">
      <formula>1</formula>
    </cfRule>
  </conditionalFormatting>
  <conditionalFormatting sqref="E24:G24 I24:J24">
    <cfRule type="cellIs" priority="171" operator="greaterThan" aboveAverage="0" equalAverage="0" bottom="0" percent="0" rank="0" text="" dxfId="169">
      <formula>1</formula>
    </cfRule>
  </conditionalFormatting>
  <conditionalFormatting sqref="G24">
    <cfRule type="cellIs" priority="172" operator="greaterThan" aboveAverage="0" equalAverage="0" bottom="0" percent="0" rank="0" text="" dxfId="170">
      <formula>1</formula>
    </cfRule>
  </conditionalFormatting>
  <conditionalFormatting sqref="I24">
    <cfRule type="cellIs" priority="173" operator="greaterThan" aboveAverage="0" equalAverage="0" bottom="0" percent="0" rank="0" text="" dxfId="171">
      <formula>1</formula>
    </cfRule>
  </conditionalFormatting>
  <conditionalFormatting sqref="J24">
    <cfRule type="cellIs" priority="174" operator="greaterThan" aboveAverage="0" equalAverage="0" bottom="0" percent="0" rank="0" text="" dxfId="172">
      <formula>1</formula>
    </cfRule>
  </conditionalFormatting>
  <conditionalFormatting sqref="H24">
    <cfRule type="cellIs" priority="175" operator="greaterThan" aboveAverage="0" equalAverage="0" bottom="0" percent="0" rank="0" text="" dxfId="173">
      <formula>1</formula>
    </cfRule>
  </conditionalFormatting>
  <conditionalFormatting sqref="H24">
    <cfRule type="cellIs" priority="176" operator="greaterThan" aboveAverage="0" equalAverage="0" bottom="0" percent="0" rank="0" text="" dxfId="174">
      <formula>1</formula>
    </cfRule>
  </conditionalFormatting>
  <conditionalFormatting sqref="E24:I24">
    <cfRule type="cellIs" priority="177" operator="greaterThan" aboveAverage="0" equalAverage="0" bottom="0" percent="0" rank="0" text="" dxfId="175">
      <formula>1</formula>
    </cfRule>
  </conditionalFormatting>
  <conditionalFormatting sqref="E24:I24">
    <cfRule type="cellIs" priority="178" operator="greaterThan" aboveAverage="0" equalAverage="0" bottom="0" percent="0" rank="0" text="" dxfId="176">
      <formula>1</formula>
    </cfRule>
  </conditionalFormatting>
  <conditionalFormatting sqref="G24">
    <cfRule type="cellIs" priority="179" operator="greaterThan" aboveAverage="0" equalAverage="0" bottom="0" percent="0" rank="0" text="" dxfId="177">
      <formula>1</formula>
    </cfRule>
  </conditionalFormatting>
  <conditionalFormatting sqref="H24">
    <cfRule type="cellIs" priority="180" operator="greaterThan" aboveAverage="0" equalAverage="0" bottom="0" percent="0" rank="0" text="" dxfId="178">
      <formula>1</formula>
    </cfRule>
  </conditionalFormatting>
  <conditionalFormatting sqref="I24">
    <cfRule type="cellIs" priority="181" operator="greaterThan" aboveAverage="0" equalAverage="0" bottom="0" percent="0" rank="0" text="" dxfId="179">
      <formula>1</formula>
    </cfRule>
  </conditionalFormatting>
  <conditionalFormatting sqref="J24">
    <cfRule type="cellIs" priority="182" operator="greaterThan" aboveAverage="0" equalAverage="0" bottom="0" percent="0" rank="0" text="" dxfId="180">
      <formula>1</formula>
    </cfRule>
  </conditionalFormatting>
  <conditionalFormatting sqref="J24">
    <cfRule type="cellIs" priority="183" operator="greaterThan" aboveAverage="0" equalAverage="0" bottom="0" percent="0" rank="0" text="" dxfId="181">
      <formula>1</formula>
    </cfRule>
  </conditionalFormatting>
  <conditionalFormatting sqref="E24">
    <cfRule type="cellIs" priority="184" operator="greaterThan" aboveAverage="0" equalAverage="0" bottom="0" percent="0" rank="0" text="" dxfId="182">
      <formula>1</formula>
    </cfRule>
  </conditionalFormatting>
  <conditionalFormatting sqref="E24">
    <cfRule type="cellIs" priority="185" operator="greaterThan" aboveAverage="0" equalAverage="0" bottom="0" percent="0" rank="0" text="" dxfId="183">
      <formula>1</formula>
    </cfRule>
  </conditionalFormatting>
  <conditionalFormatting sqref="F24">
    <cfRule type="cellIs" priority="186" operator="greaterThan" aboveAverage="0" equalAverage="0" bottom="0" percent="0" rank="0" text="" dxfId="184">
      <formula>1</formula>
    </cfRule>
  </conditionalFormatting>
  <conditionalFormatting sqref="F24">
    <cfRule type="cellIs" priority="187" operator="greaterThan" aboveAverage="0" equalAverage="0" bottom="0" percent="0" rank="0" text="" dxfId="185">
      <formula>1</formula>
    </cfRule>
  </conditionalFormatting>
  <conditionalFormatting sqref="G24">
    <cfRule type="cellIs" priority="188" operator="greaterThan" aboveAverage="0" equalAverage="0" bottom="0" percent="0" rank="0" text="" dxfId="186">
      <formula>1</formula>
    </cfRule>
  </conditionalFormatting>
  <conditionalFormatting sqref="G24">
    <cfRule type="cellIs" priority="189" operator="greaterThan" aboveAverage="0" equalAverage="0" bottom="0" percent="0" rank="0" text="" dxfId="187">
      <formula>1</formula>
    </cfRule>
  </conditionalFormatting>
  <conditionalFormatting sqref="H24">
    <cfRule type="cellIs" priority="190" operator="greaterThan" aboveAverage="0" equalAverage="0" bottom="0" percent="0" rank="0" text="" dxfId="188">
      <formula>1</formula>
    </cfRule>
  </conditionalFormatting>
  <conditionalFormatting sqref="H24">
    <cfRule type="cellIs" priority="191" operator="greaterThan" aboveAverage="0" equalAverage="0" bottom="0" percent="0" rank="0" text="" dxfId="189">
      <formula>1</formula>
    </cfRule>
  </conditionalFormatting>
  <conditionalFormatting sqref="I24">
    <cfRule type="cellIs" priority="192" operator="greaterThan" aboveAverage="0" equalAverage="0" bottom="0" percent="0" rank="0" text="" dxfId="190">
      <formula>1</formula>
    </cfRule>
  </conditionalFormatting>
  <conditionalFormatting sqref="I24">
    <cfRule type="cellIs" priority="193" operator="greaterThan" aboveAverage="0" equalAverage="0" bottom="0" percent="0" rank="0" text="" dxfId="191">
      <formula>1</formula>
    </cfRule>
  </conditionalFormatting>
  <conditionalFormatting sqref="J24">
    <cfRule type="cellIs" priority="194" operator="greaterThan" aboveAverage="0" equalAverage="0" bottom="0" percent="0" rank="0" text="" dxfId="192">
      <formula>1</formula>
    </cfRule>
  </conditionalFormatting>
  <conditionalFormatting sqref="J24">
    <cfRule type="cellIs" priority="195" operator="greaterThan" aboveAverage="0" equalAverage="0" bottom="0" percent="0" rank="0" text="" dxfId="193">
      <formula>1</formula>
    </cfRule>
  </conditionalFormatting>
  <conditionalFormatting sqref="G24">
    <cfRule type="cellIs" priority="196" operator="greaterThan" aboveAverage="0" equalAverage="0" bottom="0" percent="0" rank="0" text="" dxfId="194">
      <formula>1</formula>
    </cfRule>
  </conditionalFormatting>
  <conditionalFormatting sqref="H24">
    <cfRule type="cellIs" priority="197" operator="greaterThan" aboveAverage="0" equalAverage="0" bottom="0" percent="0" rank="0" text="" dxfId="195">
      <formula>1</formula>
    </cfRule>
  </conditionalFormatting>
  <conditionalFormatting sqref="I24">
    <cfRule type="cellIs" priority="198" operator="greaterThan" aboveAverage="0" equalAverage="0" bottom="0" percent="0" rank="0" text="" dxfId="196">
      <formula>1</formula>
    </cfRule>
  </conditionalFormatting>
  <conditionalFormatting sqref="J24">
    <cfRule type="cellIs" priority="199" operator="greaterThan" aboveAverage="0" equalAverage="0" bottom="0" percent="0" rank="0" text="" dxfId="197">
      <formula>1</formula>
    </cfRule>
  </conditionalFormatting>
  <conditionalFormatting sqref="F24">
    <cfRule type="cellIs" priority="200" operator="greaterThan" aboveAverage="0" equalAverage="0" bottom="0" percent="0" rank="0" text="" dxfId="198">
      <formula>1</formula>
    </cfRule>
  </conditionalFormatting>
  <conditionalFormatting sqref="F24">
    <cfRule type="cellIs" priority="201" operator="greaterThan" aboveAverage="0" equalAverage="0" bottom="0" percent="0" rank="0" text="" dxfId="199">
      <formula>1</formula>
    </cfRule>
  </conditionalFormatting>
  <conditionalFormatting sqref="E24">
    <cfRule type="cellIs" priority="202" operator="greaterThan" aboveAverage="0" equalAverage="0" bottom="0" percent="0" rank="0" text="" dxfId="200">
      <formula>1</formula>
    </cfRule>
  </conditionalFormatting>
  <conditionalFormatting sqref="E24">
    <cfRule type="cellIs" priority="203" operator="greaterThan" aboveAverage="0" equalAverage="0" bottom="0" percent="0" rank="0" text="" dxfId="201">
      <formula>1</formula>
    </cfRule>
  </conditionalFormatting>
  <conditionalFormatting sqref="E24:J24">
    <cfRule type="cellIs" priority="204" operator="greaterThan" aboveAverage="0" equalAverage="0" bottom="0" percent="0" rank="0" text="" dxfId="202">
      <formula>1</formula>
    </cfRule>
  </conditionalFormatting>
  <conditionalFormatting sqref="G24">
    <cfRule type="cellIs" priority="205" operator="greaterThan" aboveAverage="0" equalAverage="0" bottom="0" percent="0" rank="0" text="" dxfId="203">
      <formula>1</formula>
    </cfRule>
  </conditionalFormatting>
  <conditionalFormatting sqref="H24">
    <cfRule type="cellIs" priority="206" operator="greaterThan" aboveAverage="0" equalAverage="0" bottom="0" percent="0" rank="0" text="" dxfId="204">
      <formula>1</formula>
    </cfRule>
  </conditionalFormatting>
  <conditionalFormatting sqref="I24">
    <cfRule type="cellIs" priority="207" operator="greaterThan" aboveAverage="0" equalAverage="0" bottom="0" percent="0" rank="0" text="" dxfId="205">
      <formula>1</formula>
    </cfRule>
  </conditionalFormatting>
  <conditionalFormatting sqref="J24">
    <cfRule type="cellIs" priority="208" operator="greaterThan" aboveAverage="0" equalAverage="0" bottom="0" percent="0" rank="0" text="" dxfId="206">
      <formula>1</formula>
    </cfRule>
  </conditionalFormatting>
  <conditionalFormatting sqref="G14">
    <cfRule type="cellIs" priority="209" operator="greaterThan" aboveAverage="0" equalAverage="0" bottom="0" percent="0" rank="0" text="" dxfId="207">
      <formula>1</formula>
    </cfRule>
  </conditionalFormatting>
  <conditionalFormatting sqref="H14">
    <cfRule type="cellIs" priority="210" operator="greaterThan" aboveAverage="0" equalAverage="0" bottom="0" percent="0" rank="0" text="" dxfId="208">
      <formula>1</formula>
    </cfRule>
  </conditionalFormatting>
  <conditionalFormatting sqref="I14">
    <cfRule type="cellIs" priority="211" operator="greaterThan" aboveAverage="0" equalAverage="0" bottom="0" percent="0" rank="0" text="" dxfId="209">
      <formula>1</formula>
    </cfRule>
  </conditionalFormatting>
  <conditionalFormatting sqref="J14">
    <cfRule type="cellIs" priority="212" operator="greaterThan" aboveAverage="0" equalAverage="0" bottom="0" percent="0" rank="0" text="" dxfId="210">
      <formula>1</formula>
    </cfRule>
  </conditionalFormatting>
  <conditionalFormatting sqref="G16">
    <cfRule type="cellIs" priority="213" operator="greaterThan" aboveAverage="0" equalAverage="0" bottom="0" percent="0" rank="0" text="" dxfId="211">
      <formula>1</formula>
    </cfRule>
  </conditionalFormatting>
  <conditionalFormatting sqref="H16">
    <cfRule type="cellIs" priority="214" operator="greaterThan" aboveAverage="0" equalAverage="0" bottom="0" percent="0" rank="0" text="" dxfId="212">
      <formula>1</formula>
    </cfRule>
  </conditionalFormatting>
  <conditionalFormatting sqref="I16">
    <cfRule type="cellIs" priority="215" operator="greaterThan" aboveAverage="0" equalAverage="0" bottom="0" percent="0" rank="0" text="" dxfId="213">
      <formula>1</formula>
    </cfRule>
  </conditionalFormatting>
  <conditionalFormatting sqref="J16">
    <cfRule type="cellIs" priority="216" operator="greaterThan" aboveAverage="0" equalAverage="0" bottom="0" percent="0" rank="0" text="" dxfId="214">
      <formula>1</formula>
    </cfRule>
  </conditionalFormatting>
  <conditionalFormatting sqref="G18">
    <cfRule type="cellIs" priority="217" operator="greaterThan" aboveAverage="0" equalAverage="0" bottom="0" percent="0" rank="0" text="" dxfId="215">
      <formula>1</formula>
    </cfRule>
  </conditionalFormatting>
  <conditionalFormatting sqref="H18">
    <cfRule type="cellIs" priority="218" operator="greaterThan" aboveAverage="0" equalAverage="0" bottom="0" percent="0" rank="0" text="" dxfId="216">
      <formula>1</formula>
    </cfRule>
  </conditionalFormatting>
  <conditionalFormatting sqref="I18">
    <cfRule type="cellIs" priority="219" operator="greaterThan" aboveAverage="0" equalAverage="0" bottom="0" percent="0" rank="0" text="" dxfId="217">
      <formula>1</formula>
    </cfRule>
  </conditionalFormatting>
  <conditionalFormatting sqref="J18">
    <cfRule type="cellIs" priority="220" operator="greaterThan" aboveAverage="0" equalAverage="0" bottom="0" percent="0" rank="0" text="" dxfId="218">
      <formula>1</formula>
    </cfRule>
  </conditionalFormatting>
  <conditionalFormatting sqref="G20">
    <cfRule type="cellIs" priority="221" operator="greaterThan" aboveAverage="0" equalAverage="0" bottom="0" percent="0" rank="0" text="" dxfId="219">
      <formula>1</formula>
    </cfRule>
  </conditionalFormatting>
  <conditionalFormatting sqref="H20">
    <cfRule type="cellIs" priority="222" operator="greaterThan" aboveAverage="0" equalAverage="0" bottom="0" percent="0" rank="0" text="" dxfId="220">
      <formula>1</formula>
    </cfRule>
  </conditionalFormatting>
  <conditionalFormatting sqref="I20">
    <cfRule type="cellIs" priority="223" operator="greaterThan" aboveAverage="0" equalAverage="0" bottom="0" percent="0" rank="0" text="" dxfId="221">
      <formula>1</formula>
    </cfRule>
  </conditionalFormatting>
  <conditionalFormatting sqref="J20">
    <cfRule type="cellIs" priority="224" operator="greaterThan" aboveAverage="0" equalAverage="0" bottom="0" percent="0" rank="0" text="" dxfId="222">
      <formula>1</formula>
    </cfRule>
  </conditionalFormatting>
  <conditionalFormatting sqref="G22">
    <cfRule type="cellIs" priority="225" operator="greaterThan" aboveAverage="0" equalAverage="0" bottom="0" percent="0" rank="0" text="" dxfId="223">
      <formula>1</formula>
    </cfRule>
  </conditionalFormatting>
  <conditionalFormatting sqref="H22">
    <cfRule type="cellIs" priority="226" operator="greaterThan" aboveAverage="0" equalAverage="0" bottom="0" percent="0" rank="0" text="" dxfId="224">
      <formula>1</formula>
    </cfRule>
  </conditionalFormatting>
  <conditionalFormatting sqref="I22">
    <cfRule type="cellIs" priority="227" operator="greaterThan" aboveAverage="0" equalAverage="0" bottom="0" percent="0" rank="0" text="" dxfId="225">
      <formula>1</formula>
    </cfRule>
  </conditionalFormatting>
  <conditionalFormatting sqref="J22">
    <cfRule type="cellIs" priority="228" operator="greaterThan" aboveAverage="0" equalAverage="0" bottom="0" percent="0" rank="0" text="" dxfId="226">
      <formula>1</formula>
    </cfRule>
  </conditionalFormatting>
  <conditionalFormatting sqref="G24">
    <cfRule type="cellIs" priority="229" operator="greaterThan" aboveAverage="0" equalAverage="0" bottom="0" percent="0" rank="0" text="" dxfId="227">
      <formula>1</formula>
    </cfRule>
  </conditionalFormatting>
  <conditionalFormatting sqref="H24">
    <cfRule type="cellIs" priority="230" operator="greaterThan" aboveAverage="0" equalAverage="0" bottom="0" percent="0" rank="0" text="" dxfId="228">
      <formula>1</formula>
    </cfRule>
  </conditionalFormatting>
  <conditionalFormatting sqref="I24">
    <cfRule type="cellIs" priority="231" operator="greaterThan" aboveAverage="0" equalAverage="0" bottom="0" percent="0" rank="0" text="" dxfId="229">
      <formula>1</formula>
    </cfRule>
  </conditionalFormatting>
  <conditionalFormatting sqref="J24">
    <cfRule type="cellIs" priority="232" operator="greaterThan" aboveAverage="0" equalAverage="0" bottom="0" percent="0" rank="0" text="" dxfId="230">
      <formula>1</formula>
    </cfRule>
  </conditionalFormatting>
  <conditionalFormatting sqref="E26:J26">
    <cfRule type="cellIs" priority="233" operator="greaterThan" aboveAverage="0" equalAverage="0" bottom="0" percent="0" rank="0" text="" dxfId="231">
      <formula>1</formula>
    </cfRule>
  </conditionalFormatting>
  <conditionalFormatting sqref="E26:J26">
    <cfRule type="cellIs" priority="234" operator="greaterThan" aboveAverage="0" equalAverage="0" bottom="0" percent="0" rank="0" text="" dxfId="232">
      <formula>1</formula>
    </cfRule>
  </conditionalFormatting>
  <conditionalFormatting sqref="G26">
    <cfRule type="cellIs" priority="235" operator="greaterThan" aboveAverage="0" equalAverage="0" bottom="0" percent="0" rank="0" text="" dxfId="233">
      <formula>1</formula>
    </cfRule>
  </conditionalFormatting>
  <conditionalFormatting sqref="H26">
    <cfRule type="cellIs" priority="236" operator="greaterThan" aboveAverage="0" equalAverage="0" bottom="0" percent="0" rank="0" text="" dxfId="234">
      <formula>1</formula>
    </cfRule>
  </conditionalFormatting>
  <conditionalFormatting sqref="I26">
    <cfRule type="cellIs" priority="237" operator="greaterThan" aboveAverage="0" equalAverage="0" bottom="0" percent="0" rank="0" text="" dxfId="235">
      <formula>1</formula>
    </cfRule>
  </conditionalFormatting>
  <conditionalFormatting sqref="J26">
    <cfRule type="cellIs" priority="238" operator="greaterThan" aboveAverage="0" equalAverage="0" bottom="0" percent="0" rank="0" text="" dxfId="236">
      <formula>1</formula>
    </cfRule>
  </conditionalFormatting>
  <conditionalFormatting sqref="E26:J26">
    <cfRule type="cellIs" priority="239" operator="greaterThan" aboveAverage="0" equalAverage="0" bottom="0" percent="0" rank="0" text="" dxfId="237">
      <formula>1</formula>
    </cfRule>
  </conditionalFormatting>
  <conditionalFormatting sqref="E26:J26">
    <cfRule type="cellIs" priority="240" operator="greaterThan" aboveAverage="0" equalAverage="0" bottom="0" percent="0" rank="0" text="" dxfId="238">
      <formula>1</formula>
    </cfRule>
  </conditionalFormatting>
  <conditionalFormatting sqref="G26">
    <cfRule type="cellIs" priority="241" operator="greaterThan" aboveAverage="0" equalAverage="0" bottom="0" percent="0" rank="0" text="" dxfId="239">
      <formula>1</formula>
    </cfRule>
  </conditionalFormatting>
  <conditionalFormatting sqref="H26">
    <cfRule type="cellIs" priority="242" operator="greaterThan" aboveAverage="0" equalAverage="0" bottom="0" percent="0" rank="0" text="" dxfId="240">
      <formula>1</formula>
    </cfRule>
  </conditionalFormatting>
  <conditionalFormatting sqref="I26">
    <cfRule type="cellIs" priority="243" operator="greaterThan" aboveAverage="0" equalAverage="0" bottom="0" percent="0" rank="0" text="" dxfId="241">
      <formula>1</formula>
    </cfRule>
  </conditionalFormatting>
  <conditionalFormatting sqref="J26">
    <cfRule type="cellIs" priority="244" operator="greaterThan" aboveAverage="0" equalAverage="0" bottom="0" percent="0" rank="0" text="" dxfId="242">
      <formula>1</formula>
    </cfRule>
  </conditionalFormatting>
  <conditionalFormatting sqref="E26:J26">
    <cfRule type="cellIs" priority="245" operator="greaterThan" aboveAverage="0" equalAverage="0" bottom="0" percent="0" rank="0" text="" dxfId="243">
      <formula>1</formula>
    </cfRule>
  </conditionalFormatting>
  <conditionalFormatting sqref="E26:J26">
    <cfRule type="cellIs" priority="246" operator="greaterThan" aboveAverage="0" equalAverage="0" bottom="0" percent="0" rank="0" text="" dxfId="244">
      <formula>1</formula>
    </cfRule>
  </conditionalFormatting>
  <conditionalFormatting sqref="G26">
    <cfRule type="cellIs" priority="247" operator="greaterThan" aboveAverage="0" equalAverage="0" bottom="0" percent="0" rank="0" text="" dxfId="245">
      <formula>1</formula>
    </cfRule>
  </conditionalFormatting>
  <conditionalFormatting sqref="H26">
    <cfRule type="cellIs" priority="248" operator="greaterThan" aboveAverage="0" equalAverage="0" bottom="0" percent="0" rank="0" text="" dxfId="246">
      <formula>1</formula>
    </cfRule>
  </conditionalFormatting>
  <conditionalFormatting sqref="I26">
    <cfRule type="cellIs" priority="249" operator="greaterThan" aboveAverage="0" equalAverage="0" bottom="0" percent="0" rank="0" text="" dxfId="247">
      <formula>1</formula>
    </cfRule>
  </conditionalFormatting>
  <conditionalFormatting sqref="J26">
    <cfRule type="cellIs" priority="250" operator="greaterThan" aboveAverage="0" equalAverage="0" bottom="0" percent="0" rank="0" text="" dxfId="248">
      <formula>1</formula>
    </cfRule>
  </conditionalFormatting>
  <conditionalFormatting sqref="E26:G26 I26:J26">
    <cfRule type="cellIs" priority="251" operator="greaterThan" aboveAverage="0" equalAverage="0" bottom="0" percent="0" rank="0" text="" dxfId="249">
      <formula>1</formula>
    </cfRule>
  </conditionalFormatting>
  <conditionalFormatting sqref="E26:G26 I26:J26">
    <cfRule type="cellIs" priority="252" operator="greaterThan" aboveAverage="0" equalAverage="0" bottom="0" percent="0" rank="0" text="" dxfId="250">
      <formula>1</formula>
    </cfRule>
  </conditionalFormatting>
  <conditionalFormatting sqref="G26">
    <cfRule type="cellIs" priority="253" operator="greaterThan" aboveAverage="0" equalAverage="0" bottom="0" percent="0" rank="0" text="" dxfId="251">
      <formula>1</formula>
    </cfRule>
  </conditionalFormatting>
  <conditionalFormatting sqref="I26">
    <cfRule type="cellIs" priority="254" operator="greaterThan" aboveAverage="0" equalAverage="0" bottom="0" percent="0" rank="0" text="" dxfId="252">
      <formula>1</formula>
    </cfRule>
  </conditionalFormatting>
  <conditionalFormatting sqref="J26">
    <cfRule type="cellIs" priority="255" operator="greaterThan" aboveAverage="0" equalAverage="0" bottom="0" percent="0" rank="0" text="" dxfId="253">
      <formula>1</formula>
    </cfRule>
  </conditionalFormatting>
  <conditionalFormatting sqref="H26">
    <cfRule type="cellIs" priority="256" operator="greaterThan" aboveAverage="0" equalAverage="0" bottom="0" percent="0" rank="0" text="" dxfId="254">
      <formula>1</formula>
    </cfRule>
  </conditionalFormatting>
  <conditionalFormatting sqref="H26">
    <cfRule type="cellIs" priority="257" operator="greaterThan" aboveAverage="0" equalAverage="0" bottom="0" percent="0" rank="0" text="" dxfId="255">
      <formula>1</formula>
    </cfRule>
  </conditionalFormatting>
  <conditionalFormatting sqref="E26:I26">
    <cfRule type="cellIs" priority="258" operator="greaterThan" aboveAverage="0" equalAverage="0" bottom="0" percent="0" rank="0" text="" dxfId="256">
      <formula>1</formula>
    </cfRule>
  </conditionalFormatting>
  <conditionalFormatting sqref="E26:I26">
    <cfRule type="cellIs" priority="259" operator="greaterThan" aboveAverage="0" equalAverage="0" bottom="0" percent="0" rank="0" text="" dxfId="257">
      <formula>1</formula>
    </cfRule>
  </conditionalFormatting>
  <conditionalFormatting sqref="G26">
    <cfRule type="cellIs" priority="260" operator="greaterThan" aboveAverage="0" equalAverage="0" bottom="0" percent="0" rank="0" text="" dxfId="258">
      <formula>1</formula>
    </cfRule>
  </conditionalFormatting>
  <conditionalFormatting sqref="H26">
    <cfRule type="cellIs" priority="261" operator="greaterThan" aboveAverage="0" equalAverage="0" bottom="0" percent="0" rank="0" text="" dxfId="259">
      <formula>1</formula>
    </cfRule>
  </conditionalFormatting>
  <conditionalFormatting sqref="I26">
    <cfRule type="cellIs" priority="262" operator="greaterThan" aboveAverage="0" equalAverage="0" bottom="0" percent="0" rank="0" text="" dxfId="260">
      <formula>1</formula>
    </cfRule>
  </conditionalFormatting>
  <conditionalFormatting sqref="J26">
    <cfRule type="cellIs" priority="263" operator="greaterThan" aboveAverage="0" equalAverage="0" bottom="0" percent="0" rank="0" text="" dxfId="261">
      <formula>1</formula>
    </cfRule>
  </conditionalFormatting>
  <conditionalFormatting sqref="J26">
    <cfRule type="cellIs" priority="264" operator="greaterThan" aboveAverage="0" equalAverage="0" bottom="0" percent="0" rank="0" text="" dxfId="262">
      <formula>1</formula>
    </cfRule>
  </conditionalFormatting>
  <conditionalFormatting sqref="E26">
    <cfRule type="cellIs" priority="265" operator="greaterThan" aboveAverage="0" equalAverage="0" bottom="0" percent="0" rank="0" text="" dxfId="263">
      <formula>1</formula>
    </cfRule>
  </conditionalFormatting>
  <conditionalFormatting sqref="E26">
    <cfRule type="cellIs" priority="266" operator="greaterThan" aboveAverage="0" equalAverage="0" bottom="0" percent="0" rank="0" text="" dxfId="264">
      <formula>1</formula>
    </cfRule>
  </conditionalFormatting>
  <conditionalFormatting sqref="F26">
    <cfRule type="cellIs" priority="267" operator="greaterThan" aboveAverage="0" equalAverage="0" bottom="0" percent="0" rank="0" text="" dxfId="265">
      <formula>1</formula>
    </cfRule>
  </conditionalFormatting>
  <conditionalFormatting sqref="F26">
    <cfRule type="cellIs" priority="268" operator="greaterThan" aboveAverage="0" equalAverage="0" bottom="0" percent="0" rank="0" text="" dxfId="266">
      <formula>1</formula>
    </cfRule>
  </conditionalFormatting>
  <conditionalFormatting sqref="G26">
    <cfRule type="cellIs" priority="269" operator="greaterThan" aboveAverage="0" equalAverage="0" bottom="0" percent="0" rank="0" text="" dxfId="267">
      <formula>1</formula>
    </cfRule>
  </conditionalFormatting>
  <conditionalFormatting sqref="G26">
    <cfRule type="cellIs" priority="270" operator="greaterThan" aboveAverage="0" equalAverage="0" bottom="0" percent="0" rank="0" text="" dxfId="268">
      <formula>1</formula>
    </cfRule>
  </conditionalFormatting>
  <conditionalFormatting sqref="H26">
    <cfRule type="cellIs" priority="271" operator="greaterThan" aboveAverage="0" equalAverage="0" bottom="0" percent="0" rank="0" text="" dxfId="269">
      <formula>1</formula>
    </cfRule>
  </conditionalFormatting>
  <conditionalFormatting sqref="H26">
    <cfRule type="cellIs" priority="272" operator="greaterThan" aboveAverage="0" equalAverage="0" bottom="0" percent="0" rank="0" text="" dxfId="270">
      <formula>1</formula>
    </cfRule>
  </conditionalFormatting>
  <conditionalFormatting sqref="I26">
    <cfRule type="cellIs" priority="273" operator="greaterThan" aboveAverage="0" equalAverage="0" bottom="0" percent="0" rank="0" text="" dxfId="271">
      <formula>1</formula>
    </cfRule>
  </conditionalFormatting>
  <conditionalFormatting sqref="I26">
    <cfRule type="cellIs" priority="274" operator="greaterThan" aboveAverage="0" equalAverage="0" bottom="0" percent="0" rank="0" text="" dxfId="272">
      <formula>1</formula>
    </cfRule>
  </conditionalFormatting>
  <conditionalFormatting sqref="J26">
    <cfRule type="cellIs" priority="275" operator="greaterThan" aboveAverage="0" equalAverage="0" bottom="0" percent="0" rank="0" text="" dxfId="273">
      <formula>1</formula>
    </cfRule>
  </conditionalFormatting>
  <conditionalFormatting sqref="J26">
    <cfRule type="cellIs" priority="276" operator="greaterThan" aboveAverage="0" equalAverage="0" bottom="0" percent="0" rank="0" text="" dxfId="274">
      <formula>1</formula>
    </cfRule>
  </conditionalFormatting>
  <conditionalFormatting sqref="G26">
    <cfRule type="cellIs" priority="277" operator="greaterThan" aboveAverage="0" equalAverage="0" bottom="0" percent="0" rank="0" text="" dxfId="275">
      <formula>1</formula>
    </cfRule>
  </conditionalFormatting>
  <conditionalFormatting sqref="H26">
    <cfRule type="cellIs" priority="278" operator="greaterThan" aboveAverage="0" equalAverage="0" bottom="0" percent="0" rank="0" text="" dxfId="276">
      <formula>1</formula>
    </cfRule>
  </conditionalFormatting>
  <conditionalFormatting sqref="I26">
    <cfRule type="cellIs" priority="279" operator="greaterThan" aboveAverage="0" equalAverage="0" bottom="0" percent="0" rank="0" text="" dxfId="277">
      <formula>1</formula>
    </cfRule>
  </conditionalFormatting>
  <conditionalFormatting sqref="J26">
    <cfRule type="cellIs" priority="280" operator="greaterThan" aboveAverage="0" equalAverage="0" bottom="0" percent="0" rank="0" text="" dxfId="278">
      <formula>1</formula>
    </cfRule>
  </conditionalFormatting>
  <conditionalFormatting sqref="F26">
    <cfRule type="cellIs" priority="281" operator="greaterThan" aboveAverage="0" equalAverage="0" bottom="0" percent="0" rank="0" text="" dxfId="279">
      <formula>1</formula>
    </cfRule>
  </conditionalFormatting>
  <conditionalFormatting sqref="F26">
    <cfRule type="cellIs" priority="282" operator="greaterThan" aboveAverage="0" equalAverage="0" bottom="0" percent="0" rank="0" text="" dxfId="280">
      <formula>1</formula>
    </cfRule>
  </conditionalFormatting>
  <conditionalFormatting sqref="E26">
    <cfRule type="cellIs" priority="283" operator="greaterThan" aboveAverage="0" equalAverage="0" bottom="0" percent="0" rank="0" text="" dxfId="281">
      <formula>1</formula>
    </cfRule>
  </conditionalFormatting>
  <conditionalFormatting sqref="E26">
    <cfRule type="cellIs" priority="284" operator="greaterThan" aboveAverage="0" equalAverage="0" bottom="0" percent="0" rank="0" text="" dxfId="282">
      <formula>1</formula>
    </cfRule>
  </conditionalFormatting>
  <conditionalFormatting sqref="E26:J26">
    <cfRule type="cellIs" priority="285" operator="greaterThan" aboveAverage="0" equalAverage="0" bottom="0" percent="0" rank="0" text="" dxfId="283">
      <formula>1</formula>
    </cfRule>
  </conditionalFormatting>
  <conditionalFormatting sqref="G26">
    <cfRule type="cellIs" priority="286" operator="greaterThan" aboveAverage="0" equalAverage="0" bottom="0" percent="0" rank="0" text="" dxfId="284">
      <formula>1</formula>
    </cfRule>
  </conditionalFormatting>
  <conditionalFormatting sqref="H26">
    <cfRule type="cellIs" priority="287" operator="greaterThan" aboveAverage="0" equalAverage="0" bottom="0" percent="0" rank="0" text="" dxfId="285">
      <formula>1</formula>
    </cfRule>
  </conditionalFormatting>
  <conditionalFormatting sqref="I26">
    <cfRule type="cellIs" priority="288" operator="greaterThan" aboveAverage="0" equalAverage="0" bottom="0" percent="0" rank="0" text="" dxfId="286">
      <formula>1</formula>
    </cfRule>
  </conditionalFormatting>
  <conditionalFormatting sqref="J26">
    <cfRule type="cellIs" priority="289" operator="greaterThan" aboveAverage="0" equalAverage="0" bottom="0" percent="0" rank="0" text="" dxfId="287">
      <formula>1</formula>
    </cfRule>
  </conditionalFormatting>
  <conditionalFormatting sqref="G26">
    <cfRule type="cellIs" priority="290" operator="greaterThan" aboveAverage="0" equalAverage="0" bottom="0" percent="0" rank="0" text="" dxfId="288">
      <formula>1</formula>
    </cfRule>
  </conditionalFormatting>
  <conditionalFormatting sqref="H26">
    <cfRule type="cellIs" priority="291" operator="greaterThan" aboveAverage="0" equalAverage="0" bottom="0" percent="0" rank="0" text="" dxfId="289">
      <formula>1</formula>
    </cfRule>
  </conditionalFormatting>
  <conditionalFormatting sqref="I26">
    <cfRule type="cellIs" priority="292" operator="greaterThan" aboveAverage="0" equalAverage="0" bottom="0" percent="0" rank="0" text="" dxfId="290">
      <formula>1</formula>
    </cfRule>
  </conditionalFormatting>
  <conditionalFormatting sqref="J26">
    <cfRule type="cellIs" priority="293" operator="greaterThan" aboveAverage="0" equalAverage="0" bottom="0" percent="0" rank="0" text="" dxfId="291">
      <formula>1</formula>
    </cfRule>
  </conditionalFormatting>
  <conditionalFormatting sqref="E28:J28">
    <cfRule type="cellIs" priority="294" operator="greaterThan" aboveAverage="0" equalAverage="0" bottom="0" percent="0" rank="0" text="" dxfId="292">
      <formula>1</formula>
    </cfRule>
  </conditionalFormatting>
  <conditionalFormatting sqref="E28:J28">
    <cfRule type="cellIs" priority="295" operator="greaterThan" aboveAverage="0" equalAverage="0" bottom="0" percent="0" rank="0" text="" dxfId="293">
      <formula>1</formula>
    </cfRule>
  </conditionalFormatting>
  <conditionalFormatting sqref="G28">
    <cfRule type="cellIs" priority="296" operator="greaterThan" aboveAverage="0" equalAverage="0" bottom="0" percent="0" rank="0" text="" dxfId="294">
      <formula>1</formula>
    </cfRule>
  </conditionalFormatting>
  <conditionalFormatting sqref="H28">
    <cfRule type="cellIs" priority="297" operator="greaterThan" aboveAverage="0" equalAverage="0" bottom="0" percent="0" rank="0" text="" dxfId="295">
      <formula>1</formula>
    </cfRule>
  </conditionalFormatting>
  <conditionalFormatting sqref="I28">
    <cfRule type="cellIs" priority="298" operator="greaterThan" aboveAverage="0" equalAverage="0" bottom="0" percent="0" rank="0" text="" dxfId="296">
      <formula>1</formula>
    </cfRule>
  </conditionalFormatting>
  <conditionalFormatting sqref="J28">
    <cfRule type="cellIs" priority="299" operator="greaterThan" aboveAverage="0" equalAverage="0" bottom="0" percent="0" rank="0" text="" dxfId="297">
      <formula>1</formula>
    </cfRule>
  </conditionalFormatting>
  <conditionalFormatting sqref="E28:J28">
    <cfRule type="cellIs" priority="300" operator="greaterThan" aboveAverage="0" equalAverage="0" bottom="0" percent="0" rank="0" text="" dxfId="298">
      <formula>1</formula>
    </cfRule>
  </conditionalFormatting>
  <conditionalFormatting sqref="E28:J28">
    <cfRule type="cellIs" priority="301" operator="greaterThan" aboveAverage="0" equalAverage="0" bottom="0" percent="0" rank="0" text="" dxfId="299">
      <formula>1</formula>
    </cfRule>
  </conditionalFormatting>
  <conditionalFormatting sqref="G28">
    <cfRule type="cellIs" priority="302" operator="greaterThan" aboveAverage="0" equalAverage="0" bottom="0" percent="0" rank="0" text="" dxfId="300">
      <formula>1</formula>
    </cfRule>
  </conditionalFormatting>
  <conditionalFormatting sqref="H28">
    <cfRule type="cellIs" priority="303" operator="greaterThan" aboveAverage="0" equalAverage="0" bottom="0" percent="0" rank="0" text="" dxfId="301">
      <formula>1</formula>
    </cfRule>
  </conditionalFormatting>
  <conditionalFormatting sqref="I28">
    <cfRule type="cellIs" priority="304" operator="greaterThan" aboveAverage="0" equalAverage="0" bottom="0" percent="0" rank="0" text="" dxfId="302">
      <formula>1</formula>
    </cfRule>
  </conditionalFormatting>
  <conditionalFormatting sqref="J28">
    <cfRule type="cellIs" priority="305" operator="greaterThan" aboveAverage="0" equalAverage="0" bottom="0" percent="0" rank="0" text="" dxfId="303">
      <formula>1</formula>
    </cfRule>
  </conditionalFormatting>
  <conditionalFormatting sqref="E28:J28">
    <cfRule type="cellIs" priority="306" operator="greaterThan" aboveAverage="0" equalAverage="0" bottom="0" percent="0" rank="0" text="" dxfId="304">
      <formula>1</formula>
    </cfRule>
  </conditionalFormatting>
  <conditionalFormatting sqref="E28:J28">
    <cfRule type="cellIs" priority="307" operator="greaterThan" aboveAverage="0" equalAverage="0" bottom="0" percent="0" rank="0" text="" dxfId="305">
      <formula>1</formula>
    </cfRule>
  </conditionalFormatting>
  <conditionalFormatting sqref="G28">
    <cfRule type="cellIs" priority="308" operator="greaterThan" aboveAverage="0" equalAverage="0" bottom="0" percent="0" rank="0" text="" dxfId="306">
      <formula>1</formula>
    </cfRule>
  </conditionalFormatting>
  <conditionalFormatting sqref="H28">
    <cfRule type="cellIs" priority="309" operator="greaterThan" aboveAverage="0" equalAverage="0" bottom="0" percent="0" rank="0" text="" dxfId="307">
      <formula>1</formula>
    </cfRule>
  </conditionalFormatting>
  <conditionalFormatting sqref="I28">
    <cfRule type="cellIs" priority="310" operator="greaterThan" aboveAverage="0" equalAverage="0" bottom="0" percent="0" rank="0" text="" dxfId="308">
      <formula>1</formula>
    </cfRule>
  </conditionalFormatting>
  <conditionalFormatting sqref="J28">
    <cfRule type="cellIs" priority="311" operator="greaterThan" aboveAverage="0" equalAverage="0" bottom="0" percent="0" rank="0" text="" dxfId="309">
      <formula>1</formula>
    </cfRule>
  </conditionalFormatting>
  <conditionalFormatting sqref="E28:G28 I28:J28">
    <cfRule type="cellIs" priority="312" operator="greaterThan" aboveAverage="0" equalAverage="0" bottom="0" percent="0" rank="0" text="" dxfId="310">
      <formula>1</formula>
    </cfRule>
  </conditionalFormatting>
  <conditionalFormatting sqref="E28:G28 I28:J28">
    <cfRule type="cellIs" priority="313" operator="greaterThan" aboveAverage="0" equalAverage="0" bottom="0" percent="0" rank="0" text="" dxfId="311">
      <formula>1</formula>
    </cfRule>
  </conditionalFormatting>
  <conditionalFormatting sqref="G28">
    <cfRule type="cellIs" priority="314" operator="greaterThan" aboveAverage="0" equalAverage="0" bottom="0" percent="0" rank="0" text="" dxfId="312">
      <formula>1</formula>
    </cfRule>
  </conditionalFormatting>
  <conditionalFormatting sqref="I28">
    <cfRule type="cellIs" priority="315" operator="greaterThan" aboveAverage="0" equalAverage="0" bottom="0" percent="0" rank="0" text="" dxfId="313">
      <formula>1</formula>
    </cfRule>
  </conditionalFormatting>
  <conditionalFormatting sqref="J28">
    <cfRule type="cellIs" priority="316" operator="greaterThan" aboveAverage="0" equalAverage="0" bottom="0" percent="0" rank="0" text="" dxfId="314">
      <formula>1</formula>
    </cfRule>
  </conditionalFormatting>
  <conditionalFormatting sqref="H28">
    <cfRule type="cellIs" priority="317" operator="greaterThan" aboveAverage="0" equalAverage="0" bottom="0" percent="0" rank="0" text="" dxfId="315">
      <formula>1</formula>
    </cfRule>
  </conditionalFormatting>
  <conditionalFormatting sqref="H28">
    <cfRule type="cellIs" priority="318" operator="greaterThan" aboveAverage="0" equalAverage="0" bottom="0" percent="0" rank="0" text="" dxfId="316">
      <formula>1</formula>
    </cfRule>
  </conditionalFormatting>
  <conditionalFormatting sqref="E28:I28">
    <cfRule type="cellIs" priority="319" operator="greaterThan" aboveAverage="0" equalAverage="0" bottom="0" percent="0" rank="0" text="" dxfId="317">
      <formula>1</formula>
    </cfRule>
  </conditionalFormatting>
  <conditionalFormatting sqref="E28:I28">
    <cfRule type="cellIs" priority="320" operator="greaterThan" aboveAverage="0" equalAverage="0" bottom="0" percent="0" rank="0" text="" dxfId="318">
      <formula>1</formula>
    </cfRule>
  </conditionalFormatting>
  <conditionalFormatting sqref="G28">
    <cfRule type="cellIs" priority="321" operator="greaterThan" aboveAverage="0" equalAverage="0" bottom="0" percent="0" rank="0" text="" dxfId="319">
      <formula>1</formula>
    </cfRule>
  </conditionalFormatting>
  <conditionalFormatting sqref="H28">
    <cfRule type="cellIs" priority="322" operator="greaterThan" aboveAverage="0" equalAverage="0" bottom="0" percent="0" rank="0" text="" dxfId="320">
      <formula>1</formula>
    </cfRule>
  </conditionalFormatting>
  <conditionalFormatting sqref="I28">
    <cfRule type="cellIs" priority="323" operator="greaterThan" aboveAverage="0" equalAverage="0" bottom="0" percent="0" rank="0" text="" dxfId="321">
      <formula>1</formula>
    </cfRule>
  </conditionalFormatting>
  <conditionalFormatting sqref="J28">
    <cfRule type="cellIs" priority="324" operator="greaterThan" aboveAverage="0" equalAverage="0" bottom="0" percent="0" rank="0" text="" dxfId="322">
      <formula>1</formula>
    </cfRule>
  </conditionalFormatting>
  <conditionalFormatting sqref="J28">
    <cfRule type="cellIs" priority="325" operator="greaterThan" aboveAverage="0" equalAverage="0" bottom="0" percent="0" rank="0" text="" dxfId="323">
      <formula>1</formula>
    </cfRule>
  </conditionalFormatting>
  <conditionalFormatting sqref="E28">
    <cfRule type="cellIs" priority="326" operator="greaterThan" aboveAverage="0" equalAverage="0" bottom="0" percent="0" rank="0" text="" dxfId="324">
      <formula>1</formula>
    </cfRule>
  </conditionalFormatting>
  <conditionalFormatting sqref="E28">
    <cfRule type="cellIs" priority="327" operator="greaterThan" aboveAverage="0" equalAverage="0" bottom="0" percent="0" rank="0" text="" dxfId="325">
      <formula>1</formula>
    </cfRule>
  </conditionalFormatting>
  <conditionalFormatting sqref="F28">
    <cfRule type="cellIs" priority="328" operator="greaterThan" aboveAverage="0" equalAverage="0" bottom="0" percent="0" rank="0" text="" dxfId="326">
      <formula>1</formula>
    </cfRule>
  </conditionalFormatting>
  <conditionalFormatting sqref="F28">
    <cfRule type="cellIs" priority="329" operator="greaterThan" aboveAverage="0" equalAverage="0" bottom="0" percent="0" rank="0" text="" dxfId="327">
      <formula>1</formula>
    </cfRule>
  </conditionalFormatting>
  <conditionalFormatting sqref="G28">
    <cfRule type="cellIs" priority="330" operator="greaterThan" aboveAverage="0" equalAverage="0" bottom="0" percent="0" rank="0" text="" dxfId="328">
      <formula>1</formula>
    </cfRule>
  </conditionalFormatting>
  <conditionalFormatting sqref="G28">
    <cfRule type="cellIs" priority="331" operator="greaterThan" aboveAverage="0" equalAverage="0" bottom="0" percent="0" rank="0" text="" dxfId="329">
      <formula>1</formula>
    </cfRule>
  </conditionalFormatting>
  <conditionalFormatting sqref="H28">
    <cfRule type="cellIs" priority="332" operator="greaterThan" aboveAverage="0" equalAverage="0" bottom="0" percent="0" rank="0" text="" dxfId="330">
      <formula>1</formula>
    </cfRule>
  </conditionalFormatting>
  <conditionalFormatting sqref="H28">
    <cfRule type="cellIs" priority="333" operator="greaterThan" aboveAverage="0" equalAverage="0" bottom="0" percent="0" rank="0" text="" dxfId="331">
      <formula>1</formula>
    </cfRule>
  </conditionalFormatting>
  <conditionalFormatting sqref="I28">
    <cfRule type="cellIs" priority="334" operator="greaterThan" aboveAverage="0" equalAverage="0" bottom="0" percent="0" rank="0" text="" dxfId="332">
      <formula>1</formula>
    </cfRule>
  </conditionalFormatting>
  <conditionalFormatting sqref="I28">
    <cfRule type="cellIs" priority="335" operator="greaterThan" aboveAverage="0" equalAverage="0" bottom="0" percent="0" rank="0" text="" dxfId="333">
      <formula>1</formula>
    </cfRule>
  </conditionalFormatting>
  <conditionalFormatting sqref="J28">
    <cfRule type="cellIs" priority="336" operator="greaterThan" aboveAverage="0" equalAverage="0" bottom="0" percent="0" rank="0" text="" dxfId="334">
      <formula>1</formula>
    </cfRule>
  </conditionalFormatting>
  <conditionalFormatting sqref="J28">
    <cfRule type="cellIs" priority="337" operator="greaterThan" aboveAverage="0" equalAverage="0" bottom="0" percent="0" rank="0" text="" dxfId="335">
      <formula>1</formula>
    </cfRule>
  </conditionalFormatting>
  <conditionalFormatting sqref="G28">
    <cfRule type="cellIs" priority="338" operator="greaterThan" aboveAverage="0" equalAverage="0" bottom="0" percent="0" rank="0" text="" dxfId="336">
      <formula>1</formula>
    </cfRule>
  </conditionalFormatting>
  <conditionalFormatting sqref="H28">
    <cfRule type="cellIs" priority="339" operator="greaterThan" aboveAverage="0" equalAverage="0" bottom="0" percent="0" rank="0" text="" dxfId="337">
      <formula>1</formula>
    </cfRule>
  </conditionalFormatting>
  <conditionalFormatting sqref="I28">
    <cfRule type="cellIs" priority="340" operator="greaterThan" aboveAverage="0" equalAverage="0" bottom="0" percent="0" rank="0" text="" dxfId="338">
      <formula>1</formula>
    </cfRule>
  </conditionalFormatting>
  <conditionalFormatting sqref="J28">
    <cfRule type="cellIs" priority="341" operator="greaterThan" aboveAverage="0" equalAverage="0" bottom="0" percent="0" rank="0" text="" dxfId="339">
      <formula>1</formula>
    </cfRule>
  </conditionalFormatting>
  <conditionalFormatting sqref="F28">
    <cfRule type="cellIs" priority="342" operator="greaterThan" aboveAverage="0" equalAverage="0" bottom="0" percent="0" rank="0" text="" dxfId="340">
      <formula>1</formula>
    </cfRule>
  </conditionalFormatting>
  <conditionalFormatting sqref="F28">
    <cfRule type="cellIs" priority="343" operator="greaterThan" aboveAverage="0" equalAverage="0" bottom="0" percent="0" rank="0" text="" dxfId="341">
      <formula>1</formula>
    </cfRule>
  </conditionalFormatting>
  <conditionalFormatting sqref="E28">
    <cfRule type="cellIs" priority="344" operator="greaterThan" aboveAverage="0" equalAverage="0" bottom="0" percent="0" rank="0" text="" dxfId="342">
      <formula>1</formula>
    </cfRule>
  </conditionalFormatting>
  <conditionalFormatting sqref="E28">
    <cfRule type="cellIs" priority="345" operator="greaterThan" aboveAverage="0" equalAverage="0" bottom="0" percent="0" rank="0" text="" dxfId="343">
      <formula>1</formula>
    </cfRule>
  </conditionalFormatting>
  <conditionalFormatting sqref="E28:J28">
    <cfRule type="cellIs" priority="346" operator="greaterThan" aboveAverage="0" equalAverage="0" bottom="0" percent="0" rank="0" text="" dxfId="344">
      <formula>1</formula>
    </cfRule>
  </conditionalFormatting>
  <conditionalFormatting sqref="G28">
    <cfRule type="cellIs" priority="347" operator="greaterThan" aboveAverage="0" equalAverage="0" bottom="0" percent="0" rank="0" text="" dxfId="345">
      <formula>1</formula>
    </cfRule>
  </conditionalFormatting>
  <conditionalFormatting sqref="H28">
    <cfRule type="cellIs" priority="348" operator="greaterThan" aboveAverage="0" equalAverage="0" bottom="0" percent="0" rank="0" text="" dxfId="346">
      <formula>1</formula>
    </cfRule>
  </conditionalFormatting>
  <conditionalFormatting sqref="I28">
    <cfRule type="cellIs" priority="349" operator="greaterThan" aboveAverage="0" equalAverage="0" bottom="0" percent="0" rank="0" text="" dxfId="347">
      <formula>1</formula>
    </cfRule>
  </conditionalFormatting>
  <conditionalFormatting sqref="J28">
    <cfRule type="cellIs" priority="350" operator="greaterThan" aboveAverage="0" equalAverage="0" bottom="0" percent="0" rank="0" text="" dxfId="348">
      <formula>1</formula>
    </cfRule>
  </conditionalFormatting>
  <conditionalFormatting sqref="G28">
    <cfRule type="cellIs" priority="351" operator="greaterThan" aboveAverage="0" equalAverage="0" bottom="0" percent="0" rank="0" text="" dxfId="349">
      <formula>1</formula>
    </cfRule>
  </conditionalFormatting>
  <conditionalFormatting sqref="H28">
    <cfRule type="cellIs" priority="352" operator="greaterThan" aboveAverage="0" equalAverage="0" bottom="0" percent="0" rank="0" text="" dxfId="350">
      <formula>1</formula>
    </cfRule>
  </conditionalFormatting>
  <conditionalFormatting sqref="I28">
    <cfRule type="cellIs" priority="353" operator="greaterThan" aboveAverage="0" equalAverage="0" bottom="0" percent="0" rank="0" text="" dxfId="351">
      <formula>1</formula>
    </cfRule>
  </conditionalFormatting>
  <conditionalFormatting sqref="J28">
    <cfRule type="cellIs" priority="354" operator="greaterThan" aboveAverage="0" equalAverage="0" bottom="0" percent="0" rank="0" text="" dxfId="352">
      <formula>1</formula>
    </cfRule>
  </conditionalFormatting>
  <conditionalFormatting sqref="F15">
    <cfRule type="cellIs" priority="355" operator="greaterThan" aboveAverage="0" equalAverage="0" bottom="0" percent="0" rank="0" text="" dxfId="353">
      <formula>1</formula>
    </cfRule>
  </conditionalFormatting>
  <conditionalFormatting sqref="F15">
    <cfRule type="cellIs" priority="356" operator="greaterThan" aboveAverage="0" equalAverage="0" bottom="0" percent="0" rank="0" text="" dxfId="354">
      <formula>1</formula>
    </cfRule>
  </conditionalFormatting>
  <conditionalFormatting sqref="F15">
    <cfRule type="cellIs" priority="357" operator="greaterThan" aboveAverage="0" equalAverage="0" bottom="0" percent="0" rank="0" text="" dxfId="355">
      <formula>1</formula>
    </cfRule>
  </conditionalFormatting>
  <conditionalFormatting sqref="F15">
    <cfRule type="cellIs" priority="358" operator="greaterThan" aboveAverage="0" equalAverage="0" bottom="0" percent="0" rank="0" text="" dxfId="356">
      <formula>1</formula>
    </cfRule>
  </conditionalFormatting>
  <conditionalFormatting sqref="E14">
    <cfRule type="cellIs" priority="359" operator="greaterThan" aboveAverage="0" equalAverage="0" bottom="0" percent="0" rank="0" text="" dxfId="357">
      <formula>1</formula>
    </cfRule>
  </conditionalFormatting>
  <conditionalFormatting sqref="E14">
    <cfRule type="cellIs" priority="360" operator="greaterThan" aboveAverage="0" equalAverage="0" bottom="0" percent="0" rank="0" text="" dxfId="358">
      <formula>1</formula>
    </cfRule>
  </conditionalFormatting>
  <conditionalFormatting sqref="J14">
    <cfRule type="cellIs" priority="361" operator="greaterThan" aboveAverage="0" equalAverage="0" bottom="0" percent="0" rank="0" text="" dxfId="359">
      <formula>1</formula>
    </cfRule>
  </conditionalFormatting>
  <conditionalFormatting sqref="J14">
    <cfRule type="cellIs" priority="362" operator="greaterThan" aboveAverage="0" equalAverage="0" bottom="0" percent="0" rank="0" text="" dxfId="360">
      <formula>1</formula>
    </cfRule>
  </conditionalFormatting>
  <conditionalFormatting sqref="I14">
    <cfRule type="cellIs" priority="363" operator="greaterThan" aboveAverage="0" equalAverage="0" bottom="0" percent="0" rank="0" text="" dxfId="361">
      <formula>1</formula>
    </cfRule>
  </conditionalFormatting>
  <conditionalFormatting sqref="I14">
    <cfRule type="cellIs" priority="364" operator="greaterThan" aboveAverage="0" equalAverage="0" bottom="0" percent="0" rank="0" text="" dxfId="362">
      <formula>1</formula>
    </cfRule>
  </conditionalFormatting>
  <conditionalFormatting sqref="H14">
    <cfRule type="cellIs" priority="365" operator="greaterThan" aboveAverage="0" equalAverage="0" bottom="0" percent="0" rank="0" text="" dxfId="363">
      <formula>1</formula>
    </cfRule>
  </conditionalFormatting>
  <conditionalFormatting sqref="H14">
    <cfRule type="cellIs" priority="366" operator="greaterThan" aboveAverage="0" equalAverage="0" bottom="0" percent="0" rank="0" text="" dxfId="364">
      <formula>1</formula>
    </cfRule>
  </conditionalFormatting>
  <conditionalFormatting sqref="G14">
    <cfRule type="cellIs" priority="367" operator="greaterThan" aboveAverage="0" equalAverage="0" bottom="0" percent="0" rank="0" text="" dxfId="365">
      <formula>1</formula>
    </cfRule>
  </conditionalFormatting>
  <conditionalFormatting sqref="G14">
    <cfRule type="cellIs" priority="368" operator="greaterThan" aboveAverage="0" equalAverage="0" bottom="0" percent="0" rank="0" text="" dxfId="366">
      <formula>1</formula>
    </cfRule>
  </conditionalFormatting>
  <conditionalFormatting sqref="F14">
    <cfRule type="cellIs" priority="369" operator="greaterThan" aboveAverage="0" equalAverage="0" bottom="0" percent="0" rank="0" text="" dxfId="367">
      <formula>1</formula>
    </cfRule>
  </conditionalFormatting>
  <conditionalFormatting sqref="F14">
    <cfRule type="cellIs" priority="370" operator="greaterThan" aboveAverage="0" equalAverage="0" bottom="0" percent="0" rank="0" text="" dxfId="368">
      <formula>1</formula>
    </cfRule>
  </conditionalFormatting>
  <conditionalFormatting sqref="G14">
    <cfRule type="cellIs" priority="371" operator="greaterThan" aboveAverage="0" equalAverage="0" bottom="0" percent="0" rank="0" text="" dxfId="369">
      <formula>1</formula>
    </cfRule>
  </conditionalFormatting>
  <conditionalFormatting sqref="H14">
    <cfRule type="cellIs" priority="372" operator="greaterThan" aboveAverage="0" equalAverage="0" bottom="0" percent="0" rank="0" text="" dxfId="370">
      <formula>1</formula>
    </cfRule>
  </conditionalFormatting>
  <conditionalFormatting sqref="I14">
    <cfRule type="cellIs" priority="373" operator="greaterThan" aboveAverage="0" equalAverage="0" bottom="0" percent="0" rank="0" text="" dxfId="371">
      <formula>1</formula>
    </cfRule>
  </conditionalFormatting>
  <conditionalFormatting sqref="J14">
    <cfRule type="cellIs" priority="374" operator="greaterThan" aboveAverage="0" equalAverage="0" bottom="0" percent="0" rank="0" text="" dxfId="372">
      <formula>1</formula>
    </cfRule>
  </conditionalFormatting>
  <conditionalFormatting sqref="F14">
    <cfRule type="cellIs" priority="375" operator="greaterThan" aboveAverage="0" equalAverage="0" bottom="0" percent="0" rank="0" text="" dxfId="373">
      <formula>1</formula>
    </cfRule>
  </conditionalFormatting>
  <conditionalFormatting sqref="F14">
    <cfRule type="cellIs" priority="376" operator="greaterThan" aboveAverage="0" equalAverage="0" bottom="0" percent="0" rank="0" text="" dxfId="374">
      <formula>1</formula>
    </cfRule>
  </conditionalFormatting>
  <conditionalFormatting sqref="E14">
    <cfRule type="cellIs" priority="377" operator="greaterThan" aboveAverage="0" equalAverage="0" bottom="0" percent="0" rank="0" text="" dxfId="375">
      <formula>1</formula>
    </cfRule>
  </conditionalFormatting>
  <conditionalFormatting sqref="E14">
    <cfRule type="cellIs" priority="378" operator="greaterThan" aboveAverage="0" equalAverage="0" bottom="0" percent="0" rank="0" text="" dxfId="376">
      <formula>1</formula>
    </cfRule>
  </conditionalFormatting>
  <conditionalFormatting sqref="E14:J14">
    <cfRule type="cellIs" priority="379" operator="greaterThan" aboveAverage="0" equalAverage="0" bottom="0" percent="0" rank="0" text="" dxfId="377">
      <formula>1</formula>
    </cfRule>
  </conditionalFormatting>
  <conditionalFormatting sqref="G14">
    <cfRule type="cellIs" priority="380" operator="greaterThan" aboveAverage="0" equalAverage="0" bottom="0" percent="0" rank="0" text="" dxfId="378">
      <formula>1</formula>
    </cfRule>
  </conditionalFormatting>
  <conditionalFormatting sqref="H14">
    <cfRule type="cellIs" priority="381" operator="greaterThan" aboveAverage="0" equalAverage="0" bottom="0" percent="0" rank="0" text="" dxfId="379">
      <formula>1</formula>
    </cfRule>
  </conditionalFormatting>
  <conditionalFormatting sqref="I14">
    <cfRule type="cellIs" priority="382" operator="greaterThan" aboveAverage="0" equalAverage="0" bottom="0" percent="0" rank="0" text="" dxfId="380">
      <formula>1</formula>
    </cfRule>
  </conditionalFormatting>
  <conditionalFormatting sqref="J14">
    <cfRule type="cellIs" priority="383" operator="greaterThan" aboveAverage="0" equalAverage="0" bottom="0" percent="0" rank="0" text="" dxfId="381">
      <formula>1</formula>
    </cfRule>
  </conditionalFormatting>
  <conditionalFormatting sqref="G14">
    <cfRule type="cellIs" priority="384" operator="greaterThan" aboveAverage="0" equalAverage="0" bottom="0" percent="0" rank="0" text="" dxfId="382">
      <formula>1</formula>
    </cfRule>
  </conditionalFormatting>
  <conditionalFormatting sqref="H14">
    <cfRule type="cellIs" priority="385" operator="greaterThan" aboveAverage="0" equalAverage="0" bottom="0" percent="0" rank="0" text="" dxfId="383">
      <formula>1</formula>
    </cfRule>
  </conditionalFormatting>
  <conditionalFormatting sqref="I14">
    <cfRule type="cellIs" priority="386" operator="greaterThan" aboveAverage="0" equalAverage="0" bottom="0" percent="0" rank="0" text="" dxfId="384">
      <formula>1</formula>
    </cfRule>
  </conditionalFormatting>
  <conditionalFormatting sqref="J14">
    <cfRule type="cellIs" priority="387" operator="greaterThan" aboveAverage="0" equalAverage="0" bottom="0" percent="0" rank="0" text="" dxfId="385">
      <formula>1</formula>
    </cfRule>
  </conditionalFormatting>
  <printOptions headings="false" gridLines="false" gridLinesSet="true" horizontalCentered="true" verticalCentered="false"/>
  <pageMargins left="0.39375" right="0.39375" top="0.39375" bottom="0.984027777777778" header="0.511811023622047" footer="0.39375"/>
  <pageSetup paperSize="9" scale="70" fitToWidth="1" fitToHeight="1" pageOrder="downThenOver" orientation="landscape"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50"/>
  <sheetViews>
    <sheetView showFormulas="false" showGridLines="true" showRowColHeaders="true" showZeros="true" rightToLeft="false" tabSelected="false" showOutlineSymbols="true" defaultGridColor="true" view="pageBreakPreview" topLeftCell="B1" colorId="64" zoomScale="115" zoomScaleNormal="100" zoomScalePageLayoutView="115" workbookViewId="0">
      <selection pane="topLeft" activeCell="E57" activeCellId="0" sqref="E57"/>
    </sheetView>
  </sheetViews>
  <sheetFormatPr defaultColWidth="8.6875" defaultRowHeight="12.75" zeroHeight="false" outlineLevelRow="0" outlineLevelCol="0"/>
  <cols>
    <col collapsed="false" customWidth="true" hidden="false" outlineLevel="0" max="1" min="1" style="0" width="18.42"/>
    <col collapsed="false" customWidth="true" hidden="false" outlineLevel="0" max="2" min="2" style="0" width="12.57"/>
    <col collapsed="false" customWidth="true" hidden="false" outlineLevel="0" max="3" min="3" style="0" width="40.42"/>
    <col collapsed="false" customWidth="true" hidden="false" outlineLevel="0" max="4" min="4" style="0" width="18.29"/>
    <col collapsed="false" customWidth="true" hidden="false" outlineLevel="0" max="5" min="5" style="0" width="21.43"/>
    <col collapsed="false" customWidth="true" hidden="false" outlineLevel="0" max="6" min="6" style="0" width="8.86"/>
  </cols>
  <sheetData>
    <row r="1" customFormat="false" ht="15" hidden="false" customHeight="false" outlineLevel="0" collapsed="false">
      <c r="A1" s="24"/>
      <c r="B1" s="24"/>
      <c r="C1" s="25"/>
      <c r="D1" s="353"/>
      <c r="E1" s="27"/>
      <c r="F1" s="29"/>
      <c r="G1" s="29"/>
      <c r="H1" s="29"/>
      <c r="I1" s="295"/>
    </row>
    <row r="2" customFormat="false" ht="15" hidden="false" customHeight="false" outlineLevel="0" collapsed="false">
      <c r="A2" s="11" t="s">
        <v>0</v>
      </c>
      <c r="B2" s="11"/>
      <c r="C2" s="11"/>
      <c r="D2" s="11"/>
      <c r="E2" s="11"/>
      <c r="F2" s="167"/>
      <c r="G2" s="167"/>
      <c r="H2" s="167"/>
      <c r="I2" s="167"/>
    </row>
    <row r="3" customFormat="false" ht="15" hidden="false" customHeight="false" outlineLevel="0" collapsed="false">
      <c r="A3" s="11" t="s">
        <v>1</v>
      </c>
      <c r="B3" s="11"/>
      <c r="C3" s="11"/>
      <c r="D3" s="11"/>
      <c r="E3" s="11"/>
      <c r="F3" s="167"/>
      <c r="G3" s="167"/>
      <c r="H3" s="167"/>
      <c r="I3" s="167"/>
    </row>
    <row r="4" customFormat="false" ht="15" hidden="false" customHeight="false" outlineLevel="0" collapsed="false">
      <c r="A4" s="11" t="s">
        <v>2</v>
      </c>
      <c r="B4" s="11"/>
      <c r="C4" s="11"/>
      <c r="D4" s="11"/>
      <c r="E4" s="11"/>
      <c r="F4" s="167"/>
      <c r="G4" s="167"/>
      <c r="H4" s="167"/>
      <c r="I4" s="167"/>
    </row>
    <row r="5" customFormat="false" ht="15" hidden="false" customHeight="false" outlineLevel="0" collapsed="false">
      <c r="A5" s="34"/>
      <c r="B5" s="34"/>
      <c r="C5" s="25" t="s">
        <v>13</v>
      </c>
      <c r="D5" s="299"/>
      <c r="E5" s="32"/>
      <c r="F5" s="37"/>
      <c r="G5" s="37"/>
      <c r="H5" s="37"/>
      <c r="I5" s="298"/>
    </row>
    <row r="6" customFormat="false" ht="15" hidden="false" customHeight="false" outlineLevel="0" collapsed="false">
      <c r="A6" s="34"/>
      <c r="B6" s="34"/>
      <c r="C6" s="25"/>
      <c r="D6" s="299"/>
      <c r="E6" s="39"/>
      <c r="F6" s="29"/>
      <c r="G6" s="29"/>
      <c r="H6" s="29"/>
      <c r="I6" s="295"/>
    </row>
    <row r="7" customFormat="false" ht="21" hidden="false" customHeight="false" outlineLevel="0" collapsed="false">
      <c r="A7" s="40" t="s">
        <v>1118</v>
      </c>
      <c r="B7" s="40"/>
      <c r="C7" s="40"/>
      <c r="D7" s="40"/>
      <c r="E7" s="40"/>
      <c r="F7" s="354"/>
      <c r="G7" s="167"/>
      <c r="H7" s="167"/>
      <c r="I7" s="167"/>
    </row>
    <row r="8" customFormat="false" ht="15" hidden="false" customHeight="false" outlineLevel="0" collapsed="false">
      <c r="A8" s="34"/>
      <c r="B8" s="34"/>
      <c r="C8" s="25"/>
      <c r="D8" s="299"/>
      <c r="E8" s="32"/>
      <c r="F8" s="37"/>
      <c r="G8" s="37"/>
      <c r="H8" s="37"/>
      <c r="I8" s="298"/>
    </row>
    <row r="9" customFormat="false" ht="15" hidden="false" customHeight="true" outlineLevel="0" collapsed="false">
      <c r="A9" s="42" t="s">
        <v>15</v>
      </c>
      <c r="B9" s="49" t="str">
        <f aca="false" t="array" ref="B9:B9">'Orç Sintético'!B9:B9</f>
        <v>Construção da Cabine de Medição</v>
      </c>
      <c r="C9" s="138"/>
      <c r="D9" s="138"/>
      <c r="E9" s="138"/>
      <c r="F9" s="138"/>
      <c r="G9" s="138"/>
      <c r="H9" s="138"/>
      <c r="I9" s="42"/>
    </row>
    <row r="10" customFormat="false" ht="15" hidden="false" customHeight="true" outlineLevel="0" collapsed="false">
      <c r="A10" s="42" t="s">
        <v>16</v>
      </c>
      <c r="B10" s="49" t="str">
        <f aca="false" t="array" ref="B10:B10">'Orç Sintético'!B10:B10</f>
        <v>Campus Darcy Ribeiro</v>
      </c>
      <c r="C10" s="138"/>
      <c r="D10" s="138"/>
      <c r="E10" s="138"/>
      <c r="F10" s="138"/>
      <c r="G10" s="138"/>
      <c r="H10" s="138"/>
      <c r="I10" s="42"/>
    </row>
    <row r="11" customFormat="false" ht="15" hidden="false" customHeight="true" outlineLevel="0" collapsed="false">
      <c r="A11" s="42" t="s">
        <v>18</v>
      </c>
      <c r="B11" s="355" t="str">
        <f aca="false" t="array" ref="B11:B11">'Orç Sintético'!B11:B11</f>
        <v>Agosto 2022</v>
      </c>
      <c r="C11" s="138"/>
      <c r="D11" s="138"/>
      <c r="E11" s="138"/>
      <c r="F11" s="138"/>
      <c r="G11" s="302"/>
      <c r="H11" s="302"/>
      <c r="I11" s="42"/>
    </row>
    <row r="12" customFormat="false" ht="15" hidden="false" customHeight="false" outlineLevel="0" collapsed="false">
      <c r="A12" s="90"/>
      <c r="B12" s="90"/>
      <c r="C12" s="53"/>
      <c r="D12" s="294"/>
      <c r="E12" s="112"/>
      <c r="F12" s="29"/>
      <c r="G12" s="29"/>
      <c r="H12" s="29"/>
      <c r="I12" s="295"/>
    </row>
    <row r="13" customFormat="false" ht="15" hidden="false" customHeight="true" outlineLevel="0" collapsed="false">
      <c r="A13" s="138"/>
      <c r="B13" s="43" t="s">
        <v>1119</v>
      </c>
      <c r="C13" s="43"/>
      <c r="D13" s="43"/>
      <c r="E13" s="138"/>
      <c r="F13" s="138"/>
      <c r="G13" s="138"/>
      <c r="H13" s="138"/>
      <c r="I13" s="138"/>
    </row>
    <row r="14" customFormat="false" ht="63.75" hidden="false" customHeight="true" outlineLevel="0" collapsed="false">
      <c r="A14" s="138"/>
      <c r="B14" s="90"/>
      <c r="C14" s="90"/>
      <c r="D14" s="90"/>
      <c r="E14" s="138"/>
      <c r="F14" s="138"/>
      <c r="G14" s="138"/>
      <c r="H14" s="138"/>
      <c r="I14" s="138"/>
    </row>
    <row r="15" customFormat="false" ht="15" hidden="false" customHeight="true" outlineLevel="0" collapsed="false">
      <c r="A15" s="138"/>
      <c r="B15" s="356" t="s">
        <v>1120</v>
      </c>
      <c r="C15" s="356"/>
      <c r="D15" s="356"/>
      <c r="E15" s="138"/>
      <c r="F15" s="138"/>
      <c r="G15" s="138"/>
      <c r="H15" s="138"/>
      <c r="I15" s="138"/>
    </row>
    <row r="16" customFormat="false" ht="6" hidden="false" customHeight="true" outlineLevel="0" collapsed="false">
      <c r="A16" s="138"/>
      <c r="B16" s="90"/>
      <c r="C16" s="90"/>
      <c r="D16" s="90"/>
      <c r="E16" s="138"/>
      <c r="F16" s="138"/>
      <c r="G16" s="138"/>
      <c r="H16" s="138"/>
      <c r="I16" s="138"/>
    </row>
    <row r="17" customFormat="false" ht="15" hidden="false" customHeight="false" outlineLevel="0" collapsed="false">
      <c r="A17" s="90"/>
      <c r="B17" s="357" t="s">
        <v>698</v>
      </c>
      <c r="C17" s="357" t="s">
        <v>1121</v>
      </c>
      <c r="D17" s="358" t="s">
        <v>1122</v>
      </c>
      <c r="E17" s="90"/>
      <c r="F17" s="90"/>
      <c r="G17" s="138"/>
      <c r="H17" s="138"/>
      <c r="I17" s="138"/>
    </row>
    <row r="18" customFormat="false" ht="15" hidden="false" customHeight="false" outlineLevel="0" collapsed="false">
      <c r="B18" s="359" t="s">
        <v>1095</v>
      </c>
      <c r="C18" s="360" t="s">
        <v>1123</v>
      </c>
      <c r="D18" s="361" t="n">
        <v>0.04</v>
      </c>
    </row>
    <row r="19" customFormat="false" ht="15" hidden="false" customHeight="false" outlineLevel="0" collapsed="false">
      <c r="B19" s="359" t="s">
        <v>1097</v>
      </c>
      <c r="C19" s="360" t="s">
        <v>1124</v>
      </c>
      <c r="D19" s="361" t="n">
        <v>0.0123</v>
      </c>
    </row>
    <row r="20" customFormat="false" ht="15" hidden="false" customHeight="false" outlineLevel="0" collapsed="false">
      <c r="B20" s="359" t="s">
        <v>1099</v>
      </c>
      <c r="C20" s="362" t="s">
        <v>1125</v>
      </c>
      <c r="D20" s="363" t="n">
        <v>0.008</v>
      </c>
    </row>
    <row r="21" customFormat="false" ht="15" hidden="false" customHeight="false" outlineLevel="0" collapsed="false">
      <c r="B21" s="364" t="s">
        <v>1126</v>
      </c>
      <c r="C21" s="365" t="s">
        <v>1127</v>
      </c>
      <c r="D21" s="366" t="n">
        <v>0.01</v>
      </c>
    </row>
    <row r="22" customFormat="false" ht="15" hidden="false" customHeight="false" outlineLevel="0" collapsed="false">
      <c r="B22" s="364"/>
      <c r="C22" s="367" t="s">
        <v>1128</v>
      </c>
      <c r="D22" s="368" t="n">
        <v>0.0065</v>
      </c>
    </row>
    <row r="23" customFormat="false" ht="15" hidden="false" customHeight="false" outlineLevel="0" collapsed="false">
      <c r="B23" s="364"/>
      <c r="C23" s="367" t="s">
        <v>1129</v>
      </c>
      <c r="D23" s="368" t="n">
        <v>0.03</v>
      </c>
    </row>
    <row r="24" customFormat="false" ht="15" hidden="false" customHeight="false" outlineLevel="0" collapsed="false">
      <c r="B24" s="364"/>
      <c r="C24" s="369" t="s">
        <v>1130</v>
      </c>
      <c r="D24" s="370" t="n">
        <v>0.0465</v>
      </c>
    </row>
    <row r="25" customFormat="false" ht="15" hidden="false" customHeight="false" outlineLevel="0" collapsed="false">
      <c r="B25" s="359" t="s">
        <v>1131</v>
      </c>
      <c r="C25" s="371" t="s">
        <v>1132</v>
      </c>
      <c r="D25" s="372" t="n">
        <v>0.074</v>
      </c>
    </row>
    <row r="26" customFormat="false" ht="15" hidden="false" customHeight="false" outlineLevel="0" collapsed="false">
      <c r="B26" s="359" t="s">
        <v>1133</v>
      </c>
      <c r="C26" s="360" t="s">
        <v>1134</v>
      </c>
      <c r="D26" s="361" t="n">
        <v>0.0127</v>
      </c>
    </row>
    <row r="27" customFormat="false" ht="15" hidden="false" customHeight="false" outlineLevel="0" collapsed="false">
      <c r="B27" s="359" t="s">
        <v>1135</v>
      </c>
      <c r="C27" s="360" t="s">
        <v>1136</v>
      </c>
      <c r="D27" s="361" t="n">
        <v>0</v>
      </c>
    </row>
    <row r="28" customFormat="false" ht="8.25" hidden="false" customHeight="true" outlineLevel="0" collapsed="false"/>
    <row r="29" customFormat="false" ht="15" hidden="false" customHeight="false" outlineLevel="0" collapsed="false">
      <c r="A29" s="114"/>
      <c r="B29" s="373" t="s">
        <v>1137</v>
      </c>
      <c r="C29" s="373"/>
      <c r="D29" s="374" t="n">
        <v>0.2094</v>
      </c>
      <c r="E29" s="114"/>
      <c r="F29" s="114"/>
      <c r="G29" s="375" t="n">
        <f aca="false">(((1+D20+D26+D18)*(1+D19)*(1+D25))/(1-(D24+D27)))-1</f>
        <v>0.209442956622968</v>
      </c>
      <c r="H29" s="114"/>
      <c r="I29" s="114"/>
    </row>
    <row r="34" customFormat="false" ht="15" hidden="false" customHeight="true" outlineLevel="0" collapsed="false">
      <c r="B34" s="356" t="s">
        <v>1138</v>
      </c>
      <c r="C34" s="356"/>
      <c r="D34" s="356"/>
    </row>
    <row r="35" customFormat="false" ht="6.75" hidden="false" customHeight="true" outlineLevel="0" collapsed="false">
      <c r="B35" s="90"/>
      <c r="C35" s="90"/>
      <c r="D35" s="90"/>
    </row>
    <row r="36" customFormat="false" ht="15" hidden="false" customHeight="false" outlineLevel="0" collapsed="false">
      <c r="B36" s="357" t="s">
        <v>698</v>
      </c>
      <c r="C36" s="357" t="s">
        <v>1121</v>
      </c>
      <c r="D36" s="358" t="s">
        <v>1122</v>
      </c>
    </row>
    <row r="37" customFormat="false" ht="15" hidden="false" customHeight="false" outlineLevel="0" collapsed="false">
      <c r="B37" s="359" t="s">
        <v>1095</v>
      </c>
      <c r="C37" s="360" t="s">
        <v>1123</v>
      </c>
      <c r="D37" s="361" t="n">
        <v>0.0345</v>
      </c>
    </row>
    <row r="38" customFormat="false" ht="15" hidden="false" customHeight="false" outlineLevel="0" collapsed="false">
      <c r="B38" s="359" t="s">
        <v>1097</v>
      </c>
      <c r="C38" s="360" t="s">
        <v>1124</v>
      </c>
      <c r="D38" s="361" t="n">
        <v>0.0085</v>
      </c>
    </row>
    <row r="39" customFormat="false" ht="15" hidden="false" customHeight="false" outlineLevel="0" collapsed="false">
      <c r="B39" s="359" t="s">
        <v>1099</v>
      </c>
      <c r="C39" s="362" t="s">
        <v>1125</v>
      </c>
      <c r="D39" s="363" t="n">
        <v>0.0048</v>
      </c>
    </row>
    <row r="40" customFormat="false" ht="15" hidden="false" customHeight="false" outlineLevel="0" collapsed="false">
      <c r="B40" s="364" t="s">
        <v>1126</v>
      </c>
      <c r="C40" s="365" t="s">
        <v>1127</v>
      </c>
      <c r="D40" s="366" t="n">
        <v>0</v>
      </c>
    </row>
    <row r="41" customFormat="false" ht="15" hidden="false" customHeight="false" outlineLevel="0" collapsed="false">
      <c r="B41" s="364"/>
      <c r="C41" s="367" t="s">
        <v>1128</v>
      </c>
      <c r="D41" s="368" t="n">
        <v>0.0065</v>
      </c>
    </row>
    <row r="42" customFormat="false" ht="15" hidden="false" customHeight="false" outlineLevel="0" collapsed="false">
      <c r="B42" s="364"/>
      <c r="C42" s="367" t="s">
        <v>1129</v>
      </c>
      <c r="D42" s="368" t="n">
        <v>0.03</v>
      </c>
    </row>
    <row r="43" customFormat="false" ht="15" hidden="false" customHeight="false" outlineLevel="0" collapsed="false">
      <c r="B43" s="364"/>
      <c r="C43" s="369" t="s">
        <v>1130</v>
      </c>
      <c r="D43" s="370" t="n">
        <v>0.0365</v>
      </c>
    </row>
    <row r="44" customFormat="false" ht="15" hidden="false" customHeight="false" outlineLevel="0" collapsed="false">
      <c r="B44" s="359" t="s">
        <v>1131</v>
      </c>
      <c r="C44" s="371" t="s">
        <v>1132</v>
      </c>
      <c r="D44" s="372" t="n">
        <v>0.0511</v>
      </c>
    </row>
    <row r="45" customFormat="false" ht="15" hidden="false" customHeight="false" outlineLevel="0" collapsed="false">
      <c r="B45" s="359" t="s">
        <v>1133</v>
      </c>
      <c r="C45" s="360" t="s">
        <v>1134</v>
      </c>
      <c r="D45" s="361" t="n">
        <v>0.0085</v>
      </c>
    </row>
    <row r="46" customFormat="false" ht="15" hidden="false" customHeight="false" outlineLevel="0" collapsed="false">
      <c r="B46" s="359" t="s">
        <v>1135</v>
      </c>
      <c r="C46" s="360" t="s">
        <v>1136</v>
      </c>
      <c r="D46" s="361" t="n">
        <v>0</v>
      </c>
    </row>
    <row r="47" customFormat="false" ht="6.75" hidden="false" customHeight="true" outlineLevel="0" collapsed="false"/>
    <row r="48" customFormat="false" ht="15" hidden="false" customHeight="false" outlineLevel="0" collapsed="false">
      <c r="B48" s="373" t="s">
        <v>1139</v>
      </c>
      <c r="C48" s="373"/>
      <c r="D48" s="374" t="n">
        <v>0.1528</v>
      </c>
      <c r="G48" s="375" t="n">
        <f aca="false">(((1+D39+D45+D37)*(1+D38)*(1+D44))/(1-(D43+D46)))-1</f>
        <v>0.152780479429164</v>
      </c>
    </row>
    <row r="50" customFormat="false" ht="15" hidden="false" customHeight="false" outlineLevel="0" collapsed="false">
      <c r="D50" s="375"/>
    </row>
  </sheetData>
  <mergeCells count="11">
    <mergeCell ref="A2:E2"/>
    <mergeCell ref="A3:E3"/>
    <mergeCell ref="A4:E4"/>
    <mergeCell ref="A7:E7"/>
    <mergeCell ref="B13:D13"/>
    <mergeCell ref="B15:D15"/>
    <mergeCell ref="B21:B24"/>
    <mergeCell ref="B29:C29"/>
    <mergeCell ref="B34:D34"/>
    <mergeCell ref="B40:B43"/>
    <mergeCell ref="B48:C48"/>
  </mergeCells>
  <printOptions headings="false" gridLines="false" gridLinesSet="true" horizontalCentered="true" verticalCentered="false"/>
  <pageMargins left="0.39375" right="0.39375" top="0.39375" bottom="0.984027777777778" header="0.511811023622047" footer="0.39375"/>
  <pageSetup paperSize="9" scale="87"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F5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57" activeCellId="0" sqref="E57"/>
    </sheetView>
  </sheetViews>
  <sheetFormatPr defaultColWidth="8.6875" defaultRowHeight="12.75" zeroHeight="false" outlineLevelRow="0" outlineLevelCol="0"/>
  <cols>
    <col collapsed="false" customWidth="true" hidden="false" outlineLevel="0" max="1" min="1" style="0" width="16.57"/>
    <col collapsed="false" customWidth="true" hidden="false" outlineLevel="0" max="2" min="2" style="0" width="14.43"/>
    <col collapsed="false" customWidth="true" hidden="false" outlineLevel="0" max="3" min="3" style="0" width="40.15"/>
    <col collapsed="false" customWidth="true" hidden="false" outlineLevel="0" max="4" min="4" style="0" width="16.42"/>
    <col collapsed="false" customWidth="true" hidden="false" outlineLevel="0" max="5" min="5" style="0" width="21.86"/>
  </cols>
  <sheetData>
    <row r="1" customFormat="false" ht="15" hidden="false" customHeight="false" outlineLevel="0" collapsed="false">
      <c r="A1" s="24"/>
      <c r="B1" s="24"/>
      <c r="C1" s="25"/>
      <c r="D1" s="26"/>
      <c r="E1" s="27"/>
      <c r="F1" s="29"/>
    </row>
    <row r="2" customFormat="false" ht="15" hidden="false" customHeight="false" outlineLevel="0" collapsed="false">
      <c r="A2" s="11" t="s">
        <v>0</v>
      </c>
      <c r="B2" s="11"/>
      <c r="C2" s="11"/>
      <c r="D2" s="11"/>
      <c r="E2" s="11"/>
      <c r="F2" s="11"/>
    </row>
    <row r="3" customFormat="false" ht="15" hidden="false" customHeight="false" outlineLevel="0" collapsed="false">
      <c r="A3" s="11" t="s">
        <v>1</v>
      </c>
      <c r="B3" s="11"/>
      <c r="C3" s="11"/>
      <c r="D3" s="11"/>
      <c r="E3" s="11"/>
      <c r="F3" s="11"/>
    </row>
    <row r="4" customFormat="false" ht="15" hidden="false" customHeight="false" outlineLevel="0" collapsed="false">
      <c r="A4" s="11" t="s">
        <v>2</v>
      </c>
      <c r="B4" s="11"/>
      <c r="C4" s="11"/>
      <c r="D4" s="11"/>
      <c r="E4" s="11"/>
      <c r="F4" s="11"/>
    </row>
    <row r="5" customFormat="false" ht="15" hidden="false" customHeight="false" outlineLevel="0" collapsed="false">
      <c r="A5" s="34"/>
      <c r="B5" s="34"/>
      <c r="C5" s="25" t="s">
        <v>13</v>
      </c>
      <c r="D5" s="35"/>
      <c r="E5" s="32"/>
      <c r="F5" s="37"/>
    </row>
    <row r="6" customFormat="false" ht="15" hidden="false" customHeight="false" outlineLevel="0" collapsed="false">
      <c r="A6" s="34"/>
      <c r="B6" s="34"/>
      <c r="C6" s="25"/>
      <c r="D6" s="35"/>
      <c r="E6" s="39"/>
      <c r="F6" s="29"/>
    </row>
    <row r="7" customFormat="false" ht="21" hidden="false" customHeight="false" outlineLevel="0" collapsed="false">
      <c r="A7" s="40" t="s">
        <v>1140</v>
      </c>
      <c r="B7" s="40"/>
      <c r="C7" s="40"/>
      <c r="D7" s="40"/>
      <c r="E7" s="40"/>
      <c r="F7" s="40"/>
    </row>
    <row r="8" customFormat="false" ht="15" hidden="false" customHeight="false" outlineLevel="0" collapsed="false">
      <c r="A8" s="34"/>
      <c r="B8" s="34"/>
      <c r="C8" s="25"/>
      <c r="D8" s="35"/>
      <c r="E8" s="32"/>
      <c r="F8" s="37"/>
    </row>
    <row r="9" customFormat="false" ht="15" hidden="false" customHeight="false" outlineLevel="0" collapsed="false">
      <c r="A9" s="42" t="s">
        <v>15</v>
      </c>
      <c r="B9" s="140" t="str">
        <f aca="false" t="array" ref="B9:B9">'Orç Sintético'!B9:B9</f>
        <v>Construção da Cabine de Medição</v>
      </c>
      <c r="C9" s="140"/>
      <c r="D9" s="140"/>
      <c r="E9" s="140"/>
      <c r="F9" s="140"/>
    </row>
    <row r="10" customFormat="false" ht="15" hidden="false" customHeight="false" outlineLevel="0" collapsed="false">
      <c r="A10" s="42" t="s">
        <v>16</v>
      </c>
      <c r="B10" s="140" t="str">
        <f aca="false" t="array" ref="B10:B10">'Orç Sintético'!B10:B10</f>
        <v>Campus Darcy Ribeiro</v>
      </c>
      <c r="C10" s="140"/>
      <c r="D10" s="140"/>
      <c r="E10" s="140"/>
      <c r="F10" s="140"/>
    </row>
    <row r="11" customFormat="false" ht="15" hidden="false" customHeight="false" outlineLevel="0" collapsed="false">
      <c r="A11" s="42" t="s">
        <v>18</v>
      </c>
      <c r="B11" s="376" t="str">
        <f aca="false" t="array" ref="B11:B11">'Orç Sintético'!B11:B11</f>
        <v>Agosto 2022</v>
      </c>
      <c r="C11" s="376"/>
      <c r="D11" s="376"/>
      <c r="E11" s="376"/>
      <c r="F11" s="376"/>
    </row>
    <row r="12" customFormat="false" ht="15" hidden="false" customHeight="false" outlineLevel="0" collapsed="false">
      <c r="A12" s="90"/>
      <c r="B12" s="90"/>
      <c r="C12" s="53"/>
      <c r="D12" s="92"/>
      <c r="E12" s="112"/>
      <c r="F12" s="29"/>
    </row>
    <row r="13" customFormat="false" ht="53.25" hidden="false" customHeight="true" outlineLevel="0" collapsed="false">
      <c r="A13" s="200" t="s">
        <v>1141</v>
      </c>
      <c r="B13" s="200"/>
      <c r="C13" s="200"/>
      <c r="D13" s="200"/>
      <c r="E13" s="200"/>
      <c r="F13" s="200"/>
    </row>
    <row r="14" customFormat="false" ht="15.75" hidden="false" customHeight="false" outlineLevel="0" collapsed="false">
      <c r="A14" s="90"/>
      <c r="B14" s="90"/>
      <c r="C14" s="53"/>
      <c r="D14" s="92"/>
      <c r="E14" s="112"/>
      <c r="F14" s="29"/>
    </row>
    <row r="15" customFormat="false" ht="15.75" hidden="false" customHeight="false" outlineLevel="0" collapsed="false">
      <c r="B15" s="377" t="s">
        <v>698</v>
      </c>
      <c r="C15" s="378" t="s">
        <v>700</v>
      </c>
      <c r="D15" s="379" t="s">
        <v>1142</v>
      </c>
      <c r="E15" s="380" t="s">
        <v>1143</v>
      </c>
    </row>
    <row r="16" customFormat="false" ht="5.25" hidden="false" customHeight="true" outlineLevel="0" collapsed="false">
      <c r="B16" s="44"/>
      <c r="C16" s="44"/>
      <c r="D16" s="381"/>
      <c r="E16" s="113"/>
    </row>
    <row r="17" customFormat="false" ht="15" hidden="false" customHeight="false" outlineLevel="0" collapsed="false">
      <c r="B17" s="382" t="s">
        <v>1144</v>
      </c>
      <c r="C17" s="382" t="s">
        <v>1145</v>
      </c>
      <c r="D17" s="382"/>
      <c r="E17" s="382"/>
    </row>
    <row r="18" customFormat="false" ht="15" hidden="false" customHeight="false" outlineLevel="0" collapsed="false">
      <c r="B18" s="383" t="s">
        <v>1146</v>
      </c>
      <c r="C18" s="383" t="s">
        <v>1147</v>
      </c>
      <c r="D18" s="384" t="n">
        <v>0.2</v>
      </c>
      <c r="E18" s="385" t="n">
        <v>0.2</v>
      </c>
    </row>
    <row r="19" customFormat="false" ht="15" hidden="false" customHeight="false" outlineLevel="0" collapsed="false">
      <c r="B19" s="383" t="s">
        <v>1148</v>
      </c>
      <c r="C19" s="383" t="s">
        <v>1149</v>
      </c>
      <c r="D19" s="384" t="n">
        <v>0.015</v>
      </c>
      <c r="E19" s="385" t="n">
        <v>0.015</v>
      </c>
    </row>
    <row r="20" customFormat="false" ht="15" hidden="false" customHeight="false" outlineLevel="0" collapsed="false">
      <c r="B20" s="383" t="s">
        <v>1150</v>
      </c>
      <c r="C20" s="383" t="s">
        <v>1151</v>
      </c>
      <c r="D20" s="384" t="n">
        <v>0.01</v>
      </c>
      <c r="E20" s="385" t="n">
        <v>0.01</v>
      </c>
    </row>
    <row r="21" customFormat="false" ht="15" hidden="false" customHeight="false" outlineLevel="0" collapsed="false">
      <c r="B21" s="383" t="s">
        <v>1152</v>
      </c>
      <c r="C21" s="383" t="s">
        <v>1153</v>
      </c>
      <c r="D21" s="384" t="n">
        <v>0.002</v>
      </c>
      <c r="E21" s="385" t="n">
        <v>0.002</v>
      </c>
    </row>
    <row r="22" customFormat="false" ht="15" hidden="false" customHeight="false" outlineLevel="0" collapsed="false">
      <c r="B22" s="383" t="s">
        <v>1154</v>
      </c>
      <c r="C22" s="383" t="s">
        <v>1155</v>
      </c>
      <c r="D22" s="384" t="n">
        <v>0.006</v>
      </c>
      <c r="E22" s="385" t="n">
        <v>0.006</v>
      </c>
    </row>
    <row r="23" customFormat="false" ht="15" hidden="false" customHeight="false" outlineLevel="0" collapsed="false">
      <c r="B23" s="383" t="s">
        <v>1156</v>
      </c>
      <c r="C23" s="383" t="s">
        <v>1157</v>
      </c>
      <c r="D23" s="384" t="n">
        <v>0.025</v>
      </c>
      <c r="E23" s="385" t="n">
        <v>0.025</v>
      </c>
    </row>
    <row r="24" customFormat="false" ht="15" hidden="false" customHeight="false" outlineLevel="0" collapsed="false">
      <c r="B24" s="383" t="s">
        <v>1158</v>
      </c>
      <c r="C24" s="383" t="s">
        <v>1159</v>
      </c>
      <c r="D24" s="384" t="n">
        <v>0.03</v>
      </c>
      <c r="E24" s="385" t="n">
        <v>0.03</v>
      </c>
    </row>
    <row r="25" customFormat="false" ht="15" hidden="false" customHeight="false" outlineLevel="0" collapsed="false">
      <c r="B25" s="383" t="s">
        <v>1160</v>
      </c>
      <c r="C25" s="383" t="s">
        <v>1161</v>
      </c>
      <c r="D25" s="384" t="n">
        <v>0.08</v>
      </c>
      <c r="E25" s="385" t="n">
        <v>0.08</v>
      </c>
    </row>
    <row r="26" customFormat="false" ht="15" hidden="false" customHeight="false" outlineLevel="0" collapsed="false">
      <c r="B26" s="383" t="s">
        <v>1162</v>
      </c>
      <c r="C26" s="383" t="s">
        <v>1163</v>
      </c>
      <c r="D26" s="384" t="n">
        <v>0.01</v>
      </c>
      <c r="E26" s="385" t="n">
        <v>0.01</v>
      </c>
    </row>
    <row r="27" customFormat="false" ht="15" hidden="false" customHeight="false" outlineLevel="0" collapsed="false">
      <c r="B27" s="386" t="s">
        <v>1164</v>
      </c>
      <c r="C27" s="386"/>
      <c r="D27" s="387" t="n">
        <f aca="false">SUM(D18:D26)</f>
        <v>0.378</v>
      </c>
      <c r="E27" s="388" t="n">
        <f aca="false">SUM(E18:E26)</f>
        <v>0.378</v>
      </c>
    </row>
    <row r="28" customFormat="false" ht="7.5" hidden="false" customHeight="true" outlineLevel="0" collapsed="false">
      <c r="B28" s="47"/>
      <c r="C28" s="47"/>
      <c r="D28" s="389"/>
      <c r="E28" s="390"/>
    </row>
    <row r="29" customFormat="false" ht="15" hidden="false" customHeight="false" outlineLevel="0" collapsed="false">
      <c r="B29" s="391" t="s">
        <v>1165</v>
      </c>
      <c r="C29" s="391" t="s">
        <v>1166</v>
      </c>
      <c r="D29" s="391"/>
      <c r="E29" s="391"/>
    </row>
    <row r="30" customFormat="false" ht="15" hidden="false" customHeight="false" outlineLevel="0" collapsed="false">
      <c r="B30" s="383" t="s">
        <v>1167</v>
      </c>
      <c r="C30" s="383" t="s">
        <v>1168</v>
      </c>
      <c r="D30" s="384" t="n">
        <v>0.1775</v>
      </c>
      <c r="E30" s="385" t="s">
        <v>1169</v>
      </c>
    </row>
    <row r="31" customFormat="false" ht="15" hidden="false" customHeight="false" outlineLevel="0" collapsed="false">
      <c r="B31" s="383" t="s">
        <v>1170</v>
      </c>
      <c r="C31" s="383" t="s">
        <v>1171</v>
      </c>
      <c r="D31" s="384" t="n">
        <v>0.0341</v>
      </c>
      <c r="E31" s="385" t="s">
        <v>1169</v>
      </c>
    </row>
    <row r="32" customFormat="false" ht="15" hidden="false" customHeight="false" outlineLevel="0" collapsed="false">
      <c r="B32" s="383" t="s">
        <v>1172</v>
      </c>
      <c r="C32" s="383" t="s">
        <v>1173</v>
      </c>
      <c r="D32" s="384" t="n">
        <v>0.0084</v>
      </c>
      <c r="E32" s="385" t="n">
        <v>0.0066</v>
      </c>
    </row>
    <row r="33" customFormat="false" ht="15" hidden="false" customHeight="false" outlineLevel="0" collapsed="false">
      <c r="B33" s="383" t="s">
        <v>1174</v>
      </c>
      <c r="C33" s="383" t="s">
        <v>1175</v>
      </c>
      <c r="D33" s="384" t="n">
        <v>0.107</v>
      </c>
      <c r="E33" s="385" t="n">
        <v>0.0833</v>
      </c>
    </row>
    <row r="34" customFormat="false" ht="15" hidden="false" customHeight="false" outlineLevel="0" collapsed="false">
      <c r="B34" s="383" t="s">
        <v>1176</v>
      </c>
      <c r="C34" s="383" t="s">
        <v>1177</v>
      </c>
      <c r="D34" s="384" t="n">
        <v>0.0007</v>
      </c>
      <c r="E34" s="385" t="n">
        <v>0.0006</v>
      </c>
    </row>
    <row r="35" customFormat="false" ht="15" hidden="false" customHeight="false" outlineLevel="0" collapsed="false">
      <c r="B35" s="383" t="s">
        <v>1178</v>
      </c>
      <c r="C35" s="383" t="s">
        <v>1179</v>
      </c>
      <c r="D35" s="384" t="n">
        <v>0.0071</v>
      </c>
      <c r="E35" s="385" t="n">
        <v>0.0056</v>
      </c>
    </row>
    <row r="36" customFormat="false" ht="15" hidden="false" customHeight="false" outlineLevel="0" collapsed="false">
      <c r="B36" s="383" t="s">
        <v>1180</v>
      </c>
      <c r="C36" s="383" t="s">
        <v>1181</v>
      </c>
      <c r="D36" s="384" t="n">
        <v>0.0133</v>
      </c>
      <c r="E36" s="385" t="s">
        <v>1169</v>
      </c>
    </row>
    <row r="37" customFormat="false" ht="15" hidden="false" customHeight="false" outlineLevel="0" collapsed="false">
      <c r="B37" s="383" t="s">
        <v>1182</v>
      </c>
      <c r="C37" s="383" t="s">
        <v>1183</v>
      </c>
      <c r="D37" s="384" t="n">
        <v>0.001</v>
      </c>
      <c r="E37" s="385" t="n">
        <v>0.0008</v>
      </c>
    </row>
    <row r="38" customFormat="false" ht="15" hidden="false" customHeight="false" outlineLevel="0" collapsed="false">
      <c r="B38" s="383" t="s">
        <v>1184</v>
      </c>
      <c r="C38" s="383" t="s">
        <v>1185</v>
      </c>
      <c r="D38" s="384" t="n">
        <v>0.0802</v>
      </c>
      <c r="E38" s="385" t="n">
        <v>0.0625</v>
      </c>
    </row>
    <row r="39" customFormat="false" ht="15" hidden="false" customHeight="false" outlineLevel="0" collapsed="false">
      <c r="B39" s="383" t="s">
        <v>1186</v>
      </c>
      <c r="C39" s="383" t="s">
        <v>1187</v>
      </c>
      <c r="D39" s="384" t="n">
        <v>0.0003</v>
      </c>
      <c r="E39" s="385" t="n">
        <v>0.0002</v>
      </c>
    </row>
    <row r="40" customFormat="false" ht="15" hidden="false" customHeight="false" outlineLevel="0" collapsed="false">
      <c r="B40" s="386" t="s">
        <v>1188</v>
      </c>
      <c r="C40" s="386"/>
      <c r="D40" s="387" t="n">
        <f aca="false">SUM(D30:D39)</f>
        <v>0.4296</v>
      </c>
      <c r="E40" s="388" t="n">
        <f aca="false">SUM(E30:E39)</f>
        <v>0.1596</v>
      </c>
    </row>
    <row r="41" customFormat="false" ht="5.25" hidden="false" customHeight="true" outlineLevel="0" collapsed="false">
      <c r="B41" s="47"/>
      <c r="C41" s="47"/>
      <c r="D41" s="389"/>
      <c r="E41" s="390"/>
    </row>
    <row r="42" customFormat="false" ht="15" hidden="false" customHeight="false" outlineLevel="0" collapsed="false">
      <c r="B42" s="391" t="s">
        <v>1189</v>
      </c>
      <c r="C42" s="391" t="s">
        <v>1190</v>
      </c>
      <c r="D42" s="391"/>
      <c r="E42" s="391"/>
    </row>
    <row r="43" customFormat="false" ht="15" hidden="false" customHeight="false" outlineLevel="0" collapsed="false">
      <c r="B43" s="383" t="s">
        <v>1191</v>
      </c>
      <c r="C43" s="383" t="s">
        <v>1192</v>
      </c>
      <c r="D43" s="384" t="n">
        <v>0.0415</v>
      </c>
      <c r="E43" s="385" t="n">
        <v>0.0324</v>
      </c>
    </row>
    <row r="44" customFormat="false" ht="15" hidden="false" customHeight="false" outlineLevel="0" collapsed="false">
      <c r="B44" s="383" t="s">
        <v>1193</v>
      </c>
      <c r="C44" s="383" t="s">
        <v>1194</v>
      </c>
      <c r="D44" s="384" t="n">
        <v>0.001</v>
      </c>
      <c r="E44" s="385" t="n">
        <v>0.0008</v>
      </c>
    </row>
    <row r="45" customFormat="false" ht="15" hidden="false" customHeight="false" outlineLevel="0" collapsed="false">
      <c r="B45" s="383" t="s">
        <v>1195</v>
      </c>
      <c r="C45" s="383" t="s">
        <v>1196</v>
      </c>
      <c r="D45" s="384" t="n">
        <v>0.0494</v>
      </c>
      <c r="E45" s="385" t="n">
        <v>0.0385</v>
      </c>
    </row>
    <row r="46" customFormat="false" ht="15" hidden="false" customHeight="false" outlineLevel="0" collapsed="false">
      <c r="B46" s="383" t="s">
        <v>1197</v>
      </c>
      <c r="C46" s="383" t="s">
        <v>1198</v>
      </c>
      <c r="D46" s="384" t="n">
        <v>0.0323</v>
      </c>
      <c r="E46" s="385" t="n">
        <v>0.0251</v>
      </c>
    </row>
    <row r="47" customFormat="false" ht="15" hidden="false" customHeight="false" outlineLevel="0" collapsed="false">
      <c r="B47" s="383" t="s">
        <v>1199</v>
      </c>
      <c r="C47" s="383" t="s">
        <v>1200</v>
      </c>
      <c r="D47" s="384" t="n">
        <v>0.0035</v>
      </c>
      <c r="E47" s="385" t="n">
        <v>0.0027</v>
      </c>
    </row>
    <row r="48" customFormat="false" ht="15" hidden="false" customHeight="false" outlineLevel="0" collapsed="false">
      <c r="B48" s="386" t="s">
        <v>1201</v>
      </c>
      <c r="C48" s="386"/>
      <c r="D48" s="387" t="n">
        <f aca="false">SUM(D43:D47)</f>
        <v>0.1277</v>
      </c>
      <c r="E48" s="388" t="n">
        <f aca="false">SUM(E43:E47)</f>
        <v>0.0995</v>
      </c>
    </row>
    <row r="49" customFormat="false" ht="5.25" hidden="false" customHeight="true" outlineLevel="0" collapsed="false">
      <c r="B49" s="47"/>
      <c r="C49" s="47"/>
      <c r="D49" s="389"/>
      <c r="E49" s="390"/>
    </row>
    <row r="50" customFormat="false" ht="15" hidden="false" customHeight="false" outlineLevel="0" collapsed="false">
      <c r="B50" s="391" t="s">
        <v>1202</v>
      </c>
      <c r="C50" s="391" t="s">
        <v>1203</v>
      </c>
      <c r="D50" s="391"/>
      <c r="E50" s="391"/>
    </row>
    <row r="51" customFormat="false" ht="15" hidden="false" customHeight="false" outlineLevel="0" collapsed="false">
      <c r="B51" s="383" t="s">
        <v>1204</v>
      </c>
      <c r="C51" s="383" t="s">
        <v>1205</v>
      </c>
      <c r="D51" s="384" t="n">
        <v>0.1624</v>
      </c>
      <c r="E51" s="385" t="n">
        <v>0.0603</v>
      </c>
    </row>
    <row r="52" customFormat="false" ht="45" hidden="false" customHeight="false" outlineLevel="0" collapsed="false">
      <c r="B52" s="383" t="s">
        <v>1206</v>
      </c>
      <c r="C52" s="392" t="s">
        <v>1207</v>
      </c>
      <c r="D52" s="384" t="n">
        <v>0.0037</v>
      </c>
      <c r="E52" s="385" t="n">
        <v>0.0029</v>
      </c>
    </row>
    <row r="53" customFormat="false" ht="15" hidden="false" customHeight="false" outlineLevel="0" collapsed="false">
      <c r="B53" s="386" t="s">
        <v>1208</v>
      </c>
      <c r="C53" s="386"/>
      <c r="D53" s="387" t="n">
        <f aca="false">SUM(D51:D52)</f>
        <v>0.1661</v>
      </c>
      <c r="E53" s="388" t="n">
        <f aca="false">SUM(E51:E52)</f>
        <v>0.0632</v>
      </c>
    </row>
    <row r="55" customFormat="false" ht="15" hidden="false" customHeight="false" outlineLevel="0" collapsed="false">
      <c r="B55" s="391" t="s">
        <v>1209</v>
      </c>
      <c r="C55" s="393" t="s">
        <v>1210</v>
      </c>
      <c r="D55" s="394" t="n">
        <f aca="false">SUM(D53,D48,D40,D27)</f>
        <v>1.1014</v>
      </c>
      <c r="E55" s="394" t="n">
        <f aca="false">SUM(E53,E48,E40,E27)</f>
        <v>0.7003</v>
      </c>
    </row>
  </sheetData>
  <mergeCells count="12">
    <mergeCell ref="A2:F2"/>
    <mergeCell ref="A3:F3"/>
    <mergeCell ref="A4:F4"/>
    <mergeCell ref="A7:F7"/>
    <mergeCell ref="B9:F9"/>
    <mergeCell ref="B10:F10"/>
    <mergeCell ref="B11:F11"/>
    <mergeCell ref="A13:F13"/>
    <mergeCell ref="B27:C27"/>
    <mergeCell ref="B40:C40"/>
    <mergeCell ref="B48:C48"/>
    <mergeCell ref="B53:C53"/>
  </mergeCells>
  <printOptions headings="false" gridLines="false" gridLinesSet="true" horizontalCentered="true" verticalCentered="false"/>
  <pageMargins left="0.39375" right="0.39375" top="0.39375" bottom="0.984027777777778" header="0.511811023622047" footer="0.39375"/>
  <pageSetup paperSize="9" scale="82" fitToWidth="1" fitToHeight="1" pageOrder="downThenOver" orientation="portrait" blackAndWhite="false" draft="false" cellComments="none" horizontalDpi="300" verticalDpi="300" copies="1"/>
  <headerFooter differentFirst="true" differentOddEven="false">
    <oddHeader/>
    <oddFooter>&amp;CEngª Bárbara Avelar César Moreira
CREA 20.989/D-DF&amp;R&amp;P</oddFooter>
    <firstHeader/>
    <firstFooter>&amp;CEngª Bárbara Avelar César Moreira
CREA 20.989/D-DF</firstFooter>
  </headerFooter>
  <drawing r:id="rId1"/>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6" ma:contentTypeDescription="Crie um novo documento." ma:contentTypeScope="" ma:versionID="fa14a3fcd3b53dbae686fe7481c6c972">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bcc6f22351d3d0dac3e5081928b59902"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42374f3-4cab-4e95-b6f7-35998408ef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4c0ed766-2df1-4f8e-96bb-f6b65bf885fc}" ma:internalName="TaxCatchAll" ma:showField="CatchAllData" ma:web="b398fa1f-e603-449a-ae3f-dc7f431ca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370ed8-2d5e-4432-991f-78be8bfb9eaa">
      <Terms xmlns="http://schemas.microsoft.com/office/infopath/2007/PartnerControls"/>
    </lcf76f155ced4ddcb4097134ff3c332f>
    <TaxCatchAll xmlns="b398fa1f-e603-449a-ae3f-dc7f431ca45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099D49-2539-4CA7-B825-9856D7E65E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15CA88-D747-47A2-BCE1-0416C5668937}">
  <ds:schemaRefs>
    <ds:schemaRef ds:uri="http://schemas.openxmlformats.org/package/2006/metadata/core-properties"/>
    <ds:schemaRef ds:uri="http://purl.org/dc/elements/1.1/"/>
    <ds:schemaRef ds:uri="http://purl.org/dc/terms/"/>
    <ds:schemaRef ds:uri="http://www.w3.org/XML/1998/namespace"/>
    <ds:schemaRef ds:uri="http://schemas.microsoft.com/office/2006/documentManagement/types"/>
    <ds:schemaRef ds:uri="b398fa1f-e603-449a-ae3f-dc7f431ca454"/>
    <ds:schemaRef ds:uri="58370ed8-2d5e-4432-991f-78be8bfb9eaa"/>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21BD05A-2FE2-4117-8FF1-BB3915A9C1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1</TotalTime>
  <Application>LibreOffice/7.2.5.2$Windows_X86_64 LibreOffice_project/499f9727c189e6ef3471021d6132d4c694f357e5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2013-07-19T02:51:34Z</dcterms:created>
  <dc:creator>Daniele Miranda</dc:creator>
  <dc:description/>
  <dc:language>pt-BR</dc:language>
  <cp:lastModifiedBy/>
  <cp:lastPrinted>2022-09-09T16:57:51Z</cp:lastPrinted>
  <dcterms:modified xsi:type="dcterms:W3CDTF">2022-12-28T11:01:20Z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y fmtid="{D5CDD505-2E9C-101B-9397-08002B2CF9AE}" pid="3" name="MediaServiceImageTags">
    <vt:lpwstr/>
  </property>
</Properties>
</file>